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icanepal-my.sharepoint.com/personal/rakshya_kharel_ican_org_np/Documents/Desktop/Full NFRS Cooperatives -Asmita Miss/Prabin Sir/"/>
    </mc:Choice>
  </mc:AlternateContent>
  <xr:revisionPtr revIDLastSave="21" documentId="11_1DD7636E1BF63CABEDCD3C5B23FC43D72D0BC40C" xr6:coauthVersionLast="47" xr6:coauthVersionMax="47" xr10:uidLastSave="{BE163775-1E44-4864-9629-6817EC233F07}"/>
  <bookViews>
    <workbookView xWindow="-108" yWindow="-108" windowWidth="23256" windowHeight="12576" tabRatio="756" firstSheet="5" activeTab="17" xr2:uid="{00000000-000D-0000-FFFF-FFFF00000000}"/>
  </bookViews>
  <sheets>
    <sheet name="SoFP" sheetId="2" r:id="rId1"/>
    <sheet name="SoPL" sheetId="3" r:id="rId2"/>
    <sheet name="SoCI" sheetId="4" r:id="rId3"/>
    <sheet name="SoCF" sheetId="6" r:id="rId4"/>
    <sheet name="SoCE" sheetId="44" r:id="rId5"/>
    <sheet name="Other Reserve" sheetId="70" r:id="rId6"/>
    <sheet name="Appropiation" sheetId="71" r:id="rId7"/>
    <sheet name="4.1-4.4" sheetId="7" r:id="rId8"/>
    <sheet name="4.5" sheetId="55" r:id="rId9"/>
    <sheet name="4.6-4.7" sheetId="67" r:id="rId10"/>
    <sheet name="4.8" sheetId="8" r:id="rId11"/>
    <sheet name="4.9" sheetId="9" r:id="rId12"/>
    <sheet name="4.10" sheetId="60" r:id="rId13"/>
    <sheet name="4.11-4.17" sheetId="62" r:id="rId14"/>
    <sheet name="4.18-4.21" sheetId="69" r:id="rId15"/>
    <sheet name="4.22-4.33" sheetId="11" r:id="rId16"/>
    <sheet name="5.3" sheetId="46" r:id="rId17"/>
    <sheet name="5.7_NFRS1" sheetId="61" r:id="rId18"/>
    <sheet name="EN_SoFP" sheetId="65" r:id="rId19"/>
    <sheet name="EN_SoCI_SoCF" sheetId="66" r:id="rId20"/>
    <sheet name="Sheet1" sheetId="72" state="hidden" r:id="rId21"/>
    <sheet name="Tax" sheetId="63" state="hidden" r:id="rId22"/>
    <sheet name="Sheet2" sheetId="73"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 localSheetId="14">#REF!</definedName>
    <definedName name="\0" localSheetId="5">#REF!</definedName>
    <definedName name="\0">#REF!</definedName>
    <definedName name="\A" localSheetId="14">'[1]FULL-BAL'!#REF!</definedName>
    <definedName name="\A" localSheetId="5">'[1]FULL-BAL'!#REF!</definedName>
    <definedName name="\A">'[1]FULL-BAL'!#REF!</definedName>
    <definedName name="\B" localSheetId="14">#REF!</definedName>
    <definedName name="\B" localSheetId="5">#REF!</definedName>
    <definedName name="\B">#REF!</definedName>
    <definedName name="\C" localSheetId="14">#REF!</definedName>
    <definedName name="\C" localSheetId="5">#REF!</definedName>
    <definedName name="\C">#REF!</definedName>
    <definedName name="\D" localSheetId="14">#REF!</definedName>
    <definedName name="\D" localSheetId="5">#REF!</definedName>
    <definedName name="\D">#REF!</definedName>
    <definedName name="\E" localSheetId="14">#REF!</definedName>
    <definedName name="\E" localSheetId="5">#REF!</definedName>
    <definedName name="\E">#REF!</definedName>
    <definedName name="\F" localSheetId="14">#REF!</definedName>
    <definedName name="\F" localSheetId="5">#REF!</definedName>
    <definedName name="\F">#REF!</definedName>
    <definedName name="\G" localSheetId="14">#REF!</definedName>
    <definedName name="\G" localSheetId="5">#REF!</definedName>
    <definedName name="\G">#REF!</definedName>
    <definedName name="\J">[2]Sheet1!$A$64</definedName>
    <definedName name="\L">[2]Sheet1!$B$16</definedName>
    <definedName name="\P" localSheetId="14">#REF!</definedName>
    <definedName name="\P" localSheetId="5">#REF!</definedName>
    <definedName name="\P">#REF!</definedName>
    <definedName name="\R">[2]Sheet1!$B$81</definedName>
    <definedName name="\T">[2]Sheet1!$B$86</definedName>
    <definedName name="\W">[2]Sheet1!$B$21</definedName>
    <definedName name="\X">[2]Sheet1!$A$69</definedName>
    <definedName name="\z" localSheetId="14">#REF!</definedName>
    <definedName name="\z" localSheetId="5">#REF!</definedName>
    <definedName name="\z">#REF!</definedName>
    <definedName name="___________DAT1" localSheetId="14">#REF!</definedName>
    <definedName name="___________DAT1" localSheetId="5">#REF!</definedName>
    <definedName name="___________DAT1">#REF!</definedName>
    <definedName name="___________DAT10" localSheetId="14">#REF!</definedName>
    <definedName name="___________DAT10" localSheetId="5">#REF!</definedName>
    <definedName name="___________DAT10">#REF!</definedName>
    <definedName name="___________DAT11" localSheetId="14">#REF!</definedName>
    <definedName name="___________DAT11" localSheetId="5">#REF!</definedName>
    <definedName name="___________DAT11">#REF!</definedName>
    <definedName name="___________DAT12" localSheetId="14">#REF!</definedName>
    <definedName name="___________DAT12" localSheetId="5">#REF!</definedName>
    <definedName name="___________DAT12">#REF!</definedName>
    <definedName name="___________DAT13" localSheetId="14">#REF!</definedName>
    <definedName name="___________DAT13" localSheetId="5">#REF!</definedName>
    <definedName name="___________DAT13">#REF!</definedName>
    <definedName name="___________DAT14" localSheetId="14">#REF!</definedName>
    <definedName name="___________DAT14" localSheetId="5">#REF!</definedName>
    <definedName name="___________DAT14">#REF!</definedName>
    <definedName name="___________DAT17" localSheetId="14">#REF!</definedName>
    <definedName name="___________DAT17" localSheetId="5">#REF!</definedName>
    <definedName name="___________DAT17">#REF!</definedName>
    <definedName name="___________DAT2" localSheetId="14">#REF!</definedName>
    <definedName name="___________DAT2" localSheetId="5">#REF!</definedName>
    <definedName name="___________DAT2">#REF!</definedName>
    <definedName name="___________DAT3" localSheetId="14">#REF!</definedName>
    <definedName name="___________DAT3" localSheetId="5">#REF!</definedName>
    <definedName name="___________DAT3">#REF!</definedName>
    <definedName name="___________DAT4" localSheetId="14">#REF!</definedName>
    <definedName name="___________DAT4" localSheetId="5">#REF!</definedName>
    <definedName name="___________DAT4">#REF!</definedName>
    <definedName name="___________DAT5" localSheetId="14">#REF!</definedName>
    <definedName name="___________DAT5" localSheetId="5">#REF!</definedName>
    <definedName name="___________DAT5">#REF!</definedName>
    <definedName name="___________DAT6" localSheetId="14">#REF!</definedName>
    <definedName name="___________DAT6" localSheetId="5">#REF!</definedName>
    <definedName name="___________DAT6">#REF!</definedName>
    <definedName name="___________DAT7" localSheetId="14">#REF!</definedName>
    <definedName name="___________DAT7" localSheetId="5">#REF!</definedName>
    <definedName name="___________DAT7">#REF!</definedName>
    <definedName name="___________DAT8" localSheetId="14">#REF!</definedName>
    <definedName name="___________DAT8" localSheetId="5">#REF!</definedName>
    <definedName name="___________DAT8">#REF!</definedName>
    <definedName name="___________DAT9" localSheetId="14">#REF!</definedName>
    <definedName name="___________DAT9" localSheetId="5">#REF!</definedName>
    <definedName name="___________DAT9">#REF!</definedName>
    <definedName name="___________Nov1">'[3]#REF'!$L$41:$L$78</definedName>
    <definedName name="___________NRV1">'[4]V-13_NRV Testing-FG'!$A$1</definedName>
    <definedName name="___________Oct1">'[3]#REF'!$K$41:$K$78</definedName>
    <definedName name="___________vol1" localSheetId="14">#REF!</definedName>
    <definedName name="___________vol1" localSheetId="5">#REF!</definedName>
    <definedName name="___________vol1">#REF!</definedName>
    <definedName name="__________DAT1" localSheetId="14">#REF!</definedName>
    <definedName name="__________DAT1" localSheetId="5">#REF!</definedName>
    <definedName name="__________DAT1">#REF!</definedName>
    <definedName name="__________DAT10" localSheetId="14">#REF!</definedName>
    <definedName name="__________DAT10" localSheetId="5">#REF!</definedName>
    <definedName name="__________DAT10">#REF!</definedName>
    <definedName name="__________DAT11" localSheetId="14">#REF!</definedName>
    <definedName name="__________DAT11" localSheetId="5">#REF!</definedName>
    <definedName name="__________DAT11">#REF!</definedName>
    <definedName name="__________DAT12" localSheetId="14">#REF!</definedName>
    <definedName name="__________DAT12" localSheetId="5">#REF!</definedName>
    <definedName name="__________DAT12">#REF!</definedName>
    <definedName name="__________DAT13" localSheetId="14">#REF!</definedName>
    <definedName name="__________DAT13" localSheetId="5">#REF!</definedName>
    <definedName name="__________DAT13">#REF!</definedName>
    <definedName name="__________DAT14" localSheetId="14">#REF!</definedName>
    <definedName name="__________DAT14" localSheetId="5">#REF!</definedName>
    <definedName name="__________DAT14">#REF!</definedName>
    <definedName name="__________DAT17" localSheetId="14">#REF!</definedName>
    <definedName name="__________DAT17" localSheetId="5">#REF!</definedName>
    <definedName name="__________DAT17">#REF!</definedName>
    <definedName name="__________DAT2" localSheetId="14">#REF!</definedName>
    <definedName name="__________DAT2" localSheetId="5">#REF!</definedName>
    <definedName name="__________DAT2">#REF!</definedName>
    <definedName name="__________DAT3" localSheetId="14">#REF!</definedName>
    <definedName name="__________DAT3" localSheetId="5">#REF!</definedName>
    <definedName name="__________DAT3">#REF!</definedName>
    <definedName name="__________DAT4" localSheetId="14">#REF!</definedName>
    <definedName name="__________DAT4" localSheetId="5">#REF!</definedName>
    <definedName name="__________DAT4">#REF!</definedName>
    <definedName name="__________DAT5" localSheetId="14">#REF!</definedName>
    <definedName name="__________DAT5" localSheetId="5">#REF!</definedName>
    <definedName name="__________DAT5">#REF!</definedName>
    <definedName name="__________DAT6" localSheetId="14">#REF!</definedName>
    <definedName name="__________DAT6" localSheetId="5">#REF!</definedName>
    <definedName name="__________DAT6">#REF!</definedName>
    <definedName name="__________DAT7" localSheetId="14">#REF!</definedName>
    <definedName name="__________DAT7" localSheetId="5">#REF!</definedName>
    <definedName name="__________DAT7">#REF!</definedName>
    <definedName name="__________DAT8" localSheetId="14">#REF!</definedName>
    <definedName name="__________DAT8" localSheetId="5">#REF!</definedName>
    <definedName name="__________DAT8">#REF!</definedName>
    <definedName name="__________DAT9" localSheetId="14">#REF!</definedName>
    <definedName name="__________DAT9" localSheetId="5">#REF!</definedName>
    <definedName name="__________DAT9">#REF!</definedName>
    <definedName name="__________Nov1">'[3]#REF'!$L$41:$L$78</definedName>
    <definedName name="__________NRV1">'[4]V-13_NRV Testing-FG'!$A$1</definedName>
    <definedName name="__________Oct1">'[3]#REF'!$K$41:$K$78</definedName>
    <definedName name="__________vol1" localSheetId="14">#REF!</definedName>
    <definedName name="__________vol1" localSheetId="5">#REF!</definedName>
    <definedName name="__________vol1">#REF!</definedName>
    <definedName name="_________DAT1" localSheetId="14">#REF!</definedName>
    <definedName name="_________DAT1" localSheetId="5">#REF!</definedName>
    <definedName name="_________DAT1">#REF!</definedName>
    <definedName name="_________DAT10" localSheetId="14">#REF!</definedName>
    <definedName name="_________DAT10" localSheetId="5">#REF!</definedName>
    <definedName name="_________DAT10">#REF!</definedName>
    <definedName name="_________DAT11" localSheetId="14">#REF!</definedName>
    <definedName name="_________DAT11" localSheetId="5">#REF!</definedName>
    <definedName name="_________DAT11">#REF!</definedName>
    <definedName name="_________DAT12" localSheetId="14">#REF!</definedName>
    <definedName name="_________DAT12" localSheetId="5">#REF!</definedName>
    <definedName name="_________DAT12">#REF!</definedName>
    <definedName name="_________DAT13" localSheetId="14">#REF!</definedName>
    <definedName name="_________DAT13" localSheetId="5">#REF!</definedName>
    <definedName name="_________DAT13">#REF!</definedName>
    <definedName name="_________DAT14" localSheetId="14">#REF!</definedName>
    <definedName name="_________DAT14" localSheetId="5">#REF!</definedName>
    <definedName name="_________DAT14">#REF!</definedName>
    <definedName name="_________DAT17" localSheetId="14">#REF!</definedName>
    <definedName name="_________DAT17" localSheetId="5">#REF!</definedName>
    <definedName name="_________DAT17">#REF!</definedName>
    <definedName name="_________DAT2" localSheetId="14">#REF!</definedName>
    <definedName name="_________DAT2" localSheetId="5">#REF!</definedName>
    <definedName name="_________DAT2">#REF!</definedName>
    <definedName name="_________DAT3" localSheetId="14">#REF!</definedName>
    <definedName name="_________DAT3" localSheetId="5">#REF!</definedName>
    <definedName name="_________DAT3">#REF!</definedName>
    <definedName name="_________DAT4" localSheetId="14">#REF!</definedName>
    <definedName name="_________DAT4" localSheetId="5">#REF!</definedName>
    <definedName name="_________DAT4">#REF!</definedName>
    <definedName name="_________DAT5" localSheetId="14">#REF!</definedName>
    <definedName name="_________DAT5" localSheetId="5">#REF!</definedName>
    <definedName name="_________DAT5">#REF!</definedName>
    <definedName name="_________DAT6" localSheetId="14">#REF!</definedName>
    <definedName name="_________DAT6" localSheetId="5">#REF!</definedName>
    <definedName name="_________DAT6">#REF!</definedName>
    <definedName name="_________DAT7" localSheetId="14">#REF!</definedName>
    <definedName name="_________DAT7" localSheetId="5">#REF!</definedName>
    <definedName name="_________DAT7">#REF!</definedName>
    <definedName name="_________DAT8" localSheetId="14">#REF!</definedName>
    <definedName name="_________DAT8" localSheetId="5">#REF!</definedName>
    <definedName name="_________DAT8">#REF!</definedName>
    <definedName name="_________DAT9" localSheetId="14">#REF!</definedName>
    <definedName name="_________DAT9" localSheetId="5">#REF!</definedName>
    <definedName name="_________DAT9">#REF!</definedName>
    <definedName name="_________Nov1">'[3]#REF'!$L$41:$L$78</definedName>
    <definedName name="_________NRV1">'[4]V-13_NRV Testing-FG'!$A$1</definedName>
    <definedName name="_________Oct1">'[3]#REF'!$K$41:$K$78</definedName>
    <definedName name="_________vol1" localSheetId="14">#REF!</definedName>
    <definedName name="_________vol1" localSheetId="5">#REF!</definedName>
    <definedName name="_________vol1">#REF!</definedName>
    <definedName name="________DAT1" localSheetId="14">#REF!</definedName>
    <definedName name="________DAT1" localSheetId="5">#REF!</definedName>
    <definedName name="________DAT1">#REF!</definedName>
    <definedName name="________DAT10" localSheetId="14">#REF!</definedName>
    <definedName name="________DAT10" localSheetId="5">#REF!</definedName>
    <definedName name="________DAT10">#REF!</definedName>
    <definedName name="________DAT11" localSheetId="14">#REF!</definedName>
    <definedName name="________DAT11" localSheetId="5">#REF!</definedName>
    <definedName name="________DAT11">#REF!</definedName>
    <definedName name="________DAT12" localSheetId="14">#REF!</definedName>
    <definedName name="________DAT12" localSheetId="5">#REF!</definedName>
    <definedName name="________DAT12">#REF!</definedName>
    <definedName name="________DAT13" localSheetId="14">#REF!</definedName>
    <definedName name="________DAT13" localSheetId="5">#REF!</definedName>
    <definedName name="________DAT13">#REF!</definedName>
    <definedName name="________DAT14" localSheetId="14">#REF!</definedName>
    <definedName name="________DAT14" localSheetId="5">#REF!</definedName>
    <definedName name="________DAT14">#REF!</definedName>
    <definedName name="________DAT17" localSheetId="14">#REF!</definedName>
    <definedName name="________DAT17" localSheetId="5">#REF!</definedName>
    <definedName name="________DAT17">#REF!</definedName>
    <definedName name="________DAT2" localSheetId="14">#REF!</definedName>
    <definedName name="________DAT2" localSheetId="5">#REF!</definedName>
    <definedName name="________DAT2">#REF!</definedName>
    <definedName name="________DAT3" localSheetId="14">#REF!</definedName>
    <definedName name="________DAT3" localSheetId="5">#REF!</definedName>
    <definedName name="________DAT3">#REF!</definedName>
    <definedName name="________DAT4" localSheetId="14">#REF!</definedName>
    <definedName name="________DAT4" localSheetId="5">#REF!</definedName>
    <definedName name="________DAT4">#REF!</definedName>
    <definedName name="________DAT5" localSheetId="14">#REF!</definedName>
    <definedName name="________DAT5" localSheetId="5">#REF!</definedName>
    <definedName name="________DAT5">#REF!</definedName>
    <definedName name="________DAT6" localSheetId="14">#REF!</definedName>
    <definedName name="________DAT6" localSheetId="5">#REF!</definedName>
    <definedName name="________DAT6">#REF!</definedName>
    <definedName name="________DAT7" localSheetId="14">#REF!</definedName>
    <definedName name="________DAT7" localSheetId="5">#REF!</definedName>
    <definedName name="________DAT7">#REF!</definedName>
    <definedName name="________DAT8" localSheetId="14">#REF!</definedName>
    <definedName name="________DAT8" localSheetId="5">#REF!</definedName>
    <definedName name="________DAT8">#REF!</definedName>
    <definedName name="________DAT9" localSheetId="14">#REF!</definedName>
    <definedName name="________DAT9" localSheetId="5">#REF!</definedName>
    <definedName name="________DAT9">#REF!</definedName>
    <definedName name="________Nov1">'[5]#REF'!$L$41:$L$78</definedName>
    <definedName name="________NRV1">'[4]V-13_NRV Testing-FG'!$A$1</definedName>
    <definedName name="________Oct1">'[5]#REF'!$K$41:$K$78</definedName>
    <definedName name="________vol1" localSheetId="14">#REF!</definedName>
    <definedName name="________vol1" localSheetId="5">#REF!</definedName>
    <definedName name="________vol1">#REF!</definedName>
    <definedName name="_______cbc1" hidden="1">{#N/A,#N/A,FALSE,"EX-ISEWA -ccnr";#N/A,#N/A,FALSE,"EX - THAI";#N/A,#N/A,FALSE,"EX - INDIA";#N/A,#N/A,FALSE,"EX - MAL";#N/A,#N/A,FALSE,"EX - SWA";#N/A,#N/A,FALSE,"EX - INDO";#N/A,#N/A,FALSE,"EX - DIV";#N/A,#N/A,FALSE,"EX - CONS THAI";#N/A,#N/A,FALSE,"EX-GTS";#N/A,#N/A,FALSE,"EX-CCNR"}</definedName>
    <definedName name="_______DAT1" localSheetId="14">#REF!</definedName>
    <definedName name="_______DAT1" localSheetId="5">#REF!</definedName>
    <definedName name="_______DAT1">#REF!</definedName>
    <definedName name="_______DAT10" localSheetId="14">#REF!</definedName>
    <definedName name="_______DAT10" localSheetId="5">#REF!</definedName>
    <definedName name="_______DAT10">#REF!</definedName>
    <definedName name="_______DAT11" localSheetId="14">#REF!</definedName>
    <definedName name="_______DAT11" localSheetId="5">#REF!</definedName>
    <definedName name="_______DAT11">#REF!</definedName>
    <definedName name="_______DAT12" localSheetId="14">#REF!</definedName>
    <definedName name="_______DAT12" localSheetId="5">#REF!</definedName>
    <definedName name="_______DAT12">#REF!</definedName>
    <definedName name="_______DAT13" localSheetId="14">#REF!</definedName>
    <definedName name="_______DAT13" localSheetId="5">#REF!</definedName>
    <definedName name="_______DAT13">#REF!</definedName>
    <definedName name="_______DAT14" localSheetId="14">#REF!</definedName>
    <definedName name="_______DAT14" localSheetId="5">#REF!</definedName>
    <definedName name="_______DAT14">#REF!</definedName>
    <definedName name="_______DAT17" localSheetId="14">#REF!</definedName>
    <definedName name="_______DAT17" localSheetId="5">#REF!</definedName>
    <definedName name="_______DAT17">#REF!</definedName>
    <definedName name="_______DAT2" localSheetId="14">#REF!</definedName>
    <definedName name="_______DAT2" localSheetId="5">#REF!</definedName>
    <definedName name="_______DAT2">#REF!</definedName>
    <definedName name="_______DAT3" localSheetId="14">#REF!</definedName>
    <definedName name="_______DAT3" localSheetId="5">#REF!</definedName>
    <definedName name="_______DAT3">#REF!</definedName>
    <definedName name="_______DAT4" localSheetId="14">#REF!</definedName>
    <definedName name="_______DAT4" localSheetId="5">#REF!</definedName>
    <definedName name="_______DAT4">#REF!</definedName>
    <definedName name="_______DAT5" localSheetId="14">#REF!</definedName>
    <definedName name="_______DAT5" localSheetId="5">#REF!</definedName>
    <definedName name="_______DAT5">#REF!</definedName>
    <definedName name="_______DAT6" localSheetId="14">#REF!</definedName>
    <definedName name="_______DAT6" localSheetId="5">#REF!</definedName>
    <definedName name="_______DAT6">#REF!</definedName>
    <definedName name="_______DAT7" localSheetId="14">#REF!</definedName>
    <definedName name="_______DAT7" localSheetId="5">#REF!</definedName>
    <definedName name="_______DAT7">#REF!</definedName>
    <definedName name="_______DAT8" localSheetId="14">#REF!</definedName>
    <definedName name="_______DAT8" localSheetId="5">#REF!</definedName>
    <definedName name="_______DAT8">#REF!</definedName>
    <definedName name="_______DAT9" localSheetId="14">#REF!</definedName>
    <definedName name="_______DAT9" localSheetId="5">#REF!</definedName>
    <definedName name="_______DAT9">#REF!</definedName>
    <definedName name="_______Nov1">'[6]#REF'!$L$41:$L$78</definedName>
    <definedName name="_______NRV1">'[4]V-13_NRV Testing-FG'!$A$1</definedName>
    <definedName name="_______Oct1">'[6]#REF'!$K$41:$K$78</definedName>
    <definedName name="_______vol1" localSheetId="14">#REF!</definedName>
    <definedName name="_______vol1" localSheetId="5">#REF!</definedName>
    <definedName name="_______vol1">#REF!</definedName>
    <definedName name="______cbc1" hidden="1">{#N/A,#N/A,FALSE,"EX-ISEWA -ccnr";#N/A,#N/A,FALSE,"EX - THAI";#N/A,#N/A,FALSE,"EX - INDIA";#N/A,#N/A,FALSE,"EX - MAL";#N/A,#N/A,FALSE,"EX - SWA";#N/A,#N/A,FALSE,"EX - INDO";#N/A,#N/A,FALSE,"EX - DIV";#N/A,#N/A,FALSE,"EX - CONS THAI";#N/A,#N/A,FALSE,"EX-GTS";#N/A,#N/A,FALSE,"EX-CCNR"}</definedName>
    <definedName name="______DAT1" localSheetId="14">#REF!</definedName>
    <definedName name="______DAT1" localSheetId="5">#REF!</definedName>
    <definedName name="______DAT1">#REF!</definedName>
    <definedName name="______DAT10" localSheetId="14">#REF!</definedName>
    <definedName name="______DAT10" localSheetId="5">#REF!</definedName>
    <definedName name="______DAT10">#REF!</definedName>
    <definedName name="______DAT11" localSheetId="14">#REF!</definedName>
    <definedName name="______DAT11" localSheetId="5">#REF!</definedName>
    <definedName name="______DAT11">#REF!</definedName>
    <definedName name="______DAT12" localSheetId="14">#REF!</definedName>
    <definedName name="______DAT12" localSheetId="5">#REF!</definedName>
    <definedName name="______DAT12">#REF!</definedName>
    <definedName name="______DAT13" localSheetId="14">#REF!</definedName>
    <definedName name="______DAT13" localSheetId="5">#REF!</definedName>
    <definedName name="______DAT13">#REF!</definedName>
    <definedName name="______DAT14" localSheetId="14">#REF!</definedName>
    <definedName name="______DAT14" localSheetId="5">#REF!</definedName>
    <definedName name="______DAT14">#REF!</definedName>
    <definedName name="______DAT17" localSheetId="14">#REF!</definedName>
    <definedName name="______DAT17" localSheetId="5">#REF!</definedName>
    <definedName name="______DAT17">#REF!</definedName>
    <definedName name="______DAT2" localSheetId="14">#REF!</definedName>
    <definedName name="______DAT2" localSheetId="5">#REF!</definedName>
    <definedName name="______DAT2">#REF!</definedName>
    <definedName name="______DAT3" localSheetId="14">#REF!</definedName>
    <definedName name="______DAT3" localSheetId="5">#REF!</definedName>
    <definedName name="______DAT3">#REF!</definedName>
    <definedName name="______DAT4" localSheetId="14">#REF!</definedName>
    <definedName name="______DAT4" localSheetId="5">#REF!</definedName>
    <definedName name="______DAT4">#REF!</definedName>
    <definedName name="______DAT5" localSheetId="14">#REF!</definedName>
    <definedName name="______DAT5" localSheetId="5">#REF!</definedName>
    <definedName name="______DAT5">#REF!</definedName>
    <definedName name="______DAT6" localSheetId="14">#REF!</definedName>
    <definedName name="______DAT6" localSheetId="5">#REF!</definedName>
    <definedName name="______DAT6">#REF!</definedName>
    <definedName name="______DAT7" localSheetId="14">#REF!</definedName>
    <definedName name="______DAT7" localSheetId="5">#REF!</definedName>
    <definedName name="______DAT7">#REF!</definedName>
    <definedName name="______DAT8" localSheetId="14">#REF!</definedName>
    <definedName name="______DAT8" localSheetId="5">#REF!</definedName>
    <definedName name="______DAT8">#REF!</definedName>
    <definedName name="______DAT9" localSheetId="14">#REF!</definedName>
    <definedName name="______DAT9" localSheetId="5">#REF!</definedName>
    <definedName name="______DAT9">#REF!</definedName>
    <definedName name="______Nov1">'[6]#REF'!$L$41:$L$78</definedName>
    <definedName name="______NRV1">'[4]V-13_NRV Testing-FG'!$A$1</definedName>
    <definedName name="______Oct1">'[6]#REF'!$K$41:$K$78</definedName>
    <definedName name="______RFA2" localSheetId="14">#REF!</definedName>
    <definedName name="______RFA2" localSheetId="5">#REF!</definedName>
    <definedName name="______RFA2">#REF!</definedName>
    <definedName name="______vol1" localSheetId="14">#REF!</definedName>
    <definedName name="______vol1" localSheetId="5">#REF!</definedName>
    <definedName name="______vol1">#REF!</definedName>
    <definedName name="_____cbc1" hidden="1">{#N/A,#N/A,FALSE,"EX-ISEWA -ccnr";#N/A,#N/A,FALSE,"EX - THAI";#N/A,#N/A,FALSE,"EX - INDIA";#N/A,#N/A,FALSE,"EX - MAL";#N/A,#N/A,FALSE,"EX - SWA";#N/A,#N/A,FALSE,"EX - INDO";#N/A,#N/A,FALSE,"EX - DIV";#N/A,#N/A,FALSE,"EX - CONS THAI";#N/A,#N/A,FALSE,"EX-GTS";#N/A,#N/A,FALSE,"EX-CCNR"}</definedName>
    <definedName name="_____DAT1" localSheetId="14">#REF!</definedName>
    <definedName name="_____DAT1" localSheetId="5">#REF!</definedName>
    <definedName name="_____DAT1">#REF!</definedName>
    <definedName name="_____DAT10" localSheetId="14">#REF!</definedName>
    <definedName name="_____DAT10" localSheetId="5">#REF!</definedName>
    <definedName name="_____DAT10">#REF!</definedName>
    <definedName name="_____DAT11" localSheetId="14">#REF!</definedName>
    <definedName name="_____DAT11" localSheetId="5">#REF!</definedName>
    <definedName name="_____DAT11">#REF!</definedName>
    <definedName name="_____DAT12" localSheetId="14">#REF!</definedName>
    <definedName name="_____DAT12" localSheetId="5">#REF!</definedName>
    <definedName name="_____DAT12">#REF!</definedName>
    <definedName name="_____DAT13" localSheetId="14">#REF!</definedName>
    <definedName name="_____DAT13" localSheetId="5">#REF!</definedName>
    <definedName name="_____DAT13">#REF!</definedName>
    <definedName name="_____DAT14" localSheetId="14">#REF!</definedName>
    <definedName name="_____DAT14" localSheetId="5">#REF!</definedName>
    <definedName name="_____DAT14">#REF!</definedName>
    <definedName name="_____DAT17" localSheetId="14">#REF!</definedName>
    <definedName name="_____DAT17" localSheetId="5">#REF!</definedName>
    <definedName name="_____DAT17">#REF!</definedName>
    <definedName name="_____DAT2" localSheetId="14">#REF!</definedName>
    <definedName name="_____DAT2" localSheetId="5">#REF!</definedName>
    <definedName name="_____DAT2">#REF!</definedName>
    <definedName name="_____DAT3" localSheetId="14">#REF!</definedName>
    <definedName name="_____DAT3" localSheetId="5">#REF!</definedName>
    <definedName name="_____DAT3">#REF!</definedName>
    <definedName name="_____DAT4" localSheetId="14">#REF!</definedName>
    <definedName name="_____DAT4" localSheetId="5">#REF!</definedName>
    <definedName name="_____DAT4">#REF!</definedName>
    <definedName name="_____DAT5" localSheetId="14">#REF!</definedName>
    <definedName name="_____DAT5" localSheetId="5">#REF!</definedName>
    <definedName name="_____DAT5">#REF!</definedName>
    <definedName name="_____DAT6" localSheetId="14">#REF!</definedName>
    <definedName name="_____DAT6" localSheetId="5">#REF!</definedName>
    <definedName name="_____DAT6">#REF!</definedName>
    <definedName name="_____DAT7" localSheetId="14">#REF!</definedName>
    <definedName name="_____DAT7" localSheetId="5">#REF!</definedName>
    <definedName name="_____DAT7">#REF!</definedName>
    <definedName name="_____DAT8" localSheetId="14">#REF!</definedName>
    <definedName name="_____DAT8" localSheetId="5">#REF!</definedName>
    <definedName name="_____DAT8">#REF!</definedName>
    <definedName name="_____DAT9" localSheetId="14">#REF!</definedName>
    <definedName name="_____DAT9" localSheetId="5">#REF!</definedName>
    <definedName name="_____DAT9">#REF!</definedName>
    <definedName name="_____Nov1">'[5]#REF'!$L$41:$L$78</definedName>
    <definedName name="_____NRV1">'[4]V-13_NRV Testing-FG'!$A$1</definedName>
    <definedName name="_____Oct1">'[5]#REF'!$K$41:$K$78</definedName>
    <definedName name="_____RFA2" localSheetId="14">#REF!</definedName>
    <definedName name="_____RFA2" localSheetId="5">#REF!</definedName>
    <definedName name="_____RFA2">#REF!</definedName>
    <definedName name="_____vol1" localSheetId="14">#REF!</definedName>
    <definedName name="_____vol1" localSheetId="5">#REF!</definedName>
    <definedName name="_____vol1">#REF!</definedName>
    <definedName name="____A1">[7]Sheet2!$A$1:$P$33</definedName>
    <definedName name="____cbc1" hidden="1">{#N/A,#N/A,FALSE,"EX-ISEWA -ccnr";#N/A,#N/A,FALSE,"EX - THAI";#N/A,#N/A,FALSE,"EX - INDIA";#N/A,#N/A,FALSE,"EX - MAL";#N/A,#N/A,FALSE,"EX - SWA";#N/A,#N/A,FALSE,"EX - INDO";#N/A,#N/A,FALSE,"EX - DIV";#N/A,#N/A,FALSE,"EX - CONS THAI";#N/A,#N/A,FALSE,"EX-GTS";#N/A,#N/A,FALSE,"EX-CCNR"}</definedName>
    <definedName name="____DAT1" localSheetId="14">#REF!</definedName>
    <definedName name="____DAT1" localSheetId="5">#REF!</definedName>
    <definedName name="____DAT1">#REF!</definedName>
    <definedName name="____DAT10" localSheetId="14">#REF!</definedName>
    <definedName name="____DAT10" localSheetId="5">#REF!</definedName>
    <definedName name="____DAT10">#REF!</definedName>
    <definedName name="____DAT11" localSheetId="14">#REF!</definedName>
    <definedName name="____DAT11" localSheetId="5">#REF!</definedName>
    <definedName name="____DAT11">#REF!</definedName>
    <definedName name="____DAT12" localSheetId="14">#REF!</definedName>
    <definedName name="____DAT12" localSheetId="5">#REF!</definedName>
    <definedName name="____DAT12">#REF!</definedName>
    <definedName name="____DAT13" localSheetId="14">#REF!</definedName>
    <definedName name="____DAT13" localSheetId="5">#REF!</definedName>
    <definedName name="____DAT13">#REF!</definedName>
    <definedName name="____DAT14" localSheetId="14">#REF!</definedName>
    <definedName name="____DAT14" localSheetId="5">#REF!</definedName>
    <definedName name="____DAT14">#REF!</definedName>
    <definedName name="____DAT17" localSheetId="14">#REF!</definedName>
    <definedName name="____DAT17" localSheetId="5">#REF!</definedName>
    <definedName name="____DAT17">#REF!</definedName>
    <definedName name="____DAT2" localSheetId="14">#REF!</definedName>
    <definedName name="____DAT2" localSheetId="5">#REF!</definedName>
    <definedName name="____DAT2">#REF!</definedName>
    <definedName name="____DAT3" localSheetId="14">#REF!</definedName>
    <definedName name="____DAT3" localSheetId="5">#REF!</definedName>
    <definedName name="____DAT3">#REF!</definedName>
    <definedName name="____DAT4" localSheetId="14">#REF!</definedName>
    <definedName name="____DAT4" localSheetId="5">#REF!</definedName>
    <definedName name="____DAT4">#REF!</definedName>
    <definedName name="____DAT5" localSheetId="14">#REF!</definedName>
    <definedName name="____DAT5" localSheetId="5">#REF!</definedName>
    <definedName name="____DAT5">#REF!</definedName>
    <definedName name="____DAT6" localSheetId="14">#REF!</definedName>
    <definedName name="____DAT6" localSheetId="5">#REF!</definedName>
    <definedName name="____DAT6">#REF!</definedName>
    <definedName name="____DAT7" localSheetId="14">#REF!</definedName>
    <definedName name="____DAT7" localSheetId="5">#REF!</definedName>
    <definedName name="____DAT7">#REF!</definedName>
    <definedName name="____DAT8" localSheetId="14">#REF!</definedName>
    <definedName name="____DAT8" localSheetId="5">#REF!</definedName>
    <definedName name="____DAT8">#REF!</definedName>
    <definedName name="____DAT9" localSheetId="14">#REF!</definedName>
    <definedName name="____DAT9" localSheetId="5">#REF!</definedName>
    <definedName name="____DAT9">#REF!</definedName>
    <definedName name="____lc2" localSheetId="14">#REF!</definedName>
    <definedName name="____lc2" localSheetId="5">#REF!</definedName>
    <definedName name="____lc2">#REF!</definedName>
    <definedName name="____Nov1">'[5]#REF'!$L$41:$L$78</definedName>
    <definedName name="____NRV1">'[4]V-13_NRV Testing-FG'!$A$1</definedName>
    <definedName name="____Oct1">'[8]#REF'!$K$41:$K$78</definedName>
    <definedName name="____RFA2" localSheetId="14">#REF!</definedName>
    <definedName name="____RFA2" localSheetId="5">#REF!</definedName>
    <definedName name="____RFA2">#REF!</definedName>
    <definedName name="____vol1" localSheetId="14">#REF!</definedName>
    <definedName name="____vol1" localSheetId="5">#REF!</definedName>
    <definedName name="____vol1">#REF!</definedName>
    <definedName name="____W.O.R.K.B.O.O.K..C.O.N.T.E.N.T.S____" localSheetId="14">#REF!</definedName>
    <definedName name="____W.O.R.K.B.O.O.K..C.O.N.T.E.N.T.S____" localSheetId="5">#REF!</definedName>
    <definedName name="____W.O.R.K.B.O.O.K..C.O.N.T.E.N.T.S____">#REF!</definedName>
    <definedName name="___A1">[9]Sheet2!$A$1:$P$33</definedName>
    <definedName name="___cbc1" hidden="1">{#N/A,#N/A,FALSE,"EX-ISEWA -ccnr";#N/A,#N/A,FALSE,"EX - THAI";#N/A,#N/A,FALSE,"EX - INDIA";#N/A,#N/A,FALSE,"EX - MAL";#N/A,#N/A,FALSE,"EX - SWA";#N/A,#N/A,FALSE,"EX - INDO";#N/A,#N/A,FALSE,"EX - DIV";#N/A,#N/A,FALSE,"EX - CONS THAI";#N/A,#N/A,FALSE,"EX-GTS";#N/A,#N/A,FALSE,"EX-CCNR"}</definedName>
    <definedName name="___DAT1" localSheetId="14">#REF!</definedName>
    <definedName name="___DAT1" localSheetId="5">#REF!</definedName>
    <definedName name="___DAT1">#REF!</definedName>
    <definedName name="___DAT10" localSheetId="14">#REF!</definedName>
    <definedName name="___DAT10" localSheetId="5">#REF!</definedName>
    <definedName name="___DAT10">#REF!</definedName>
    <definedName name="___DAT11" localSheetId="14">#REF!</definedName>
    <definedName name="___DAT11" localSheetId="5">#REF!</definedName>
    <definedName name="___DAT11">#REF!</definedName>
    <definedName name="___DAT12" localSheetId="14">#REF!</definedName>
    <definedName name="___DAT12" localSheetId="5">#REF!</definedName>
    <definedName name="___DAT12">#REF!</definedName>
    <definedName name="___DAT13" localSheetId="14">#REF!</definedName>
    <definedName name="___DAT13" localSheetId="5">#REF!</definedName>
    <definedName name="___DAT13">#REF!</definedName>
    <definedName name="___DAT14" localSheetId="14">#REF!</definedName>
    <definedName name="___DAT14" localSheetId="5">#REF!</definedName>
    <definedName name="___DAT14">#REF!</definedName>
    <definedName name="___DAT17" localSheetId="14">#REF!</definedName>
    <definedName name="___DAT17" localSheetId="5">#REF!</definedName>
    <definedName name="___DAT17">#REF!</definedName>
    <definedName name="___DAT2" localSheetId="14">#REF!</definedName>
    <definedName name="___DAT2" localSheetId="5">#REF!</definedName>
    <definedName name="___DAT2">#REF!</definedName>
    <definedName name="___DAT3" localSheetId="14">#REF!</definedName>
    <definedName name="___DAT3" localSheetId="5">#REF!</definedName>
    <definedName name="___DAT3">#REF!</definedName>
    <definedName name="___DAT4" localSheetId="14">#REF!</definedName>
    <definedName name="___DAT4" localSheetId="5">#REF!</definedName>
    <definedName name="___DAT4">#REF!</definedName>
    <definedName name="___DAT5" localSheetId="14">#REF!</definedName>
    <definedName name="___DAT5" localSheetId="5">#REF!</definedName>
    <definedName name="___DAT5">#REF!</definedName>
    <definedName name="___DAT6" localSheetId="14">#REF!</definedName>
    <definedName name="___DAT6" localSheetId="5">#REF!</definedName>
    <definedName name="___DAT6">#REF!</definedName>
    <definedName name="___DAT7" localSheetId="14">#REF!</definedName>
    <definedName name="___DAT7" localSheetId="5">#REF!</definedName>
    <definedName name="___DAT7">#REF!</definedName>
    <definedName name="___DAT8" localSheetId="14">#REF!</definedName>
    <definedName name="___DAT8" localSheetId="5">#REF!</definedName>
    <definedName name="___DAT8">#REF!</definedName>
    <definedName name="___DAT9" localSheetId="14">#REF!</definedName>
    <definedName name="___DAT9" localSheetId="5">#REF!</definedName>
    <definedName name="___DAT9">#REF!</definedName>
    <definedName name="___INDEX_SHEET___ASAP_Utilities" localSheetId="14">#REF!</definedName>
    <definedName name="___INDEX_SHEET___ASAP_Utilities" localSheetId="5">#REF!</definedName>
    <definedName name="___INDEX_SHEET___ASAP_Utilities">#REF!</definedName>
    <definedName name="___lc2" localSheetId="14">#REF!</definedName>
    <definedName name="___lc2" localSheetId="5">#REF!</definedName>
    <definedName name="___lc2">#REF!</definedName>
    <definedName name="___Nov1">'[10]#REF'!$L$41:$L$78</definedName>
    <definedName name="___NRV1">'[4]V-13_NRV Testing-FG'!$A$1</definedName>
    <definedName name="___Oct1">'[10]#REF'!$K$41:$K$78</definedName>
    <definedName name="___RFA2" localSheetId="14">#REF!</definedName>
    <definedName name="___RFA2" localSheetId="5">#REF!</definedName>
    <definedName name="___RFA2">#REF!</definedName>
    <definedName name="___vol1" localSheetId="14">#REF!</definedName>
    <definedName name="___vol1" localSheetId="5">#REF!</definedName>
    <definedName name="___vol1">#REF!</definedName>
    <definedName name="__123Graph_A" localSheetId="13" hidden="1">[11]Accounts!#REF!</definedName>
    <definedName name="__123Graph_A" localSheetId="14" hidden="1">[11]Accounts!#REF!</definedName>
    <definedName name="__123Graph_A" localSheetId="9" hidden="1">[11]Accounts!#REF!</definedName>
    <definedName name="__123Graph_A" localSheetId="19" hidden="1">[12]xxx!#REF!</definedName>
    <definedName name="__123Graph_A" localSheetId="18" hidden="1">[12]xxx!#REF!</definedName>
    <definedName name="__123Graph_A" localSheetId="5" hidden="1">[11]Accounts!#REF!</definedName>
    <definedName name="__123Graph_A" hidden="1">[11]Accounts!#REF!</definedName>
    <definedName name="__123Graph_ABVS" localSheetId="14" hidden="1">[12]xxx!#REF!</definedName>
    <definedName name="__123Graph_ABVS" localSheetId="9" hidden="1">[12]xxx!#REF!</definedName>
    <definedName name="__123Graph_ABVS" localSheetId="19" hidden="1">[12]xxx!#REF!</definedName>
    <definedName name="__123Graph_ABVS" localSheetId="18" hidden="1">[12]xxx!#REF!</definedName>
    <definedName name="__123Graph_ABVS" localSheetId="5" hidden="1">[12]xxx!#REF!</definedName>
    <definedName name="__123Graph_ABVS" hidden="1">[12]xxx!#REF!</definedName>
    <definedName name="__123Graph_ADEP_INV" localSheetId="14" hidden="1">[12]xxx!#REF!</definedName>
    <definedName name="__123Graph_ADEP_INV" localSheetId="9" hidden="1">[12]xxx!#REF!</definedName>
    <definedName name="__123Graph_ADEP_INV" localSheetId="19" hidden="1">[12]xxx!#REF!</definedName>
    <definedName name="__123Graph_ADEP_INV" localSheetId="18" hidden="1">[12]xxx!#REF!</definedName>
    <definedName name="__123Graph_ADEP_INV" localSheetId="5" hidden="1">[12]xxx!#REF!</definedName>
    <definedName name="__123Graph_ADEP_INV" hidden="1">[12]xxx!#REF!</definedName>
    <definedName name="__123Graph_AEPSDPS" localSheetId="14" hidden="1">[12]xxx!#REF!</definedName>
    <definedName name="__123Graph_AEPSDPS" localSheetId="9" hidden="1">[12]xxx!#REF!</definedName>
    <definedName name="__123Graph_AEPSDPS" localSheetId="19" hidden="1">[12]xxx!#REF!</definedName>
    <definedName name="__123Graph_AEPSDPS" localSheetId="18" hidden="1">[12]xxx!#REF!</definedName>
    <definedName name="__123Graph_AEPSDPS" localSheetId="5" hidden="1">[12]xxx!#REF!</definedName>
    <definedName name="__123Graph_AEPSDPS" hidden="1">[12]xxx!#REF!</definedName>
    <definedName name="__123Graph_ANPAT" localSheetId="13" hidden="1">[12]xxx!#REF!</definedName>
    <definedName name="__123Graph_ANPAT" localSheetId="14" hidden="1">[12]xxx!#REF!</definedName>
    <definedName name="__123Graph_ANPAT" localSheetId="9" hidden="1">[12]xxx!#REF!</definedName>
    <definedName name="__123Graph_ANPAT" localSheetId="19" hidden="1">[12]xxx!#REF!</definedName>
    <definedName name="__123Graph_ANPAT" localSheetId="18" hidden="1">[12]xxx!#REF!</definedName>
    <definedName name="__123Graph_ANPAT" localSheetId="5" hidden="1">[12]xxx!#REF!</definedName>
    <definedName name="__123Graph_ANPAT" localSheetId="4" hidden="1">[12]xxx!#REF!</definedName>
    <definedName name="__123Graph_ANPAT" hidden="1">[12]xxx!#REF!</definedName>
    <definedName name="__123Graph_AOPEXPENSE" localSheetId="13" hidden="1">[12]xxx!#REF!</definedName>
    <definedName name="__123Graph_AOPEXPENSE" localSheetId="14" hidden="1">[12]xxx!#REF!</definedName>
    <definedName name="__123Graph_AOPEXPENSE" localSheetId="9" hidden="1">[12]xxx!#REF!</definedName>
    <definedName name="__123Graph_AOPEXPENSE" localSheetId="19" hidden="1">[12]xxx!#REF!</definedName>
    <definedName name="__123Graph_AOPEXPENSE" localSheetId="18" hidden="1">[12]xxx!#REF!</definedName>
    <definedName name="__123Graph_AOPEXPENSE" localSheetId="5" hidden="1">[12]xxx!#REF!</definedName>
    <definedName name="__123Graph_AOPEXPENSE" localSheetId="4" hidden="1">[12]xxx!#REF!</definedName>
    <definedName name="__123Graph_AOPEXPENSE" hidden="1">[12]xxx!#REF!</definedName>
    <definedName name="__123Graph_AOPINCOME" localSheetId="13" hidden="1">[12]xxx!#REF!</definedName>
    <definedName name="__123Graph_AOPINCOME" localSheetId="14" hidden="1">[12]xxx!#REF!</definedName>
    <definedName name="__123Graph_AOPINCOME" localSheetId="9" hidden="1">[12]xxx!#REF!</definedName>
    <definedName name="__123Graph_AOPINCOME" localSheetId="19" hidden="1">[12]xxx!#REF!</definedName>
    <definedName name="__123Graph_AOPINCOME" localSheetId="18" hidden="1">[12]xxx!#REF!</definedName>
    <definedName name="__123Graph_AOPINCOME" localSheetId="5" hidden="1">[12]xxx!#REF!</definedName>
    <definedName name="__123Graph_AOPINCOME" localSheetId="4" hidden="1">[12]xxx!#REF!</definedName>
    <definedName name="__123Graph_AOPINCOME" hidden="1">[12]xxx!#REF!</definedName>
    <definedName name="__123Graph_APBT" localSheetId="13" hidden="1">[12]xxx!#REF!</definedName>
    <definedName name="__123Graph_APBT" localSheetId="14" hidden="1">[12]xxx!#REF!</definedName>
    <definedName name="__123Graph_APBT" localSheetId="9" hidden="1">[12]xxx!#REF!</definedName>
    <definedName name="__123Graph_APBT" localSheetId="19" hidden="1">[12]xxx!#REF!</definedName>
    <definedName name="__123Graph_APBT" localSheetId="18" hidden="1">[12]xxx!#REF!</definedName>
    <definedName name="__123Graph_APBT" localSheetId="5" hidden="1">[12]xxx!#REF!</definedName>
    <definedName name="__123Graph_APBT" localSheetId="4" hidden="1">[12]xxx!#REF!</definedName>
    <definedName name="__123Graph_APBT" hidden="1">[12]xxx!#REF!</definedName>
    <definedName name="__123Graph_ARSHEQ" localSheetId="13" hidden="1">[12]xxx!#REF!</definedName>
    <definedName name="__123Graph_ARSHEQ" localSheetId="14" hidden="1">[12]xxx!#REF!</definedName>
    <definedName name="__123Graph_ARSHEQ" localSheetId="9" hidden="1">[12]xxx!#REF!</definedName>
    <definedName name="__123Graph_ARSHEQ" localSheetId="19" hidden="1">[12]xxx!#REF!</definedName>
    <definedName name="__123Graph_ARSHEQ" localSheetId="18" hidden="1">[12]xxx!#REF!</definedName>
    <definedName name="__123Graph_ARSHEQ" localSheetId="5" hidden="1">[12]xxx!#REF!</definedName>
    <definedName name="__123Graph_ARSHEQ" localSheetId="4" hidden="1">[12]xxx!#REF!</definedName>
    <definedName name="__123Graph_ARSHEQ" hidden="1">[12]xxx!#REF!</definedName>
    <definedName name="__123Graph_ASHEQUT" localSheetId="13" hidden="1">[12]xxx!#REF!</definedName>
    <definedName name="__123Graph_ASHEQUT" localSheetId="14" hidden="1">[12]xxx!#REF!</definedName>
    <definedName name="__123Graph_ASHEQUT" localSheetId="9" hidden="1">[12]xxx!#REF!</definedName>
    <definedName name="__123Graph_ASHEQUT" localSheetId="19" hidden="1">[12]xxx!#REF!</definedName>
    <definedName name="__123Graph_ASHEQUT" localSheetId="18" hidden="1">[12]xxx!#REF!</definedName>
    <definedName name="__123Graph_ASHEQUT" localSheetId="5" hidden="1">[12]xxx!#REF!</definedName>
    <definedName name="__123Graph_ASHEQUT" localSheetId="4" hidden="1">[12]xxx!#REF!</definedName>
    <definedName name="__123Graph_ASHEQUT" hidden="1">[12]xxx!#REF!</definedName>
    <definedName name="__123Graph_ATOTASST" localSheetId="13" hidden="1">[12]xxx!#REF!</definedName>
    <definedName name="__123Graph_ATOTASST" localSheetId="14" hidden="1">[12]xxx!#REF!</definedName>
    <definedName name="__123Graph_ATOTASST" localSheetId="9" hidden="1">[12]xxx!#REF!</definedName>
    <definedName name="__123Graph_ATOTASST" localSheetId="19" hidden="1">[12]xxx!#REF!</definedName>
    <definedName name="__123Graph_ATOTASST" localSheetId="18" hidden="1">[12]xxx!#REF!</definedName>
    <definedName name="__123Graph_ATOTASST" localSheetId="5" hidden="1">[12]xxx!#REF!</definedName>
    <definedName name="__123Graph_ATOTASST" localSheetId="4" hidden="1">[12]xxx!#REF!</definedName>
    <definedName name="__123Graph_ATOTASST" hidden="1">[12]xxx!#REF!</definedName>
    <definedName name="__123Graph_B" localSheetId="13" hidden="1">[11]Accounts!#REF!</definedName>
    <definedName name="__123Graph_B" localSheetId="14" hidden="1">[11]Accounts!#REF!</definedName>
    <definedName name="__123Graph_B" localSheetId="9" hidden="1">[11]Accounts!#REF!</definedName>
    <definedName name="__123Graph_B" localSheetId="5" hidden="1">[11]Accounts!#REF!</definedName>
    <definedName name="__123Graph_B" hidden="1">[11]Accounts!#REF!</definedName>
    <definedName name="__123Graph_BDEP_INV" localSheetId="13" hidden="1">[12]xxx!#REF!</definedName>
    <definedName name="__123Graph_BDEP_INV" localSheetId="14" hidden="1">[12]xxx!#REF!</definedName>
    <definedName name="__123Graph_BDEP_INV" localSheetId="9" hidden="1">[12]xxx!#REF!</definedName>
    <definedName name="__123Graph_BDEP_INV" localSheetId="19" hidden="1">[12]xxx!#REF!</definedName>
    <definedName name="__123Graph_BDEP_INV" localSheetId="18" hidden="1">[12]xxx!#REF!</definedName>
    <definedName name="__123Graph_BDEP_INV" localSheetId="5" hidden="1">[12]xxx!#REF!</definedName>
    <definedName name="__123Graph_BDEP_INV" localSheetId="4" hidden="1">[12]xxx!#REF!</definedName>
    <definedName name="__123Graph_BDEP_INV" hidden="1">[12]xxx!#REF!</definedName>
    <definedName name="__123Graph_BEPSDPS" localSheetId="13" hidden="1">[12]xxx!#REF!</definedName>
    <definedName name="__123Graph_BEPSDPS" localSheetId="14" hidden="1">[12]xxx!#REF!</definedName>
    <definedName name="__123Graph_BEPSDPS" localSheetId="9" hidden="1">[12]xxx!#REF!</definedName>
    <definedName name="__123Graph_BEPSDPS" localSheetId="19" hidden="1">[12]xxx!#REF!</definedName>
    <definedName name="__123Graph_BEPSDPS" localSheetId="18" hidden="1">[12]xxx!#REF!</definedName>
    <definedName name="__123Graph_BEPSDPS" localSheetId="5" hidden="1">[12]xxx!#REF!</definedName>
    <definedName name="__123Graph_BEPSDPS" localSheetId="4" hidden="1">[12]xxx!#REF!</definedName>
    <definedName name="__123Graph_BEPSDPS" hidden="1">[12]xxx!#REF!</definedName>
    <definedName name="__123Graph_BOPINCOME" localSheetId="13" hidden="1">[12]xxx!#REF!</definedName>
    <definedName name="__123Graph_BOPINCOME" localSheetId="14" hidden="1">[12]xxx!#REF!</definedName>
    <definedName name="__123Graph_BOPINCOME" localSheetId="9" hidden="1">[12]xxx!#REF!</definedName>
    <definedName name="__123Graph_BOPINCOME" localSheetId="19" hidden="1">[12]xxx!#REF!</definedName>
    <definedName name="__123Graph_BOPINCOME" localSheetId="18" hidden="1">[12]xxx!#REF!</definedName>
    <definedName name="__123Graph_BOPINCOME" localSheetId="5" hidden="1">[12]xxx!#REF!</definedName>
    <definedName name="__123Graph_BOPINCOME" localSheetId="4" hidden="1">[12]xxx!#REF!</definedName>
    <definedName name="__123Graph_BOPINCOME" hidden="1">[12]xxx!#REF!</definedName>
    <definedName name="__123Graph_BTOTASST" localSheetId="13" hidden="1">[12]xxx!#REF!</definedName>
    <definedName name="__123Graph_BTOTASST" localSheetId="14" hidden="1">[12]xxx!#REF!</definedName>
    <definedName name="__123Graph_BTOTASST" localSheetId="9" hidden="1">[12]xxx!#REF!</definedName>
    <definedName name="__123Graph_BTOTASST" localSheetId="19" hidden="1">[12]xxx!#REF!</definedName>
    <definedName name="__123Graph_BTOTASST" localSheetId="18" hidden="1">[12]xxx!#REF!</definedName>
    <definedName name="__123Graph_BTOTASST" localSheetId="5" hidden="1">[12]xxx!#REF!</definedName>
    <definedName name="__123Graph_BTOTASST" localSheetId="4" hidden="1">[12]xxx!#REF!</definedName>
    <definedName name="__123Graph_BTOTASST" hidden="1">[12]xxx!#REF!</definedName>
    <definedName name="__123Graph_CDEP_INV" localSheetId="13" hidden="1">[12]xxx!#REF!</definedName>
    <definedName name="__123Graph_CDEP_INV" localSheetId="14" hidden="1">[12]xxx!#REF!</definedName>
    <definedName name="__123Graph_CDEP_INV" localSheetId="9" hidden="1">[12]xxx!#REF!</definedName>
    <definedName name="__123Graph_CDEP_INV" localSheetId="19" hidden="1">[12]xxx!#REF!</definedName>
    <definedName name="__123Graph_CDEP_INV" localSheetId="18" hidden="1">[12]xxx!#REF!</definedName>
    <definedName name="__123Graph_CDEP_INV" localSheetId="5" hidden="1">[12]xxx!#REF!</definedName>
    <definedName name="__123Graph_CDEP_INV" localSheetId="4" hidden="1">[12]xxx!#REF!</definedName>
    <definedName name="__123Graph_CDEP_INV" hidden="1">[12]xxx!#REF!</definedName>
    <definedName name="__123Graph_CEPSDPS" localSheetId="13" hidden="1">[12]xxx!#REF!</definedName>
    <definedName name="__123Graph_CEPSDPS" localSheetId="14" hidden="1">[12]xxx!#REF!</definedName>
    <definedName name="__123Graph_CEPSDPS" localSheetId="9" hidden="1">[12]xxx!#REF!</definedName>
    <definedName name="__123Graph_CEPSDPS" localSheetId="19" hidden="1">[12]xxx!#REF!</definedName>
    <definedName name="__123Graph_CEPSDPS" localSheetId="18" hidden="1">[12]xxx!#REF!</definedName>
    <definedName name="__123Graph_CEPSDPS" localSheetId="5" hidden="1">[12]xxx!#REF!</definedName>
    <definedName name="__123Graph_CEPSDPS" localSheetId="4" hidden="1">[12]xxx!#REF!</definedName>
    <definedName name="__123Graph_CEPSDPS" hidden="1">[12]xxx!#REF!</definedName>
    <definedName name="__123Graph_COPINCOME" localSheetId="13" hidden="1">[12]xxx!#REF!</definedName>
    <definedName name="__123Graph_COPINCOME" localSheetId="14" hidden="1">[12]xxx!#REF!</definedName>
    <definedName name="__123Graph_COPINCOME" localSheetId="9" hidden="1">[12]xxx!#REF!</definedName>
    <definedName name="__123Graph_COPINCOME" localSheetId="19" hidden="1">[12]xxx!#REF!</definedName>
    <definedName name="__123Graph_COPINCOME" localSheetId="18" hidden="1">[12]xxx!#REF!</definedName>
    <definedName name="__123Graph_COPINCOME" localSheetId="5" hidden="1">[12]xxx!#REF!</definedName>
    <definedName name="__123Graph_COPINCOME" localSheetId="4" hidden="1">[12]xxx!#REF!</definedName>
    <definedName name="__123Graph_COPINCOME" hidden="1">[12]xxx!#REF!</definedName>
    <definedName name="__123Graph_X" localSheetId="12" hidden="1">[11]Accounts!#REF!</definedName>
    <definedName name="__123Graph_X" localSheetId="13" hidden="1">[12]xxx!#REF!</definedName>
    <definedName name="__123Graph_X" localSheetId="14" hidden="1">[12]xxx!#REF!</definedName>
    <definedName name="__123Graph_X" localSheetId="9" hidden="1">[12]xxx!#REF!</definedName>
    <definedName name="__123Graph_X" localSheetId="19" hidden="1">[12]xxx!#REF!</definedName>
    <definedName name="__123Graph_X" localSheetId="18" hidden="1">[12]xxx!#REF!</definedName>
    <definedName name="__123Graph_X" localSheetId="5" hidden="1">[12]xxx!#REF!</definedName>
    <definedName name="__123Graph_X" localSheetId="4" hidden="1">[12]xxx!#REF!</definedName>
    <definedName name="__123Graph_X" hidden="1">[12]xxx!#REF!</definedName>
    <definedName name="__123Graph_XBVS" localSheetId="13" hidden="1">[12]xxx!#REF!</definedName>
    <definedName name="__123Graph_XBVS" localSheetId="14" hidden="1">[12]xxx!#REF!</definedName>
    <definedName name="__123Graph_XBVS" localSheetId="9" hidden="1">[12]xxx!#REF!</definedName>
    <definedName name="__123Graph_XBVS" localSheetId="19" hidden="1">[12]xxx!#REF!</definedName>
    <definedName name="__123Graph_XBVS" localSheetId="18" hidden="1">[12]xxx!#REF!</definedName>
    <definedName name="__123Graph_XBVS" localSheetId="5" hidden="1">[12]xxx!#REF!</definedName>
    <definedName name="__123Graph_XBVS" localSheetId="4" hidden="1">[12]xxx!#REF!</definedName>
    <definedName name="__123Graph_XBVS" hidden="1">[12]xxx!#REF!</definedName>
    <definedName name="__123Graph_XDEP_INV" localSheetId="13" hidden="1">[12]xxx!#REF!</definedName>
    <definedName name="__123Graph_XDEP_INV" localSheetId="14" hidden="1">[12]xxx!#REF!</definedName>
    <definedName name="__123Graph_XDEP_INV" localSheetId="9" hidden="1">[12]xxx!#REF!</definedName>
    <definedName name="__123Graph_XDEP_INV" localSheetId="19" hidden="1">[12]xxx!#REF!</definedName>
    <definedName name="__123Graph_XDEP_INV" localSheetId="18" hidden="1">[12]xxx!#REF!</definedName>
    <definedName name="__123Graph_XDEP_INV" localSheetId="5" hidden="1">[12]xxx!#REF!</definedName>
    <definedName name="__123Graph_XDEP_INV" localSheetId="4" hidden="1">[12]xxx!#REF!</definedName>
    <definedName name="__123Graph_XDEP_INV" hidden="1">[12]xxx!#REF!</definedName>
    <definedName name="__123Graph_XEPSDPS" localSheetId="13" hidden="1">[12]xxx!#REF!</definedName>
    <definedName name="__123Graph_XEPSDPS" localSheetId="14" hidden="1">[12]xxx!#REF!</definedName>
    <definedName name="__123Graph_XEPSDPS" localSheetId="9" hidden="1">[12]xxx!#REF!</definedName>
    <definedName name="__123Graph_XEPSDPS" localSheetId="19" hidden="1">[12]xxx!#REF!</definedName>
    <definedName name="__123Graph_XEPSDPS" localSheetId="18" hidden="1">[12]xxx!#REF!</definedName>
    <definedName name="__123Graph_XEPSDPS" localSheetId="5" hidden="1">[12]xxx!#REF!</definedName>
    <definedName name="__123Graph_XEPSDPS" localSheetId="4" hidden="1">[12]xxx!#REF!</definedName>
    <definedName name="__123Graph_XEPSDPS" hidden="1">[12]xxx!#REF!</definedName>
    <definedName name="__123Graph_XNPAT" localSheetId="13" hidden="1">[12]xxx!#REF!</definedName>
    <definedName name="__123Graph_XNPAT" localSheetId="14" hidden="1">[12]xxx!#REF!</definedName>
    <definedName name="__123Graph_XNPAT" localSheetId="9" hidden="1">[12]xxx!#REF!</definedName>
    <definedName name="__123Graph_XNPAT" localSheetId="19" hidden="1">[12]xxx!#REF!</definedName>
    <definedName name="__123Graph_XNPAT" localSheetId="18" hidden="1">[12]xxx!#REF!</definedName>
    <definedName name="__123Graph_XNPAT" localSheetId="5" hidden="1">[12]xxx!#REF!</definedName>
    <definedName name="__123Graph_XNPAT" localSheetId="4" hidden="1">[12]xxx!#REF!</definedName>
    <definedName name="__123Graph_XNPAT" hidden="1">[12]xxx!#REF!</definedName>
    <definedName name="__123Graph_XOPEXPENSE" localSheetId="13" hidden="1">[12]xxx!#REF!</definedName>
    <definedName name="__123Graph_XOPEXPENSE" localSheetId="14" hidden="1">[12]xxx!#REF!</definedName>
    <definedName name="__123Graph_XOPEXPENSE" localSheetId="9" hidden="1">[12]xxx!#REF!</definedName>
    <definedName name="__123Graph_XOPEXPENSE" localSheetId="19" hidden="1">[12]xxx!#REF!</definedName>
    <definedName name="__123Graph_XOPEXPENSE" localSheetId="18" hidden="1">[12]xxx!#REF!</definedName>
    <definedName name="__123Graph_XOPEXPENSE" localSheetId="5" hidden="1">[12]xxx!#REF!</definedName>
    <definedName name="__123Graph_XOPEXPENSE" localSheetId="4" hidden="1">[12]xxx!#REF!</definedName>
    <definedName name="__123Graph_XOPEXPENSE" hidden="1">[12]xxx!#REF!</definedName>
    <definedName name="__123Graph_XOPINCOME" localSheetId="13" hidden="1">[12]xxx!#REF!</definedName>
    <definedName name="__123Graph_XOPINCOME" localSheetId="14" hidden="1">[12]xxx!#REF!</definedName>
    <definedName name="__123Graph_XOPINCOME" localSheetId="9" hidden="1">[12]xxx!#REF!</definedName>
    <definedName name="__123Graph_XOPINCOME" localSheetId="19" hidden="1">[12]xxx!#REF!</definedName>
    <definedName name="__123Graph_XOPINCOME" localSheetId="18" hidden="1">[12]xxx!#REF!</definedName>
    <definedName name="__123Graph_XOPINCOME" localSheetId="5" hidden="1">[12]xxx!#REF!</definedName>
    <definedName name="__123Graph_XOPINCOME" localSheetId="4" hidden="1">[12]xxx!#REF!</definedName>
    <definedName name="__123Graph_XOPINCOME" hidden="1">[12]xxx!#REF!</definedName>
    <definedName name="__123Graph_XPBT" localSheetId="13" hidden="1">[12]xxx!#REF!</definedName>
    <definedName name="__123Graph_XPBT" localSheetId="14" hidden="1">[12]xxx!#REF!</definedName>
    <definedName name="__123Graph_XPBT" localSheetId="9" hidden="1">[12]xxx!#REF!</definedName>
    <definedName name="__123Graph_XPBT" localSheetId="19" hidden="1">[12]xxx!#REF!</definedName>
    <definedName name="__123Graph_XPBT" localSheetId="18" hidden="1">[12]xxx!#REF!</definedName>
    <definedName name="__123Graph_XPBT" localSheetId="5" hidden="1">[12]xxx!#REF!</definedName>
    <definedName name="__123Graph_XPBT" localSheetId="4" hidden="1">[12]xxx!#REF!</definedName>
    <definedName name="__123Graph_XPBT" hidden="1">[12]xxx!#REF!</definedName>
    <definedName name="__123Graph_XRSHEQ" localSheetId="13" hidden="1">[12]xxx!#REF!</definedName>
    <definedName name="__123Graph_XRSHEQ" localSheetId="14" hidden="1">[12]xxx!#REF!</definedName>
    <definedName name="__123Graph_XRSHEQ" localSheetId="9" hidden="1">[12]xxx!#REF!</definedName>
    <definedName name="__123Graph_XRSHEQ" localSheetId="19" hidden="1">[12]xxx!#REF!</definedName>
    <definedName name="__123Graph_XRSHEQ" localSheetId="18" hidden="1">[12]xxx!#REF!</definedName>
    <definedName name="__123Graph_XRSHEQ" localSheetId="5" hidden="1">[12]xxx!#REF!</definedName>
    <definedName name="__123Graph_XRSHEQ" localSheetId="4" hidden="1">[12]xxx!#REF!</definedName>
    <definedName name="__123Graph_XRSHEQ" hidden="1">[12]xxx!#REF!</definedName>
    <definedName name="__123Graph_XSHEQUT" localSheetId="13" hidden="1">[12]xxx!#REF!</definedName>
    <definedName name="__123Graph_XSHEQUT" localSheetId="14" hidden="1">[12]xxx!#REF!</definedName>
    <definedName name="__123Graph_XSHEQUT" localSheetId="9" hidden="1">[12]xxx!#REF!</definedName>
    <definedName name="__123Graph_XSHEQUT" localSheetId="19" hidden="1">[12]xxx!#REF!</definedName>
    <definedName name="__123Graph_XSHEQUT" localSheetId="18" hidden="1">[12]xxx!#REF!</definedName>
    <definedName name="__123Graph_XSHEQUT" localSheetId="5" hidden="1">[12]xxx!#REF!</definedName>
    <definedName name="__123Graph_XSHEQUT" localSheetId="4" hidden="1">[12]xxx!#REF!</definedName>
    <definedName name="__123Graph_XSHEQUT" hidden="1">[12]xxx!#REF!</definedName>
    <definedName name="__123Graph_XTOTASST" localSheetId="13" hidden="1">[12]xxx!#REF!</definedName>
    <definedName name="__123Graph_XTOTASST" localSheetId="14" hidden="1">[12]xxx!#REF!</definedName>
    <definedName name="__123Graph_XTOTASST" localSheetId="9" hidden="1">[12]xxx!#REF!</definedName>
    <definedName name="__123Graph_XTOTASST" localSheetId="19" hidden="1">[12]xxx!#REF!</definedName>
    <definedName name="__123Graph_XTOTASST" localSheetId="18" hidden="1">[12]xxx!#REF!</definedName>
    <definedName name="__123Graph_XTOTASST" localSheetId="5" hidden="1">[12]xxx!#REF!</definedName>
    <definedName name="__123Graph_XTOTASST" localSheetId="4" hidden="1">[12]xxx!#REF!</definedName>
    <definedName name="__123Graph_XTOTASST" hidden="1">[12]xxx!#REF!</definedName>
    <definedName name="__A1">[9]Sheet2!$A$1:$P$33</definedName>
    <definedName name="__cbc1" hidden="1">{#N/A,#N/A,FALSE,"EX-ISEWA -ccnr";#N/A,#N/A,FALSE,"EX - THAI";#N/A,#N/A,FALSE,"EX - INDIA";#N/A,#N/A,FALSE,"EX - MAL";#N/A,#N/A,FALSE,"EX - SWA";#N/A,#N/A,FALSE,"EX - INDO";#N/A,#N/A,FALSE,"EX - DIV";#N/A,#N/A,FALSE,"EX - CONS THAI";#N/A,#N/A,FALSE,"EX-GTS";#N/A,#N/A,FALSE,"EX-CCNR"}</definedName>
    <definedName name="__DAT1" localSheetId="14">#REF!</definedName>
    <definedName name="__DAT1" localSheetId="5">#REF!</definedName>
    <definedName name="__DAT1">#REF!</definedName>
    <definedName name="__DAT10" localSheetId="14">#REF!</definedName>
    <definedName name="__DAT10" localSheetId="5">#REF!</definedName>
    <definedName name="__DAT10">#REF!</definedName>
    <definedName name="__DAT11" localSheetId="14">#REF!</definedName>
    <definedName name="__DAT11" localSheetId="5">#REF!</definedName>
    <definedName name="__DAT11">#REF!</definedName>
    <definedName name="__DAT12" localSheetId="14">#REF!</definedName>
    <definedName name="__DAT12" localSheetId="5">#REF!</definedName>
    <definedName name="__DAT12">#REF!</definedName>
    <definedName name="__DAT13" localSheetId="14">#REF!</definedName>
    <definedName name="__DAT13" localSheetId="5">#REF!</definedName>
    <definedName name="__DAT13">#REF!</definedName>
    <definedName name="__DAT14" localSheetId="14">#REF!</definedName>
    <definedName name="__DAT14" localSheetId="5">#REF!</definedName>
    <definedName name="__DAT14">#REF!</definedName>
    <definedName name="__DAT17" localSheetId="14">#REF!</definedName>
    <definedName name="__DAT17" localSheetId="5">#REF!</definedName>
    <definedName name="__DAT17">#REF!</definedName>
    <definedName name="__DAT2" localSheetId="14">#REF!</definedName>
    <definedName name="__DAT2" localSheetId="5">#REF!</definedName>
    <definedName name="__DAT2">#REF!</definedName>
    <definedName name="__DAT3" localSheetId="14">#REF!</definedName>
    <definedName name="__DAT3" localSheetId="5">#REF!</definedName>
    <definedName name="__DAT3">#REF!</definedName>
    <definedName name="__DAT4" localSheetId="14">#REF!</definedName>
    <definedName name="__DAT4" localSheetId="5">#REF!</definedName>
    <definedName name="__DAT4">#REF!</definedName>
    <definedName name="__DAT5" localSheetId="14">#REF!</definedName>
    <definedName name="__DAT5" localSheetId="5">#REF!</definedName>
    <definedName name="__DAT5">#REF!</definedName>
    <definedName name="__DAT6" localSheetId="14">#REF!</definedName>
    <definedName name="__DAT6" localSheetId="5">#REF!</definedName>
    <definedName name="__DAT6">#REF!</definedName>
    <definedName name="__DAT7" localSheetId="14">#REF!</definedName>
    <definedName name="__DAT7" localSheetId="5">#REF!</definedName>
    <definedName name="__DAT7">#REF!</definedName>
    <definedName name="__DAT8" localSheetId="14">#REF!</definedName>
    <definedName name="__DAT8" localSheetId="5">#REF!</definedName>
    <definedName name="__DAT8">#REF!</definedName>
    <definedName name="__DAT9" localSheetId="14">#REF!</definedName>
    <definedName name="__DAT9" localSheetId="5">#REF!</definedName>
    <definedName name="__DAT9">#REF!</definedName>
    <definedName name="__IntlFixup" hidden="1">TRUE</definedName>
    <definedName name="__lc2" localSheetId="14">#REF!</definedName>
    <definedName name="__lc2" localSheetId="5">#REF!</definedName>
    <definedName name="__lc2">#REF!</definedName>
    <definedName name="__Nov1">'[8]#REF'!$L$41:$L$78</definedName>
    <definedName name="__NRV1">'[4]V-13_NRV Testing-FG'!$A$1</definedName>
    <definedName name="__Oct1">'[5]#REF'!$K$41:$K$78</definedName>
    <definedName name="__RFA2" localSheetId="14">#REF!</definedName>
    <definedName name="__RFA2" localSheetId="5">#REF!</definedName>
    <definedName name="__RFA2">#REF!</definedName>
    <definedName name="__sch20">'[13]#REF'!$E$31</definedName>
    <definedName name="__vol1" localSheetId="14">#REF!</definedName>
    <definedName name="__vol1" localSheetId="5">#REF!</definedName>
    <definedName name="__vol1">#REF!</definedName>
    <definedName name="__xcd1">'[14]Data Summary'!$D$2:$AH$2</definedName>
    <definedName name="__xcd2">'[14]Data Summary'!$D$3:$AH$3</definedName>
    <definedName name="__xcd3">'[14]Data Summary'!$D$4:$AH$4</definedName>
    <definedName name="_0359" localSheetId="14">#REF!</definedName>
    <definedName name="_0359" localSheetId="5">#REF!</definedName>
    <definedName name="_0359">#REF!</definedName>
    <definedName name="_1" localSheetId="14">#REF!</definedName>
    <definedName name="_1" localSheetId="5">#REF!</definedName>
    <definedName name="_1">#REF!</definedName>
    <definedName name="_1_0In_Scope_Project_Reduction" localSheetId="14">#REF!</definedName>
    <definedName name="_1_0In_Scope_Project_Reduction" localSheetId="5">#REF!</definedName>
    <definedName name="_1_0In_Scope_Project_Reduction">#REF!</definedName>
    <definedName name="_123Graph_XPBT" localSheetId="14" hidden="1">[15]xxx!#REF!</definedName>
    <definedName name="_123Graph_XPBT" localSheetId="9" hidden="1">[15]xxx!#REF!</definedName>
    <definedName name="_123Graph_XPBT" localSheetId="19" hidden="1">[15]xxx!#REF!</definedName>
    <definedName name="_123Graph_XPBT" localSheetId="18" hidden="1">[15]xxx!#REF!</definedName>
    <definedName name="_123Graph_XPBT" localSheetId="5" hidden="1">[15]xxx!#REF!</definedName>
    <definedName name="_123Graph_XPBT" hidden="1">[15]xxx!#REF!</definedName>
    <definedName name="_123GraphXNPA" localSheetId="14" hidden="1">[15]xxx!#REF!</definedName>
    <definedName name="_123GraphXNPA" localSheetId="9" hidden="1">[15]xxx!#REF!</definedName>
    <definedName name="_123GraphXNPA" localSheetId="19" hidden="1">[15]xxx!#REF!</definedName>
    <definedName name="_123GraphXNPA" localSheetId="18" hidden="1">[15]xxx!#REF!</definedName>
    <definedName name="_123GraphXNPA" localSheetId="5" hidden="1">[15]xxx!#REF!</definedName>
    <definedName name="_123GraphXNPA" hidden="1">[15]xxx!#REF!</definedName>
    <definedName name="_2" localSheetId="14">#REF!</definedName>
    <definedName name="_2" localSheetId="5">#REF!</definedName>
    <definedName name="_2">#REF!</definedName>
    <definedName name="_2_0In_Scope_Project_Reduction" localSheetId="14">#REF!</definedName>
    <definedName name="_2_0In_Scope_Project_Reduction" localSheetId="5">#REF!</definedName>
    <definedName name="_2_0In_Scope_Project_Reduction">#REF!</definedName>
    <definedName name="_2_0In_Scope_Project_Revised" localSheetId="14">#REF!</definedName>
    <definedName name="_2_0In_Scope_Project_Revised" localSheetId="5">#REF!</definedName>
    <definedName name="_2_0In_Scope_Project_Revised">#REF!</definedName>
    <definedName name="_2111101.801501.car" localSheetId="14">#REF!</definedName>
    <definedName name="_2111101.801501.car" localSheetId="5">#REF!</definedName>
    <definedName name="_2111101.801501.car">#REF!</definedName>
    <definedName name="_3_0ROW_Projects_Reduction" localSheetId="14">#REF!</definedName>
    <definedName name="_3_0ROW_Projects_Reduction" localSheetId="5">#REF!</definedName>
    <definedName name="_3_0ROW_Projects_Reduction">#REF!</definedName>
    <definedName name="_4_0In_Scope_Project_Revised" localSheetId="14">#REF!</definedName>
    <definedName name="_4_0In_Scope_Project_Revised" localSheetId="5">#REF!</definedName>
    <definedName name="_4_0In_Scope_Project_Revised">#REF!</definedName>
    <definedName name="_4_0ROW_Projects_Revised" localSheetId="14">#REF!</definedName>
    <definedName name="_4_0ROW_Projects_Revised" localSheetId="5">#REF!</definedName>
    <definedName name="_4_0ROW_Projects_Revised">#REF!</definedName>
    <definedName name="_4XX4.XX" localSheetId="14">#REF!</definedName>
    <definedName name="_4XX4.XX" localSheetId="5">#REF!</definedName>
    <definedName name="_4XX4.XX">#REF!</definedName>
    <definedName name="_4XX8.XX" localSheetId="14">#REF!</definedName>
    <definedName name="_4XX8.XX" localSheetId="5">#REF!</definedName>
    <definedName name="_4XX8.XX">#REF!</definedName>
    <definedName name="_50S_0793" localSheetId="14">#REF!</definedName>
    <definedName name="_50S_0793" localSheetId="5">#REF!</definedName>
    <definedName name="_50S_0793">#REF!</definedName>
    <definedName name="_50S_3834" localSheetId="14">#REF!</definedName>
    <definedName name="_50S_3834" localSheetId="5">#REF!</definedName>
    <definedName name="_50S_3834">#REF!</definedName>
    <definedName name="_51_8553" localSheetId="14">#REF!</definedName>
    <definedName name="_51_8553" localSheetId="5">#REF!</definedName>
    <definedName name="_51_8553">#REF!</definedName>
    <definedName name="_51NN636_18" localSheetId="14">#REF!</definedName>
    <definedName name="_51NN636_18" localSheetId="5">#REF!</definedName>
    <definedName name="_51NN636_18">#REF!</definedName>
    <definedName name="_52S_4826" localSheetId="14">#REF!</definedName>
    <definedName name="_52S_4826" localSheetId="5">#REF!</definedName>
    <definedName name="_52S_4826">#REF!</definedName>
    <definedName name="_52S_4827" localSheetId="14">#REF!</definedName>
    <definedName name="_52S_4827" localSheetId="5">#REF!</definedName>
    <definedName name="_52S_4827">#REF!</definedName>
    <definedName name="_52S_4828" localSheetId="14">#REF!</definedName>
    <definedName name="_52S_4828" localSheetId="5">#REF!</definedName>
    <definedName name="_52S_4828">#REF!</definedName>
    <definedName name="_52S_4829" localSheetId="14">#REF!</definedName>
    <definedName name="_52S_4829" localSheetId="5">#REF!</definedName>
    <definedName name="_52S_4829">#REF!</definedName>
    <definedName name="_52S_4830" localSheetId="14">#REF!</definedName>
    <definedName name="_52S_4830" localSheetId="5">#REF!</definedName>
    <definedName name="_52S_4830">#REF!</definedName>
    <definedName name="_52S_4831" localSheetId="14">#REF!</definedName>
    <definedName name="_52S_4831" localSheetId="5">#REF!</definedName>
    <definedName name="_52S_4831">#REF!</definedName>
    <definedName name="_52S_4832" localSheetId="14">#REF!</definedName>
    <definedName name="_52S_4832" localSheetId="5">#REF!</definedName>
    <definedName name="_52S_4832">#REF!</definedName>
    <definedName name="_52S_4863" localSheetId="14">#REF!</definedName>
    <definedName name="_52S_4863" localSheetId="5">#REF!</definedName>
    <definedName name="_52S_4863">#REF!</definedName>
    <definedName name="_52S_4864" localSheetId="14">#REF!</definedName>
    <definedName name="_52S_4864" localSheetId="5">#REF!</definedName>
    <definedName name="_52S_4864">#REF!</definedName>
    <definedName name="_52S_4866" localSheetId="14">#REF!</definedName>
    <definedName name="_52S_4866" localSheetId="5">#REF!</definedName>
    <definedName name="_52S_4866">#REF!</definedName>
    <definedName name="_52S_4867" localSheetId="14">#REF!</definedName>
    <definedName name="_52S_4867" localSheetId="5">#REF!</definedName>
    <definedName name="_52S_4867">#REF!</definedName>
    <definedName name="_52S_4869" localSheetId="14">#REF!</definedName>
    <definedName name="_52S_4869" localSheetId="5">#REF!</definedName>
    <definedName name="_52S_4869">#REF!</definedName>
    <definedName name="_6_0ROW_Projects_Reduction" localSheetId="14">#REF!</definedName>
    <definedName name="_6_0ROW_Projects_Reduction" localSheetId="5">#REF!</definedName>
    <definedName name="_6_0ROW_Projects_Reduction">#REF!</definedName>
    <definedName name="_8_0ROW_Projects_Revised" localSheetId="14">#REF!</definedName>
    <definedName name="_8_0ROW_Projects_Revised" localSheetId="5">#REF!</definedName>
    <definedName name="_8_0ROW_Projects_Revised">#REF!</definedName>
    <definedName name="_82_8584" localSheetId="14">#REF!</definedName>
    <definedName name="_82_8584" localSheetId="5">#REF!</definedName>
    <definedName name="_82_8584">#REF!</definedName>
    <definedName name="_A1">[9]Sheet2!$A$1:$P$33</definedName>
    <definedName name="_a80" localSheetId="14">[2]Sheet1!#REF!</definedName>
    <definedName name="_a80" localSheetId="5">[2]Sheet1!#REF!</definedName>
    <definedName name="_a80">[2]Sheet1!#REF!</definedName>
    <definedName name="_aaa1" localSheetId="14">#REF!</definedName>
    <definedName name="_aaa1" localSheetId="5">#REF!</definedName>
    <definedName name="_aaa1">#REF!</definedName>
    <definedName name="_afb2">[16]estrazione!$B$22:$V$33</definedName>
    <definedName name="_b70" localSheetId="14">[2]Sheet1!#REF!</definedName>
    <definedName name="_b70" localSheetId="5">[2]Sheet1!#REF!</definedName>
    <definedName name="_b70">[2]Sheet1!#REF!</definedName>
    <definedName name="_BUD0001">[2]Sheet1!$A$7:$O$28</definedName>
    <definedName name="_C4_GROSS_DISTRIBUTOR_CENTRAL" localSheetId="14">#REF!</definedName>
    <definedName name="_C4_GROSS_DISTRIBUTOR_CENTRAL" localSheetId="5">#REF!</definedName>
    <definedName name="_C4_GROSS_DISTRIBUTOR_CENTRAL">#REF!</definedName>
    <definedName name="_cbc1" hidden="1">{#N/A,#N/A,FALSE,"EX-ISEWA -ccnr";#N/A,#N/A,FALSE,"EX - THAI";#N/A,#N/A,FALSE,"EX - INDIA";#N/A,#N/A,FALSE,"EX - MAL";#N/A,#N/A,FALSE,"EX - SWA";#N/A,#N/A,FALSE,"EX - INDO";#N/A,#N/A,FALSE,"EX - DIV";#N/A,#N/A,FALSE,"EX - CONS THAI";#N/A,#N/A,FALSE,"EX-GTS";#N/A,#N/A,FALSE,"EX-CCNR"}</definedName>
    <definedName name="_DAT1" localSheetId="14">#REF!</definedName>
    <definedName name="_DAT1" localSheetId="5">#REF!</definedName>
    <definedName name="_DAT1">#REF!</definedName>
    <definedName name="_DAT10" localSheetId="14">#REF!</definedName>
    <definedName name="_DAT10" localSheetId="5">#REF!</definedName>
    <definedName name="_DAT10">#REF!</definedName>
    <definedName name="_DAT11" localSheetId="14">#REF!</definedName>
    <definedName name="_DAT11" localSheetId="5">#REF!</definedName>
    <definedName name="_DAT11">#REF!</definedName>
    <definedName name="_DAT12" localSheetId="14">#REF!</definedName>
    <definedName name="_DAT12" localSheetId="5">#REF!</definedName>
    <definedName name="_DAT12">#REF!</definedName>
    <definedName name="_DAT13" localSheetId="14">#REF!</definedName>
    <definedName name="_DAT13" localSheetId="5">#REF!</definedName>
    <definedName name="_DAT13">#REF!</definedName>
    <definedName name="_DAT14" localSheetId="14">#REF!</definedName>
    <definedName name="_DAT14" localSheetId="5">#REF!</definedName>
    <definedName name="_DAT14">#REF!</definedName>
    <definedName name="_DAT15" localSheetId="14">#REF!</definedName>
    <definedName name="_DAT15" localSheetId="5">#REF!</definedName>
    <definedName name="_DAT15">#REF!</definedName>
    <definedName name="_DAT16" localSheetId="14">#REF!</definedName>
    <definedName name="_DAT16" localSheetId="5">#REF!</definedName>
    <definedName name="_DAT16">#REF!</definedName>
    <definedName name="_DAT17" localSheetId="14">#REF!</definedName>
    <definedName name="_DAT17" localSheetId="5">#REF!</definedName>
    <definedName name="_DAT17">#REF!</definedName>
    <definedName name="_DAT18" localSheetId="14">#REF!</definedName>
    <definedName name="_DAT18" localSheetId="5">#REF!</definedName>
    <definedName name="_DAT18">#REF!</definedName>
    <definedName name="_DAT19" localSheetId="14">#REF!</definedName>
    <definedName name="_DAT19" localSheetId="5">#REF!</definedName>
    <definedName name="_DAT19">#REF!</definedName>
    <definedName name="_DAT2" localSheetId="14">#REF!</definedName>
    <definedName name="_DAT2" localSheetId="5">#REF!</definedName>
    <definedName name="_DAT2">#REF!</definedName>
    <definedName name="_DAT20" localSheetId="14">#REF!</definedName>
    <definedName name="_DAT20" localSheetId="5">#REF!</definedName>
    <definedName name="_DAT20">#REF!</definedName>
    <definedName name="_DAT21" localSheetId="14">#REF!</definedName>
    <definedName name="_DAT21" localSheetId="5">#REF!</definedName>
    <definedName name="_DAT21">#REF!</definedName>
    <definedName name="_DAT22" localSheetId="14">#REF!</definedName>
    <definedName name="_DAT22" localSheetId="5">#REF!</definedName>
    <definedName name="_DAT22">#REF!</definedName>
    <definedName name="_DAT23" localSheetId="14">#REF!</definedName>
    <definedName name="_DAT23" localSheetId="5">#REF!</definedName>
    <definedName name="_DAT23">#REF!</definedName>
    <definedName name="_DAT24" localSheetId="14">#REF!</definedName>
    <definedName name="_DAT24" localSheetId="5">#REF!</definedName>
    <definedName name="_DAT24">#REF!</definedName>
    <definedName name="_DAT25" localSheetId="14">#REF!</definedName>
    <definedName name="_DAT25" localSheetId="5">#REF!</definedName>
    <definedName name="_DAT25">#REF!</definedName>
    <definedName name="_DAT26" localSheetId="14">#REF!</definedName>
    <definedName name="_DAT26" localSheetId="5">#REF!</definedName>
    <definedName name="_DAT26">#REF!</definedName>
    <definedName name="_DAT3" localSheetId="14">#REF!</definedName>
    <definedName name="_DAT3" localSheetId="5">#REF!</definedName>
    <definedName name="_DAT3">#REF!</definedName>
    <definedName name="_DAT4" localSheetId="14">#REF!</definedName>
    <definedName name="_DAT4" localSheetId="5">#REF!</definedName>
    <definedName name="_DAT4">#REF!</definedName>
    <definedName name="_DAT5" localSheetId="14">#REF!</definedName>
    <definedName name="_DAT5" localSheetId="5">#REF!</definedName>
    <definedName name="_DAT5">#REF!</definedName>
    <definedName name="_DAT6" localSheetId="14">#REF!</definedName>
    <definedName name="_DAT6" localSheetId="5">#REF!</definedName>
    <definedName name="_DAT6">#REF!</definedName>
    <definedName name="_DAT7" localSheetId="14">#REF!</definedName>
    <definedName name="_DAT7" localSheetId="5">#REF!</definedName>
    <definedName name="_DAT7">#REF!</definedName>
    <definedName name="_DAT8" localSheetId="14">#REF!</definedName>
    <definedName name="_DAT8" localSheetId="5">#REF!</definedName>
    <definedName name="_DAT8">#REF!</definedName>
    <definedName name="_DAT9" localSheetId="14">#REF!</definedName>
    <definedName name="_DAT9" localSheetId="5">#REF!</definedName>
    <definedName name="_DAT9">#REF!</definedName>
    <definedName name="_Feb07" localSheetId="14">[17]!_xlbgnm.Feb07</definedName>
    <definedName name="_Feb07" localSheetId="5">[17]!_xlbgnm.Feb07</definedName>
    <definedName name="_Feb07">[17]!_xlbgnm.Feb07</definedName>
    <definedName name="_Fill" localSheetId="12" hidden="1">#REF!</definedName>
    <definedName name="_Fill" localSheetId="13" hidden="1">#REF!</definedName>
    <definedName name="_Fill" localSheetId="14" hidden="1">#REF!</definedName>
    <definedName name="_Fill" localSheetId="9" hidden="1">#REF!</definedName>
    <definedName name="_Fill" localSheetId="19" hidden="1">#REF!</definedName>
    <definedName name="_Fill" localSheetId="18" hidden="1">#REF!</definedName>
    <definedName name="_Fill" localSheetId="5" hidden="1">#REF!</definedName>
    <definedName name="_Fill" localSheetId="4" hidden="1">#REF!</definedName>
    <definedName name="_Fill" hidden="1">#REF!</definedName>
    <definedName name="_xlnm._FilterDatabase" localSheetId="13" hidden="1">'4.11-4.17'!#REF!</definedName>
    <definedName name="_xlnm._FilterDatabase" localSheetId="7" hidden="1">'4.1-4.4'!#REF!</definedName>
    <definedName name="_xlnm._FilterDatabase" localSheetId="14" hidden="1">'4.18-4.21'!#REF!</definedName>
    <definedName name="_xlnm._FilterDatabase" localSheetId="9" hidden="1">'4.6-4.7'!#REF!</definedName>
    <definedName name="_xlnm._FilterDatabase" localSheetId="5" hidden="1">#REF!</definedName>
    <definedName name="_xlnm._FilterDatabase" localSheetId="0" hidden="1">SoFP!$B$6:$F$6</definedName>
    <definedName name="_xlnm._FilterDatabase" hidden="1">#REF!</definedName>
    <definedName name="_GIA1" localSheetId="14">#REF!</definedName>
    <definedName name="_GIA1" localSheetId="5">#REF!</definedName>
    <definedName name="_GIA1">#REF!</definedName>
    <definedName name="_h14" localSheetId="14">[2]Sheet1!#REF!</definedName>
    <definedName name="_h14" localSheetId="5">[2]Sheet1!#REF!</definedName>
    <definedName name="_h14">[2]Sheet1!#REF!</definedName>
    <definedName name="_h60" localSheetId="14">[2]Sheet1!#REF!</definedName>
    <definedName name="_h60" localSheetId="5">[2]Sheet1!#REF!</definedName>
    <definedName name="_h60">[2]Sheet1!#REF!</definedName>
    <definedName name="_KCF1" localSheetId="14">#REF!</definedName>
    <definedName name="_KCF1" localSheetId="5">#REF!</definedName>
    <definedName name="_KCF1">#REF!</definedName>
    <definedName name="_KCF2" localSheetId="14">#REF!</definedName>
    <definedName name="_KCF2" localSheetId="5">#REF!</definedName>
    <definedName name="_KCF2">#REF!</definedName>
    <definedName name="_Key1" localSheetId="13" hidden="1">#REF!</definedName>
    <definedName name="_Key1" localSheetId="14" hidden="1">#REF!</definedName>
    <definedName name="_Key1" localSheetId="9" hidden="1">#REF!</definedName>
    <definedName name="_Key1" localSheetId="5" hidden="1">#REF!</definedName>
    <definedName name="_Key1" hidden="1">#REF!</definedName>
    <definedName name="_Key2" localSheetId="13" hidden="1">#REF!</definedName>
    <definedName name="_Key2" localSheetId="14" hidden="1">#REF!</definedName>
    <definedName name="_Key2" localSheetId="9" hidden="1">#REF!</definedName>
    <definedName name="_Key2" localSheetId="5" hidden="1">#REF!</definedName>
    <definedName name="_Key2" hidden="1">#REF!</definedName>
    <definedName name="_lc2" localSheetId="14">#REF!</definedName>
    <definedName name="_lc2" localSheetId="5">#REF!</definedName>
    <definedName name="_lc2">#REF!</definedName>
    <definedName name="_m55" localSheetId="14">[2]Sheet1!#REF!</definedName>
    <definedName name="_m55" localSheetId="5">[2]Sheet1!#REF!</definedName>
    <definedName name="_m55">[2]Sheet1!#REF!</definedName>
    <definedName name="_m90" localSheetId="14">[2]Sheet1!#REF!</definedName>
    <definedName name="_m90" localSheetId="5">[2]Sheet1!#REF!</definedName>
    <definedName name="_m90">[2]Sheet1!#REF!</definedName>
    <definedName name="_max2">[18]Sheet3!$J$1</definedName>
    <definedName name="_max3">[18]Sheet3!$A$1</definedName>
    <definedName name="_MCF1" localSheetId="14">#REF!</definedName>
    <definedName name="_MCF1" localSheetId="5">#REF!</definedName>
    <definedName name="_MCF1">#REF!</definedName>
    <definedName name="_MCF2" localSheetId="14">#REF!</definedName>
    <definedName name="_MCF2" localSheetId="5">#REF!</definedName>
    <definedName name="_MCF2">#REF!</definedName>
    <definedName name="_mid1">[2]Sheet1!$I$390</definedName>
    <definedName name="_mid2">[2]Sheet1!$I$439</definedName>
    <definedName name="_MP1" localSheetId="14">#REF!</definedName>
    <definedName name="_MP1" localSheetId="5">#REF!</definedName>
    <definedName name="_MP1">#REF!</definedName>
    <definedName name="_MP2" localSheetId="14">#REF!</definedName>
    <definedName name="_MP2" localSheetId="5">#REF!</definedName>
    <definedName name="_MP2">#REF!</definedName>
    <definedName name="_MP3" localSheetId="14">#REF!</definedName>
    <definedName name="_MP3" localSheetId="5">#REF!</definedName>
    <definedName name="_MP3">#REF!</definedName>
    <definedName name="_MP4" localSheetId="14">#REF!</definedName>
    <definedName name="_MP4" localSheetId="5">#REF!</definedName>
    <definedName name="_MP4">#REF!</definedName>
    <definedName name="_MR2" localSheetId="14">#REF!</definedName>
    <definedName name="_MR2" localSheetId="5">#REF!</definedName>
    <definedName name="_MR2">#REF!</definedName>
    <definedName name="_MR3" localSheetId="14">#REF!</definedName>
    <definedName name="_MR3" localSheetId="5">#REF!</definedName>
    <definedName name="_MR3">#REF!</definedName>
    <definedName name="_MR4" localSheetId="14">#REF!</definedName>
    <definedName name="_MR4" localSheetId="5">#REF!</definedName>
    <definedName name="_MR4">#REF!</definedName>
    <definedName name="_MR5" localSheetId="14">#REF!</definedName>
    <definedName name="_MR5" localSheetId="5">#REF!</definedName>
    <definedName name="_MR5">#REF!</definedName>
    <definedName name="_MWS1" localSheetId="14">#REF!</definedName>
    <definedName name="_MWS1" localSheetId="5">#REF!</definedName>
    <definedName name="_MWS1">#REF!</definedName>
    <definedName name="_MWS2" localSheetId="14">#REF!</definedName>
    <definedName name="_MWS2" localSheetId="5">#REF!</definedName>
    <definedName name="_MWS2">#REF!</definedName>
    <definedName name="_MWS3" localSheetId="14">#REF!</definedName>
    <definedName name="_MWS3" localSheetId="5">#REF!</definedName>
    <definedName name="_MWS3">#REF!</definedName>
    <definedName name="_NCF1" localSheetId="14">#REF!</definedName>
    <definedName name="_NCF1" localSheetId="5">#REF!</definedName>
    <definedName name="_NCF1">#REF!</definedName>
    <definedName name="_NCF2" localSheetId="14">#REF!</definedName>
    <definedName name="_NCF2" localSheetId="5">#REF!</definedName>
    <definedName name="_NCF2">#REF!</definedName>
    <definedName name="_New1" localSheetId="14">#REF!</definedName>
    <definedName name="_New1" localSheetId="5">#REF!</definedName>
    <definedName name="_New1">#REF!</definedName>
    <definedName name="_New2" localSheetId="14">#REF!</definedName>
    <definedName name="_New2" localSheetId="5">#REF!</definedName>
    <definedName name="_New2">#REF!</definedName>
    <definedName name="_Nov1">'[5]#REF'!$L$41:$L$78</definedName>
    <definedName name="_NRV1">'[4]V-13_NRV Testing-FG'!$A$1</definedName>
    <definedName name="_o10" localSheetId="14">[2]Sheet1!#REF!</definedName>
    <definedName name="_o10" localSheetId="5">[2]Sheet1!#REF!</definedName>
    <definedName name="_o10">[2]Sheet1!#REF!</definedName>
    <definedName name="_o20" localSheetId="14">[2]Sheet1!#REF!</definedName>
    <definedName name="_o20" localSheetId="5">[2]Sheet1!#REF!</definedName>
    <definedName name="_o20">[2]Sheet1!#REF!</definedName>
    <definedName name="_o65" localSheetId="14">[2]Sheet1!#REF!</definedName>
    <definedName name="_o65" localSheetId="5">[2]Sheet1!#REF!</definedName>
    <definedName name="_o65">[2]Sheet1!#REF!</definedName>
    <definedName name="_Oct1">'[5]#REF'!$K$41:$K$78</definedName>
    <definedName name="_Order1" hidden="1">255</definedName>
    <definedName name="_Order2" hidden="1">255</definedName>
    <definedName name="_REG1">[19]G!$D$12</definedName>
    <definedName name="_REG2">[19]G!$D$13</definedName>
    <definedName name="_REG3">[19]G!$D$14</definedName>
    <definedName name="_REG4">[19]G!$D$15</definedName>
    <definedName name="_REG5">[19]G!$D$16</definedName>
    <definedName name="_REG6">[19]G!$D$17</definedName>
    <definedName name="_REG7">[19]G!$D$18</definedName>
    <definedName name="_Regression_Int" hidden="1">1</definedName>
    <definedName name="_RFA2" localSheetId="14">#REF!</definedName>
    <definedName name="_RFA2" localSheetId="5">#REF!</definedName>
    <definedName name="_RFA2">#REF!</definedName>
    <definedName name="_s40" localSheetId="14">[2]Sheet1!#REF!</definedName>
    <definedName name="_s40" localSheetId="5">[2]Sheet1!#REF!</definedName>
    <definedName name="_s40">[2]Sheet1!#REF!</definedName>
    <definedName name="_s44" localSheetId="14">[2]Sheet1!#REF!</definedName>
    <definedName name="_s44" localSheetId="5">[2]Sheet1!#REF!</definedName>
    <definedName name="_s44">[2]Sheet1!#REF!</definedName>
    <definedName name="_Sal4910">[2]Sheet1!$B$3:$C$4</definedName>
    <definedName name="_sc3" hidden="1">{#N/A,#N/A,FALSE,"EX-ISEWA -all";#N/A,#N/A,FALSE,"EX - SEWA";#N/A,#N/A,FALSE,"EX - ISEWAD";#N/A,#N/A,FALSE,"EX - THAI";#N/A,#N/A,FALSE,"EX - INDIA";#N/A,#N/A,FALSE,"EX - MAL";#N/A,#N/A,FALSE,"EX - SWA";#N/A,#N/A,FALSE,"EX - INDO";#N/A,#N/A,FALSE,"EX - DIV";#N/A,#N/A,FALSE,"EX - CONS THAI";#N/A,#N/A,FALSE,"EX-GTS";#N/A,#N/A,FALSE,"EX-CCNR"}</definedName>
    <definedName name="_SCF1" localSheetId="14">#REF!</definedName>
    <definedName name="_SCF1" localSheetId="5">#REF!</definedName>
    <definedName name="_SCF1">#REF!</definedName>
    <definedName name="_SCF2" localSheetId="14">#REF!</definedName>
    <definedName name="_SCF2" localSheetId="5">#REF!</definedName>
    <definedName name="_SCF2">#REF!</definedName>
    <definedName name="_sch20">'[13]#REF'!$E$31</definedName>
    <definedName name="_Sort" localSheetId="13" hidden="1">#REF!</definedName>
    <definedName name="_Sort" localSheetId="14" hidden="1">#REF!</definedName>
    <definedName name="_Sort" localSheetId="9" hidden="1">#REF!</definedName>
    <definedName name="_Sort" localSheetId="5" hidden="1">#REF!</definedName>
    <definedName name="_Sort" hidden="1">#REF!</definedName>
    <definedName name="_Sum99" localSheetId="14">#REF!</definedName>
    <definedName name="_Sum99" localSheetId="5">#REF!</definedName>
    <definedName name="_Sum99">#REF!</definedName>
    <definedName name="_tam1" localSheetId="14">#REF!</definedName>
    <definedName name="_tam1" localSheetId="5">#REF!</definedName>
    <definedName name="_tam1">#REF!</definedName>
    <definedName name="_tc644" localSheetId="14">[20]Paid!#REF!</definedName>
    <definedName name="_tc644" localSheetId="5">[20]Paid!#REF!</definedName>
    <definedName name="_tc644">[20]Paid!#REF!</definedName>
    <definedName name="_TCF1" localSheetId="14">#REF!</definedName>
    <definedName name="_TCF1" localSheetId="5">#REF!</definedName>
    <definedName name="_TCF1">#REF!</definedName>
    <definedName name="_TCF2" localSheetId="14">#REF!</definedName>
    <definedName name="_TCF2" localSheetId="5">#REF!</definedName>
    <definedName name="_TCF2">#REF!</definedName>
    <definedName name="_TVL1" localSheetId="14">#REF!</definedName>
    <definedName name="_TVL1" localSheetId="5">#REF!</definedName>
    <definedName name="_TVL1">#REF!</definedName>
    <definedName name="_UCF1" localSheetId="14">#REF!</definedName>
    <definedName name="_UCF1" localSheetId="5">#REF!</definedName>
    <definedName name="_UCF1">#REF!</definedName>
    <definedName name="_UCF2" localSheetId="14">#REF!</definedName>
    <definedName name="_UCF2" localSheetId="5">#REF!</definedName>
    <definedName name="_UCF2">#REF!</definedName>
    <definedName name="_us1">[21]Index!$B$52</definedName>
    <definedName name="_VLU10">[22]Heads!$A$6:$I$47</definedName>
    <definedName name="_vol1" localSheetId="14">#REF!</definedName>
    <definedName name="_vol1" localSheetId="5">#REF!</definedName>
    <definedName name="_vol1">#REF!</definedName>
    <definedName name="_Vol51" localSheetId="14">'[23]By Channel'!#REF!</definedName>
    <definedName name="_Vol51" localSheetId="5">'[23]By Channel'!#REF!</definedName>
    <definedName name="_Vol51">'[23]By Channel'!#REF!</definedName>
    <definedName name="_Vol52" localSheetId="14">'[23]By Channel'!#REF!</definedName>
    <definedName name="_Vol52" localSheetId="5">'[23]By Channel'!#REF!</definedName>
    <definedName name="_Vol52">'[23]By Channel'!#REF!</definedName>
    <definedName name="_Vol53" localSheetId="14">'[23]By Channel'!#REF!</definedName>
    <definedName name="_Vol53" localSheetId="5">'[23]By Channel'!#REF!</definedName>
    <definedName name="_Vol53">'[23]By Channel'!#REF!</definedName>
    <definedName name="_VOL54" localSheetId="14">'[23]By Channel'!#REF!</definedName>
    <definedName name="_VOL54" localSheetId="5">'[23]By Channel'!#REF!</definedName>
    <definedName name="_VOL54">'[23]By Channel'!#REF!</definedName>
    <definedName name="_wfwertf" hidden="1">[12]xxx!#REF!</definedName>
    <definedName name="_xcd1">'[14]Data Summary'!$D$2:$AH$2</definedName>
    <definedName name="_xcd2">'[14]Data Summary'!$D$3:$AH$3</definedName>
    <definedName name="_xcd3">'[14]Data Summary'!$D$4:$AH$4</definedName>
    <definedName name="A" localSheetId="14">#REF!</definedName>
    <definedName name="A" localSheetId="5">#REF!</definedName>
    <definedName name="A">#REF!</definedName>
    <definedName name="A.Sudhendra" localSheetId="14">#REF!</definedName>
    <definedName name="A.Sudhendra" localSheetId="5">#REF!</definedName>
    <definedName name="A.Sudhendra">#REF!</definedName>
    <definedName name="A1_" localSheetId="14">#REF!</definedName>
    <definedName name="A1_" localSheetId="5">#REF!</definedName>
    <definedName name="A1_">#REF!</definedName>
    <definedName name="A10_" localSheetId="14">#REF!</definedName>
    <definedName name="A10_" localSheetId="5">#REF!</definedName>
    <definedName name="A10_">#REF!</definedName>
    <definedName name="A13_" localSheetId="14">#REF!</definedName>
    <definedName name="A13_" localSheetId="5">#REF!</definedName>
    <definedName name="A13_">#REF!</definedName>
    <definedName name="A2_" localSheetId="14">#REF!</definedName>
    <definedName name="A2_" localSheetId="5">#REF!</definedName>
    <definedName name="A2_">#REF!</definedName>
    <definedName name="A3_" localSheetId="14">#REF!</definedName>
    <definedName name="A3_" localSheetId="5">#REF!</definedName>
    <definedName name="A3_">#REF!</definedName>
    <definedName name="A4_" localSheetId="14">#REF!</definedName>
    <definedName name="A4_" localSheetId="5">#REF!</definedName>
    <definedName name="A4_">#REF!</definedName>
    <definedName name="A5_" localSheetId="14">#REF!</definedName>
    <definedName name="A5_" localSheetId="5">#REF!</definedName>
    <definedName name="A5_">#REF!</definedName>
    <definedName name="A6_" localSheetId="14">#REF!</definedName>
    <definedName name="A6_" localSheetId="5">#REF!</definedName>
    <definedName name="A6_">#REF!</definedName>
    <definedName name="A7_" localSheetId="14">#REF!</definedName>
    <definedName name="A7_" localSheetId="5">#REF!</definedName>
    <definedName name="A7_">#REF!</definedName>
    <definedName name="A8_" localSheetId="14">#REF!</definedName>
    <definedName name="A8_" localSheetId="5">#REF!</definedName>
    <definedName name="A8_">#REF!</definedName>
    <definedName name="A9_" localSheetId="14">#REF!</definedName>
    <definedName name="A9_" localSheetId="5">#REF!</definedName>
    <definedName name="A9_">#REF!</definedName>
    <definedName name="AA" localSheetId="14">#REF!</definedName>
    <definedName name="AA" localSheetId="5">#REF!</definedName>
    <definedName name="AA">#REF!</definedName>
    <definedName name="aaa" localSheetId="12" hidden="1">{#N/A,#N/A,FALSE,"ISEWAD";#N/A,#N/A,FALSE,"THAI";#N/A,#N/A,FALSE,"INDIA";#N/A,#N/A,FALSE,"MAL";#N/A,#N/A,FALSE,"SWA";#N/A,#N/A,FALSE,"INDO"}</definedName>
    <definedName name="aaa" localSheetId="19" hidden="1">{#N/A,#N/A,FALSE,"Consolidated (2)"}</definedName>
    <definedName name="aaa" localSheetId="18" hidden="1">{#N/A,#N/A,FALSE,"Consolidated (2)"}</definedName>
    <definedName name="aaa" hidden="1">{#N/A,#N/A,FALSE,"Consolidated (2)"}</definedName>
    <definedName name="aaaa" localSheetId="12" hidden="1">{"'Tracking'!$A$1:$Z$493"}</definedName>
    <definedName name="aaaa" localSheetId="19" hidden="1">{"Total_December",#N/A,FALSE,"Summary"}</definedName>
    <definedName name="aaaa" localSheetId="18" hidden="1">{"Total_December",#N/A,FALSE,"Summary"}</definedName>
    <definedName name="aaaa" hidden="1">{"Total_December",#N/A,FALSE,"Summary"}</definedName>
    <definedName name="aaaaa" localSheetId="19" hidden="1">{#N/A,#N/A,FALSE,"Vehicles"}</definedName>
    <definedName name="aaaaa" localSheetId="18" hidden="1">{#N/A,#N/A,FALSE,"Vehicles"}</definedName>
    <definedName name="aaaaa" hidden="1">{#N/A,#N/A,FALSE,"Vehicles"}</definedName>
    <definedName name="aass">[2]Sheet1!$G$119</definedName>
    <definedName name="aass2">[2]Sheet1!$I$119</definedName>
    <definedName name="ab" localSheetId="19" hidden="1">{#N/A,#N/A,FALSE,"Consolidated (2)"}</definedName>
    <definedName name="ab" localSheetId="18" hidden="1">{#N/A,#N/A,FALSE,"Consolidated (2)"}</definedName>
    <definedName name="ab" hidden="1">{#N/A,#N/A,FALSE,"Consolidated (2)"}</definedName>
    <definedName name="abc" localSheetId="12" hidden="1">'[24]#REF'!#REF!</definedName>
    <definedName name="abc" localSheetId="14" hidden="1">'[24]#REF'!#REF!</definedName>
    <definedName name="abc" localSheetId="5" hidden="1">'[24]#REF'!#REF!</definedName>
    <definedName name="abc" hidden="1">'[24]#REF'!#REF!</definedName>
    <definedName name="ABCD" localSheetId="12" hidden="1">{"'Tracking'!$A$1:$Z$493"}</definedName>
    <definedName name="ABCD" hidden="1">{"'Tracking'!$A$1:$Z$493"}</definedName>
    <definedName name="abcds" localSheetId="13" hidden="1">[11]Accounts!#REF!</definedName>
    <definedName name="abcds" localSheetId="14" hidden="1">[11]Accounts!#REF!</definedName>
    <definedName name="abcds" localSheetId="9" hidden="1">[11]Accounts!#REF!</definedName>
    <definedName name="abcds" localSheetId="5" hidden="1">[11]Accounts!#REF!</definedName>
    <definedName name="abcds" hidden="1">[11]Accounts!#REF!</definedName>
    <definedName name="ABS">[9]Sheet2!$E$26</definedName>
    <definedName name="Ac_SP" localSheetId="14">#REF!</definedName>
    <definedName name="Ac_SP" localSheetId="5">#REF!</definedName>
    <definedName name="Ac_SP">#REF!</definedName>
    <definedName name="AccessDatabase" hidden="1">"\\C4\d\Job costing 02-03\Job costing 02-03\IM\Proposed Mould Costing.mdb"</definedName>
    <definedName name="AccMap">[25]map!$A$34:$B$800</definedName>
    <definedName name="account">'[26]Account Code'!$A$1:$B$447</definedName>
    <definedName name="ACCOUNTS">[27]CHART!$A$4:$B$480</definedName>
    <definedName name="Accr">[28]Gen.!$B$1:$P$16</definedName>
    <definedName name="accrue" localSheetId="14">[29]Paid!#REF!</definedName>
    <definedName name="accrue" localSheetId="5">[29]Paid!#REF!</definedName>
    <definedName name="accrue">[29]Paid!#REF!</definedName>
    <definedName name="ACCTS">'[30]Account Codes '!$B$1:$C$506</definedName>
    <definedName name="acqua_pack">[16]estrazione!$B$217:$V$247</definedName>
    <definedName name="act_area">[2]Sheet1!$A$8:$M$53</definedName>
    <definedName name="act_month">[2]Sheet1!$A$28</definedName>
    <definedName name="act_month_area">[2]Sheet1!$A$7:$M$7</definedName>
    <definedName name="Actual">INDIRECT(ADDRESS(ROW([31]Analysis!A1),COLUMN([31]Analysis!A1),,,[31]Analysis!$B$3))</definedName>
    <definedName name="ad" localSheetId="14">#REF!</definedName>
    <definedName name="ad" localSheetId="5">#REF!</definedName>
    <definedName name="ad">#REF!</definedName>
    <definedName name="ada" localSheetId="14">#REF!</definedName>
    <definedName name="ada" localSheetId="5">#REF!</definedName>
    <definedName name="ada">#REF!</definedName>
    <definedName name="Address" localSheetId="14">#REF!</definedName>
    <definedName name="Address" localSheetId="5">#REF!</definedName>
    <definedName name="Address">#REF!</definedName>
    <definedName name="adfd" localSheetId="13" hidden="1">[11]Accounts!#REF!</definedName>
    <definedName name="adfd" localSheetId="14" hidden="1">[11]Accounts!#REF!</definedName>
    <definedName name="adfd" localSheetId="9" hidden="1">[11]Accounts!#REF!</definedName>
    <definedName name="adfd" localSheetId="5" hidden="1">[11]Accounts!#REF!</definedName>
    <definedName name="adfd" hidden="1">[11]Accounts!#REF!</definedName>
    <definedName name="ADMIN_EXP" localSheetId="14">#REF!</definedName>
    <definedName name="ADMIN_EXP" localSheetId="5">#REF!</definedName>
    <definedName name="ADMIN_EXP">#REF!</definedName>
    <definedName name="Administrative_Overhead99" localSheetId="14">[32]Overheads!#REF!</definedName>
    <definedName name="Administrative_Overhead99" localSheetId="5">[32]Overheads!#REF!</definedName>
    <definedName name="Administrative_Overhead99">[32]Overheads!#REF!</definedName>
    <definedName name="Administrative_Overhead99_2">"'file:///D:/Gujarat/Gujrat Unit/Templates2/Templates/Goblej/Template.xls'#$Overheads01.$#REF!$#REF!:$#REF!$#REF!"</definedName>
    <definedName name="Administrative_Overhead99_5">"'file:///D:/Gujarat/Gujrat Unit/Templates2/Templates/Goblej/Template.xls'#$Overheads01.$#REF!$#REF!:$#REF!$#REF!"</definedName>
    <definedName name="ads" localSheetId="12" hidden="1">{#N/A,#N/A,FALSE,"EX-ISEWA -all";#N/A,#N/A,FALSE,"EX - SEWA";#N/A,#N/A,FALSE,"EX - ISEWAD";#N/A,#N/A,FALSE,"EX - THAI";#N/A,#N/A,FALSE,"EX - INDIA";#N/A,#N/A,FALSE,"EX - MAL";#N/A,#N/A,FALSE,"EX - SWA";#N/A,#N/A,FALSE,"EX - INDO";#N/A,#N/A,FALSE,"EX - DIV";#N/A,#N/A,FALSE,"EX - CONS THAI";#N/A,#N/A,FALSE,"EX-GTS";#N/A,#N/A,FALSE,"EX-CCNR"}</definedName>
    <definedName name="ads" hidden="1">{#N/A,#N/A,FALSE,"EX-ISEWA -all";#N/A,#N/A,FALSE,"EX - SEWA";#N/A,#N/A,FALSE,"EX - ISEWAD";#N/A,#N/A,FALSE,"EX - THAI";#N/A,#N/A,FALSE,"EX - INDIA";#N/A,#N/A,FALSE,"EX - MAL";#N/A,#N/A,FALSE,"EX - SWA";#N/A,#N/A,FALSE,"EX - INDO";#N/A,#N/A,FALSE,"EX - DIV";#N/A,#N/A,FALSE,"EX - CONS THAI";#N/A,#N/A,FALSE,"EX-GTS";#N/A,#N/A,FALSE,"EX-CCNR"}</definedName>
    <definedName name="afafasfas" localSheetId="14">#REF!</definedName>
    <definedName name="afafasfas" localSheetId="5">#REF!</definedName>
    <definedName name="afafasfas">#REF!</definedName>
    <definedName name="afb">[16]estrazione!$B$2:$D$20</definedName>
    <definedName name="AFH_ce" localSheetId="14">#REF!</definedName>
    <definedName name="AFH_ce" localSheetId="5">#REF!</definedName>
    <definedName name="AFH_ce">#REF!</definedName>
    <definedName name="AFH_MCD" localSheetId="14">#REF!</definedName>
    <definedName name="AFH_MCD" localSheetId="5">#REF!</definedName>
    <definedName name="AFH_MCD">#REF!</definedName>
    <definedName name="AFH_ne" localSheetId="14">#REF!</definedName>
    <definedName name="AFH_ne" localSheetId="5">#REF!</definedName>
    <definedName name="AFH_ne">#REF!</definedName>
    <definedName name="AFH_nw" localSheetId="14">#REF!</definedName>
    <definedName name="AFH_nw" localSheetId="5">#REF!</definedName>
    <definedName name="AFH_nw">#REF!</definedName>
    <definedName name="afsadas" hidden="1">{#N/A,#N/A,FALSE,"ISEWAD";#N/A,#N/A,FALSE,"THAI";#N/A,#N/A,FALSE,"INDIA";#N/A,#N/A,FALSE,"MAL";#N/A,#N/A,FALSE,"SWA";#N/A,#N/A,FALSE,"INDO"}</definedName>
    <definedName name="ALL" localSheetId="14">#REF!</definedName>
    <definedName name="ALL" localSheetId="5">#REF!</definedName>
    <definedName name="ALL">#REF!</definedName>
    <definedName name="All_Active">[33]Code!$E$1:$H$6649</definedName>
    <definedName name="Alldata">[34]Data!$A$2:$BF$121</definedName>
    <definedName name="amrit">'[35]Rate Amrit'!$B$2:$D$18</definedName>
    <definedName name="annB" localSheetId="14">#REF!</definedName>
    <definedName name="annB" localSheetId="5">#REF!</definedName>
    <definedName name="annB">#REF!</definedName>
    <definedName name="anscount" hidden="1">1</definedName>
    <definedName name="apr">'[36]MER''s - Summ.'!$S$9:$S$252</definedName>
    <definedName name="APRIL" localSheetId="14">#REF!</definedName>
    <definedName name="APRIL" localSheetId="5">#REF!</definedName>
    <definedName name="APRIL">#REF!</definedName>
    <definedName name="APV_No" localSheetId="14">#REF!</definedName>
    <definedName name="APV_No" localSheetId="5">#REF!</definedName>
    <definedName name="APV_No">#REF!</definedName>
    <definedName name="arendal1">[2]Sheet1!$I$173</definedName>
    <definedName name="as" localSheetId="19" hidden="1">{#N/A,#N/A,FALSE,"Consolidated"}</definedName>
    <definedName name="as" localSheetId="18" hidden="1">{#N/A,#N/A,FALSE,"Consolidated"}</definedName>
    <definedName name="as" hidden="1">{#N/A,#N/A,FALSE,"Consolidated"}</definedName>
    <definedName name="AS2DocOpenMode" hidden="1">"AS2DocumentEdit"</definedName>
    <definedName name="asaas" localSheetId="14">#REF!</definedName>
    <definedName name="asaas" localSheetId="5">#REF!</definedName>
    <definedName name="asaas">#REF!</definedName>
    <definedName name="asda" hidden="1">{#N/A,#N/A,FALSE,"ISEWAD";#N/A,#N/A,FALSE,"THAI";#N/A,#N/A,FALSE,"INDIA";#N/A,#N/A,FALSE,"MAL";#N/A,#N/A,FALSE,"SWA";#N/A,#N/A,FALSE,"INDO"}</definedName>
    <definedName name="asdadsd" hidden="1">{#N/A,#N/A,FALSE,"EX-ISEWA -all";#N/A,#N/A,FALSE,"EX - SEWA";#N/A,#N/A,FALSE,"EX - ISEWAD";#N/A,#N/A,FALSE,"EX - THAI";#N/A,#N/A,FALSE,"EX - INDIA";#N/A,#N/A,FALSE,"EX - MAL";#N/A,#N/A,FALSE,"EX - SWA";#N/A,#N/A,FALSE,"EX - INDO";#N/A,#N/A,FALSE,"EX - DIV";#N/A,#N/A,FALSE,"EX - CONS THAI";#N/A,#N/A,FALSE,"EX-GTS";#N/A,#N/A,FALSE,"EX-CCNR"}</definedName>
    <definedName name="asdawdfas" hidden="1">[12]xxx!#REF!</definedName>
    <definedName name="asdDA" hidden="1">{#N/A,#N/A,FALSE,"K-ISEWA-all";#N/A,#N/A,FALSE,"K-SEWA";#N/A,#N/A,FALSE,"K-ISEWA";#N/A,#N/A,FALSE,"K-THAI";#N/A,#N/A,FALSE,"K-INDIA";#N/A,#N/A,FALSE,"K-MAL";#N/A,#N/A,FALSE,"K-SWA";#N/A,#N/A,FALSE,"K-INDO";#N/A,#N/A,FALSE,"K-DIV";#N/A,#N/A,FALSE,"K-CONS.THAI";#N/A,#N/A,FALSE,"K-GTS";#N/A,#N/A,FALSE,"K-CCNR"}</definedName>
    <definedName name="ASDED" hidden="1">{"'Tracking'!$A$1:$Z$493"}</definedName>
    <definedName name="asdf" localSheetId="12" hidden="1">{"'Tracking'!$A$1:$Z$493"}</definedName>
    <definedName name="asdf" hidden="1">{"'Tracking'!$A$1:$Z$493"}</definedName>
    <definedName name="asdfasdf" hidden="1">{#N/A,#N/A,FALSE,"EX-ISEWA -all";#N/A,#N/A,FALSE,"EX - SEWA";#N/A,#N/A,FALSE,"EX - ISEWAD";#N/A,#N/A,FALSE,"EX - THAI";#N/A,#N/A,FALSE,"EX - INDIA";#N/A,#N/A,FALSE,"EX - MAL";#N/A,#N/A,FALSE,"EX - SWA";#N/A,#N/A,FALSE,"EX - INDO";#N/A,#N/A,FALSE,"EX - DIV";#N/A,#N/A,FALSE,"EX - CONS THAI";#N/A,#N/A,FALSE,"EX-GTS";#N/A,#N/A,FALSE,"EX-CCNR"}</definedName>
    <definedName name="asdfasdfas" hidden="1">{#N/A,#N/A,FALSE,"EX-ISEWA -all";#N/A,#N/A,FALSE,"EX - SEWA";#N/A,#N/A,FALSE,"EX - ISEWAD";#N/A,#N/A,FALSE,"EX - THAI";#N/A,#N/A,FALSE,"EX - INDIA";#N/A,#N/A,FALSE,"EX - MAL";#N/A,#N/A,FALSE,"EX - SWA";#N/A,#N/A,FALSE,"EX - INDO";#N/A,#N/A,FALSE,"EX - DIV";#N/A,#N/A,FALSE,"EX - CONS THAI";#N/A,#N/A,FALSE,"EX-GTS";#N/A,#N/A,FALSE,"EX-CCNR"}</definedName>
    <definedName name="asdfasf" hidden="1">{#N/A,#N/A,FALSE,"ISEWA-ccnr";#N/A,#N/A,FALSE,"THAI";#N/A,#N/A,FALSE,"INDIA";#N/A,#N/A,FALSE,"CON.SING";#N/A,#N/A,FALSE,"MAL";#N/A,#N/A,FALSE,"CCNR";#N/A,#N/A,FALSE,"SWA";#N/A,#N/A,FALSE,"INDO";#N/A,#N/A,FALSE,"DIV";#N/A,#N/A,FALSE,"CONS.THAI";#N/A,#N/A,FALSE,"TPDL";#N/A,#N/A,FALSE,"FNCC";#N/A,#N/A,FALSE,"GTS"}</definedName>
    <definedName name="asdfg" localSheetId="19" hidden="1">{"Total_December",#N/A,FALSE,"Summary"}</definedName>
    <definedName name="asdfg" localSheetId="18" hidden="1">{"Total_December",#N/A,FALSE,"Summary"}</definedName>
    <definedName name="asdfg" hidden="1">{"Total_December",#N/A,FALSE,"Summary"}</definedName>
    <definedName name="asdfsadfsadf" localSheetId="14">[17]!asdfsadfsadf</definedName>
    <definedName name="asdfsadfsadf" localSheetId="5">[17]!asdfsadfsadf</definedName>
    <definedName name="asdfsadfsadf">[17]!asdfsadfsadf</definedName>
    <definedName name="asdfsadfsdf" hidden="1">{"'Tracking'!$A$1:$Z$493"}</definedName>
    <definedName name="asdfsaf" hidden="1">{#N/A,#N/A,FALSE,"ISEWAD";#N/A,#N/A,FALSE,"THAI";#N/A,#N/A,FALSE,"INDIA";#N/A,#N/A,FALSE,"MAL";#N/A,#N/A,FALSE,"SWA";#N/A,#N/A,FALSE,"INDO"}</definedName>
    <definedName name="asfasdf" hidden="1">{#N/A,#N/A,FALSE,"EX-ISEWA -all";#N/A,#N/A,FALSE,"EX - SEWA";#N/A,#N/A,FALSE,"EX - ISEWAD";#N/A,#N/A,FALSE,"EX - THAI";#N/A,#N/A,FALSE,"EX - INDIA";#N/A,#N/A,FALSE,"EX - MAL";#N/A,#N/A,FALSE,"EX - SWA";#N/A,#N/A,FALSE,"EX - INDO";#N/A,#N/A,FALSE,"EX - DIV";#N/A,#N/A,FALSE,"EX - CONS THAI";#N/A,#N/A,FALSE,"EX-GTS";#N/A,#N/A,FALSE,"EX-CCNR"}</definedName>
    <definedName name="asfdfa" hidden="1">{#N/A,#N/A,FALSE,"ISEWAD";#N/A,#N/A,FALSE,"THAI";#N/A,#N/A,FALSE,"INDIA";#N/A,#N/A,FALSE,"MAL";#N/A,#N/A,FALSE,"SWA";#N/A,#N/A,FALSE,"INDO"}</definedName>
    <definedName name="asfdsafd" hidden="1">{"'Tracking'!$A$1:$Z$493"}</definedName>
    <definedName name="asgt">'[13]#REF'!$A$1:$P$33</definedName>
    <definedName name="assa" localSheetId="14">#REF!</definedName>
    <definedName name="assa" localSheetId="5">#REF!</definedName>
    <definedName name="assa">#REF!</definedName>
    <definedName name="ASSETS" localSheetId="14">#REF!</definedName>
    <definedName name="ASSETS" localSheetId="5">#REF!</definedName>
    <definedName name="ASSETS">#REF!</definedName>
    <definedName name="ast" localSheetId="14">#REF!</definedName>
    <definedName name="ast" localSheetId="5">#REF!</definedName>
    <definedName name="ast">#REF!</definedName>
    <definedName name="Audit_legal_fees" localSheetId="14">#REF!</definedName>
    <definedName name="Audit_legal_fees" localSheetId="5">#REF!</definedName>
    <definedName name="Audit_legal_fees">#REF!</definedName>
    <definedName name="AUG" localSheetId="14">#REF!</definedName>
    <definedName name="AUG" localSheetId="5">#REF!</definedName>
    <definedName name="AUG">#REF!</definedName>
    <definedName name="August" hidden="1">{"'Tracking'!$A$1:$Z$493"}</definedName>
    <definedName name="Avdeling" localSheetId="14">[2]Sheet1!#REF!</definedName>
    <definedName name="Avdeling" localSheetId="5">[2]Sheet1!#REF!</definedName>
    <definedName name="Avdeling">[2]Sheet1!#REF!</definedName>
    <definedName name="B" localSheetId="14">#REF!</definedName>
    <definedName name="B" localSheetId="5">#REF!</definedName>
    <definedName name="B">#REF!</definedName>
    <definedName name="B.S.Rao" localSheetId="14">#REF!</definedName>
    <definedName name="B.S.Rao" localSheetId="5">#REF!</definedName>
    <definedName name="B.S.Rao">#REF!</definedName>
    <definedName name="B.S.RAO1" localSheetId="14">#REF!</definedName>
    <definedName name="B.S.RAO1" localSheetId="5">#REF!</definedName>
    <definedName name="B.S.RAO1">#REF!</definedName>
    <definedName name="B_L_schedule_5" localSheetId="14">#REF!</definedName>
    <definedName name="B_L_schedule_5" localSheetId="5">#REF!</definedName>
    <definedName name="B_L_schedule_5">#REF!</definedName>
    <definedName name="B_L_schedule_8" localSheetId="14">#REF!</definedName>
    <definedName name="B_L_schedule_8" localSheetId="5">#REF!</definedName>
    <definedName name="B_L_schedule_8">#REF!</definedName>
    <definedName name="B_STD" localSheetId="14">#REF!</definedName>
    <definedName name="B_STD" localSheetId="5">#REF!</definedName>
    <definedName name="B_STD">#REF!</definedName>
    <definedName name="balance" localSheetId="14">#REF!</definedName>
    <definedName name="balance" localSheetId="5">#REF!</definedName>
    <definedName name="balance">#REF!</definedName>
    <definedName name="Bang" localSheetId="14">#REF!</definedName>
    <definedName name="Bang" localSheetId="5">#REF!</definedName>
    <definedName name="Bang">#REF!</definedName>
    <definedName name="bank">'[26]Account Code'!$A$1:$B$447</definedName>
    <definedName name="bankloan" localSheetId="14">#REF!</definedName>
    <definedName name="bankloan" localSheetId="5">#REF!</definedName>
    <definedName name="bankloan">#REF!</definedName>
    <definedName name="BASEAFH_CE" localSheetId="14">#REF!</definedName>
    <definedName name="BASEAFH_CE" localSheetId="5">#REF!</definedName>
    <definedName name="BASEAFH_CE">#REF!</definedName>
    <definedName name="BASEAFH_MCDON" localSheetId="14">#REF!</definedName>
    <definedName name="BASEAFH_MCDON" localSheetId="5">#REF!</definedName>
    <definedName name="BASEAFH_MCDON">#REF!</definedName>
    <definedName name="BASEAFH_NE" localSheetId="14">#REF!</definedName>
    <definedName name="BASEAFH_NE" localSheetId="5">#REF!</definedName>
    <definedName name="BASEAFH_NE">#REF!</definedName>
    <definedName name="BASEAFH_NW" localSheetId="14">#REF!</definedName>
    <definedName name="BASEAFH_NW" localSheetId="5">#REF!</definedName>
    <definedName name="BASEAFH_NW">#REF!</definedName>
    <definedName name="BASECAN_DO" localSheetId="14">#REF!</definedName>
    <definedName name="BASECAN_DO" localSheetId="5">#REF!</definedName>
    <definedName name="BASECAN_DO">#REF!</definedName>
    <definedName name="BASECAN_GD" localSheetId="14">#REF!</definedName>
    <definedName name="BASECAN_GD" localSheetId="5">#REF!</definedName>
    <definedName name="BASECAN_GD">#REF!</definedName>
    <definedName name="BASECAN_GRO" localSheetId="14">#REF!</definedName>
    <definedName name="BASECAN_GRO" localSheetId="5">#REF!</definedName>
    <definedName name="BASECAN_GRO">#REF!</definedName>
    <definedName name="BASEHM_CE" localSheetId="14">#REF!</definedName>
    <definedName name="BASEHM_CE" localSheetId="5">#REF!</definedName>
    <definedName name="BASEHM_CE">#REF!</definedName>
    <definedName name="BASEHM_NE" localSheetId="14">#REF!</definedName>
    <definedName name="BASEHM_NE" localSheetId="5">#REF!</definedName>
    <definedName name="BASEHM_NE">#REF!</definedName>
    <definedName name="BASEHM_NW" localSheetId="14">#REF!</definedName>
    <definedName name="BASEHM_NW" localSheetId="5">#REF!</definedName>
    <definedName name="BASEHM_NW">#REF!</definedName>
    <definedName name="BASEVEN_CE" localSheetId="14">#REF!</definedName>
    <definedName name="BASEVEN_CE" localSheetId="5">#REF!</definedName>
    <definedName name="BASEVEN_CE">#REF!</definedName>
    <definedName name="BASEVEN_NE" localSheetId="14">#REF!</definedName>
    <definedName name="BASEVEN_NE" localSheetId="5">#REF!</definedName>
    <definedName name="BASEVEN_NE">#REF!</definedName>
    <definedName name="BASEVEN_NW" localSheetId="14">#REF!</definedName>
    <definedName name="BASEVEN_NW" localSheetId="5">#REF!</definedName>
    <definedName name="BASEVEN_NW">#REF!</definedName>
    <definedName name="bbb">[37]PO.Detail!$A$5:$E$540</definedName>
    <definedName name="bbbjc" localSheetId="14">#REF!</definedName>
    <definedName name="bbbjc" localSheetId="5">#REF!</definedName>
    <definedName name="bbbjc">#REF!</definedName>
    <definedName name="bf" localSheetId="14">#REF!</definedName>
    <definedName name="bf" localSheetId="5">#REF!</definedName>
    <definedName name="bf">#REF!</definedName>
    <definedName name="Bikram" hidden="1">{#N/A,#N/A,FALSE,"K-ISEWA-all";#N/A,#N/A,FALSE,"K-SEWA";#N/A,#N/A,FALSE,"K-ISEWA";#N/A,#N/A,FALSE,"K-THAI";#N/A,#N/A,FALSE,"K-INDIA";#N/A,#N/A,FALSE,"K-MAL";#N/A,#N/A,FALSE,"K-SWA";#N/A,#N/A,FALSE,"K-INDO";#N/A,#N/A,FALSE,"K-DIV";#N/A,#N/A,FALSE,"K-CONS.THAI";#N/A,#N/A,FALSE,"K-GTS";#N/A,#N/A,FALSE,"K-CCNR"}</definedName>
    <definedName name="BKC" hidden="1">{#N/A,#N/A,FALSE,"K-ISEWA-all";#N/A,#N/A,FALSE,"K-SEWA";#N/A,#N/A,FALSE,"K-ISEWA";#N/A,#N/A,FALSE,"K-THAI";#N/A,#N/A,FALSE,"K-INDIA";#N/A,#N/A,FALSE,"K-MAL";#N/A,#N/A,FALSE,"K-SWA";#N/A,#N/A,FALSE,"K-INDO";#N/A,#N/A,FALSE,"K-DIV";#N/A,#N/A,FALSE,"K-CONS.THAI";#N/A,#N/A,FALSE,"K-GTS";#N/A,#N/A,FALSE,"K-CCNR"}</definedName>
    <definedName name="Bls_sheet" localSheetId="14">#REF!</definedName>
    <definedName name="Bls_sheet" localSheetId="5">#REF!</definedName>
    <definedName name="Bls_sheet">#REF!</definedName>
    <definedName name="BM" localSheetId="14">#REF!</definedName>
    <definedName name="BM" localSheetId="5">#REF!</definedName>
    <definedName name="BM">#REF!</definedName>
    <definedName name="bnbv" hidden="1">{#N/A,#N/A,FALSE,"ISEWAD";#N/A,#N/A,FALSE,"THAI";#N/A,#N/A,FALSE,"INDIA";#N/A,#N/A,FALSE,"MAL";#N/A,#N/A,FALSE,"SWA";#N/A,#N/A,FALSE,"INDO"}</definedName>
    <definedName name="bnbvc" hidden="1">{#N/A,#N/A,FALSE,"ISEWAD";#N/A,#N/A,FALSE,"THAI";#N/A,#N/A,FALSE,"INDIA";#N/A,#N/A,FALSE,"MAL";#N/A,#N/A,FALSE,"SWA";#N/A,#N/A,FALSE,"INDO"}</definedName>
    <definedName name="BNL_COS">'[38]BNL COS'!$E$4:$BF$47</definedName>
    <definedName name="BNL_EXP">'[38]BNL Exp Down'!$L$2:$BK$1176</definedName>
    <definedName name="BNL_JDE">'[38]Cost Centre and JDE Link'!$B$32:$C$459</definedName>
    <definedName name="BNL_TB">'[38]BNL TB'!$D$2:$BK$430</definedName>
    <definedName name="BNLCC">'[38]Cost Centre and JDE Link'!$B$4:$D$28</definedName>
    <definedName name="BNTL_COS">'[38]BNTL COS'!$E$4:$BF$47</definedName>
    <definedName name="BNTL_EXP">'[38]BNTL Exp Down'!$L$2:$BK$1031</definedName>
    <definedName name="BNTL_JDE">'[38]Cost Centre and JDE Link'!$F$32:$G$398</definedName>
    <definedName name="BNTL_TB">'[38]BNTL TB'!$D$2:$BK$367</definedName>
    <definedName name="BNTLCC">'[38]Cost Centre and JDE Link'!$F$4:$H$26</definedName>
    <definedName name="BNTR_TB">'[38]BNTR TB'!$D$2:$BK$69</definedName>
    <definedName name="BOI">[39]VIKAR!$B$3:$G$124</definedName>
    <definedName name="Bonus">[2]Sheet1!$F$5</definedName>
    <definedName name="BOOK1" localSheetId="14">#REF!</definedName>
    <definedName name="BOOK1" localSheetId="5">#REF!</definedName>
    <definedName name="BOOK1">#REF!</definedName>
    <definedName name="borg">[2]Sheet1!$G$16</definedName>
    <definedName name="borg1">[2]Sheet1!$I$16</definedName>
    <definedName name="boss" localSheetId="14">#REF!</definedName>
    <definedName name="boss" localSheetId="5">#REF!</definedName>
    <definedName name="boss">#REF!</definedName>
    <definedName name="Bottle_Designs">'[40]Volumes  by Brand'!$L$796:$L$818</definedName>
    <definedName name="Bottle_Size">'[41]Volumes  by Brand'!$K$996:$K$1009</definedName>
    <definedName name="Bottler_list">[42]Sheet3!$A$2:$A$19</definedName>
    <definedName name="BS" localSheetId="14">#REF!</definedName>
    <definedName name="BS" localSheetId="5">#REF!</definedName>
    <definedName name="BS">#REF!</definedName>
    <definedName name="BSDFDSF">'[43]JV Form'!$A$38</definedName>
    <definedName name="BST" localSheetId="14">#REF!</definedName>
    <definedName name="BST" localSheetId="5">#REF!</definedName>
    <definedName name="BST">#REF!</definedName>
    <definedName name="bst000" localSheetId="14">#REF!</definedName>
    <definedName name="bst000" localSheetId="5">#REF!</definedName>
    <definedName name="bst000">#REF!</definedName>
    <definedName name="BU">[44]BUMaster!$B$3:$B$73</definedName>
    <definedName name="BUD">[2]Sheet1!$A$7:$P$28</definedName>
    <definedName name="BusinessUnit" localSheetId="14">[45]Map!#REF!</definedName>
    <definedName name="BusinessUnit" localSheetId="5">[45]Map!#REF!</definedName>
    <definedName name="BusinessUnit">[45]Map!#REF!</definedName>
    <definedName name="Button_1">"Proposed_Mould_Costing_PVC_LWT_List"</definedName>
    <definedName name="byear">[2]Sheet1!$A$29</definedName>
    <definedName name="C__backup_BNR_Year_2006_PRE_SALE_SYSTEM_ESM_MASTER___NEW.Xls" localSheetId="14">#REF!</definedName>
    <definedName name="C__backup_BNR_Year_2006_PRE_SALE_SYSTEM_ESM_MASTER___NEW.Xls" localSheetId="5">#REF!</definedName>
    <definedName name="C__backup_BNR_Year_2006_PRE_SALE_SYSTEM_ESM_MASTER___NEW.Xls">#REF!</definedName>
    <definedName name="CA" localSheetId="14">#REF!</definedName>
    <definedName name="CA" localSheetId="5">#REF!</definedName>
    <definedName name="CA">#REF!</definedName>
    <definedName name="cal">'[46]Volume Graph (May-ytd)'!$W$13:$AF$55</definedName>
    <definedName name="CANALE" localSheetId="14">#REF!</definedName>
    <definedName name="CANALE" localSheetId="5">#REF!</definedName>
    <definedName name="CANALE">#REF!</definedName>
    <definedName name="CANALEAFH" localSheetId="14">#REF!</definedName>
    <definedName name="CANALEAFH" localSheetId="5">#REF!</definedName>
    <definedName name="CANALEAFH">#REF!</definedName>
    <definedName name="CANALECHN" localSheetId="14">#REF!</definedName>
    <definedName name="CANALECHN" localSheetId="5">#REF!</definedName>
    <definedName name="CANALECHN">#REF!</definedName>
    <definedName name="CANALEHM" localSheetId="14">#REF!</definedName>
    <definedName name="CANALEHM" localSheetId="5">#REF!</definedName>
    <definedName name="CANALEHM">#REF!</definedName>
    <definedName name="CAPITAL" localSheetId="14">#REF!</definedName>
    <definedName name="CAPITAL" localSheetId="5">#REF!</definedName>
    <definedName name="CAPITAL">#REF!</definedName>
    <definedName name="Cash_in_Transit___Singapore_Dollars" localSheetId="14">#REF!</definedName>
    <definedName name="Cash_in_Transit___Singapore_Dollars" localSheetId="5">#REF!</definedName>
    <definedName name="Cash_in_Transit___Singapore_Dollars">#REF!</definedName>
    <definedName name="cat_list">'[47]Category Field'!$A$2:$A$199</definedName>
    <definedName name="cat_list1">[48]Sheet3!$C$2:$C$31</definedName>
    <definedName name="Category">[49]Data!$B$7:$B$41</definedName>
    <definedName name="CBWorkbookPriority" hidden="1">-254708120</definedName>
    <definedName name="cc" localSheetId="14">#REF!</definedName>
    <definedName name="cc" localSheetId="5">#REF!</definedName>
    <definedName name="cc">#REF!</definedName>
    <definedName name="cchbc" localSheetId="14">#REF!</definedName>
    <definedName name="cchbc" localSheetId="5">#REF!</definedName>
    <definedName name="cchbc">#REF!</definedName>
    <definedName name="ccStatutory" localSheetId="14">#REF!</definedName>
    <definedName name="ccStatutory" localSheetId="5">#REF!</definedName>
    <definedName name="ccStatutory">#REF!</definedName>
    <definedName name="cfd" hidden="1">{#N/A,#N/A,FALSE,"ISEWAD";#N/A,#N/A,FALSE,"THAI";#N/A,#N/A,FALSE,"INDIA";#N/A,#N/A,FALSE,"MAL";#N/A,#N/A,FALSE,"SWA";#N/A,#N/A,FALSE,"INDO"}</definedName>
    <definedName name="Chart" localSheetId="14">#REF!</definedName>
    <definedName name="Chart" localSheetId="5">#REF!</definedName>
    <definedName name="Chart">#REF!</definedName>
    <definedName name="Check" localSheetId="14">#REF!</definedName>
    <definedName name="Check" localSheetId="5">#REF!</definedName>
    <definedName name="Check">#REF!</definedName>
    <definedName name="Check_WD" localSheetId="14">#REF!</definedName>
    <definedName name="Check_WD" localSheetId="5">#REF!</definedName>
    <definedName name="Check_WD">#REF!</definedName>
    <definedName name="CheckForm" localSheetId="14">#REF!</definedName>
    <definedName name="CheckForm" localSheetId="5">#REF!</definedName>
    <definedName name="CheckForm">#REF!</definedName>
    <definedName name="CheckGainLoss" localSheetId="14">#REF!</definedName>
    <definedName name="CheckGainLoss" localSheetId="5">#REF!</definedName>
    <definedName name="CheckGainLoss">#REF!</definedName>
    <definedName name="chemical" hidden="1">{#N/A,#N/A,FALSE,"EX-ISEWA -all";#N/A,#N/A,FALSE,"EX - SEWA";#N/A,#N/A,FALSE,"EX - ISEWAD";#N/A,#N/A,FALSE,"EX - THAI";#N/A,#N/A,FALSE,"EX - INDIA";#N/A,#N/A,FALSE,"EX - MAL";#N/A,#N/A,FALSE,"EX - SWA";#N/A,#N/A,FALSE,"EX - INDO";#N/A,#N/A,FALSE,"EX - DIV";#N/A,#N/A,FALSE,"EX - CONS THAI";#N/A,#N/A,FALSE,"EX-GTS";#N/A,#N/A,FALSE,"EX-CCNR"}</definedName>
    <definedName name="Chng" localSheetId="14">#REF!</definedName>
    <definedName name="Chng" localSheetId="5">#REF!</definedName>
    <definedName name="Chng">#REF!</definedName>
    <definedName name="City" localSheetId="14">#REF!</definedName>
    <definedName name="City" localSheetId="5">#REF!</definedName>
    <definedName name="City">#REF!</definedName>
    <definedName name="CL" localSheetId="14">#REF!</definedName>
    <definedName name="CL" localSheetId="5">#REF!</definedName>
    <definedName name="CL">#REF!</definedName>
    <definedName name="clb" localSheetId="14">#REF!</definedName>
    <definedName name="clb" localSheetId="5">#REF!</definedName>
    <definedName name="clb">#REF!</definedName>
    <definedName name="Cli_DO" localSheetId="14">#REF!</definedName>
    <definedName name="Cli_DO" localSheetId="5">#REF!</definedName>
    <definedName name="Cli_DO">#REF!</definedName>
    <definedName name="Cli_GD" localSheetId="14">#REF!</definedName>
    <definedName name="Cli_GD" localSheetId="5">#REF!</definedName>
    <definedName name="Cli_GD">#REF!</definedName>
    <definedName name="Closing" hidden="1">{#N/A,#N/A,FALSE,"ISEWAD";#N/A,#N/A,FALSE,"THAI";#N/A,#N/A,FALSE,"INDIA";#N/A,#N/A,FALSE,"MAL";#N/A,#N/A,FALSE,"SWA";#N/A,#N/A,FALSE,"INDO"}</definedName>
    <definedName name="closing_stock_PM_1" localSheetId="14">#REF!</definedName>
    <definedName name="closing_stock_PM_1" localSheetId="5">#REF!</definedName>
    <definedName name="closing_stock_PM_1">#REF!</definedName>
    <definedName name="cndf">'[50]All-depts'!$A$85:$K$110</definedName>
    <definedName name="COAT" localSheetId="14">#REF!</definedName>
    <definedName name="COAT" localSheetId="5">#REF!</definedName>
    <definedName name="COAT">#REF!</definedName>
    <definedName name="Code" localSheetId="13" hidden="1">#REF!</definedName>
    <definedName name="Code" localSheetId="14" hidden="1">#REF!</definedName>
    <definedName name="Code" localSheetId="9" hidden="1">#REF!</definedName>
    <definedName name="Code" localSheetId="5" hidden="1">#REF!</definedName>
    <definedName name="Code" hidden="1">#REF!</definedName>
    <definedName name="cog_it_pl">[16]estrazione!$B$159:$V$181</definedName>
    <definedName name="Coin_Cooler_Changer_Fund___Non_Singapore_Dollars" localSheetId="14">#REF!</definedName>
    <definedName name="Coin_Cooler_Changer_Fund___Non_Singapore_Dollars" localSheetId="5">#REF!</definedName>
    <definedName name="Coin_Cooler_Changer_Fund___Non_Singapore_Dollars">#REF!</definedName>
    <definedName name="Coin_Cooler_Changer_Fund___Singapore_Dollars" localSheetId="14">#REF!</definedName>
    <definedName name="Coin_Cooler_Changer_Fund___Singapore_Dollars" localSheetId="5">#REF!</definedName>
    <definedName name="Coin_Cooler_Changer_Fund___Singapore_Dollars">#REF!</definedName>
    <definedName name="coke" localSheetId="14">#REF!</definedName>
    <definedName name="coke" localSheetId="5">#REF!</definedName>
    <definedName name="coke">#REF!</definedName>
    <definedName name="COKE2001" localSheetId="14">'[51]Coke Stock(  Crop 02 )'!#REF!</definedName>
    <definedName name="COKE2001" localSheetId="5">'[51]Coke Stock(  Crop 02 )'!#REF!</definedName>
    <definedName name="COKE2001">'[51]Coke Stock(  Crop 02 )'!#REF!</definedName>
    <definedName name="COKE2002" localSheetId="14">#REF!</definedName>
    <definedName name="COKE2002" localSheetId="5">#REF!</definedName>
    <definedName name="COKE2002">#REF!</definedName>
    <definedName name="CollationListStart" localSheetId="14">#REF!</definedName>
    <definedName name="CollationListStart" localSheetId="5">#REF!</definedName>
    <definedName name="CollationListStart">#REF!</definedName>
    <definedName name="Color">'[40]Volumes  by Brand'!$O$796:$O$804</definedName>
    <definedName name="comm_list">[42]Sheet3!$G$2:$G$8</definedName>
    <definedName name="Company" localSheetId="14">#REF!</definedName>
    <definedName name="Company" localSheetId="5">#REF!</definedName>
    <definedName name="Company">#REF!</definedName>
    <definedName name="company_name">[52]Intro!$D$5</definedName>
    <definedName name="comPL" localSheetId="19" hidden="1">{#N/A,#N/A,FALSE,"Consolidated (2)"}</definedName>
    <definedName name="comPL" localSheetId="18" hidden="1">{#N/A,#N/A,FALSE,"Consolidated (2)"}</definedName>
    <definedName name="comPL" hidden="1">{#N/A,#N/A,FALSE,"Consolidated (2)"}</definedName>
    <definedName name="CON" localSheetId="14">#REF!</definedName>
    <definedName name="CON" localSheetId="5">#REF!</definedName>
    <definedName name="CON">#REF!</definedName>
    <definedName name="CON_CCNR" localSheetId="14">#REF!</definedName>
    <definedName name="CON_CCNR" localSheetId="5">#REF!</definedName>
    <definedName name="CON_CCNR">#REF!</definedName>
    <definedName name="CON_CONSIN" localSheetId="14">#REF!</definedName>
    <definedName name="CON_CONSIN" localSheetId="5">#REF!</definedName>
    <definedName name="CON_CONSIN">#REF!</definedName>
    <definedName name="CON_INDIA" localSheetId="14">#REF!</definedName>
    <definedName name="CON_INDIA" localSheetId="5">#REF!</definedName>
    <definedName name="CON_INDIA">#REF!</definedName>
    <definedName name="CON_INDO" localSheetId="14">#REF!</definedName>
    <definedName name="CON_INDO" localSheetId="5">#REF!</definedName>
    <definedName name="CON_INDO">#REF!</definedName>
    <definedName name="CON_MAL" localSheetId="14">#REF!</definedName>
    <definedName name="CON_MAL" localSheetId="5">#REF!</definedName>
    <definedName name="CON_MAL">#REF!</definedName>
    <definedName name="CON_SWA" localSheetId="14">#REF!</definedName>
    <definedName name="CON_SWA" localSheetId="5">#REF!</definedName>
    <definedName name="CON_SWA">#REF!</definedName>
    <definedName name="CON_THAI" localSheetId="14">#REF!</definedName>
    <definedName name="CON_THAI" localSheetId="5">#REF!</definedName>
    <definedName name="CON_THAI">#REF!</definedName>
    <definedName name="CoName">[53]c!$C$8</definedName>
    <definedName name="concentrate_FY" localSheetId="14">#REF!</definedName>
    <definedName name="concentrate_FY" localSheetId="5">#REF!</definedName>
    <definedName name="concentrate_FY">#REF!</definedName>
    <definedName name="concentrate_Q1" localSheetId="14">#REF!</definedName>
    <definedName name="concentrate_Q1" localSheetId="5">#REF!</definedName>
    <definedName name="concentrate_Q1">#REF!</definedName>
    <definedName name="concentrate_Q2" localSheetId="14">#REF!</definedName>
    <definedName name="concentrate_Q2" localSheetId="5">#REF!</definedName>
    <definedName name="concentrate_Q2">#REF!</definedName>
    <definedName name="concentrate_Q3" localSheetId="14">#REF!</definedName>
    <definedName name="concentrate_Q3" localSheetId="5">#REF!</definedName>
    <definedName name="concentrate_Q3">#REF!</definedName>
    <definedName name="concentrate_Q4" localSheetId="14">#REF!</definedName>
    <definedName name="concentrate_Q4" localSheetId="5">#REF!</definedName>
    <definedName name="concentrate_Q4">#REF!</definedName>
    <definedName name="CONTENT" localSheetId="14">#REF!</definedName>
    <definedName name="CONTENT" localSheetId="5">#REF!</definedName>
    <definedName name="CONTENT">#REF!</definedName>
    <definedName name="CONVERSION" localSheetId="14">#REF!</definedName>
    <definedName name="CONVERSION" localSheetId="5">#REF!</definedName>
    <definedName name="CONVERSION">#REF!</definedName>
    <definedName name="CORRECT_CONTAINER" localSheetId="14">#REF!</definedName>
    <definedName name="CORRECT_CONTAINER" localSheetId="5">#REF!</definedName>
    <definedName name="CORRECT_CONTAINER">#REF!</definedName>
    <definedName name="correct_content" localSheetId="14">#REF!</definedName>
    <definedName name="correct_content" localSheetId="5">#REF!</definedName>
    <definedName name="correct_content">#REF!</definedName>
    <definedName name="Costcenter">[54]Chart!$A$497:$B$522</definedName>
    <definedName name="COSTCNTR">[55]CHART!$A$486:$B$502</definedName>
    <definedName name="Cot_thep">[56]Du_lieu!$C$19</definedName>
    <definedName name="Country" localSheetId="14">#REF!</definedName>
    <definedName name="Country" localSheetId="5">#REF!</definedName>
    <definedName name="Country">#REF!</definedName>
    <definedName name="creditdue" localSheetId="14">#REF!</definedName>
    <definedName name="creditdue" localSheetId="5">#REF!</definedName>
    <definedName name="creditdue">#REF!</definedName>
    <definedName name="_xlnm.Criteria" localSheetId="14">#REF!</definedName>
    <definedName name="_xlnm.Criteria" localSheetId="5">#REF!</definedName>
    <definedName name="_xlnm.Criteria">#REF!</definedName>
    <definedName name="CS_10" localSheetId="14">#REF!</definedName>
    <definedName name="CS_10" localSheetId="5">#REF!</definedName>
    <definedName name="CS_10">#REF!</definedName>
    <definedName name="CS_100" localSheetId="14">#REF!</definedName>
    <definedName name="CS_100" localSheetId="5">#REF!</definedName>
    <definedName name="CS_100">#REF!</definedName>
    <definedName name="CS_10S" localSheetId="14">#REF!</definedName>
    <definedName name="CS_10S" localSheetId="5">#REF!</definedName>
    <definedName name="CS_10S">#REF!</definedName>
    <definedName name="CS_120" localSheetId="14">#REF!</definedName>
    <definedName name="CS_120" localSheetId="5">#REF!</definedName>
    <definedName name="CS_120">#REF!</definedName>
    <definedName name="CS_140" localSheetId="14">#REF!</definedName>
    <definedName name="CS_140" localSheetId="5">#REF!</definedName>
    <definedName name="CS_140">#REF!</definedName>
    <definedName name="CS_160" localSheetId="14">#REF!</definedName>
    <definedName name="CS_160" localSheetId="5">#REF!</definedName>
    <definedName name="CS_160">#REF!</definedName>
    <definedName name="CS_20" localSheetId="14">#REF!</definedName>
    <definedName name="CS_20" localSheetId="5">#REF!</definedName>
    <definedName name="CS_20">#REF!</definedName>
    <definedName name="CS_30" localSheetId="14">#REF!</definedName>
    <definedName name="CS_30" localSheetId="5">#REF!</definedName>
    <definedName name="CS_30">#REF!</definedName>
    <definedName name="CS_40" localSheetId="14">#REF!</definedName>
    <definedName name="CS_40" localSheetId="5">#REF!</definedName>
    <definedName name="CS_40">#REF!</definedName>
    <definedName name="CS_40S" localSheetId="14">#REF!</definedName>
    <definedName name="CS_40S" localSheetId="5">#REF!</definedName>
    <definedName name="CS_40S">#REF!</definedName>
    <definedName name="CS_5S" localSheetId="14">#REF!</definedName>
    <definedName name="CS_5S" localSheetId="5">#REF!</definedName>
    <definedName name="CS_5S">#REF!</definedName>
    <definedName name="CS_60" localSheetId="14">#REF!</definedName>
    <definedName name="CS_60" localSheetId="5">#REF!</definedName>
    <definedName name="CS_60">#REF!</definedName>
    <definedName name="CS_80" localSheetId="14">#REF!</definedName>
    <definedName name="CS_80" localSheetId="5">#REF!</definedName>
    <definedName name="CS_80">#REF!</definedName>
    <definedName name="CS_80S" localSheetId="14">#REF!</definedName>
    <definedName name="CS_80S" localSheetId="5">#REF!</definedName>
    <definedName name="CS_80S">#REF!</definedName>
    <definedName name="CS_STD" localSheetId="14">#REF!</definedName>
    <definedName name="CS_STD" localSheetId="5">#REF!</definedName>
    <definedName name="CS_STD">#REF!</definedName>
    <definedName name="CS_XS" localSheetId="14">#REF!</definedName>
    <definedName name="CS_XS" localSheetId="5">#REF!</definedName>
    <definedName name="CS_XS">#REF!</definedName>
    <definedName name="CS_XXS" localSheetId="14">#REF!</definedName>
    <definedName name="CS_XXS" localSheetId="5">#REF!</definedName>
    <definedName name="CS_XXS">#REF!</definedName>
    <definedName name="csd_pack">[16]estrazione!$B$183:$V$215</definedName>
    <definedName name="csds">[57]estrazione!$B$2:$AA$19</definedName>
    <definedName name="csxs" hidden="1">{#N/A,#N/A,FALSE,"EX-ISEWA -all";#N/A,#N/A,FALSE,"EX - SEWA";#N/A,#N/A,FALSE,"EX - ISEWAD";#N/A,#N/A,FALSE,"EX - THAI";#N/A,#N/A,FALSE,"EX - INDIA";#N/A,#N/A,FALSE,"EX - MAL";#N/A,#N/A,FALSE,"EX - SWA";#N/A,#N/A,FALSE,"EX - INDO";#N/A,#N/A,FALSE,"EX - DIV";#N/A,#N/A,FALSE,"EX - CONS THAI";#N/A,#N/A,FALSE,"EX-GTS";#N/A,#N/A,FALSE,"EX-CCNR"}</definedName>
    <definedName name="cur">[2]Sheet1!$B$7</definedName>
    <definedName name="CurRE">[2]Sheet1!$A$7:$P$28</definedName>
    <definedName name="CURRENCY">[2]Sheet1!$A$7:$N$55</definedName>
    <definedName name="Current_rate" localSheetId="14">#REF!</definedName>
    <definedName name="Current_rate" localSheetId="5">#REF!</definedName>
    <definedName name="Current_rate">#REF!</definedName>
    <definedName name="CV_No" localSheetId="14">#REF!</definedName>
    <definedName name="CV_No" localSheetId="5">#REF!</definedName>
    <definedName name="CV_No">#REF!</definedName>
    <definedName name="cxdse" localSheetId="14">#REF!</definedName>
    <definedName name="cxdse" localSheetId="5">#REF!</definedName>
    <definedName name="cxdse">#REF!</definedName>
    <definedName name="d" localSheetId="13" hidden="1">#REF!</definedName>
    <definedName name="d" localSheetId="14" hidden="1">#REF!</definedName>
    <definedName name="d" localSheetId="9" hidden="1">#REF!</definedName>
    <definedName name="d" localSheetId="5" hidden="1">#REF!</definedName>
    <definedName name="d" hidden="1">#REF!</definedName>
    <definedName name="D5d1613">#N/A</definedName>
    <definedName name="Da" localSheetId="14">#REF!</definedName>
    <definedName name="Da" localSheetId="5">#REF!</definedName>
    <definedName name="Da">#REF!</definedName>
    <definedName name="dafdf" localSheetId="14">#REF!</definedName>
    <definedName name="dafdf" localSheetId="5">#REF!</definedName>
    <definedName name="dafdf">#REF!</definedName>
    <definedName name="DAmount">[58]Data!$K$2:$K$694</definedName>
    <definedName name="Data">'[59]Orig Input'!$A$6:$N$38</definedName>
    <definedName name="_xlnm.Data_Form" localSheetId="14">[17]!_xlnm.Data_Form</definedName>
    <definedName name="_xlnm.Data_Form" localSheetId="5">[17]!_xlnm.Data_Form</definedName>
    <definedName name="_xlnm.Data_Form">[17]!_xlnm.Data_Form</definedName>
    <definedName name="data_new">[2]Sheet1!$A$3:$L$29</definedName>
    <definedName name="data04" localSheetId="14">#REF!</definedName>
    <definedName name="data04" localSheetId="5">#REF!</definedName>
    <definedName name="data04">#REF!</definedName>
    <definedName name="data1" localSheetId="13" hidden="1">#REF!</definedName>
    <definedName name="data1" localSheetId="14" hidden="1">#REF!</definedName>
    <definedName name="data1" localSheetId="9" hidden="1">#REF!</definedName>
    <definedName name="data1" localSheetId="5" hidden="1">#REF!</definedName>
    <definedName name="data1" hidden="1">#REF!</definedName>
    <definedName name="data2" localSheetId="13" hidden="1">#REF!</definedName>
    <definedName name="data2" localSheetId="14" hidden="1">#REF!</definedName>
    <definedName name="data2" localSheetId="9" hidden="1">#REF!</definedName>
    <definedName name="data2" localSheetId="5" hidden="1">#REF!</definedName>
    <definedName name="data2" hidden="1">#REF!</definedName>
    <definedName name="data3" localSheetId="13" hidden="1">#REF!</definedName>
    <definedName name="data3" localSheetId="14" hidden="1">#REF!</definedName>
    <definedName name="data3" localSheetId="9" hidden="1">#REF!</definedName>
    <definedName name="data3" localSheetId="5" hidden="1">#REF!</definedName>
    <definedName name="data3" hidden="1">#REF!</definedName>
    <definedName name="_xlnm.Database" localSheetId="14">#REF!</definedName>
    <definedName name="_xlnm.Database" localSheetId="5">#REF!</definedName>
    <definedName name="_xlnm.Database">#REF!</definedName>
    <definedName name="DATE" localSheetId="14">#REF!</definedName>
    <definedName name="DATE" localSheetId="5">#REF!</definedName>
    <definedName name="DATE">#REF!</definedName>
    <definedName name="date1" localSheetId="14">#REF!</definedName>
    <definedName name="date1" localSheetId="5">#REF!</definedName>
    <definedName name="date1">#REF!</definedName>
    <definedName name="dated">'[26]JV Form'!$A$38</definedName>
    <definedName name="DB_Opex">[2]Sheet1!$A$1:$O$65536</definedName>
    <definedName name="DB_SAP">[2]Sheet1!$A$1:$V$65536</definedName>
    <definedName name="DB_SAP_YTD">[2]Sheet1!$A$1:$V$65536</definedName>
    <definedName name="DBatch">[58]Data!$B$2:$B$694</definedName>
    <definedName name="dd" hidden="1">{#N/A,#N/A,FALSE,"ISEWAD";#N/A,#N/A,FALSE,"THAI";#N/A,#N/A,FALSE,"INDIA";#N/A,#N/A,FALSE,"MAL";#N/A,#N/A,FALSE,"SWA";#N/A,#N/A,FALSE,"INDO"}</definedName>
    <definedName name="ddasfd" hidden="1">{#N/A,#N/A,FALSE,"EX-ISEWA -all";#N/A,#N/A,FALSE,"EX - SEWA";#N/A,#N/A,FALSE,"EX - ISEWAD";#N/A,#N/A,FALSE,"EX - THAI";#N/A,#N/A,FALSE,"EX - INDIA";#N/A,#N/A,FALSE,"EX - MAL";#N/A,#N/A,FALSE,"EX - SWA";#N/A,#N/A,FALSE,"EX - INDO";#N/A,#N/A,FALSE,"EX - DIV";#N/A,#N/A,FALSE,"EX - CONS THAI";#N/A,#N/A,FALSE,"EX-GTS";#N/A,#N/A,FALSE,"EX-CCNR"}</definedName>
    <definedName name="ddd" hidden="1">{#N/A,#N/A,FALSE,"B-ISEWA";#N/A,#N/A,FALSE,"B-THAI";#N/A,#N/A,FALSE,"B-INDIA";#N/A,#N/A,FALSE,"B-CON-SING";#N/A,#N/A,FALSE,"B-MALSIN";#N/A,#N/A,FALSE,"B-SING";#N/A,#N/A,FALSE,"B-MAL";#N/A,#N/A,FALSE,"B-CCNR";#N/A,#N/A,FALSE,"B-SWA";#N/A,#N/A,FALSE,"B-INDO";#N/A,#N/A,FALSE,"B-VN"}</definedName>
    <definedName name="dddd" localSheetId="14">#REF!</definedName>
    <definedName name="dddd" localSheetId="5">#REF!</definedName>
    <definedName name="dddd">#REF!</definedName>
    <definedName name="ddddddd" localSheetId="14">#REF!</definedName>
    <definedName name="ddddddd" localSheetId="5">#REF!</definedName>
    <definedName name="ddddddd">#REF!</definedName>
    <definedName name="ddggsd" localSheetId="14">#REF!</definedName>
    <definedName name="ddggsd" localSheetId="5">#REF!</definedName>
    <definedName name="ddggsd">#REF!</definedName>
    <definedName name="de">'[60]CML&amp;Nesquick Volume'!$K$75</definedName>
    <definedName name="DEC" localSheetId="14">#REF!</definedName>
    <definedName name="DEC" localSheetId="5">#REF!</definedName>
    <definedName name="DEC">#REF!</definedName>
    <definedName name="dep" localSheetId="19" hidden="1">{#N/A,#N/A,FALSE,"Consolidated (2)"}</definedName>
    <definedName name="dep" localSheetId="18" hidden="1">{#N/A,#N/A,FALSE,"Consolidated (2)"}</definedName>
    <definedName name="dep" hidden="1">{#N/A,#N/A,FALSE,"Consolidated (2)"}</definedName>
    <definedName name="DEPARTMENT">[61]Sheet1!$A$462:$B$463</definedName>
    <definedName name="Deposit_account___US" localSheetId="14">#REF!</definedName>
    <definedName name="Deposit_account___US" localSheetId="5">#REF!</definedName>
    <definedName name="Deposit_account___US">#REF!</definedName>
    <definedName name="Deposit_account___Vietnam_Dong" localSheetId="14">#REF!</definedName>
    <definedName name="Deposit_account___Vietnam_Dong" localSheetId="5">#REF!</definedName>
    <definedName name="Deposit_account___Vietnam_Dong">#REF!</definedName>
    <definedName name="Deposits_Account___Non_Singapore_Dollars" localSheetId="14">#REF!</definedName>
    <definedName name="Deposits_Account___Non_Singapore_Dollars" localSheetId="5">#REF!</definedName>
    <definedName name="Deposits_Account___Non_Singapore_Dollars">#REF!</definedName>
    <definedName name="Deposits_Account___Singapore_Dollars" localSheetId="14">#REF!</definedName>
    <definedName name="Deposits_Account___Singapore_Dollars" localSheetId="5">#REF!</definedName>
    <definedName name="Deposits_Account___Singapore_Dollars">#REF!</definedName>
    <definedName name="Depot_security" localSheetId="14">#REF!</definedName>
    <definedName name="Depot_security" localSheetId="5">#REF!</definedName>
    <definedName name="Depot_security">#REF!</definedName>
    <definedName name="Depr_800_10">[2]Sheet1!$Y$52:$AA$53</definedName>
    <definedName name="Depr_800_14">[2]Sheet1!$AC$52:$AE$53</definedName>
    <definedName name="Depr_800_20">[2]Sheet1!$AG$52:$AI$53</definedName>
    <definedName name="Depr_800_22">[2]Sheet1!$AK$52:$AM$53</definedName>
    <definedName name="Depr_800_40">[2]Sheet1!$AO$52:$AQ$53</definedName>
    <definedName name="Depr_800_44">[2]Sheet1!$AS$52:$AU$53</definedName>
    <definedName name="Depr_800_50">[2]Sheet1!$Y$64:$AA$65</definedName>
    <definedName name="Depr_800_54">[2]Sheet1!$AC$64:$AE$65</definedName>
    <definedName name="Depr_800_60">[2]Sheet1!$AG$64:$AI$65</definedName>
    <definedName name="Depr_800_65">[2]Sheet1!$AK$64:$AM$65</definedName>
    <definedName name="Depr_800_70">[2]Sheet1!$AO$64:$AQ$65</definedName>
    <definedName name="Depr_800_90">[2]Sheet1!$AS$64:$AU$65</definedName>
    <definedName name="Depr_800_99">[2]Sheet1!$AW$64:$AY$65</definedName>
    <definedName name="Depr_801_10">[2]Sheet1!$Y$54:$AA$55</definedName>
    <definedName name="Depr_801_14">[2]Sheet1!$AC$54:$AE$55</definedName>
    <definedName name="Depr_801_20">[2]Sheet1!$AG$54:$AI$55</definedName>
    <definedName name="Depr_801_22">[2]Sheet1!$AK$54:$AM$55</definedName>
    <definedName name="Depr_801_40">[2]Sheet1!$AO$54:$AQ$55</definedName>
    <definedName name="Depr_801_44">[2]Sheet1!$AS$54:$AU$55</definedName>
    <definedName name="Depr_801_50">[2]Sheet1!$Y$66:$AA$67</definedName>
    <definedName name="Depr_801_54">[2]Sheet1!$AC$66:$AE$67</definedName>
    <definedName name="Depr_801_60">[2]Sheet1!$AG$66:$AI$67</definedName>
    <definedName name="Depr_801_65">[2]Sheet1!$AK$66:$AM$67</definedName>
    <definedName name="Depr_801_70">[2]Sheet1!$AO$66:$AQ$67</definedName>
    <definedName name="Depr_801_90">[2]Sheet1!$AS$66:$AU$67</definedName>
    <definedName name="Depr_801_99">[2]Sheet1!$AW$66:$AY$67</definedName>
    <definedName name="Depr_803_10">[2]Sheet1!$Y$56:$AA$57</definedName>
    <definedName name="Depr_803_14">[2]Sheet1!$AC$56:$AE$57</definedName>
    <definedName name="Depr_803_20">[2]Sheet1!$AG$56:$AI$57</definedName>
    <definedName name="Depr_803_22">[2]Sheet1!$AK$56:$AM$57</definedName>
    <definedName name="Depr_803_40">[2]Sheet1!$AO$56:$AQ$57</definedName>
    <definedName name="Depr_803_44">[2]Sheet1!$AS$56:$AU$57</definedName>
    <definedName name="Depr_803_50">[2]Sheet1!$Y$68:$AA$69</definedName>
    <definedName name="Depr_803_54">[2]Sheet1!$AC$68:$AE$69</definedName>
    <definedName name="Depr_803_60">[2]Sheet1!$AG$68:$AI$69</definedName>
    <definedName name="Depr_803_65">[2]Sheet1!$AK$68:$AM$69</definedName>
    <definedName name="Depr_803_70">[2]Sheet1!$AO$68:$AQ$69</definedName>
    <definedName name="Depr_803_90">[2]Sheet1!$AS$68:$AU$69</definedName>
    <definedName name="Depr_803_99">[2]Sheet1!$AW$68:$AY$69</definedName>
    <definedName name="Depr_810_10">[2]Sheet1!$Y$60:$AA$61</definedName>
    <definedName name="Depr_820_10">[2]Sheet1!$Y$58:$AA$599</definedName>
    <definedName name="Depr_820_14">[2]Sheet1!$AC$58:$AE$59</definedName>
    <definedName name="Depr_820_20">[2]Sheet1!$AG$58:$AI$59</definedName>
    <definedName name="Depr_820_22">[2]Sheet1!$AK$58:$AM$59</definedName>
    <definedName name="Depr_820_40">[2]Sheet1!$AO$58:$AQ$59</definedName>
    <definedName name="Depr_820_44">[2]Sheet1!$AS$58:$AU$59</definedName>
    <definedName name="Depr_820_50">[2]Sheet1!$Y$70:$AA$71</definedName>
    <definedName name="Depr_820_54">[2]Sheet1!$AC$70:$AE$71</definedName>
    <definedName name="Depr_820_60">[2]Sheet1!$AG$70:$AI$71</definedName>
    <definedName name="Depr_820_65">[2]Sheet1!$AK$70:$AM$71</definedName>
    <definedName name="Depr_820_70">[2]Sheet1!$AO$70:$AQ$71</definedName>
    <definedName name="Depr_820_90">[2]Sheet1!$AS$70:$AU$71</definedName>
    <definedName name="Depr_820_99">[2]Sheet1!$AW$70:$AY$71</definedName>
    <definedName name="dermid" localSheetId="14">#REF!</definedName>
    <definedName name="dermid" localSheetId="5">#REF!</definedName>
    <definedName name="dermid">#REF!</definedName>
    <definedName name="DESCRIPTION" localSheetId="14">#REF!</definedName>
    <definedName name="DESCRIPTION" localSheetId="5">#REF!</definedName>
    <definedName name="DESCRIPTION">#REF!</definedName>
    <definedName name="Detai99" localSheetId="14">#REF!</definedName>
    <definedName name="Detai99" localSheetId="5">#REF!</definedName>
    <definedName name="Detai99">#REF!</definedName>
    <definedName name="Detail170403" localSheetId="14">#REF!</definedName>
    <definedName name="Detail170403" localSheetId="5">#REF!</definedName>
    <definedName name="Detail170403">#REF!</definedName>
    <definedName name="Details" localSheetId="14">#REF!</definedName>
    <definedName name="Details" localSheetId="5">#REF!</definedName>
    <definedName name="Details">#REF!</definedName>
    <definedName name="DETAILS_OF_SCHEDULE___8" localSheetId="14">#REF!</definedName>
    <definedName name="DETAILS_OF_SCHEDULE___8" localSheetId="5">#REF!</definedName>
    <definedName name="DETAILS_OF_SCHEDULE___8">#REF!</definedName>
    <definedName name="DETAILS_OF_SCHEDULS___6" localSheetId="14">#REF!</definedName>
    <definedName name="DETAILS_OF_SCHEDULS___6" localSheetId="5">#REF!</definedName>
    <definedName name="DETAILS_OF_SCHEDULS___6">#REF!</definedName>
    <definedName name="Dete2">[62]Sheet3!$J$1</definedName>
    <definedName name="dfadf" localSheetId="13" hidden="1">[11]Accounts!#REF!</definedName>
    <definedName name="dfadf" localSheetId="14" hidden="1">[11]Accounts!#REF!</definedName>
    <definedName name="dfadf" localSheetId="9" hidden="1">[11]Accounts!#REF!</definedName>
    <definedName name="dfadf" localSheetId="5" hidden="1">[11]Accounts!#REF!</definedName>
    <definedName name="dfadf" hidden="1">[11]Accounts!#REF!</definedName>
    <definedName name="dfasdfsad" localSheetId="14">#REF!</definedName>
    <definedName name="dfasdfsad" localSheetId="5">#REF!</definedName>
    <definedName name="dfasdfsad">#REF!</definedName>
    <definedName name="dfd" localSheetId="19" hidden="1">{#N/A,#N/A,FALSE,"Consolidated"}</definedName>
    <definedName name="dfd" localSheetId="18" hidden="1">{#N/A,#N/A,FALSE,"Consolidated"}</definedName>
    <definedName name="dfd" hidden="1">{#N/A,#N/A,FALSE,"Consolidated"}</definedName>
    <definedName name="DFDSFDSDFS" hidden="1">{#N/A,#N/A,FALSE,"ISEWAD";#N/A,#N/A,FALSE,"THAI";#N/A,#N/A,FALSE,"INDIA";#N/A,#N/A,FALSE,"MAL";#N/A,#N/A,FALSE,"SWA";#N/A,#N/A,FALSE,"INDO"}</definedName>
    <definedName name="dfdsfdsfd">'[63]Rate Amrit'!$B$2:$D$18</definedName>
    <definedName name="dfgdgdfg" hidden="1">{"'Tracking'!$A$1:$Z$493"}</definedName>
    <definedName name="dfhdfhhg" hidden="1">{#N/A,#N/A,FALSE,"ISEWA-ccnr";#N/A,#N/A,FALSE,"THAI";#N/A,#N/A,FALSE,"INDIA";#N/A,#N/A,FALSE,"CON.SING";#N/A,#N/A,FALSE,"MAL";#N/A,#N/A,FALSE,"CCNR";#N/A,#N/A,FALSE,"SWA";#N/A,#N/A,FALSE,"INDO";#N/A,#N/A,FALSE,"DIV";#N/A,#N/A,FALSE,"CONS.THAI";#N/A,#N/A,FALSE,"TPDL";#N/A,#N/A,FALSE,"FNCC";#N/A,#N/A,FALSE,"GTS"}</definedName>
    <definedName name="dfhgdhdhfgfsdh" hidden="1">{#N/A,#N/A,FALSE,"K-THAI";#N/A,#N/A,FALSE,"K-ISEWA-ccnr";#N/A,#N/A,FALSE,"K-INDIA";#N/A,#N/A,FALSE,"K-MAL";#N/A,#N/A,FALSE,"K-SWA";#N/A,#N/A,FALSE,"K-INDO";#N/A,#N/A,FALSE,"K-DIV";#N/A,#N/A,FALSE,"K-TPDL";#N/A,#N/A,FALSE,"K-CONS.THAI";#N/A,#N/A,FALSE,"K-FNCC";#N/A,#N/A,FALSE,"K-GTS"}</definedName>
    <definedName name="dfs">[64]Gen.!$B$1:$P$16</definedName>
    <definedName name="dfsfdsd" hidden="1">{#N/A,#N/A,FALSE,"ISEWA-ccnr";#N/A,#N/A,FALSE,"THAI";#N/A,#N/A,FALSE,"INDIA";#N/A,#N/A,FALSE,"CON.SING";#N/A,#N/A,FALSE,"MAL";#N/A,#N/A,FALSE,"CCNR";#N/A,#N/A,FALSE,"SWA";#N/A,#N/A,FALSE,"INDO";#N/A,#N/A,FALSE,"DIV";#N/A,#N/A,FALSE,"CONS.THAI";#N/A,#N/A,FALSE,"TPDL";#N/A,#N/A,FALSE,"FNCC";#N/A,#N/A,FALSE,"GTS"}</definedName>
    <definedName name="dfvsdvsdsd" localSheetId="14">#REF!</definedName>
    <definedName name="dfvsdvsdsd" localSheetId="5">#REF!</definedName>
    <definedName name="dfvsdvsdsd">#REF!</definedName>
    <definedName name="DGDFGDF" hidden="1">{#N/A,#N/A,FALSE,"ISEWAD";#N/A,#N/A,FALSE,"THAI";#N/A,#N/A,FALSE,"INDIA";#N/A,#N/A,FALSE,"MAL";#N/A,#N/A,FALSE,"SWA";#N/A,#N/A,FALSE,"INDO"}</definedName>
    <definedName name="dgfsgdsfg" hidden="1">{#N/A,#N/A,FALSE,"EX-ISEWA -all";#N/A,#N/A,FALSE,"EX - SEWA";#N/A,#N/A,FALSE,"EX - ISEWAD";#N/A,#N/A,FALSE,"EX - THAI";#N/A,#N/A,FALSE,"EX - INDIA";#N/A,#N/A,FALSE,"EX - MAL";#N/A,#N/A,FALSE,"EX - SWA";#N/A,#N/A,FALSE,"EX - INDO";#N/A,#N/A,FALSE,"EX - DIV";#N/A,#N/A,FALSE,"EX - CONS THAI";#N/A,#N/A,FALSE,"EX-GTS";#N/A,#N/A,FALSE,"EX-CCNR"}</definedName>
    <definedName name="DHead">[58]Data!$J$2:$J$694</definedName>
    <definedName name="DIFF_CONTAINER" localSheetId="14">#REF!</definedName>
    <definedName name="DIFF_CONTAINER" localSheetId="5">#REF!</definedName>
    <definedName name="DIFF_CONTAINER">#REF!</definedName>
    <definedName name="DIFF_CONTENT" localSheetId="14">#REF!</definedName>
    <definedName name="DIFF_CONTENT" localSheetId="5">#REF!</definedName>
    <definedName name="DIFF_CONTENT">#REF!</definedName>
    <definedName name="Disbursements_Account___Non_Singapore_Dollars" localSheetId="14">#REF!</definedName>
    <definedName name="Disbursements_Account___Non_Singapore_Dollars" localSheetId="5">#REF!</definedName>
    <definedName name="Disbursements_Account___Non_Singapore_Dollars">#REF!</definedName>
    <definedName name="Disbursements_Account___Singapore_Dollars" localSheetId="14">#REF!</definedName>
    <definedName name="Disbursements_Account___Singapore_Dollars" localSheetId="5">#REF!</definedName>
    <definedName name="Disbursements_Account___Singapore_Dollars">#REF!</definedName>
    <definedName name="Discount" localSheetId="13" hidden="1">#REF!</definedName>
    <definedName name="Discount" localSheetId="14" hidden="1">#REF!</definedName>
    <definedName name="Discount" localSheetId="9" hidden="1">#REF!</definedName>
    <definedName name="Discount" localSheetId="5" hidden="1">#REF!</definedName>
    <definedName name="Discount" hidden="1">#REF!</definedName>
    <definedName name="display_area_2" localSheetId="13" hidden="1">#REF!</definedName>
    <definedName name="display_area_2" localSheetId="14" hidden="1">#REF!</definedName>
    <definedName name="display_area_2" localSheetId="9" hidden="1">#REF!</definedName>
    <definedName name="display_area_2" localSheetId="5" hidden="1">#REF!</definedName>
    <definedName name="display_area_2" hidden="1">#REF!</definedName>
    <definedName name="DistMast" localSheetId="14">#REF!</definedName>
    <definedName name="DistMast" localSheetId="5">#REF!</definedName>
    <definedName name="DistMast">#REF!</definedName>
    <definedName name="DISTOUTSTANDING" localSheetId="14">#REF!</definedName>
    <definedName name="DISTOUTSTANDING" localSheetId="5">#REF!</definedName>
    <definedName name="DISTOUTSTANDING">#REF!</definedName>
    <definedName name="Distributorcom" localSheetId="14">#REF!</definedName>
    <definedName name="Distributorcom" localSheetId="5">#REF!</definedName>
    <definedName name="Distributorcom">#REF!</definedName>
    <definedName name="dk" localSheetId="14">#REF!</definedName>
    <definedName name="dk" localSheetId="5">#REF!</definedName>
    <definedName name="dk">#REF!</definedName>
    <definedName name="DME_FC" localSheetId="14">#REF!</definedName>
    <definedName name="DME_FC" localSheetId="5">#REF!</definedName>
    <definedName name="DME_FC">#REF!</definedName>
    <definedName name="DME_HQ" localSheetId="14">#REF!</definedName>
    <definedName name="DME_HQ" localSheetId="5">#REF!</definedName>
    <definedName name="DME_HQ">#REF!</definedName>
    <definedName name="DME_IC" localSheetId="14">#REF!</definedName>
    <definedName name="DME_IC" localSheetId="5">#REF!</definedName>
    <definedName name="DME_IC">#REF!</definedName>
    <definedName name="DME_TOTAL" localSheetId="14">#REF!</definedName>
    <definedName name="DME_TOTAL" localSheetId="5">#REF!</definedName>
    <definedName name="DME_TOTAL">#REF!</definedName>
    <definedName name="DMESUMMARY" localSheetId="14">#REF!</definedName>
    <definedName name="DMESUMMARY" localSheetId="5">#REF!</definedName>
    <definedName name="DMESUMMARY">#REF!</definedName>
    <definedName name="DO" localSheetId="14">#REF!</definedName>
    <definedName name="DO" localSheetId="5">#REF!</definedName>
    <definedName name="DO">#REF!</definedName>
    <definedName name="Document_array">{"Book1","report 02-04.xls","report 03-04.xls"}</definedName>
    <definedName name="domani">[65]Sheet3!$J$1</definedName>
    <definedName name="DPC" localSheetId="14">#REF!</definedName>
    <definedName name="DPC" localSheetId="5">#REF!</definedName>
    <definedName name="DPC">#REF!</definedName>
    <definedName name="DR" localSheetId="14">#REF!</definedName>
    <definedName name="DR" localSheetId="5">#REF!</definedName>
    <definedName name="DR">#REF!</definedName>
    <definedName name="dsa" localSheetId="14">'[66]U-4_Investments &amp; FD'!#REF!</definedName>
    <definedName name="dsa" localSheetId="5">'[66]U-4_Investments &amp; FD'!#REF!</definedName>
    <definedName name="dsa">'[66]U-4_Investments &amp; FD'!#REF!</definedName>
    <definedName name="dsaDA" hidden="1">{#N/A,#N/A,FALSE,"ISEWAD";#N/A,#N/A,FALSE,"THAI";#N/A,#N/A,FALSE,"INDIA";#N/A,#N/A,FALSE,"MAL";#N/A,#N/A,FALSE,"SWA";#N/A,#N/A,FALSE,"INDO"}</definedName>
    <definedName name="dsf" hidden="1">{#N/A,#N/A,FALSE,"ISEWAD";#N/A,#N/A,FALSE,"THAI";#N/A,#N/A,FALSE,"INDIA";#N/A,#N/A,FALSE,"MAL";#N/A,#N/A,FALSE,"SWA";#N/A,#N/A,FALSE,"INDO"}</definedName>
    <definedName name="dsfsdfsd" hidden="1">{#N/A,#N/A,FALSE,"ISEWAD";#N/A,#N/A,FALSE,"THAI";#N/A,#N/A,FALSE,"INDIA";#N/A,#N/A,FALSE,"MAL";#N/A,#N/A,FALSE,"SWA";#N/A,#N/A,FALSE,"INDO"}</definedName>
    <definedName name="dslkvjfds" localSheetId="14">#REF!</definedName>
    <definedName name="dslkvjfds" localSheetId="5">#REF!</definedName>
    <definedName name="dslkvjfds">#REF!</definedName>
    <definedName name="dsss" localSheetId="14">#REF!</definedName>
    <definedName name="dsss" localSheetId="5">#REF!</definedName>
    <definedName name="dsss">#REF!</definedName>
    <definedName name="dsvvffevg" hidden="1">{"'Tracking'!$A$1:$Z$493"}</definedName>
    <definedName name="dulieu" localSheetId="14">#REF!</definedName>
    <definedName name="dulieu" localSheetId="5">#REF!</definedName>
    <definedName name="dulieu">#REF!</definedName>
    <definedName name="dzasdasdasd" hidden="1">{#N/A,#N/A,FALSE,"ISEWAD";#N/A,#N/A,FALSE,"THAI";#N/A,#N/A,FALSE,"INDIA";#N/A,#N/A,FALSE,"MAL";#N/A,#N/A,FALSE,"SWA";#N/A,#N/A,FALSE,"INDO"}</definedName>
    <definedName name="e">[62]Sheet3!$J$1</definedName>
    <definedName name="edf" hidden="1">{#N/A,#N/A,FALSE,"ISEWAD";#N/A,#N/A,FALSE,"THAI";#N/A,#N/A,FALSE,"INDIA";#N/A,#N/A,FALSE,"MAL";#N/A,#N/A,FALSE,"SWA";#N/A,#N/A,FALSE,"INDO"}</definedName>
    <definedName name="eee" localSheetId="19" hidden="1">{#N/A,#N/A,FALSE,"Consolidated (2)"}</definedName>
    <definedName name="eee" localSheetId="18" hidden="1">{#N/A,#N/A,FALSE,"Consolidated (2)"}</definedName>
    <definedName name="eee" hidden="1">{#N/A,#N/A,FALSE,"Consolidated (2)"}</definedName>
    <definedName name="ELE" localSheetId="14">#REF!</definedName>
    <definedName name="ELE" localSheetId="5">#REF!</definedName>
    <definedName name="ELE">#REF!</definedName>
    <definedName name="Electricity" localSheetId="14">#REF!</definedName>
    <definedName name="Electricity" localSheetId="5">#REF!</definedName>
    <definedName name="Electricity">#REF!</definedName>
    <definedName name="Email" localSheetId="14">#REF!</definedName>
    <definedName name="Email" localSheetId="5">#REF!</definedName>
    <definedName name="Email">#REF!</definedName>
    <definedName name="EMP_BENFIT_EXP" localSheetId="14">#REF!</definedName>
    <definedName name="EMP_BENFIT_EXP" localSheetId="5">#REF!</definedName>
    <definedName name="EMP_BENFIT_EXP">#REF!</definedName>
    <definedName name="Empty_D" localSheetId="14">#REF!</definedName>
    <definedName name="Empty_D" localSheetId="5">#REF!</definedName>
    <definedName name="Empty_D">#REF!</definedName>
    <definedName name="End" localSheetId="14">#REF!</definedName>
    <definedName name="End" localSheetId="5">#REF!</definedName>
    <definedName name="End">#REF!</definedName>
    <definedName name="End_Bal">#REF!</definedName>
    <definedName name="EndPeriod2002">DATE(2002,12,31)</definedName>
    <definedName name="EngSite" localSheetId="14">INDEX('[67]Crop Master'!#REF!, MATCH([67]Format!#REF!,'[67]Crop Master'!#REF!,), MATCH("Site",'[67]Crop Master'!#REF!,))</definedName>
    <definedName name="EngSite" localSheetId="5">INDEX('[67]Crop Master'!#REF!, MATCH([67]Format!#REF!,'[67]Crop Master'!#REF!,), MATCH("Site",'[67]Crop Master'!#REF!,))</definedName>
    <definedName name="EngSite">INDEX('[67]Crop Master'!#REF!, MATCH([67]Format!#REF!,'[67]Crop Master'!#REF!,), MATCH("Site",'[67]Crop Master'!#REF!,))</definedName>
    <definedName name="ert" localSheetId="14">#REF!</definedName>
    <definedName name="ert" localSheetId="5">#REF!</definedName>
    <definedName name="ert">#REF!</definedName>
    <definedName name="Euro">'[68]P&amp;L Flash'!$A$3</definedName>
    <definedName name="EV__LASTREFTIME__" hidden="1">41255.4813541667</definedName>
    <definedName name="ewfd" localSheetId="14">#REF!</definedName>
    <definedName name="ewfd" localSheetId="5">#REF!</definedName>
    <definedName name="ewfd">#REF!</definedName>
    <definedName name="ewrw" hidden="1">{#N/A,#N/A,FALSE,"EX-ISEWA -all";#N/A,#N/A,FALSE,"EX - SEWA";#N/A,#N/A,FALSE,"EX - ISEWAD";#N/A,#N/A,FALSE,"EX - THAI";#N/A,#N/A,FALSE,"EX - INDIA";#N/A,#N/A,FALSE,"EX - MAL";#N/A,#N/A,FALSE,"EX - SWA";#N/A,#N/A,FALSE,"EX - INDO";#N/A,#N/A,FALSE,"EX - DIV";#N/A,#N/A,FALSE,"EX - CONS THAI";#N/A,#N/A,FALSE,"EX-GTS";#N/A,#N/A,FALSE,"EX-CCNR"}</definedName>
    <definedName name="Excel_BuiltIn__FilterDatabase">"$#REF!.$A$5:$O$484"</definedName>
    <definedName name="Executive_Accommodatoin_and_Travel" localSheetId="14">'[53]Exec travel'!#REF!</definedName>
    <definedName name="Executive_Accommodatoin_and_Travel" localSheetId="5">'[53]Exec travel'!#REF!</definedName>
    <definedName name="Executive_Accommodatoin_and_Travel">'[53]Exec travel'!#REF!</definedName>
    <definedName name="Executive_Accomodatoin_and_Travel" localSheetId="14">'[53]Exec travel'!#REF!</definedName>
    <definedName name="Executive_Accomodatoin_and_Travel" localSheetId="5">'[53]Exec travel'!#REF!</definedName>
    <definedName name="Executive_Accomodatoin_and_Travel">'[53]Exec travel'!#REF!</definedName>
    <definedName name="Executive_travel_accommodation" localSheetId="14">#REF!</definedName>
    <definedName name="Executive_travel_accommodation" localSheetId="5">#REF!</definedName>
    <definedName name="Executive_travel_accommodation">#REF!</definedName>
    <definedName name="exp" localSheetId="14">#REF!</definedName>
    <definedName name="exp" localSheetId="5">#REF!</definedName>
    <definedName name="exp">#REF!</definedName>
    <definedName name="ExternalData117" localSheetId="14">#REF!</definedName>
    <definedName name="ExternalData117" localSheetId="5">#REF!</definedName>
    <definedName name="ExternalData117">#REF!</definedName>
    <definedName name="_xlnm.Extract" localSheetId="14">#REF!</definedName>
    <definedName name="_xlnm.Extract" localSheetId="5">#REF!</definedName>
    <definedName name="_xlnm.Extract">#REF!</definedName>
    <definedName name="f" localSheetId="12" hidden="1">{#N/A,#N/A,FALSE,"EX-ISEWA -all";#N/A,#N/A,FALSE,"EX - SEWA";#N/A,#N/A,FALSE,"EX - ISEWAD";#N/A,#N/A,FALSE,"EX - THAI";#N/A,#N/A,FALSE,"EX - INDIA";#N/A,#N/A,FALSE,"EX - MAL";#N/A,#N/A,FALSE,"EX - SWA";#N/A,#N/A,FALSE,"EX - INDO";#N/A,#N/A,FALSE,"EX - DIV";#N/A,#N/A,FALSE,"EX - CONS THAI";#N/A,#N/A,FALSE,"EX-GTS";#N/A,#N/A,FALSE,"EX-CCNR"}</definedName>
    <definedName name="f" hidden="1">{#N/A,#N/A,FALSE,"EX-ISEWA -all";#N/A,#N/A,FALSE,"EX - SEWA";#N/A,#N/A,FALSE,"EX - ISEWAD";#N/A,#N/A,FALSE,"EX - THAI";#N/A,#N/A,FALSE,"EX - INDIA";#N/A,#N/A,FALSE,"EX - MAL";#N/A,#N/A,FALSE,"EX - SWA";#N/A,#N/A,FALSE,"EX - INDO";#N/A,#N/A,FALSE,"EX - DIV";#N/A,#N/A,FALSE,"EX - CONS THAI";#N/A,#N/A,FALSE,"EX-GTS";#N/A,#N/A,FALSE,"EX-CCNR"}</definedName>
    <definedName name="F_01">[69]FO1!$A$5:$I$25</definedName>
    <definedName name="fa" localSheetId="12" hidden="1">{#N/A,#N/A,FALSE,"ISEWAD";#N/A,#N/A,FALSE,"THAI";#N/A,#N/A,FALSE,"INDIA";#N/A,#N/A,FALSE,"MAL";#N/A,#N/A,FALSE,"SWA";#N/A,#N/A,FALSE,"INDO"}</definedName>
    <definedName name="fa" hidden="1">{#N/A,#N/A,FALSE,"ISEWAD";#N/A,#N/A,FALSE,"THAI";#N/A,#N/A,FALSE,"INDIA";#N/A,#N/A,FALSE,"MAL";#N/A,#N/A,FALSE,"SWA";#N/A,#N/A,FALSE,"INDO"}</definedName>
    <definedName name="fafa" localSheetId="14">#REF!</definedName>
    <definedName name="fafa" localSheetId="5">#REF!</definedName>
    <definedName name="fafa">#REF!</definedName>
    <definedName name="fafafafehg" hidden="1">{#N/A,#N/A,FALSE,"EX-ISEWA -ccnr";#N/A,#N/A,FALSE,"EX - THAI";#N/A,#N/A,FALSE,"EX - INDIA";#N/A,#N/A,FALSE,"EX - MAL";#N/A,#N/A,FALSE,"EX - SWA";#N/A,#N/A,FALSE,"EX - INDO";#N/A,#N/A,FALSE,"EX - DIV";#N/A,#N/A,FALSE,"EX - CONS THAI";#N/A,#N/A,FALSE,"EX-GTS";#N/A,#N/A,FALSE,"EX-CCNR"}</definedName>
    <definedName name="Fax" localSheetId="14">#REF!</definedName>
    <definedName name="Fax" localSheetId="5">#REF!</definedName>
    <definedName name="Fax">#REF!</definedName>
    <definedName name="fc" localSheetId="14">'[70]Volume by Month UC'!#REF!</definedName>
    <definedName name="fc" localSheetId="5">'[70]Volume by Month UC'!#REF!</definedName>
    <definedName name="fc">'[70]Volume by Month UC'!#REF!</definedName>
    <definedName name="FCode" localSheetId="13" hidden="1">#REF!</definedName>
    <definedName name="FCode" localSheetId="14" hidden="1">#REF!</definedName>
    <definedName name="FCode" localSheetId="9" hidden="1">#REF!</definedName>
    <definedName name="FCode" localSheetId="5" hidden="1">#REF!</definedName>
    <definedName name="FCode" hidden="1">#REF!</definedName>
    <definedName name="FCTL_4.65">'[71]Exim FCL'!$A$208</definedName>
    <definedName name="fd" hidden="1">{#N/A,#N/A,FALSE,"EX-ISEWA -all";#N/A,#N/A,FALSE,"EX - SEWA";#N/A,#N/A,FALSE,"EX - ISEWAD";#N/A,#N/A,FALSE,"EX - THAI";#N/A,#N/A,FALSE,"EX - INDIA";#N/A,#N/A,FALSE,"EX - MAL";#N/A,#N/A,FALSE,"EX - SWA";#N/A,#N/A,FALSE,"EX - INDO";#N/A,#N/A,FALSE,"EX - DIV";#N/A,#N/A,FALSE,"EX - CONS THAI";#N/A,#N/A,FALSE,"EX-GTS";#N/A,#N/A,FALSE,"EX-CCNR"}</definedName>
    <definedName name="fdede" hidden="1">{#N/A,#N/A,FALSE,"ISEWAD";#N/A,#N/A,FALSE,"THAI";#N/A,#N/A,FALSE,"INDIA";#N/A,#N/A,FALSE,"MAL";#N/A,#N/A,FALSE,"SWA";#N/A,#N/A,FALSE,"INDO"}</definedName>
    <definedName name="fdfgd" localSheetId="14">'[72]U-4_Investments &amp; FD'!#REF!</definedName>
    <definedName name="fdfgd" localSheetId="5">'[72]U-4_Investments &amp; FD'!#REF!</definedName>
    <definedName name="fdfgd">'[72]U-4_Investments &amp; FD'!#REF!</definedName>
    <definedName name="fdfss" hidden="1">{#N/A,#N/A,FALSE,"EX-ISEWA -all";#N/A,#N/A,FALSE,"EX - SEWA";#N/A,#N/A,FALSE,"EX - ISEWAD";#N/A,#N/A,FALSE,"EX - THAI";#N/A,#N/A,FALSE,"EX - INDIA";#N/A,#N/A,FALSE,"EX - MAL";#N/A,#N/A,FALSE,"EX - SWA";#N/A,#N/A,FALSE,"EX - INDO";#N/A,#N/A,FALSE,"EX - DIV";#N/A,#N/A,FALSE,"EX - CONS THAI";#N/A,#N/A,FALSE,"EX-GTS";#N/A,#N/A,FALSE,"EX-CCNR"}</definedName>
    <definedName name="fdhfdgh" hidden="1">{#N/A,#N/A,FALSE,"ISEWAD";#N/A,#N/A,FALSE,"THAI";#N/A,#N/A,FALSE,"INDIA";#N/A,#N/A,FALSE,"MAL";#N/A,#N/A,FALSE,"SWA";#N/A,#N/A,FALSE,"INDO"}</definedName>
    <definedName name="fds" localSheetId="12" hidden="1">{#N/A,#N/A,FALSE,"ISEWAD";#N/A,#N/A,FALSE,"THAI";#N/A,#N/A,FALSE,"INDIA";#N/A,#N/A,FALSE,"MAL";#N/A,#N/A,FALSE,"SWA";#N/A,#N/A,FALSE,"INDO"}</definedName>
    <definedName name="fds" localSheetId="19" hidden="1">{#N/A,#N/A,FALSE,"Consolidated"}</definedName>
    <definedName name="fds" localSheetId="18" hidden="1">{#N/A,#N/A,FALSE,"Consolidated"}</definedName>
    <definedName name="fds" hidden="1">{#N/A,#N/A,FALSE,"Consolidated"}</definedName>
    <definedName name="fdsdfsd" hidden="1">{#N/A,#N/A,FALSE,"EX-ISEWA -all";#N/A,#N/A,FALSE,"EX - SEWA";#N/A,#N/A,FALSE,"EX - ISEWAD";#N/A,#N/A,FALSE,"EX - THAI";#N/A,#N/A,FALSE,"EX - INDIA";#N/A,#N/A,FALSE,"EX - MAL";#N/A,#N/A,FALSE,"EX - SWA";#N/A,#N/A,FALSE,"EX - INDO";#N/A,#N/A,FALSE,"EX - DIV";#N/A,#N/A,FALSE,"EX - CONS THAI";#N/A,#N/A,FALSE,"EX-GTS";#N/A,#N/A,FALSE,"EX-CCNR"}</definedName>
    <definedName name="fdsfdf" hidden="1">{#N/A,#N/A,FALSE,"EX-ISEWA -all";#N/A,#N/A,FALSE,"EX - SEWA";#N/A,#N/A,FALSE,"EX - ISEWAD";#N/A,#N/A,FALSE,"EX - THAI";#N/A,#N/A,FALSE,"EX - INDIA";#N/A,#N/A,FALSE,"EX - MAL";#N/A,#N/A,FALSE,"EX - SWA";#N/A,#N/A,FALSE,"EX - INDO";#N/A,#N/A,FALSE,"EX - DIV";#N/A,#N/A,FALSE,"EX - CONS THAI";#N/A,#N/A,FALSE,"EX-GTS";#N/A,#N/A,FALSE,"EX-CCNR"}</definedName>
    <definedName name="FEB" localSheetId="14">#REF!</definedName>
    <definedName name="FEB" localSheetId="5">#REF!</definedName>
    <definedName name="FEB">#REF!</definedName>
    <definedName name="fefe" hidden="1">{#N/A,#N/A,FALSE,"ISEWA-ccnr";#N/A,#N/A,FALSE,"THAI";#N/A,#N/A,FALSE,"INDIA";#N/A,#N/A,FALSE,"CON.SING";#N/A,#N/A,FALSE,"MAL";#N/A,#N/A,FALSE,"CCNR";#N/A,#N/A,FALSE,"SWA";#N/A,#N/A,FALSE,"INDO";#N/A,#N/A,FALSE,"DIV";#N/A,#N/A,FALSE,"CONS.THAI";#N/A,#N/A,FALSE,"TPDL";#N/A,#N/A,FALSE,"FNCC";#N/A,#N/A,FALSE,"GTS"}</definedName>
    <definedName name="fefee" hidden="1">{#N/A,#N/A,FALSE,"K-THAI";#N/A,#N/A,FALSE,"K-ISEWA-ccnr";#N/A,#N/A,FALSE,"K-INDIA";#N/A,#N/A,FALSE,"K-MAL";#N/A,#N/A,FALSE,"K-SWA";#N/A,#N/A,FALSE,"K-INDO";#N/A,#N/A,FALSE,"K-DIV";#N/A,#N/A,FALSE,"K-TPDL";#N/A,#N/A,FALSE,"K-CONS.THAI";#N/A,#N/A,FALSE,"K-FNCC";#N/A,#N/A,FALSE,"K-GTS"}</definedName>
    <definedName name="fefef" hidden="1">{#N/A,#N/A,FALSE,"ISEWA-ccnr";#N/A,#N/A,FALSE,"THAI";#N/A,#N/A,FALSE,"INDIA";#N/A,#N/A,FALSE,"CON.SING";#N/A,#N/A,FALSE,"MAL";#N/A,#N/A,FALSE,"CCNR";#N/A,#N/A,FALSE,"SWA";#N/A,#N/A,FALSE,"INDO";#N/A,#N/A,FALSE,"DIV";#N/A,#N/A,FALSE,"CONS.THAI";#N/A,#N/A,FALSE,"TPDL";#N/A,#N/A,FALSE,"FNCC";#N/A,#N/A,FALSE,"GTS"}</definedName>
    <definedName name="fefrref" hidden="1">{#N/A,#N/A,FALSE,"EX-ISEWA -all";#N/A,#N/A,FALSE,"EX - SEWA";#N/A,#N/A,FALSE,"EX - ISEWAD";#N/A,#N/A,FALSE,"EX - THAI";#N/A,#N/A,FALSE,"EX - INDIA";#N/A,#N/A,FALSE,"EX - MAL";#N/A,#N/A,FALSE,"EX - SWA";#N/A,#N/A,FALSE,"EX - INDO";#N/A,#N/A,FALSE,"EX - DIV";#N/A,#N/A,FALSE,"EX - CONS THAI";#N/A,#N/A,FALSE,"EX-GTS";#N/A,#N/A,FALSE,"EX-CCNR"}</definedName>
    <definedName name="ff" hidden="1">{#N/A,#N/A,FALSE,"ISEWAD";#N/A,#N/A,FALSE,"THAI";#N/A,#N/A,FALSE,"INDIA";#N/A,#N/A,FALSE,"MAL";#N/A,#N/A,FALSE,"SWA";#N/A,#N/A,FALSE,"INDO"}</definedName>
    <definedName name="FFF" localSheetId="14">#REF!</definedName>
    <definedName name="FFF" localSheetId="5">#REF!</definedName>
    <definedName name="FFF">#REF!</definedName>
    <definedName name="ffff" localSheetId="14">'[72]U-4_Investments &amp; FD'!#REF!</definedName>
    <definedName name="ffff" localSheetId="5">'[72]U-4_Investments &amp; FD'!#REF!</definedName>
    <definedName name="ffff">'[72]U-4_Investments &amp; FD'!#REF!</definedName>
    <definedName name="fg" localSheetId="19" hidden="1">{#N/A,#N/A,FALSE,"Vehicles"}</definedName>
    <definedName name="fg" localSheetId="18" hidden="1">{#N/A,#N/A,FALSE,"Vehicles"}</definedName>
    <definedName name="fg" hidden="1">{#N/A,#N/A,FALSE,"Vehicles"}</definedName>
    <definedName name="fghdhhd" hidden="1">{#N/A,#N/A,FALSE,"ISEWA-ccnr";#N/A,#N/A,FALSE,"THAI";#N/A,#N/A,FALSE,"INDIA";#N/A,#N/A,FALSE,"CON.SING";#N/A,#N/A,FALSE,"MAL";#N/A,#N/A,FALSE,"CCNR";#N/A,#N/A,FALSE,"SWA";#N/A,#N/A,FALSE,"INDO";#N/A,#N/A,FALSE,"DIV";#N/A,#N/A,FALSE,"CONS.THAI";#N/A,#N/A,FALSE,"TPDL";#N/A,#N/A,FALSE,"FNCC";#N/A,#N/A,FALSE,"GTS"}</definedName>
    <definedName name="fghfgh" hidden="1">{#N/A,#N/A,FALSE,"ISEWAD";#N/A,#N/A,FALSE,"THAI";#N/A,#N/A,FALSE,"INDIA";#N/A,#N/A,FALSE,"MAL";#N/A,#N/A,FALSE,"SWA";#N/A,#N/A,FALSE,"INDO"}</definedName>
    <definedName name="fhdg" hidden="1">{#N/A,#N/A,FALSE,"EX-ISEWA -all";#N/A,#N/A,FALSE,"EX - SEWA";#N/A,#N/A,FALSE,"EX - ISEWAD";#N/A,#N/A,FALSE,"EX - THAI";#N/A,#N/A,FALSE,"EX - INDIA";#N/A,#N/A,FALSE,"EX - MAL";#N/A,#N/A,FALSE,"EX - SWA";#N/A,#N/A,FALSE,"EX - INDO";#N/A,#N/A,FALSE,"EX - DIV";#N/A,#N/A,FALSE,"EX - CONS THAI";#N/A,#N/A,FALSE,"EX-GTS";#N/A,#N/A,FALSE,"EX-CCNR"}</definedName>
    <definedName name="fhfh" hidden="1">{#N/A,#N/A,FALSE,"EX-ISEWA -all";#N/A,#N/A,FALSE,"EX - SEWA";#N/A,#N/A,FALSE,"EX - ISEWAD";#N/A,#N/A,FALSE,"EX - THAI";#N/A,#N/A,FALSE,"EX - INDIA";#N/A,#N/A,FALSE,"EX - MAL";#N/A,#N/A,FALSE,"EX - SWA";#N/A,#N/A,FALSE,"EX - INDO";#N/A,#N/A,FALSE,"EX - DIV";#N/A,#N/A,FALSE,"EX - CONS THAI";#N/A,#N/A,FALSE,"EX-GTS";#N/A,#N/A,FALSE,"EX-CCNR"}</definedName>
    <definedName name="Finance">'[73]CAPEX01- to be closed'!$AC$8:$AE$146,'[73]CAPEX01- to be closed'!$AM$8:$AN$146</definedName>
    <definedName name="Find">[74]Sales!$A$50:$C$90</definedName>
    <definedName name="FINE2" localSheetId="14">[75]ORIGINAL!#REF!</definedName>
    <definedName name="FINE2" localSheetId="5">[75]ORIGINAL!#REF!</definedName>
    <definedName name="FINE2">[75]ORIGINAL!#REF!</definedName>
    <definedName name="FiveYrPlus">1</definedName>
    <definedName name="Flash" localSheetId="14">#REF!</definedName>
    <definedName name="Flash" localSheetId="5">#REF!</definedName>
    <definedName name="Flash">#REF!</definedName>
    <definedName name="flkjfalskfj" hidden="1">{"'Tracking'!$A$1:$Z$493"}</definedName>
    <definedName name="FNCode">'[38]Cost Centre and JDE Link'!$J$3:$K$39</definedName>
    <definedName name="fnt" localSheetId="14">#REF!</definedName>
    <definedName name="fnt" localSheetId="5">#REF!</definedName>
    <definedName name="fnt">#REF!</definedName>
    <definedName name="FP" localSheetId="14">#REF!</definedName>
    <definedName name="FP" localSheetId="5">#REF!</definedName>
    <definedName name="FP">#REF!</definedName>
    <definedName name="FREETYPE" localSheetId="14">#REF!</definedName>
    <definedName name="FREETYPE" localSheetId="5">#REF!</definedName>
    <definedName name="FREETYPE">#REF!</definedName>
    <definedName name="frefre" hidden="1">{#N/A,#N/A,FALSE,"ISEWAD";#N/A,#N/A,FALSE,"THAI";#N/A,#N/A,FALSE,"INDIA";#N/A,#N/A,FALSE,"MAL";#N/A,#N/A,FALSE,"SWA";#N/A,#N/A,FALSE,"INDO"}</definedName>
    <definedName name="Freight" localSheetId="14">#REF!</definedName>
    <definedName name="Freight" localSheetId="5">#REF!</definedName>
    <definedName name="Freight">#REF!</definedName>
    <definedName name="fs">[76]map!$A$34:$B$800</definedName>
    <definedName name="fsdf" localSheetId="19" hidden="1">{#N/A,#N/A,FALSE,"Consolidated (2)"}</definedName>
    <definedName name="fsdf" localSheetId="18" hidden="1">{#N/A,#N/A,FALSE,"Consolidated (2)"}</definedName>
    <definedName name="fsdf" hidden="1">{#N/A,#N/A,FALSE,"Consolidated (2)"}</definedName>
    <definedName name="fsfsds" hidden="1">{#N/A,#N/A,FALSE,"ISEWAD";#N/A,#N/A,FALSE,"THAI";#N/A,#N/A,FALSE,"INDIA";#N/A,#N/A,FALSE,"MAL";#N/A,#N/A,FALSE,"SWA";#N/A,#N/A,FALSE,"INDO"}</definedName>
    <definedName name="fss" hidden="1">{#N/A,#N/A,FALSE,"ISEWA-ccnr";#N/A,#N/A,FALSE,"THAI";#N/A,#N/A,FALSE,"INDIA";#N/A,#N/A,FALSE,"CON.SING";#N/A,#N/A,FALSE,"MAL";#N/A,#N/A,FALSE,"CCNR";#N/A,#N/A,FALSE,"SWA";#N/A,#N/A,FALSE,"INDO";#N/A,#N/A,FALSE,"DIV";#N/A,#N/A,FALSE,"CONS.THAI";#N/A,#N/A,FALSE,"TPDL";#N/A,#N/A,FALSE,"FNCC";#N/A,#N/A,FALSE,"GTS"}</definedName>
    <definedName name="fssas" localSheetId="14">#REF!</definedName>
    <definedName name="fssas" localSheetId="5">#REF!</definedName>
    <definedName name="fssas">#REF!</definedName>
    <definedName name="ftrgrefg" hidden="1">{#N/A,#N/A,FALSE,"ISEWAD";#N/A,#N/A,FALSE,"THAI";#N/A,#N/A,FALSE,"INDIA";#N/A,#N/A,FALSE,"MAL";#N/A,#N/A,FALSE,"SWA";#N/A,#N/A,FALSE,"INDO"}</definedName>
    <definedName name="Full_Print">#REF!</definedName>
    <definedName name="Function" localSheetId="14">#REF!</definedName>
    <definedName name="Function" localSheetId="5">#REF!</definedName>
    <definedName name="Function">#REF!</definedName>
    <definedName name="fvdzd" localSheetId="14">#REF!</definedName>
    <definedName name="fvdzd" localSheetId="5">#REF!</definedName>
    <definedName name="fvdzd">#REF!</definedName>
    <definedName name="fx">[77]Overheads!$B$5</definedName>
    <definedName name="fxrate">[78]Overheads!$B$5</definedName>
    <definedName name="FY">'[70]GSR '!$H$5</definedName>
    <definedName name="FYDD">'[70]D&amp;A '!$H$5</definedName>
    <definedName name="FYGSR">'[70]GSR '!$H$5</definedName>
    <definedName name="G" localSheetId="14">'[79]Control Chart-KOFIAT'!#REF!</definedName>
    <definedName name="G" localSheetId="5">'[79]Control Chart-KOFIAT'!#REF!</definedName>
    <definedName name="G">'[79]Control Chart-KOFIAT'!#REF!</definedName>
    <definedName name="GA_MSite">[67]Data!$R$3:$R$484</definedName>
    <definedName name="GA_Site">'[67]Site Master'!$I$3:$I$46</definedName>
    <definedName name="gaaehd" hidden="1">{#N/A,#N/A,FALSE,"ISEWA";#N/A,#N/A,FALSE,"THAI";#N/A,#N/A,FALSE,"INDIA";#N/A,#N/A,FALSE,"CON-SING";#N/A,#N/A,FALSE,"MAL-SING";#N/A,#N/A,FALSE,"MAL";#N/A,#N/A,FALSE,"SING";#N/A,#N/A,FALSE,"CCNR";#N/A,#N/A,FALSE,"SWA";#N/A,#N/A,FALSE,"INDO";#N/A,#N/A,FALSE,"VN"}</definedName>
    <definedName name="gaurav" localSheetId="14">'[80]Container Reconciliation'!#REF!</definedName>
    <definedName name="gaurav" localSheetId="5">'[80]Container Reconciliation'!#REF!</definedName>
    <definedName name="gaurav">'[80]Container Reconciliation'!#REF!</definedName>
    <definedName name="GD" localSheetId="14">#REF!</definedName>
    <definedName name="GD" localSheetId="5">#REF!</definedName>
    <definedName name="GD">#REF!</definedName>
    <definedName name="gdfdd" hidden="1">{#N/A,#N/A,FALSE,"EX-ISEWA -all";#N/A,#N/A,FALSE,"EX - SEWA";#N/A,#N/A,FALSE,"EX - ISEWAD";#N/A,#N/A,FALSE,"EX - THAI";#N/A,#N/A,FALSE,"EX - INDIA";#N/A,#N/A,FALSE,"EX - MAL";#N/A,#N/A,FALSE,"EX - SWA";#N/A,#N/A,FALSE,"EX - INDO";#N/A,#N/A,FALSE,"EX - DIV";#N/A,#N/A,FALSE,"EX - CONS THAI";#N/A,#N/A,FALSE,"EX-GTS";#N/A,#N/A,FALSE,"EX-CCNR"}</definedName>
    <definedName name="GDG" hidden="1">{#N/A,#N/A,FALSE,"EX-ISEWA -all";#N/A,#N/A,FALSE,"EX - SEWA";#N/A,#N/A,FALSE,"EX - ISEWAD";#N/A,#N/A,FALSE,"EX - THAI";#N/A,#N/A,FALSE,"EX - INDIA";#N/A,#N/A,FALSE,"EX - MAL";#N/A,#N/A,FALSE,"EX - SWA";#N/A,#N/A,FALSE,"EX - INDO";#N/A,#N/A,FALSE,"EX - DIV";#N/A,#N/A,FALSE,"EX - CONS THAI";#N/A,#N/A,FALSE,"EX-GTS";#N/A,#N/A,FALSE,"EX-CCNR"}</definedName>
    <definedName name="gdsd" hidden="1">{#N/A,#N/A,FALSE,"ISEWAD";#N/A,#N/A,FALSE,"THAI";#N/A,#N/A,FALSE,"INDIA";#N/A,#N/A,FALSE,"MAL";#N/A,#N/A,FALSE,"SWA";#N/A,#N/A,FALSE,"INDO"}</definedName>
    <definedName name="gdsf" hidden="1">{#N/A,#N/A,FALSE,"ISEWAD";#N/A,#N/A,FALSE,"THAI";#N/A,#N/A,FALSE,"INDIA";#N/A,#N/A,FALSE,"MAL";#N/A,#N/A,FALSE,"SWA";#N/A,#N/A,FALSE,"INDO"}</definedName>
    <definedName name="gdsfg" hidden="1">{#N/A,#N/A,FALSE,"EX-ISEWA -all";#N/A,#N/A,FALSE,"EX - SEWA";#N/A,#N/A,FALSE,"EX - ISEWAD";#N/A,#N/A,FALSE,"EX - THAI";#N/A,#N/A,FALSE,"EX - INDIA";#N/A,#N/A,FALSE,"EX - MAL";#N/A,#N/A,FALSE,"EX - SWA";#N/A,#N/A,FALSE,"EX - INDO";#N/A,#N/A,FALSE,"EX - DIV";#N/A,#N/A,FALSE,"EX - CONS THAI";#N/A,#N/A,FALSE,"EX-GTS";#N/A,#N/A,FALSE,"EX-CCNR"}</definedName>
    <definedName name="gdsfs" hidden="1">{#N/A,#N/A,FALSE,"ISEWAD";#N/A,#N/A,FALSE,"THAI";#N/A,#N/A,FALSE,"INDIA";#N/A,#N/A,FALSE,"MAL";#N/A,#N/A,FALSE,"SWA";#N/A,#N/A,FALSE,"INDO"}</definedName>
    <definedName name="Gen.">[81]Gen.!$B$1:$P$16</definedName>
    <definedName name="gf" localSheetId="19" hidden="1">{"Total_December",#N/A,FALSE,"Summary"}</definedName>
    <definedName name="gf" localSheetId="18" hidden="1">{"Total_December",#N/A,FALSE,"Summary"}</definedName>
    <definedName name="gf" hidden="1">{"Total_December",#N/A,FALSE,"Summary"}</definedName>
    <definedName name="gfdf" hidden="1">{#N/A,#N/A,FALSE,"ISEWAD";#N/A,#N/A,FALSE,"THAI";#N/A,#N/A,FALSE,"INDIA";#N/A,#N/A,FALSE,"MAL";#N/A,#N/A,FALSE,"SWA";#N/A,#N/A,FALSE,"INDO"}</definedName>
    <definedName name="gfgf" hidden="1">{#N/A,#N/A,FALSE,"EX-ISEWA -ccnr";#N/A,#N/A,FALSE,"EX - THAI";#N/A,#N/A,FALSE,"EX - INDIA";#N/A,#N/A,FALSE,"EX - MAL";#N/A,#N/A,FALSE,"EX - SWA";#N/A,#N/A,FALSE,"EX - INDO";#N/A,#N/A,FALSE,"EX - DIV";#N/A,#N/A,FALSE,"EX - CONS THAI";#N/A,#N/A,FALSE,"EX-GTS";#N/A,#N/A,FALSE,"EX-CCNR"}</definedName>
    <definedName name="GGDD" hidden="1">{#N/A,#N/A,FALSE,"ISEWAD";#N/A,#N/A,FALSE,"THAI";#N/A,#N/A,FALSE,"INDIA";#N/A,#N/A,FALSE,"MAL";#N/A,#N/A,FALSE,"SWA";#N/A,#N/A,FALSE,"INDO"}</definedName>
    <definedName name="gggg" localSheetId="14">#REF!</definedName>
    <definedName name="gggg" localSheetId="5">#REF!</definedName>
    <definedName name="gggg">#REF!</definedName>
    <definedName name="gh" localSheetId="19" hidden="1">{"Income_Statement",#N/A,TRUE,"Consolidated";"Income_statement",#N/A,TRUE,"Consolidated"}</definedName>
    <definedName name="gh" localSheetId="18" hidden="1">{"Income_Statement",#N/A,TRUE,"Consolidated";"Income_statement",#N/A,TRUE,"Consolidated"}</definedName>
    <definedName name="gh" hidden="1">{"Income_Statement",#N/A,TRUE,"Consolidated";"Income_statement",#N/A,TRUE,"Consolidated"}</definedName>
    <definedName name="ghdgdgf" localSheetId="14">#REF!</definedName>
    <definedName name="ghdgdgf" localSheetId="5">#REF!</definedName>
    <definedName name="ghdgdgf">#REF!</definedName>
    <definedName name="GIA" localSheetId="14">#REF!</definedName>
    <definedName name="GIA" localSheetId="5">#REF!</definedName>
    <definedName name="GIA">#REF!</definedName>
    <definedName name="gjjhl" localSheetId="19" hidden="1">{#N/A,#N/A,FALSE,"Consolidated (2)"}</definedName>
    <definedName name="gjjhl" localSheetId="18" hidden="1">{#N/A,#N/A,FALSE,"Consolidated (2)"}</definedName>
    <definedName name="gjjhl" hidden="1">{#N/A,#N/A,FALSE,"Consolidated (2)"}</definedName>
    <definedName name="GM" localSheetId="14">#REF!</definedName>
    <definedName name="GM" localSheetId="5">#REF!</definedName>
    <definedName name="GM">#REF!</definedName>
    <definedName name="gon" localSheetId="14">#REF!</definedName>
    <definedName name="gon" localSheetId="5">#REF!</definedName>
    <definedName name="gon">#REF!</definedName>
    <definedName name="gova" hidden="1">{#N/A,#N/A,FALSE,"EX-ISEWA -all";#N/A,#N/A,FALSE,"EX - SEWA";#N/A,#N/A,FALSE,"EX - ISEWAD";#N/A,#N/A,FALSE,"EX - THAI";#N/A,#N/A,FALSE,"EX - INDIA";#N/A,#N/A,FALSE,"EX - MAL";#N/A,#N/A,FALSE,"EX - SWA";#N/A,#N/A,FALSE,"EX - INDO";#N/A,#N/A,FALSE,"EX - DIV";#N/A,#N/A,FALSE,"EX - CONS THAI";#N/A,#N/A,FALSE,"EX-GTS";#N/A,#N/A,FALSE,"EX-CCNR"}</definedName>
    <definedName name="GR" localSheetId="14">#REF!</definedName>
    <definedName name="GR" localSheetId="5">#REF!</definedName>
    <definedName name="GR">#REF!</definedName>
    <definedName name="graph">'[46]Volume Graph (May-ytd)'!$A$1:$U$43</definedName>
    <definedName name="GRO" localSheetId="14">#REF!</definedName>
    <definedName name="GRO" localSheetId="5">#REF!</definedName>
    <definedName name="GRO">#REF!</definedName>
    <definedName name="group_name">'[47]PVC Bottler List'!$A$2:$A$19</definedName>
    <definedName name="Grupper">[2]Sheet1!$BB$7:$BC$9</definedName>
    <definedName name="gsdfd" hidden="1">{#N/A,#N/A,FALSE,"ISEWAD";#N/A,#N/A,FALSE,"THAI";#N/A,#N/A,FALSE,"INDIA";#N/A,#N/A,FALSE,"MAL";#N/A,#N/A,FALSE,"SWA";#N/A,#N/A,FALSE,"INDO"}</definedName>
    <definedName name="gvrevfr">{"Book1","report 02-04.xls","report 03-04.xls"}</definedName>
    <definedName name="h" localSheetId="14">#REF!</definedName>
    <definedName name="h" localSheetId="5">#REF!</definedName>
    <definedName name="h">#REF!</definedName>
    <definedName name="Hai" localSheetId="14">#REF!</definedName>
    <definedName name="Hai" localSheetId="5">#REF!</definedName>
    <definedName name="Hai">#REF!</definedName>
    <definedName name="Haiphong" localSheetId="14">#REF!</definedName>
    <definedName name="Haiphong" localSheetId="5">#REF!</definedName>
    <definedName name="Haiphong">#REF!</definedName>
    <definedName name="hamar">[2]Sheet1!$G$98</definedName>
    <definedName name="hamar1">[2]Sheet1!$I$98</definedName>
    <definedName name="hand" localSheetId="14">#REF!</definedName>
    <definedName name="hand" localSheetId="5">#REF!</definedName>
    <definedName name="hand">#REF!</definedName>
    <definedName name="hansa">[2]Sheet1!$G$313</definedName>
    <definedName name="hansa1">[2]Sheet1!$I$313</definedName>
    <definedName name="have" localSheetId="19" hidden="1">{#N/A,#N/A,FALSE,"Consolidated"}</definedName>
    <definedName name="have" localSheetId="18" hidden="1">{#N/A,#N/A,FALSE,"Consolidated"}</definedName>
    <definedName name="have" hidden="1">{#N/A,#N/A,FALSE,"Consolidated"}</definedName>
    <definedName name="Hayes" localSheetId="14">#REF!</definedName>
    <definedName name="Hayes" localSheetId="5">#REF!</definedName>
    <definedName name="Hayes">#REF!</definedName>
    <definedName name="hccb" localSheetId="14">#REF!</definedName>
    <definedName name="hccb" localSheetId="5">#REF!</definedName>
    <definedName name="hccb">#REF!</definedName>
    <definedName name="hdg" hidden="1">{#N/A,#N/A,FALSE,"ISEWAD";#N/A,#N/A,FALSE,"THAI";#N/A,#N/A,FALSE,"INDIA";#N/A,#N/A,FALSE,"MAL";#N/A,#N/A,FALSE,"SWA";#N/A,#N/A,FALSE,"INDO"}</definedName>
    <definedName name="HEAD" localSheetId="14">#REF!</definedName>
    <definedName name="HEAD" localSheetId="5">#REF!</definedName>
    <definedName name="HEAD">#REF!</definedName>
    <definedName name="hfddgfd" hidden="1">{#N/A,#N/A,FALSE,"EX-ISEWA -all";#N/A,#N/A,FALSE,"EX - SEWA";#N/A,#N/A,FALSE,"EX - ISEWAD";#N/A,#N/A,FALSE,"EX - THAI";#N/A,#N/A,FALSE,"EX - INDIA";#N/A,#N/A,FALSE,"EX - MAL";#N/A,#N/A,FALSE,"EX - SWA";#N/A,#N/A,FALSE,"EX - INDO";#N/A,#N/A,FALSE,"EX - DIV";#N/A,#N/A,FALSE,"EX - CONS THAI";#N/A,#N/A,FALSE,"EX-GTS";#N/A,#N/A,FALSE,"EX-CCNR"}</definedName>
    <definedName name="hfhjhh" hidden="1">{#N/A,#N/A,FALSE,"EX-ISEWA -all";#N/A,#N/A,FALSE,"EX - SEWA";#N/A,#N/A,FALSE,"EX - ISEWAD";#N/A,#N/A,FALSE,"EX - THAI";#N/A,#N/A,FALSE,"EX - INDIA";#N/A,#N/A,FALSE,"EX - MAL";#N/A,#N/A,FALSE,"EX - SWA";#N/A,#N/A,FALSE,"EX - INDO";#N/A,#N/A,FALSE,"EX - DIV";#N/A,#N/A,FALSE,"EX - CONS THAI";#N/A,#N/A,FALSE,"EX-GTS";#N/A,#N/A,FALSE,"EX-CCNR"}</definedName>
    <definedName name="hfrufjh">[82]estrazione!$B$59:$V$73</definedName>
    <definedName name="hghg" hidden="1">{#N/A,#N/A,FALSE,"EX-ISEWA -all";#N/A,#N/A,FALSE,"EX - SEWA";#N/A,#N/A,FALSE,"EX - ISEWAD";#N/A,#N/A,FALSE,"EX - THAI";#N/A,#N/A,FALSE,"EX - INDIA";#N/A,#N/A,FALSE,"EX - MAL";#N/A,#N/A,FALSE,"EX - SWA";#N/A,#N/A,FALSE,"EX - INDO";#N/A,#N/A,FALSE,"EX - DIV";#N/A,#N/A,FALSE,"EX - CONS THAI";#N/A,#N/A,FALSE,"EX-GTS";#N/A,#N/A,FALSE,"EX-CCNR"}</definedName>
    <definedName name="hhd" hidden="1">{#N/A,#N/A,FALSE,"ISEWAD";#N/A,#N/A,FALSE,"THAI";#N/A,#N/A,FALSE,"INDIA";#N/A,#N/A,FALSE,"MAL";#N/A,#N/A,FALSE,"SWA";#N/A,#N/A,FALSE,"INDO"}</definedName>
    <definedName name="hhh" localSheetId="14">[32]Overheads!#REF!</definedName>
    <definedName name="hhh" localSheetId="5">[32]Overheads!#REF!</definedName>
    <definedName name="hhh">[32]Overheads!#REF!</definedName>
    <definedName name="HiddenRows" localSheetId="13" hidden="1">#REF!</definedName>
    <definedName name="HiddenRows" localSheetId="14" hidden="1">#REF!</definedName>
    <definedName name="HiddenRows" localSheetId="9" hidden="1">#REF!</definedName>
    <definedName name="HiddenRows" localSheetId="5" hidden="1">#REF!</definedName>
    <definedName name="HiddenRows" hidden="1">#REF!</definedName>
    <definedName name="hj" localSheetId="19" hidden="1">{#N/A,#N/A,FALSE,"Vehicles"}</definedName>
    <definedName name="hj" localSheetId="18" hidden="1">{#N/A,#N/A,FALSE,"Vehicles"}</definedName>
    <definedName name="hj" hidden="1">{#N/A,#N/A,FALSE,"Vehicles"}</definedName>
    <definedName name="hjfdgdfd" hidden="1">{#N/A,#N/A,FALSE,"ISEWAD";#N/A,#N/A,FALSE,"THAI";#N/A,#N/A,FALSE,"INDIA";#N/A,#N/A,FALSE,"MAL";#N/A,#N/A,FALSE,"SWA";#N/A,#N/A,FALSE,"INDO"}</definedName>
    <definedName name="hjghg" hidden="1">{#N/A,#N/A,FALSE,"ISEWAD";#N/A,#N/A,FALSE,"THAI";#N/A,#N/A,FALSE,"INDIA";#N/A,#N/A,FALSE,"MAL";#N/A,#N/A,FALSE,"SWA";#N/A,#N/A,FALSE,"INDO"}</definedName>
    <definedName name="hjgjgjh" localSheetId="14">#REF!</definedName>
    <definedName name="hjgjgjh" localSheetId="5">#REF!</definedName>
    <definedName name="hjgjgjh">#REF!</definedName>
    <definedName name="hkjhkkjkk" hidden="1">{"'Tracking'!$A$1:$Z$493"}</definedName>
    <definedName name="hll" localSheetId="19" hidden="1">{#N/A,#N/A,FALSE,"Consolidated (2)"}</definedName>
    <definedName name="hll" localSheetId="18" hidden="1">{#N/A,#N/A,FALSE,"Consolidated (2)"}</definedName>
    <definedName name="hll" hidden="1">{#N/A,#N/A,FALSE,"Consolidated (2)"}</definedName>
    <definedName name="HLREC" localSheetId="14">#REF!</definedName>
    <definedName name="HLREC" localSheetId="5">#REF!</definedName>
    <definedName name="HLREC">#REF!</definedName>
    <definedName name="HLRECN" localSheetId="14">#REF!</definedName>
    <definedName name="HLRECN" localSheetId="5">#REF!</definedName>
    <definedName name="HLRECN">#REF!</definedName>
    <definedName name="HM" localSheetId="14">#REF!</definedName>
    <definedName name="HM" localSheetId="5">#REF!</definedName>
    <definedName name="HM">#REF!</definedName>
    <definedName name="HM_ce" localSheetId="14">#REF!</definedName>
    <definedName name="HM_ce" localSheetId="5">#REF!</definedName>
    <definedName name="HM_ce">#REF!</definedName>
    <definedName name="HM_ne" localSheetId="14">#REF!</definedName>
    <definedName name="HM_ne" localSheetId="5">#REF!</definedName>
    <definedName name="HM_ne">#REF!</definedName>
    <definedName name="HM_nw" localSheetId="14">#REF!</definedName>
    <definedName name="HM_nw" localSheetId="5">#REF!</definedName>
    <definedName name="HM_nw">#REF!</definedName>
    <definedName name="Home" localSheetId="14">#REF!</definedName>
    <definedName name="Home" localSheetId="5">#REF!</definedName>
    <definedName name="Home">#REF!</definedName>
    <definedName name="Horti" localSheetId="14">IF([67]Format!#REF!="","",INDEX('[67]Crop Master'!$A$2:$E$84,MATCH([67]Format!#REF!,'[67]Crop Master'!$A$2:$A$84,),MATCH("Horti",'[67]Crop Master'!$A$2:$E$2,)))</definedName>
    <definedName name="Horti" localSheetId="5">IF([67]Format!#REF!="","",INDEX('[67]Crop Master'!$A$2:$E$84,MATCH([67]Format!#REF!,'[67]Crop Master'!$A$2:$A$84,),MATCH("Horti",'[67]Crop Master'!$A$2:$E$2,)))</definedName>
    <definedName name="Horti">IF([67]Format!#REF!="","",INDEX('[67]Crop Master'!$A$2:$E$84,MATCH([67]Format!#REF!,'[67]Crop Master'!$A$2:$A$84,),MATCH("Horti",'[67]Crop Master'!$A$2:$E$2,)))</definedName>
    <definedName name="hpall02" localSheetId="14">#REF!</definedName>
    <definedName name="hpall02" localSheetId="5">#REF!</definedName>
    <definedName name="hpall02">#REF!</definedName>
    <definedName name="hpall0202" localSheetId="14">#REF!</definedName>
    <definedName name="hpall0202" localSheetId="5">#REF!</definedName>
    <definedName name="hpall0202">#REF!</definedName>
    <definedName name="hpall12">'[83]All-depts'!$A$6:$J$109</definedName>
    <definedName name="hscpc" localSheetId="14">[84]causo1!#REF!</definedName>
    <definedName name="hscpc" localSheetId="5">[84]causo1!#REF!</definedName>
    <definedName name="hscpc">[84]causo1!#REF!</definedName>
    <definedName name="hskt1" localSheetId="14">[84]causo1!#REF!</definedName>
    <definedName name="hskt1" localSheetId="5">[84]causo1!#REF!</definedName>
    <definedName name="hskt1">[84]causo1!#REF!</definedName>
    <definedName name="hskt2" localSheetId="14">[84]causo1!#REF!</definedName>
    <definedName name="hskt2" localSheetId="5">[84]causo1!#REF!</definedName>
    <definedName name="hskt2">[84]causo1!#REF!</definedName>
    <definedName name="hsnc" localSheetId="14">[84]causo1!#REF!</definedName>
    <definedName name="hsnc" localSheetId="5">[84]causo1!#REF!</definedName>
    <definedName name="hsnc">[84]causo1!#REF!</definedName>
    <definedName name="hstn" localSheetId="14">[84]causo1!#REF!</definedName>
    <definedName name="hstn" localSheetId="5">[84]causo1!#REF!</definedName>
    <definedName name="hstn">[84]causo1!#REF!</definedName>
    <definedName name="hsvc" localSheetId="14">[84]causo1!#REF!</definedName>
    <definedName name="hsvc" localSheetId="5">[84]causo1!#REF!</definedName>
    <definedName name="hsvc">[84]causo1!#REF!</definedName>
    <definedName name="HTML_CodePage" hidden="1">1252</definedName>
    <definedName name="HTML_Control" hidden="1">{"'Tracking'!$A$1:$Z$493"}</definedName>
    <definedName name="HTML_Description" hidden="1">""</definedName>
    <definedName name="HTML_Email" hidden="1">""</definedName>
    <definedName name="HTML_Header" hidden="1">"Tracking"</definedName>
    <definedName name="HTML_LastUpdate" hidden="1">"11/27/02"</definedName>
    <definedName name="HTML_LineAfter" hidden="1">FALSE</definedName>
    <definedName name="HTML_LineBefore" hidden="1">FALSE</definedName>
    <definedName name="HTML_Name" hidden="1">"Ashish Singhal"</definedName>
    <definedName name="HTML_OBDlg2" hidden="1">TRUE</definedName>
    <definedName name="HTML_OBDlg4" hidden="1">TRUE</definedName>
    <definedName name="HTML_OS" hidden="1">0</definedName>
    <definedName name="HTML_PathFile" hidden="1">"C:\Ashish\MyHTML.htm"</definedName>
    <definedName name="HTML_Title" hidden="1">"COBO-projects03"</definedName>
    <definedName name="HTRYRT" hidden="1">{#N/A,#N/A,FALSE,"EX-ISEWA -ccnr";#N/A,#N/A,FALSE,"EX - THAI";#N/A,#N/A,FALSE,"EX - INDIA";#N/A,#N/A,FALSE,"EX - MAL";#N/A,#N/A,FALSE,"EX - SWA";#N/A,#N/A,FALSE,"EX - INDO";#N/A,#N/A,FALSE,"EX - DIV";#N/A,#N/A,FALSE,"EX - CONS THAI";#N/A,#N/A,FALSE,"EX-GTS";#N/A,#N/A,FALSE,"EX-CCNR"}</definedName>
    <definedName name="huydata">[85]PrSum.!$A$1:$AG$804</definedName>
    <definedName name="I" localSheetId="14">'[86]U-4_Investments &amp; FD'!#REF!</definedName>
    <definedName name="I" localSheetId="5">'[86]U-4_Investments &amp; FD'!#REF!</definedName>
    <definedName name="I">'[86]U-4_Investments &amp; FD'!#REF!</definedName>
    <definedName name="Indent2" localSheetId="14">#REF!</definedName>
    <definedName name="Indent2" localSheetId="5">#REF!</definedName>
    <definedName name="Indent2">#REF!</definedName>
    <definedName name="Index" localSheetId="14">#REF!</definedName>
    <definedName name="Index" localSheetId="5">#REF!</definedName>
    <definedName name="Index">#REF!</definedName>
    <definedName name="inflation" localSheetId="14">#REF!</definedName>
    <definedName name="inflation" localSheetId="5">#REF!</definedName>
    <definedName name="inflation">#REF!</definedName>
    <definedName name="INIZIO" localSheetId="14">[75]ORIGINAL!#REF!</definedName>
    <definedName name="INIZIO" localSheetId="5">[75]ORIGINAL!#REF!</definedName>
    <definedName name="INIZIO">[75]ORIGINAL!#REF!</definedName>
    <definedName name="INIZIO1" localSheetId="14">[75]ORIGINAL!#REF!</definedName>
    <definedName name="INIZIO1" localSheetId="5">[75]ORIGINAL!#REF!</definedName>
    <definedName name="INIZIO1">[75]ORIGINAL!#REF!</definedName>
    <definedName name="INIZIO2" localSheetId="14">[75]ORIGINAL!#REF!</definedName>
    <definedName name="INIZIO2" localSheetId="5">[75]ORIGINAL!#REF!</definedName>
    <definedName name="INIZIO2">[75]ORIGINAL!#REF!</definedName>
    <definedName name="Input_Area" localSheetId="14">#REF!</definedName>
    <definedName name="Input_Area" localSheetId="5">#REF!</definedName>
    <definedName name="Input_Area">#REF!</definedName>
    <definedName name="INSTRUCT" localSheetId="14">#REF!</definedName>
    <definedName name="INSTRUCT" localSheetId="5">#REF!</definedName>
    <definedName name="INSTRUCT">#REF!</definedName>
    <definedName name="Int._Tax">"H517"</definedName>
    <definedName name="Interest_Rate">#REF!</definedName>
    <definedName name="INTT_EXP" localSheetId="14">#REF!</definedName>
    <definedName name="INTT_EXP" localSheetId="5">#REF!</definedName>
    <definedName name="INTT_EXP">#REF!</definedName>
    <definedName name="INV" localSheetId="14">#REF!</definedName>
    <definedName name="INV" localSheetId="5">#REF!</definedName>
    <definedName name="INV">#REF!</definedName>
    <definedName name="IO" localSheetId="14">#REF!</definedName>
    <definedName name="IO" localSheetId="5">#REF!</definedName>
    <definedName name="IO">#REF!</definedName>
    <definedName name="iuuiu" hidden="1">{#N/A,#N/A,FALSE,"ISEWAD";#N/A,#N/A,FALSE,"THAI";#N/A,#N/A,FALSE,"INDIA";#N/A,#N/A,FALSE,"MAL";#N/A,#N/A,FALSE,"SWA";#N/A,#N/A,FALSE,"INDO"}</definedName>
    <definedName name="j" localSheetId="19" hidden="1">{#N/A,#N/A,FALSE,"Consolidated (2)"}</definedName>
    <definedName name="j" localSheetId="18" hidden="1">{#N/A,#N/A,FALSE,"Consolidated (2)"}</definedName>
    <definedName name="j" hidden="1">{#N/A,#N/A,FALSE,"Consolidated (2)"}</definedName>
    <definedName name="JA_MSite">[67]Data!$C$3:$C$484</definedName>
    <definedName name="JA_Site">'[67]Site Master'!$A$3:$A$46</definedName>
    <definedName name="JAGUAR" localSheetId="14">#REF!</definedName>
    <definedName name="JAGUAR" localSheetId="5">#REF!</definedName>
    <definedName name="JAGUAR">#REF!</definedName>
    <definedName name="JAN" localSheetId="14">#REF!</definedName>
    <definedName name="JAN" localSheetId="5">#REF!</definedName>
    <definedName name="JAN">#REF!</definedName>
    <definedName name="jc" hidden="1">{#N/A,#N/A,FALSE,"MWISE"}</definedName>
    <definedName name="jdsjds" localSheetId="14">#REF!</definedName>
    <definedName name="jdsjds" localSheetId="5">#REF!</definedName>
    <definedName name="jdsjds">#REF!</definedName>
    <definedName name="jh" localSheetId="19" hidden="1">{#N/A,#N/A,FALSE,"Consolidated (2)"}</definedName>
    <definedName name="jh" localSheetId="18" hidden="1">{#N/A,#N/A,FALSE,"Consolidated (2)"}</definedName>
    <definedName name="jh" hidden="1">{#N/A,#N/A,FALSE,"Consolidated (2)"}</definedName>
    <definedName name="JHGH" hidden="1">{#N/A,#N/A,FALSE,"EX-ISEWA -all";#N/A,#N/A,FALSE,"EX - SEWA";#N/A,#N/A,FALSE,"EX - ISEWAD";#N/A,#N/A,FALSE,"EX - THAI";#N/A,#N/A,FALSE,"EX - INDIA";#N/A,#N/A,FALSE,"EX - MAL";#N/A,#N/A,FALSE,"EX - SWA";#N/A,#N/A,FALSE,"EX - INDO";#N/A,#N/A,FALSE,"EX - DIV";#N/A,#N/A,FALSE,"EX - CONS THAI";#N/A,#N/A,FALSE,"EX-GTS";#N/A,#N/A,FALSE,"EX-CCNR"}</definedName>
    <definedName name="jhhh" hidden="1">{#N/A,#N/A,FALSE,"ISEWAD";#N/A,#N/A,FALSE,"THAI";#N/A,#N/A,FALSE,"INDIA";#N/A,#N/A,FALSE,"MAL";#N/A,#N/A,FALSE,"SWA";#N/A,#N/A,FALSE,"INDO"}</definedName>
    <definedName name="jj" hidden="1">{#N/A,#N/A,FALSE,"ISEWAD";#N/A,#N/A,FALSE,"THAI";#N/A,#N/A,FALSE,"INDIA";#N/A,#N/A,FALSE,"MAL";#N/A,#N/A,FALSE,"SWA";#N/A,#N/A,FALSE,"INDO"}</definedName>
    <definedName name="jkkkk" localSheetId="19" hidden="1">{#N/A,#N/A,FALSE,"Vehicles"}</definedName>
    <definedName name="jkkkk" localSheetId="18" hidden="1">{#N/A,#N/A,FALSE,"Vehicles"}</definedName>
    <definedName name="jkkkk" hidden="1">{#N/A,#N/A,FALSE,"Vehicles"}</definedName>
    <definedName name="jty" localSheetId="14">#REF!</definedName>
    <definedName name="jty" localSheetId="5">#REF!</definedName>
    <definedName name="jty">#REF!</definedName>
    <definedName name="jul">'[36]MER''s - Summ.'!$V$9:$V$252</definedName>
    <definedName name="JULY" localSheetId="14">#REF!</definedName>
    <definedName name="JULY" localSheetId="5">#REF!</definedName>
    <definedName name="JULY">#REF!</definedName>
    <definedName name="jun">'[36]MER''s - Summ.'!$U$9:$U$252</definedName>
    <definedName name="JUNE" localSheetId="14">#REF!</definedName>
    <definedName name="JUNE" localSheetId="5">#REF!</definedName>
    <definedName name="JUNE">#REF!</definedName>
    <definedName name="JUSTERT" localSheetId="14">[2]Sheet1!#REF!</definedName>
    <definedName name="JUSTERT" localSheetId="5">[2]Sheet1!#REF!</definedName>
    <definedName name="JUSTERT">[2]Sheet1!#REF!</definedName>
    <definedName name="jv" localSheetId="14">#REF!</definedName>
    <definedName name="jv" localSheetId="5">#REF!</definedName>
    <definedName name="jv">#REF!</definedName>
    <definedName name="JVSample" localSheetId="14">#REF!</definedName>
    <definedName name="JVSample" localSheetId="5">#REF!</definedName>
    <definedName name="JVSample">#REF!</definedName>
    <definedName name="k">[87]Summary!$E$25</definedName>
    <definedName name="K4YR1" localSheetId="14">#REF!</definedName>
    <definedName name="K4YR1" localSheetId="5">#REF!</definedName>
    <definedName name="K4YR1">#REF!</definedName>
    <definedName name="KBI_distr">[2]Sheet1!$A$41:$IV$48</definedName>
    <definedName name="KBI_tech">[2]Sheet1!$A$72:$IV$82</definedName>
    <definedName name="KBI_wh">[2]Sheet1!$A$55:$IV$65</definedName>
    <definedName name="kd" localSheetId="14">'[79]Control Chart-KOFIAT'!#REF!</definedName>
    <definedName name="kd" localSheetId="5">'[79]Control Chart-KOFIAT'!#REF!</definedName>
    <definedName name="kd">'[79]Control Chart-KOFIAT'!#REF!</definedName>
    <definedName name="kdfaldks" localSheetId="14">#REF!</definedName>
    <definedName name="kdfaldks" localSheetId="5">#REF!</definedName>
    <definedName name="kdfaldks">#REF!</definedName>
    <definedName name="ker" localSheetId="14">#REF!</definedName>
    <definedName name="ker" localSheetId="5">#REF!</definedName>
    <definedName name="ker">#REF!</definedName>
    <definedName name="khjh" localSheetId="19" hidden="1">{#N/A,#N/A,FALSE,"Consolidated (2)"}</definedName>
    <definedName name="khjh" localSheetId="18" hidden="1">{#N/A,#N/A,FALSE,"Consolidated (2)"}</definedName>
    <definedName name="khjh" hidden="1">{#N/A,#N/A,FALSE,"Consolidated (2)"}</definedName>
    <definedName name="khkhk" hidden="1">{"'Tracking'!$A$1:$Z$493"}</definedName>
    <definedName name="kkkk">[25]map!$A$34:$B$800</definedName>
    <definedName name="kl" localSheetId="19" hidden="1">{"Total_December",#N/A,FALSE,"Summary"}</definedName>
    <definedName name="kl" localSheetId="18" hidden="1">{"Total_December",#N/A,FALSE,"Summary"}</definedName>
    <definedName name="kl" hidden="1">{"Total_December",#N/A,FALSE,"Summary"}</definedName>
    <definedName name="klm.gtg02" hidden="1">{#N/A,#N/A,FALSE,"BS"}</definedName>
    <definedName name="KLVL1" localSheetId="14">#REF!</definedName>
    <definedName name="KLVL1" localSheetId="5">#REF!</definedName>
    <definedName name="KLVL1">#REF!</definedName>
    <definedName name="KMCS1" localSheetId="14">#REF!</definedName>
    <definedName name="KMCS1" localSheetId="5">#REF!</definedName>
    <definedName name="KMCS1">#REF!</definedName>
    <definedName name="KMCS2" localSheetId="14">#REF!</definedName>
    <definedName name="KMCS2" localSheetId="5">#REF!</definedName>
    <definedName name="KMCS2">#REF!</definedName>
    <definedName name="krist1">[2]Sheet1!$I$192</definedName>
    <definedName name="kristian">[2]Sheet1!$G$162</definedName>
    <definedName name="ksdkdsk" localSheetId="13" hidden="1">#REF!</definedName>
    <definedName name="ksdkdsk" localSheetId="14" hidden="1">#REF!</definedName>
    <definedName name="ksdkdsk" localSheetId="9" hidden="1">#REF!</definedName>
    <definedName name="ksdkdsk" localSheetId="5" hidden="1">#REF!</definedName>
    <definedName name="ksdkdsk" hidden="1">#REF!</definedName>
    <definedName name="ksk" localSheetId="14">#REF!</definedName>
    <definedName name="ksk" localSheetId="5">#REF!</definedName>
    <definedName name="ksk">#REF!</definedName>
    <definedName name="KVRK" localSheetId="14">#REF!</definedName>
    <definedName name="KVRK" localSheetId="5">#REF!</definedName>
    <definedName name="KVRK">#REF!</definedName>
    <definedName name="l" localSheetId="14">#REF!</definedName>
    <definedName name="l" localSheetId="5">#REF!</definedName>
    <definedName name="l">#REF!</definedName>
    <definedName name="Lam" localSheetId="14">#REF!</definedName>
    <definedName name="Lam" localSheetId="5">#REF!</definedName>
    <definedName name="Lam">#REF!</definedName>
    <definedName name="lan" localSheetId="14">#REF!</definedName>
    <definedName name="lan" localSheetId="5">#REF!</definedName>
    <definedName name="lan">#REF!</definedName>
    <definedName name="Lason" localSheetId="14">#REF!</definedName>
    <definedName name="Lason" localSheetId="5">#REF!</definedName>
    <definedName name="Lason">#REF!</definedName>
    <definedName name="Last_Row">#N/A</definedName>
    <definedName name="lead_list">'[47]PVC Bottler List'!$D$2:$D$15</definedName>
    <definedName name="LETTER__NOT_RETURN" localSheetId="14">#REF!</definedName>
    <definedName name="LETTER__NOT_RETURN" localSheetId="5">#REF!</definedName>
    <definedName name="LETTER__NOT_RETURN">#REF!</definedName>
    <definedName name="letter_return" localSheetId="14">#REF!</definedName>
    <definedName name="letter_return" localSheetId="5">#REF!</definedName>
    <definedName name="letter_return">#REF!</definedName>
    <definedName name="limcount" hidden="1">1</definedName>
    <definedName name="lkhlkhh" hidden="1">{"'Tracking'!$A$1:$Z$493"}</definedName>
    <definedName name="lkjljju" hidden="1">{"'Tracking'!$A$1:$Z$493"}</definedName>
    <definedName name="lknlknl" localSheetId="14">#REF!</definedName>
    <definedName name="lknlknl" localSheetId="5">#REF!</definedName>
    <definedName name="lknlknl">#REF!</definedName>
    <definedName name="load" localSheetId="14">#REF!</definedName>
    <definedName name="load" localSheetId="5">#REF!</definedName>
    <definedName name="load">#REF!</definedName>
    <definedName name="Loan_Amount">#REF!</definedName>
    <definedName name="Loan_Start">#REF!</definedName>
    <definedName name="Loan_Years">#REF!</definedName>
    <definedName name="lslsl" localSheetId="13" hidden="1">#REF!</definedName>
    <definedName name="lslsl" localSheetId="14" hidden="1">#REF!</definedName>
    <definedName name="lslsl" localSheetId="9" hidden="1">#REF!</definedName>
    <definedName name="lslsl" localSheetId="5" hidden="1">#REF!</definedName>
    <definedName name="lslsl" hidden="1">#REF!</definedName>
    <definedName name="ltdbgt" localSheetId="14">[84]causo1!#REF!</definedName>
    <definedName name="ltdbgt" localSheetId="5">[84]causo1!#REF!</definedName>
    <definedName name="ltdbgt">[84]causo1!#REF!</definedName>
    <definedName name="m" localSheetId="14">#REF!</definedName>
    <definedName name="m" localSheetId="5">#REF!</definedName>
    <definedName name="m">#REF!</definedName>
    <definedName name="M.Ramaiah" localSheetId="14">#REF!</definedName>
    <definedName name="M.Ramaiah" localSheetId="5">#REF!</definedName>
    <definedName name="M.Ramaiah">#REF!</definedName>
    <definedName name="M.S.Vasu" localSheetId="14">#REF!</definedName>
    <definedName name="M.S.Vasu" localSheetId="5">#REF!</definedName>
    <definedName name="M.S.Vasu">#REF!</definedName>
    <definedName name="M4YR1" localSheetId="14">#REF!</definedName>
    <definedName name="M4YR1" localSheetId="5">#REF!</definedName>
    <definedName name="M4YR1">#REF!</definedName>
    <definedName name="mack">[2]Sheet1!$G$487</definedName>
    <definedName name="mack1">[2]Sheet1!$I$487</definedName>
    <definedName name="MANGO" localSheetId="14">'[88]Fruit - Year 2006'!#REF!,'[88]Fruit - Year 2006'!#REF!,'[88]Fruit - Year 2006'!#REF!,'[88]Fruit - Year 2006'!#REF!,'[88]Fruit - Year 2006'!#REF!,'[88]Fruit - Year 2006'!#REF!</definedName>
    <definedName name="MANGO" localSheetId="5">'[88]Fruit - Year 2006'!#REF!,'[88]Fruit - Year 2006'!#REF!,'[88]Fruit - Year 2006'!#REF!,'[88]Fruit - Year 2006'!#REF!,'[88]Fruit - Year 2006'!#REF!,'[88]Fruit - Year 2006'!#REF!</definedName>
    <definedName name="MANGO">'[88]Fruit - Year 2006'!#REF!,'[88]Fruit - Year 2006'!#REF!,'[88]Fruit - Year 2006'!#REF!,'[88]Fruit - Year 2006'!#REF!,'[88]Fruit - Year 2006'!#REF!,'[88]Fruit - Year 2006'!#REF!</definedName>
    <definedName name="Mango2002" localSheetId="14">#REF!</definedName>
    <definedName name="Mango2002" localSheetId="5">#REF!</definedName>
    <definedName name="Mango2002">#REF!</definedName>
    <definedName name="MANU_EXP" localSheetId="14">#REF!</definedName>
    <definedName name="MANU_EXP" localSheetId="5">#REF!</definedName>
    <definedName name="MANU_EXP">#REF!</definedName>
    <definedName name="Mapping" localSheetId="14">#REF!</definedName>
    <definedName name="Mapping" localSheetId="5">#REF!</definedName>
    <definedName name="Mapping">#REF!</definedName>
    <definedName name="mar" localSheetId="14">#REF!</definedName>
    <definedName name="mar" localSheetId="5">#REF!</definedName>
    <definedName name="mar">#REF!</definedName>
    <definedName name="Marathi" localSheetId="14">IF([67]Format!#REF!="","",INDEX('[67]Crop Master'!$A$2:$D$84,MATCH([67]Format!#REF!,'[67]Crop Master'!$A$2:$A$84,),MATCH("Marathi",'[67]Crop Master'!$A$2:$D$2,)))</definedName>
    <definedName name="Marathi" localSheetId="5">IF([67]Format!#REF!="","",INDEX('[67]Crop Master'!$A$2:$D$84,MATCH([67]Format!#REF!,'[67]Crop Master'!$A$2:$A$84,),MATCH("Marathi",'[67]Crop Master'!$A$2:$D$2,)))</definedName>
    <definedName name="Marathi">IF([67]Format!#REF!="","",INDEX('[67]Crop Master'!$A$2:$D$84,MATCH([67]Format!#REF!,'[67]Crop Master'!$A$2:$A$84,),MATCH("Marathi",'[67]Crop Master'!$A$2:$D$2,)))</definedName>
    <definedName name="MARCH" localSheetId="14">#REF!</definedName>
    <definedName name="MARCH" localSheetId="5">#REF!</definedName>
    <definedName name="MARCH">#REF!</definedName>
    <definedName name="MarCode" localSheetId="14">INDEX('[67]Crop Master'!#REF!,MATCH([67]Format!#REF!,'[67]Crop Master'!#REF!,),MATCH("Scratch",'[67]Crop Master'!#REF!,))</definedName>
    <definedName name="MarCode" localSheetId="5">INDEX('[67]Crop Master'!#REF!,MATCH([67]Format!#REF!,'[67]Crop Master'!#REF!,),MATCH("Scratch",'[67]Crop Master'!#REF!,))</definedName>
    <definedName name="MarCode">INDEX('[67]Crop Master'!#REF!,MATCH([67]Format!#REF!,'[67]Crop Master'!#REF!,),MATCH("Scratch",'[67]Crop Master'!#REF!,))</definedName>
    <definedName name="Marvelrmpm" localSheetId="14">#REF!</definedName>
    <definedName name="Marvelrmpm" localSheetId="5">#REF!</definedName>
    <definedName name="Marvelrmpm">#REF!</definedName>
    <definedName name="MAT" localSheetId="14">#REF!</definedName>
    <definedName name="MAT" localSheetId="5">#REF!</definedName>
    <definedName name="MAT">#REF!</definedName>
    <definedName name="max">[89]Sheet3!$J$1</definedName>
    <definedName name="MAY" localSheetId="14">#REF!</definedName>
    <definedName name="MAY" localSheetId="5">#REF!</definedName>
    <definedName name="MAY">#REF!</definedName>
    <definedName name="MCrop">[67]Data!$D$3:$D$484</definedName>
    <definedName name="MD_Commission" localSheetId="14">#REF!</definedName>
    <definedName name="MD_Commission" localSheetId="5">#REF!</definedName>
    <definedName name="MD_Commission">#REF!</definedName>
    <definedName name="MEA_No" localSheetId="14">#REF!</definedName>
    <definedName name="MEA_No" localSheetId="5">#REF!</definedName>
    <definedName name="MEA_No">#REF!</definedName>
    <definedName name="MF" localSheetId="14">#REF!</definedName>
    <definedName name="MF" localSheetId="5">#REF!</definedName>
    <definedName name="MF">#REF!</definedName>
    <definedName name="MID">[67]Data!$L$3:$L$484</definedName>
    <definedName name="midt">[2]Sheet1!$G$293</definedName>
    <definedName name="MISC_EXP" localSheetId="14">#REF!</definedName>
    <definedName name="MISC_EXP" localSheetId="5">#REF!</definedName>
    <definedName name="MISC_EXP">#REF!</definedName>
    <definedName name="MISS" localSheetId="14">#REF!</definedName>
    <definedName name="MISS" localSheetId="5">#REF!</definedName>
    <definedName name="MISS">#REF!</definedName>
    <definedName name="MM">[90]Mast!$A:$A</definedName>
    <definedName name="MMCS1" localSheetId="14">#REF!</definedName>
    <definedName name="MMCS1" localSheetId="5">#REF!</definedName>
    <definedName name="MMCS1">#REF!</definedName>
    <definedName name="MMCS2" localSheetId="14">#REF!</definedName>
    <definedName name="MMCS2" localSheetId="5">#REF!</definedName>
    <definedName name="MMCS2">#REF!</definedName>
    <definedName name="MMCS6" localSheetId="14">#REF!</definedName>
    <definedName name="MMCS6" localSheetId="5">#REF!</definedName>
    <definedName name="MMCS6">#REF!</definedName>
    <definedName name="MMCS8" localSheetId="14">#REF!</definedName>
    <definedName name="MMCS8" localSheetId="5">#REF!</definedName>
    <definedName name="MMCS8">#REF!</definedName>
    <definedName name="MMCS9" localSheetId="14">#REF!</definedName>
    <definedName name="MMCS9" localSheetId="5">#REF!</definedName>
    <definedName name="MMCS9">#REF!</definedName>
    <definedName name="MMR_Plan_MTD" localSheetId="14">'[66]U-4_Investments &amp; FD'!#REF!</definedName>
    <definedName name="MMR_Plan_MTD" localSheetId="5">'[66]U-4_Investments &amp; FD'!#REF!</definedName>
    <definedName name="MMR_Plan_MTD">'[66]U-4_Investments &amp; FD'!#REF!</definedName>
    <definedName name="mn" localSheetId="14" hidden="1">[15]xxx!#REF!</definedName>
    <definedName name="mn" localSheetId="9" hidden="1">[15]xxx!#REF!</definedName>
    <definedName name="mn" localSheetId="19" hidden="1">[15]xxx!#REF!</definedName>
    <definedName name="mn" localSheetId="18" hidden="1">[15]xxx!#REF!</definedName>
    <definedName name="mn" localSheetId="5" hidden="1">[15]xxx!#REF!</definedName>
    <definedName name="mn" hidden="1">[15]xxx!#REF!</definedName>
    <definedName name="mno" localSheetId="14" hidden="1">[15]xxx!#REF!</definedName>
    <definedName name="mno" localSheetId="9" hidden="1">[15]xxx!#REF!</definedName>
    <definedName name="mno" localSheetId="19" hidden="1">[15]xxx!#REF!</definedName>
    <definedName name="mno" localSheetId="18" hidden="1">[15]xxx!#REF!</definedName>
    <definedName name="mno" localSheetId="5" hidden="1">[15]xxx!#REF!</definedName>
    <definedName name="mno" hidden="1">[15]xxx!#REF!</definedName>
    <definedName name="Mont" localSheetId="14">#REF!</definedName>
    <definedName name="Mont" localSheetId="5">#REF!</definedName>
    <definedName name="Mont">#REF!</definedName>
    <definedName name="Month" localSheetId="14">#REF!</definedName>
    <definedName name="Month" localSheetId="5">#REF!</definedName>
    <definedName name="Month">#REF!</definedName>
    <definedName name="MonthNames">[91]Values!$A$1:$A$12</definedName>
    <definedName name="months">[2]Sheet1!$C$28:$C$39</definedName>
    <definedName name="moreInfo" localSheetId="14">#REF!</definedName>
    <definedName name="moreInfo" localSheetId="5">#REF!</definedName>
    <definedName name="moreInfo">#REF!</definedName>
    <definedName name="MP1A" localSheetId="14">#REF!</definedName>
    <definedName name="MP1A" localSheetId="5">#REF!</definedName>
    <definedName name="MP1A">#REF!</definedName>
    <definedName name="MP3A" localSheetId="14">#REF!</definedName>
    <definedName name="MP3A" localSheetId="5">#REF!</definedName>
    <definedName name="MP3A">#REF!</definedName>
    <definedName name="MRVP" localSheetId="14">'[92]PET Price 90-Present'!#REF!</definedName>
    <definedName name="MRVP" localSheetId="5">'[92]PET Price 90-Present'!#REF!</definedName>
    <definedName name="MRVP">'[92]PET Price 90-Present'!#REF!</definedName>
    <definedName name="MSMSMS">'[93]CUSTOM Jun99'!$AM$8</definedName>
    <definedName name="MTDrange">[2]Sheet1!$AC$6:$AD$20</definedName>
    <definedName name="MWS1A" localSheetId="14">#REF!</definedName>
    <definedName name="MWS1A" localSheetId="5">#REF!</definedName>
    <definedName name="MWS1A">#REF!</definedName>
    <definedName name="MWS2A" localSheetId="14">#REF!</definedName>
    <definedName name="MWS2A" localSheetId="5">#REF!</definedName>
    <definedName name="MWS2A">#REF!</definedName>
    <definedName name="n" localSheetId="14">#REF!</definedName>
    <definedName name="n" localSheetId="5">#REF!</definedName>
    <definedName name="n">#REF!</definedName>
    <definedName name="N4YR1" localSheetId="14">#REF!</definedName>
    <definedName name="N4YR1" localSheetId="5">#REF!</definedName>
    <definedName name="N4YR1">#REF!</definedName>
    <definedName name="name" localSheetId="19" hidden="1">{#N/A,#N/A,FALSE,"Consolidated (2)"}</definedName>
    <definedName name="name" localSheetId="18" hidden="1">{#N/A,#N/A,FALSE,"Consolidated (2)"}</definedName>
    <definedName name="name" hidden="1">{#N/A,#N/A,FALSE,"Consolidated (2)"}</definedName>
    <definedName name="naveenfilter" localSheetId="13" hidden="1">#REF!</definedName>
    <definedName name="naveenfilter" localSheetId="14" hidden="1">#REF!</definedName>
    <definedName name="naveenfilter" localSheetId="9" hidden="1">#REF!</definedName>
    <definedName name="naveenfilter" localSheetId="5" hidden="1">#REF!</definedName>
    <definedName name="naveenfilter" hidden="1">#REF!</definedName>
    <definedName name="Navn">[2]Sheet1!$A$1:$A$65536</definedName>
    <definedName name="nc">'[94]Rate Amrit'!$B$2:$D$18</definedName>
    <definedName name="ncnbc" hidden="1">{#N/A,#N/A,FALSE,"ISEWAD";#N/A,#N/A,FALSE,"THAI";#N/A,#N/A,FALSE,"INDIA";#N/A,#N/A,FALSE,"MAL";#N/A,#N/A,FALSE,"SWA";#N/A,#N/A,FALSE,"INDO"}</definedName>
    <definedName name="Nepal" localSheetId="14">#REF!</definedName>
    <definedName name="Nepal" localSheetId="5">#REF!</definedName>
    <definedName name="Nepal">#REF!</definedName>
    <definedName name="Nepali" hidden="1">{#N/A,#N/A,FALSE,"EX-ISEWA -all";#N/A,#N/A,FALSE,"EX - SEWA";#N/A,#N/A,FALSE,"EX - ISEWAD";#N/A,#N/A,FALSE,"EX - THAI";#N/A,#N/A,FALSE,"EX - INDIA";#N/A,#N/A,FALSE,"EX - MAL";#N/A,#N/A,FALSE,"EX - SWA";#N/A,#N/A,FALSE,"EX - INDO";#N/A,#N/A,FALSE,"EX - DIV";#N/A,#N/A,FALSE,"EX - CONS THAI";#N/A,#N/A,FALSE,"EX-GTS";#N/A,#N/A,FALSE,"EX-CCNR"}</definedName>
    <definedName name="netimpact_list">[95]Sheet3!$Y$2:$Y$15</definedName>
    <definedName name="new" localSheetId="19" hidden="1">{#N/A,#N/A,FALSE,"Vehicles"}</definedName>
    <definedName name="new" localSheetId="18" hidden="1">{#N/A,#N/A,FALSE,"Vehicles"}</definedName>
    <definedName name="new" hidden="1">{#N/A,#N/A,FALSE,"Vehicles"}</definedName>
    <definedName name="newravinder" localSheetId="13" hidden="1">#REF!</definedName>
    <definedName name="newravinder" localSheetId="14" hidden="1">#REF!</definedName>
    <definedName name="newravinder" localSheetId="9" hidden="1">#REF!</definedName>
    <definedName name="newravinder" localSheetId="5" hidden="1">#REF!</definedName>
    <definedName name="newravinder" hidden="1">#REF!</definedName>
    <definedName name="NEWRAVINDER1" localSheetId="13" hidden="1">#REF!</definedName>
    <definedName name="NEWRAVINDER1" localSheetId="14" hidden="1">#REF!</definedName>
    <definedName name="NEWRAVINDER1" localSheetId="9" hidden="1">#REF!</definedName>
    <definedName name="NEWRAVINDER1" localSheetId="5" hidden="1">#REF!</definedName>
    <definedName name="NEWRAVINDER1" hidden="1">#REF!</definedName>
    <definedName name="NFRS_Rev" localSheetId="14">#REF!</definedName>
    <definedName name="NFRS_Rev" localSheetId="5">#REF!</definedName>
    <definedName name="NFRS_Rev">#REF!</definedName>
    <definedName name="NMCS1" localSheetId="14">#REF!</definedName>
    <definedName name="NMCS1" localSheetId="5">#REF!</definedName>
    <definedName name="NMCS1">#REF!</definedName>
    <definedName name="NMCS2" localSheetId="14">#REF!</definedName>
    <definedName name="NMCS2" localSheetId="5">#REF!</definedName>
    <definedName name="NMCS2">#REF!</definedName>
    <definedName name="nn" hidden="1">{#N/A,#N/A,FALSE,"ISEWA-ccnr";#N/A,#N/A,FALSE,"THAI";#N/A,#N/A,FALSE,"INDIA";#N/A,#N/A,FALSE,"CON-SING";#N/A,#N/A,FALSE,"MAL";#N/A,#N/A,FALSE,"CCNR";#N/A,#N/A,FALSE,"SWA";#N/A,#N/A,FALSE,"INDO";#N/A,#N/A,FALSE,"DIV";#N/A,#N/A,FALSE,"CONS.THAI";#N/A,#N/A,FALSE,"TPDL";#N/A,#N/A,FALSE,"FNCC";#N/A,#N/A,FALSE,"GTS"}</definedName>
    <definedName name="no">'[96]JV Form'!$I$4</definedName>
    <definedName name="NOV" localSheetId="14">#REF!</definedName>
    <definedName name="NOV" localSheetId="5">#REF!</definedName>
    <definedName name="NOV">#REF!</definedName>
    <definedName name="nrb_Pggb" localSheetId="19" hidden="1">{#N/A,#N/A,FALSE,"Consolidated"}</definedName>
    <definedName name="nrb_Pggb" localSheetId="18" hidden="1">{#N/A,#N/A,FALSE,"Consolidated"}</definedName>
    <definedName name="nrb_Pggb" hidden="1">{#N/A,#N/A,FALSE,"Consolidated"}</definedName>
    <definedName name="NRV" localSheetId="14">'[79]Control Chart-KOFIAT'!#REF!</definedName>
    <definedName name="NRV" localSheetId="5">'[79]Control Chart-KOFIAT'!#REF!</definedName>
    <definedName name="NRV">'[79]Control Chart-KOFIAT'!#REF!</definedName>
    <definedName name="nrw.Balance_Sheet" localSheetId="19" hidden="1">{#N/A,#N/A,FALSE,"Consolidated"}</definedName>
    <definedName name="nrw.Balance_Sheet" localSheetId="18" hidden="1">{#N/A,#N/A,FALSE,"Consolidated"}</definedName>
    <definedName name="nrw.Balance_Sheet" hidden="1">{#N/A,#N/A,FALSE,"Consolidated"}</definedName>
    <definedName name="ObjSub">[44]AccountMaster!$B$3:$B$1240</definedName>
    <definedName name="OCT" localSheetId="14">#REF!</definedName>
    <definedName name="OCT" localSheetId="5">#REF!</definedName>
    <definedName name="OCT">#REF!</definedName>
    <definedName name="octaneUNP" localSheetId="14">'[92]PET Price 90-Present'!#REF!</definedName>
    <definedName name="octaneUNP" localSheetId="5">'[92]PET Price 90-Present'!#REF!</definedName>
    <definedName name="octaneUNP">'[92]PET Price 90-Present'!#REF!</definedName>
    <definedName name="om" localSheetId="14">#REF!</definedName>
    <definedName name="om" localSheetId="5">#REF!</definedName>
    <definedName name="om">#REF!</definedName>
    <definedName name="OMAGG" localSheetId="14">#REF!</definedName>
    <definedName name="OMAGG" localSheetId="5">#REF!</definedName>
    <definedName name="OMAGG">#REF!</definedName>
    <definedName name="OMAGGAFH" localSheetId="14">#REF!</definedName>
    <definedName name="OMAGGAFH" localSheetId="5">#REF!</definedName>
    <definedName name="OMAGGAFH">#REF!</definedName>
    <definedName name="OMAGGCHN" localSheetId="14">#REF!</definedName>
    <definedName name="OMAGGCHN" localSheetId="5">#REF!</definedName>
    <definedName name="OMAGGCHN">#REF!</definedName>
    <definedName name="OMAGGHM" localSheetId="14">#REF!</definedName>
    <definedName name="OMAGGHM" localSheetId="5">#REF!</definedName>
    <definedName name="OMAGGHM">#REF!</definedName>
    <definedName name="OMAGGV" localSheetId="14">#REF!</definedName>
    <definedName name="OMAGGV" localSheetId="5">#REF!</definedName>
    <definedName name="OMAGGV">#REF!</definedName>
    <definedName name="open">'[35]Rate Amrit'!$B$2:$D$18</definedName>
    <definedName name="Operation" localSheetId="14">#REF!</definedName>
    <definedName name="Operation" localSheetId="5">#REF!</definedName>
    <definedName name="Operation">#REF!</definedName>
    <definedName name="Operation2">[62]Sheet3!$A$1</definedName>
    <definedName name="Opex_800_10">[2]Sheet1!$Y$30:$AA$31</definedName>
    <definedName name="Opex_800_14">[2]Sheet1!$AC$30:$AE$31</definedName>
    <definedName name="Opex_800_20">[2]Sheet1!$AG$30:$AI$31</definedName>
    <definedName name="Opex_800_22">[2]Sheet1!$AK$30:$AM$31</definedName>
    <definedName name="Opex_800_40">[2]Sheet1!$AO$30:$AQ$31</definedName>
    <definedName name="Opex_800_44">[2]Sheet1!$AS$30:$AU$31</definedName>
    <definedName name="Opex_800_50">[2]Sheet1!$Y$42:$AA$43</definedName>
    <definedName name="Opex_800_54">[2]Sheet1!$AC$42:$AE$43</definedName>
    <definedName name="Opex_800_60">[2]Sheet1!$AG$42:$AI$43</definedName>
    <definedName name="Opex_800_65">[2]Sheet1!$AK$42:$AM$43</definedName>
    <definedName name="Opex_800_70">[2]Sheet1!$AO$42:$AQ$43</definedName>
    <definedName name="Opex_800_90">[2]Sheet1!$AS$42:$AU$43</definedName>
    <definedName name="Opex_800_99">[2]Sheet1!$AW$42:$AY$43</definedName>
    <definedName name="Opex_801_10">[2]Sheet1!$Y$32:$AA$33</definedName>
    <definedName name="Opex_801_14">[2]Sheet1!$AC$32:$AE$33</definedName>
    <definedName name="Opex_801_20">[2]Sheet1!$AG$32:$AI$33</definedName>
    <definedName name="Opex_801_22">[2]Sheet1!$AK$32:$AM$33</definedName>
    <definedName name="Opex_801_40">[2]Sheet1!$AO$32:$AQ$33</definedName>
    <definedName name="Opex_801_44">[2]Sheet1!$AS$32:$AU$33</definedName>
    <definedName name="Opex_801_50">[2]Sheet1!$Y$44:$AA$45</definedName>
    <definedName name="Opex_801_54">[2]Sheet1!$AC$44:$AE$45</definedName>
    <definedName name="Opex_801_60">[2]Sheet1!$AG$44:$AI$45</definedName>
    <definedName name="Opex_801_65">[2]Sheet1!$AK$44:$AM$45</definedName>
    <definedName name="Opex_801_70">[2]Sheet1!$AO$44:$AQ$45</definedName>
    <definedName name="Opex_801_90">[2]Sheet1!$AS$44:$AU$45</definedName>
    <definedName name="Opex_801_99">[2]Sheet1!$AW$44:$AY$45</definedName>
    <definedName name="Opex_803_10">[2]Sheet1!$Y$34:$AA$35</definedName>
    <definedName name="Opex_803_14">[2]Sheet1!$AC$34:$AE$35</definedName>
    <definedName name="Opex_803_20">[2]Sheet1!$AG$34:$AI$35</definedName>
    <definedName name="Opex_803_22">[2]Sheet1!$AK$34:$AM$35</definedName>
    <definedName name="Opex_803_40">[2]Sheet1!$AO$34:$AQ$35</definedName>
    <definedName name="Opex_803_44">[2]Sheet1!$AS$34:$AU$35</definedName>
    <definedName name="Opex_803_50">[2]Sheet1!$Y$46:$AA$47</definedName>
    <definedName name="Opex_803_54">[2]Sheet1!$AC$46:$AE$47</definedName>
    <definedName name="Opex_803_60">[2]Sheet1!$AG$46:$AI$47</definedName>
    <definedName name="Opex_803_65">[2]Sheet1!$AK$46:$AM$47</definedName>
    <definedName name="Opex_803_70">[2]Sheet1!$AO$46:$AQ$47</definedName>
    <definedName name="Opex_803_90">[2]Sheet1!$AS$46:$AU$47</definedName>
    <definedName name="Opex_803_99">[2]Sheet1!$AW$46:$AY$47</definedName>
    <definedName name="Opex_810_10">[2]Sheet1!$Y$38:$AA$39</definedName>
    <definedName name="Opex_820_10">[2]Sheet1!$Y$36:$AA$37</definedName>
    <definedName name="Opex_820_14">[2]Sheet1!$AC$36:$AE$37</definedName>
    <definedName name="Opex_820_20">[2]Sheet1!$AG$36:$AI$37</definedName>
    <definedName name="Opex_820_22">[2]Sheet1!$AK$36:$AM$37</definedName>
    <definedName name="Opex_820_40">[2]Sheet1!$AO$36:$AQ$37</definedName>
    <definedName name="Opex_820_44">[2]Sheet1!$AS$36:$AU$37</definedName>
    <definedName name="Opex_820_50">[2]Sheet1!$Y$48:$AA$49</definedName>
    <definedName name="Opex_820_54">[2]Sheet1!$AC$48:$AE$49</definedName>
    <definedName name="Opex_820_60">[2]Sheet1!$AG$48:$AI$49</definedName>
    <definedName name="Opex_820_65">[2]Sheet1!$AK$48:$AM$49</definedName>
    <definedName name="Opex_820_70">[2]Sheet1!$AO$48:$AQ$49</definedName>
    <definedName name="Opex_820_90">[2]Sheet1!$AS$48:$AU$49</definedName>
    <definedName name="Opex_820_99">[2]Sheet1!$AW$48:$AY$49</definedName>
    <definedName name="or" localSheetId="14">#REF!</definedName>
    <definedName name="or" localSheetId="5">#REF!</definedName>
    <definedName name="or">#REF!</definedName>
    <definedName name="OrderTable" localSheetId="13" hidden="1">#REF!</definedName>
    <definedName name="OrderTable" localSheetId="14" hidden="1">#REF!</definedName>
    <definedName name="OrderTable" localSheetId="9" hidden="1">#REF!</definedName>
    <definedName name="OrderTable" localSheetId="5" hidden="1">#REF!</definedName>
    <definedName name="OrderTable" hidden="1">#REF!</definedName>
    <definedName name="oslo">[2]Sheet1!$G$51</definedName>
    <definedName name="oslo1">[2]Sheet1!$I$51</definedName>
    <definedName name="ot" localSheetId="14">#REF!</definedName>
    <definedName name="ot" localSheetId="5">#REF!</definedName>
    <definedName name="ot">#REF!</definedName>
    <definedName name="OTH_INC" localSheetId="14">#REF!</definedName>
    <definedName name="OTH_INC" localSheetId="5">#REF!</definedName>
    <definedName name="OTH_INC">#REF!</definedName>
    <definedName name="other_pack">[16]estrazione!$B$249:$V$286</definedName>
    <definedName name="Overtid">[2]Sheet1!$E$1:$E$65536</definedName>
    <definedName name="p" localSheetId="12" hidden="1">#REF!</definedName>
    <definedName name="p" localSheetId="14" hidden="1">#REF!</definedName>
    <definedName name="p" localSheetId="5" hidden="1">#REF!</definedName>
    <definedName name="p" hidden="1">#REF!</definedName>
    <definedName name="P.S.RAO1" localSheetId="14">#REF!</definedName>
    <definedName name="P.S.RAO1" localSheetId="5">#REF!</definedName>
    <definedName name="P.S.RAO1">#REF!</definedName>
    <definedName name="P.Surender" localSheetId="14">#REF!</definedName>
    <definedName name="P.Surender" localSheetId="5">#REF!</definedName>
    <definedName name="P.Surender">#REF!</definedName>
    <definedName name="P_L_Materials_cost_PM_1" localSheetId="14">#REF!</definedName>
    <definedName name="P_L_Materials_cost_PM_1" localSheetId="5">#REF!</definedName>
    <definedName name="P_L_Materials_cost_PM_1">#REF!</definedName>
    <definedName name="P_L_materials_cost_pm2" localSheetId="14">#REF!</definedName>
    <definedName name="P_L_materials_cost_pm2" localSheetId="5">#REF!</definedName>
    <definedName name="P_L_materials_cost_pm2">#REF!</definedName>
    <definedName name="P_L_PM_1" localSheetId="14">#REF!</definedName>
    <definedName name="P_L_PM_1" localSheetId="5">#REF!</definedName>
    <definedName name="P_L_PM_1">#REF!</definedName>
    <definedName name="P_L_pm2" localSheetId="14">#REF!</definedName>
    <definedName name="P_L_pm2" localSheetId="5">#REF!</definedName>
    <definedName name="P_L_pm2">#REF!</definedName>
    <definedName name="PA" localSheetId="14">#REF!</definedName>
    <definedName name="PA" localSheetId="5">#REF!</definedName>
    <definedName name="PA">#REF!</definedName>
    <definedName name="paki" hidden="1">{#N/A,#N/A,FALSE,"EX-ISEWA -all";#N/A,#N/A,FALSE,"EX - SEWA";#N/A,#N/A,FALSE,"EX - ISEWAD";#N/A,#N/A,FALSE,"EX - THAI";#N/A,#N/A,FALSE,"EX - INDIA";#N/A,#N/A,FALSE,"EX - MAL";#N/A,#N/A,FALSE,"EX - SWA";#N/A,#N/A,FALSE,"EX - INDO";#N/A,#N/A,FALSE,"EX - DIV";#N/A,#N/A,FALSE,"EX - CONS THAI";#N/A,#N/A,FALSE,"EX-GTS";#N/A,#N/A,FALSE,"EX-CCNR"}</definedName>
    <definedName name="paperr" localSheetId="19" hidden="1">{#N/A,#N/A,FALSE,"Consolidated"}</definedName>
    <definedName name="paperr" localSheetId="18" hidden="1">{#N/A,#N/A,FALSE,"Consolidated"}</definedName>
    <definedName name="paperr" hidden="1">{#N/A,#N/A,FALSE,"Consolidated"}</definedName>
    <definedName name="part1">[2]Sheet1!$A$3</definedName>
    <definedName name="Payroll_Account___Non_Singapore_Dollars" localSheetId="14">#REF!</definedName>
    <definedName name="Payroll_Account___Non_Singapore_Dollars" localSheetId="5">#REF!</definedName>
    <definedName name="Payroll_Account___Non_Singapore_Dollars">#REF!</definedName>
    <definedName name="Payroll_Account___Singapore_Dollars" localSheetId="14">#REF!</definedName>
    <definedName name="Payroll_Account___Singapore_Dollars" localSheetId="5">#REF!</definedName>
    <definedName name="Payroll_Account___Singapore_Dollars">#REF!</definedName>
    <definedName name="PCI_CSD">'[97]Russia 3 companies by SKU'!$A$129:$W$232</definedName>
    <definedName name="PD" localSheetId="14">#REF!</definedName>
    <definedName name="PD" localSheetId="5">#REF!</definedName>
    <definedName name="PD">#REF!</definedName>
    <definedName name="pejgvsd48934" hidden="1">[12]xxx!#REF!</definedName>
    <definedName name="PEJM" localSheetId="14">#REF!</definedName>
    <definedName name="PEJM" localSheetId="5">#REF!</definedName>
    <definedName name="PEJM">#REF!</definedName>
    <definedName name="pepsi">[16]estrazione!$B$59:$V$73</definedName>
    <definedName name="period">'[26]JV Form'!$I$4</definedName>
    <definedName name="Petty_Cash___Non_Singapore_Dollars" localSheetId="14">#REF!</definedName>
    <definedName name="Petty_Cash___Non_Singapore_Dollars" localSheetId="5">#REF!</definedName>
    <definedName name="Petty_Cash___Non_Singapore_Dollars">#REF!</definedName>
    <definedName name="Petty_Cash___Singapore_Dollars" localSheetId="14">#REF!</definedName>
    <definedName name="Petty_Cash___Singapore_Dollars" localSheetId="5">#REF!</definedName>
    <definedName name="Petty_Cash___Singapore_Dollars">#REF!</definedName>
    <definedName name="Petty_Cash___Vietnam_Dong" localSheetId="14">#REF!</definedName>
    <definedName name="Petty_Cash___Vietnam_Dong" localSheetId="5">#REF!</definedName>
    <definedName name="Petty_Cash___Vietnam_Dong">#REF!</definedName>
    <definedName name="PF" localSheetId="14">#REF!</definedName>
    <definedName name="PF" localSheetId="5">#REF!</definedName>
    <definedName name="PF">#REF!</definedName>
    <definedName name="PHI" localSheetId="13" hidden="1">#REF!</definedName>
    <definedName name="PHI" localSheetId="14" hidden="1">#REF!</definedName>
    <definedName name="PHI" localSheetId="9" hidden="1">#REF!</definedName>
    <definedName name="PHI" localSheetId="5" hidden="1">#REF!</definedName>
    <definedName name="PHI" hidden="1">#REF!</definedName>
    <definedName name="Phone" localSheetId="14">#REF!</definedName>
    <definedName name="Phone" localSheetId="5">#REF!</definedName>
    <definedName name="Phone">#REF!</definedName>
    <definedName name="PHONE0109">'[98]Sept.01 (2)'!$A$7:$K$50</definedName>
    <definedName name="phone09">'[98]Sept.01 (2)'!$B$7:$K$50</definedName>
    <definedName name="PHONE1">[98]Aug.!$A$7:$K$51</definedName>
    <definedName name="Phuc" localSheetId="14">#REF!</definedName>
    <definedName name="Phuc" localSheetId="5">#REF!</definedName>
    <definedName name="Phuc">#REF!</definedName>
    <definedName name="PHUONG_TRINH" localSheetId="14">#REF!</definedName>
    <definedName name="PHUONG_TRINH" localSheetId="5">#REF!</definedName>
    <definedName name="PHUONG_TRINH">#REF!</definedName>
    <definedName name="phy" localSheetId="14">#REF!</definedName>
    <definedName name="phy" localSheetId="5">#REF!</definedName>
    <definedName name="phy">#REF!</definedName>
    <definedName name="PIPPO" localSheetId="14">#REF!</definedName>
    <definedName name="PIPPO" localSheetId="5">#REF!</definedName>
    <definedName name="PIPPO">#REF!</definedName>
    <definedName name="PIPPO2" localSheetId="14">#REF!</definedName>
    <definedName name="PIPPO2" localSheetId="5">#REF!</definedName>
    <definedName name="PIPPO2">#REF!</definedName>
    <definedName name="PIPPO3" localSheetId="14">#REF!</definedName>
    <definedName name="PIPPO3" localSheetId="5">#REF!</definedName>
    <definedName name="PIPPO3">#REF!</definedName>
    <definedName name="PIPPO4" localSheetId="14">#REF!</definedName>
    <definedName name="PIPPO4" localSheetId="5">#REF!</definedName>
    <definedName name="PIPPO4">#REF!</definedName>
    <definedName name="PIPPO5" localSheetId="14">#REF!</definedName>
    <definedName name="PIPPO5" localSheetId="5">#REF!</definedName>
    <definedName name="PIPPO5">#REF!</definedName>
    <definedName name="PIPPO6" localSheetId="14">#REF!</definedName>
    <definedName name="PIPPO6" localSheetId="5">#REF!</definedName>
    <definedName name="PIPPO6">#REF!</definedName>
    <definedName name="PIPPO7" localSheetId="14">#REF!</definedName>
    <definedName name="PIPPO7" localSheetId="5">#REF!</definedName>
    <definedName name="PIPPO7">#REF!</definedName>
    <definedName name="PKK" localSheetId="13" hidden="1">[99]Summary!#REF!</definedName>
    <definedName name="PKK" localSheetId="14" hidden="1">[99]Summary!#REF!</definedName>
    <definedName name="PKK" localSheetId="9" hidden="1">[99]Summary!#REF!</definedName>
    <definedName name="PKK" localSheetId="5" hidden="1">[99]Summary!#REF!</definedName>
    <definedName name="PKK" hidden="1">[99]Summary!#REF!</definedName>
    <definedName name="PL" localSheetId="14">#REF!</definedName>
    <definedName name="PL" localSheetId="5">#REF!</definedName>
    <definedName name="PL">#REF!</definedName>
    <definedName name="PL_SUM" localSheetId="14">#REF!</definedName>
    <definedName name="PL_SUM" localSheetId="5">#REF!</definedName>
    <definedName name="PL_SUM">#REF!</definedName>
    <definedName name="pl000" localSheetId="14">#REF!</definedName>
    <definedName name="pl000" localSheetId="5">#REF!</definedName>
    <definedName name="pl000">#REF!</definedName>
    <definedName name="plfo" localSheetId="14">#REF!</definedName>
    <definedName name="plfo" localSheetId="5">#REF!</definedName>
    <definedName name="plfo">#REF!</definedName>
    <definedName name="plot">'[100]Disposal Request'!$A$1:$Q$54</definedName>
    <definedName name="Pls" localSheetId="14">#REF!</definedName>
    <definedName name="Pls" localSheetId="5">#REF!</definedName>
    <definedName name="Pls">#REF!</definedName>
    <definedName name="PM">[101]IBASE!$AH$16:$AV$110</definedName>
    <definedName name="po" localSheetId="19" hidden="1">{#N/A,#N/A,FALSE,"Consolidated"}</definedName>
    <definedName name="po" localSheetId="18" hidden="1">{#N/A,#N/A,FALSE,"Consolidated"}</definedName>
    <definedName name="po" hidden="1">{#N/A,#N/A,FALSE,"Consolidated"}</definedName>
    <definedName name="podetail">[102]PO.Detail!$A$6:$J$540</definedName>
    <definedName name="poi" localSheetId="14">#REF!</definedName>
    <definedName name="poi" localSheetId="5">#REF!</definedName>
    <definedName name="poi">#REF!</definedName>
    <definedName name="POSTED" localSheetId="14">#REF!</definedName>
    <definedName name="POSTED" localSheetId="5">#REF!</definedName>
    <definedName name="POSTED">#REF!</definedName>
    <definedName name="PP" localSheetId="14">#REF!</definedName>
    <definedName name="PP" localSheetId="5">#REF!</definedName>
    <definedName name="PP">#REF!</definedName>
    <definedName name="ppppp" localSheetId="14">#REF!</definedName>
    <definedName name="ppppp" localSheetId="5">#REF!</definedName>
    <definedName name="ppppp">#REF!</definedName>
    <definedName name="pravin" localSheetId="13" hidden="1">[103]Summary!#REF!</definedName>
    <definedName name="pravin" localSheetId="14" hidden="1">[103]Summary!#REF!</definedName>
    <definedName name="pravin" localSheetId="9" hidden="1">[103]Summary!#REF!</definedName>
    <definedName name="pravin" localSheetId="5" hidden="1">[103]Summary!#REF!</definedName>
    <definedName name="pravin" hidden="1">[103]Summary!#REF!</definedName>
    <definedName name="priceNBAtons">'[92]PET Price 90-Present'!$E$11:$E$396</definedName>
    <definedName name="priceUNPtons" localSheetId="14">'[92]PET Price 90-Present'!#REF!</definedName>
    <definedName name="priceUNPtons" localSheetId="5">'[92]PET Price 90-Present'!#REF!</definedName>
    <definedName name="priceUNPtons">'[92]PET Price 90-Present'!#REF!</definedName>
    <definedName name="pRINT" localSheetId="14">#REF!</definedName>
    <definedName name="pRINT" localSheetId="5">#REF!</definedName>
    <definedName name="pRINT">#REF!</definedName>
    <definedName name="_xlnm.Print_Area" localSheetId="12">'4.10'!$A$1:$E$53</definedName>
    <definedName name="_xlnm.Print_Area" localSheetId="13">'4.11-4.17'!$A$1:$F$145</definedName>
    <definedName name="_xlnm.Print_Area" localSheetId="7">'4.1-4.4'!$A$1:$F$118</definedName>
    <definedName name="_xlnm.Print_Area" localSheetId="14">'4.18-4.21'!$A$1:$F$32</definedName>
    <definedName name="_xlnm.Print_Area" localSheetId="15">'4.22-4.33'!$A$1:$E$193</definedName>
    <definedName name="_xlnm.Print_Area" localSheetId="9">'4.6-4.7'!$A$1:$F$36</definedName>
    <definedName name="_xlnm.Print_Area" localSheetId="10">'4.8'!$A$1:$I$35</definedName>
    <definedName name="_xlnm.Print_Area" localSheetId="11">'4.9'!$A$1:$E$39</definedName>
    <definedName name="_xlnm.Print_Area" localSheetId="17">'5.7_NFRS1'!$A$1:$F$136</definedName>
    <definedName name="_xlnm.Print_Area" localSheetId="6">Appropiation!$A$1:$C$26</definedName>
    <definedName name="_xlnm.Print_Area" localSheetId="19">EN_SoCI_SoCF!$A$1:$D$74</definedName>
    <definedName name="_xlnm.Print_Area" localSheetId="18">EN_SoFP!$A$1:$D$177</definedName>
    <definedName name="_xlnm.Print_Area" localSheetId="5">'Other Reserve'!$A$1:$J$22</definedName>
    <definedName name="_xlnm.Print_Area" localSheetId="4">SoCE!$A$1:$J$56</definedName>
    <definedName name="_xlnm.Print_Area" localSheetId="3">SoCF!$A$1:$D$51</definedName>
    <definedName name="_xlnm.Print_Area" localSheetId="2">SoCI!$A$1:$D$35</definedName>
    <definedName name="_xlnm.Print_Area" localSheetId="0">SoFP!$A$1:$F$44</definedName>
    <definedName name="_xlnm.Print_Area" localSheetId="1">SoPL!$A$1:$E$38</definedName>
    <definedName name="_xlnm.Print_Area">#REF!</definedName>
    <definedName name="Print_Area_MI" localSheetId="14">#REF!</definedName>
    <definedName name="Print_Area_MI" localSheetId="5">#REF!</definedName>
    <definedName name="Print_Area_MI">#REF!</definedName>
    <definedName name="_xlnm.Print_Titles" localSheetId="7">'4.1-4.4'!$1:$3</definedName>
    <definedName name="_xlnm.Print_Titles" localSheetId="15">'4.22-4.33'!$1:$3</definedName>
    <definedName name="_xlnm.Print_Titles" localSheetId="17">'5.7_NFRS1'!$1:$3</definedName>
    <definedName name="_xlnm.Print_Titles" localSheetId="19">EN_SoCI_SoCF!$1:$3</definedName>
    <definedName name="_xlnm.Print_Titles" localSheetId="18">EN_SoFP!$1:$3</definedName>
    <definedName name="_xlnm.Print_Titles" localSheetId="5">'Other Reserve'!$1:$5</definedName>
    <definedName name="_xlnm.Print_Titles" localSheetId="4">SoCE!$1:$5</definedName>
    <definedName name="Print_Titles_MI" localSheetId="14">#REF!</definedName>
    <definedName name="Print_Titles_MI" localSheetId="5">#REF!</definedName>
    <definedName name="Print_Titles_MI">#REF!</definedName>
    <definedName name="PRINTA" localSheetId="14">#REF!</definedName>
    <definedName name="PRINTA" localSheetId="5">#REF!</definedName>
    <definedName name="PRINTA">#REF!</definedName>
    <definedName name="PrintDN" localSheetId="14">#REF!</definedName>
    <definedName name="PrintDN" localSheetId="5">#REF!</definedName>
    <definedName name="PrintDN">#REF!</definedName>
    <definedName name="prior_month">[2]Sheet1!$A$32</definedName>
    <definedName name="Prod_List1">[95]Sheet3!$N$2:$N$15</definedName>
    <definedName name="ProdForm" localSheetId="13" hidden="1">#REF!</definedName>
    <definedName name="ProdForm" localSheetId="14" hidden="1">#REF!</definedName>
    <definedName name="ProdForm" localSheetId="9" hidden="1">#REF!</definedName>
    <definedName name="ProdForm" localSheetId="5" hidden="1">#REF!</definedName>
    <definedName name="ProdForm" hidden="1">#REF!</definedName>
    <definedName name="Product" localSheetId="13" hidden="1">#REF!</definedName>
    <definedName name="Product" localSheetId="14" hidden="1">#REF!</definedName>
    <definedName name="Product" localSheetId="9" hidden="1">#REF!</definedName>
    <definedName name="Product" localSheetId="5" hidden="1">#REF!</definedName>
    <definedName name="Product" hidden="1">#REF!</definedName>
    <definedName name="programs">[104]IS!$A:$IV</definedName>
    <definedName name="Project">'[105]RFA CAPEX01-(03&amp;S)'!$AD$11:$AF$170,'[105]RFA CAPEX01-(03&amp;S)'!$A$11:$O$170</definedName>
    <definedName name="promo">[2]Sheet1!$G$2:$M$30</definedName>
    <definedName name="prova" localSheetId="14">#REF!</definedName>
    <definedName name="prova" localSheetId="5">#REF!</definedName>
    <definedName name="prova">#REF!</definedName>
    <definedName name="Provision" localSheetId="19" hidden="1">{"Income_Statement",#N/A,TRUE,"Consolidated";"Income_statement",#N/A,TRUE,"Consolidated"}</definedName>
    <definedName name="Provision" localSheetId="18" hidden="1">{"Income_Statement",#N/A,TRUE,"Consolidated";"Income_statement",#N/A,TRUE,"Consolidated"}</definedName>
    <definedName name="Provision" hidden="1">{"Income_Statement",#N/A,TRUE,"Consolidated";"Income_statement",#N/A,TRUE,"Consolidated"}</definedName>
    <definedName name="PrYACT">[2]Sheet1!$A$7:$P$28</definedName>
    <definedName name="PY_Vol">[2]Sheet1!$A$5:$O$53</definedName>
    <definedName name="q" hidden="1">[103]Summary!$D$46</definedName>
    <definedName name="Q1A" localSheetId="14">#REF!</definedName>
    <definedName name="Q1A" localSheetId="5">#REF!</definedName>
    <definedName name="Q1A">#REF!</definedName>
    <definedName name="Q2A" localSheetId="14">#REF!</definedName>
    <definedName name="Q2A" localSheetId="5">#REF!</definedName>
    <definedName name="Q2A">#REF!</definedName>
    <definedName name="Q3A" localSheetId="14">#REF!</definedName>
    <definedName name="Q3A" localSheetId="5">#REF!</definedName>
    <definedName name="Q3A">#REF!</definedName>
    <definedName name="Q4A" localSheetId="14">#REF!</definedName>
    <definedName name="Q4A" localSheetId="5">#REF!</definedName>
    <definedName name="Q4A">#REF!</definedName>
    <definedName name="QIV_Approve_02_Without_Matching_QIV_Delivery_ex___EDU" localSheetId="14">#REF!</definedName>
    <definedName name="QIV_Approve_02_Without_Matching_QIV_Delivery_ex___EDU" localSheetId="5">#REF!</definedName>
    <definedName name="QIV_Approve_02_Without_Matching_QIV_Delivery_ex___EDU">#REF!</definedName>
    <definedName name="qq" localSheetId="14">[32]Overheads!#REF!</definedName>
    <definedName name="qq" localSheetId="5">[32]Overheads!#REF!</definedName>
    <definedName name="qq">[32]Overheads!#REF!</definedName>
    <definedName name="qqq" localSheetId="13" hidden="1">#REF!</definedName>
    <definedName name="qqq" localSheetId="14" hidden="1">#REF!</definedName>
    <definedName name="qqq" localSheetId="9" hidden="1">#REF!</definedName>
    <definedName name="qqq" localSheetId="19" hidden="1">#REF!</definedName>
    <definedName name="qqq" localSheetId="18" hidden="1">#REF!</definedName>
    <definedName name="qqq" localSheetId="5" hidden="1">#REF!</definedName>
    <definedName name="qqq" localSheetId="4" hidden="1">#REF!</definedName>
    <definedName name="qqq" hidden="1">#REF!</definedName>
    <definedName name="QTY_Pur" localSheetId="14">#REF!</definedName>
    <definedName name="QTY_Pur" localSheetId="5">#REF!</definedName>
    <definedName name="QTY_Pur">#REF!</definedName>
    <definedName name="Quangninh" localSheetId="14">#REF!</definedName>
    <definedName name="Quangninh" localSheetId="5">#REF!</definedName>
    <definedName name="Quangninh">#REF!</definedName>
    <definedName name="queryList" localSheetId="14">#REF!</definedName>
    <definedName name="queryList" localSheetId="5">#REF!</definedName>
    <definedName name="queryList">#REF!</definedName>
    <definedName name="qwerwqer" hidden="1">{#N/A,#N/A,FALSE,"EX-ISEWA -all";#N/A,#N/A,FALSE,"EX - SEWA";#N/A,#N/A,FALSE,"EX - ISEWAD";#N/A,#N/A,FALSE,"EX - THAI";#N/A,#N/A,FALSE,"EX - INDIA";#N/A,#N/A,FALSE,"EX - MAL";#N/A,#N/A,FALSE,"EX - SWA";#N/A,#N/A,FALSE,"EX - INDO";#N/A,#N/A,FALSE,"EX - DIV";#N/A,#N/A,FALSE,"EX - CONS THAI";#N/A,#N/A,FALSE,"EX-GTS";#N/A,#N/A,FALSE,"EX-CCNR"}</definedName>
    <definedName name="qwreer" localSheetId="14">#REF!</definedName>
    <definedName name="qwreer" localSheetId="5">#REF!</definedName>
    <definedName name="qwreer">#REF!</definedName>
    <definedName name="QZ_esporta_modello_rolling_x_xls" localSheetId="14">#REF!</definedName>
    <definedName name="QZ_esporta_modello_rolling_x_xls" localSheetId="5">#REF!</definedName>
    <definedName name="QZ_esporta_modello_rolling_x_xls">#REF!</definedName>
    <definedName name="QZ_esporta_Rolling_x" localSheetId="14">#REF!</definedName>
    <definedName name="QZ_esporta_Rolling_x" localSheetId="5">#REF!</definedName>
    <definedName name="QZ_esporta_Rolling_x">#REF!</definedName>
    <definedName name="Radio_Advertising" localSheetId="14">#REF!</definedName>
    <definedName name="Radio_Advertising" localSheetId="5">#REF!</definedName>
    <definedName name="Radio_Advertising">#REF!</definedName>
    <definedName name="raki" hidden="1">{#N/A,#N/A,FALSE,"EX-ISEWA -all";#N/A,#N/A,FALSE,"EX - SEWA";#N/A,#N/A,FALSE,"EX - ISEWAD";#N/A,#N/A,FALSE,"EX - THAI";#N/A,#N/A,FALSE,"EX - INDIA";#N/A,#N/A,FALSE,"EX - MAL";#N/A,#N/A,FALSE,"EX - SWA";#N/A,#N/A,FALSE,"EX - INDO";#N/A,#N/A,FALSE,"EX - DIV";#N/A,#N/A,FALSE,"EX - CONS THAI";#N/A,#N/A,FALSE,"EX-GTS";#N/A,#N/A,FALSE,"EX-CCNR"}</definedName>
    <definedName name="Rate">'[106]Rate Amrit'!$B$2:$D$18</definedName>
    <definedName name="RCArea" localSheetId="13" hidden="1">#REF!</definedName>
    <definedName name="RCArea" localSheetId="14" hidden="1">#REF!</definedName>
    <definedName name="RCArea" localSheetId="9" hidden="1">#REF!</definedName>
    <definedName name="RCArea" localSheetId="5" hidden="1">#REF!</definedName>
    <definedName name="RCArea" hidden="1">#REF!</definedName>
    <definedName name="RDGFSD" hidden="1">{#N/A,#N/A,FALSE,"ISEWAD";#N/A,#N/A,FALSE,"THAI";#N/A,#N/A,FALSE,"INDIA";#N/A,#N/A,FALSE,"MAL";#N/A,#N/A,FALSE,"SWA";#N/A,#N/A,FALSE,"INDO"}</definedName>
    <definedName name="Re_1" localSheetId="14">#REF!</definedName>
    <definedName name="Re_1" localSheetId="5">#REF!</definedName>
    <definedName name="Re_1">#REF!</definedName>
    <definedName name="RE_area">[2]Sheet1!$A$9:$N$48</definedName>
    <definedName name="re_month">[2]Sheet1!$C$7:$N$8</definedName>
    <definedName name="re_month_area">[2]Sheet1!$A$7:$N$8</definedName>
    <definedName name="recall1" localSheetId="14">#REF!</definedName>
    <definedName name="recall1" localSheetId="5">#REF!</definedName>
    <definedName name="recall1">#REF!</definedName>
    <definedName name="recall2" localSheetId="14">#REF!</definedName>
    <definedName name="recall2" localSheetId="5">#REF!</definedName>
    <definedName name="recall2">#REF!</definedName>
    <definedName name="RECONCILIATION" localSheetId="14">#REF!</definedName>
    <definedName name="RECONCILIATION" localSheetId="5">#REF!</definedName>
    <definedName name="RECONCILIATION">#REF!</definedName>
    <definedName name="_xlnm.Recorder" localSheetId="14">#REF!</definedName>
    <definedName name="_xlnm.Recorder" localSheetId="5">#REF!</definedName>
    <definedName name="_xlnm.Recorder">#REF!</definedName>
    <definedName name="Refresh_Start" localSheetId="14">#REF!</definedName>
    <definedName name="Refresh_Start" localSheetId="5">#REF!</definedName>
    <definedName name="Refresh_Start">#REF!</definedName>
    <definedName name="Replace" localSheetId="14">#REF!</definedName>
    <definedName name="Replace" localSheetId="5">#REF!</definedName>
    <definedName name="Replace">#REF!</definedName>
    <definedName name="Report" localSheetId="14">#REF!</definedName>
    <definedName name="Report" localSheetId="5">#REF!</definedName>
    <definedName name="Report">#REF!</definedName>
    <definedName name="ReportListStart" localSheetId="14">#REF!</definedName>
    <definedName name="ReportListStart" localSheetId="5">#REF!</definedName>
    <definedName name="ReportListStart">#REF!</definedName>
    <definedName name="RESERVE" localSheetId="14">#REF!</definedName>
    <definedName name="RESERVE" localSheetId="5">#REF!</definedName>
    <definedName name="RESERVE">#REF!</definedName>
    <definedName name="Resign991231" localSheetId="14">#REF!</definedName>
    <definedName name="Resign991231" localSheetId="5">#REF!</definedName>
    <definedName name="Resign991231">#REF!</definedName>
    <definedName name="Revenue" localSheetId="14">#REF!</definedName>
    <definedName name="Revenue" localSheetId="5">#REF!</definedName>
    <definedName name="Revenue">#REF!</definedName>
    <definedName name="Ross" localSheetId="14">#REF!</definedName>
    <definedName name="Ross" localSheetId="5">#REF!</definedName>
    <definedName name="Ross">#REF!</definedName>
    <definedName name="ROUTES" localSheetId="14">#REF!</definedName>
    <definedName name="ROUTES" localSheetId="5">#REF!</definedName>
    <definedName name="ROUTES">#REF!</definedName>
    <definedName name="Rr" localSheetId="19" hidden="1">{#N/A,#N/A,FALSE,"Vehicles"}</definedName>
    <definedName name="Rr" localSheetId="18" hidden="1">{#N/A,#N/A,FALSE,"Vehicles"}</definedName>
    <definedName name="rr" hidden="1">{#N/A,#N/A,FALSE,"K-ISEWA-all";#N/A,#N/A,FALSE,"K-SEWA";#N/A,#N/A,FALSE,"K-ISEWA";#N/A,#N/A,FALSE,"K-THAI";#N/A,#N/A,FALSE,"K-INDIA";#N/A,#N/A,FALSE,"K-MAL";#N/A,#N/A,FALSE,"K-SWA";#N/A,#N/A,FALSE,"K-INDO";#N/A,#N/A,FALSE,"K-DIV";#N/A,#N/A,FALSE,"K-CONS.THAI";#N/A,#N/A,FALSE,"K-GTS";#N/A,#N/A,FALSE,"K-CCNR"}</definedName>
    <definedName name="rrrr" localSheetId="14">#REF!</definedName>
    <definedName name="rrrr" localSheetId="5">#REF!</definedName>
    <definedName name="rrrr">#REF!</definedName>
    <definedName name="RT" localSheetId="14">#REF!</definedName>
    <definedName name="RT" localSheetId="5">#REF!</definedName>
    <definedName name="RT">#REF!</definedName>
    <definedName name="RTitle991231" localSheetId="14">#REF!</definedName>
    <definedName name="RTitle991231" localSheetId="5">#REF!</definedName>
    <definedName name="RTitle991231">#REF!</definedName>
    <definedName name="rusorig" localSheetId="14">#REF!</definedName>
    <definedName name="rusorig" localSheetId="5">#REF!</definedName>
    <definedName name="rusorig">#REF!</definedName>
    <definedName name="russiaall" localSheetId="14">#REF!</definedName>
    <definedName name="russiaall" localSheetId="5">#REF!</definedName>
    <definedName name="russiaall">#REF!</definedName>
    <definedName name="rw3rw" hidden="1">{#N/A,#N/A,FALSE,"EX-ISEWA -all";#N/A,#N/A,FALSE,"EX - SEWA";#N/A,#N/A,FALSE,"EX - ISEWAD";#N/A,#N/A,FALSE,"EX - THAI";#N/A,#N/A,FALSE,"EX - INDIA";#N/A,#N/A,FALSE,"EX - MAL";#N/A,#N/A,FALSE,"EX - SWA";#N/A,#N/A,FALSE,"EX - INDO";#N/A,#N/A,FALSE,"EX - DIV";#N/A,#N/A,FALSE,"EX - CONS THAI";#N/A,#N/A,FALSE,"EX-GTS";#N/A,#N/A,FALSE,"EX-CCNR"}</definedName>
    <definedName name="s" localSheetId="13" hidden="1">#REF!</definedName>
    <definedName name="s" localSheetId="14" hidden="1">#REF!</definedName>
    <definedName name="s" localSheetId="9" hidden="1">#REF!</definedName>
    <definedName name="s" localSheetId="5" hidden="1">#REF!</definedName>
    <definedName name="s" hidden="1">#REF!</definedName>
    <definedName name="S4YR1" localSheetId="14">#REF!</definedName>
    <definedName name="S4YR1" localSheetId="5">#REF!</definedName>
    <definedName name="S4YR1">#REF!</definedName>
    <definedName name="SA" localSheetId="14">#REF!</definedName>
    <definedName name="SA" localSheetId="5">#REF!</definedName>
    <definedName name="SA">#REF!</definedName>
    <definedName name="sadfasfasdfasdf" hidden="1">{#N/A,#N/A,FALSE,"ISEWAD";#N/A,#N/A,FALSE,"THAI";#N/A,#N/A,FALSE,"INDIA";#N/A,#N/A,FALSE,"MAL";#N/A,#N/A,FALSE,"SWA";#N/A,#N/A,FALSE,"INDO"}</definedName>
    <definedName name="SAE" localSheetId="14">#REF!</definedName>
    <definedName name="SAE" localSheetId="5">#REF!</definedName>
    <definedName name="SAE">#REF!</definedName>
    <definedName name="saf" localSheetId="14">#REF!</definedName>
    <definedName name="saf" localSheetId="5">#REF!</definedName>
    <definedName name="saf">#REF!</definedName>
    <definedName name="safdas" hidden="1">{#N/A,#N/A,FALSE,"ISEWAD";#N/A,#N/A,FALSE,"THAI";#N/A,#N/A,FALSE,"INDIA";#N/A,#N/A,FALSE,"MAL";#N/A,#N/A,FALSE,"SWA";#N/A,#N/A,FALSE,"INDO"}</definedName>
    <definedName name="safdhasdh" hidden="1">{"'Tracking'!$A$1:$Z$493"}</definedName>
    <definedName name="sah_list">'[47]Category Field'!$F$2:$F$5</definedName>
    <definedName name="Sal_800_10">[2]Sheet1!$Y$7:$AA$8</definedName>
    <definedName name="Sal_800_14">[2]Sheet1!$AC$7:$AE$8</definedName>
    <definedName name="Sal_800_20">[2]Sheet1!$AG$7:$AI$8</definedName>
    <definedName name="Sal_800_22">[2]Sheet1!$AK$7:$AM$8</definedName>
    <definedName name="Sal_800_40">[2]Sheet1!$AO$7:$AQ$8</definedName>
    <definedName name="Sal_800_44">[2]Sheet1!$AS$7:$AU$8</definedName>
    <definedName name="Sal_800_50">[2]Sheet1!$Y$20:$AA$21</definedName>
    <definedName name="Sal_800_54">[2]Sheet1!$AC$20:$AE$21</definedName>
    <definedName name="Sal_800_60">[2]Sheet1!$AG$20:$AI$21</definedName>
    <definedName name="Sal_800_65">[2]Sheet1!$AK$20:$AM$21</definedName>
    <definedName name="Sal_800_70">[2]Sheet1!$AO$20:$AQ$21</definedName>
    <definedName name="Sal_800_90">[2]Sheet1!$AS$20:$AU$21</definedName>
    <definedName name="Sal_800_99">[2]Sheet1!$AW$20:$AY$21</definedName>
    <definedName name="Sal_801_10">[2]Sheet1!$Y$9:$AA$10</definedName>
    <definedName name="Sal_801_14">[2]Sheet1!$AC$9:$AE$10</definedName>
    <definedName name="Sal_801_20">[2]Sheet1!$AG$9:$AI$10</definedName>
    <definedName name="Sal_801_22">[2]Sheet1!$AK$9:$AM$10</definedName>
    <definedName name="Sal_801_40">[2]Sheet1!$AO$9:$AQ$10</definedName>
    <definedName name="Sal_801_44">[2]Sheet1!$AS$9:$AU$10</definedName>
    <definedName name="Sal_801_50">[2]Sheet1!$Y$22:$AA$23</definedName>
    <definedName name="Sal_801_54">[2]Sheet1!$AC$22:$AE$23</definedName>
    <definedName name="Sal_801_60">[2]Sheet1!$AG$22:$AI$23</definedName>
    <definedName name="Sal_801_65">[2]Sheet1!$AK$22:$AM$23</definedName>
    <definedName name="Sal_801_70">[2]Sheet1!$AO$22:$AQ$23</definedName>
    <definedName name="Sal_801_90">[2]Sheet1!$AS$22:$AU$23</definedName>
    <definedName name="Sal_801_99">[2]Sheet1!$AW$22:$AY$23</definedName>
    <definedName name="Sal_803_10">[2]Sheet1!$Y$11:$AA$12</definedName>
    <definedName name="Sal_803_14">[2]Sheet1!$AC$11:$AE$12</definedName>
    <definedName name="Sal_803_20">[2]Sheet1!$AG$11:$AI$12</definedName>
    <definedName name="Sal_803_22">[2]Sheet1!$AK$11:$AM$12</definedName>
    <definedName name="Sal_803_40">[2]Sheet1!$AO$11:$AQ$12</definedName>
    <definedName name="Sal_803_44">[2]Sheet1!$AS$11:$AU$12</definedName>
    <definedName name="Sal_803_50">[2]Sheet1!$Y$24:$AA$25</definedName>
    <definedName name="Sal_803_54">[2]Sheet1!$AC$24:$AE$25</definedName>
    <definedName name="Sal_803_60">[2]Sheet1!$AG$24:$AI$25</definedName>
    <definedName name="Sal_803_65">[2]Sheet1!$AK$24:$AM$25</definedName>
    <definedName name="Sal_803_70">[2]Sheet1!$AO$24:$AQ$25</definedName>
    <definedName name="Sal_803_90">[2]Sheet1!$AS$24:$AU$25</definedName>
    <definedName name="Sal_803_99">[2]Sheet1!$AW$24:$AY$25</definedName>
    <definedName name="Sal_810_10">[2]Sheet1!$Y$15:$AA$16</definedName>
    <definedName name="Sal_820_10">[2]Sheet1!$Y$13:$AA$14</definedName>
    <definedName name="Sal_820_14">[2]Sheet1!$AC$13:$AE$14</definedName>
    <definedName name="Sal_820_20">[2]Sheet1!$AG$13:$AI$14</definedName>
    <definedName name="Sal_820_22">[2]Sheet1!$AK$13:$AM$14</definedName>
    <definedName name="Sal_820_40">[2]Sheet1!$AO$13:$AQ$14</definedName>
    <definedName name="Sal_820_44">[2]Sheet1!$AS$13:$AU$14</definedName>
    <definedName name="Sal_820_50">[2]Sheet1!$Y$26:$AA$27</definedName>
    <definedName name="Sal_820_54">[2]Sheet1!$AC$26:$AE$27</definedName>
    <definedName name="Sal_820_60">[2]Sheet1!$AG$26:$AI$27</definedName>
    <definedName name="Sal_820_65">[2]Sheet1!$AK$26:$AM$27</definedName>
    <definedName name="Sal_820_70">[2]Sheet1!$AO$26:$AQ$27</definedName>
    <definedName name="Sal_820_90">[2]Sheet1!$AS$26:$AU$27</definedName>
    <definedName name="Sal_820_99">[2]Sheet1!$AW$26:$AY$27</definedName>
    <definedName name="Sales">'[107]H-I'!$AY$3:$BB$41</definedName>
    <definedName name="Sales_PM_1" localSheetId="14">#REF!</definedName>
    <definedName name="Sales_PM_1" localSheetId="5">#REF!</definedName>
    <definedName name="Sales_PM_1">#REF!</definedName>
    <definedName name="sales_pm2" localSheetId="14">#REF!</definedName>
    <definedName name="sales_pm2" localSheetId="5">#REF!</definedName>
    <definedName name="sales_pm2">#REF!</definedName>
    <definedName name="salestax" localSheetId="14">#REF!</definedName>
    <definedName name="salestax" localSheetId="5">#REF!</definedName>
    <definedName name="salestax">#REF!</definedName>
    <definedName name="sanbene">[16]estrazione!$B$110:$V$157</definedName>
    <definedName name="Sangita" hidden="1">{#N/A,#N/A,FALSE,"K-ISEWA-all";#N/A,#N/A,FALSE,"K-SEWA";#N/A,#N/A,FALSE,"K-ISEWA";#N/A,#N/A,FALSE,"K-THAI";#N/A,#N/A,FALSE,"K-INDIA";#N/A,#N/A,FALSE,"K-MAL";#N/A,#N/A,FALSE,"K-SWA";#N/A,#N/A,FALSE,"K-INDO";#N/A,#N/A,FALSE,"K-DIV";#N/A,#N/A,FALSE,"K-CONS.THAI";#N/A,#N/A,FALSE,"K-GTS";#N/A,#N/A,FALSE,"K-CCNR"}</definedName>
    <definedName name="sanpelle">[16]estrazione!$B$75:$V$108</definedName>
    <definedName name="SAPBEXdnldView" hidden="1">"8C17A8X0RGALH7BJMN1SRKN0I"</definedName>
    <definedName name="SAPBEXhrIndnt" hidden="1">1</definedName>
    <definedName name="SAPBEXrevision" hidden="1">1</definedName>
    <definedName name="SAPBEXsysID" hidden="1">"BWP"</definedName>
    <definedName name="SAPBEXwbID" hidden="1">"3J9I6T02PR8QAO68TL4HCUY35"</definedName>
    <definedName name="saQA" hidden="1">{#N/A,#N/A,FALSE,"EX-ISEWA -all";#N/A,#N/A,FALSE,"EX - SEWA";#N/A,#N/A,FALSE,"EX - ISEWAD";#N/A,#N/A,FALSE,"EX - THAI";#N/A,#N/A,FALSE,"EX - INDIA";#N/A,#N/A,FALSE,"EX - MAL";#N/A,#N/A,FALSE,"EX - SWA";#N/A,#N/A,FALSE,"EX - INDO";#N/A,#N/A,FALSE,"EX - DIV";#N/A,#N/A,FALSE,"EX - CONS THAI";#N/A,#N/A,FALSE,"EX-GTS";#N/A,#N/A,FALSE,"EX-CCNR"}</definedName>
    <definedName name="sauron" localSheetId="14">#REF!</definedName>
    <definedName name="sauron" localSheetId="5">#REF!</definedName>
    <definedName name="sauron">#REF!</definedName>
    <definedName name="sauron2" localSheetId="14">#REF!</definedName>
    <definedName name="sauron2" localSheetId="5">#REF!</definedName>
    <definedName name="sauron2">#REF!</definedName>
    <definedName name="Savings_Account___Non_Singapore_Dollars" localSheetId="14">#REF!</definedName>
    <definedName name="Savings_Account___Non_Singapore_Dollars" localSheetId="5">#REF!</definedName>
    <definedName name="Savings_Account___Non_Singapore_Dollars">#REF!</definedName>
    <definedName name="Savings_Account___Singapore_Dollars" localSheetId="14">#REF!</definedName>
    <definedName name="Savings_Account___Singapore_Dollars" localSheetId="5">#REF!</definedName>
    <definedName name="Savings_Account___Singapore_Dollars">#REF!</definedName>
    <definedName name="Sawai_Pulp_export" localSheetId="14">#REF!</definedName>
    <definedName name="Sawai_Pulp_export" localSheetId="5">#REF!</definedName>
    <definedName name="Sawai_Pulp_export">#REF!</definedName>
    <definedName name="SB">[101]IBASE!$AH$7:$AL$14</definedName>
    <definedName name="SCH_CSD">'[97]Russia 3 companies by SKU'!$A$256:$W$301</definedName>
    <definedName name="SCH_W">'[97]Russia 3 companies by SKU'!$A$249:$IV$254</definedName>
    <definedName name="sd" localSheetId="14">[108]Overheads01!#REF!</definedName>
    <definedName name="sd" localSheetId="5">[108]Overheads01!#REF!</definedName>
    <definedName name="sd">[108]Overheads01!#REF!</definedName>
    <definedName name="SDd" hidden="1">{#N/A,#N/A,FALSE,"ISEWA";#N/A,#N/A,FALSE,"THAI";#N/A,#N/A,FALSE,"INDIA";#N/A,#N/A,FALSE,"CON-SING";#N/A,#N/A,FALSE,"MAL-SING";#N/A,#N/A,FALSE,"MAL";#N/A,#N/A,FALSE,"SING";#N/A,#N/A,FALSE,"CCNR";#N/A,#N/A,FALSE,"SWA";#N/A,#N/A,FALSE,"INDO";#N/A,#N/A,FALSE,"VN"}</definedName>
    <definedName name="sdfhsfd" hidden="1">{"'Tracking'!$A$1:$Z$493"}</definedName>
    <definedName name="SDFS" localSheetId="14">#REF!</definedName>
    <definedName name="SDFS" localSheetId="5">#REF!</definedName>
    <definedName name="SDFS">#REF!</definedName>
    <definedName name="sdgdfg" localSheetId="14">'[109]U-4_Investments &amp; FD'!#REF!</definedName>
    <definedName name="sdgdfg" localSheetId="5">'[109]U-4_Investments &amp; FD'!#REF!</definedName>
    <definedName name="sdgdfg">'[109]U-4_Investments &amp; FD'!#REF!</definedName>
    <definedName name="sdgdsag" localSheetId="14">#REF!</definedName>
    <definedName name="sdgdsag" localSheetId="5">#REF!</definedName>
    <definedName name="sdgdsag">#REF!</definedName>
    <definedName name="sec" localSheetId="14">#REF!</definedName>
    <definedName name="sec" localSheetId="5">#REF!</definedName>
    <definedName name="sec">#REF!</definedName>
    <definedName name="SEC_LOAN" localSheetId="14">#REF!</definedName>
    <definedName name="SEC_LOAN" localSheetId="5">#REF!</definedName>
    <definedName name="SEC_LOAN">#REF!</definedName>
    <definedName name="Segement" localSheetId="14">#REF!</definedName>
    <definedName name="Segement" localSheetId="5">#REF!</definedName>
    <definedName name="Segement">#REF!</definedName>
    <definedName name="Segment" localSheetId="14">#REF!</definedName>
    <definedName name="Segment" localSheetId="5">#REF!</definedName>
    <definedName name="Segment">#REF!</definedName>
    <definedName name="SelectedMonthIndex">[91]Values!$A$14</definedName>
    <definedName name="self" localSheetId="14">#REF!</definedName>
    <definedName name="self" localSheetId="5">#REF!</definedName>
    <definedName name="self">#REF!</definedName>
    <definedName name="Selling_Price" localSheetId="14">#REF!</definedName>
    <definedName name="Selling_Price" localSheetId="5">#REF!</definedName>
    <definedName name="Selling_Price">#REF!</definedName>
    <definedName name="sencount" hidden="1">1</definedName>
    <definedName name="sep">'[36]MER''s - Summ.'!$X$9:$X$252</definedName>
    <definedName name="SEPT" localSheetId="14">#REF!</definedName>
    <definedName name="SEPT" localSheetId="5">#REF!</definedName>
    <definedName name="SEPT">#REF!</definedName>
    <definedName name="sfafa" localSheetId="14">#REF!</definedName>
    <definedName name="sfafa" localSheetId="5">#REF!</definedName>
    <definedName name="sfafa">#REF!</definedName>
    <definedName name="SHEET" localSheetId="14">'[110]U-4_Investments &amp; FD'!#REF!</definedName>
    <definedName name="SHEET" localSheetId="5">'[110]U-4_Investments &amp; FD'!#REF!</definedName>
    <definedName name="SHEET">'[110]U-4_Investments &amp; FD'!#REF!</definedName>
    <definedName name="Sheet1" localSheetId="14">#REF!</definedName>
    <definedName name="Sheet1" localSheetId="5">#REF!</definedName>
    <definedName name="Sheet1">#REF!</definedName>
    <definedName name="shet2">'[111]Fuel &amp; Elec- 24L + 10L Mz'!$C$3</definedName>
    <definedName name="ShiftPattern_List">[52]Lists!$C$12:$C$14</definedName>
    <definedName name="SI" localSheetId="14">#REF!</definedName>
    <definedName name="SI" localSheetId="5">#REF!</definedName>
    <definedName name="SI">#REF!</definedName>
    <definedName name="SI_CCNR" localSheetId="14">#REF!</definedName>
    <definedName name="SI_CCNR" localSheetId="5">#REF!</definedName>
    <definedName name="SI_CCNR">#REF!</definedName>
    <definedName name="SI_CONSIN" localSheetId="14">#REF!</definedName>
    <definedName name="SI_CONSIN" localSheetId="5">#REF!</definedName>
    <definedName name="SI_CONSIN">#REF!</definedName>
    <definedName name="SI_CONTHAI" localSheetId="14">#REF!</definedName>
    <definedName name="SI_CONTHAI" localSheetId="5">#REF!</definedName>
    <definedName name="SI_CONTHAI">#REF!</definedName>
    <definedName name="SI_DIV" localSheetId="14">#REF!</definedName>
    <definedName name="SI_DIV" localSheetId="5">#REF!</definedName>
    <definedName name="SI_DIV">#REF!</definedName>
    <definedName name="SI_FNCC" localSheetId="14">#REF!</definedName>
    <definedName name="SI_FNCC" localSheetId="5">#REF!</definedName>
    <definedName name="SI_FNCC">#REF!</definedName>
    <definedName name="SI_GTS" localSheetId="14">#REF!</definedName>
    <definedName name="SI_GTS" localSheetId="5">#REF!</definedName>
    <definedName name="SI_GTS">#REF!</definedName>
    <definedName name="SI_INDIA" localSheetId="14">#REF!</definedName>
    <definedName name="SI_INDIA" localSheetId="5">#REF!</definedName>
    <definedName name="SI_INDIA">#REF!</definedName>
    <definedName name="SI_INDO" localSheetId="14">#REF!</definedName>
    <definedName name="SI_INDO" localSheetId="5">#REF!</definedName>
    <definedName name="SI_INDO">#REF!</definedName>
    <definedName name="SI_MAL" localSheetId="14">#REF!</definedName>
    <definedName name="SI_MAL" localSheetId="5">#REF!</definedName>
    <definedName name="SI_MAL">#REF!</definedName>
    <definedName name="SI_SWA" localSheetId="14">#REF!</definedName>
    <definedName name="SI_SWA" localSheetId="5">#REF!</definedName>
    <definedName name="SI_SWA">#REF!</definedName>
    <definedName name="SI_THAI" localSheetId="14">#REF!</definedName>
    <definedName name="SI_THAI" localSheetId="5">#REF!</definedName>
    <definedName name="SI_THAI">#REF!</definedName>
    <definedName name="SI_TPDL" localSheetId="14">#REF!</definedName>
    <definedName name="SI_TPDL" localSheetId="5">#REF!</definedName>
    <definedName name="SI_TPDL">#REF!</definedName>
    <definedName name="Silverio" localSheetId="14">#REF!</definedName>
    <definedName name="Silverio" localSheetId="5">#REF!</definedName>
    <definedName name="Silverio">#REF!</definedName>
    <definedName name="SING" hidden="1">{#N/A,#N/A,FALSE,"K-ISEWA-all";#N/A,#N/A,FALSE,"K-SEWA";#N/A,#N/A,FALSE,"K-ISEWA";#N/A,#N/A,FALSE,"K-THAI";#N/A,#N/A,FALSE,"K-INDIA";#N/A,#N/A,FALSE,"K-MAL";#N/A,#N/A,FALSE,"K-SWA";#N/A,#N/A,FALSE,"K-INDO";#N/A,#N/A,FALSE,"K-DIV";#N/A,#N/A,FALSE,"K-CONS.THAI";#N/A,#N/A,FALSE,"K-GTS";#N/A,#N/A,FALSE,"K-CCNR"}</definedName>
    <definedName name="SiteCode" localSheetId="14">'[67]Crop Master'!#REF!</definedName>
    <definedName name="SiteCode" localSheetId="5">'[67]Crop Master'!#REF!</definedName>
    <definedName name="SiteCode">'[67]Crop Master'!#REF!</definedName>
    <definedName name="SiteCrop" localSheetId="14">INDEX('[67]Crop Master'!#REF!, MATCH([67]Fruiting!#REF!,'[67]Crop Master'!#REF!,), MATCH("Site",'[67]Crop Master'!#REF!,))</definedName>
    <definedName name="SiteCrop" localSheetId="5">INDEX('[67]Crop Master'!#REF!, MATCH([67]Fruiting!#REF!,'[67]Crop Master'!#REF!,), MATCH("Site",'[67]Crop Master'!#REF!,))</definedName>
    <definedName name="SiteCrop">INDEX('[67]Crop Master'!#REF!, MATCH([67]Fruiting!#REF!,'[67]Crop Master'!#REF!,), MATCH("Site",'[67]Crop Master'!#REF!,))</definedName>
    <definedName name="Sku_detailes">[2]Sheet1!$A$1:$P$403</definedName>
    <definedName name="SL" localSheetId="14">#REF!</definedName>
    <definedName name="SL" localSheetId="5">#REF!</definedName>
    <definedName name="SL">#REF!</definedName>
    <definedName name="SLCODE">'[38]Scale Link'!$B$3:$G$928</definedName>
    <definedName name="Slide_CCNN_VND_ROY_Pre_List" localSheetId="14">#REF!</definedName>
    <definedName name="Slide_CCNN_VND_ROY_Pre_List" localSheetId="5">#REF!</definedName>
    <definedName name="Slide_CCNN_VND_ROY_Pre_List">#REF!</definedName>
    <definedName name="SMCS1" localSheetId="14">#REF!</definedName>
    <definedName name="SMCS1" localSheetId="5">#REF!</definedName>
    <definedName name="SMCS1">#REF!</definedName>
    <definedName name="SMCS2" localSheetId="14">#REF!</definedName>
    <definedName name="SMCS2" localSheetId="5">#REF!</definedName>
    <definedName name="SMCS2">#REF!</definedName>
    <definedName name="SORT" localSheetId="14">#REF!</definedName>
    <definedName name="SORT" localSheetId="5">#REF!</definedName>
    <definedName name="SORT">#REF!</definedName>
    <definedName name="SORT_AREA">'[112]DI-ESTI'!$A$8:$R$489</definedName>
    <definedName name="sourcingcost" localSheetId="14">#REF!</definedName>
    <definedName name="sourcingcost" localSheetId="5">#REF!</definedName>
    <definedName name="sourcingcost">#REF!</definedName>
    <definedName name="SP" localSheetId="14">#REF!</definedName>
    <definedName name="SP" localSheetId="5">#REF!</definedName>
    <definedName name="SP">#REF!</definedName>
    <definedName name="SpecialPrice" localSheetId="13" hidden="1">#REF!</definedName>
    <definedName name="SpecialPrice" localSheetId="14" hidden="1">#REF!</definedName>
    <definedName name="SpecialPrice" localSheetId="9" hidden="1">#REF!</definedName>
    <definedName name="SpecialPrice" localSheetId="5" hidden="1">#REF!</definedName>
    <definedName name="SpecialPrice" hidden="1">#REF!</definedName>
    <definedName name="sponsor" localSheetId="14">#REF!</definedName>
    <definedName name="sponsor" localSheetId="5">#REF!</definedName>
    <definedName name="sponsor">#REF!</definedName>
    <definedName name="sport">[57]estrazione!$B$38:$O$55</definedName>
    <definedName name="Sr" localSheetId="14">IF([67]Data!#REF!="Sr",1,[67]Data!#REF!+1)</definedName>
    <definedName name="Sr" localSheetId="5">IF([67]Data!#REF!="Sr",1,[67]Data!#REF!+1)</definedName>
    <definedName name="Sr">IF([67]Data!#REF!="Sr",1,[67]Data!#REF!+1)</definedName>
    <definedName name="SriLanka" localSheetId="14">#REF!</definedName>
    <definedName name="SriLanka" localSheetId="5">#REF!</definedName>
    <definedName name="SriLanka">#REF!</definedName>
    <definedName name="Srinivas" localSheetId="14">#REF!</definedName>
    <definedName name="Srinivas" localSheetId="5">#REF!</definedName>
    <definedName name="Srinivas">#REF!</definedName>
    <definedName name="ss" localSheetId="12" hidden="1">{#N/A,#N/A,FALSE,"EX-ISEWA -all";#N/A,#N/A,FALSE,"EX - SEWA";#N/A,#N/A,FALSE,"EX - ISEWAD";#N/A,#N/A,FALSE,"EX - THAI";#N/A,#N/A,FALSE,"EX - INDIA";#N/A,#N/A,FALSE,"EX - MAL";#N/A,#N/A,FALSE,"EX - SWA";#N/A,#N/A,FALSE,"EX - INDO";#N/A,#N/A,FALSE,"EX - DIV";#N/A,#N/A,FALSE,"EX - CONS THAI";#N/A,#N/A,FALSE,"EX-GTS";#N/A,#N/A,FALSE,"EX-CCNR"}</definedName>
    <definedName name="ss" localSheetId="14" hidden="1">[113]xxx!#REF!</definedName>
    <definedName name="ss" localSheetId="9" hidden="1">[113]xxx!#REF!</definedName>
    <definedName name="ss" localSheetId="19" hidden="1">[113]xxx!#REF!</definedName>
    <definedName name="ss" localSheetId="18" hidden="1">[113]xxx!#REF!</definedName>
    <definedName name="ss" localSheetId="5" hidden="1">[113]xxx!#REF!</definedName>
    <definedName name="ss" hidden="1">[113]xxx!#REF!</definedName>
    <definedName name="ssaq" localSheetId="14">#REF!</definedName>
    <definedName name="ssaq" localSheetId="5">#REF!</definedName>
    <definedName name="ssaq">#REF!</definedName>
    <definedName name="ssd" localSheetId="14">#REF!</definedName>
    <definedName name="ssd" localSheetId="5">#REF!</definedName>
    <definedName name="ssd">#REF!</definedName>
    <definedName name="ssh" localSheetId="13" hidden="1">#REF!</definedName>
    <definedName name="ssh" localSheetId="14" hidden="1">#REF!</definedName>
    <definedName name="ssh" localSheetId="9" hidden="1">#REF!</definedName>
    <definedName name="ssh" localSheetId="5" hidden="1">#REF!</definedName>
    <definedName name="ssh" hidden="1">#REF!</definedName>
    <definedName name="sss">[114]PO.Detail!$A$6:$K$540</definedName>
    <definedName name="ssss" localSheetId="14">'[72]U-4_Investments &amp; FD'!#REF!</definedName>
    <definedName name="ssss" localSheetId="5">'[72]U-4_Investments &amp; FD'!#REF!</definedName>
    <definedName name="ssss">'[72]U-4_Investments &amp; FD'!#REF!</definedName>
    <definedName name="SSSSSSSSSSSas" hidden="1">{#N/A,#N/A,FALSE,"EX-ISEWA -all";#N/A,#N/A,FALSE,"EX - SEWA";#N/A,#N/A,FALSE,"EX - ISEWAD";#N/A,#N/A,FALSE,"EX - THAI";#N/A,#N/A,FALSE,"EX - INDIA";#N/A,#N/A,FALSE,"EX - MAL";#N/A,#N/A,FALSE,"EX - SWA";#N/A,#N/A,FALSE,"EX - INDO";#N/A,#N/A,FALSE,"EX - DIV";#N/A,#N/A,FALSE,"EX - CONS THAI";#N/A,#N/A,FALSE,"EX-GTS";#N/A,#N/A,FALSE,"EX-CCNR"}</definedName>
    <definedName name="ssssssssssssss" localSheetId="14" hidden="1">[113]xxx!#REF!</definedName>
    <definedName name="ssssssssssssss" localSheetId="9" hidden="1">[113]xxx!#REF!</definedName>
    <definedName name="ssssssssssssss" localSheetId="19" hidden="1">[113]xxx!#REF!</definedName>
    <definedName name="ssssssssssssss" localSheetId="18" hidden="1">[113]xxx!#REF!</definedName>
    <definedName name="ssssssssssssss" localSheetId="5" hidden="1">[113]xxx!#REF!</definedName>
    <definedName name="ssssssssssssss" hidden="1">[113]xxx!#REF!</definedName>
    <definedName name="StandardEntitlement">18</definedName>
    <definedName name="StandardMonthProrata">18/12</definedName>
    <definedName name="StartPeriod2002">DATE(2002,1,1)</definedName>
    <definedName name="StartTimes" localSheetId="14">#REF!</definedName>
    <definedName name="StartTimes" localSheetId="5">#REF!</definedName>
    <definedName name="StartTimes">#REF!</definedName>
    <definedName name="State" localSheetId="14">#REF!</definedName>
    <definedName name="State" localSheetId="5">#REF!</definedName>
    <definedName name="State">#REF!</definedName>
    <definedName name="stavanger">[2]Sheet1!$G$221</definedName>
    <definedName name="stavanger1">[2]Sheet1!$I$221</definedName>
    <definedName name="stk" localSheetId="14">#REF!</definedName>
    <definedName name="stk" localSheetId="5">#REF!</definedName>
    <definedName name="stk">#REF!</definedName>
    <definedName name="Stock" localSheetId="14">#REF!</definedName>
    <definedName name="Stock" localSheetId="5">#REF!</definedName>
    <definedName name="Stock">#REF!</definedName>
    <definedName name="Stock_loss_explanation" localSheetId="14">#REF!</definedName>
    <definedName name="Stock_loss_explanation" localSheetId="5">#REF!</definedName>
    <definedName name="Stock_loss_explanation">#REF!</definedName>
    <definedName name="Stock_Value" localSheetId="14">#REF!,#REF!,#REF!,#REF!,#REF!</definedName>
    <definedName name="Stock_Value" localSheetId="5">#REF!,#REF!,#REF!,#REF!,#REF!</definedName>
    <definedName name="Stock_Value">#REF!,#REF!,#REF!,#REF!,#REF!</definedName>
    <definedName name="stokke">[2]Sheet1!$G$153</definedName>
    <definedName name="stokke1">[2]Sheet1!$I$153</definedName>
    <definedName name="success_list">[48]Sheet3!$E$2:$E$4</definedName>
    <definedName name="succhi">[57]estrazione!$B$132:$AA$149</definedName>
    <definedName name="sudhansu" localSheetId="19" hidden="1">{#N/A,#N/A,FALSE,"Consolidated"}</definedName>
    <definedName name="sudhansu" localSheetId="18" hidden="1">{#N/A,#N/A,FALSE,"Consolidated"}</definedName>
    <definedName name="sudhansu" hidden="1">{#N/A,#N/A,FALSE,"Consolidated"}</definedName>
    <definedName name="Sum" localSheetId="14">#REF!</definedName>
    <definedName name="Sum" localSheetId="5">#REF!</definedName>
    <definedName name="Sum">#REF!</definedName>
    <definedName name="Sum_Nes_Can33_1qtr" localSheetId="14">#REF!</definedName>
    <definedName name="Sum_Nes_Can33_1qtr" localSheetId="5">#REF!</definedName>
    <definedName name="Sum_Nes_Can33_1qtr">#REF!</definedName>
    <definedName name="Sum_Nes_Can33_2qtr" localSheetId="14">#REF!</definedName>
    <definedName name="Sum_Nes_Can33_2qtr" localSheetId="5">#REF!</definedName>
    <definedName name="Sum_Nes_Can33_2qtr">#REF!</definedName>
    <definedName name="Sum_Nes_Can33_3qtr" localSheetId="14">#REF!</definedName>
    <definedName name="Sum_Nes_Can33_3qtr" localSheetId="5">#REF!</definedName>
    <definedName name="Sum_Nes_Can33_3qtr">#REF!</definedName>
    <definedName name="Sum_Nes_Can33_4qtr" localSheetId="14">#REF!</definedName>
    <definedName name="Sum_Nes_Can33_4qtr" localSheetId="5">#REF!</definedName>
    <definedName name="Sum_Nes_Can33_4qtr">#REF!</definedName>
    <definedName name="Sum_Nes_Can33_98" localSheetId="14">#REF!</definedName>
    <definedName name="Sum_Nes_Can33_98" localSheetId="5">#REF!</definedName>
    <definedName name="Sum_Nes_Can33_98">#REF!</definedName>
    <definedName name="Sum_Nes_Pet150_1qtr" localSheetId="14">#REF!</definedName>
    <definedName name="Sum_Nes_Pet150_1qtr" localSheetId="5">#REF!</definedName>
    <definedName name="Sum_Nes_Pet150_1qtr">#REF!</definedName>
    <definedName name="Sum_Nes_Pet150_2qtr" localSheetId="14">#REF!</definedName>
    <definedName name="Sum_Nes_Pet150_2qtr" localSheetId="5">#REF!</definedName>
    <definedName name="Sum_Nes_Pet150_2qtr">#REF!</definedName>
    <definedName name="Sum_Nes_Pet150_3qtr" localSheetId="14">#REF!</definedName>
    <definedName name="Sum_Nes_Pet150_3qtr" localSheetId="5">#REF!</definedName>
    <definedName name="Sum_Nes_Pet150_3qtr">#REF!</definedName>
    <definedName name="Sum_Nes_Pet150_4qtr" localSheetId="14">#REF!</definedName>
    <definedName name="Sum_Nes_Pet150_4qtr" localSheetId="5">#REF!</definedName>
    <definedName name="Sum_Nes_Pet150_4qtr">#REF!</definedName>
    <definedName name="Sum_Nes_Pet150_98" localSheetId="14">#REF!</definedName>
    <definedName name="Sum_Nes_Pet150_98" localSheetId="5">#REF!</definedName>
    <definedName name="Sum_Nes_Pet150_98">#REF!</definedName>
    <definedName name="Sum_Sprite_Pet150_1qtr" localSheetId="14">#REF!</definedName>
    <definedName name="Sum_Sprite_Pet150_1qtr" localSheetId="5">#REF!</definedName>
    <definedName name="Sum_Sprite_Pet150_1qtr">#REF!</definedName>
    <definedName name="Sum_Sprite_Pet150_2qtr" localSheetId="14">#REF!</definedName>
    <definedName name="Sum_Sprite_Pet150_2qtr" localSheetId="5">#REF!</definedName>
    <definedName name="Sum_Sprite_Pet150_2qtr">#REF!</definedName>
    <definedName name="SumDB_800">[2]Sheet1!$A$1:$P$17</definedName>
    <definedName name="SumDB_800ActMTD">[2]Sheet1!$M$3:$Q$19</definedName>
    <definedName name="SumDB_800ActYTD">[2]Sheet1!$S$3:$W$19</definedName>
    <definedName name="SumDB_800BudMTD">[2]Sheet1!$A$3:$E$19</definedName>
    <definedName name="SumDB_800BudYTD">[2]Sheet1!$G$3:$K$19</definedName>
    <definedName name="SumDB_801">[2]Sheet1!$A$22:$N$55</definedName>
    <definedName name="SumDB_801ActMTD">[2]Sheet1!$M$22:$Q$38</definedName>
    <definedName name="SumDB_801ActYTD">[2]Sheet1!$S$22:$W$38</definedName>
    <definedName name="SumDB_801BudMTD">[2]Sheet1!$A$22:$E$38</definedName>
    <definedName name="SumDB_801BudYTD">[2]Sheet1!$G$22:$K$38</definedName>
    <definedName name="SumDB_803">[2]Sheet1!$A$58:$N$110</definedName>
    <definedName name="SumDB_803ActMTD">[2]Sheet1!$M$41:$Q$57</definedName>
    <definedName name="SumDB_803ActYTD">[2]Sheet1!$S$41:$W$57</definedName>
    <definedName name="SumDB_803BudMTD">[2]Sheet1!$A$41:$E$57</definedName>
    <definedName name="SumDB_803BudYTD">[2]Sheet1!$G$41:$K$57</definedName>
    <definedName name="SumDB_810">[2]Sheet1!$A$168:$N$220</definedName>
    <definedName name="SumDB_810ActMTD">[2]Sheet1!$M$79:$Q$95</definedName>
    <definedName name="SumDB_810ActYTD">[2]Sheet1!$S$79:$W$95</definedName>
    <definedName name="SumDB_810BudMTD">[2]Sheet1!$A$79:$E$95</definedName>
    <definedName name="SumDB_810BudYTD">[2]Sheet1!$G$79:$K$95</definedName>
    <definedName name="SumDB_820">[2]Sheet1!$A$113:$N$165</definedName>
    <definedName name="SumDB_820ActMTD">[2]Sheet1!$M$60:$Q$76</definedName>
    <definedName name="SumDB_820ActYTD">[2]Sheet1!$S$60:$W$76</definedName>
    <definedName name="SumDB_820BudMTD">[2]Sheet1!$A$60:$E$76</definedName>
    <definedName name="SumDB_820BudYTD">[2]Sheet1!$G$60:$K$76</definedName>
    <definedName name="summary" localSheetId="13" hidden="1">#REF!</definedName>
    <definedName name="summary" localSheetId="14" hidden="1">#REF!</definedName>
    <definedName name="summary" localSheetId="9" hidden="1">#REF!</definedName>
    <definedName name="summary" localSheetId="5" hidden="1">#REF!</definedName>
    <definedName name="summary" hidden="1">#REF!</definedName>
    <definedName name="sunf" localSheetId="14">#REF!</definedName>
    <definedName name="sunf" localSheetId="5">#REF!</definedName>
    <definedName name="sunf">#REF!</definedName>
    <definedName name="Sunil_Havele" localSheetId="14">#REF!</definedName>
    <definedName name="Sunil_Havele" localSheetId="5">#REF!</definedName>
    <definedName name="Sunil_Havele">#REF!</definedName>
    <definedName name="SWA" localSheetId="14">#REF!</definedName>
    <definedName name="SWA" localSheetId="5">#REF!</definedName>
    <definedName name="SWA">#REF!</definedName>
    <definedName name="sylte">[2]Sheet1!$G$336</definedName>
    <definedName name="sylte1">[2]Sheet1!$I$336</definedName>
    <definedName name="t" localSheetId="14">#REF!</definedName>
    <definedName name="t" localSheetId="5">#REF!</definedName>
    <definedName name="t">#REF!</definedName>
    <definedName name="T4YR1" localSheetId="14">#REF!</definedName>
    <definedName name="T4YR1" localSheetId="5">#REF!</definedName>
    <definedName name="T4YR1">#REF!</definedName>
    <definedName name="TABELLA" localSheetId="14">#REF!</definedName>
    <definedName name="TABELLA" localSheetId="5">#REF!</definedName>
    <definedName name="TABELLA">#REF!</definedName>
    <definedName name="TABLE" localSheetId="14">#REF!</definedName>
    <definedName name="TABLE" localSheetId="5">#REF!</definedName>
    <definedName name="TABLE">#REF!</definedName>
    <definedName name="TAN_BINH" localSheetId="14">#REF!</definedName>
    <definedName name="TAN_BINH" localSheetId="5">#REF!</definedName>
    <definedName name="TAN_BINH">#REF!</definedName>
    <definedName name="TARGET" localSheetId="14">#REF!</definedName>
    <definedName name="TARGET" localSheetId="5">#REF!</definedName>
    <definedName name="TARGET">#REF!</definedName>
    <definedName name="Tax" localSheetId="14">#REF!</definedName>
    <definedName name="Tax" localSheetId="5">#REF!</definedName>
    <definedName name="Tax">#REF!</definedName>
    <definedName name="Taxdata">[115]Tax!$B$9:$AO$1437</definedName>
    <definedName name="tbb" hidden="1">'[116]#REF'!$B$201:$B$218</definedName>
    <definedName name="tbl_ProdInfo" localSheetId="13" hidden="1">#REF!</definedName>
    <definedName name="tbl_ProdInfo" localSheetId="14" hidden="1">#REF!</definedName>
    <definedName name="tbl_ProdInfo" localSheetId="9" hidden="1">#REF!</definedName>
    <definedName name="tbl_ProdInfo" localSheetId="5" hidden="1">#REF!</definedName>
    <definedName name="tbl_ProdInfo" hidden="1">#REF!</definedName>
    <definedName name="tccc">[16]estrazione!$B$35:$V$57</definedName>
    <definedName name="tea">[57]estrazione!$B$82:$AA$99</definedName>
    <definedName name="tempo">[65]Sheet3!$A$1</definedName>
    <definedName name="TEST0" localSheetId="14">#REF!</definedName>
    <definedName name="TEST0" localSheetId="5">#REF!</definedName>
    <definedName name="TEST0">#REF!</definedName>
    <definedName name="TEST1" localSheetId="14">#REF!</definedName>
    <definedName name="TEST1" localSheetId="5">#REF!</definedName>
    <definedName name="TEST1">#REF!</definedName>
    <definedName name="TEST10" localSheetId="14">#REF!</definedName>
    <definedName name="TEST10" localSheetId="5">#REF!</definedName>
    <definedName name="TEST10">#REF!</definedName>
    <definedName name="TEST11" localSheetId="14">#REF!</definedName>
    <definedName name="TEST11" localSheetId="5">#REF!</definedName>
    <definedName name="TEST11">#REF!</definedName>
    <definedName name="TEST12" localSheetId="14">#REF!</definedName>
    <definedName name="TEST12" localSheetId="5">#REF!</definedName>
    <definedName name="TEST12">#REF!</definedName>
    <definedName name="TEST13" localSheetId="14">#REF!</definedName>
    <definedName name="TEST13" localSheetId="5">#REF!</definedName>
    <definedName name="TEST13">#REF!</definedName>
    <definedName name="TEST14" localSheetId="14">#REF!</definedName>
    <definedName name="TEST14" localSheetId="5">#REF!</definedName>
    <definedName name="TEST14">#REF!</definedName>
    <definedName name="TEST15" localSheetId="14">#REF!</definedName>
    <definedName name="TEST15" localSheetId="5">#REF!</definedName>
    <definedName name="TEST15">#REF!</definedName>
    <definedName name="TEST16" localSheetId="14">#REF!</definedName>
    <definedName name="TEST16" localSheetId="5">#REF!</definedName>
    <definedName name="TEST16">#REF!</definedName>
    <definedName name="TEST17" localSheetId="14">#REF!</definedName>
    <definedName name="TEST17" localSheetId="5">#REF!</definedName>
    <definedName name="TEST17">#REF!</definedName>
    <definedName name="TEST18" localSheetId="14">#REF!</definedName>
    <definedName name="TEST18" localSheetId="5">#REF!</definedName>
    <definedName name="TEST18">#REF!</definedName>
    <definedName name="TEST19" localSheetId="14">#REF!</definedName>
    <definedName name="TEST19" localSheetId="5">#REF!</definedName>
    <definedName name="TEST19">#REF!</definedName>
    <definedName name="TEST2" localSheetId="14">#REF!</definedName>
    <definedName name="TEST2" localSheetId="5">#REF!</definedName>
    <definedName name="TEST2">#REF!</definedName>
    <definedName name="TEST20" localSheetId="14">#REF!</definedName>
    <definedName name="TEST20" localSheetId="5">#REF!</definedName>
    <definedName name="TEST20">#REF!</definedName>
    <definedName name="TEST21" localSheetId="14">#REF!</definedName>
    <definedName name="TEST21" localSheetId="5">#REF!</definedName>
    <definedName name="TEST21">#REF!</definedName>
    <definedName name="TEST22" localSheetId="14">#REF!</definedName>
    <definedName name="TEST22" localSheetId="5">#REF!</definedName>
    <definedName name="TEST22">#REF!</definedName>
    <definedName name="TEST23" localSheetId="14">#REF!</definedName>
    <definedName name="TEST23" localSheetId="5">#REF!</definedName>
    <definedName name="TEST23">#REF!</definedName>
    <definedName name="TEST24" localSheetId="14">#REF!</definedName>
    <definedName name="TEST24" localSheetId="5">#REF!</definedName>
    <definedName name="TEST24">#REF!</definedName>
    <definedName name="TEST25" localSheetId="14">#REF!</definedName>
    <definedName name="TEST25" localSheetId="5">#REF!</definedName>
    <definedName name="TEST25">#REF!</definedName>
    <definedName name="TEST26" localSheetId="14">#REF!</definedName>
    <definedName name="TEST26" localSheetId="5">#REF!</definedName>
    <definedName name="TEST26">#REF!</definedName>
    <definedName name="TEST27" localSheetId="14">#REF!</definedName>
    <definedName name="TEST27" localSheetId="5">#REF!</definedName>
    <definedName name="TEST27">#REF!</definedName>
    <definedName name="TEST28" localSheetId="14">#REF!</definedName>
    <definedName name="TEST28" localSheetId="5">#REF!</definedName>
    <definedName name="TEST28">#REF!</definedName>
    <definedName name="TEST29" localSheetId="14">#REF!</definedName>
    <definedName name="TEST29" localSheetId="5">#REF!</definedName>
    <definedName name="TEST29">#REF!</definedName>
    <definedName name="TEST3" localSheetId="14">#REF!</definedName>
    <definedName name="TEST3" localSheetId="5">#REF!</definedName>
    <definedName name="TEST3">#REF!</definedName>
    <definedName name="TEST30" localSheetId="14">#REF!</definedName>
    <definedName name="TEST30" localSheetId="5">#REF!</definedName>
    <definedName name="TEST30">#REF!</definedName>
    <definedName name="TEST31" localSheetId="14">#REF!</definedName>
    <definedName name="TEST31" localSheetId="5">#REF!</definedName>
    <definedName name="TEST31">#REF!</definedName>
    <definedName name="TEST32" localSheetId="14">#REF!</definedName>
    <definedName name="TEST32" localSheetId="5">#REF!</definedName>
    <definedName name="TEST32">#REF!</definedName>
    <definedName name="TEST33" localSheetId="14">#REF!</definedName>
    <definedName name="TEST33" localSheetId="5">#REF!</definedName>
    <definedName name="TEST33">#REF!</definedName>
    <definedName name="TEST34" localSheetId="14">#REF!</definedName>
    <definedName name="TEST34" localSheetId="5">#REF!</definedName>
    <definedName name="TEST34">#REF!</definedName>
    <definedName name="TEST35" localSheetId="14">#REF!</definedName>
    <definedName name="TEST35" localSheetId="5">#REF!</definedName>
    <definedName name="TEST35">#REF!</definedName>
    <definedName name="TEST36" localSheetId="14">#REF!</definedName>
    <definedName name="TEST36" localSheetId="5">#REF!</definedName>
    <definedName name="TEST36">#REF!</definedName>
    <definedName name="TEST37" localSheetId="14">#REF!</definedName>
    <definedName name="TEST37" localSheetId="5">#REF!</definedName>
    <definedName name="TEST37">#REF!</definedName>
    <definedName name="TEST38" localSheetId="14">#REF!</definedName>
    <definedName name="TEST38" localSheetId="5">#REF!</definedName>
    <definedName name="TEST38">#REF!</definedName>
    <definedName name="TEST39" localSheetId="14">#REF!</definedName>
    <definedName name="TEST39" localSheetId="5">#REF!</definedName>
    <definedName name="TEST39">#REF!</definedName>
    <definedName name="TEST4" localSheetId="14">#REF!</definedName>
    <definedName name="TEST4" localSheetId="5">#REF!</definedName>
    <definedName name="TEST4">#REF!</definedName>
    <definedName name="TEST40" localSheetId="14">#REF!</definedName>
    <definedName name="TEST40" localSheetId="5">#REF!</definedName>
    <definedName name="TEST40">#REF!</definedName>
    <definedName name="TEST41" localSheetId="14">#REF!</definedName>
    <definedName name="TEST41" localSheetId="5">#REF!</definedName>
    <definedName name="TEST41">#REF!</definedName>
    <definedName name="TEST42" localSheetId="14">#REF!</definedName>
    <definedName name="TEST42" localSheetId="5">#REF!</definedName>
    <definedName name="TEST42">#REF!</definedName>
    <definedName name="TEST43" localSheetId="14">#REF!</definedName>
    <definedName name="TEST43" localSheetId="5">#REF!</definedName>
    <definedName name="TEST43">#REF!</definedName>
    <definedName name="TEST44" localSheetId="14">#REF!</definedName>
    <definedName name="TEST44" localSheetId="5">#REF!</definedName>
    <definedName name="TEST44">#REF!</definedName>
    <definedName name="TEST45" localSheetId="14">#REF!</definedName>
    <definedName name="TEST45" localSheetId="5">#REF!</definedName>
    <definedName name="TEST45">#REF!</definedName>
    <definedName name="TEST46" localSheetId="14">#REF!</definedName>
    <definedName name="TEST46" localSheetId="5">#REF!</definedName>
    <definedName name="TEST46">#REF!</definedName>
    <definedName name="TEST47" localSheetId="14">#REF!</definedName>
    <definedName name="TEST47" localSheetId="5">#REF!</definedName>
    <definedName name="TEST47">#REF!</definedName>
    <definedName name="TEST48" localSheetId="14">#REF!</definedName>
    <definedName name="TEST48" localSheetId="5">#REF!</definedName>
    <definedName name="TEST48">#REF!</definedName>
    <definedName name="TEST49" localSheetId="14">#REF!</definedName>
    <definedName name="TEST49" localSheetId="5">#REF!</definedName>
    <definedName name="TEST49">#REF!</definedName>
    <definedName name="TEST5" localSheetId="14">#REF!</definedName>
    <definedName name="TEST5" localSheetId="5">#REF!</definedName>
    <definedName name="TEST5">#REF!</definedName>
    <definedName name="TEST50" localSheetId="14">#REF!</definedName>
    <definedName name="TEST50" localSheetId="5">#REF!</definedName>
    <definedName name="TEST50">#REF!</definedName>
    <definedName name="TEST51" localSheetId="14">#REF!</definedName>
    <definedName name="TEST51" localSheetId="5">#REF!</definedName>
    <definedName name="TEST51">#REF!</definedName>
    <definedName name="TEST52" localSheetId="14">#REF!</definedName>
    <definedName name="TEST52" localSheetId="5">#REF!</definedName>
    <definedName name="TEST52">#REF!</definedName>
    <definedName name="TEST53" localSheetId="14">#REF!</definedName>
    <definedName name="TEST53" localSheetId="5">#REF!</definedName>
    <definedName name="TEST53">#REF!</definedName>
    <definedName name="TEST54" localSheetId="14">#REF!</definedName>
    <definedName name="TEST54" localSheetId="5">#REF!</definedName>
    <definedName name="TEST54">#REF!</definedName>
    <definedName name="TEST55" localSheetId="14">#REF!</definedName>
    <definedName name="TEST55" localSheetId="5">#REF!</definedName>
    <definedName name="TEST55">#REF!</definedName>
    <definedName name="TEST6" localSheetId="14">#REF!</definedName>
    <definedName name="TEST6" localSheetId="5">#REF!</definedName>
    <definedName name="TEST6">#REF!</definedName>
    <definedName name="TEST7" localSheetId="14">#REF!</definedName>
    <definedName name="TEST7" localSheetId="5">#REF!</definedName>
    <definedName name="TEST7">#REF!</definedName>
    <definedName name="TEST8" localSheetId="14">#REF!</definedName>
    <definedName name="TEST8" localSheetId="5">#REF!</definedName>
    <definedName name="TEST8">#REF!</definedName>
    <definedName name="TEST9" localSheetId="14">#REF!</definedName>
    <definedName name="TEST9" localSheetId="5">#REF!</definedName>
    <definedName name="TEST9">#REF!</definedName>
    <definedName name="TESTHKEY" localSheetId="14">#REF!</definedName>
    <definedName name="TESTHKEY" localSheetId="5">#REF!</definedName>
    <definedName name="TESTHKEY">#REF!</definedName>
    <definedName name="TESTKEYS" localSheetId="14">#REF!</definedName>
    <definedName name="TESTKEYS" localSheetId="5">#REF!</definedName>
    <definedName name="TESTKEYS">#REF!</definedName>
    <definedName name="TESTVKEY" localSheetId="14">#REF!</definedName>
    <definedName name="TESTVKEY" localSheetId="5">#REF!</definedName>
    <definedName name="TESTVKEY">#REF!</definedName>
    <definedName name="Thanhhoa" localSheetId="14">#REF!</definedName>
    <definedName name="Thanhhoa" localSheetId="5">#REF!</definedName>
    <definedName name="Thanhhoa">#REF!</definedName>
    <definedName name="ThanhXuan110" localSheetId="14">'[117]KH-Q1,Q2,01'!#REF!</definedName>
    <definedName name="ThanhXuan110" localSheetId="5">'[117]KH-Q1,Q2,01'!#REF!</definedName>
    <definedName name="ThanhXuan110">'[117]KH-Q1,Q2,01'!#REF!</definedName>
    <definedName name="Thinh" localSheetId="14">#REF!</definedName>
    <definedName name="Thinh" localSheetId="5">#REF!</definedName>
    <definedName name="Thinh">#REF!</definedName>
    <definedName name="THK" localSheetId="14">#REF!</definedName>
    <definedName name="THK" localSheetId="5">#REF!</definedName>
    <definedName name="THK">#REF!</definedName>
    <definedName name="Time_Deposits___Non_Singapore_Dollars" localSheetId="14">#REF!</definedName>
    <definedName name="Time_Deposits___Non_Singapore_Dollars" localSheetId="5">#REF!</definedName>
    <definedName name="Time_Deposits___Non_Singapore_Dollars">#REF!</definedName>
    <definedName name="Time_Deposits___Singapore_Dollars" localSheetId="14">#REF!</definedName>
    <definedName name="Time_Deposits___Singapore_Dollars" localSheetId="5">#REF!</definedName>
    <definedName name="Time_Deposits___Singapore_Dollars">#REF!</definedName>
    <definedName name="title">[118]Salary!$B$4:$S$4</definedName>
    <definedName name="TMC" localSheetId="14">#REF!</definedName>
    <definedName name="TMC" localSheetId="5">#REF!</definedName>
    <definedName name="TMC">#REF!</definedName>
    <definedName name="TMCAFH" localSheetId="14">#REF!</definedName>
    <definedName name="TMCAFH" localSheetId="5">#REF!</definedName>
    <definedName name="TMCAFH">#REF!</definedName>
    <definedName name="TMCCHN" localSheetId="14">#REF!</definedName>
    <definedName name="TMCCHN" localSheetId="5">#REF!</definedName>
    <definedName name="TMCCHN">#REF!</definedName>
    <definedName name="TMCHM" localSheetId="14">#REF!</definedName>
    <definedName name="TMCHM" localSheetId="5">#REF!</definedName>
    <definedName name="TMCHM">#REF!</definedName>
    <definedName name="TMCS1" localSheetId="14">#REF!</definedName>
    <definedName name="TMCS1" localSheetId="5">#REF!</definedName>
    <definedName name="TMCS1">#REF!</definedName>
    <definedName name="TMCS2" localSheetId="14">#REF!</definedName>
    <definedName name="TMCS2" localSheetId="5">#REF!</definedName>
    <definedName name="TMCS2">#REF!</definedName>
    <definedName name="Top" localSheetId="14">#REF!</definedName>
    <definedName name="Top" localSheetId="5">#REF!</definedName>
    <definedName name="Top">#REF!</definedName>
    <definedName name="tosep">[119]Data!$A$4:$L$217</definedName>
    <definedName name="TOTAL" localSheetId="14">#REF!</definedName>
    <definedName name="TOTAL" localSheetId="5">#REF!</definedName>
    <definedName name="TOTAL">#REF!</definedName>
    <definedName name="Total_Cap_Cost">'[120]Civil Work'!$H$72</definedName>
    <definedName name="TOTAL_CCNR" localSheetId="14">#REF!</definedName>
    <definedName name="TOTAL_CCNR" localSheetId="5">#REF!</definedName>
    <definedName name="TOTAL_CCNR">#REF!</definedName>
    <definedName name="TOTAL_CONSIN" localSheetId="14">#REF!</definedName>
    <definedName name="TOTAL_CONSIN" localSheetId="5">#REF!</definedName>
    <definedName name="TOTAL_CONSIN">#REF!</definedName>
    <definedName name="Total_Cost" localSheetId="14">#REF!</definedName>
    <definedName name="Total_Cost" localSheetId="5">#REF!</definedName>
    <definedName name="Total_Cost">#REF!</definedName>
    <definedName name="TOTAL_INDIA" localSheetId="14">#REF!</definedName>
    <definedName name="TOTAL_INDIA" localSheetId="5">#REF!</definedName>
    <definedName name="TOTAL_INDIA">#REF!</definedName>
    <definedName name="TOTAL_INDO" localSheetId="14">#REF!</definedName>
    <definedName name="TOTAL_INDO" localSheetId="5">#REF!</definedName>
    <definedName name="TOTAL_INDO">#REF!</definedName>
    <definedName name="TOTAL_MAL" localSheetId="14">#REF!</definedName>
    <definedName name="TOTAL_MAL" localSheetId="5">#REF!</definedName>
    <definedName name="TOTAL_MAL">#REF!</definedName>
    <definedName name="TOTAL_SWA" localSheetId="14">#REF!</definedName>
    <definedName name="TOTAL_SWA" localSheetId="5">#REF!</definedName>
    <definedName name="TOTAL_SWA">#REF!</definedName>
    <definedName name="TOTAL_THAI" localSheetId="14">#REF!</definedName>
    <definedName name="TOTAL_THAI" localSheetId="5">#REF!</definedName>
    <definedName name="TOTAL_THAI">#REF!</definedName>
    <definedName name="TOTALT">[2]Sheet1!$I$1:$I$65536</definedName>
    <definedName name="TRANS_DET" localSheetId="14">#REF!</definedName>
    <definedName name="TRANS_DET" localSheetId="5">#REF!</definedName>
    <definedName name="TRANS_DET">#REF!</definedName>
    <definedName name="trdtrrt" hidden="1">{#N/A,#N/A,FALSE,"ISEWAD";#N/A,#N/A,FALSE,"THAI";#N/A,#N/A,FALSE,"INDIA";#N/A,#N/A,FALSE,"MAL";#N/A,#N/A,FALSE,"SWA";#N/A,#N/A,FALSE,"INDO"}</definedName>
    <definedName name="trew" localSheetId="14">#REF!</definedName>
    <definedName name="trew" localSheetId="5">#REF!</definedName>
    <definedName name="trew">#REF!</definedName>
    <definedName name="Tri" localSheetId="14">#REF!</definedName>
    <definedName name="Tri" localSheetId="5">#REF!</definedName>
    <definedName name="Tri">#REF!</definedName>
    <definedName name="trial" localSheetId="14">#REF!</definedName>
    <definedName name="trial" localSheetId="5">#REF!</definedName>
    <definedName name="trial">#REF!</definedName>
    <definedName name="Trinh" localSheetId="14">#REF!</definedName>
    <definedName name="Trinh" localSheetId="5">#REF!</definedName>
    <definedName name="Trinh">#REF!</definedName>
    <definedName name="TSV">'[70]Volume by Month UC'!$D$213</definedName>
    <definedName name="TSVPC">'[70]Volume by Month PC'!$D$213</definedName>
    <definedName name="tt" localSheetId="14">#REF!</definedName>
    <definedName name="tt" localSheetId="5">#REF!</definedName>
    <definedName name="tt">#REF!</definedName>
    <definedName name="TTT" localSheetId="14">#REF!</definedName>
    <definedName name="TTT" localSheetId="5">#REF!</definedName>
    <definedName name="TTT">#REF!</definedName>
    <definedName name="tvl" localSheetId="14">#REF!</definedName>
    <definedName name="tvl" localSheetId="5">#REF!</definedName>
    <definedName name="tvl">#REF!</definedName>
    <definedName name="TWRER" localSheetId="14">#REF!</definedName>
    <definedName name="TWRER" localSheetId="5">#REF!</definedName>
    <definedName name="TWRER">#REF!</definedName>
    <definedName name="U_10_NRV_Impact">'[4]V-13_NRV Testing-FG'!$J$261</definedName>
    <definedName name="U_11_FG_Variance" localSheetId="14">#REF!</definedName>
    <definedName name="U_11_FG_Variance" localSheetId="5">#REF!</definedName>
    <definedName name="U_11_FG_Variance">#REF!</definedName>
    <definedName name="U_12_Bottles_Plant" localSheetId="14">'[80]Container Reconciliation'!#REF!</definedName>
    <definedName name="U_12_Bottles_Plant" localSheetId="5">'[80]Container Reconciliation'!#REF!</definedName>
    <definedName name="U_12_Bottles_Plant">'[80]Container Reconciliation'!#REF!</definedName>
    <definedName name="U_12_COL" localSheetId="14">'[80]Container Reconciliation'!#REF!</definedName>
    <definedName name="U_12_COL" localSheetId="5">'[80]Container Reconciliation'!#REF!</definedName>
    <definedName name="U_12_COL">'[80]Container Reconciliation'!#REF!</definedName>
    <definedName name="U_12_Crates_Plant" localSheetId="14">'[80]Container Reconciliation'!#REF!</definedName>
    <definedName name="U_12_Crates_Plant" localSheetId="5">'[80]Container Reconciliation'!#REF!</definedName>
    <definedName name="U_12_Crates_Plant">'[80]Container Reconciliation'!#REF!</definedName>
    <definedName name="U_12_Crates_Trade" localSheetId="14">'[80]Container Reconciliation'!#REF!</definedName>
    <definedName name="U_12_Crates_Trade" localSheetId="5">'[80]Container Reconciliation'!#REF!</definedName>
    <definedName name="U_12_Crates_Trade">'[80]Container Reconciliation'!#REF!</definedName>
    <definedName name="U_12_Glass_Trade" localSheetId="14">'[80]Container Reconciliation'!#REF!</definedName>
    <definedName name="U_12_Glass_Trade" localSheetId="5">'[80]Container Reconciliation'!#REF!</definedName>
    <definedName name="U_12_Glass_Trade">'[80]Container Reconciliation'!#REF!</definedName>
    <definedName name="U_12_Jars_Plant" localSheetId="14">'[80]Container Reconciliation'!#REF!</definedName>
    <definedName name="U_12_Jars_Plant" localSheetId="5">'[80]Container Reconciliation'!#REF!</definedName>
    <definedName name="U_12_Jars_Plant">'[80]Container Reconciliation'!#REF!</definedName>
    <definedName name="U_12_Jars_Trade" localSheetId="14">'[80]Container Reconciliation'!#REF!</definedName>
    <definedName name="U_12_Jars_Trade" localSheetId="5">'[80]Container Reconciliation'!#REF!</definedName>
    <definedName name="U_12_Jars_Trade">'[80]Container Reconciliation'!#REF!</definedName>
    <definedName name="U_4_Investments_2002" localSheetId="14">'[109]U-4_Investments &amp; FD'!#REF!</definedName>
    <definedName name="U_4_Investments_2002" localSheetId="5">'[109]U-4_Investments &amp; FD'!#REF!</definedName>
    <definedName name="U_4_Investments_2002">'[109]U-4_Investments &amp; FD'!#REF!</definedName>
    <definedName name="U_4_Investments_2003" localSheetId="14">'[109]U-4_Investments &amp; FD'!#REF!</definedName>
    <definedName name="U_4_Investments_2003" localSheetId="5">'[109]U-4_Investments &amp; FD'!#REF!</definedName>
    <definedName name="U_4_Investments_2003">'[109]U-4_Investments &amp; FD'!#REF!</definedName>
    <definedName name="U_4_Investments_2004" localSheetId="14">'[109]U-4_Investments &amp; FD'!#REF!</definedName>
    <definedName name="U_4_Investments_2004" localSheetId="5">'[109]U-4_Investments &amp; FD'!#REF!</definedName>
    <definedName name="U_4_Investments_2004">'[109]U-4_Investments &amp; FD'!#REF!</definedName>
    <definedName name="U_6_RM_Variance" localSheetId="14">#REF!</definedName>
    <definedName name="U_6_RM_Variance" localSheetId="5">#REF!</definedName>
    <definedName name="U_6_RM_Variance">#REF!</definedName>
    <definedName name="U_8" localSheetId="14">'[121]U-4_Investments &amp; FD'!#REF!</definedName>
    <definedName name="U_8" localSheetId="5">'[121]U-4_Investments &amp; FD'!#REF!</definedName>
    <definedName name="U_8">'[121]U-4_Investments &amp; FD'!#REF!</definedName>
    <definedName name="U_8_Closing_FG" localSheetId="14">#REF!</definedName>
    <definedName name="U_8_Closing_FG" localSheetId="5">#REF!</definedName>
    <definedName name="U_8_Closing_FG">#REF!</definedName>
    <definedName name="U_8_COBO_Sales" localSheetId="14">#REF!</definedName>
    <definedName name="U_8_COBO_Sales" localSheetId="5">#REF!</definedName>
    <definedName name="U_8_COBO_Sales">#REF!</definedName>
    <definedName name="U_8_Crate_Rental" localSheetId="14">#REF!</definedName>
    <definedName name="U_8_Crate_Rental" localSheetId="5">#REF!</definedName>
    <definedName name="U_8_Crate_Rental">#REF!</definedName>
    <definedName name="U_8_Processing" localSheetId="14">#REF!</definedName>
    <definedName name="U_8_Processing" localSheetId="5">#REF!</definedName>
    <definedName name="U_8_Processing">#REF!</definedName>
    <definedName name="U_8_Purchases_COBO" localSheetId="14">#REF!</definedName>
    <definedName name="U_8_Purchases_COBO" localSheetId="5">#REF!</definedName>
    <definedName name="U_8_Purchases_COBO">#REF!</definedName>
    <definedName name="U_8_Purchases_FOBO" localSheetId="14">#REF!</definedName>
    <definedName name="U_8_Purchases_FOBO" localSheetId="5">#REF!</definedName>
    <definedName name="U_8_Purchases_FOBO">#REF!</definedName>
    <definedName name="U_8_Purchases_HCCM" localSheetId="14">#REF!</definedName>
    <definedName name="U_8_Purchases_HCCM" localSheetId="5">#REF!</definedName>
    <definedName name="U_8_Purchases_HCCM">#REF!</definedName>
    <definedName name="U_8_Sales" localSheetId="14">#REF!</definedName>
    <definedName name="U_8_Sales" localSheetId="5">#REF!</definedName>
    <definedName name="U_8_Sales">#REF!</definedName>
    <definedName name="U_8_Sales_FOBO" localSheetId="14">#REF!</definedName>
    <definedName name="U_8_Sales_FOBO" localSheetId="5">#REF!</definedName>
    <definedName name="U_8_Sales_FOBO">#REF!</definedName>
    <definedName name="U_8_Sales_HCCM" localSheetId="14">#REF!</definedName>
    <definedName name="U_8_Sales_HCCM" localSheetId="5">#REF!</definedName>
    <definedName name="U_8_Sales_HCCM">#REF!</definedName>
    <definedName name="U_89" localSheetId="14">#REF!</definedName>
    <definedName name="U_89" localSheetId="5">#REF!</definedName>
    <definedName name="U_89">#REF!</definedName>
    <definedName name="U4YR1" localSheetId="14">#REF!</definedName>
    <definedName name="U4YR1" localSheetId="5">#REF!</definedName>
    <definedName name="U4YR1">#REF!</definedName>
    <definedName name="uc" localSheetId="14">#REF!</definedName>
    <definedName name="uc" localSheetId="5">#REF!</definedName>
    <definedName name="uc">#REF!</definedName>
    <definedName name="uk" localSheetId="14">#REF!</definedName>
    <definedName name="uk" localSheetId="5">#REF!</definedName>
    <definedName name="uk">#REF!</definedName>
    <definedName name="UMCS1" localSheetId="14">#REF!</definedName>
    <definedName name="UMCS1" localSheetId="5">#REF!</definedName>
    <definedName name="UMCS1">#REF!</definedName>
    <definedName name="UMCS2" localSheetId="14">#REF!</definedName>
    <definedName name="UMCS2" localSheetId="5">#REF!</definedName>
    <definedName name="UMCS2">#REF!</definedName>
    <definedName name="UNCOMMITTED" localSheetId="14">#REF!</definedName>
    <definedName name="UNCOMMITTED" localSheetId="5">#REF!</definedName>
    <definedName name="UNCOMMITTED">#REF!</definedName>
    <definedName name="Unformated01" localSheetId="14">#REF!</definedName>
    <definedName name="Unformated01" localSheetId="5">#REF!</definedName>
    <definedName name="Unformated01">#REF!</definedName>
    <definedName name="Unformated02" localSheetId="14">#REF!</definedName>
    <definedName name="Unformated02" localSheetId="5">#REF!</definedName>
    <definedName name="Unformated02">#REF!</definedName>
    <definedName name="Unformated03" localSheetId="14">#REF!</definedName>
    <definedName name="Unformated03" localSheetId="5">#REF!</definedName>
    <definedName name="Unformated03">#REF!</definedName>
    <definedName name="Unformated04" localSheetId="14">#REF!</definedName>
    <definedName name="Unformated04" localSheetId="5">#REF!</definedName>
    <definedName name="Unformated04">#REF!</definedName>
    <definedName name="Unformated05" localSheetId="14">#REF!</definedName>
    <definedName name="Unformated05" localSheetId="5">#REF!</definedName>
    <definedName name="Unformated05">#REF!</definedName>
    <definedName name="Unformated06" localSheetId="14">#REF!</definedName>
    <definedName name="Unformated06" localSheetId="5">#REF!</definedName>
    <definedName name="Unformated06">#REF!</definedName>
    <definedName name="Unformated07" localSheetId="14">#REF!</definedName>
    <definedName name="Unformated07" localSheetId="5">#REF!</definedName>
    <definedName name="Unformated07">#REF!</definedName>
    <definedName name="Unformated08" localSheetId="14">#REF!</definedName>
    <definedName name="Unformated08" localSheetId="5">#REF!</definedName>
    <definedName name="Unformated08">#REF!</definedName>
    <definedName name="Unformated09" localSheetId="14">#REF!</definedName>
    <definedName name="Unformated09" localSheetId="5">#REF!</definedName>
    <definedName name="Unformated09">#REF!</definedName>
    <definedName name="Unformated10" localSheetId="14">#REF!</definedName>
    <definedName name="Unformated10" localSheetId="5">#REF!</definedName>
    <definedName name="Unformated10">#REF!</definedName>
    <definedName name="Unformated11" localSheetId="14">#REF!</definedName>
    <definedName name="Unformated11" localSheetId="5">#REF!</definedName>
    <definedName name="Unformated11">#REF!</definedName>
    <definedName name="Unformated12" localSheetId="14">#REF!</definedName>
    <definedName name="Unformated12" localSheetId="5">#REF!</definedName>
    <definedName name="Unformated12">#REF!</definedName>
    <definedName name="Unformated13" localSheetId="14">#REF!</definedName>
    <definedName name="Unformated13" localSheetId="5">#REF!</definedName>
    <definedName name="Unformated13">#REF!</definedName>
    <definedName name="Unformated14" localSheetId="14">#REF!</definedName>
    <definedName name="Unformated14" localSheetId="5">#REF!</definedName>
    <definedName name="Unformated14">#REF!</definedName>
    <definedName name="UnformatedDepot" localSheetId="14">#REF!</definedName>
    <definedName name="UnformatedDepot" localSheetId="5">#REF!</definedName>
    <definedName name="UnformatedDepot">#REF!</definedName>
    <definedName name="Uniform" localSheetId="14">#REF!</definedName>
    <definedName name="Uniform" localSheetId="5">#REF!</definedName>
    <definedName name="Uniform">#REF!</definedName>
    <definedName name="Unit" localSheetId="14">#REF!</definedName>
    <definedName name="Unit" localSheetId="5">#REF!</definedName>
    <definedName name="Unit">#REF!</definedName>
    <definedName name="UNSEC_LOAN" localSheetId="14">#REF!</definedName>
    <definedName name="UNSEC_LOAN" localSheetId="5">#REF!</definedName>
    <definedName name="UNSEC_LOAN">#REF!</definedName>
    <definedName name="Unsettle_CCBVSouth_PC" localSheetId="14">#REF!</definedName>
    <definedName name="Unsettle_CCBVSouth_PC" localSheetId="5">#REF!</definedName>
    <definedName name="Unsettle_CCBVSouth_PC">#REF!</definedName>
    <definedName name="UP" localSheetId="14">#REF!,#REF!,#REF!,#REF!,#REF!,#REF!,#REF!,#REF!,#REF!,#REF!,#REF!</definedName>
    <definedName name="UP" localSheetId="5">#REF!,#REF!,#REF!,#REF!,#REF!,#REF!,#REF!,#REF!,#REF!,#REF!,#REF!</definedName>
    <definedName name="UP">#REF!,#REF!,#REF!,#REF!,#REF!,#REF!,#REF!,#REF!,#REF!,#REF!,#REF!</definedName>
    <definedName name="US" localSheetId="14">#REF!</definedName>
    <definedName name="US" localSheetId="5">#REF!</definedName>
    <definedName name="US">#REF!</definedName>
    <definedName name="usd">[122]SUMMARY!$I$16</definedName>
    <definedName name="usysExport" localSheetId="14">#REF!</definedName>
    <definedName name="usysExport" localSheetId="5">#REF!</definedName>
    <definedName name="usysExport">#REF!</definedName>
    <definedName name="uui" hidden="1">{#N/A,#N/A,FALSE,"ISEWAD";#N/A,#N/A,FALSE,"THAI";#N/A,#N/A,FALSE,"INDIA";#N/A,#N/A,FALSE,"MAL";#N/A,#N/A,FALSE,"SWA";#N/A,#N/A,FALSE,"INDO"}</definedName>
    <definedName name="v" localSheetId="14">#REF!</definedName>
    <definedName name="v" localSheetId="5">#REF!</definedName>
    <definedName name="v">#REF!</definedName>
    <definedName name="V_16a" localSheetId="14">#REF!</definedName>
    <definedName name="V_16a" localSheetId="5">#REF!</definedName>
    <definedName name="V_16a">#REF!</definedName>
    <definedName name="V_17" localSheetId="14">'[79]Control Chart-KOFIAT'!#REF!</definedName>
    <definedName name="V_17" localSheetId="5">'[79]Control Chart-KOFIAT'!#REF!</definedName>
    <definedName name="V_17">'[79]Control Chart-KOFIAT'!#REF!</definedName>
    <definedName name="V_17a" localSheetId="14">#REF!</definedName>
    <definedName name="V_17a" localSheetId="5">#REF!</definedName>
    <definedName name="V_17a">#REF!</definedName>
    <definedName name="V_8a" localSheetId="14">#REF!</definedName>
    <definedName name="V_8a" localSheetId="5">#REF!</definedName>
    <definedName name="V_8a">#REF!</definedName>
    <definedName name="V_9" localSheetId="14">'[79]Control Chart-KOFIAT'!#REF!</definedName>
    <definedName name="V_9" localSheetId="5">'[79]Control Chart-KOFIAT'!#REF!</definedName>
    <definedName name="V_9">'[79]Control Chart-KOFIAT'!#REF!</definedName>
    <definedName name="V_9a" localSheetId="14">#REF!</definedName>
    <definedName name="V_9a" localSheetId="5">#REF!</definedName>
    <definedName name="V_9a">#REF!</definedName>
    <definedName name="va" localSheetId="19" hidden="1">{#N/A,#N/A,FALSE,"Consolidated (2)"}</definedName>
    <definedName name="va" localSheetId="18" hidden="1">{#N/A,#N/A,FALSE,"Consolidated (2)"}</definedName>
    <definedName name="va" hidden="1">{#N/A,#N/A,FALSE,"Consolidated (2)"}</definedName>
    <definedName name="value_list">[95]Sheet3!$V$2:$V$5</definedName>
    <definedName name="VAT" localSheetId="14">[84]causo1!#REF!</definedName>
    <definedName name="VAT" localSheetId="5">[84]causo1!#REF!</definedName>
    <definedName name="VAT">[84]causo1!#REF!</definedName>
    <definedName name="vcvxc" hidden="1">{#N/A,#N/A,FALSE,"ISEWAD";#N/A,#N/A,FALSE,"THAI";#N/A,#N/A,FALSE,"INDIA";#N/A,#N/A,FALSE,"MAL";#N/A,#N/A,FALSE,"SWA";#N/A,#N/A,FALSE,"INDO"}</definedName>
    <definedName name="VEN_ce" localSheetId="14">#REF!</definedName>
    <definedName name="VEN_ce" localSheetId="5">#REF!</definedName>
    <definedName name="VEN_ce">#REF!</definedName>
    <definedName name="VEN_ne" localSheetId="14">#REF!</definedName>
    <definedName name="VEN_ne" localSheetId="5">#REF!</definedName>
    <definedName name="VEN_ne">#REF!</definedName>
    <definedName name="VEN_nw" localSheetId="14">#REF!</definedName>
    <definedName name="VEN_nw" localSheetId="5">#REF!</definedName>
    <definedName name="VEN_nw">#REF!</definedName>
    <definedName name="vending2002" localSheetId="14">#REF!</definedName>
    <definedName name="vending2002" localSheetId="5">#REF!</definedName>
    <definedName name="vending2002">#REF!</definedName>
    <definedName name="vendor_csd">[57]estrazione!$B$21:$O$37</definedName>
    <definedName name="vendor_sport">[57]estrazione!$B$57:$O$80</definedName>
    <definedName name="vendor_succhi">[57]estrazione!$B$151:$O$176</definedName>
    <definedName name="vendor_tea">[57]estrazione!$B$101:$O$130</definedName>
    <definedName name="vendor01">[123]Sheet1!$A$2:$M$78</definedName>
    <definedName name="VGDSFSD" hidden="1">{#N/A,#N/A,FALSE,"ISEWAD";#N/A,#N/A,FALSE,"THAI";#N/A,#N/A,FALSE,"INDIA";#N/A,#N/A,FALSE,"MAL";#N/A,#N/A,FALSE,"SWA";#N/A,#N/A,FALSE,"INDO"}</definedName>
    <definedName name="Vij" localSheetId="14">#REF!</definedName>
    <definedName name="Vij" localSheetId="5">#REF!</definedName>
    <definedName name="Vij">#REF!</definedName>
    <definedName name="vnccv" localSheetId="14">#REF!</definedName>
    <definedName name="vnccv" localSheetId="5">#REF!</definedName>
    <definedName name="vnccv">#REF!</definedName>
    <definedName name="VND" localSheetId="14">#REF!</definedName>
    <definedName name="VND" localSheetId="5">#REF!</definedName>
    <definedName name="VND">#REF!</definedName>
    <definedName name="Vol" localSheetId="14">#REF!</definedName>
    <definedName name="Vol" localSheetId="5">#REF!</definedName>
    <definedName name="Vol">#REF!</definedName>
    <definedName name="VOL8OZ95" localSheetId="14">#REF!</definedName>
    <definedName name="VOL8OZ95" localSheetId="5">#REF!</definedName>
    <definedName name="VOL8OZ95">#REF!</definedName>
    <definedName name="VOL8OZ96" localSheetId="14">#REF!</definedName>
    <definedName name="VOL8OZ96" localSheetId="5">#REF!</definedName>
    <definedName name="VOL8OZ96">#REF!</definedName>
    <definedName name="VOL8OZ97FCST" localSheetId="14">#REF!</definedName>
    <definedName name="VOL8OZ97FCST" localSheetId="5">#REF!</definedName>
    <definedName name="VOL8OZ97FCST">#REF!</definedName>
    <definedName name="VOL8OZ97PLAN" localSheetId="14">#REF!</definedName>
    <definedName name="VOL8OZ97PLAN" localSheetId="5">#REF!</definedName>
    <definedName name="VOL8OZ97PLAN">#REF!</definedName>
    <definedName name="VOL8OZ98PLAN" localSheetId="14">#REF!</definedName>
    <definedName name="VOL8OZ98PLAN" localSheetId="5">#REF!</definedName>
    <definedName name="VOL8OZ98PLAN">#REF!</definedName>
    <definedName name="VOLR95" localSheetId="14">#REF!</definedName>
    <definedName name="VOLR95" localSheetId="5">#REF!</definedName>
    <definedName name="VOLR95">#REF!</definedName>
    <definedName name="VOLR95_2">"$#REF!.$#REF!$#REF!"</definedName>
    <definedName name="VOLR95_5">"$#REF!.$#REF!$#REF!"</definedName>
    <definedName name="VOLR96" localSheetId="14">#REF!</definedName>
    <definedName name="VOLR96" localSheetId="5">#REF!</definedName>
    <definedName name="VOLR96">#REF!</definedName>
    <definedName name="VOLR96_2">"$#REF!.$#REF!$#REF!"</definedName>
    <definedName name="VOLR96_5">"$#REF!.$#REF!$#REF!"</definedName>
    <definedName name="VOLR97FCST" localSheetId="14">#REF!</definedName>
    <definedName name="VOLR97FCST" localSheetId="5">#REF!</definedName>
    <definedName name="VOLR97FCST">#REF!</definedName>
    <definedName name="VOLR97FCST_2">"$#REF!.$#REF!$#REF!"</definedName>
    <definedName name="VOLR97FCST_5">"$#REF!.$#REF!$#REF!"</definedName>
    <definedName name="VOLR97PLAN" localSheetId="14">#REF!</definedName>
    <definedName name="VOLR97PLAN" localSheetId="5">#REF!</definedName>
    <definedName name="VOLR97PLAN">#REF!</definedName>
    <definedName name="VOLR97PLAN_2">"$#REF!.$#REF!$#REF!"</definedName>
    <definedName name="VOLR97PLAN_5">"$#REF!.$#REF!$#REF!"</definedName>
    <definedName name="VolR9833" localSheetId="14">#REF!</definedName>
    <definedName name="VolR9833" localSheetId="5">#REF!</definedName>
    <definedName name="VolR9833">#REF!</definedName>
    <definedName name="VOLR98PLAN" localSheetId="14">#REF!</definedName>
    <definedName name="VOLR98PLAN" localSheetId="5">#REF!</definedName>
    <definedName name="VOLR98PLAN">#REF!</definedName>
    <definedName name="VOLR98PLAN_2">"$#REF!.$#REF!$#REF!"</definedName>
    <definedName name="VOLR98PLAN_5">"$#REF!.$#REF!$#REF!"</definedName>
    <definedName name="volume" localSheetId="14">#REF!</definedName>
    <definedName name="volume" localSheetId="5">#REF!</definedName>
    <definedName name="volume">#REF!</definedName>
    <definedName name="Volume_BP" localSheetId="14">#REF!</definedName>
    <definedName name="Volume_BP" localSheetId="5">#REF!</definedName>
    <definedName name="Volume_BP">#REF!</definedName>
    <definedName name="Volume_MTD">[2]Sheet1!$B$158:$N$161</definedName>
    <definedName name="volumes" localSheetId="14">#REF!</definedName>
    <definedName name="volumes" localSheetId="5">#REF!</definedName>
    <definedName name="volumes">#REF!</definedName>
    <definedName name="vv" localSheetId="14">#REF!</definedName>
    <definedName name="vv" localSheetId="5">#REF!</definedName>
    <definedName name="vv">#REF!</definedName>
    <definedName name="vvvvvv" localSheetId="14">#REF!</definedName>
    <definedName name="vvvvvv" localSheetId="5">#REF!</definedName>
    <definedName name="vvvvvv">#REF!</definedName>
    <definedName name="vxcx" hidden="1">{#N/A,#N/A,FALSE,"ISEWAD";#N/A,#N/A,FALSE,"THAI";#N/A,#N/A,FALSE,"INDIA";#N/A,#N/A,FALSE,"MAL";#N/A,#N/A,FALSE,"SWA";#N/A,#N/A,FALSE,"INDO"}</definedName>
    <definedName name="w" localSheetId="13" hidden="1">[11]Accounts!#REF!</definedName>
    <definedName name="w" localSheetId="14" hidden="1">[11]Accounts!#REF!</definedName>
    <definedName name="w" localSheetId="9" hidden="1">[11]Accounts!#REF!</definedName>
    <definedName name="w" localSheetId="5" hidden="1">[11]Accounts!#REF!</definedName>
    <definedName name="w" hidden="1">[11]Accounts!#REF!</definedName>
    <definedName name="Waiting">"Picture 1"</definedName>
    <definedName name="wdefgr" hidden="1">{"'Tracking'!$A$1:$Z$493"}</definedName>
    <definedName name="wdesr" localSheetId="14">#REF!</definedName>
    <definedName name="wdesr" localSheetId="5">#REF!</definedName>
    <definedName name="wdesr">#REF!</definedName>
    <definedName name="we" localSheetId="14">'[66]U-4_Investments &amp; FD'!#REF!</definedName>
    <definedName name="we" localSheetId="5">'[66]U-4_Investments &amp; FD'!#REF!</definedName>
    <definedName name="we">'[66]U-4_Investments &amp; FD'!#REF!</definedName>
    <definedName name="Weights">'[40]Volumes  by Brand'!$M$796:$M$822</definedName>
    <definedName name="wep" localSheetId="14">'[109]U-4_Investments &amp; FD'!#REF!</definedName>
    <definedName name="wep" localSheetId="5">'[109]U-4_Investments &amp; FD'!#REF!</definedName>
    <definedName name="wep">'[109]U-4_Investments &amp; FD'!#REF!</definedName>
    <definedName name="Whole" localSheetId="14">#REF!</definedName>
    <definedName name="Whole" localSheetId="5">#REF!</definedName>
    <definedName name="Whole">#REF!</definedName>
    <definedName name="wrn.Balance_Sheet." localSheetId="19" hidden="1">{#N/A,#N/A,FALSE,"Consolidated"}</definedName>
    <definedName name="wrn.Balance_Sheet." localSheetId="18" hidden="1">{#N/A,#N/A,FALSE,"Consolidated"}</definedName>
    <definedName name="wrn.Balance_Sheet." hidden="1">{#N/A,#N/A,FALSE,"Consolidated"}</definedName>
    <definedName name="wrn.brand." hidden="1">{#N/A,#N/A,FALSE,"ISEWAD";#N/A,#N/A,FALSE,"THAI";#N/A,#N/A,FALSE,"INDIA";#N/A,#N/A,FALSE,"MAL";#N/A,#N/A,FALSE,"SWA";#N/A,#N/A,FALSE,"INDO"}</definedName>
    <definedName name="wrn.BRAND.PL." hidden="1">{#N/A,#N/A,FALSE,"ISEWA";#N/A,#N/A,FALSE,"THAI";#N/A,#N/A,FALSE,"INDIA";#N/A,#N/A,FALSE,"CON-SING";#N/A,#N/A,FALSE,"MAL-SING";#N/A,#N/A,FALSE,"MAL";#N/A,#N/A,FALSE,"SING";#N/A,#N/A,FALSE,"CCNR";#N/A,#N/A,FALSE,"SWA";#N/A,#N/A,FALSE,"INDO";#N/A,#N/A,FALSE,"VN"}</definedName>
    <definedName name="wrn.BRAND.ST." hidden="1">{#N/A,#N/A,FALSE,"B-ISEWA";#N/A,#N/A,FALSE,"B-THAI";#N/A,#N/A,FALSE,"B-INDIA";#N/A,#N/A,FALSE,"B-CON-SING";#N/A,#N/A,FALSE,"B-MALSIN";#N/A,#N/A,FALSE,"B-SING";#N/A,#N/A,FALSE,"B-MAL";#N/A,#N/A,FALSE,"B-CCNR";#N/A,#N/A,FALSE,"B-SWA";#N/A,#N/A,FALSE,"B-INDO";#N/A,#N/A,FALSE,"B-VN"}</definedName>
    <definedName name="wrn.dec02." hidden="1">{#N/A,#N/A,FALSE,"BS"}</definedName>
    <definedName name="wrn.exp.." hidden="1">{#N/A,#N/A,FALSE,"EX-ISEWA -ccnr";#N/A,#N/A,FALSE,"EX - THAI";#N/A,#N/A,FALSE,"EX - INDIA";#N/A,#N/A,FALSE,"EX - MAL";#N/A,#N/A,FALSE,"EX - SWA";#N/A,#N/A,FALSE,"EX - INDO";#N/A,#N/A,FALSE,"EX - DIV";#N/A,#N/A,FALSE,"EX - CONS THAI";#N/A,#N/A,FALSE,"EX-GTS";#N/A,#N/A,FALSE,"EX-CCNR"}</definedName>
    <definedName name="wrn.Expenses." localSheetId="19" hidden="1">{#N/A,#N/A,FALSE,"Consolidated (2)"}</definedName>
    <definedName name="wrn.Expenses." localSheetId="18" hidden="1">{#N/A,#N/A,FALSE,"Consolidated (2)"}</definedName>
    <definedName name="wrn.Expenses." hidden="1">{#N/A,#N/A,FALSE,"Consolidated (2)"}</definedName>
    <definedName name="wrn.fin.st" hidden="1">{#N/A,#N/A,FALSE,"ISEWA-ccnr";#N/A,#N/A,FALSE,"THAI";#N/A,#N/A,FALSE,"INDIA";#N/A,#N/A,FALSE,"CON.SING";#N/A,#N/A,FALSE,"MAL";#N/A,#N/A,FALSE,"CCNR";#N/A,#N/A,FALSE,"SWA";#N/A,#N/A,FALSE,"INDO";#N/A,#N/A,FALSE,"DIV";#N/A,#N/A,FALSE,"CONS.THAI";#N/A,#N/A,FALSE,"TPDL";#N/A,#N/A,FALSE,"FNCC";#N/A,#N/A,FALSE,"GTS"}</definedName>
    <definedName name="wrn.FIN.ST." hidden="1">{#N/A,#N/A,FALSE,"ISEWA-ccnr";#N/A,#N/A,FALSE,"THAI";#N/A,#N/A,FALSE,"INDIA";#N/A,#N/A,FALSE,"CON.SING";#N/A,#N/A,FALSE,"MAL";#N/A,#N/A,FALSE,"CCNR";#N/A,#N/A,FALSE,"SWA";#N/A,#N/A,FALSE,"INDO";#N/A,#N/A,FALSE,"DIV";#N/A,#N/A,FALSE,"CONS.THAI";#N/A,#N/A,FALSE,"TPDL";#N/A,#N/A,FALSE,"FNCC";#N/A,#N/A,FALSE,"GTS"}</definedName>
    <definedName name="wrn.Income_Statement." localSheetId="19" hidden="1">{"Income_Statement",#N/A,TRUE,"Consolidated";"Income_statement",#N/A,TRUE,"Consolidated"}</definedName>
    <definedName name="wrn.Income_Statement." localSheetId="18" hidden="1">{"Income_Statement",#N/A,TRUE,"Consolidated";"Income_statement",#N/A,TRUE,"Consolidated"}</definedName>
    <definedName name="wrn.Income_Statement." hidden="1">{"Income_Statement",#N/A,TRUE,"Consolidated";"Income_statement",#N/A,TRUE,"Consolidated"}</definedName>
    <definedName name="wrn.K." hidden="1">{#N/A,#N/A,FALSE,"MWISE"}</definedName>
    <definedName name="wrn.keyplan." hidden="1">{#N/A,#N/A,FALSE,"K-THAI";#N/A,#N/A,FALSE,"K-ISEWA-ccnr";#N/A,#N/A,FALSE,"K-INDIA";#N/A,#N/A,FALSE,"K-MAL";#N/A,#N/A,FALSE,"K-SWA";#N/A,#N/A,FALSE,"K-INDO";#N/A,#N/A,FALSE,"K-DIV";#N/A,#N/A,FALSE,"K-TPDL";#N/A,#N/A,FALSE,"K-CONS.THAI";#N/A,#N/A,FALSE,"K-FNCC";#N/A,#N/A,FALSE,"K-GTS"}</definedName>
    <definedName name="wrn.RE." hidden="1">{#N/A,#N/A,FALSE,"CurrRE( BAHT)";#N/A,#N/A,FALSE,"CurrRE";#N/A,#N/A,FALSE,"B";#N/A,#N/A,FALSE,"INV level "}</definedName>
    <definedName name="wrn.rep1." hidden="1">{#N/A,#N/A,FALSE,"ISEWA-ccnr";#N/A,#N/A,FALSE,"THAI";#N/A,#N/A,FALSE,"INDIA";#N/A,#N/A,FALSE,"CON-SING";#N/A,#N/A,FALSE,"MAL";#N/A,#N/A,FALSE,"CCNR";#N/A,#N/A,FALSE,"SWA";#N/A,#N/A,FALSE,"INDO";#N/A,#N/A,FALSE,"DIV";#N/A,#N/A,FALSE,"CONS.THAI";#N/A,#N/A,FALSE,"TPDL";#N/A,#N/A,FALSE,"FNCC";#N/A,#N/A,FALSE,"GTS"}</definedName>
    <definedName name="wrn.rep2." hidden="1">{#N/A,#N/A,FALSE,"P-ISEWA-ccnr";#N/A,#N/A,FALSE,"P-THAI";#N/A,#N/A,FALSE,"P-INDIA";#N/A,#N/A,FALSE,"P-CONSING";#N/A,#N/A,FALSE,"P-MAL";#N/A,#N/A,FALSE,"P-CCNR";#N/A,#N/A,FALSE,"P-SWA";#N/A,#N/A,FALSE,"P-INDO";#N/A,#N/A,FALSE,"P-DIV";#N/A,#N/A,FALSE,"P-CONS.THAI";#N/A,#N/A,FALSE,"P-GTS"}</definedName>
    <definedName name="wrn.Selected_Total." localSheetId="19" hidden="1">{"Total_December",#N/A,FALSE,"Summary"}</definedName>
    <definedName name="wrn.Selected_Total." localSheetId="18" hidden="1">{"Total_December",#N/A,FALSE,"Summary"}</definedName>
    <definedName name="wrn.Selected_Total." hidden="1">{"Total_December",#N/A,FALSE,"Summary"}</definedName>
    <definedName name="wrn.Vehicle._.Repairs." localSheetId="19" hidden="1">{#N/A,#N/A,FALSE,"Vehicles"}</definedName>
    <definedName name="wrn.Vehicle._.Repairs." localSheetId="18" hidden="1">{#N/A,#N/A,FALSE,"Vehicles"}</definedName>
    <definedName name="wrn.Vehicle._.Repairs." hidden="1">{#N/A,#N/A,FALSE,"Vehicles"}</definedName>
    <definedName name="wse" localSheetId="14">[32]Overheads!#REF!</definedName>
    <definedName name="wse" localSheetId="5">[32]Overheads!#REF!</definedName>
    <definedName name="wse">[32]Overheads!#REF!</definedName>
    <definedName name="www" localSheetId="14">#REF!</definedName>
    <definedName name="www" localSheetId="5">#REF!</definedName>
    <definedName name="www">#REF!</definedName>
    <definedName name="x" localSheetId="14">#REF!</definedName>
    <definedName name="x" localSheetId="5">#REF!</definedName>
    <definedName name="x">#REF!</definedName>
    <definedName name="X__Ditesh_Panchal_Common_DITESH_SALE_2004_12_DEC_04_29TO24DEC04" localSheetId="14">#REF!</definedName>
    <definedName name="X__Ditesh_Panchal_Common_DITESH_SALE_2004_12_DEC_04_29TO24DEC04" localSheetId="5">#REF!</definedName>
    <definedName name="X__Ditesh_Panchal_Common_DITESH_SALE_2004_12_DEC_04_29TO24DEC04">#REF!</definedName>
    <definedName name="xcsdsd" localSheetId="14">#REF!</definedName>
    <definedName name="xcsdsd" localSheetId="5">#REF!</definedName>
    <definedName name="xcsdsd">#REF!</definedName>
    <definedName name="xczx" hidden="1">{#N/A,#N/A,FALSE,"EX-ISEWA -ccnr";#N/A,#N/A,FALSE,"EX - THAI";#N/A,#N/A,FALSE,"EX - INDIA";#N/A,#N/A,FALSE,"EX - MAL";#N/A,#N/A,FALSE,"EX - SWA";#N/A,#N/A,FALSE,"EX - INDO";#N/A,#N/A,FALSE,"EX - DIV";#N/A,#N/A,FALSE,"EX - CONS THAI";#N/A,#N/A,FALSE,"EX-GTS";#N/A,#N/A,FALSE,"EX-CCNR"}</definedName>
    <definedName name="xData">'[14]Data Summary'!$D$6:$AH$150</definedName>
    <definedName name="xdesa" localSheetId="14">#REF!</definedName>
    <definedName name="xdesa" localSheetId="5">#REF!</definedName>
    <definedName name="xdesa">#REF!</definedName>
    <definedName name="xdsw" localSheetId="14">#REF!</definedName>
    <definedName name="xdsw" localSheetId="5">#REF!</definedName>
    <definedName name="xdsw">#REF!</definedName>
    <definedName name="xdv" localSheetId="14">#REF!</definedName>
    <definedName name="xdv" localSheetId="5">#REF!</definedName>
    <definedName name="xdv">#REF!</definedName>
    <definedName name="xExp">'[14]Data Summary'!$B$6:$B$150</definedName>
    <definedName name="xfhbxfcgv" localSheetId="14">#REF!</definedName>
    <definedName name="xfhbxfcgv" localSheetId="5">#REF!</definedName>
    <definedName name="xfhbxfcgv">#REF!</definedName>
    <definedName name="xvsdfd" hidden="1">{#N/A,#N/A,FALSE,"EX-ISEWA -all";#N/A,#N/A,FALSE,"EX - SEWA";#N/A,#N/A,FALSE,"EX - ISEWAD";#N/A,#N/A,FALSE,"EX - THAI";#N/A,#N/A,FALSE,"EX - INDIA";#N/A,#N/A,FALSE,"EX - MAL";#N/A,#N/A,FALSE,"EX - SWA";#N/A,#N/A,FALSE,"EX - INDO";#N/A,#N/A,FALSE,"EX - DIV";#N/A,#N/A,FALSE,"EX - CONS THAI";#N/A,#N/A,FALSE,"EX-GTS";#N/A,#N/A,FALSE,"EX-CCNR"}</definedName>
    <definedName name="xx" localSheetId="13" hidden="1">[24]Sheet2!#REF!</definedName>
    <definedName name="xx" localSheetId="14" hidden="1">[24]Sheet2!#REF!</definedName>
    <definedName name="xx" localSheetId="9" hidden="1">[24]Sheet2!#REF!</definedName>
    <definedName name="xx" localSheetId="5" hidden="1">[24]Sheet2!#REF!</definedName>
    <definedName name="xx" hidden="1">[24]Sheet2!#REF!</definedName>
    <definedName name="xxx" localSheetId="14">#REF!</definedName>
    <definedName name="xxx" localSheetId="5">#REF!</definedName>
    <definedName name="xxx">#REF!</definedName>
    <definedName name="xYear">'[14]Data Summary'!$C$6:$C$150</definedName>
    <definedName name="xyz" localSheetId="19" hidden="1">{"Total_December",#N/A,FALSE,"Summary"}</definedName>
    <definedName name="xyz" localSheetId="18" hidden="1">{"Total_December",#N/A,FALSE,"Summary"}</definedName>
    <definedName name="xyz" hidden="1">{"Total_December",#N/A,FALSE,"Summary"}</definedName>
    <definedName name="y" localSheetId="14">#REF!</definedName>
    <definedName name="y" localSheetId="5">#REF!</definedName>
    <definedName name="y">#REF!</definedName>
    <definedName name="Y.L.N.1" localSheetId="14">#REF!</definedName>
    <definedName name="Y.L.N.1" localSheetId="5">#REF!</definedName>
    <definedName name="Y.L.N.1">#REF!</definedName>
    <definedName name="Y.Laxmi" localSheetId="14">#REF!</definedName>
    <definedName name="Y.Laxmi" localSheetId="5">#REF!</definedName>
    <definedName name="Y.Laxmi">#REF!</definedName>
    <definedName name="Year" localSheetId="14">#REF!</definedName>
    <definedName name="Year" localSheetId="5">#REF!</definedName>
    <definedName name="Year">#REF!</definedName>
    <definedName name="years_list">[52]Lists!$A$17:$A$26</definedName>
    <definedName name="yes_no_list">[52]Lists!$A$12:$A$13</definedName>
    <definedName name="yesno_list">[48]Sheet3!$I$2:$I$3</definedName>
    <definedName name="yfhj" hidden="1">{#N/A,#N/A,FALSE,"EX-ISEWA -all";#N/A,#N/A,FALSE,"EX - SEWA";#N/A,#N/A,FALSE,"EX - ISEWAD";#N/A,#N/A,FALSE,"EX - THAI";#N/A,#N/A,FALSE,"EX - INDIA";#N/A,#N/A,FALSE,"EX - MAL";#N/A,#N/A,FALSE,"EX - SWA";#N/A,#N/A,FALSE,"EX - INDO";#N/A,#N/A,FALSE,"EX - DIV";#N/A,#N/A,FALSE,"EX - CONS THAI";#N/A,#N/A,FALSE,"EX-GTS";#N/A,#N/A,FALSE,"EX-CCNR"}</definedName>
    <definedName name="YLN" localSheetId="14">#REF!</definedName>
    <definedName name="YLN" localSheetId="5">#REF!</definedName>
    <definedName name="YLN">#REF!</definedName>
    <definedName name="YTD" localSheetId="14">#REF!</definedName>
    <definedName name="YTD" localSheetId="5">#REF!</definedName>
    <definedName name="YTD">#REF!</definedName>
    <definedName name="YTD_09" localSheetId="14">'[86]U-4_Investments &amp; FD'!#REF!</definedName>
    <definedName name="YTD_09" localSheetId="5">'[86]U-4_Investments &amp; FD'!#REF!</definedName>
    <definedName name="YTD_09">'[86]U-4_Investments &amp; FD'!#REF!</definedName>
    <definedName name="ytd_area" localSheetId="14">[2]Sheet1!#REF!</definedName>
    <definedName name="ytd_area" localSheetId="5">[2]Sheet1!#REF!</definedName>
    <definedName name="ytd_area">[2]Sheet1!#REF!</definedName>
    <definedName name="ytd_month" localSheetId="14">[2]Sheet1!#REF!</definedName>
    <definedName name="ytd_month" localSheetId="5">[2]Sheet1!#REF!</definedName>
    <definedName name="ytd_month">[2]Sheet1!#REF!</definedName>
    <definedName name="YTDBUD0001">[2]Sheet1!$A$30:$P$51</definedName>
    <definedName name="ytr" localSheetId="19" hidden="1">{#N/A,#N/A,FALSE,"Vehicles"}</definedName>
    <definedName name="ytr" localSheetId="18" hidden="1">{#N/A,#N/A,FALSE,"Vehicles"}</definedName>
    <definedName name="ytr" hidden="1">{#N/A,#N/A,FALSE,"Vehicles"}</definedName>
    <definedName name="YYY" localSheetId="19" hidden="1">{#N/A,#N/A,FALSE,"Consolidated (2)"}</definedName>
    <definedName name="YYY" localSheetId="18" hidden="1">{#N/A,#N/A,FALSE,"Consolidated (2)"}</definedName>
    <definedName name="YYY" hidden="1">{#N/A,#N/A,FALSE,"Consolidated (2)"}</definedName>
    <definedName name="Z_687B3BA0_0CA9_11D4_A252_00C06C632732_.wvu.PrintTitles" localSheetId="13" hidden="1">#REF!</definedName>
    <definedName name="Z_687B3BA0_0CA9_11D4_A252_00C06C632732_.wvu.PrintTitles" localSheetId="14" hidden="1">#REF!</definedName>
    <definedName name="Z_687B3BA0_0CA9_11D4_A252_00C06C632732_.wvu.PrintTitles" localSheetId="9" hidden="1">#REF!</definedName>
    <definedName name="Z_687B3BA0_0CA9_11D4_A252_00C06C632732_.wvu.PrintTitles" localSheetId="5" hidden="1">#REF!</definedName>
    <definedName name="Z_687B3BA0_0CA9_11D4_A252_00C06C632732_.wvu.PrintTitles" hidden="1">#REF!</definedName>
    <definedName name="Z_B9E55A27_2788_4E21_A3C1_797FAFBE2F06_.wvu.Cols" localSheetId="0" hidden="1">SoFP!#REF!</definedName>
    <definedName name="Z_B9E55A27_2788_4E21_A3C1_797FAFBE2F06_.wvu.FilterData" localSheetId="0" hidden="1">SoFP!$B$6:$F$6</definedName>
    <definedName name="Z_B9E55A27_2788_4E21_A3C1_797FAFBE2F06_.wvu.PrintArea" localSheetId="12" hidden="1">'4.10'!$A$5:$E$56</definedName>
    <definedName name="Z_B9E55A27_2788_4E21_A3C1_797FAFBE2F06_.wvu.PrintArea" localSheetId="13" hidden="1">'4.11-4.17'!$A$5:$F$153</definedName>
    <definedName name="Z_B9E55A27_2788_4E21_A3C1_797FAFBE2F06_.wvu.PrintArea" localSheetId="7" hidden="1">'4.1-4.4'!$A$5:$F$106</definedName>
    <definedName name="Z_B9E55A27_2788_4E21_A3C1_797FAFBE2F06_.wvu.PrintArea" localSheetId="14" hidden="1">'4.18-4.21'!$A$5:$F$32</definedName>
    <definedName name="Z_B9E55A27_2788_4E21_A3C1_797FAFBE2F06_.wvu.PrintArea" localSheetId="15" hidden="1">'4.22-4.33'!$A$5:$E$193</definedName>
    <definedName name="Z_B9E55A27_2788_4E21_A3C1_797FAFBE2F06_.wvu.PrintArea" localSheetId="9" hidden="1">'4.6-4.7'!$A$5:$F$36</definedName>
    <definedName name="Z_B9E55A27_2788_4E21_A3C1_797FAFBE2F06_.wvu.PrintArea" localSheetId="11" hidden="1">'4.9'!$A$5:$E$39</definedName>
    <definedName name="Z_B9E55A27_2788_4E21_A3C1_797FAFBE2F06_.wvu.PrintArea" localSheetId="17" hidden="1">'5.7_NFRS1'!$A$5:$F$136</definedName>
    <definedName name="Z_B9E55A27_2788_4E21_A3C1_797FAFBE2F06_.wvu.PrintArea" localSheetId="6" hidden="1">Appropiation!$A$1:$C$26</definedName>
    <definedName name="Z_B9E55A27_2788_4E21_A3C1_797FAFBE2F06_.wvu.PrintArea" localSheetId="19" hidden="1">EN_SoCI_SoCF!$A$2:$D$74</definedName>
    <definedName name="Z_B9E55A27_2788_4E21_A3C1_797FAFBE2F06_.wvu.PrintArea" localSheetId="18" hidden="1">EN_SoFP!$A$2:$D$177</definedName>
    <definedName name="Z_B9E55A27_2788_4E21_A3C1_797FAFBE2F06_.wvu.PrintArea" localSheetId="5" hidden="1">'Other Reserve'!$A$1:$J$22</definedName>
    <definedName name="Z_B9E55A27_2788_4E21_A3C1_797FAFBE2F06_.wvu.PrintArea" localSheetId="4" hidden="1">SoCE!$A$1:$J$56</definedName>
    <definedName name="Z_B9E55A27_2788_4E21_A3C1_797FAFBE2F06_.wvu.PrintArea" localSheetId="3" hidden="1">SoCF!$A$1:$D$51</definedName>
    <definedName name="Z_B9E55A27_2788_4E21_A3C1_797FAFBE2F06_.wvu.PrintArea" localSheetId="2" hidden="1">SoCI!$A$1:$D$44</definedName>
    <definedName name="Z_B9E55A27_2788_4E21_A3C1_797FAFBE2F06_.wvu.PrintArea" localSheetId="0" hidden="1">SoFP!$A$1:$F$44</definedName>
    <definedName name="Z_B9E55A27_2788_4E21_A3C1_797FAFBE2F06_.wvu.PrintArea" localSheetId="1" hidden="1">SoPL!$A$1:$E$38</definedName>
    <definedName name="Z_B9E55A27_2788_4E21_A3C1_797FAFBE2F06_.wvu.PrintTitles" localSheetId="5" hidden="1">'Other Reserve'!$1:$5</definedName>
    <definedName name="Z_B9E55A27_2788_4E21_A3C1_797FAFBE2F06_.wvu.PrintTitles" localSheetId="4" hidden="1">SoCE!$1:$5</definedName>
    <definedName name="Z_D216D82B_049F_11D3_A368_444553540000_.wvu.PrintArea" localSheetId="13" hidden="1">#REF!</definedName>
    <definedName name="Z_D216D82B_049F_11D3_A368_444553540000_.wvu.PrintArea" localSheetId="14" hidden="1">#REF!</definedName>
    <definedName name="Z_D216D82B_049F_11D3_A368_444553540000_.wvu.PrintArea" localSheetId="9" hidden="1">#REF!</definedName>
    <definedName name="Z_D216D82B_049F_11D3_A368_444553540000_.wvu.PrintArea" localSheetId="5" hidden="1">#REF!</definedName>
    <definedName name="Z_D216D82B_049F_11D3_A368_444553540000_.wvu.PrintArea" hidden="1">#REF!</definedName>
    <definedName name="Z_D216D82C_049F_11D3_A368_444553540000_.wvu.PrintArea" localSheetId="13" hidden="1">#REF!</definedName>
    <definedName name="Z_D216D82C_049F_11D3_A368_444553540000_.wvu.PrintArea" localSheetId="14" hidden="1">#REF!</definedName>
    <definedName name="Z_D216D82C_049F_11D3_A368_444553540000_.wvu.PrintArea" localSheetId="9" hidden="1">#REF!</definedName>
    <definedName name="Z_D216D82C_049F_11D3_A368_444553540000_.wvu.PrintArea" localSheetId="5" hidden="1">#REF!</definedName>
    <definedName name="Z_D216D82C_049F_11D3_A368_444553540000_.wvu.PrintArea" hidden="1">#REF!</definedName>
    <definedName name="Z_DB947020_2F04_11D4_A8E7_00C06C632732_.wvu.PrintTitles" localSheetId="13" hidden="1">#REF!</definedName>
    <definedName name="Z_DB947020_2F04_11D4_A8E7_00C06C632732_.wvu.PrintTitles" localSheetId="14" hidden="1">#REF!</definedName>
    <definedName name="Z_DB947020_2F04_11D4_A8E7_00C06C632732_.wvu.PrintTitles" localSheetId="9" hidden="1">#REF!</definedName>
    <definedName name="Z_DB947020_2F04_11D4_A8E7_00C06C632732_.wvu.PrintTitles" localSheetId="5" hidden="1">#REF!</definedName>
    <definedName name="Z_DB947020_2F04_11D4_A8E7_00C06C632732_.wvu.PrintTitles" hidden="1">#REF!</definedName>
    <definedName name="Z_FCFDD320_CD05_11D3_85B2_00C06C634060_.wvu.PrintArea" localSheetId="13" hidden="1">#REF!</definedName>
    <definedName name="Z_FCFDD320_CD05_11D3_85B2_00C06C634060_.wvu.PrintArea" localSheetId="14" hidden="1">#REF!</definedName>
    <definedName name="Z_FCFDD320_CD05_11D3_85B2_00C06C634060_.wvu.PrintArea" localSheetId="9" hidden="1">#REF!</definedName>
    <definedName name="Z_FCFDD320_CD05_11D3_85B2_00C06C634060_.wvu.PrintArea" localSheetId="5" hidden="1">#REF!</definedName>
    <definedName name="Z_FCFDD320_CD05_11D3_85B2_00C06C634060_.wvu.PrintArea" hidden="1">#REF!</definedName>
    <definedName name="Z0_GD_DO_GROSS" localSheetId="14">#REF!</definedName>
    <definedName name="Z0_GD_DO_GROSS" localSheetId="5">#REF!</definedName>
    <definedName name="Z0_GD_DO_GROSS">#REF!</definedName>
    <definedName name="Z01_VENDING" localSheetId="14">#REF!</definedName>
    <definedName name="Z01_VENDING" localSheetId="5">#REF!</definedName>
    <definedName name="Z01_VENDING">#REF!</definedName>
    <definedName name="ZARBID" localSheetId="14">#REF!</definedName>
    <definedName name="ZARBID" localSheetId="5">#REF!</definedName>
    <definedName name="ZARBID">#REF!</definedName>
    <definedName name="zdadad" hidden="1">{#N/A,#N/A,FALSE,"EX-ISEWA -all";#N/A,#N/A,FALSE,"EX - SEWA";#N/A,#N/A,FALSE,"EX - ISEWAD";#N/A,#N/A,FALSE,"EX - THAI";#N/A,#N/A,FALSE,"EX - INDIA";#N/A,#N/A,FALSE,"EX - MAL";#N/A,#N/A,FALSE,"EX - SWA";#N/A,#N/A,FALSE,"EX - INDO";#N/A,#N/A,FALSE,"EX - DIV";#N/A,#N/A,FALSE,"EX - CONS THAI";#N/A,#N/A,FALSE,"EX-GTS";#N/A,#N/A,FALSE,"EX-CCNR"}</definedName>
    <definedName name="zigzag" localSheetId="14">'[124]Fruit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definedName>
    <definedName name="zigzag" localSheetId="5">'[124]Fruit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definedName>
    <definedName name="zigzag">'[124]Fruit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Order'!#REF!,'[124]Fruit Pending Order'!#REF!</definedName>
    <definedName name="Zip" localSheetId="14">#REF!</definedName>
    <definedName name="Zip" localSheetId="5">#REF!</definedName>
    <definedName name="Zip">#REF!</definedName>
    <definedName name="ZYX" localSheetId="14">#REF!</definedName>
    <definedName name="ZYX" localSheetId="5">#REF!</definedName>
    <definedName name="ZYX">#REF!</definedName>
    <definedName name="zz" localSheetId="19" hidden="1">{#N/A,#N/A,FALSE,"Consolidated"}</definedName>
    <definedName name="zz" localSheetId="18" hidden="1">{#N/A,#N/A,FALSE,"Consolidated"}</definedName>
    <definedName name="zz" hidden="1">{#N/A,#N/A,FALSE,"Consolidated"}</definedName>
    <definedName name="ZZZ" localSheetId="14">#REF!</definedName>
    <definedName name="ZZZ" localSheetId="5">#REF!</definedName>
    <definedName name="ZZZ">#REF!</definedName>
  </definedNames>
  <calcPr calcId="191029"/>
  <customWorkbookViews>
    <customWorkbookView name="All" guid="{B9E55A27-2788-4E21-A3C1-797FAFBE2F06}" maximized="1" xWindow="-9" yWindow="-9" windowWidth="1938" windowHeight="1098" tabRatio="756" activeSheetId="6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60" l="1"/>
  <c r="I12" i="60"/>
  <c r="J12" i="60"/>
  <c r="K12" i="60"/>
  <c r="H13" i="60"/>
  <c r="I13" i="60"/>
  <c r="J13" i="60" s="1"/>
  <c r="K13" i="60" s="1"/>
  <c r="H14" i="60"/>
  <c r="I15" i="60"/>
  <c r="H16" i="60"/>
  <c r="J16" i="60"/>
  <c r="K16" i="60"/>
  <c r="H17" i="60"/>
  <c r="J17" i="60"/>
  <c r="K17" i="60"/>
  <c r="K18" i="60"/>
  <c r="K25" i="60"/>
  <c r="K26" i="60"/>
  <c r="H37" i="60"/>
  <c r="H38" i="60"/>
  <c r="J38" i="60"/>
  <c r="K38" i="60"/>
  <c r="H39" i="60"/>
  <c r="I39" i="60"/>
  <c r="I14" i="60" s="1"/>
  <c r="J14" i="60" s="1"/>
  <c r="K14" i="60" s="1"/>
  <c r="I40" i="60"/>
  <c r="H41" i="60"/>
  <c r="J41" i="60" s="1"/>
  <c r="K41" i="60" s="1"/>
  <c r="H42" i="60"/>
  <c r="J42" i="60"/>
  <c r="K42" i="60"/>
  <c r="J43" i="60"/>
  <c r="K43" i="60"/>
  <c r="K44" i="60"/>
  <c r="K52" i="60"/>
  <c r="H64" i="60"/>
  <c r="I64" i="60"/>
  <c r="J64" i="60" s="1"/>
  <c r="K64" i="60" s="1"/>
  <c r="H65" i="60"/>
  <c r="J65" i="60"/>
  <c r="K65" i="60"/>
  <c r="H66" i="60"/>
  <c r="I66" i="60"/>
  <c r="J66" i="60"/>
  <c r="K66" i="60" s="1"/>
  <c r="H67" i="60"/>
  <c r="H40" i="60" s="1"/>
  <c r="I67" i="60"/>
  <c r="H68" i="60"/>
  <c r="J68" i="60"/>
  <c r="K68" i="60"/>
  <c r="H69" i="60"/>
  <c r="J69" i="60"/>
  <c r="K69" i="60" s="1"/>
  <c r="J70" i="60"/>
  <c r="J71" i="60"/>
  <c r="C157" i="65"/>
  <c r="H79" i="60" l="1"/>
  <c r="J40" i="60"/>
  <c r="K40" i="60" s="1"/>
  <c r="H15" i="60"/>
  <c r="J15" i="60" s="1"/>
  <c r="K15" i="60" s="1"/>
  <c r="H45" i="60"/>
  <c r="H19" i="60"/>
  <c r="K19" i="60"/>
  <c r="J39" i="60"/>
  <c r="K39" i="60" s="1"/>
  <c r="I37" i="60"/>
  <c r="J37" i="60" s="1"/>
  <c r="K37" i="60" s="1"/>
  <c r="K45" i="60" s="1"/>
  <c r="J67" i="60"/>
  <c r="K67" i="60" s="1"/>
  <c r="K72" i="60" s="1"/>
  <c r="D32" i="66"/>
  <c r="C136" i="61"/>
  <c r="C131" i="61"/>
  <c r="C132" i="61" s="1"/>
  <c r="C133" i="61" s="1"/>
  <c r="C113" i="61"/>
  <c r="C166" i="65"/>
  <c r="D166" i="65" s="1"/>
  <c r="D83" i="65"/>
  <c r="D52" i="65" s="1"/>
  <c r="C53" i="65"/>
  <c r="D53" i="65" s="1"/>
  <c r="D167" i="65" s="1"/>
  <c r="C52" i="65"/>
  <c r="C83" i="65" s="1"/>
  <c r="C137" i="65"/>
  <c r="C176" i="65" s="1"/>
  <c r="K46" i="60" l="1"/>
  <c r="K74" i="60"/>
  <c r="I81" i="60"/>
  <c r="I82" i="60"/>
  <c r="K20" i="60"/>
  <c r="K47" i="60"/>
  <c r="K51" i="60" s="1"/>
  <c r="K21" i="60"/>
  <c r="K24" i="60" s="1"/>
  <c r="C167" i="65"/>
  <c r="C168" i="65" s="1"/>
  <c r="D168" i="65"/>
  <c r="D54" i="65"/>
  <c r="C54" i="65"/>
  <c r="D33" i="66" l="1"/>
  <c r="D34" i="66" s="1"/>
  <c r="D76" i="11" l="1"/>
  <c r="B9" i="71" s="1"/>
  <c r="E76" i="11"/>
  <c r="G15" i="44"/>
  <c r="G34" i="44"/>
  <c r="G33" i="44"/>
  <c r="G11" i="44"/>
  <c r="G14" i="44" s="1"/>
  <c r="G7" i="44"/>
  <c r="G8" i="44" s="1"/>
  <c r="G35" i="44" l="1"/>
  <c r="P14" i="6"/>
  <c r="F35" i="2"/>
  <c r="F45" i="61" s="1"/>
  <c r="E45" i="61" s="1"/>
  <c r="G25" i="44"/>
  <c r="F16" i="44"/>
  <c r="G28" i="44" l="1"/>
  <c r="G45" i="44" s="1"/>
  <c r="D35" i="2" s="1"/>
  <c r="E35" i="2"/>
  <c r="F86" i="61" s="1"/>
  <c r="E86" i="61" s="1"/>
  <c r="F47" i="62"/>
  <c r="F49" i="62" s="1"/>
  <c r="H49" i="62" s="1"/>
  <c r="D110" i="61"/>
  <c r="D49" i="66"/>
  <c r="D58" i="66" l="1"/>
  <c r="D59" i="66" s="1"/>
  <c r="D129" i="61" l="1"/>
  <c r="D53" i="61"/>
  <c r="D133" i="62" l="1"/>
  <c r="E133" i="62"/>
  <c r="E9" i="11" l="1"/>
  <c r="F64" i="7" l="1"/>
  <c r="E82" i="7"/>
  <c r="E84" i="7"/>
  <c r="E83" i="7"/>
  <c r="F84" i="7"/>
  <c r="F83" i="7"/>
  <c r="F82" i="7"/>
  <c r="C78" i="7"/>
  <c r="C77" i="7"/>
  <c r="C76" i="7"/>
  <c r="C79" i="7" l="1"/>
  <c r="E85" i="7"/>
  <c r="D19" i="65" s="1"/>
  <c r="E79" i="7"/>
  <c r="F79" i="7"/>
  <c r="F85" i="7"/>
  <c r="C19" i="65" s="1"/>
  <c r="E52" i="7" l="1"/>
  <c r="F52" i="7"/>
  <c r="C6" i="63" l="1"/>
  <c r="C19" i="6" l="1"/>
  <c r="E168" i="11" l="1"/>
  <c r="D168" i="11"/>
  <c r="C120" i="65" l="1"/>
  <c r="B2" i="55"/>
  <c r="B2" i="67" s="1"/>
  <c r="B2" i="8" s="1"/>
  <c r="B2" i="9" s="1"/>
  <c r="B2" i="60" s="1"/>
  <c r="B2" i="62" s="1"/>
  <c r="B2" i="69" s="1"/>
  <c r="B2" i="11" s="1"/>
  <c r="A2" i="46" s="1"/>
  <c r="B2" i="61" s="1"/>
  <c r="D113" i="7"/>
  <c r="D117" i="7" s="1"/>
  <c r="E113" i="7"/>
  <c r="E117" i="7" s="1"/>
  <c r="F113" i="7"/>
  <c r="F117" i="7" s="1"/>
  <c r="B3" i="7"/>
  <c r="B3" i="55" s="1"/>
  <c r="B3" i="67" s="1"/>
  <c r="B3" i="8" s="1"/>
  <c r="B3" i="9" s="1"/>
  <c r="B3" i="60" s="1"/>
  <c r="B3" i="62" s="1"/>
  <c r="B3" i="69" s="1"/>
  <c r="B3" i="11" s="1"/>
  <c r="A3" i="46" s="1"/>
  <c r="B3" i="61" s="1"/>
  <c r="A3" i="65" s="1"/>
  <c r="A3" i="66" s="1"/>
  <c r="F25" i="69" l="1"/>
  <c r="F24" i="69"/>
  <c r="F23" i="69"/>
  <c r="F22" i="69"/>
  <c r="F21" i="69"/>
  <c r="F20" i="69"/>
  <c r="F19" i="69"/>
  <c r="D6" i="63"/>
  <c r="D14" i="62"/>
  <c r="E14" i="62"/>
  <c r="F14" i="62"/>
  <c r="D19" i="6" l="1"/>
  <c r="D11" i="4" l="1"/>
  <c r="Q6" i="6" s="1"/>
  <c r="E70" i="11"/>
  <c r="E54" i="11"/>
  <c r="E47" i="11"/>
  <c r="E40" i="11"/>
  <c r="E20" i="11"/>
  <c r="E12" i="11"/>
  <c r="D103" i="11"/>
  <c r="E103" i="11"/>
  <c r="D42" i="66" l="1"/>
  <c r="D50" i="66" s="1"/>
  <c r="D99" i="61"/>
  <c r="D26" i="66"/>
  <c r="D18" i="65" l="1"/>
  <c r="C18" i="65"/>
  <c r="C61" i="65"/>
  <c r="C36" i="65"/>
  <c r="I6" i="63" l="1"/>
  <c r="D111" i="11"/>
  <c r="E111" i="11"/>
  <c r="D5" i="63" s="1"/>
  <c r="E109" i="11"/>
  <c r="D3" i="63" s="1"/>
  <c r="E188" i="11" s="1"/>
  <c r="D109" i="11"/>
  <c r="D39" i="66" l="1"/>
  <c r="D43" i="66"/>
  <c r="D111" i="65"/>
  <c r="D119" i="65" s="1"/>
  <c r="D101" i="65"/>
  <c r="D120" i="65" s="1"/>
  <c r="C110" i="65"/>
  <c r="C100" i="65"/>
  <c r="C118" i="65" l="1"/>
  <c r="D100" i="65"/>
  <c r="D40" i="66"/>
  <c r="H9" i="70" l="1"/>
  <c r="H17" i="44" s="1"/>
  <c r="D16" i="44"/>
  <c r="J17" i="44" l="1"/>
  <c r="F130" i="62"/>
  <c r="F89" i="62"/>
  <c r="F93" i="62" s="1"/>
  <c r="E89" i="62"/>
  <c r="D89" i="62"/>
  <c r="F74" i="62"/>
  <c r="F70" i="62"/>
  <c r="E70" i="62"/>
  <c r="F77" i="62" s="1"/>
  <c r="D70" i="62"/>
  <c r="E77" i="62" s="1"/>
  <c r="D13" i="4" l="1"/>
  <c r="Q8" i="6" s="1"/>
  <c r="K27" i="3" l="1"/>
  <c r="J27" i="3"/>
  <c r="D120" i="11" l="1"/>
  <c r="D66" i="11" l="1"/>
  <c r="F25" i="8" l="1"/>
  <c r="E25" i="8"/>
  <c r="E29" i="8"/>
  <c r="E26" i="8"/>
  <c r="C21" i="8"/>
  <c r="E18" i="8"/>
  <c r="D18" i="8"/>
  <c r="E13" i="8"/>
  <c r="E8" i="67"/>
  <c r="E48" i="7"/>
  <c r="E40" i="7"/>
  <c r="E41" i="7"/>
  <c r="E42" i="7"/>
  <c r="E43" i="7"/>
  <c r="E44" i="7"/>
  <c r="E45" i="7"/>
  <c r="E46" i="7"/>
  <c r="E47" i="7"/>
  <c r="E39" i="7"/>
  <c r="E12" i="7"/>
  <c r="E11" i="7"/>
  <c r="P8" i="44"/>
  <c r="P7" i="44"/>
  <c r="M59" i="62"/>
  <c r="E14" i="7" l="1"/>
  <c r="E8" i="2" s="1"/>
  <c r="C45" i="6" s="1"/>
  <c r="J75" i="62"/>
  <c r="M68" i="62"/>
  <c r="M67" i="62"/>
  <c r="M66" i="62"/>
  <c r="M65" i="62"/>
  <c r="M64" i="62"/>
  <c r="M62" i="62"/>
  <c r="M61" i="62"/>
  <c r="M60" i="62"/>
  <c r="F21" i="7"/>
  <c r="E21" i="7" s="1"/>
  <c r="E23" i="7" s="1"/>
  <c r="E9" i="2" s="1"/>
  <c r="F66" i="7"/>
  <c r="F132" i="62"/>
  <c r="F121" i="62"/>
  <c r="M69" i="62" l="1"/>
  <c r="J76" i="62" s="1"/>
  <c r="J77" i="62" s="1"/>
  <c r="F10" i="62"/>
  <c r="F9" i="62"/>
  <c r="F7" i="62"/>
  <c r="C32" i="9"/>
  <c r="C26" i="9"/>
  <c r="C25" i="9"/>
  <c r="C11" i="9"/>
  <c r="C9" i="9"/>
  <c r="F9" i="8"/>
  <c r="E9" i="8"/>
  <c r="D9" i="8"/>
  <c r="C9" i="8"/>
  <c r="F8" i="67"/>
  <c r="F12" i="67"/>
  <c r="F9" i="67"/>
  <c r="F14" i="67" l="1"/>
  <c r="D28" i="65"/>
  <c r="D27" i="65"/>
  <c r="C28" i="65"/>
  <c r="C84" i="65" s="1"/>
  <c r="C27" i="65"/>
  <c r="F69" i="7" l="1"/>
  <c r="E64" i="7" l="1"/>
  <c r="F59" i="7"/>
  <c r="F61" i="7" s="1"/>
  <c r="E11" i="2"/>
  <c r="F11" i="2"/>
  <c r="D11" i="2"/>
  <c r="L9" i="6" l="1"/>
  <c r="D42" i="6" l="1"/>
  <c r="D34" i="60"/>
  <c r="F31" i="67" l="1"/>
  <c r="D113" i="61" l="1"/>
  <c r="C133" i="65" l="1"/>
  <c r="C136" i="65"/>
  <c r="I33" i="44" l="1"/>
  <c r="I31" i="44" s="1"/>
  <c r="D49" i="60" l="1"/>
  <c r="F31" i="55"/>
  <c r="I31" i="55"/>
  <c r="K31" i="55"/>
  <c r="K9" i="55" s="1"/>
  <c r="F109" i="62" l="1"/>
  <c r="H36" i="44"/>
  <c r="D36" i="44" s="1"/>
  <c r="F100" i="62" l="1"/>
  <c r="C127" i="65"/>
  <c r="C135" i="65" s="1"/>
  <c r="D11" i="7" l="1"/>
  <c r="E49" i="60"/>
  <c r="D40" i="7" l="1"/>
  <c r="D48" i="7" l="1"/>
  <c r="D44" i="7"/>
  <c r="D45" i="7"/>
  <c r="D46" i="7"/>
  <c r="D47" i="7"/>
  <c r="D43" i="7"/>
  <c r="D42" i="7"/>
  <c r="D41" i="7"/>
  <c r="D39" i="7"/>
  <c r="F91" i="7" s="1"/>
  <c r="F93" i="7" l="1"/>
  <c r="F101" i="7" s="1"/>
  <c r="F94" i="7"/>
  <c r="F102" i="7" s="1"/>
  <c r="F99" i="7"/>
  <c r="D21" i="7" l="1"/>
  <c r="D12" i="7"/>
  <c r="C174" i="65" l="1"/>
  <c r="D18" i="69" l="1"/>
  <c r="E18" i="69"/>
  <c r="F18" i="69"/>
  <c r="I26" i="8" l="1"/>
  <c r="E148" i="11" s="1"/>
  <c r="D86" i="11"/>
  <c r="E86" i="11"/>
  <c r="F13" i="69"/>
  <c r="D6" i="44" s="1"/>
  <c r="E112" i="11" l="1"/>
  <c r="E20" i="3" s="1"/>
  <c r="E26" i="11"/>
  <c r="D110" i="65" l="1"/>
  <c r="D118" i="65" s="1"/>
  <c r="D64" i="65"/>
  <c r="C64" i="65" l="1"/>
  <c r="D113" i="65"/>
  <c r="C113" i="65"/>
  <c r="F49" i="7" l="1"/>
  <c r="G96" i="7" l="1"/>
  <c r="C117" i="65"/>
  <c r="D117" i="65" l="1"/>
  <c r="D121" i="65" s="1"/>
  <c r="D103" i="65"/>
  <c r="D20" i="11" l="1"/>
  <c r="D9" i="3" s="1"/>
  <c r="C10" i="6" s="1"/>
  <c r="Q8" i="44" l="1"/>
  <c r="Q7" i="44"/>
  <c r="J15" i="70" l="1"/>
  <c r="J9" i="70" l="1"/>
  <c r="J8" i="70"/>
  <c r="H16" i="44" s="1"/>
  <c r="H23" i="44" l="1"/>
  <c r="D40" i="6" s="1"/>
  <c r="J6" i="70"/>
  <c r="J13" i="70"/>
  <c r="H6" i="44" l="1"/>
  <c r="H8" i="44" s="1"/>
  <c r="G26" i="69"/>
  <c r="L86" i="60"/>
  <c r="M86" i="60" s="1"/>
  <c r="C11" i="8"/>
  <c r="B8" i="71" l="1"/>
  <c r="D15" i="66" l="1"/>
  <c r="D23" i="66" s="1"/>
  <c r="D51" i="65"/>
  <c r="D60" i="65" s="1"/>
  <c r="C51" i="65"/>
  <c r="C60" i="65" s="1"/>
  <c r="D38" i="66" l="1"/>
  <c r="D48" i="66" s="1"/>
  <c r="D57" i="66" s="1"/>
  <c r="D31" i="66"/>
  <c r="C71" i="65"/>
  <c r="C80" i="65" s="1"/>
  <c r="C89" i="65" s="1"/>
  <c r="C98" i="65" s="1"/>
  <c r="C108" i="65" s="1"/>
  <c r="C116" i="65" s="1"/>
  <c r="C125" i="65" s="1"/>
  <c r="C132" i="65" s="1"/>
  <c r="C143" i="65" s="1"/>
  <c r="C153" i="65" s="1"/>
  <c r="D71" i="65"/>
  <c r="D80" i="65" s="1"/>
  <c r="D89" i="65" s="1"/>
  <c r="D98" i="65" s="1"/>
  <c r="D108" i="65" s="1"/>
  <c r="D116" i="65" s="1"/>
  <c r="D125" i="65" s="1"/>
  <c r="D132" i="65" s="1"/>
  <c r="D143" i="65" s="1"/>
  <c r="D153" i="65" s="1"/>
  <c r="D63" i="66" l="1"/>
  <c r="D173" i="65"/>
  <c r="D165" i="65"/>
  <c r="C173" i="65"/>
  <c r="C165" i="65"/>
  <c r="D191" i="11"/>
  <c r="C8" i="63"/>
  <c r="C7" i="63"/>
  <c r="C5" i="63"/>
  <c r="I5" i="63" s="1"/>
  <c r="D189" i="11" l="1"/>
  <c r="E16" i="11"/>
  <c r="E24" i="11" s="1"/>
  <c r="E34" i="11" s="1"/>
  <c r="E43" i="11" s="1"/>
  <c r="E51" i="11" s="1"/>
  <c r="E58" i="11" s="1"/>
  <c r="E65" i="11" s="1"/>
  <c r="E74" i="11" s="1"/>
  <c r="D16" i="11"/>
  <c r="D24" i="11" s="1"/>
  <c r="D34" i="11" s="1"/>
  <c r="D43" i="11" s="1"/>
  <c r="D51" i="11" s="1"/>
  <c r="D58" i="11" s="1"/>
  <c r="D65" i="11" s="1"/>
  <c r="D74" i="11" s="1"/>
  <c r="K14" i="55"/>
  <c r="F6" i="67" s="1"/>
  <c r="F20" i="67" s="1"/>
  <c r="H14" i="55"/>
  <c r="E6" i="67" s="1"/>
  <c r="E20" i="67" s="1"/>
  <c r="E14" i="55"/>
  <c r="D21" i="55" s="1"/>
  <c r="D6" i="67" s="1"/>
  <c r="D20" i="67" s="1"/>
  <c r="G21" i="55" l="1"/>
  <c r="J21" i="55"/>
  <c r="E85" i="11"/>
  <c r="E96" i="11" s="1"/>
  <c r="E115" i="11" s="1"/>
  <c r="E147" i="11" s="1"/>
  <c r="E155" i="11" s="1"/>
  <c r="D85" i="11"/>
  <c r="D96" i="11" s="1"/>
  <c r="D115" i="11" s="1"/>
  <c r="D147" i="11" s="1"/>
  <c r="D155" i="11" s="1"/>
  <c r="D52" i="62"/>
  <c r="D67" i="62" s="1"/>
  <c r="E52" i="62"/>
  <c r="E67" i="62" s="1"/>
  <c r="F67" i="62"/>
  <c r="F86" i="62" l="1"/>
  <c r="F99" i="62" s="1"/>
  <c r="E86" i="62"/>
  <c r="E99" i="62" s="1"/>
  <c r="D86" i="62"/>
  <c r="D99" i="62" s="1"/>
  <c r="D161" i="11"/>
  <c r="D172" i="11" s="1"/>
  <c r="D184" i="11" s="1"/>
  <c r="E161" i="11"/>
  <c r="E172" i="11" s="1"/>
  <c r="E184" i="11" s="1"/>
  <c r="C37" i="9"/>
  <c r="E105" i="62" l="1"/>
  <c r="E113" i="62" s="1"/>
  <c r="E128" i="62" s="1"/>
  <c r="E140" i="62" s="1"/>
  <c r="D105" i="62"/>
  <c r="D113" i="62" s="1"/>
  <c r="D128" i="62" s="1"/>
  <c r="D140" i="62" s="1"/>
  <c r="F105" i="62"/>
  <c r="F113" i="62" s="1"/>
  <c r="F128" i="62" s="1"/>
  <c r="F140" i="62" s="1"/>
  <c r="F20" i="7" l="1"/>
  <c r="E20" i="7"/>
  <c r="D20" i="7"/>
  <c r="D38" i="7" l="1"/>
  <c r="E38" i="7"/>
  <c r="F38" i="7"/>
  <c r="P7" i="6"/>
  <c r="F63" i="7" l="1"/>
  <c r="F58" i="7" s="1"/>
  <c r="E63" i="7"/>
  <c r="E58" i="7" s="1"/>
  <c r="D63" i="7"/>
  <c r="B2" i="63"/>
  <c r="F88" i="7" l="1"/>
  <c r="D110" i="7" s="1"/>
  <c r="D58" i="7"/>
  <c r="E74" i="7"/>
  <c r="E110" i="7" s="1"/>
  <c r="F74" i="7"/>
  <c r="F110" i="7" s="1"/>
  <c r="F20" i="2"/>
  <c r="E20" i="2"/>
  <c r="D20" i="2"/>
  <c r="D133" i="61" l="1"/>
  <c r="D136" i="61" s="1"/>
  <c r="D49" i="46" l="1"/>
  <c r="D32" i="46"/>
  <c r="D175" i="11" l="1"/>
  <c r="D13" i="67" s="1"/>
  <c r="F144" i="62"/>
  <c r="F137" i="62"/>
  <c r="F118" i="62"/>
  <c r="F123" i="62"/>
  <c r="E120" i="62" s="1"/>
  <c r="E122" i="62" s="1"/>
  <c r="F30" i="2" l="1"/>
  <c r="E141" i="62"/>
  <c r="E144" i="62" s="1"/>
  <c r="F124" i="62"/>
  <c r="F101" i="62" s="1"/>
  <c r="E115" i="62"/>
  <c r="E118" i="62" s="1"/>
  <c r="E123" i="62"/>
  <c r="F102" i="62" l="1"/>
  <c r="F26" i="2" s="1"/>
  <c r="C126" i="65"/>
  <c r="C128" i="65" s="1"/>
  <c r="D141" i="62"/>
  <c r="D144" i="62" s="1"/>
  <c r="E124" i="62"/>
  <c r="E101" i="62" s="1"/>
  <c r="D126" i="65" s="1"/>
  <c r="D115" i="62"/>
  <c r="D118" i="62" s="1"/>
  <c r="D120" i="62"/>
  <c r="D123" i="62" s="1"/>
  <c r="D124" i="62" l="1"/>
  <c r="D101" i="62" s="1"/>
  <c r="F96" i="62" l="1"/>
  <c r="E93" i="62" s="1"/>
  <c r="E96" i="62" s="1"/>
  <c r="E8" i="69" l="1"/>
  <c r="F34" i="67" l="1"/>
  <c r="D11" i="69" l="1"/>
  <c r="E9" i="67" l="1"/>
  <c r="D46" i="65" l="1"/>
  <c r="D64" i="66"/>
  <c r="D8" i="66"/>
  <c r="C144" i="65" l="1"/>
  <c r="D144" i="65" s="1"/>
  <c r="D133" i="65"/>
  <c r="D136" i="65"/>
  <c r="C175" i="65"/>
  <c r="C177" i="65" s="1"/>
  <c r="C121" i="65"/>
  <c r="D175" i="65" l="1"/>
  <c r="C155" i="65"/>
  <c r="C103" i="65"/>
  <c r="D91" i="65" l="1"/>
  <c r="C91" i="65"/>
  <c r="D81" i="65"/>
  <c r="C81" i="65"/>
  <c r="D61" i="65"/>
  <c r="C46" i="65"/>
  <c r="C82" i="65" s="1"/>
  <c r="D82" i="65"/>
  <c r="C45" i="65"/>
  <c r="D36" i="65"/>
  <c r="D17" i="65"/>
  <c r="C17" i="65"/>
  <c r="C20" i="65" s="1"/>
  <c r="D8" i="65"/>
  <c r="C8" i="65"/>
  <c r="D9" i="65"/>
  <c r="C9" i="65"/>
  <c r="C37" i="65" s="1"/>
  <c r="D20" i="65" l="1"/>
  <c r="C10" i="65"/>
  <c r="D37" i="65"/>
  <c r="D10" i="65"/>
  <c r="C47" i="65" l="1"/>
  <c r="E49" i="7" l="1"/>
  <c r="E51" i="7" l="1"/>
  <c r="F51" i="7"/>
  <c r="D18" i="6" l="1"/>
  <c r="E53" i="7"/>
  <c r="E10" i="2" s="1"/>
  <c r="D9" i="66"/>
  <c r="D41" i="66" l="1"/>
  <c r="D10" i="66"/>
  <c r="D44" i="66" l="1"/>
  <c r="D84" i="65"/>
  <c r="D29" i="65"/>
  <c r="C29" i="65"/>
  <c r="J44" i="44" l="1"/>
  <c r="J41" i="44"/>
  <c r="J38" i="44"/>
  <c r="J36" i="44"/>
  <c r="H34" i="44"/>
  <c r="F34" i="44"/>
  <c r="D34" i="44"/>
  <c r="C34" i="44"/>
  <c r="C40" i="44"/>
  <c r="J40" i="44" s="1"/>
  <c r="C39" i="44"/>
  <c r="D43" i="62" l="1"/>
  <c r="D23" i="2" s="1"/>
  <c r="I29" i="8"/>
  <c r="D148" i="11" s="1"/>
  <c r="J39" i="44"/>
  <c r="D35" i="62"/>
  <c r="D23" i="7"/>
  <c r="D14" i="7"/>
  <c r="D8" i="2" s="1"/>
  <c r="D15" i="46" l="1"/>
  <c r="E31" i="55"/>
  <c r="E9" i="55" s="1"/>
  <c r="E17" i="55" s="1"/>
  <c r="D49" i="7"/>
  <c r="C3" i="63"/>
  <c r="F95" i="7" l="1"/>
  <c r="F103" i="7" s="1"/>
  <c r="D188" i="11"/>
  <c r="I4" i="63"/>
  <c r="D51" i="7"/>
  <c r="C18" i="6" s="1"/>
  <c r="C30" i="60"/>
  <c r="F104" i="7" l="1"/>
  <c r="D52" i="7" s="1"/>
  <c r="D53" i="7" s="1"/>
  <c r="F96" i="7"/>
  <c r="D143" i="11"/>
  <c r="D27" i="11"/>
  <c r="D10" i="2" l="1"/>
  <c r="E122" i="61"/>
  <c r="E121" i="61"/>
  <c r="E113" i="61"/>
  <c r="E108" i="61"/>
  <c r="D123" i="61"/>
  <c r="D101" i="61"/>
  <c r="F117" i="61"/>
  <c r="E117" i="61" s="1"/>
  <c r="J24" i="44"/>
  <c r="J21" i="44"/>
  <c r="H11" i="44"/>
  <c r="H14" i="44" s="1"/>
  <c r="F11" i="44"/>
  <c r="F14" i="44" s="1"/>
  <c r="E11" i="44"/>
  <c r="E14" i="44" s="1"/>
  <c r="D11" i="44"/>
  <c r="D14" i="44" s="1"/>
  <c r="C11" i="44"/>
  <c r="C14" i="44" s="1"/>
  <c r="C20" i="44"/>
  <c r="J20" i="44" s="1"/>
  <c r="C19" i="44"/>
  <c r="E14" i="60" l="1"/>
  <c r="J23" i="44" l="1"/>
  <c r="J12" i="44"/>
  <c r="E18" i="55" l="1"/>
  <c r="E10" i="55"/>
  <c r="F27" i="2"/>
  <c r="E55" i="62"/>
  <c r="F43" i="62"/>
  <c r="F23" i="2" s="1"/>
  <c r="E43" i="62"/>
  <c r="E23" i="2" s="1"/>
  <c r="F35" i="62"/>
  <c r="E35" i="62"/>
  <c r="D22" i="2"/>
  <c r="F16" i="62"/>
  <c r="E16" i="62"/>
  <c r="E17" i="2" s="1"/>
  <c r="D16" i="62"/>
  <c r="D17" i="2" s="1"/>
  <c r="F13" i="2"/>
  <c r="E24" i="2" l="1"/>
  <c r="F73" i="61" s="1"/>
  <c r="E22" i="2"/>
  <c r="F22" i="2"/>
  <c r="D53" i="46" s="1"/>
  <c r="L16" i="6"/>
  <c r="D30" i="60"/>
  <c r="D19" i="46"/>
  <c r="D20" i="46"/>
  <c r="F17" i="2"/>
  <c r="C6" i="44"/>
  <c r="J6" i="44" s="1"/>
  <c r="F31" i="2"/>
  <c r="C24" i="6"/>
  <c r="E74" i="62"/>
  <c r="F55" i="62"/>
  <c r="F24" i="2" s="1"/>
  <c r="D12" i="6" s="1"/>
  <c r="D23" i="6" l="1"/>
  <c r="C23" i="6"/>
  <c r="E73" i="61"/>
  <c r="D24" i="6"/>
  <c r="D36" i="46"/>
  <c r="L17" i="6"/>
  <c r="I19" i="6"/>
  <c r="I11" i="6"/>
  <c r="I15" i="6"/>
  <c r="D54" i="46"/>
  <c r="D40" i="60"/>
  <c r="D29" i="60"/>
  <c r="L18" i="6"/>
  <c r="D55" i="62"/>
  <c r="D24" i="2" s="1"/>
  <c r="D37" i="46"/>
  <c r="E30" i="2"/>
  <c r="D30" i="2"/>
  <c r="I14" i="6"/>
  <c r="C39" i="6" l="1"/>
  <c r="L19" i="6"/>
  <c r="D39" i="6"/>
  <c r="C29" i="60" l="1"/>
  <c r="D39" i="60" s="1"/>
  <c r="E30" i="60" l="1"/>
  <c r="E40" i="60" s="1"/>
  <c r="E29" i="60" l="1"/>
  <c r="E39" i="60" s="1"/>
  <c r="I19" i="8"/>
  <c r="I18" i="8"/>
  <c r="H11" i="8"/>
  <c r="H16" i="8" s="1"/>
  <c r="H22" i="8" s="1"/>
  <c r="G11" i="8"/>
  <c r="G16" i="8" s="1"/>
  <c r="G22" i="8" s="1"/>
  <c r="F11" i="8"/>
  <c r="F16" i="8" s="1"/>
  <c r="F22" i="8" s="1"/>
  <c r="E11" i="8"/>
  <c r="D11" i="8"/>
  <c r="D16" i="8" s="1"/>
  <c r="D20" i="8" s="1"/>
  <c r="I10" i="8"/>
  <c r="E16" i="8" l="1"/>
  <c r="E22" i="8" s="1"/>
  <c r="E33" i="8"/>
  <c r="I20" i="8"/>
  <c r="F33" i="8"/>
  <c r="G33" i="8"/>
  <c r="D33" i="8"/>
  <c r="H33" i="8"/>
  <c r="C11" i="4"/>
  <c r="I21" i="8"/>
  <c r="E29" i="9"/>
  <c r="E28" i="9"/>
  <c r="E27" i="9"/>
  <c r="E26" i="9"/>
  <c r="E14" i="9"/>
  <c r="E13" i="9"/>
  <c r="E12" i="9"/>
  <c r="E11" i="9"/>
  <c r="I15" i="8"/>
  <c r="I14" i="8"/>
  <c r="I13" i="8"/>
  <c r="I27" i="8"/>
  <c r="H31" i="55"/>
  <c r="H9" i="55" s="1"/>
  <c r="D14" i="60" l="1"/>
  <c r="C13" i="4"/>
  <c r="D22" i="8"/>
  <c r="E32" i="44"/>
  <c r="J32" i="44" s="1"/>
  <c r="P8" i="6"/>
  <c r="E150" i="11"/>
  <c r="E75" i="61"/>
  <c r="P6" i="6"/>
  <c r="C33" i="8"/>
  <c r="C145" i="65"/>
  <c r="D145" i="65" s="1"/>
  <c r="C16" i="8"/>
  <c r="C22" i="8" s="1"/>
  <c r="I11" i="8"/>
  <c r="I16" i="8" s="1"/>
  <c r="I22" i="8" s="1"/>
  <c r="F40" i="61"/>
  <c r="E31" i="44" l="1"/>
  <c r="E34" i="44" s="1"/>
  <c r="D146" i="65"/>
  <c r="C146" i="65"/>
  <c r="E40" i="61"/>
  <c r="F8" i="44"/>
  <c r="F22" i="44" s="1"/>
  <c r="D8" i="44"/>
  <c r="D41" i="6" l="1"/>
  <c r="D43" i="6" s="1"/>
  <c r="J22" i="44"/>
  <c r="G13" i="69"/>
  <c r="J31" i="44"/>
  <c r="F32" i="2"/>
  <c r="E59" i="11"/>
  <c r="D70" i="11"/>
  <c r="D59" i="11" s="1"/>
  <c r="E27" i="11"/>
  <c r="E30" i="11"/>
  <c r="D54" i="11"/>
  <c r="D30" i="11" s="1"/>
  <c r="E29" i="11"/>
  <c r="E28" i="11"/>
  <c r="D40" i="11"/>
  <c r="D28" i="11" s="1"/>
  <c r="F132" i="61" l="1"/>
  <c r="E132" i="61" s="1"/>
  <c r="I22" i="6"/>
  <c r="E31" i="11"/>
  <c r="D17" i="66"/>
  <c r="D18" i="66" s="1"/>
  <c r="E61" i="11"/>
  <c r="C147" i="65"/>
  <c r="C148" i="65" s="1"/>
  <c r="E25" i="60"/>
  <c r="L80" i="60"/>
  <c r="M80" i="60"/>
  <c r="E7" i="44"/>
  <c r="D25" i="60"/>
  <c r="D25" i="66"/>
  <c r="F41" i="61"/>
  <c r="D51" i="66"/>
  <c r="D53" i="66" s="1"/>
  <c r="E143" i="11"/>
  <c r="E21" i="3" s="1"/>
  <c r="D147" i="65" l="1"/>
  <c r="D148" i="65" s="1"/>
  <c r="E41" i="61"/>
  <c r="D27" i="66"/>
  <c r="F110" i="61"/>
  <c r="E110" i="61" s="1"/>
  <c r="E35" i="60"/>
  <c r="D47" i="11"/>
  <c r="D29" i="11" l="1"/>
  <c r="D31" i="11" s="1"/>
  <c r="C6" i="6"/>
  <c r="B5" i="71" s="1"/>
  <c r="D6" i="6"/>
  <c r="C5" i="71" s="1"/>
  <c r="F33" i="44" l="1"/>
  <c r="J33" i="44" s="1"/>
  <c r="E31" i="61"/>
  <c r="E46" i="61" l="1"/>
  <c r="G28" i="8" l="1"/>
  <c r="G31" i="8" s="1"/>
  <c r="D30" i="9"/>
  <c r="C30" i="9"/>
  <c r="E25" i="9"/>
  <c r="E30" i="9" s="1"/>
  <c r="E9" i="9"/>
  <c r="I9" i="8" l="1"/>
  <c r="G34" i="8"/>
  <c r="G35" i="8"/>
  <c r="I25" i="8"/>
  <c r="F53" i="7"/>
  <c r="H10" i="55" l="1"/>
  <c r="H17" i="55" s="1"/>
  <c r="H18" i="55" s="1"/>
  <c r="E34" i="61"/>
  <c r="E69" i="7"/>
  <c r="E59" i="7" s="1"/>
  <c r="E61" i="7" s="1"/>
  <c r="K17" i="55" l="1"/>
  <c r="K18" i="55" s="1"/>
  <c r="K10" i="55"/>
  <c r="F10" i="2"/>
  <c r="D64" i="7"/>
  <c r="D69" i="7" s="1"/>
  <c r="E34" i="60"/>
  <c r="E44" i="60" s="1"/>
  <c r="D44" i="60"/>
  <c r="D59" i="7" l="1"/>
  <c r="D61" i="7" s="1"/>
  <c r="D92" i="11"/>
  <c r="D17" i="3" s="1"/>
  <c r="P11" i="6" s="1"/>
  <c r="E9" i="3" l="1"/>
  <c r="D10" i="6" s="1"/>
  <c r="F97" i="61" l="1"/>
  <c r="D97" i="61" s="1"/>
  <c r="E92" i="11"/>
  <c r="E17" i="3" s="1"/>
  <c r="Q11" i="6" s="1"/>
  <c r="I6" i="6" l="1"/>
  <c r="F106" i="61"/>
  <c r="D106" i="61" l="1"/>
  <c r="E106" i="61" s="1"/>
  <c r="E97" i="61"/>
  <c r="C56" i="46"/>
  <c r="B1" i="3"/>
  <c r="B1" i="4" s="1"/>
  <c r="B1" i="6" s="1"/>
  <c r="A1" i="71" l="1"/>
  <c r="B1" i="7" s="1"/>
  <c r="B1" i="55" s="1"/>
  <c r="B1" i="67" s="1"/>
  <c r="B1" i="8" s="1"/>
  <c r="B1" i="9" s="1"/>
  <c r="B1" i="60" s="1"/>
  <c r="B1" i="62" s="1"/>
  <c r="B1" i="69" s="1"/>
  <c r="B1" i="11" s="1"/>
  <c r="A1" i="46" s="1"/>
  <c r="B1" i="61" s="1"/>
  <c r="A1" i="65" s="1"/>
  <c r="A1" i="66" s="1"/>
  <c r="B1" i="70"/>
  <c r="B1" i="44"/>
  <c r="E5" i="3"/>
  <c r="D5" i="4" s="1"/>
  <c r="D4" i="6" s="1"/>
  <c r="J4" i="44" l="1"/>
  <c r="C4" i="71" s="1"/>
  <c r="J4" i="70"/>
  <c r="B184" i="11" l="1"/>
  <c r="B155" i="11"/>
  <c r="C39" i="46" l="1"/>
  <c r="C22" i="46"/>
  <c r="E19" i="9" l="1"/>
  <c r="E20" i="9"/>
  <c r="E21" i="9"/>
  <c r="E18" i="9"/>
  <c r="C35" i="9"/>
  <c r="C15" i="9"/>
  <c r="C22" i="9" s="1"/>
  <c r="C39" i="9" l="1"/>
  <c r="C38" i="9"/>
  <c r="J19" i="44" l="1"/>
  <c r="J18" i="44"/>
  <c r="C20" i="4" l="1"/>
  <c r="D21" i="3" l="1"/>
  <c r="D61" i="11"/>
  <c r="D12" i="3" s="1"/>
  <c r="C11" i="6" s="1"/>
  <c r="D158" i="11" l="1"/>
  <c r="D25" i="3"/>
  <c r="C13" i="6" s="1"/>
  <c r="D11" i="3" l="1"/>
  <c r="C9" i="6" s="1"/>
  <c r="D24" i="3"/>
  <c r="D13" i="3" l="1"/>
  <c r="B20" i="46" l="1"/>
  <c r="D9" i="2"/>
  <c r="C17" i="6" s="1"/>
  <c r="D12" i="46"/>
  <c r="B12" i="46" l="1"/>
  <c r="D11" i="46"/>
  <c r="B11" i="46" s="1"/>
  <c r="B15" i="46"/>
  <c r="D10" i="46"/>
  <c r="B10" i="46" s="1"/>
  <c r="D12" i="2"/>
  <c r="D14" i="46" s="1"/>
  <c r="B19" i="46"/>
  <c r="D37" i="9"/>
  <c r="E34" i="9"/>
  <c r="E33" i="9"/>
  <c r="E31" i="9"/>
  <c r="E32" i="9"/>
  <c r="D35" i="9"/>
  <c r="D22" i="9"/>
  <c r="C16" i="46" l="1"/>
  <c r="B14" i="46"/>
  <c r="D150" i="11"/>
  <c r="E35" i="9"/>
  <c r="E15" i="9"/>
  <c r="E22" i="9" s="1"/>
  <c r="D38" i="9"/>
  <c r="E37" i="9"/>
  <c r="F16" i="2" s="1"/>
  <c r="D39" i="9"/>
  <c r="F23" i="61" l="1"/>
  <c r="E23" i="61" s="1"/>
  <c r="E38" i="9"/>
  <c r="E16" i="2" s="1"/>
  <c r="D34" i="6" s="1"/>
  <c r="C62" i="65" l="1"/>
  <c r="F64" i="61"/>
  <c r="E64" i="61" s="1"/>
  <c r="E39" i="9"/>
  <c r="D16" i="2" s="1"/>
  <c r="C34" i="6" l="1"/>
  <c r="C63" i="65"/>
  <c r="C65" i="65" s="1"/>
  <c r="D27" i="60"/>
  <c r="E37" i="60" s="1"/>
  <c r="L14" i="6"/>
  <c r="D62" i="65"/>
  <c r="H28" i="8"/>
  <c r="F28" i="8"/>
  <c r="F34" i="8" s="1"/>
  <c r="E28" i="8"/>
  <c r="E34" i="8" s="1"/>
  <c r="D28" i="8"/>
  <c r="D30" i="8" s="1"/>
  <c r="I30" i="8" s="1"/>
  <c r="C28" i="8"/>
  <c r="D63" i="65" l="1"/>
  <c r="D65" i="65" s="1"/>
  <c r="C27" i="60"/>
  <c r="D37" i="60" s="1"/>
  <c r="I33" i="8"/>
  <c r="D151" i="11"/>
  <c r="D22" i="3" s="1"/>
  <c r="C9" i="63" s="1"/>
  <c r="D187" i="11" s="1"/>
  <c r="D34" i="8"/>
  <c r="C34" i="8"/>
  <c r="H34" i="8"/>
  <c r="P13" i="6" l="1"/>
  <c r="F15" i="2"/>
  <c r="I34" i="8"/>
  <c r="F22" i="61" l="1"/>
  <c r="E15" i="2"/>
  <c r="D31" i="6" l="1"/>
  <c r="E22" i="61"/>
  <c r="E26" i="60"/>
  <c r="F63" i="61"/>
  <c r="E63" i="61" l="1"/>
  <c r="D26" i="60"/>
  <c r="E36" i="60" l="1"/>
  <c r="C15" i="4" l="1"/>
  <c r="C22" i="4" s="1"/>
  <c r="D20" i="4" l="1"/>
  <c r="D15" i="4"/>
  <c r="I13" i="44" s="1"/>
  <c r="I11" i="44" s="1"/>
  <c r="D22" i="4" l="1"/>
  <c r="J13" i="44" l="1"/>
  <c r="J11" i="44"/>
  <c r="F123" i="61"/>
  <c r="C31" i="8" l="1"/>
  <c r="F36" i="61" l="1"/>
  <c r="E36" i="61" l="1"/>
  <c r="I28" i="8"/>
  <c r="F31" i="8"/>
  <c r="H31" i="8" l="1"/>
  <c r="I31" i="8"/>
  <c r="E31" i="8" l="1"/>
  <c r="F26" i="67" l="1"/>
  <c r="E22" i="67" s="1"/>
  <c r="E26" i="67" l="1"/>
  <c r="D22" i="67" s="1"/>
  <c r="F14" i="2"/>
  <c r="F35" i="61"/>
  <c r="F30" i="61"/>
  <c r="E30" i="61" s="1"/>
  <c r="E35" i="8"/>
  <c r="F35" i="8"/>
  <c r="D31" i="8"/>
  <c r="D35" i="8" s="1"/>
  <c r="E14" i="2" l="1"/>
  <c r="I12" i="6" s="1"/>
  <c r="D26" i="67"/>
  <c r="D14" i="2" s="1"/>
  <c r="C20" i="6" s="1"/>
  <c r="E28" i="60"/>
  <c r="E31" i="60" s="1"/>
  <c r="L83" i="60"/>
  <c r="L88" i="60" s="1"/>
  <c r="M83" i="60"/>
  <c r="E35" i="61"/>
  <c r="D13" i="46"/>
  <c r="B13" i="46" s="1"/>
  <c r="F20" i="61"/>
  <c r="F21" i="61"/>
  <c r="H35" i="8"/>
  <c r="C35" i="8"/>
  <c r="D20" i="6" l="1"/>
  <c r="C28" i="60"/>
  <c r="D28" i="60"/>
  <c r="E38" i="60" s="1"/>
  <c r="M88" i="60"/>
  <c r="E12" i="60"/>
  <c r="F25" i="2" s="1"/>
  <c r="F33" i="61" s="1"/>
  <c r="E33" i="61" s="1"/>
  <c r="C73" i="65"/>
  <c r="D85" i="65"/>
  <c r="E20" i="61"/>
  <c r="D25" i="61"/>
  <c r="B16" i="46"/>
  <c r="F39" i="61"/>
  <c r="I35" i="8"/>
  <c r="D38" i="60" l="1"/>
  <c r="D74" i="65"/>
  <c r="C75" i="65"/>
  <c r="C76" i="65" s="1"/>
  <c r="D73" i="65"/>
  <c r="Q9" i="44"/>
  <c r="Q12" i="44" s="1"/>
  <c r="P9" i="44"/>
  <c r="L89" i="60"/>
  <c r="E21" i="61"/>
  <c r="C25" i="60"/>
  <c r="D45" i="60" s="1"/>
  <c r="E39" i="61"/>
  <c r="D16" i="46"/>
  <c r="D15" i="2"/>
  <c r="C31" i="6" s="1"/>
  <c r="C8" i="44"/>
  <c r="C25" i="44" s="1"/>
  <c r="P12" i="44" l="1"/>
  <c r="I7" i="44" s="1"/>
  <c r="C156" i="65"/>
  <c r="L13" i="6"/>
  <c r="C28" i="44"/>
  <c r="C45" i="44" s="1"/>
  <c r="D158" i="65" l="1"/>
  <c r="C161" i="65"/>
  <c r="J7" i="44"/>
  <c r="J8" i="44" s="1"/>
  <c r="I8" i="44"/>
  <c r="F36" i="2" s="1"/>
  <c r="F44" i="61" s="1"/>
  <c r="E44" i="61" s="1"/>
  <c r="F23" i="7"/>
  <c r="F9" i="2" s="1"/>
  <c r="F14" i="7"/>
  <c r="F8" i="2" s="1"/>
  <c r="D45" i="6" s="1"/>
  <c r="D17" i="6" l="1"/>
  <c r="I25" i="6"/>
  <c r="F15" i="61"/>
  <c r="D44" i="46"/>
  <c r="D45" i="46"/>
  <c r="B45" i="46" s="1"/>
  <c r="C11" i="65"/>
  <c r="C26" i="60"/>
  <c r="E158" i="11"/>
  <c r="E24" i="3" s="1"/>
  <c r="E25" i="3"/>
  <c r="F115" i="61" s="1"/>
  <c r="E103" i="61"/>
  <c r="E151" i="11"/>
  <c r="E22" i="3" s="1"/>
  <c r="Q13" i="6" s="1"/>
  <c r="E12" i="3"/>
  <c r="D11" i="6" s="1"/>
  <c r="E11" i="3"/>
  <c r="D9" i="6" s="1"/>
  <c r="E8" i="3"/>
  <c r="D8" i="6" s="1"/>
  <c r="E115" i="61" l="1"/>
  <c r="D13" i="6"/>
  <c r="D14" i="6" s="1"/>
  <c r="C38" i="65"/>
  <c r="C39" i="65" s="1"/>
  <c r="F114" i="61"/>
  <c r="E114" i="61" s="1"/>
  <c r="I5" i="6"/>
  <c r="I21" i="6" s="1"/>
  <c r="F135" i="61"/>
  <c r="E135" i="61" s="1"/>
  <c r="E15" i="61"/>
  <c r="F99" i="61"/>
  <c r="L29" i="6"/>
  <c r="F56" i="61"/>
  <c r="D27" i="46"/>
  <c r="F111" i="61"/>
  <c r="D111" i="61" s="1"/>
  <c r="F100" i="61"/>
  <c r="E100" i="61" s="1"/>
  <c r="F16" i="61"/>
  <c r="D11" i="65"/>
  <c r="D36" i="60"/>
  <c r="F96" i="61"/>
  <c r="E96" i="61" s="1"/>
  <c r="E10" i="3"/>
  <c r="E13" i="3"/>
  <c r="F101" i="61" s="1"/>
  <c r="E101" i="61" s="1"/>
  <c r="F80" i="61"/>
  <c r="B44" i="46"/>
  <c r="I10" i="6" l="1"/>
  <c r="E16" i="61"/>
  <c r="E56" i="61"/>
  <c r="E111" i="61"/>
  <c r="D38" i="65"/>
  <c r="I3" i="63"/>
  <c r="I7" i="63" s="1"/>
  <c r="F109" i="61"/>
  <c r="L10" i="6"/>
  <c r="D28" i="46"/>
  <c r="F57" i="61"/>
  <c r="E57" i="61" s="1"/>
  <c r="E99" i="61"/>
  <c r="D98" i="61"/>
  <c r="D102" i="61" s="1"/>
  <c r="F98" i="61"/>
  <c r="F71" i="61"/>
  <c r="F62" i="61"/>
  <c r="B54" i="46"/>
  <c r="F24" i="61"/>
  <c r="E24" i="61" s="1"/>
  <c r="E98" i="61" l="1"/>
  <c r="D39" i="65"/>
  <c r="E109" i="61"/>
  <c r="E80" i="61"/>
  <c r="B53" i="46"/>
  <c r="B55" i="46"/>
  <c r="F29" i="61"/>
  <c r="F12" i="2"/>
  <c r="F18" i="2" l="1"/>
  <c r="D48" i="46"/>
  <c r="B48" i="46" s="1"/>
  <c r="F19" i="61"/>
  <c r="E12" i="2"/>
  <c r="C33" i="6" s="1"/>
  <c r="B56" i="46"/>
  <c r="F70" i="61"/>
  <c r="D47" i="46"/>
  <c r="B47" i="46" s="1"/>
  <c r="D46" i="46"/>
  <c r="B46" i="46" s="1"/>
  <c r="C50" i="46" l="1"/>
  <c r="L8" i="6"/>
  <c r="I8" i="6"/>
  <c r="D33" i="6"/>
  <c r="F60" i="61"/>
  <c r="L11" i="6"/>
  <c r="E19" i="61"/>
  <c r="E29" i="61"/>
  <c r="D29" i="46"/>
  <c r="D30" i="46"/>
  <c r="D31" i="46"/>
  <c r="F17" i="61"/>
  <c r="F18" i="61"/>
  <c r="I9" i="6"/>
  <c r="D56" i="46"/>
  <c r="F59" i="61"/>
  <c r="B49" i="46"/>
  <c r="F58" i="61"/>
  <c r="E58" i="61" s="1"/>
  <c r="E14" i="3"/>
  <c r="G18" i="61" l="1"/>
  <c r="G17" i="61"/>
  <c r="C33" i="46"/>
  <c r="B31" i="46"/>
  <c r="E59" i="61"/>
  <c r="E18" i="61"/>
  <c r="E17" i="61"/>
  <c r="F25" i="61"/>
  <c r="E60" i="61"/>
  <c r="E70" i="61"/>
  <c r="F102" i="61"/>
  <c r="E102" i="61" s="1"/>
  <c r="B21" i="46"/>
  <c r="B22" i="46" s="1"/>
  <c r="B28" i="46"/>
  <c r="B27" i="46"/>
  <c r="B29" i="46"/>
  <c r="B37" i="46"/>
  <c r="B30" i="46"/>
  <c r="B38" i="46"/>
  <c r="B32" i="46"/>
  <c r="E25" i="61" l="1"/>
  <c r="D22" i="46"/>
  <c r="D39" i="46"/>
  <c r="B36" i="46"/>
  <c r="B39" i="46" s="1"/>
  <c r="B50" i="46" l="1"/>
  <c r="F65" i="61"/>
  <c r="G65" i="61" s="1"/>
  <c r="B33" i="46"/>
  <c r="E65" i="61" l="1"/>
  <c r="D50" i="46"/>
  <c r="D33" i="46"/>
  <c r="F32" i="61" l="1"/>
  <c r="E32" i="61" l="1"/>
  <c r="E8" i="44" l="1"/>
  <c r="F34" i="2" l="1"/>
  <c r="E25" i="44"/>
  <c r="E34" i="2" l="1"/>
  <c r="E28" i="44"/>
  <c r="E45" i="44" s="1"/>
  <c r="D34" i="2" s="1"/>
  <c r="F43" i="61"/>
  <c r="E43" i="61" s="1"/>
  <c r="F84" i="61" l="1"/>
  <c r="E84" i="61" s="1"/>
  <c r="E51" i="60"/>
  <c r="D51" i="60"/>
  <c r="E107" i="62" l="1"/>
  <c r="F28" i="2" l="1"/>
  <c r="E75" i="11" l="1"/>
  <c r="E109" i="62"/>
  <c r="F37" i="61"/>
  <c r="C12" i="71" l="1"/>
  <c r="E10" i="69" s="1"/>
  <c r="E81" i="11"/>
  <c r="F81" i="11" s="1"/>
  <c r="E100" i="62"/>
  <c r="E102" i="62" s="1"/>
  <c r="E26" i="2" s="1"/>
  <c r="I17" i="6" s="1"/>
  <c r="D127" i="65"/>
  <c r="E15" i="3"/>
  <c r="D35" i="6" s="1"/>
  <c r="D36" i="6" s="1"/>
  <c r="C85" i="65"/>
  <c r="G24" i="61" s="1"/>
  <c r="C92" i="65"/>
  <c r="C134" i="65" s="1"/>
  <c r="C138" i="65" s="1"/>
  <c r="D107" i="62"/>
  <c r="D75" i="11" l="1"/>
  <c r="F104" i="61"/>
  <c r="E104" i="61" s="1"/>
  <c r="D135" i="65"/>
  <c r="D128" i="65"/>
  <c r="E190" i="11"/>
  <c r="F76" i="61"/>
  <c r="E76" i="61" s="1"/>
  <c r="E16" i="3"/>
  <c r="F105" i="61" s="1"/>
  <c r="F131" i="61"/>
  <c r="E131" i="61" s="1"/>
  <c r="B12" i="71" l="1"/>
  <c r="D10" i="69" s="1"/>
  <c r="D81" i="11"/>
  <c r="D15" i="3" s="1"/>
  <c r="C35" i="6" s="1"/>
  <c r="C36" i="6" s="1"/>
  <c r="D109" i="62"/>
  <c r="D100" i="62" s="1"/>
  <c r="D102" i="62" s="1"/>
  <c r="D26" i="2" s="1"/>
  <c r="E18" i="3"/>
  <c r="E23" i="3" s="1"/>
  <c r="E26" i="3" s="1"/>
  <c r="I4" i="6" s="1"/>
  <c r="D105" i="61"/>
  <c r="D107" i="61" s="1"/>
  <c r="D112" i="61" s="1"/>
  <c r="D116" i="61" s="1"/>
  <c r="D92" i="65"/>
  <c r="D134" i="65" s="1"/>
  <c r="F107" i="61" l="1"/>
  <c r="E107" i="61" s="1"/>
  <c r="C11" i="63"/>
  <c r="D190" i="11"/>
  <c r="F116" i="61"/>
  <c r="E116" i="61" s="1"/>
  <c r="E105" i="61"/>
  <c r="F112" i="61"/>
  <c r="E112" i="61" s="1"/>
  <c r="K26" i="3"/>
  <c r="F26" i="69"/>
  <c r="F33" i="2" s="1"/>
  <c r="F37" i="2" l="1"/>
  <c r="F38" i="2" s="1"/>
  <c r="K28" i="3"/>
  <c r="E185" i="11"/>
  <c r="E186" i="11" s="1"/>
  <c r="E192" i="11" s="1"/>
  <c r="E193" i="11" s="1"/>
  <c r="F42" i="61"/>
  <c r="K29" i="3" l="1"/>
  <c r="K30" i="3" s="1"/>
  <c r="E174" i="11"/>
  <c r="E12" i="67" s="1"/>
  <c r="E14" i="67" s="1"/>
  <c r="D47" i="61"/>
  <c r="F47" i="61"/>
  <c r="F48" i="61" s="1"/>
  <c r="E28" i="3" l="1"/>
  <c r="Q10" i="6" s="1"/>
  <c r="F49" i="2"/>
  <c r="E42" i="61"/>
  <c r="E47" i="61" s="1"/>
  <c r="D45" i="65"/>
  <c r="F118" i="61" l="1"/>
  <c r="D118" i="61" s="1"/>
  <c r="D120" i="61" s="1"/>
  <c r="D47" i="65"/>
  <c r="D9" i="67"/>
  <c r="E13" i="2"/>
  <c r="D27" i="6" l="1"/>
  <c r="I13" i="6"/>
  <c r="E18" i="2"/>
  <c r="D124" i="61"/>
  <c r="C7" i="71" s="1"/>
  <c r="E118" i="61"/>
  <c r="F61" i="61"/>
  <c r="E61" i="61" s="1"/>
  <c r="E72" i="61"/>
  <c r="C14" i="71" l="1"/>
  <c r="E9" i="69" s="1"/>
  <c r="D15" i="44" s="1"/>
  <c r="C10" i="71"/>
  <c r="C15" i="71" l="1"/>
  <c r="C17" i="71" s="1"/>
  <c r="E135" i="62" s="1"/>
  <c r="D137" i="65" s="1"/>
  <c r="D138" i="65" s="1"/>
  <c r="C13" i="71"/>
  <c r="D176" i="65" l="1"/>
  <c r="C16" i="71"/>
  <c r="F15" i="44" s="1"/>
  <c r="E137" i="62"/>
  <c r="E27" i="2" s="1"/>
  <c r="D25" i="6" s="1"/>
  <c r="E41" i="60"/>
  <c r="D31" i="60"/>
  <c r="F66" i="61"/>
  <c r="D174" i="65" l="1"/>
  <c r="D177" i="65" s="1"/>
  <c r="E87" i="61"/>
  <c r="I18" i="6"/>
  <c r="D26" i="6"/>
  <c r="D28" i="6" s="1"/>
  <c r="C18" i="71"/>
  <c r="C20" i="71" s="1"/>
  <c r="F77" i="61"/>
  <c r="E77" i="61" l="1"/>
  <c r="F130" i="61"/>
  <c r="D44" i="6"/>
  <c r="D47" i="6" s="1"/>
  <c r="G47" i="6" s="1"/>
  <c r="I20" i="6"/>
  <c r="I24" i="6" s="1"/>
  <c r="I27" i="6" s="1"/>
  <c r="I28" i="6" s="1"/>
  <c r="E13" i="60"/>
  <c r="E177" i="11" s="1"/>
  <c r="E130" i="61" l="1"/>
  <c r="E133" i="61" s="1"/>
  <c r="F133" i="61"/>
  <c r="F136" i="61" s="1"/>
  <c r="E136" i="61" s="1"/>
  <c r="D13" i="60"/>
  <c r="D75" i="65"/>
  <c r="D76" i="65" s="1"/>
  <c r="D65" i="66"/>
  <c r="D66" i="66" s="1"/>
  <c r="E16" i="60"/>
  <c r="D41" i="60" l="1"/>
  <c r="C31" i="60"/>
  <c r="D177" i="11"/>
  <c r="D29" i="3" s="1"/>
  <c r="E29" i="3"/>
  <c r="Q9" i="6" s="1"/>
  <c r="E180" i="11"/>
  <c r="E25" i="2"/>
  <c r="D12" i="60"/>
  <c r="E30" i="3" l="1"/>
  <c r="E28" i="2"/>
  <c r="D16" i="60"/>
  <c r="D25" i="2" s="1"/>
  <c r="F74" i="61"/>
  <c r="F119" i="61"/>
  <c r="E119" i="61" s="1"/>
  <c r="F78" i="61" l="1"/>
  <c r="I10" i="44"/>
  <c r="I14" i="44" s="1"/>
  <c r="F120" i="61"/>
  <c r="E120" i="61" s="1"/>
  <c r="D8" i="4"/>
  <c r="D23" i="4" s="1"/>
  <c r="Q4" i="6" s="1"/>
  <c r="Q15" i="6" s="1"/>
  <c r="Q16" i="6" s="1"/>
  <c r="E74" i="61"/>
  <c r="P9" i="6"/>
  <c r="J10" i="44" l="1"/>
  <c r="J14" i="44" s="1"/>
  <c r="F124" i="61"/>
  <c r="E124" i="61" s="1"/>
  <c r="L20" i="6"/>
  <c r="D159" i="65" l="1"/>
  <c r="D161" i="65" s="1"/>
  <c r="C21" i="71" l="1"/>
  <c r="D7" i="70"/>
  <c r="D11" i="70" s="1"/>
  <c r="E21" i="69" s="1"/>
  <c r="C22" i="71" l="1"/>
  <c r="C23" i="71" s="1"/>
  <c r="C24" i="71" s="1"/>
  <c r="C25" i="71" s="1"/>
  <c r="E7" i="70"/>
  <c r="E11" i="70" s="1"/>
  <c r="E20" i="69" s="1"/>
  <c r="C19" i="71" l="1"/>
  <c r="C26" i="71" s="1"/>
  <c r="F7" i="70"/>
  <c r="F11" i="70" s="1"/>
  <c r="E22" i="69" s="1"/>
  <c r="G7" i="70" l="1"/>
  <c r="G11" i="70" s="1"/>
  <c r="E23" i="69" s="1"/>
  <c r="I7" i="70" l="1"/>
  <c r="I11" i="70" s="1"/>
  <c r="E25" i="69" s="1"/>
  <c r="H7" i="70"/>
  <c r="H11" i="70" s="1"/>
  <c r="E24" i="69" l="1"/>
  <c r="H14" i="70"/>
  <c r="H37" i="44" s="1"/>
  <c r="C7" i="70"/>
  <c r="C42" i="6" l="1"/>
  <c r="J14" i="70"/>
  <c r="C11" i="70"/>
  <c r="E19" i="69" s="1"/>
  <c r="E26" i="69" s="1"/>
  <c r="E33" i="2" s="1"/>
  <c r="J7" i="70"/>
  <c r="H15" i="44" s="1"/>
  <c r="I15" i="44" s="1"/>
  <c r="I25" i="44" l="1"/>
  <c r="H43" i="44"/>
  <c r="C40" i="6" s="1"/>
  <c r="J37" i="44"/>
  <c r="J11" i="70"/>
  <c r="F83" i="61"/>
  <c r="J15" i="44" l="1"/>
  <c r="J43" i="44"/>
  <c r="E83" i="61"/>
  <c r="H25" i="44"/>
  <c r="H28" i="44" s="1"/>
  <c r="D25" i="44" l="1"/>
  <c r="D28" i="44" s="1"/>
  <c r="J16" i="44"/>
  <c r="E13" i="69"/>
  <c r="D8" i="69" l="1"/>
  <c r="E31" i="2"/>
  <c r="F25" i="44"/>
  <c r="E32" i="2" s="1"/>
  <c r="I28" i="44"/>
  <c r="B11" i="71" l="1"/>
  <c r="F81" i="61"/>
  <c r="J25" i="44"/>
  <c r="F28" i="44"/>
  <c r="F42" i="44" s="1"/>
  <c r="E36" i="2"/>
  <c r="C41" i="6" l="1"/>
  <c r="C43" i="6" s="1"/>
  <c r="L25" i="6" s="1"/>
  <c r="E37" i="2"/>
  <c r="J28" i="44"/>
  <c r="E81" i="61"/>
  <c r="F85" i="61"/>
  <c r="F82" i="61"/>
  <c r="E85" i="61" l="1"/>
  <c r="F161" i="65"/>
  <c r="J42" i="44"/>
  <c r="E38" i="2"/>
  <c r="F88" i="61"/>
  <c r="F89" i="61" s="1"/>
  <c r="D88" i="61"/>
  <c r="E49" i="2" l="1"/>
  <c r="E82" i="61"/>
  <c r="E88" i="61" s="1"/>
  <c r="D112" i="11" l="1"/>
  <c r="D20" i="3" l="1"/>
  <c r="C12" i="6" s="1"/>
  <c r="D66" i="61" l="1"/>
  <c r="E62" i="61"/>
  <c r="E66" i="61" s="1"/>
  <c r="E71" i="61"/>
  <c r="E78" i="61" s="1"/>
  <c r="E89" i="61" s="1"/>
  <c r="D78" i="61"/>
  <c r="D37" i="61"/>
  <c r="D48" i="61" s="1"/>
  <c r="E37" i="61"/>
  <c r="E48" i="61" s="1"/>
  <c r="D12" i="11"/>
  <c r="D89" i="61" l="1"/>
  <c r="D8" i="3"/>
  <c r="C8" i="6" l="1"/>
  <c r="C14" i="6" s="1"/>
  <c r="D10" i="3"/>
  <c r="D14" i="3" s="1"/>
  <c r="D16" i="3" s="1"/>
  <c r="D18" i="3" s="1"/>
  <c r="D23" i="3" s="1"/>
  <c r="D26" i="3" s="1"/>
  <c r="J26" i="3" l="1"/>
  <c r="J28" i="3" s="1"/>
  <c r="J29" i="3" s="1"/>
  <c r="J30" i="3" s="1"/>
  <c r="C2" i="63"/>
  <c r="C17" i="63" s="1"/>
  <c r="C18" i="63" s="1"/>
  <c r="D174" i="11" s="1"/>
  <c r="D185" i="11"/>
  <c r="D186" i="11" s="1"/>
  <c r="D192" i="11" s="1"/>
  <c r="D193" i="11" s="1"/>
  <c r="D28" i="3" l="1"/>
  <c r="D180" i="11"/>
  <c r="D12" i="67"/>
  <c r="D14" i="67" s="1"/>
  <c r="D13" i="2" s="1"/>
  <c r="C27" i="6" l="1"/>
  <c r="D18" i="2"/>
  <c r="P10" i="6"/>
  <c r="L12" i="6" s="1"/>
  <c r="D30" i="3"/>
  <c r="I30" i="44" s="1"/>
  <c r="C8" i="4" l="1"/>
  <c r="C23" i="4" s="1"/>
  <c r="L4" i="6" s="1"/>
  <c r="P4" i="6" l="1"/>
  <c r="P15" i="6" s="1"/>
  <c r="B7" i="71"/>
  <c r="I34" i="44"/>
  <c r="J30" i="44"/>
  <c r="J34" i="44" s="1"/>
  <c r="B14" i="71" l="1"/>
  <c r="D9" i="69" s="1"/>
  <c r="B10" i="71"/>
  <c r="B15" i="71" l="1"/>
  <c r="B13" i="71"/>
  <c r="D13" i="69"/>
  <c r="D35" i="44"/>
  <c r="D45" i="44" l="1"/>
  <c r="D31" i="2" s="1"/>
  <c r="B17" i="71"/>
  <c r="D135" i="62" s="1"/>
  <c r="D137" i="62" s="1"/>
  <c r="D27" i="2" s="1"/>
  <c r="B16" i="71"/>
  <c r="L23" i="6" l="1"/>
  <c r="L28" i="6" s="1"/>
  <c r="L30" i="6" s="1"/>
  <c r="L32" i="6" s="1"/>
  <c r="C25" i="6"/>
  <c r="C26" i="6" s="1"/>
  <c r="C28" i="6" s="1"/>
  <c r="C44" i="6" s="1"/>
  <c r="C47" i="6" s="1"/>
  <c r="F47" i="6" s="1"/>
  <c r="D28" i="2"/>
  <c r="F35" i="44"/>
  <c r="B18" i="71"/>
  <c r="B20" i="71" s="1"/>
  <c r="B21" i="71" s="1"/>
  <c r="F45" i="44" l="1"/>
  <c r="D32" i="2" s="1"/>
  <c r="D12" i="70"/>
  <c r="D16" i="70" s="1"/>
  <c r="D21" i="69" s="1"/>
  <c r="B22" i="71"/>
  <c r="E12" i="70"/>
  <c r="E16" i="70" s="1"/>
  <c r="D20" i="69" s="1"/>
  <c r="F12" i="70" l="1"/>
  <c r="F16" i="70" s="1"/>
  <c r="D22" i="69" s="1"/>
  <c r="B23" i="71"/>
  <c r="G12" i="70" l="1"/>
  <c r="G16" i="70" s="1"/>
  <c r="D23" i="69" s="1"/>
  <c r="B24" i="71"/>
  <c r="B25" i="71" l="1"/>
  <c r="I12" i="70" s="1"/>
  <c r="I16" i="70" s="1"/>
  <c r="D25" i="69" s="1"/>
  <c r="H12" i="70"/>
  <c r="H16" i="70" s="1"/>
  <c r="D24" i="69" s="1"/>
  <c r="B19" i="71" l="1"/>
  <c r="C12" i="70" s="1"/>
  <c r="B26" i="71" l="1"/>
  <c r="C16" i="70"/>
  <c r="D19" i="69" s="1"/>
  <c r="D26" i="69" s="1"/>
  <c r="J12" i="70"/>
  <c r="J16" i="70" l="1"/>
  <c r="H35" i="44"/>
  <c r="I35" i="44" s="1"/>
  <c r="I45" i="44" s="1"/>
  <c r="D36" i="2" l="1"/>
  <c r="H45" i="44"/>
  <c r="D33" i="2" s="1"/>
  <c r="J35" i="44" l="1"/>
  <c r="J45" i="44" s="1"/>
  <c r="D37" i="2"/>
  <c r="D38" i="2" s="1"/>
  <c r="D49" i="2" s="1"/>
</calcChain>
</file>

<file path=xl/sharedStrings.xml><?xml version="1.0" encoding="utf-8"?>
<sst xmlns="http://schemas.openxmlformats.org/spreadsheetml/2006/main" count="1438" uniqueCount="955">
  <si>
    <t>Statement of Financial Position</t>
  </si>
  <si>
    <t>Statement of Profit or Loss</t>
  </si>
  <si>
    <t>Statement of Changes in Equity</t>
  </si>
  <si>
    <t>Statement of Cash Flows</t>
  </si>
  <si>
    <t>Particulars</t>
  </si>
  <si>
    <t>Note</t>
  </si>
  <si>
    <t>Assets</t>
  </si>
  <si>
    <t>Cash and Cash Equivalents</t>
  </si>
  <si>
    <t>Placement with Bank and Financial Institutions</t>
  </si>
  <si>
    <t>Investment Securities</t>
  </si>
  <si>
    <t>Current Tax Assets</t>
  </si>
  <si>
    <t>Investment Property</t>
  </si>
  <si>
    <t>Property and Equipment</t>
  </si>
  <si>
    <t>Goodwill and Intangible Assets</t>
  </si>
  <si>
    <t>Other Assets</t>
  </si>
  <si>
    <t>Total Assets</t>
  </si>
  <si>
    <t>Liabilities</t>
  </si>
  <si>
    <t>Borrowings</t>
  </si>
  <si>
    <t>Current Tax Liabilities</t>
  </si>
  <si>
    <t>Provisions</t>
  </si>
  <si>
    <t>Deferred Tax Liabilities</t>
  </si>
  <si>
    <t>Other Liabilities</t>
  </si>
  <si>
    <t>Total Liabilities</t>
  </si>
  <si>
    <t>Equity</t>
  </si>
  <si>
    <t>Share Capital</t>
  </si>
  <si>
    <t>Retained Earnings</t>
  </si>
  <si>
    <t>Total Equity</t>
  </si>
  <si>
    <t>Total Liabilities and Equity</t>
  </si>
  <si>
    <t>Interest Income</t>
  </si>
  <si>
    <t>Interest Expense</t>
  </si>
  <si>
    <t>Net Interest Income</t>
  </si>
  <si>
    <t>Net Interest, Fee and Commisson Income</t>
  </si>
  <si>
    <t>Net Trading Income</t>
  </si>
  <si>
    <t>Total Operating Income</t>
  </si>
  <si>
    <t>Net Operating Income</t>
  </si>
  <si>
    <t>Operating Expense</t>
  </si>
  <si>
    <t>Depreciation &amp; Amortisation</t>
  </si>
  <si>
    <t>Operating Profit</t>
  </si>
  <si>
    <t>Non Operating Income</t>
  </si>
  <si>
    <t>Non Operating Expense</t>
  </si>
  <si>
    <t>Profit Before Income Tax</t>
  </si>
  <si>
    <t>Income Tax Expense</t>
  </si>
  <si>
    <t xml:space="preserve">      Current Tax</t>
  </si>
  <si>
    <t xml:space="preserve">      Deferred Tax</t>
  </si>
  <si>
    <t>General Reserve</t>
  </si>
  <si>
    <t>Total</t>
  </si>
  <si>
    <t>Comprehensive Income for the year</t>
  </si>
  <si>
    <t xml:space="preserve">  Profit for the year</t>
  </si>
  <si>
    <t xml:space="preserve">  Other Comprehensive Income, Net of Tax</t>
  </si>
  <si>
    <t>Transactions with Owners, directly recognized in Equity</t>
  </si>
  <si>
    <t xml:space="preserve">    Dividend to Equity-Holders</t>
  </si>
  <si>
    <t xml:space="preserve">        Cash Dividend Paid</t>
  </si>
  <si>
    <t>CASH FLOWS FROM OPERATING ACTIVITIES</t>
  </si>
  <si>
    <t>Interest Paid</t>
  </si>
  <si>
    <t>Cash Payment to Employees</t>
  </si>
  <si>
    <t>Operating Cash Flows before Changes in Operating Assets and Liabilities</t>
  </si>
  <si>
    <t>(Increase) Decrease in Operating Assets</t>
  </si>
  <si>
    <t>Placement with Banks and Financial Institutions</t>
  </si>
  <si>
    <t>Increase (Decrease) in Operating Liabilities</t>
  </si>
  <si>
    <t>Net Cash Flow from Operating Activities before Tax Paid</t>
  </si>
  <si>
    <t>Income Tax Paid</t>
  </si>
  <si>
    <t>Net Cash Flow from Operating Activities</t>
  </si>
  <si>
    <t>CASH FLOWS FROM INVESTING ACTIVITIES</t>
  </si>
  <si>
    <t>Purchase of Property and Equipment</t>
  </si>
  <si>
    <t>Receipts from Sale of Property and Equipment</t>
  </si>
  <si>
    <t>Purchase of Intangible Assets</t>
  </si>
  <si>
    <t>Net Cash Used in Investing Activities</t>
  </si>
  <si>
    <t>CASH FLOWS FROM FINANCING ACTIVITIES</t>
  </si>
  <si>
    <t>Receipt from Issue of Shares</t>
  </si>
  <si>
    <t>Dividends Paid</t>
  </si>
  <si>
    <t>Other Receipts/Payments</t>
  </si>
  <si>
    <t>Net Cash from Financing Activities</t>
  </si>
  <si>
    <t>Net Increase (Decrease) in Cash and Cash Equivalents</t>
  </si>
  <si>
    <t>Cash in Hand</t>
  </si>
  <si>
    <t>Other</t>
  </si>
  <si>
    <t>Less: Allowances for Impairment</t>
  </si>
  <si>
    <t>Impairment Losss for the year:</t>
  </si>
  <si>
    <t xml:space="preserve">      Charge for the year</t>
  </si>
  <si>
    <t xml:space="preserve">      Recoveries/Reversal</t>
  </si>
  <si>
    <t>Amount Written Off</t>
  </si>
  <si>
    <t>Less: Impairment Allowances</t>
  </si>
  <si>
    <t xml:space="preserve">          Collective Impairment</t>
  </si>
  <si>
    <t xml:space="preserve">          Individual Impairment</t>
  </si>
  <si>
    <t>Net Amount</t>
  </si>
  <si>
    <t>Interest Receivable</t>
  </si>
  <si>
    <t>Equity Instruments</t>
  </si>
  <si>
    <t xml:space="preserve">     Quoted Equity Securities</t>
  </si>
  <si>
    <t xml:space="preserve">     Unquoted Equity Securities</t>
  </si>
  <si>
    <t>Cost</t>
  </si>
  <si>
    <t xml:space="preserve">Cost </t>
  </si>
  <si>
    <t>Investment in Unquoted Equity</t>
  </si>
  <si>
    <t>Current year Income Tax Assets</t>
  </si>
  <si>
    <t>Tax Assets of Prior Periods</t>
  </si>
  <si>
    <t>Tax Liabilities of Prior Periods</t>
  </si>
  <si>
    <t>Current year Income Tax Liabilities</t>
  </si>
  <si>
    <t>Investment Properties measured at Fair Value</t>
  </si>
  <si>
    <t>Land</t>
  </si>
  <si>
    <t>Building</t>
  </si>
  <si>
    <t>Vehicles</t>
  </si>
  <si>
    <t>Addition during the year</t>
  </si>
  <si>
    <t xml:space="preserve">     Acquisition</t>
  </si>
  <si>
    <t xml:space="preserve">     Capitalization</t>
  </si>
  <si>
    <t>Disposal during the year</t>
  </si>
  <si>
    <t>Adjustment/Revaluation</t>
  </si>
  <si>
    <t>Addition during the Year</t>
  </si>
  <si>
    <t>Depreciation and Impairment</t>
  </si>
  <si>
    <t>Depreciation charge for the year</t>
  </si>
  <si>
    <t>Impairment for the year</t>
  </si>
  <si>
    <t>Disposals</t>
  </si>
  <si>
    <t>Adjustment</t>
  </si>
  <si>
    <t>Net Book Value</t>
  </si>
  <si>
    <t>Software</t>
  </si>
  <si>
    <t>Amortisation and Impairment</t>
  </si>
  <si>
    <t>Amortisation charge for the year</t>
  </si>
  <si>
    <t>Domestic Borrowings</t>
  </si>
  <si>
    <t xml:space="preserve">    Other</t>
  </si>
  <si>
    <t>Fair value of plan assets</t>
  </si>
  <si>
    <t>Recognised liability for defined benefit obligations</t>
  </si>
  <si>
    <t>Amount</t>
  </si>
  <si>
    <t>Cash and cash equivalent</t>
  </si>
  <si>
    <t>Placement with bank and financial institutions</t>
  </si>
  <si>
    <t>Loan and advances to staff</t>
  </si>
  <si>
    <t>Total interest income</t>
  </si>
  <si>
    <t>Fair value gain/loss on investment properties</t>
  </si>
  <si>
    <t>Dividend on equity instruments</t>
  </si>
  <si>
    <t>Gain/loss on sale of investment property</t>
  </si>
  <si>
    <t>Impairment charge/(reversal) on goodwill and intangible assets</t>
  </si>
  <si>
    <t>Impairment charge/(reversal) on investment properties</t>
  </si>
  <si>
    <t>Uniform</t>
  </si>
  <si>
    <t>Leave encashment</t>
  </si>
  <si>
    <t>Employees Bonus</t>
  </si>
  <si>
    <t xml:space="preserve">Depreciation on investment property </t>
  </si>
  <si>
    <t>Amortisation of intangible assets</t>
  </si>
  <si>
    <t>Recovery of loan written off</t>
  </si>
  <si>
    <t>Other income</t>
  </si>
  <si>
    <t>Loan written off</t>
  </si>
  <si>
    <t>Redundancy provision</t>
  </si>
  <si>
    <t>Expense of restructuring</t>
  </si>
  <si>
    <t>Current tax expense</t>
  </si>
  <si>
    <t>Current year</t>
  </si>
  <si>
    <t>Adjustments for prior years</t>
  </si>
  <si>
    <t>Deferred tax expense</t>
  </si>
  <si>
    <t>Origination and reversal of temporary differences</t>
  </si>
  <si>
    <t>Changes in tax rate</t>
  </si>
  <si>
    <t>Recognition of previously unrecognised tax losses</t>
  </si>
  <si>
    <t>Total income tax expense</t>
  </si>
  <si>
    <t>Profit before tax</t>
  </si>
  <si>
    <t>Others</t>
  </si>
  <si>
    <t>TDS Payable</t>
  </si>
  <si>
    <t>Other Interest Income</t>
  </si>
  <si>
    <t>Other expense.</t>
  </si>
  <si>
    <t>Social Security Fund Payable</t>
  </si>
  <si>
    <t>Addition/(Disposal) during the year.</t>
  </si>
  <si>
    <t>Net Changes in fair value during the year.</t>
  </si>
  <si>
    <t>Adjustment/Transfer.</t>
  </si>
  <si>
    <t>Adjustments</t>
  </si>
  <si>
    <t>Difference</t>
  </si>
  <si>
    <t>Profit for the year</t>
  </si>
  <si>
    <t xml:space="preserve">      Actuarial gains/(losses) on defined benefit plans</t>
  </si>
  <si>
    <t xml:space="preserve">      Income tax relating to above items</t>
  </si>
  <si>
    <t xml:space="preserve">      Reclassify to profit or loss</t>
  </si>
  <si>
    <t>Other Comprehensive Income for the year, Net of Income Tax</t>
  </si>
  <si>
    <t xml:space="preserve">  Total Comprehensive Income for the year</t>
  </si>
  <si>
    <t xml:space="preserve">  Transfer to Reserves during the year</t>
  </si>
  <si>
    <t xml:space="preserve">  Transfer from Reserves during the year</t>
  </si>
  <si>
    <t xml:space="preserve">    Share Issued</t>
  </si>
  <si>
    <t>Current tax assets</t>
  </si>
  <si>
    <t>Restated</t>
  </si>
  <si>
    <t>Balance as on Shrawan 01.</t>
  </si>
  <si>
    <t>Closing</t>
  </si>
  <si>
    <t>DTL</t>
  </si>
  <si>
    <t>Membership Fees</t>
  </si>
  <si>
    <t>Financial Assets</t>
  </si>
  <si>
    <t>Amortised Cost</t>
  </si>
  <si>
    <t>FVTPL</t>
  </si>
  <si>
    <t>Total Financial Assets</t>
  </si>
  <si>
    <t>Financial Liabilities</t>
  </si>
  <si>
    <t>Total Financial Liabilites</t>
  </si>
  <si>
    <t xml:space="preserve">Total </t>
  </si>
  <si>
    <t>Loans and advances as per GAAP</t>
  </si>
  <si>
    <t>Profit for the Year</t>
  </si>
  <si>
    <t>Total Comprehensive Income for the Year</t>
  </si>
  <si>
    <t>Revaluation Reserve</t>
  </si>
  <si>
    <t>Repair &amp; Maintenance</t>
  </si>
  <si>
    <t>S. No.</t>
  </si>
  <si>
    <t>DTA</t>
  </si>
  <si>
    <t>Leave</t>
  </si>
  <si>
    <t>Other Assets as per GAAP</t>
  </si>
  <si>
    <t>Provision for Gratuity</t>
  </si>
  <si>
    <t>Defined benefit obligations at Shrawan 1</t>
  </si>
  <si>
    <t>General Reserve Fund</t>
  </si>
  <si>
    <t>Check</t>
  </si>
  <si>
    <t>4.1  Cash and Cash Equivalent</t>
  </si>
  <si>
    <t>Balance at Ashadh End</t>
  </si>
  <si>
    <t>Defined benefit obligations at Ashadh end</t>
  </si>
  <si>
    <t>Total Interest Expenses</t>
  </si>
  <si>
    <t>As per our report of even date</t>
  </si>
  <si>
    <t>Statement of  Comprehensive Income</t>
  </si>
  <si>
    <t>Amount in NPR</t>
  </si>
  <si>
    <t>Child Saving</t>
  </si>
  <si>
    <t>Net Profit</t>
  </si>
  <si>
    <t>TOTAL</t>
  </si>
  <si>
    <t>Impairment charge/(reversal) on other receivables</t>
  </si>
  <si>
    <t>Carrying Amount</t>
  </si>
  <si>
    <t>Tax Base</t>
  </si>
  <si>
    <t>DTA/DTL</t>
  </si>
  <si>
    <t>Prov for Gratuity</t>
  </si>
  <si>
    <t>Prov for Leave</t>
  </si>
  <si>
    <t>Deferred tax Asset</t>
  </si>
  <si>
    <t>DTA as per GAAP</t>
  </si>
  <si>
    <t>Carried forward losses</t>
  </si>
  <si>
    <t>Provision for expenses</t>
  </si>
  <si>
    <t>Opening DTA</t>
  </si>
  <si>
    <t>Deferred tax income as per GAAP</t>
  </si>
  <si>
    <t>Recognized in SoPL</t>
  </si>
  <si>
    <t>Recognized in OCI</t>
  </si>
  <si>
    <t>Figures in NPR</t>
  </si>
  <si>
    <t xml:space="preserve">As at </t>
  </si>
  <si>
    <t>Reconciliation of deferred tax assets net</t>
  </si>
  <si>
    <t>Opening Balance as at 1st Shrawan</t>
  </si>
  <si>
    <t xml:space="preserve">Tax income/(expense) during the period recognised in profit or loss </t>
  </si>
  <si>
    <t xml:space="preserve">Tax income/(expense) during the period recognised in OCI </t>
  </si>
  <si>
    <t xml:space="preserve">Details of the deferred tax assets, amounts recognized in profit or loss and amounts recognized in other comprehensive income are as follows: </t>
  </si>
  <si>
    <t xml:space="preserve">Asset/ (Liability) </t>
  </si>
  <si>
    <t>Provision for Leave benefits</t>
  </si>
  <si>
    <t xml:space="preserve">(Charged)/Credited to Profit or Loss </t>
  </si>
  <si>
    <t>(Charged)/Credited to OCI</t>
  </si>
  <si>
    <t>Fixed Deposit Placements with Banks and Financial Institutions</t>
  </si>
  <si>
    <t>National Cooperative Bank Limited</t>
  </si>
  <si>
    <t>Loans and Advances to Staff</t>
  </si>
  <si>
    <t xml:space="preserve">Gross Loans and Advances </t>
  </si>
  <si>
    <t>Loan Category by Ageing</t>
  </si>
  <si>
    <t>Impairment Allowances</t>
  </si>
  <si>
    <t>Bad loans (delinquent for more than 12 months) @ 100%</t>
  </si>
  <si>
    <t>Allowance for Impairment</t>
  </si>
  <si>
    <t>Stock of stationery items</t>
  </si>
  <si>
    <t>Trade Receivables</t>
  </si>
  <si>
    <t>Advances and Prepayments</t>
  </si>
  <si>
    <t>Other Receivables</t>
  </si>
  <si>
    <t>Safe and Vault</t>
  </si>
  <si>
    <t>Daily Savings</t>
  </si>
  <si>
    <t>Grant Liabilities</t>
  </si>
  <si>
    <t>Expenses during the year</t>
  </si>
  <si>
    <t>Provision for Employee Benefits</t>
  </si>
  <si>
    <t>Software Deposits</t>
  </si>
  <si>
    <t>Opening Share Capital</t>
  </si>
  <si>
    <t>Redemption/transfer during the year</t>
  </si>
  <si>
    <t>Other Statutory Reserves</t>
  </si>
  <si>
    <t>Other Reserves and Funds</t>
  </si>
  <si>
    <t xml:space="preserve">Share Dividend Fund </t>
  </si>
  <si>
    <t xml:space="preserve">Losses Recovery Fund </t>
  </si>
  <si>
    <t xml:space="preserve">Cooperative Development Fund </t>
  </si>
  <si>
    <t xml:space="preserve">Community Development Fund </t>
  </si>
  <si>
    <t xml:space="preserve">Stablization Fund </t>
  </si>
  <si>
    <t>Staff Bonus Payable</t>
  </si>
  <si>
    <t xml:space="preserve">NFRS balance </t>
  </si>
  <si>
    <t>Property, Plant and Equipment</t>
  </si>
  <si>
    <t>Other comprehensive Income</t>
  </si>
  <si>
    <t>Other comprehensive gain/(loss) for the year,  net of tax</t>
  </si>
  <si>
    <t>Total Comprehensive gain/(loss) for the year, net of tax</t>
  </si>
  <si>
    <t>Revaluation Gain on property, plant and equipment</t>
  </si>
  <si>
    <t>Patronage Refund Reserve</t>
  </si>
  <si>
    <t xml:space="preserve">  Expense from the Fund </t>
  </si>
  <si>
    <t>Appropriation</t>
  </si>
  <si>
    <t>Other Comprehensive Income, net of income tax</t>
  </si>
  <si>
    <t>a) Items that will not subsequently be reclassified to profit or loss</t>
  </si>
  <si>
    <t>b) Items that are or may subsequently be reclassified to profit or loss</t>
  </si>
  <si>
    <t>Sales and Other Operating Income</t>
  </si>
  <si>
    <t>Net Sales and Other Operating Income</t>
  </si>
  <si>
    <t>Other Incomes</t>
  </si>
  <si>
    <t>Valuation and related fees</t>
  </si>
  <si>
    <t>Loan management fees</t>
  </si>
  <si>
    <t>Late fines and penalties on overdue loans</t>
  </si>
  <si>
    <t>Late fines and penalties on overdue compulsory deposits</t>
  </si>
  <si>
    <t>Account closure fees</t>
  </si>
  <si>
    <t>Fines and penalties related to delayed renewal</t>
  </si>
  <si>
    <t>Less: Discount on sales</t>
  </si>
  <si>
    <t>Purchases</t>
  </si>
  <si>
    <t>Total Sales and Other Operating Income</t>
  </si>
  <si>
    <t>Total income from service to members</t>
  </si>
  <si>
    <t>Total other income from members</t>
  </si>
  <si>
    <t>Patronage refund income receipt</t>
  </si>
  <si>
    <t>Salary and allowances</t>
  </si>
  <si>
    <t>Medical expenses</t>
  </si>
  <si>
    <t xml:space="preserve">Insurance premium </t>
  </si>
  <si>
    <t>Total personnel expenses</t>
  </si>
  <si>
    <t>Total Cost of Goods Sold and Other Operating Expenses</t>
  </si>
  <si>
    <t>Cost of Goods Sold and Other Direct Expenses</t>
  </si>
  <si>
    <t>Total Cost of Goods Sold</t>
  </si>
  <si>
    <t>Training &amp; development expenses</t>
  </si>
  <si>
    <t xml:space="preserve">Registration and Renewal </t>
  </si>
  <si>
    <t>Annual Report Publication</t>
  </si>
  <si>
    <t>Mobile application related expenses</t>
  </si>
  <si>
    <t>Calendar and other publication expenses</t>
  </si>
  <si>
    <t>Casual labour and carriage expenses</t>
  </si>
  <si>
    <t>Security management expenses</t>
  </si>
  <si>
    <t>Office supplies and stationery expenses</t>
  </si>
  <si>
    <t>Communication expenses</t>
  </si>
  <si>
    <t>Fuel and transportation expenses</t>
  </si>
  <si>
    <t>Bank charges</t>
  </si>
  <si>
    <t>Membership fees and expenses</t>
  </si>
  <si>
    <t>Insurance premium expenses</t>
  </si>
  <si>
    <t>Advertisement, promotion and marketing expenses</t>
  </si>
  <si>
    <t>Annual General Meeting expenses</t>
  </si>
  <si>
    <t>Postage and courier expenses</t>
  </si>
  <si>
    <t>Notice publication expenses</t>
  </si>
  <si>
    <t>Festival and other celebration expenses</t>
  </si>
  <si>
    <t>Other expenses</t>
  </si>
  <si>
    <t xml:space="preserve">Electricity, water and other office utilities </t>
  </si>
  <si>
    <t>Other Administrative and Operating Expenses</t>
  </si>
  <si>
    <t>Total Administrative and Operating Expenses</t>
  </si>
  <si>
    <t>Other Risk Management</t>
  </si>
  <si>
    <t>Other Comprehensive Income, Net of Tax</t>
  </si>
  <si>
    <t>Gains/(losses) on revaluation</t>
  </si>
  <si>
    <t>Actuarial gains/(losses) on defined benefit plans</t>
  </si>
  <si>
    <t>Total Comprehensive Income for the year</t>
  </si>
  <si>
    <t>Transfer to Reserves during the year</t>
  </si>
  <si>
    <t>Transfer from Reserves during the year</t>
  </si>
  <si>
    <t xml:space="preserve">Expense from the Fund </t>
  </si>
  <si>
    <t>Share Issued</t>
  </si>
  <si>
    <t>Dividend to Equity-Holders</t>
  </si>
  <si>
    <t>Board and Sub-Committee Meeting Allowances</t>
  </si>
  <si>
    <t>Board and Sub-Committee Meeting Expenses</t>
  </si>
  <si>
    <t>Social Security Fund contribution expense</t>
  </si>
  <si>
    <t>Gratuity expense</t>
  </si>
  <si>
    <t>Citizen Investment Trust contribution expense</t>
  </si>
  <si>
    <t>Office Equipments, Computer and Furniture</t>
  </si>
  <si>
    <t>Trade and Other Deposits</t>
  </si>
  <si>
    <t>Income received in advance</t>
  </si>
  <si>
    <t>Opening balance</t>
  </si>
  <si>
    <t>Appropriation from net profits for the year</t>
  </si>
  <si>
    <t>Amortization of grant related to assets</t>
  </si>
  <si>
    <t>Transfer from Patronage Refund Fund</t>
  </si>
  <si>
    <t>Transfer from Other Reserves and Funds</t>
  </si>
  <si>
    <t>Other Risk Management Fund</t>
  </si>
  <si>
    <t>Payments made</t>
  </si>
  <si>
    <t>Reconciliation of Retained Earnings</t>
  </si>
  <si>
    <t>Retained Earnings as per GAAP</t>
  </si>
  <si>
    <t>Revaluation of gratuity</t>
  </si>
  <si>
    <t>Revaluation of leave benefits</t>
  </si>
  <si>
    <t>Retained Earnings as per NFRS</t>
  </si>
  <si>
    <t xml:space="preserve">Land </t>
  </si>
  <si>
    <t>PPE_Others</t>
  </si>
  <si>
    <t>Intangible Assets</t>
  </si>
  <si>
    <t>Restatement Entry:</t>
  </si>
  <si>
    <t>Revaluation Reserve A/c-----Dr</t>
  </si>
  <si>
    <t>To Deferred tax asset</t>
  </si>
  <si>
    <t>To Deferred tax liability</t>
  </si>
  <si>
    <t>To Retained Earnings</t>
  </si>
  <si>
    <t>Property, Plant &amp; Equipment-Land</t>
  </si>
  <si>
    <t>Property, Plant &amp; Equipment-Others</t>
  </si>
  <si>
    <t>Deferred taxes</t>
  </si>
  <si>
    <t>4.2  Placements with Financial Instutions</t>
  </si>
  <si>
    <t xml:space="preserve">      Gains/(losses) on revaluation of property, plant and equipment</t>
  </si>
  <si>
    <t>Share redemption</t>
  </si>
  <si>
    <t>Less: Payments</t>
  </si>
  <si>
    <t>Impairment (Charge)/ Reversal for Loans and Other Losses</t>
  </si>
  <si>
    <t>Loan Loss Provision</t>
  </si>
  <si>
    <t>Employee Bonus Expense</t>
  </si>
  <si>
    <t xml:space="preserve">      Current Tax Expense</t>
  </si>
  <si>
    <t>E.N. *</t>
  </si>
  <si>
    <t>E.N.</t>
  </si>
  <si>
    <t>*E.N.: Explanatory Note</t>
  </si>
  <si>
    <t>Borrowings from banks and financial institutions</t>
  </si>
  <si>
    <t>Internal audit related expenses</t>
  </si>
  <si>
    <t>Internal audit fee expenses</t>
  </si>
  <si>
    <t>Statutory audit related expenses</t>
  </si>
  <si>
    <t>Statutory auditors' remuneration</t>
  </si>
  <si>
    <t>Depreciation, Amortisation and Impairment</t>
  </si>
  <si>
    <t>Impairment charge/(reversal) on property, plant and equipment</t>
  </si>
  <si>
    <t>Impairment charge/(reversal) on loan and advances to staff</t>
  </si>
  <si>
    <t>Profit as per Books</t>
  </si>
  <si>
    <t>Add: gratuity as per books</t>
  </si>
  <si>
    <t>Less: Payments made</t>
  </si>
  <si>
    <t>Add: Leave expense as per books</t>
  </si>
  <si>
    <t>Add: Impairment of PPE</t>
  </si>
  <si>
    <t>Add: Loss on sale</t>
  </si>
  <si>
    <t>Add: Depreciation as per books</t>
  </si>
  <si>
    <t>Less: Depreciation as per tax</t>
  </si>
  <si>
    <t>Profit as per tax</t>
  </si>
  <si>
    <t>Provision for tax</t>
  </si>
  <si>
    <t>Less: Income not taxable</t>
  </si>
  <si>
    <t>Opening Retained Earnings</t>
  </si>
  <si>
    <t>Available profits</t>
  </si>
  <si>
    <t>Balance</t>
  </si>
  <si>
    <t xml:space="preserve">Patronage Refund </t>
  </si>
  <si>
    <t>Coop promotion fund</t>
  </si>
  <si>
    <t>Cash Dividend paid</t>
  </si>
  <si>
    <t>Patronage Refund paid</t>
  </si>
  <si>
    <t>Patronage refund paid</t>
  </si>
  <si>
    <t xml:space="preserve">    Share Redemption</t>
  </si>
  <si>
    <t>Loans to staff (gross outstanding)</t>
  </si>
  <si>
    <t>Amortized cost of loans and advances to staff</t>
  </si>
  <si>
    <t>Fair Value adjustment (related to concessional rate of interest)</t>
  </si>
  <si>
    <t>Amortization of prepaid staff expense related to loans at concessional rates</t>
  </si>
  <si>
    <t>Recognized in OCI (Revaluation)</t>
  </si>
  <si>
    <t>Add: short term lease expense</t>
  </si>
  <si>
    <t>Less: Lease expense as per tax</t>
  </si>
  <si>
    <t>Add: unwinding of lease liability</t>
  </si>
  <si>
    <t>Defined Benefit obligations as per GAAP</t>
  </si>
  <si>
    <t>Effect of restatements as at the date of transition</t>
  </si>
  <si>
    <t>Loans to staff at cost (amounts disbursed less repayments)</t>
  </si>
  <si>
    <t xml:space="preserve">Less: Fair Value Adjustment </t>
  </si>
  <si>
    <t>Current tax liabilities</t>
  </si>
  <si>
    <t>Current tax assets/ (liabilities)</t>
  </si>
  <si>
    <t>Other Reserves as per GAAP</t>
  </si>
  <si>
    <t>Balance with banks (available on demand)</t>
  </si>
  <si>
    <t>EN-1: Cash and Cash Equivalents</t>
  </si>
  <si>
    <t>Cash and Cash Equivalents as per GAAP</t>
  </si>
  <si>
    <t>Add: Fixed term deposits with original maturity upto 3 months</t>
  </si>
  <si>
    <t>Fixed term deposits with original maturity more than 3 months (classified as placement with banks and financial institutions)</t>
  </si>
  <si>
    <t>Under GAAP, loans to employees had been classified under "Loan and advance investments". Loans to staff have now been presented as a separate line item in the statement of financial position. Moreover, the provision for impairment on loans (referred to as loan loss provision under GAAP) had been presented as a liability under GAAP. The provision has now been netted-off against the gross carrying amount of loans and advances.</t>
  </si>
  <si>
    <t>Less: Loans to staff</t>
  </si>
  <si>
    <t>Less: Provision for impairment of loans and advances</t>
  </si>
  <si>
    <t>EN-4: Investment Securities</t>
  </si>
  <si>
    <t>Investment securities as per GAAP</t>
  </si>
  <si>
    <t>Less: Fixed term deposits with original maturity upto 3 months (reclassified to cash and cash equivalents)</t>
  </si>
  <si>
    <t>Less: Fixed term deposits with original maturity more than 3 months (classified to placement with banks and financial institutions)</t>
  </si>
  <si>
    <t>EN-5: Current tax assets</t>
  </si>
  <si>
    <t>Non-banking assets as per GAAP</t>
  </si>
  <si>
    <t>EN-6: Investment Properties</t>
  </si>
  <si>
    <t>EN-7: Property, Plant and Equipment and Goodwill &amp; Intangible Assets</t>
  </si>
  <si>
    <t>Under GAAP; intangible assets and property, plant and equipment had been grouped under "Fixed Assets". They have now been presented as separate line items in the statement of financial position.</t>
  </si>
  <si>
    <t>Fixed assets as per GAAP</t>
  </si>
  <si>
    <t>Less: Intangible Assets</t>
  </si>
  <si>
    <t>Property, plant and equipment as per GAAP</t>
  </si>
  <si>
    <t>Add: Revaluation gain on land</t>
  </si>
  <si>
    <t>Deferred tax assets/(liabilities) as per GAAP</t>
  </si>
  <si>
    <t>Less: Advance payment of income tax reclassified (refer EN-5)</t>
  </si>
  <si>
    <t>Less: Non-banking assets reclassified (refer EN-6)</t>
  </si>
  <si>
    <t>EN-3: Loans and Advances to Staff</t>
  </si>
  <si>
    <t>Borrowings as per GAAP</t>
  </si>
  <si>
    <t>Defined Benefit Obligations</t>
  </si>
  <si>
    <t>Other Long-Term Employee Benefit Obligations</t>
  </si>
  <si>
    <t>Other Long-term employee benefit obligations as per GAAP</t>
  </si>
  <si>
    <t>Total Provision for Employee Benefits</t>
  </si>
  <si>
    <t>Total Provision for employee benefits as per GAAP</t>
  </si>
  <si>
    <t>Current liabilities and provisions as per GAAP</t>
  </si>
  <si>
    <t>Carrying amount of land as per GAAP</t>
  </si>
  <si>
    <t>Deferred taxes on temporary differences due to above</t>
  </si>
  <si>
    <t>Remeasurement differences</t>
  </si>
  <si>
    <t>Effect of deferred tax on above</t>
  </si>
  <si>
    <t>Less: Provision for staff bonus previously grouped under "other reserves and funds" reclassified to "Other Liabilities"</t>
  </si>
  <si>
    <t>Interest income as per GAAP</t>
  </si>
  <si>
    <t>Add: Additional Interest income on staff loans recognized at market rates.</t>
  </si>
  <si>
    <t>Personnel expenses as per GAAP</t>
  </si>
  <si>
    <t>Sales and other operating income as per GAAP</t>
  </si>
  <si>
    <t>Cost of Goods Sold and Other Direct Expenses as per GAAP</t>
  </si>
  <si>
    <t>Add: Direct expenses related to income from various programmes classified under "Administrative and Operating expenses" under GAAP</t>
  </si>
  <si>
    <t xml:space="preserve">Staff expense related to amortization of fair value adjustment of staff loans at concessional rates of interest </t>
  </si>
  <si>
    <t>Staff bonus expense presented as a separate line item under GAAP</t>
  </si>
  <si>
    <t>Expenses related to training of staff classified under "administrative and operating expenses" as per GAAP.</t>
  </si>
  <si>
    <t>Other administrative and operating expenses as per GAAP</t>
  </si>
  <si>
    <t>Add: Direct expenses related to income from various programmes reclassified to "cost of goods sold and other direct expenses"</t>
  </si>
  <si>
    <t>Deferred tax income/(expense) as per GAAP</t>
  </si>
  <si>
    <t>Net cash flows from operating activities</t>
  </si>
  <si>
    <t>Net cash flows from investing activities</t>
  </si>
  <si>
    <t>Net cash flows from financing activities</t>
  </si>
  <si>
    <t>Net increase/(decrease) in cash and cash equivalent</t>
  </si>
  <si>
    <t>Cash and cash equivalent at the beginning of the period</t>
  </si>
  <si>
    <t>Cash and cash equivalent at the end of the period</t>
  </si>
  <si>
    <t>Other Direct Expenses Paid</t>
  </si>
  <si>
    <t>Interest received</t>
  </si>
  <si>
    <t>Fee and other operating income received</t>
  </si>
  <si>
    <t>Dividend and patronage refund received</t>
  </si>
  <si>
    <t>Patronage refund payment</t>
  </si>
  <si>
    <t>Cash and Cash Equivalents (opening)</t>
  </si>
  <si>
    <t>Cash and Cash Equivalents (closing)</t>
  </si>
  <si>
    <t>Expenses as per NFRS</t>
  </si>
  <si>
    <t>Add: provision for gratuity</t>
  </si>
  <si>
    <t>Add: provision for leave</t>
  </si>
  <si>
    <t>add: depreciation</t>
  </si>
  <si>
    <t>loans to member</t>
  </si>
  <si>
    <t>loans to staff</t>
  </si>
  <si>
    <t>deposits</t>
  </si>
  <si>
    <t>fixed deposits</t>
  </si>
  <si>
    <t>other assets</t>
  </si>
  <si>
    <t>tax paid</t>
  </si>
  <si>
    <t>operating</t>
  </si>
  <si>
    <t>borrowings</t>
  </si>
  <si>
    <t>provisions</t>
  </si>
  <si>
    <t>grant liab</t>
  </si>
  <si>
    <t>other liab</t>
  </si>
  <si>
    <t>purchase of PPE &amp; intangible</t>
  </si>
  <si>
    <t>financing</t>
  </si>
  <si>
    <t>change</t>
  </si>
  <si>
    <t>opening</t>
  </si>
  <si>
    <t>closing</t>
  </si>
  <si>
    <t>Add: loan loss prov</t>
  </si>
  <si>
    <t>Fixed deposit with banks (original maturity upto 3 months)</t>
  </si>
  <si>
    <t>Provision for Impairment</t>
  </si>
  <si>
    <t>Delinquent loans (overdue for more than 12 months)</t>
  </si>
  <si>
    <t>The details of the investment properties have been mentioned hereunder:</t>
  </si>
  <si>
    <t>Acquisition date</t>
  </si>
  <si>
    <t>Area</t>
  </si>
  <si>
    <t>Plot number 662</t>
  </si>
  <si>
    <t>Plot number 1759</t>
  </si>
  <si>
    <t>Prepaid expense related to loans to staff at concessional rates</t>
  </si>
  <si>
    <t>Effective Interest Rate</t>
  </si>
  <si>
    <t>National Co-operative Bank Limited</t>
  </si>
  <si>
    <t>Years of service</t>
  </si>
  <si>
    <t>More than 20 years</t>
  </si>
  <si>
    <t>Gratuity payment rule</t>
  </si>
  <si>
    <t>The defined benefit obligations are unfunded.</t>
  </si>
  <si>
    <t>Other Long-Term Employee Benefits</t>
  </si>
  <si>
    <r>
      <rPr>
        <b/>
        <sz val="10"/>
        <color theme="1"/>
        <rFont val="Times New Roman"/>
        <family val="1"/>
      </rPr>
      <t>Sick Leave:</t>
    </r>
    <r>
      <rPr>
        <sz val="10"/>
        <color theme="1"/>
        <rFont val="Times New Roman"/>
        <family val="1"/>
      </rPr>
      <t xml:space="preserve"> Employees are entitled to 12 days of paid sick leaves for each year of service. Unavailed sick leaves can be accumulated indefinitely. Accumulated leaves can be availed at anytime in the future and any leave balance remaining unused are encashed at the time of completion of employment.</t>
    </r>
  </si>
  <si>
    <t>Tenure</t>
  </si>
  <si>
    <t>1 year</t>
  </si>
  <si>
    <t>Difference in depreciation as per books and as allowed by tax laws</t>
  </si>
  <si>
    <t>Adjustment in respect of gratuity and leave expense deductible upon payment as per tax laws.</t>
  </si>
  <si>
    <t>Loss on sale and disposal of property, plant and equipment not deductible for tax purposes.</t>
  </si>
  <si>
    <t>Income not taxable as per tax laws</t>
  </si>
  <si>
    <t>Effective tax rate (calculated on book profits)</t>
  </si>
  <si>
    <t>4. Notes to the Financial Statements</t>
  </si>
  <si>
    <t>Net other comprehensive income that will not be reclassified to profit or loss</t>
  </si>
  <si>
    <t>Net other comprehensive income that are or may be reclassified to profit or loss</t>
  </si>
  <si>
    <t>Exchange difference on translation of financial assets of foreign operation)</t>
  </si>
  <si>
    <t>Effect of Exchange difference on cash and cash equivalents held</t>
  </si>
  <si>
    <t>Add: VAT expense</t>
  </si>
  <si>
    <t>Other expenses not deductible for tax purposes</t>
  </si>
  <si>
    <t>Explanatory Notes Related to Equity and the Statement of Financial Position</t>
  </si>
  <si>
    <t>Loans and Advances to Members</t>
  </si>
  <si>
    <t>As at 31st Ashadh 2081</t>
  </si>
  <si>
    <t>As on 1st Shrawan 2080</t>
  </si>
  <si>
    <t>Deposits from Member</t>
  </si>
  <si>
    <t>FY 2081/82</t>
  </si>
  <si>
    <t>FY 2080/81</t>
  </si>
  <si>
    <t>Purchse of Investment Securities</t>
  </si>
  <si>
    <t>investments</t>
  </si>
  <si>
    <t>current tax assets</t>
  </si>
  <si>
    <t>PPE</t>
  </si>
  <si>
    <t>Intangible assets</t>
  </si>
  <si>
    <t>Right of use assets</t>
  </si>
  <si>
    <t>Deferred tax liab</t>
  </si>
  <si>
    <t>deferred grant</t>
  </si>
  <si>
    <t>lease liabilities</t>
  </si>
  <si>
    <t>equity</t>
  </si>
  <si>
    <t>Total change</t>
  </si>
  <si>
    <t>difference</t>
  </si>
  <si>
    <t>ok</t>
  </si>
  <si>
    <t>adjustment:</t>
  </si>
  <si>
    <t>Revaluation</t>
  </si>
  <si>
    <t>OCI</t>
  </si>
  <si>
    <t>deferred tax</t>
  </si>
  <si>
    <t>deferred tax (SoPL)</t>
  </si>
  <si>
    <t>prov for tax</t>
  </si>
  <si>
    <t>loan loss provision</t>
  </si>
  <si>
    <t>deferred staff expense</t>
  </si>
  <si>
    <t>depreciation</t>
  </si>
  <si>
    <t>Net profit</t>
  </si>
  <si>
    <t>Cooperative Education Fund</t>
  </si>
  <si>
    <t>Losses Recovery Fund</t>
  </si>
  <si>
    <t>As at 1st Shrawan 2080</t>
  </si>
  <si>
    <t>ABC Savings and Credit Cooperative Limited</t>
  </si>
  <si>
    <t>Business Loan</t>
  </si>
  <si>
    <t>The details of loans and advances to members has been presented herewith:</t>
  </si>
  <si>
    <t>Agriculture Loan</t>
  </si>
  <si>
    <t xml:space="preserve">Home Loan </t>
  </si>
  <si>
    <t>Education  Loan</t>
  </si>
  <si>
    <t>Social Loan</t>
  </si>
  <si>
    <t>Micro Loan</t>
  </si>
  <si>
    <t>Loans are generally secured against various collaterals including land and building, personal and group guarantee of members, fixed deposits held by the Cooperative and others.</t>
  </si>
  <si>
    <t>District Cooperative Union</t>
  </si>
  <si>
    <t>As on 01 Shrawan 2080</t>
  </si>
  <si>
    <t>Restated balance as on 01 Shrawan 2080</t>
  </si>
  <si>
    <t>Balance as on Ashadh end 2082</t>
  </si>
  <si>
    <t>As on Shrawan 01 2080</t>
  </si>
  <si>
    <t>As on Ashadh end 2081</t>
  </si>
  <si>
    <t>As on Ashadh end 2082</t>
  </si>
  <si>
    <t>As on 1 Shrawan 2080</t>
  </si>
  <si>
    <t>Balance as on Ashadh end 2081</t>
  </si>
  <si>
    <t>31st Ashad 2081</t>
  </si>
  <si>
    <t>1st Shrawan 2080</t>
  </si>
  <si>
    <t>1 Shrawan 2080</t>
  </si>
  <si>
    <t>31 Ashadh 2081</t>
  </si>
  <si>
    <t>31 Ashadh 2082</t>
  </si>
  <si>
    <t>Land and Housing Loan</t>
  </si>
  <si>
    <t>Saving Loan</t>
  </si>
  <si>
    <t>Group Loan</t>
  </si>
  <si>
    <t>Health Loan</t>
  </si>
  <si>
    <t>General Saving</t>
  </si>
  <si>
    <t>Children Saving</t>
  </si>
  <si>
    <t>Jestha Member Saving</t>
  </si>
  <si>
    <t>Women Saving</t>
  </si>
  <si>
    <t>Retriement Fund Saving</t>
  </si>
  <si>
    <t>Education Saving</t>
  </si>
  <si>
    <t>Fixed Deposit Saving</t>
  </si>
  <si>
    <t>Super Special Saving</t>
  </si>
  <si>
    <t>Remit Saving</t>
  </si>
  <si>
    <t>Bill Payment Saving</t>
  </si>
  <si>
    <t>Khutruke Saving</t>
  </si>
  <si>
    <t>Youth  Enetreprenure Saving</t>
  </si>
  <si>
    <t xml:space="preserve">Regular Monthly Saving </t>
  </si>
  <si>
    <t xml:space="preserve"> Bank and Financial Institution</t>
  </si>
  <si>
    <t>The Cooperative has obtained loans from various banks and financial institutions as mentioned hereunder:</t>
  </si>
  <si>
    <t xml:space="preserve">    NEFSCUN Loan</t>
  </si>
  <si>
    <t>FY 2081-82</t>
  </si>
  <si>
    <t>FY 2080-81</t>
  </si>
  <si>
    <t xml:space="preserve">The Cooperative provides two paid leave schemes under this category; namely home leave and sick leave; to its employees. </t>
  </si>
  <si>
    <t>Balance as at 1st Shrawan 2080</t>
  </si>
  <si>
    <t>Restated Balance as at Shrawan 01, 2080</t>
  </si>
  <si>
    <t>Balance at Ashadh 31, 2081</t>
  </si>
  <si>
    <t>Balance as at 1st Shrawan 2081</t>
  </si>
  <si>
    <t xml:space="preserve">Cooperative Education Fund </t>
  </si>
  <si>
    <t>The cooperative does not have any material contingent liabilities that warrant disclosures</t>
  </si>
  <si>
    <t>Loan and advances to members</t>
  </si>
  <si>
    <t>Deposits from members</t>
  </si>
  <si>
    <t>Total other income from lending activities</t>
  </si>
  <si>
    <t>Direct expenses</t>
  </si>
  <si>
    <t>Impairment charge/(reversal) on loan and advances to members</t>
  </si>
  <si>
    <t>As on 31st Ashar 2081</t>
  </si>
  <si>
    <t>Deposits from Members</t>
  </si>
  <si>
    <t>Explanatory Notes Related to Total Comprehensive Income for FY 2080-81</t>
  </si>
  <si>
    <t>Bonus provision</t>
  </si>
  <si>
    <t>Profit before bonus</t>
  </si>
  <si>
    <t xml:space="preserve">Rev reserve </t>
  </si>
  <si>
    <t xml:space="preserve">  To DTl</t>
  </si>
  <si>
    <t>R/E</t>
  </si>
  <si>
    <t>to DTA</t>
  </si>
  <si>
    <t xml:space="preserve">  To R/E</t>
  </si>
  <si>
    <t>Loans and Advances to Staffs</t>
  </si>
  <si>
    <t>Deposit from members</t>
  </si>
  <si>
    <t>*Other Statutory Reserves</t>
  </si>
  <si>
    <t>Approriation from the profit</t>
  </si>
  <si>
    <t>Transfer to General Fund</t>
  </si>
  <si>
    <t>Balance as at Ashadh 31, 2081</t>
  </si>
  <si>
    <t>Other Adjustment</t>
  </si>
  <si>
    <t>Appropriation of the fund</t>
  </si>
  <si>
    <t>*Other Statutory Reserve and Other Reserves and Funds</t>
  </si>
  <si>
    <t>Changes in expenses charged to profit or loss during FY 2080-81.</t>
  </si>
  <si>
    <t>Change in total comprehensive income for FY 2080-81</t>
  </si>
  <si>
    <t>The cooperative does not have any Capital Commitments for this year.</t>
  </si>
  <si>
    <t>Less: Effects due to change in temporary differences for FY 2080-81 recognized in statement of profit or loss.</t>
  </si>
  <si>
    <t>Less: Effects due to change in temporary differences for FY 2080-81 recognized in statement of profit or loss. (refer EN-9)</t>
  </si>
  <si>
    <t>1. Grant from Department of Cooperative</t>
  </si>
  <si>
    <t>2. Grant from Government of Nepal, Local level</t>
  </si>
  <si>
    <t>Add: Dep on ROU</t>
  </si>
  <si>
    <t>NABIL Bank Limited</t>
  </si>
  <si>
    <t>Sale of merchandise items</t>
  </si>
  <si>
    <t>Training Income</t>
  </si>
  <si>
    <t>Insurance and Remmittence Commission</t>
  </si>
  <si>
    <t>Opening stock of merchandise</t>
  </si>
  <si>
    <t>Short term employee benefit</t>
  </si>
  <si>
    <t>Defined Contribution Plan</t>
  </si>
  <si>
    <t>Defined Benefit Plan</t>
  </si>
  <si>
    <t>Tax amount at tax rate of 20% (FY 2080-81: 20%)</t>
  </si>
  <si>
    <t xml:space="preserve">  Nepal Federation of Saving and Credit Cooperative Union Limited</t>
  </si>
  <si>
    <t>Land at Lalitpur , Sisnery, Ward no. 2</t>
  </si>
  <si>
    <t>2081.03.24</t>
  </si>
  <si>
    <t>2079.03.20</t>
  </si>
  <si>
    <t xml:space="preserve">Deferred tax is calculated on temporary differences using a tax rate of 20% (FY 2080-81: 20%). Deferred tax assets have been recognized in respect of all tax losses and other temporary differences giving rise to deferred tax assets where the management believe it is probable that these assets will be recovered. </t>
  </si>
  <si>
    <t>Trade Deposits A</t>
  </si>
  <si>
    <t>Trade Deposits B</t>
  </si>
  <si>
    <t>Trade Deposits C</t>
  </si>
  <si>
    <t>Trade Deposits D</t>
  </si>
  <si>
    <t>Add: Prepaid expense related to staff loans (refer EN-3)</t>
  </si>
  <si>
    <t>4.3  Loans and Advances to Members</t>
  </si>
  <si>
    <t>4.3.1  Allowances for Impairment</t>
  </si>
  <si>
    <t>4.4  Loans and Advances to Staff</t>
  </si>
  <si>
    <t>4.5  Investment Securities</t>
  </si>
  <si>
    <t>4.5.3: Information relating to Investment in Equities</t>
  </si>
  <si>
    <t>4.6  Current Tax Assets</t>
  </si>
  <si>
    <t>4.7  Investment Properties</t>
  </si>
  <si>
    <t>4.8  Property, Plant and Equipment</t>
  </si>
  <si>
    <t>Net sale of merchandise items</t>
  </si>
  <si>
    <t>693.20 Sq. m.</t>
  </si>
  <si>
    <t>193.2 Sq.m.</t>
  </si>
  <si>
    <t>750.19 Sq.m</t>
  </si>
  <si>
    <t>2080.06.24</t>
  </si>
  <si>
    <t>Closing stock of merchandise</t>
  </si>
  <si>
    <t>Add: Cost of merchadise items sold netted-off against income under GAAP</t>
  </si>
  <si>
    <t>Land owned by the cooperative and classified as property, plant and equipment have been measured at fair values at the date of transition. Such differences; together with related deferred taxes; have been transferred to revaluation reserve.</t>
  </si>
  <si>
    <t>EN-2: Loans and Advances to Members</t>
  </si>
  <si>
    <t>Impairment as per regulatory requirements:</t>
  </si>
  <si>
    <t>4.3.2  Allowances for Impairment by Loan Ageing as per Regulatory Requirements</t>
  </si>
  <si>
    <t>Performing Loan</t>
  </si>
  <si>
    <t>Non-Performing Loan</t>
  </si>
  <si>
    <t>Good loans (not delinquent or deliquent by a period upto 3 months) @ 1%</t>
  </si>
  <si>
    <t>Good loans (not overdue upto 3 months)</t>
  </si>
  <si>
    <t>Good loans (not delinquent or deliquent for not more than 3 months) @ 1%</t>
  </si>
  <si>
    <t>Sub-standard (delinquent for a period from 3 months to  6 months) @ 25%</t>
  </si>
  <si>
    <t>Doubtful loans (delinquent for a peroid from 6 months to 12 months) @ 50%</t>
  </si>
  <si>
    <t>Doubtful loans (overdue for a period form 6 months to 12 months)</t>
  </si>
  <si>
    <t>Sub-standard loans (overdue for a period form 3 months to 6 months)</t>
  </si>
  <si>
    <t>Provision for Leave Benefits as at 31 Ashadh 2080</t>
  </si>
  <si>
    <t>Name of Staff</t>
  </si>
  <si>
    <t>Date of Joining</t>
  </si>
  <si>
    <t>Accumulated Leave (days)</t>
  </si>
  <si>
    <t>Basic Salary</t>
  </si>
  <si>
    <t>ABC</t>
  </si>
  <si>
    <t>XYZ</t>
  </si>
  <si>
    <t>PQR</t>
  </si>
  <si>
    <t>WXY</t>
  </si>
  <si>
    <t>UVW</t>
  </si>
  <si>
    <t>IKL</t>
  </si>
  <si>
    <t>LMN</t>
  </si>
  <si>
    <t>RST</t>
  </si>
  <si>
    <t>EFG</t>
  </si>
  <si>
    <t>Two staff resigned and accumulated leave paid to the staffs: 25,000</t>
  </si>
  <si>
    <t>Payment</t>
  </si>
  <si>
    <t>Expense</t>
  </si>
  <si>
    <t>Lease expenses</t>
  </si>
  <si>
    <t>More than 5 years and upto 7 years</t>
  </si>
  <si>
    <t>More than 7 years and upto 15 years</t>
  </si>
  <si>
    <t>Last drawn salary x number of years x 1</t>
  </si>
  <si>
    <t>The Cooperative provides a gratuity scheme to its employees which has been classified as a defined benefit plan. The scheme entitles employees to receive payments upon completion of employment as per the Cooperative's employee bylaws. Only those employees who had joined before 15 July 2021 are eligible for this gratuity scheme. Employees who join after that date are eligible for social security fund contributions, which is in the natue of a defined contribution plan. The principal plan provisions are as follows:</t>
  </si>
  <si>
    <t xml:space="preserve">Under GAAP; loans to staff were measured at cost; the actual amounts disbursed less repayments. Under NFRS for SMEs; these loans have been measured at fair values. Accordingly, the amortized portions of such staff costs have been recognized as expenses under "Personnel Expenses" with corresponding effect to interest income. </t>
  </si>
  <si>
    <t>Interest income as per NFRS for SMEs</t>
  </si>
  <si>
    <t>Sales and other operating income as per NFRS for SMEs</t>
  </si>
  <si>
    <t>Cost of Goods Sold and Other Direct Expenses as per NFRS for SMEs</t>
  </si>
  <si>
    <t>Cost of merchandise items sold had been netted off against related income under GAAP. The expenses have now been presented under a separate heading "Cost of Goods Sold and Other Direct Expenses" under NFRS for SMEs.</t>
  </si>
  <si>
    <t>Various remeasurements and reclassfication under NFRS for SMEs have resulted in differences in personnel expenses under NFRS for SMEs as compared to GAAP. The details are as follows:</t>
  </si>
  <si>
    <t>Other administrative and operating expenses as per NFRS for SMEs</t>
  </si>
  <si>
    <t>Various remeasurements of temporary differences under NFRS for SMEs have resulted in differences in deferred tax income under NFRS for SMEs as compared to GAAP. The details are as follows:</t>
  </si>
  <si>
    <t>Deferred tax income/(expense) as per NFRS for SMEs</t>
  </si>
  <si>
    <t>Cash and Cash Equivalents as per NFRS for SMEs</t>
  </si>
  <si>
    <t>Under GAAP, fixed term deposits with banks had been classified as "investments". Under NFRS for SMEs, fixed term depsoits with original maturity upto 3 months have been reclassified under "cash and cash equivalents" and those of longer maturity have been classified under "Placement with banks and financial institutions".</t>
  </si>
  <si>
    <t>Loans and Advances to Member as per NFRS for SMEs</t>
  </si>
  <si>
    <t xml:space="preserve">Under GAAP; loans to staff at concessional rates of interest were measured at cost; the actual amounts disbursed less repayments. Under NFRS for SMEs ; these loans have been measured at fair values. Under GAAP, such loans had been classified under "Loan and advance investments". Loans to staff have now been presented as a separate line item in the statement of financial position. </t>
  </si>
  <si>
    <t>Investment securities as per NFRS for SMEs</t>
  </si>
  <si>
    <t>Under GAAP; current tax liabilities were presented as a separate line item in the statement of financial position and advance payments of income tax were presented under "Other Assets". Under NFRS for SMEs; advance payments of tax and current tax liabilities have been netted-off and presented as net "Current tax assets" or "Current tax liabilities".</t>
  </si>
  <si>
    <t>Investment properties as per NFRS for SMEs (reclassified)</t>
  </si>
  <si>
    <t>Moreover, land owned by the cooperative have been measured at fair values at the date of transition. Such revaluation has led to increase in the carrying amount of land by 3,413,558.</t>
  </si>
  <si>
    <t>Property, plant and equipment as per NFRS for SMEs</t>
  </si>
  <si>
    <t>Remeasurements of property, plant and equipment, defined benefit obligations, other long-term employee benefits have resulted in differences in temporary differences measures as per GAAP and those measured as per NFRS for SMEs. The resulting differences in deferred taxes have been transferred to equity. Details are as follows:</t>
  </si>
  <si>
    <t>Effect of remeasurements on transition to NFRS for SMEs</t>
  </si>
  <si>
    <t>Cumulative effect on transition to NFRS for SMEs</t>
  </si>
  <si>
    <t>Deferred tax assets/ (liabilities) as per NFRS for SMEs</t>
  </si>
  <si>
    <t>Various remeasurements and reclassifications upon transition to NFRS for SMEs have resulted in differences in "Other Assets" as per NFRS for SMEs as compared to GAAP. The details are as follows:</t>
  </si>
  <si>
    <t>Other Assets as per NFRS for SMEs</t>
  </si>
  <si>
    <t>Borrowings as per NFRS for SMEs</t>
  </si>
  <si>
    <t>Defined Benefit obligations as per NFRS for SMEs</t>
  </si>
  <si>
    <t>Total Provision for employee benefits as per NFRS for SMEs</t>
  </si>
  <si>
    <t>Other Liabilities as per NFRS for SMEs</t>
  </si>
  <si>
    <t>Fair value of land as per NFRS for SMEs</t>
  </si>
  <si>
    <t>Revaluation reserve as per NFRS for SMEs</t>
  </si>
  <si>
    <t>Reconciliation between "retained earnings" as per GAAP and as per NFRS for SMEs has been presented herewith:</t>
  </si>
  <si>
    <t>Retained Earnings as per NFRS for SMEs</t>
  </si>
  <si>
    <t>Other Reserves as per NFRS for SMEs</t>
  </si>
  <si>
    <t>Reconciliation between "other reserves and funds" as per GAAP and as per NFRS for SMEs has been presented herewith:</t>
  </si>
  <si>
    <t>Various remeasurements and reclassfication under NFRS for SMEs have resulted in differences in "cost of goods sold and other direct expenses" under NFRS for SMEs as compared to GAAP. The details are as follows:</t>
  </si>
  <si>
    <t>Notes to Accounts</t>
  </si>
  <si>
    <t>4.9  Goodwill and Intangible Assets</t>
  </si>
  <si>
    <t xml:space="preserve"> 4.10 Deferred tax assets and liabilities:</t>
  </si>
  <si>
    <t>4.11  Other Assets</t>
  </si>
  <si>
    <t>4.12  Deposits from Members</t>
  </si>
  <si>
    <t>4.13  Borrowings</t>
  </si>
  <si>
    <t>4.14  Provision for Employee Benefits</t>
  </si>
  <si>
    <t>Provision for the year(recognized in Profit and loss)</t>
  </si>
  <si>
    <t>4.14.1: Liabilities for employees defined benefit obligation</t>
  </si>
  <si>
    <t>4.14.2: Other Long-term employee benefit liabilities</t>
  </si>
  <si>
    <t>EN-9: Other assets</t>
  </si>
  <si>
    <t>EN-10: Borrowings</t>
  </si>
  <si>
    <t>EN-11: Provision for Employee Benefits</t>
  </si>
  <si>
    <t>Payment made during the year (reocgnise in expesnses in the GAAP)</t>
  </si>
  <si>
    <t>EN-13: Other Liabilities</t>
  </si>
  <si>
    <t>Less: Borrowings reclassified (refer EN-10)</t>
  </si>
  <si>
    <t>EN-14: Revaluation Reserve</t>
  </si>
  <si>
    <t>EN-15: Retained Earnings</t>
  </si>
  <si>
    <t>Less: Remeasurement of provision for employee benefits (refer EN-11)</t>
  </si>
  <si>
    <t>4.10</t>
  </si>
  <si>
    <t>More than 15 years and upto 20 years</t>
  </si>
  <si>
    <t xml:space="preserve">    Last drawn salary x number of years x 1/4</t>
  </si>
  <si>
    <t xml:space="preserve">    Last drawn salary x number of years x 2/4</t>
  </si>
  <si>
    <t xml:space="preserve">    Last drawn salary x number of years x 3/4</t>
  </si>
  <si>
    <t>Under GAAP, loan from NEFSCUN had been grouped under "Current liabilities". The loan has now been presented as a separate line item in the statement of financial position.</t>
  </si>
  <si>
    <t>Add: Loan from NEFSCUN</t>
  </si>
  <si>
    <t>Remeasurement of defined benefit obligation expenses and other long-term employee benefit expenses (refer EN-11)</t>
  </si>
  <si>
    <t>Add: Cost of merchandise items sold netted-off against income under GAAP (refer EN-19)</t>
  </si>
  <si>
    <t>Good loans (not delinquent)</t>
  </si>
  <si>
    <t>Doubtful loans (delinquent for not more than 12 months)</t>
  </si>
  <si>
    <t>Bad loans (delinquent for more than 12 months)</t>
  </si>
  <si>
    <t>Good loans (not delinquent) @ 1%</t>
  </si>
  <si>
    <t>Doubtful loans (delinquent for not more than 12 months) @ 35%</t>
  </si>
  <si>
    <t>4.3.2.2  Allowances for Impairment by Loan Ageing as per NRB guideline ( applicable from FY 2081.082)</t>
  </si>
  <si>
    <t>Other Income</t>
  </si>
  <si>
    <t>Employment Benefit Expenses</t>
  </si>
  <si>
    <t>Adjustment/Restatement on transition to NFRS for SMEs</t>
  </si>
  <si>
    <t>4.15 Grant Laibilities</t>
  </si>
  <si>
    <t>Opening Grant for Income</t>
  </si>
  <si>
    <t>A. Closing Grant for Income</t>
  </si>
  <si>
    <t>1. Grant from Department of Cooperative for Assets</t>
  </si>
  <si>
    <t>Total Grant Laibilities</t>
  </si>
  <si>
    <t xml:space="preserve">Grant Received for Assets (refer 4.15.1) </t>
  </si>
  <si>
    <t>Grant Received for Income (refer 4.15.2)</t>
  </si>
  <si>
    <t>B. Closing Grant for  Income</t>
  </si>
  <si>
    <t>Total Grant for income (A+B)</t>
  </si>
  <si>
    <t>4.15.2 Grant Received for Income</t>
  </si>
  <si>
    <t>As at 1st    Shrawan 2080</t>
  </si>
  <si>
    <t xml:space="preserve">General reserve is a statutory reserve required to be maintained as per the Co-operatives Act, 2074. As per the Section 68 of Coooperative Act, the Cooperative needs to transfer 25% of net profits of each year to this reserve. In addition, profit on sale of property, plant and equipment and other fixed assets; amortized portion of grant liabilites  in respect of grant received for assets and amount remaining undistributed by the end of the fiscal year out of patronage refund fund appropriated in the immediately preceeding year are also transferred to this reserve. </t>
  </si>
  <si>
    <t>II. Reconciliation of equity as at 31st Ashad 2081</t>
  </si>
  <si>
    <t>III. Reconciliation of total comprehensive income for the year ended 31st Ashad 2081</t>
  </si>
  <si>
    <t xml:space="preserve">I. Reconciliation of equity as at 1st Shrawan 2080 (date of transition to NFRS for SMEs) </t>
  </si>
  <si>
    <r>
      <rPr>
        <b/>
        <sz val="10"/>
        <rFont val="Times New Roman"/>
        <family val="1"/>
      </rPr>
      <t>Transition to NFRS for SMEs –Reconciliation</t>
    </r>
    <r>
      <rPr>
        <sz val="10"/>
        <rFont val="Times New Roman"/>
        <family val="1"/>
      </rPr>
      <t xml:space="preserve">
The following reconciliations provide the explanations and quantification of the differences arising from the transition from previous GAAP to NFRS for SMEs in accordance with section 35.
I. Reconciliation of equity as at 1st Shrawan 2080.
II. Reconciliation of equity as at 31st Ashadh 2081.
III. Reconciliation of statement of comprehensive income for the year ended 31st Ashadh 2081.
IV. Reconciliation of statement of cashflows for the year ended 31st Ashadh 2081.
Previous GAAP information has been reclassified/regrouped in accordance with NFRS for SMEs, wherever necessary, based on the audited financial statement of the cooperation for the year ended 31st Ashad 2080 and 31st Ashad 2081.
</t>
    </r>
  </si>
  <si>
    <t>IV. Reconciliation of statement of cash flows for the year ended 31st Ashad 2081</t>
  </si>
  <si>
    <t>Various remeasurements and reclassfication under NFRS for SMEs have resulted in differences in employment benefit expenses under NFRS for SMEs as compared to GAAP. The details are as follows:</t>
  </si>
  <si>
    <t xml:space="preserve">    Total</t>
  </si>
  <si>
    <t>Interest Receviable</t>
  </si>
  <si>
    <t>Adjustments on transition to NFRS for SMEs</t>
  </si>
  <si>
    <t xml:space="preserve">Accumulated Interest receivable  </t>
  </si>
  <si>
    <t>5.4.3 First time adoption of NFRS for SMEs (continued)</t>
  </si>
  <si>
    <t>5.3 Classification of financial assets and financial liabilities</t>
  </si>
  <si>
    <t>5.7 First time adoption of NFRS to SMEs</t>
  </si>
  <si>
    <t>5.7.1 First time adoption of NFRS for SMEs</t>
  </si>
  <si>
    <t>5.7.2 First time adoption of NFRS for SMEs (continued)</t>
  </si>
  <si>
    <t>5.7.4 First time adoption of NFRS for SMEs(continued)</t>
  </si>
  <si>
    <t>Explanatory Notes Related to Statement of Cash Flows for FY 2080-81 (5.7.4 above)</t>
  </si>
  <si>
    <t>4.3.2.1  Allowances for Impairment by Loan Ageing as per PEARLS Requirements</t>
  </si>
  <si>
    <t>3,010 shares of 100 each</t>
  </si>
  <si>
    <t>8,100 shares of 100 each</t>
  </si>
  <si>
    <t xml:space="preserve"> 1000 shares of 100 each</t>
  </si>
  <si>
    <t>4.16  Other Liabilities</t>
  </si>
  <si>
    <t>4.17  Share capital</t>
  </si>
  <si>
    <t xml:space="preserve">Share capital represent residual interest in the Cooperative. As per the prevailing laws, members can require the Cooperative to redeem the shares at their discretion. These shares are puttable at the option of the holders but qualify for classification as equity as per sub section 22.4 (a) of Section 22 Financial Instruments. The shares have a face value of Rs. 100. </t>
  </si>
  <si>
    <t>4.18 General Reserve</t>
  </si>
  <si>
    <t>4.19  Other Statutory Reserves</t>
  </si>
  <si>
    <t>4.20  Contingent liabilities</t>
  </si>
  <si>
    <t>4.21 Capital commitments</t>
  </si>
  <si>
    <t>4.22  Interest Income</t>
  </si>
  <si>
    <t>4.23  Interest Expenses</t>
  </si>
  <si>
    <t>4.24 Sales and Other Operating Income</t>
  </si>
  <si>
    <t>Other income from lending activities (refer 4.24.1)</t>
  </si>
  <si>
    <t>Income from services to members (refer 4.24.2)</t>
  </si>
  <si>
    <t>Other income from members (refer 4.24.3)</t>
  </si>
  <si>
    <t>4.24.1 Other income from lending activities</t>
  </si>
  <si>
    <t>4.24.2  Income from services to members</t>
  </si>
  <si>
    <t>4.24.3 Other income from members</t>
  </si>
  <si>
    <t>4.25  Cost of Goods Sold and Other Direct Expenses</t>
  </si>
  <si>
    <t>Cost of merchadise goods sold (refer 4.25.1)</t>
  </si>
  <si>
    <t>4.25.1  Cost of Merchandise Goods Sold</t>
  </si>
  <si>
    <t>4.26  Other Incomes</t>
  </si>
  <si>
    <t>4.27  Impairment charge/(reversal) for loan and other losses</t>
  </si>
  <si>
    <t>4.28  Employment Benefit Expenses</t>
  </si>
  <si>
    <t>4.29  Other Administrative and Operating Expense</t>
  </si>
  <si>
    <t>4.30  Depreciation and Amortisation</t>
  </si>
  <si>
    <t>4.31  Non Operating Income</t>
  </si>
  <si>
    <t>4.32  Non Operating Expenses</t>
  </si>
  <si>
    <t>4.33  Income Tax Expenses</t>
  </si>
  <si>
    <t>4.33.1: Reconciliation of tax expense and accounting profit</t>
  </si>
  <si>
    <t>The financial assets and liabilities are classified in Amortised Cost, fair value through profit and loss. The following table exhibit the the classification of financial assets and liabilities:</t>
  </si>
  <si>
    <t>Previous  GAAP</t>
  </si>
  <si>
    <t xml:space="preserve"> </t>
  </si>
  <si>
    <t>Employee Benefit Expenses</t>
  </si>
  <si>
    <t>Grant Liablilities as per GAAP</t>
  </si>
  <si>
    <t>Total Grant liabilities as per NFRS for SMEs</t>
  </si>
  <si>
    <t>Out of profits for the year remaining after allocation to general reserve, patronage refund reserve and co-operatives promotion fund; 70% is transferred to share dividend fund and 5% to each of losses recovery fund, cooperatvie education fund, co-operative development fund, community development fund, stabilization fund and other risk management fund.</t>
  </si>
  <si>
    <t>Impairment as per regulatory requirements</t>
  </si>
  <si>
    <t>Provided for (higher of the above)</t>
  </si>
  <si>
    <t>The Cooperative provides various loan facilities to its employees as per its by-laws. These loans are provided at concessional rates of interest as compared to market rates. These loans are initially measured at fair values by discounting contractual cash flows at market rate of interest. The difference between the gross amount disbursed and the fair value is recognized as prepaid expense and is amortized to profit or loss over the loan tenure. The amortization of such expenses is presented under "Employement Benefit expenses (Note 4.28)". The unamortized portion of such prepaid expenses is presented under "Other assets (Note 4.11)".</t>
  </si>
  <si>
    <t>Cooperative Promotion Fund</t>
  </si>
  <si>
    <t>Receivable during the year</t>
  </si>
  <si>
    <t xml:space="preserve">Opening Balance in grant income for assets </t>
  </si>
  <si>
    <t>Closing balance in grant for assests</t>
  </si>
  <si>
    <t>Grants that imposes sepecified future performance condition;  are recognized as income as and when the performance conditions are met. Grants that does not imposes sepecified future performance condition are recognized when grant is receivable.</t>
  </si>
  <si>
    <t>Recognition of income when performance condition are met</t>
  </si>
  <si>
    <t>Fair Value Reserve</t>
  </si>
  <si>
    <t>Investment Porperty</t>
  </si>
  <si>
    <t>Fair value gain</t>
  </si>
  <si>
    <t>Grant income</t>
  </si>
  <si>
    <t>Grant income of capital nature</t>
  </si>
  <si>
    <t>* Note: Under the SMEs framework, the three-column presentation is optional; however, reconciliation of equity is mandatory.</t>
  </si>
  <si>
    <t>Add: Cooperative promotion fund classifed as liability under the NFRS for SMEs</t>
  </si>
  <si>
    <t>Less: Grant received for assets reclassified (refer EN-12)</t>
  </si>
  <si>
    <t>Add: Grant received for assets as per NFRS for SMEs</t>
  </si>
  <si>
    <t>EN-8: Deferred Tax Assets/(Liabilities)</t>
  </si>
  <si>
    <t>Under GAAP; non-banking assets; which are land and/or building previously held as collateral against loans and whose ownership was assumed by the cooperative due to inability to realize the properties through auction for recovery of the underlying loans; were presented under "Other Assets". Under NFRS for SMEs; these properties have been reclassified to "Investment Properties" measured at fair value and presented as a separate line item in the statement of financial position.</t>
  </si>
  <si>
    <t>Less: Cooperative promotion fund reclassified to "Other Liabilities"</t>
  </si>
  <si>
    <t>As per GAAP</t>
  </si>
  <si>
    <t>Fair value reserve as per NFRS for SMEs</t>
  </si>
  <si>
    <t>Add: Adjustment for fair value</t>
  </si>
  <si>
    <t>EN-17: Other Reserves and Funds</t>
  </si>
  <si>
    <t>EN-18: Interest Income</t>
  </si>
  <si>
    <t>EN-19: Sales and Other Operating Income</t>
  </si>
  <si>
    <t>EN-20: Cost of Goods Sold and Other Direct Expenses</t>
  </si>
  <si>
    <t>EN-26</t>
  </si>
  <si>
    <t>EN-21: other income</t>
  </si>
  <si>
    <t>Add: Fair value measurement (refer EN-16)</t>
  </si>
  <si>
    <t>EN-22: Employment Benefit Expenses</t>
  </si>
  <si>
    <t>EN-23: Other Administrative and Operating Expenses</t>
  </si>
  <si>
    <t>EN-24: Non Operating Expenses</t>
  </si>
  <si>
    <t>EN-25: Deferred tax expense</t>
  </si>
  <si>
    <t>EN-27</t>
  </si>
  <si>
    <t>Other Income as per NFRS for SMEs</t>
  </si>
  <si>
    <t>Employment Benefit expenses as per NFRS for SMEs</t>
  </si>
  <si>
    <t>Various remeasurements and reclassfication under NFRS for SMEs have resulted in differences in other adminstrative and operating expenses under NFRS for SMEs as compared to GAAP. The details are as follows:</t>
  </si>
  <si>
    <t>Other administrative and operating expenses as per NAS for Mes</t>
  </si>
  <si>
    <t>Loss on sales of Property, Plant and Equipment  has been reclassified in the "non operating expenses".( refer EN-23)</t>
  </si>
  <si>
    <t>Less: Staff training expenses reclassified to "Employement Benefit expenses" (refer EN-22)</t>
  </si>
  <si>
    <t>As on 32nd  Ashadh, 2082</t>
  </si>
  <si>
    <t>As at 32nd  Ashadh 2082</t>
  </si>
  <si>
    <t>For the year ended 32nd  Ashadh, 2082</t>
  </si>
  <si>
    <r>
      <t xml:space="preserve">For the year ended 32nd </t>
    </r>
    <r>
      <rPr>
        <vertAlign val="superscript"/>
        <sz val="10"/>
        <color theme="1"/>
        <rFont val="Times New Roman"/>
        <family val="1"/>
      </rPr>
      <t xml:space="preserve"> </t>
    </r>
    <r>
      <rPr>
        <sz val="10"/>
        <color theme="1"/>
        <rFont val="Times New Roman"/>
        <family val="1"/>
      </rPr>
      <t>Ashadh, 2082</t>
    </r>
  </si>
  <si>
    <t>For the year ended 32nd Ashadh, 2082</t>
  </si>
  <si>
    <t>Balance at Ashadh 32, 2082</t>
  </si>
  <si>
    <t>Balance at Shrawan 01,2081</t>
  </si>
  <si>
    <t>The Cooperative provides Employee Concessional Loan to its staff to meet the financial crisis and other basic needs that will come in the future,after completion of the two years. Vehicle loans are secured against the respective vehicles and property loans are secured against the respective properties. The loans are repayable on EMI (Equated monthly instalment) basis and deducted against salary payable to staff each month. None of the loans are impaired as per the assessment of management. The details of loans are presented hereunder:</t>
  </si>
  <si>
    <t>As on Shrawan 01, 2080</t>
  </si>
  <si>
    <t>32nd  Ashadh 2082</t>
  </si>
  <si>
    <t>32nd  Ashad 2082</t>
  </si>
  <si>
    <t>Closing balance as at 32nd  Ashad</t>
  </si>
  <si>
    <t>As at  32nd  Ashadh 2082</t>
  </si>
  <si>
    <r>
      <rPr>
        <b/>
        <sz val="10"/>
        <color theme="1"/>
        <rFont val="Times New Roman"/>
        <family val="1"/>
      </rPr>
      <t>Home Leave:</t>
    </r>
    <r>
      <rPr>
        <sz val="10"/>
        <color theme="1"/>
        <rFont val="Times New Roman"/>
        <family val="1"/>
      </rPr>
      <t xml:space="preserve"> Employees are entitled to 30 days of paid home leave for each year of service. Unavailed home leaves can be accumulated upto maximum 90 days beyond which the leaves are encashed. Accumulated leaves can be availed at anytime in the future and any leave balance remaining unused are encashed at the time of completion of employment.</t>
    </r>
  </si>
  <si>
    <t xml:space="preserve">4.15.1 Grant Received for assets </t>
  </si>
  <si>
    <t>Borrowings are financial liabilities  measured at amortized cost. The details of borrowings are as follows:</t>
  </si>
  <si>
    <t>As on 32nd Asadh  2082</t>
  </si>
  <si>
    <t>These financial statements, for the year ended 32nd Ashad 2082 are the first, the coopeerative has prepared in accordance with NFRS for SMEs. For periods up to and including the year ended 31st Ashad 2081, the cooperative prepared its financial statements in accordance with local generally accepted accounting principles (Previous GAAP).  In preparing these financial statements, the cooperative’s opening statement of financial position was prepared as at 1st Shrawan 2080, the cooperative’s date of transition to NFRS for SMEs. This note explains the principal adjustments made by the cooperative in restating its previous GAAP statements of financial position as at 1st Shrawan 2080 and its previously published previous GAAP financial statements as at and for the year ended 31st Ashad 2081.</t>
  </si>
  <si>
    <t>Actuarial Gain/Loss from Defined Benefits Plan</t>
  </si>
  <si>
    <t>Net Profit/Loss for this year</t>
  </si>
  <si>
    <t>The cash and cash equivalents for the purpose of cash flow statement include cash in hand, balances with banks and financial institutions, and highly liquid financial assets with original maturity of three months or less from the acquisition date that are subject to and insignificant risk of changes in their fair values and are used by the Cooperative in the management of its short-term commitments. 
Details of Cash and Cash Equivalents are presented hereunder:</t>
  </si>
  <si>
    <t>The Cooperative provides various loans and advance facilities to its members. These assets are subsequently measured at amortized cost using the effective interest rate (‘EIR’) method less impairment, if any. The amortization of EIR and loss arising from impairment, if any is recognized in the Statement of Profit and Loss.</t>
  </si>
  <si>
    <t>Impairment as per section 11 of NFRS for SMEs</t>
  </si>
  <si>
    <t>The Cooperative has made investment in equity instruments of certain entities which are held as long-term strategic investments and not for trading. The cooperative measures the investments at fair value if the fair value can not be determined without undue cost and efforts. If the fair values cannot be so determined, they are measured at cost less impairment. Since the investments currently held are unlisted, they have been measured at cost less impairment.</t>
  </si>
  <si>
    <t>4.5.1: Investment in equity measured at cost</t>
  </si>
  <si>
    <t xml:space="preserve">Investment properties are land and/or building held for capital appreciation or for earning rentals. The Cooperative generally provides loans and advances to its members against collateral of land and/or building. Such properties are put up for sale through auction for recovery of loans in case of default. Sometimes, the properties may not be so realized; in which case the Cooperative assumes ownership of the properties according to the prevailing laws. Such properties are generally held for sale and not for use and are classfied as investment properties. </t>
  </si>
  <si>
    <t xml:space="preserve">The Cooperative measures its investment properties using the fair value. The properties are initially measured at cost and subsequntly at fair values at each reporting dates, with differences transferred to profit or loss. </t>
  </si>
  <si>
    <t>Land at Luvu Sanagaun, ward No. 3 jha. (Plot number 767)</t>
  </si>
  <si>
    <t>Provision for defined benefit obligations</t>
  </si>
  <si>
    <t>Provision for other long-term employee benefits</t>
  </si>
  <si>
    <t>Defined benefit obligations</t>
  </si>
  <si>
    <t>4.14.1.1: Movement in defined benefit obligations</t>
  </si>
  <si>
    <t>Other long-term employee benefits</t>
  </si>
  <si>
    <t>4.14.2.1: Movement in Other long-term employee benefits</t>
  </si>
  <si>
    <t>Provision as at Shrawan 1</t>
  </si>
  <si>
    <t>Provision as at Ashadh end</t>
  </si>
  <si>
    <t>Other direct  expenses</t>
  </si>
  <si>
    <t>Other Long Term Employee Benefits</t>
  </si>
  <si>
    <t>Depreciation on property, plant and equipment</t>
  </si>
  <si>
    <t>Loss on disposal of property, plant and equipment</t>
  </si>
  <si>
    <t>Loss on sale of property, plant and equipment</t>
  </si>
  <si>
    <t>Other income as per GAAP</t>
  </si>
  <si>
    <r>
      <rPr>
        <b/>
        <sz val="10"/>
        <rFont val="Times New Roman"/>
        <family val="1"/>
      </rPr>
      <t>Exemptions applied</t>
    </r>
    <r>
      <rPr>
        <sz val="10"/>
        <rFont val="Times New Roman"/>
        <family val="1"/>
      </rPr>
      <t xml:space="preserve">
Section 35 Transition to NFRS for SMEs  Standards allows first-time adopters certain exemptions from the retrospective application of certain standard. The cooperative has applied the following exemptions:
</t>
    </r>
    <r>
      <rPr>
        <b/>
        <sz val="10"/>
        <rFont val="Times New Roman"/>
        <family val="1"/>
      </rPr>
      <t>a) Estimates</t>
    </r>
    <r>
      <rPr>
        <sz val="10"/>
        <rFont val="Times New Roman"/>
        <family val="1"/>
      </rPr>
      <t xml:space="preserve">
On the assessment of estimates made under the previous GAAP financial statements, the cooperative has concluded that there is no necessity to revise the estimate under NFRS for SMEs, as there is no objective evidence that those estimates were in error. However, estimates that were required under NFRS for SMEs but not required under previous GAAP are made by the cooperative for the relevant reporting dates reflecting conditions existing as at that date.
</t>
    </r>
    <r>
      <rPr>
        <b/>
        <sz val="10"/>
        <rFont val="Times New Roman"/>
        <family val="1"/>
      </rPr>
      <t>b) Deemed cost:</t>
    </r>
    <r>
      <rPr>
        <sz val="10"/>
        <rFont val="Times New Roman"/>
        <family val="1"/>
      </rPr>
      <t xml:space="preserve">
The cooperative has used  revaluation as deemed cost for  land and investment properties at the date of transition  as its deemed cost. The cooperative has used carrying amounts as per previous GAAP as deemed cost for other assets since those values were broadly comparable to fair values.</t>
    </r>
  </si>
  <si>
    <t>Fair Value adjustments of staff loans have been recognized as "Deferred Employee Expenditure" and presented under "Other Assets" (Note 4.11)</t>
  </si>
  <si>
    <t>Cooperative assumes that it is not fesiable to use the projected unit credit method to measure its obligation, obligations have been remeasured using simplified approach by ignoring future uncertainties as required by Section 28.19 of Employee Benefits and the resulting differences have been charged against the retained earnings. Details are as follows:</t>
  </si>
  <si>
    <t>Under GAAP, defined benefit expenses were recognized as expense only upon payment. Upon transition to NFRS for SMEs, they have been recognized as liabilities.</t>
  </si>
  <si>
    <t>Under GAAP, other long-term employee benefit obligations related to home leave and sick leave were recognized as expense only upon payment. Upon transition to NFRS for SMEs, they have been recognized as liabilities.</t>
  </si>
  <si>
    <t>Payment made during the year (reocgnised as expenses under GAAP)</t>
  </si>
  <si>
    <t>Payment made during the year ( reocgnised as expenses under GAAP)</t>
  </si>
  <si>
    <t>Other Long-term employee benefit obligations as per NFRS for SMEs</t>
  </si>
  <si>
    <t>EN-12: Grant liabilities</t>
  </si>
  <si>
    <t>Under GAAP, remaining balance of grant liabilities had been classified under "Current liabilities". This has now been presented in grrant liabilities in the statement of financial position.</t>
  </si>
  <si>
    <t>Various remeasurements and reclassifications upon transition to NFRS for SMEs have resulted in differences in "Other Liabilities" as per NFRS for SMEs  as compared to GAAP. The details are as follows:</t>
  </si>
  <si>
    <t>EN-16: Fair Value Reserve</t>
  </si>
  <si>
    <t>Under NFRS for SMEs; Investment Properties measured at fair value and the gains have been accumulated under fair value reserve. Fair value reserve is the accumulation of the changes in the fair value of the investment properties.</t>
  </si>
  <si>
    <t>Add: Fair value adjustments (refer EN-6)</t>
  </si>
  <si>
    <t>Add: Provision for staff bonus reclassified. (refer EN-17)</t>
  </si>
  <si>
    <t>Transfer to fair value reserve</t>
  </si>
  <si>
    <t>Under GAAP; non banking assets is measured at cost. Under NFRS for SMEs; these non banking assets are classifed as investment properties and measure at fair value with differences recognized in profit or loss.</t>
  </si>
  <si>
    <t>Less: Loss on sales of Property, Plant and Equipment  has been reclassified to the "non operating expenses"</t>
  </si>
  <si>
    <t>Investment in equity measured at cost less impairment</t>
  </si>
  <si>
    <t>Fixed Deposit placement with financial institutions are financial assets which are measured at amortized cost using the effective interest rate (‘EIR’) method less impairment, if any. The amortization of EIR and loss arising from impairment, if any is recognized in the Statement of Profit or Loss. The details of such financial assets are as follows:</t>
  </si>
  <si>
    <t>The Cooperative has adopted an alternative method for assessment of impairment of loans. Accordingly, individual and collective impairment loss amount calculated as per Section 11 of Financial Instruments  is compared with the impairment provision required by prevailing laws.</t>
  </si>
  <si>
    <t>The Nepal Rastra Bank (NRB) had issued guide line for saving and credit cooperative applicable from current fiscal year. As per  Guidelines and Directive for Cooperative engaged in  Saving and Credit  transactions , 2081 require impairment to be provided for using the following ageing matrix:</t>
  </si>
  <si>
    <t>As per the Co-operatives Act, 2074; out of the profits for a fiscal year remaining after apportionment to the general reserve; 25% is transferred to patronage refund fund. This amount is distributed to the members as per the methodology prescribed in the act. Any amount remaining undistributed by the end of the next fisal year has to be transferred to the General reserve. Similarly, out of the profits for a fiscal year remaining after apportionment to the general reserve; 0.5% is transferred to co-operative promotion fund. This amount has to be deposited into the Poverty Alleviation Fund set-up under the Ministry of Land Management, Co-operatives and Poverty Alleviation.</t>
  </si>
  <si>
    <t>The changes in cash and cash equivalents at the end of the period is due to regrouping and reclassification of fixed term deposits of original maturity upto 3 months under "cash and cash equivalents" (refer EN-1)</t>
  </si>
  <si>
    <t>The changes in net cash flows from operating activities, investing activities and financing activities is due to regrouping and reclassification of items required under NFRS for SMEs which are different as compared to the regulatory requirements as per GAAP.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</si>
</sst>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_(&quot;$&quot;* \(#,##0\);_(&quot;$&quot;* &quot;-&quot;_);_(@_)"/>
    <numFmt numFmtId="41" formatCode="_(* #,##0_);_(* \(#,##0\);_(* &quot;-&quot;_);_(@_)"/>
    <numFmt numFmtId="43" formatCode="_(* #,##0.00_);_(* \(#,##0.00\);_(* &quot;-&quot;??_);_(@_)"/>
    <numFmt numFmtId="164" formatCode="_-* #,##0.00_-;\-* #,##0.00_-;_-* &quot;-&quot;??_-;_-@_-"/>
    <numFmt numFmtId="165" formatCode="_(* #,##0_);_(* \(#,##0\);_(* &quot;-&quot;??_);_(@_)"/>
    <numFmt numFmtId="166" formatCode="_(* #,##0.0_);_(* \(#,##0.0\);_(* &quot;-&quot;??_);_(@_)"/>
    <numFmt numFmtId="167" formatCode="0_);[Red]\(0\)"/>
    <numFmt numFmtId="168" formatCode="_(* #,##0_);_(* \(#,##0\);_(* \-??_);_(@_)"/>
    <numFmt numFmtId="169" formatCode="h:mm;@"/>
    <numFmt numFmtId="170" formatCode="General_)"/>
    <numFmt numFmtId="171" formatCode="_(* #,##0.00_);_(* \(#,##0.00\);_(* &quot;-&quot;_);_(@_)"/>
    <numFmt numFmtId="172" formatCode="_(* #,##0.000_);_(* \(#,##0.000\);_(* &quot;-&quot;??_);_(@_)"/>
    <numFmt numFmtId="173" formatCode="_(* #,##0.00000000_);_(* \(#,##0.00000000\);_(* &quot;-&quot;_);_(@_)"/>
    <numFmt numFmtId="174" formatCode="_(* #,##0.0000_);_(* \(#,##0.0000\);_(* &quot;-&quot;??_);_(@_)"/>
  </numFmts>
  <fonts count="70">
    <font>
      <sz val="11"/>
      <color theme="1"/>
      <name val="Calibri"/>
      <family val="2"/>
      <scheme val="minor"/>
    </font>
    <font>
      <sz val="11"/>
      <color theme="1"/>
      <name val="Calibri"/>
      <family val="2"/>
      <scheme val="minor"/>
    </font>
    <font>
      <sz val="11"/>
      <color theme="1"/>
      <name val="Times New Roman"/>
      <family val="1"/>
    </font>
    <font>
      <b/>
      <sz val="11"/>
      <color theme="1"/>
      <name val="Times New Roman"/>
      <family val="1"/>
    </font>
    <font>
      <b/>
      <sz val="11"/>
      <color theme="1"/>
      <name val="Calibri"/>
      <family val="2"/>
      <scheme val="minor"/>
    </font>
    <font>
      <sz val="10"/>
      <name val="Arial"/>
      <family val="2"/>
    </font>
    <font>
      <sz val="10"/>
      <name val="Arial"/>
      <family val="2"/>
    </font>
    <font>
      <u/>
      <sz val="10"/>
      <color indexed="12"/>
      <name val="Arial"/>
      <family val="2"/>
    </font>
    <font>
      <sz val="10"/>
      <name val="Times New Roman"/>
      <family val="1"/>
    </font>
    <font>
      <sz val="10"/>
      <color indexed="8"/>
      <name val="MS Sans Serif"/>
      <family val="2"/>
    </font>
    <font>
      <sz val="11"/>
      <color indexed="8"/>
      <name val="Calibri"/>
      <family val="2"/>
    </font>
    <font>
      <sz val="12"/>
      <name val="Helv"/>
    </font>
    <font>
      <b/>
      <sz val="12"/>
      <name val="Helv"/>
    </font>
    <font>
      <sz val="12"/>
      <color indexed="13"/>
      <name val="Helv"/>
    </font>
    <font>
      <sz val="14"/>
      <name val="AngsanaUPC"/>
      <family val="1"/>
    </font>
    <font>
      <sz val="11"/>
      <color theme="1"/>
      <name val="Calibri"/>
      <family val="2"/>
    </font>
    <font>
      <sz val="11"/>
      <color theme="0"/>
      <name val="Calibri"/>
      <family val="2"/>
      <scheme val="minor"/>
    </font>
    <font>
      <sz val="8"/>
      <color theme="1"/>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5700"/>
      <name val="Calibri"/>
      <family val="2"/>
      <scheme val="minor"/>
    </font>
    <font>
      <sz val="11"/>
      <color indexed="8"/>
      <name val="Calibri"/>
      <family val="2"/>
      <scheme val="minor"/>
    </font>
    <font>
      <u/>
      <sz val="10"/>
      <color indexed="12"/>
      <name val="Times New Roman"/>
      <family val="1"/>
    </font>
    <font>
      <b/>
      <sz val="10"/>
      <color theme="1"/>
      <name val="Times New Roman"/>
      <family val="1"/>
    </font>
    <font>
      <sz val="10"/>
      <color theme="1"/>
      <name val="Times New Roman"/>
      <family val="1"/>
    </font>
    <font>
      <sz val="10"/>
      <color rgb="FFFF0000"/>
      <name val="Times New Roman"/>
      <family val="1"/>
    </font>
    <font>
      <b/>
      <u/>
      <sz val="10"/>
      <color theme="1"/>
      <name val="Times New Roman"/>
      <family val="1"/>
    </font>
    <font>
      <sz val="11"/>
      <color rgb="FF000000"/>
      <name val="Times New Roman"/>
      <family val="1"/>
    </font>
    <font>
      <sz val="10"/>
      <name val="Arial"/>
      <family val="2"/>
    </font>
    <font>
      <sz val="10"/>
      <name val="Courier"/>
      <family val="3"/>
    </font>
    <font>
      <sz val="24"/>
      <color indexed="13"/>
      <name val="SWISS"/>
    </font>
    <font>
      <b/>
      <sz val="14"/>
      <name val="SWISS"/>
    </font>
    <font>
      <sz val="11"/>
      <name val="Times New Roman"/>
      <family val="1"/>
    </font>
    <font>
      <b/>
      <sz val="11"/>
      <name val="Times New Roman"/>
      <family val="1"/>
    </font>
    <font>
      <vertAlign val="superscript"/>
      <sz val="10"/>
      <color theme="1"/>
      <name val="Times New Roman"/>
      <family val="1"/>
    </font>
    <font>
      <sz val="10"/>
      <name val="Arial"/>
      <family val="2"/>
    </font>
    <font>
      <u/>
      <sz val="10"/>
      <color theme="10"/>
      <name val="Arial"/>
      <family val="2"/>
    </font>
    <font>
      <b/>
      <sz val="12"/>
      <color theme="1"/>
      <name val="Times New Roman"/>
      <family val="1"/>
    </font>
    <font>
      <sz val="12"/>
      <color theme="1"/>
      <name val="Times New Roman"/>
      <family val="1"/>
    </font>
    <font>
      <b/>
      <sz val="14"/>
      <color theme="1"/>
      <name val="Times New Roman"/>
      <family val="1"/>
    </font>
    <font>
      <b/>
      <i/>
      <sz val="10"/>
      <color theme="1"/>
      <name val="Times New Roman"/>
      <family val="1"/>
    </font>
    <font>
      <b/>
      <sz val="10"/>
      <color rgb="FFFF0000"/>
      <name val="Times New Roman"/>
      <family val="1"/>
    </font>
    <font>
      <b/>
      <sz val="10"/>
      <name val="Times New Roman"/>
      <family val="1"/>
    </font>
    <font>
      <i/>
      <sz val="10"/>
      <color theme="1"/>
      <name val="Times New Roman"/>
      <family val="1"/>
    </font>
    <font>
      <sz val="11"/>
      <name val="GillSans"/>
    </font>
    <font>
      <b/>
      <i/>
      <sz val="10"/>
      <name val="Times New Roman"/>
      <family val="1"/>
    </font>
    <font>
      <i/>
      <sz val="10"/>
      <name val="Times New Roman"/>
      <family val="1"/>
    </font>
    <font>
      <b/>
      <u/>
      <sz val="10"/>
      <name val="Times New Roman"/>
      <family val="1"/>
    </font>
    <font>
      <b/>
      <u val="singleAccounting"/>
      <sz val="10"/>
      <color theme="1"/>
      <name val="Times New Roman"/>
      <family val="1"/>
    </font>
    <font>
      <b/>
      <sz val="13"/>
      <color theme="1"/>
      <name val="Times New Roman"/>
      <family val="1"/>
    </font>
    <font>
      <b/>
      <u/>
      <sz val="11"/>
      <color theme="1"/>
      <name val="Times New Roman"/>
      <family val="1"/>
    </font>
    <font>
      <b/>
      <i/>
      <sz val="9"/>
      <color theme="1"/>
      <name val="Times New Roman"/>
      <family val="1"/>
    </font>
    <font>
      <b/>
      <sz val="10"/>
      <color theme="1"/>
      <name val="Century Gothic"/>
      <family val="2"/>
    </font>
    <font>
      <sz val="10"/>
      <color theme="1"/>
      <name val="Century Gothic"/>
      <family val="2"/>
    </font>
    <font>
      <sz val="11"/>
      <color theme="1"/>
      <name val="Century Gothic"/>
      <family val="2"/>
    </font>
    <font>
      <b/>
      <sz val="11"/>
      <color theme="1"/>
      <name val="Century Gothic"/>
      <family val="2"/>
    </font>
    <font>
      <b/>
      <sz val="14"/>
      <name val="Times New Roman"/>
      <family val="1"/>
    </font>
    <font>
      <b/>
      <sz val="12"/>
      <name val="Times New Roman"/>
      <family val="1"/>
    </font>
    <font>
      <sz val="11"/>
      <color rgb="FFFF0000"/>
      <name val="Times New Roman"/>
      <family val="1"/>
    </font>
  </fonts>
  <fills count="4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8" tint="0.79998168889431442"/>
        <bgColor indexed="65"/>
      </patternFill>
    </fill>
    <fill>
      <patternFill patternType="solid">
        <fgColor indexed="27"/>
      </patternFill>
    </fill>
    <fill>
      <patternFill patternType="solid">
        <fgColor indexed="13"/>
      </patternFill>
    </fill>
    <fill>
      <patternFill patternType="solid">
        <fgColor indexed="1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2"/>
        <bgColor indexed="12"/>
      </patternFill>
    </fill>
    <fill>
      <patternFill patternType="solid">
        <fgColor indexed="13"/>
        <bgColor indexed="13"/>
      </patternFill>
    </fill>
    <fill>
      <patternFill patternType="solid">
        <fgColor indexed="9"/>
      </patternFill>
    </fill>
    <fill>
      <patternFill patternType="solid">
        <fgColor theme="6" tint="0.39997558519241921"/>
        <bgColor indexed="64"/>
      </patternFill>
    </fill>
    <fill>
      <patternFill patternType="solid">
        <fgColor theme="3" tint="0.79998168889431442"/>
        <bgColor indexed="64"/>
      </patternFill>
    </fill>
  </fills>
  <borders count="41">
    <border>
      <left/>
      <right/>
      <top/>
      <bottom/>
      <diagonal/>
    </border>
    <border>
      <left/>
      <right/>
      <top/>
      <bottom style="medium">
        <color auto="1"/>
      </bottom>
      <diagonal/>
    </border>
    <border>
      <left/>
      <right/>
      <top style="thin">
        <color auto="1"/>
      </top>
      <bottom style="thin">
        <color auto="1"/>
      </bottom>
      <diagonal/>
    </border>
    <border>
      <left/>
      <right/>
      <top style="thin">
        <color auto="1"/>
      </top>
      <bottom/>
      <diagonal/>
    </border>
    <border>
      <left/>
      <right/>
      <top/>
      <bottom style="thin">
        <color indexed="64"/>
      </bottom>
      <diagonal/>
    </border>
    <border>
      <left/>
      <right/>
      <top style="medium">
        <color auto="1"/>
      </top>
      <bottom style="medium">
        <color indexed="64"/>
      </bottom>
      <diagonal/>
    </border>
    <border>
      <left/>
      <right/>
      <top style="medium">
        <color auto="1"/>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right/>
      <top style="thin">
        <color auto="1"/>
      </top>
      <bottom style="thin">
        <color auto="1"/>
      </bottom>
      <diagonal/>
    </border>
    <border>
      <left/>
      <right/>
      <top style="thin">
        <color auto="1"/>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medium">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right/>
      <top style="thin">
        <color indexed="64"/>
      </top>
      <bottom style="double">
        <color indexed="64"/>
      </bottom>
      <diagonal/>
    </border>
    <border>
      <left/>
      <right/>
      <top style="medium">
        <color auto="1"/>
      </top>
      <bottom style="double">
        <color indexed="64"/>
      </bottom>
      <diagonal/>
    </border>
    <border>
      <left/>
      <right/>
      <top style="double">
        <color indexed="64"/>
      </top>
      <bottom style="double">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28">
    <xf numFmtId="0" fontId="0" fillId="0" borderId="0"/>
    <xf numFmtId="43" fontId="1" fillId="0" borderId="0" applyFont="0" applyFill="0" applyBorder="0" applyAlignment="0" applyProtection="0"/>
    <xf numFmtId="0" fontId="5"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0" fillId="5"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0" fontId="9" fillId="0" borderId="0" applyNumberFormat="0" applyFont="0" applyFill="0" applyBorder="0" applyProtection="0">
      <alignment vertical="center"/>
    </xf>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1" fillId="0" borderId="0"/>
    <xf numFmtId="0" fontId="11" fillId="0" borderId="7"/>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2" fillId="6" borderId="7"/>
    <xf numFmtId="0" fontId="9"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1" fillId="0" borderId="0"/>
    <xf numFmtId="0" fontId="11" fillId="0" borderId="7"/>
    <xf numFmtId="0" fontId="13" fillId="7" borderId="0"/>
    <xf numFmtId="0" fontId="12" fillId="0" borderId="8"/>
    <xf numFmtId="0" fontId="12" fillId="0" borderId="7"/>
    <xf numFmtId="43" fontId="6" fillId="0" borderId="0" applyFont="0" applyFill="0" applyBorder="0" applyAlignment="0" applyProtection="0"/>
    <xf numFmtId="0" fontId="6" fillId="0" borderId="0"/>
    <xf numFmtId="9" fontId="6" fillId="0" borderId="0" applyFont="0" applyFill="0" applyBorder="0" applyAlignment="0" applyProtection="0"/>
    <xf numFmtId="0" fontId="1" fillId="0" borderId="0"/>
    <xf numFmtId="0" fontId="6" fillId="0" borderId="0"/>
    <xf numFmtId="43" fontId="6"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4" fillId="0" borderId="0" applyFont="0" applyFill="0" applyBorder="0" applyAlignment="0" applyProtection="0"/>
    <xf numFmtId="43" fontId="6" fillId="0" borderId="0" applyFont="0" applyFill="0" applyBorder="0" applyAlignment="0" applyProtection="0"/>
    <xf numFmtId="167" fontId="6" fillId="0" borderId="0"/>
    <xf numFmtId="0" fontId="10" fillId="0" borderId="0"/>
    <xf numFmtId="0" fontId="6" fillId="0" borderId="0"/>
    <xf numFmtId="0" fontId="6" fillId="0" borderId="0"/>
    <xf numFmtId="0" fontId="6" fillId="0" borderId="0"/>
    <xf numFmtId="168" fontId="15" fillId="0" borderId="0"/>
    <xf numFmtId="168" fontId="15" fillId="0" borderId="0"/>
    <xf numFmtId="168" fontId="15" fillId="0" borderId="0"/>
    <xf numFmtId="168" fontId="15" fillId="0" borderId="0"/>
    <xf numFmtId="168" fontId="15" fillId="0" borderId="0"/>
    <xf numFmtId="168" fontId="15" fillId="0" borderId="0"/>
    <xf numFmtId="168" fontId="15" fillId="0" borderId="0"/>
    <xf numFmtId="169" fontId="15" fillId="0" borderId="0"/>
    <xf numFmtId="168" fontId="15" fillId="0" borderId="0"/>
    <xf numFmtId="168" fontId="15" fillId="0" borderId="0"/>
    <xf numFmtId="168" fontId="15" fillId="0" borderId="0"/>
    <xf numFmtId="168" fontId="15" fillId="0" borderId="0"/>
    <xf numFmtId="0" fontId="6" fillId="0" borderId="0"/>
    <xf numFmtId="0" fontId="14" fillId="0" borderId="0" applyFont="0" applyFill="0" applyBorder="0" applyAlignment="0" applyProtection="0"/>
    <xf numFmtId="168" fontId="10" fillId="0" borderId="0"/>
    <xf numFmtId="9" fontId="14"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43" fontId="1" fillId="0" borderId="0" applyFont="0" applyFill="0" applyBorder="0" applyAlignment="0" applyProtection="0"/>
    <xf numFmtId="164" fontId="17" fillId="0" borderId="0" applyFont="0" applyFill="0" applyBorder="0" applyAlignment="0" applyProtection="0"/>
    <xf numFmtId="0" fontId="18" fillId="0" borderId="0" applyNumberFormat="0" applyFill="0" applyBorder="0" applyAlignment="0" applyProtection="0"/>
    <xf numFmtId="0" fontId="19" fillId="0" borderId="11" applyNumberFormat="0" applyFill="0" applyAlignment="0" applyProtection="0"/>
    <xf numFmtId="0" fontId="20" fillId="0" borderId="12" applyNumberFormat="0" applyFill="0" applyAlignment="0" applyProtection="0"/>
    <xf numFmtId="0" fontId="21" fillId="0" borderId="13" applyNumberFormat="0" applyFill="0" applyAlignment="0" applyProtection="0"/>
    <xf numFmtId="0" fontId="21" fillId="0" borderId="0" applyNumberFormat="0" applyFill="0" applyBorder="0" applyAlignment="0" applyProtection="0"/>
    <xf numFmtId="0" fontId="22" fillId="8" borderId="0" applyNumberFormat="0" applyBorder="0" applyAlignment="0" applyProtection="0"/>
    <xf numFmtId="0" fontId="23" fillId="9" borderId="0" applyNumberFormat="0" applyBorder="0" applyAlignment="0" applyProtection="0"/>
    <xf numFmtId="0" fontId="24" fillId="11" borderId="14" applyNumberFormat="0" applyAlignment="0" applyProtection="0"/>
    <xf numFmtId="0" fontId="25" fillId="12" borderId="15" applyNumberFormat="0" applyAlignment="0" applyProtection="0"/>
    <xf numFmtId="0" fontId="26" fillId="12" borderId="14" applyNumberFormat="0" applyAlignment="0" applyProtection="0"/>
    <xf numFmtId="0" fontId="27" fillId="0" borderId="16" applyNumberFormat="0" applyFill="0" applyAlignment="0" applyProtection="0"/>
    <xf numFmtId="0" fontId="28" fillId="13" borderId="17" applyNumberFormat="0" applyAlignment="0" applyProtection="0"/>
    <xf numFmtId="0" fontId="29" fillId="0" borderId="0" applyNumberFormat="0" applyFill="0" applyBorder="0" applyAlignment="0" applyProtection="0"/>
    <xf numFmtId="0" fontId="1" fillId="14" borderId="18" applyNumberFormat="0" applyFont="0" applyAlignment="0" applyProtection="0"/>
    <xf numFmtId="0" fontId="30" fillId="0" borderId="0" applyNumberFormat="0" applyFill="0" applyBorder="0" applyAlignment="0" applyProtection="0"/>
    <xf numFmtId="0" fontId="4" fillId="0" borderId="19" applyNumberFormat="0" applyFill="0" applyAlignment="0" applyProtection="0"/>
    <xf numFmtId="0" fontId="1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6" fillId="31" borderId="0" applyNumberFormat="0" applyBorder="0" applyAlignment="0" applyProtection="0"/>
    <xf numFmtId="0" fontId="1" fillId="4" borderId="0" applyNumberFormat="0" applyBorder="0" applyAlignment="0" applyProtection="0"/>
    <xf numFmtId="0" fontId="1" fillId="32" borderId="0" applyNumberFormat="0" applyBorder="0" applyAlignment="0" applyProtection="0"/>
    <xf numFmtId="0" fontId="16"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1" fillId="10"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32" fillId="0" borderId="0"/>
    <xf numFmtId="0" fontId="5" fillId="0" borderId="0"/>
    <xf numFmtId="43" fontId="5" fillId="0" borderId="0" applyFont="0" applyFill="0" applyBorder="0" applyAlignment="0" applyProtection="0"/>
    <xf numFmtId="0" fontId="1" fillId="4"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1" fillId="0" borderId="20"/>
    <xf numFmtId="167" fontId="5" fillId="0" borderId="0"/>
    <xf numFmtId="0" fontId="33" fillId="0" borderId="0" applyNumberFormat="0" applyFill="0" applyBorder="0" applyAlignment="0" applyProtection="0">
      <alignment vertical="top"/>
      <protection locked="0"/>
    </xf>
    <xf numFmtId="0" fontId="12" fillId="6" borderId="2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9" fontId="1"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1" fillId="0" borderId="20"/>
    <xf numFmtId="0" fontId="12" fillId="0" borderId="20"/>
    <xf numFmtId="0" fontId="5" fillId="0" borderId="0"/>
    <xf numFmtId="43" fontId="5" fillId="0" borderId="0" applyFont="0" applyFill="0" applyBorder="0" applyAlignment="0" applyProtection="0"/>
    <xf numFmtId="0" fontId="1" fillId="4" borderId="0" applyNumberFormat="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5" fillId="0" borderId="0"/>
    <xf numFmtId="0" fontId="8" fillId="0" borderId="0"/>
    <xf numFmtId="43" fontId="5"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1" fillId="0" borderId="0" applyFont="0" applyFill="0" applyBorder="0" applyAlignment="0" applyProtection="0"/>
    <xf numFmtId="0" fontId="5" fillId="0" borderId="0"/>
    <xf numFmtId="0" fontId="5" fillId="0" borderId="0"/>
    <xf numFmtId="0" fontId="11" fillId="0" borderId="20"/>
    <xf numFmtId="0" fontId="12" fillId="6" borderId="20"/>
    <xf numFmtId="0" fontId="11" fillId="0" borderId="20"/>
    <xf numFmtId="0" fontId="12" fillId="0" borderId="2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32" fillId="0" borderId="0"/>
    <xf numFmtId="0" fontId="5" fillId="0" borderId="0"/>
    <xf numFmtId="9" fontId="1" fillId="0" borderId="0" applyFont="0" applyFill="0" applyBorder="0" applyAlignment="0" applyProtection="0"/>
    <xf numFmtId="0" fontId="39" fillId="0" borderId="0"/>
    <xf numFmtId="0" fontId="11" fillId="0" borderId="25"/>
    <xf numFmtId="0" fontId="11" fillId="0" borderId="25"/>
    <xf numFmtId="0" fontId="40" fillId="0" borderId="25"/>
    <xf numFmtId="43" fontId="5" fillId="0" borderId="0" applyFont="0" applyFill="0" applyBorder="0" applyAlignment="0" applyProtection="0"/>
    <xf numFmtId="0" fontId="40" fillId="0" borderId="23"/>
    <xf numFmtId="0" fontId="11" fillId="0" borderId="25"/>
    <xf numFmtId="0" fontId="40" fillId="0" borderId="24"/>
    <xf numFmtId="0" fontId="5" fillId="0" borderId="0"/>
    <xf numFmtId="0" fontId="42" fillId="0" borderId="23"/>
    <xf numFmtId="0" fontId="12" fillId="6" borderId="25"/>
    <xf numFmtId="0" fontId="42" fillId="0" borderId="25"/>
    <xf numFmtId="0" fontId="11" fillId="0" borderId="24"/>
    <xf numFmtId="9" fontId="5" fillId="0" borderId="0" applyFont="0" applyFill="0" applyBorder="0" applyAlignment="0" applyProtection="0"/>
    <xf numFmtId="0" fontId="42" fillId="0" borderId="24"/>
    <xf numFmtId="0" fontId="11" fillId="0" borderId="25"/>
    <xf numFmtId="0" fontId="40" fillId="0" borderId="22"/>
    <xf numFmtId="9" fontId="5" fillId="0" borderId="0" applyFont="0" applyFill="0" applyBorder="0" applyAlignment="0" applyProtection="0"/>
    <xf numFmtId="0" fontId="5" fillId="0" borderId="0"/>
    <xf numFmtId="43" fontId="5" fillId="0" borderId="0" applyFont="0" applyFill="0" applyBorder="0" applyAlignment="0" applyProtection="0"/>
    <xf numFmtId="0" fontId="40" fillId="0" borderId="25"/>
    <xf numFmtId="0" fontId="12" fillId="6" borderId="24"/>
    <xf numFmtId="0" fontId="42" fillId="0" borderId="22"/>
    <xf numFmtId="0" fontId="11" fillId="0" borderId="25"/>
    <xf numFmtId="0" fontId="40" fillId="0" borderId="25"/>
    <xf numFmtId="0" fontId="40" fillId="0" borderId="24"/>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40" fillId="0" borderId="24"/>
    <xf numFmtId="0" fontId="40" fillId="0" borderId="25"/>
    <xf numFmtId="0" fontId="42" fillId="39" borderId="24"/>
    <xf numFmtId="0" fontId="40" fillId="0" borderId="22"/>
    <xf numFmtId="0" fontId="42" fillId="0" borderId="20"/>
    <xf numFmtId="0" fontId="40" fillId="0" borderId="20"/>
    <xf numFmtId="0" fontId="40" fillId="0" borderId="20"/>
    <xf numFmtId="43" fontId="5" fillId="0" borderId="0" applyFont="0" applyFill="0" applyBorder="0" applyAlignment="0" applyProtection="0"/>
    <xf numFmtId="43" fontId="5" fillId="0" borderId="0" applyFont="0" applyFill="0" applyBorder="0" applyAlignment="0" applyProtection="0"/>
    <xf numFmtId="0" fontId="12" fillId="0" borderId="25"/>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1" fillId="0" borderId="22"/>
    <xf numFmtId="0" fontId="40" fillId="0" borderId="0"/>
    <xf numFmtId="0" fontId="40" fillId="0" borderId="22"/>
    <xf numFmtId="0" fontId="40" fillId="0" borderId="22"/>
    <xf numFmtId="0" fontId="41" fillId="38" borderId="0"/>
    <xf numFmtId="0" fontId="42" fillId="0" borderId="8"/>
    <xf numFmtId="0" fontId="42" fillId="0" borderId="22"/>
    <xf numFmtId="0" fontId="42" fillId="39" borderId="22"/>
    <xf numFmtId="0" fontId="12" fillId="6" borderId="22"/>
    <xf numFmtId="0" fontId="5" fillId="0" borderId="0"/>
    <xf numFmtId="0" fontId="5" fillId="0" borderId="0"/>
    <xf numFmtId="0" fontId="5" fillId="0" borderId="0"/>
    <xf numFmtId="0" fontId="5" fillId="0" borderId="0"/>
    <xf numFmtId="0" fontId="5" fillId="0" borderId="0"/>
    <xf numFmtId="0" fontId="12" fillId="6" borderId="25"/>
    <xf numFmtId="0" fontId="5" fillId="0" borderId="0"/>
    <xf numFmtId="0" fontId="1" fillId="0" borderId="0"/>
    <xf numFmtId="0" fontId="5" fillId="0" borderId="0"/>
    <xf numFmtId="0" fontId="5" fillId="0" borderId="0"/>
    <xf numFmtId="0" fontId="1" fillId="0" borderId="0"/>
    <xf numFmtId="170" fontId="11" fillId="0" borderId="0"/>
    <xf numFmtId="0" fontId="11" fillId="0" borderId="0"/>
    <xf numFmtId="170" fontId="11" fillId="0" borderId="0"/>
    <xf numFmtId="170" fontId="11" fillId="0" borderId="0"/>
    <xf numFmtId="17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1" fillId="0" borderId="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0" fontId="40" fillId="0" borderId="0"/>
    <xf numFmtId="0" fontId="11" fillId="0" borderId="22"/>
    <xf numFmtId="0" fontId="12" fillId="0" borderId="22"/>
    <xf numFmtId="43" fontId="5" fillId="0" borderId="0" applyFont="0" applyFill="0" applyBorder="0" applyAlignment="0" applyProtection="0"/>
    <xf numFmtId="0" fontId="9" fillId="0" borderId="0" applyNumberFormat="0" applyFont="0" applyFill="0" applyBorder="0" applyProtection="0">
      <alignment vertical="center"/>
    </xf>
    <xf numFmtId="0" fontId="11" fillId="0" borderId="20"/>
    <xf numFmtId="0" fontId="12" fillId="0" borderId="25"/>
    <xf numFmtId="43" fontId="5" fillId="0" borderId="0" applyFont="0" applyFill="0" applyBorder="0" applyAlignment="0" applyProtection="0"/>
    <xf numFmtId="0" fontId="40" fillId="0" borderId="24"/>
    <xf numFmtId="0" fontId="9" fillId="0" borderId="0"/>
    <xf numFmtId="0" fontId="8" fillId="0" borderId="0"/>
    <xf numFmtId="0" fontId="8" fillId="0" borderId="0"/>
    <xf numFmtId="0" fontId="12" fillId="0" borderId="20"/>
    <xf numFmtId="0" fontId="12" fillId="6" borderId="20"/>
    <xf numFmtId="0" fontId="1" fillId="0" borderId="0"/>
    <xf numFmtId="0" fontId="5" fillId="0" borderId="0"/>
    <xf numFmtId="0" fontId="1" fillId="0" borderId="0"/>
    <xf numFmtId="0" fontId="42" fillId="39" borderId="20"/>
    <xf numFmtId="0" fontId="39" fillId="0" borderId="0"/>
    <xf numFmtId="0" fontId="11" fillId="0" borderId="20"/>
    <xf numFmtId="9" fontId="1" fillId="0" borderId="0" applyFont="0" applyFill="0" applyBorder="0" applyAlignment="0" applyProtection="0"/>
    <xf numFmtId="0" fontId="40" fillId="0" borderId="23"/>
    <xf numFmtId="0" fontId="11" fillId="0" borderId="23"/>
    <xf numFmtId="0" fontId="40" fillId="0" borderId="23"/>
    <xf numFmtId="0" fontId="40" fillId="0" borderId="23"/>
    <xf numFmtId="0" fontId="42" fillId="0" borderId="23"/>
    <xf numFmtId="0" fontId="42" fillId="39" borderId="23"/>
    <xf numFmtId="0" fontId="12" fillId="6" borderId="23"/>
    <xf numFmtId="0" fontId="11" fillId="0" borderId="25"/>
    <xf numFmtId="0" fontId="42" fillId="39" borderId="25"/>
    <xf numFmtId="0" fontId="42" fillId="0" borderId="24"/>
    <xf numFmtId="0" fontId="11" fillId="0" borderId="23"/>
    <xf numFmtId="0" fontId="12" fillId="0" borderId="23"/>
    <xf numFmtId="0" fontId="11" fillId="0" borderId="22"/>
    <xf numFmtId="0" fontId="11" fillId="0" borderId="22"/>
    <xf numFmtId="0" fontId="11" fillId="0" borderId="22"/>
    <xf numFmtId="0" fontId="12" fillId="6" borderId="22"/>
    <xf numFmtId="0" fontId="11" fillId="0" borderId="22"/>
    <xf numFmtId="0" fontId="12" fillId="0" borderId="22"/>
    <xf numFmtId="0" fontId="12" fillId="6" borderId="22"/>
    <xf numFmtId="0" fontId="42" fillId="39" borderId="22"/>
    <xf numFmtId="0" fontId="12" fillId="0" borderId="22"/>
    <xf numFmtId="0" fontId="12" fillId="0" borderId="22"/>
    <xf numFmtId="0" fontId="12" fillId="6" borderId="22"/>
    <xf numFmtId="0" fontId="11" fillId="0" borderId="22"/>
    <xf numFmtId="0" fontId="11" fillId="0" borderId="22"/>
    <xf numFmtId="0" fontId="11" fillId="0" borderId="24"/>
    <xf numFmtId="0" fontId="12" fillId="0" borderId="24"/>
    <xf numFmtId="0" fontId="11" fillId="0" borderId="23"/>
    <xf numFmtId="0" fontId="11" fillId="0" borderId="23"/>
    <xf numFmtId="0" fontId="11" fillId="0" borderId="23"/>
    <xf numFmtId="0" fontId="12" fillId="6" borderId="23"/>
    <xf numFmtId="0" fontId="11" fillId="0" borderId="23"/>
    <xf numFmtId="0" fontId="12" fillId="0" borderId="23"/>
    <xf numFmtId="0" fontId="12" fillId="6" borderId="23"/>
    <xf numFmtId="0" fontId="42" fillId="39" borderId="23"/>
    <xf numFmtId="0" fontId="12" fillId="0" borderId="23"/>
    <xf numFmtId="0" fontId="12" fillId="0" borderId="23"/>
    <xf numFmtId="0" fontId="12" fillId="6" borderId="23"/>
    <xf numFmtId="0" fontId="11" fillId="0" borderId="23"/>
    <xf numFmtId="0" fontId="11" fillId="0" borderId="23"/>
    <xf numFmtId="0" fontId="11" fillId="0" borderId="24"/>
    <xf numFmtId="0" fontId="11" fillId="0" borderId="24"/>
    <xf numFmtId="0" fontId="42" fillId="0" borderId="25"/>
    <xf numFmtId="0" fontId="11" fillId="0" borderId="24"/>
    <xf numFmtId="0" fontId="12" fillId="6" borderId="24"/>
    <xf numFmtId="0" fontId="11" fillId="0" borderId="24"/>
    <xf numFmtId="0" fontId="12" fillId="0" borderId="24"/>
    <xf numFmtId="0" fontId="12" fillId="6" borderId="24"/>
    <xf numFmtId="0" fontId="42" fillId="39" borderId="24"/>
    <xf numFmtId="0" fontId="12" fillId="0" borderId="24"/>
    <xf numFmtId="0" fontId="12" fillId="0" borderId="24"/>
    <xf numFmtId="0" fontId="12" fillId="6" borderId="24"/>
    <xf numFmtId="0" fontId="11" fillId="0" borderId="24"/>
    <xf numFmtId="0" fontId="11" fillId="0" borderId="24"/>
    <xf numFmtId="0" fontId="12" fillId="6" borderId="25"/>
    <xf numFmtId="0" fontId="42" fillId="39" borderId="25"/>
    <xf numFmtId="0" fontId="12" fillId="0" borderId="25"/>
    <xf numFmtId="0" fontId="12" fillId="0" borderId="25"/>
    <xf numFmtId="0" fontId="12" fillId="6" borderId="25"/>
    <xf numFmtId="0" fontId="11" fillId="0" borderId="25"/>
    <xf numFmtId="0" fontId="11" fillId="0" borderId="25"/>
    <xf numFmtId="0" fontId="5" fillId="0" borderId="0"/>
    <xf numFmtId="164" fontId="5" fillId="0" borderId="0" applyFont="0" applyFill="0" applyBorder="0" applyAlignment="0" applyProtection="0"/>
    <xf numFmtId="0" fontId="46"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8"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0"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8"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4"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11" fillId="0" borderId="29"/>
    <xf numFmtId="0" fontId="40" fillId="0" borderId="29"/>
    <xf numFmtId="0" fontId="40" fillId="0" borderId="29"/>
    <xf numFmtId="0" fontId="42" fillId="0" borderId="29"/>
    <xf numFmtId="0" fontId="42" fillId="39" borderId="29"/>
    <xf numFmtId="0" fontId="12" fillId="6" borderId="29"/>
    <xf numFmtId="0" fontId="11" fillId="0" borderId="29"/>
    <xf numFmtId="0" fontId="12" fillId="0" borderId="29"/>
    <xf numFmtId="164" fontId="5" fillId="0" borderId="0" applyFont="0" applyFill="0" applyBorder="0" applyAlignment="0" applyProtection="0"/>
    <xf numFmtId="164" fontId="10"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47" fillId="0" borderId="0" applyNumberFormat="0" applyFill="0" applyBorder="0" applyAlignment="0" applyProtection="0"/>
    <xf numFmtId="0" fontId="1" fillId="0" borderId="0"/>
    <xf numFmtId="0" fontId="8" fillId="0" borderId="0"/>
    <xf numFmtId="164" fontId="10" fillId="0" borderId="0" applyFont="0" applyFill="0" applyBorder="0" applyAlignment="0" applyProtection="0"/>
    <xf numFmtId="164" fontId="8"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8" fontId="15" fillId="0" borderId="0"/>
    <xf numFmtId="168" fontId="15" fillId="0" borderId="0"/>
    <xf numFmtId="0" fontId="1" fillId="0" borderId="0"/>
    <xf numFmtId="168" fontId="15" fillId="0" borderId="0"/>
    <xf numFmtId="168" fontId="15" fillId="0" borderId="0"/>
    <xf numFmtId="168" fontId="15" fillId="0" borderId="0"/>
    <xf numFmtId="168" fontId="15" fillId="0" borderId="0"/>
    <xf numFmtId="168" fontId="15" fillId="0" borderId="0"/>
    <xf numFmtId="168" fontId="15" fillId="0" borderId="0"/>
    <xf numFmtId="9" fontId="10" fillId="0" borderId="0" applyFont="0" applyFill="0" applyBorder="0" applyAlignment="0" applyProtection="0"/>
    <xf numFmtId="9" fontId="1"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xf numFmtId="0" fontId="55" fillId="0" borderId="0"/>
    <xf numFmtId="42" fontId="55" fillId="0" borderId="0" applyFont="0" applyFill="0" applyBorder="0" applyAlignment="0" applyProtection="0"/>
    <xf numFmtId="43" fontId="55" fillId="0" borderId="0" applyFont="0" applyFill="0" applyBorder="0" applyAlignment="0" applyProtection="0"/>
    <xf numFmtId="0" fontId="55" fillId="0" borderId="0"/>
    <xf numFmtId="41" fontId="55" fillId="0" borderId="0" applyFont="0" applyFill="0" applyBorder="0" applyAlignment="0" applyProtection="0"/>
    <xf numFmtId="0" fontId="1" fillId="0" borderId="0"/>
    <xf numFmtId="0" fontId="55" fillId="0" borderId="0"/>
    <xf numFmtId="43" fontId="55" fillId="0" borderId="0" applyFont="0" applyFill="0" applyBorder="0" applyAlignment="0" applyProtection="0"/>
  </cellStyleXfs>
  <cellXfs count="465">
    <xf numFmtId="0" fontId="0" fillId="0" borderId="0" xfId="0"/>
    <xf numFmtId="0" fontId="2" fillId="0" borderId="0" xfId="0" applyFont="1"/>
    <xf numFmtId="165" fontId="2" fillId="0" borderId="0" xfId="1" applyNumberFormat="1" applyFont="1"/>
    <xf numFmtId="0" fontId="3" fillId="0" borderId="0" xfId="0" applyFont="1"/>
    <xf numFmtId="43" fontId="0" fillId="0" borderId="0" xfId="0" applyNumberFormat="1"/>
    <xf numFmtId="165" fontId="0" fillId="0" borderId="0" xfId="0" applyNumberFormat="1"/>
    <xf numFmtId="0" fontId="34" fillId="0" borderId="0" xfId="0" applyFont="1"/>
    <xf numFmtId="0" fontId="35" fillId="0" borderId="0" xfId="0" applyFont="1"/>
    <xf numFmtId="0" fontId="35" fillId="0" borderId="0" xfId="0" applyFont="1" applyAlignment="1">
      <alignment horizontal="center"/>
    </xf>
    <xf numFmtId="165" fontId="35" fillId="0" borderId="0" xfId="1" applyNumberFormat="1" applyFont="1"/>
    <xf numFmtId="165" fontId="35" fillId="0" borderId="0" xfId="0" applyNumberFormat="1" applyFont="1"/>
    <xf numFmtId="43" fontId="35" fillId="0" borderId="0" xfId="0" applyNumberFormat="1" applyFont="1"/>
    <xf numFmtId="43" fontId="35" fillId="0" borderId="0" xfId="1" applyFont="1"/>
    <xf numFmtId="43" fontId="34" fillId="0" borderId="0" xfId="1" applyFont="1"/>
    <xf numFmtId="0" fontId="34" fillId="0" borderId="2" xfId="0" applyFont="1" applyBorder="1"/>
    <xf numFmtId="0" fontId="34" fillId="0" borderId="1" xfId="0" applyFont="1" applyBorder="1"/>
    <xf numFmtId="43" fontId="2" fillId="0" borderId="0" xfId="1" applyFont="1"/>
    <xf numFmtId="43" fontId="2" fillId="0" borderId="0" xfId="1" applyFont="1" applyBorder="1"/>
    <xf numFmtId="165" fontId="2" fillId="0" borderId="0" xfId="0" applyNumberFormat="1" applyFont="1"/>
    <xf numFmtId="43" fontId="2" fillId="0" borderId="0" xfId="0" applyNumberFormat="1" applyFont="1"/>
    <xf numFmtId="165" fontId="34" fillId="0" borderId="1" xfId="1" applyNumberFormat="1" applyFont="1" applyBorder="1"/>
    <xf numFmtId="0" fontId="35" fillId="0" borderId="0" xfId="0" applyFont="1" applyAlignment="1">
      <alignment vertical="justify" wrapText="1"/>
    </xf>
    <xf numFmtId="0" fontId="34" fillId="0" borderId="5" xfId="0" applyFont="1" applyBorder="1" applyAlignment="1">
      <alignment vertical="justify" wrapText="1"/>
    </xf>
    <xf numFmtId="0" fontId="34" fillId="0" borderId="5" xfId="0" applyFont="1" applyBorder="1"/>
    <xf numFmtId="43" fontId="35" fillId="0" borderId="0" xfId="1" applyFont="1" applyBorder="1"/>
    <xf numFmtId="165" fontId="34" fillId="2" borderId="0" xfId="1" applyNumberFormat="1" applyFont="1" applyFill="1" applyBorder="1"/>
    <xf numFmtId="165" fontId="2" fillId="0" borderId="0" xfId="1" applyNumberFormat="1" applyFont="1" applyFill="1"/>
    <xf numFmtId="164" fontId="2" fillId="0" borderId="0" xfId="0" applyNumberFormat="1" applyFont="1"/>
    <xf numFmtId="0" fontId="35" fillId="0" borderId="0" xfId="0" applyFont="1" applyAlignment="1">
      <alignment horizontal="left"/>
    </xf>
    <xf numFmtId="0" fontId="34" fillId="0" borderId="0" xfId="0" applyFont="1" applyAlignment="1">
      <alignment horizontal="left" vertical="center"/>
    </xf>
    <xf numFmtId="165" fontId="35" fillId="2" borderId="0" xfId="1" applyNumberFormat="1" applyFont="1" applyFill="1" applyBorder="1"/>
    <xf numFmtId="0" fontId="48" fillId="0" borderId="0" xfId="0" applyFont="1"/>
    <xf numFmtId="0" fontId="49" fillId="0" borderId="0" xfId="0" applyFont="1"/>
    <xf numFmtId="165" fontId="48" fillId="0" borderId="0" xfId="0" applyNumberFormat="1" applyFont="1"/>
    <xf numFmtId="43" fontId="2" fillId="0" borderId="0" xfId="1" applyFont="1" applyFill="1"/>
    <xf numFmtId="43" fontId="3" fillId="0" borderId="0" xfId="1" applyFont="1"/>
    <xf numFmtId="43" fontId="3" fillId="0" borderId="0" xfId="1" applyFont="1" applyAlignment="1">
      <alignment horizontal="center" vertical="center"/>
    </xf>
    <xf numFmtId="0" fontId="34" fillId="0" borderId="5" xfId="0" applyFont="1" applyBorder="1" applyAlignment="1">
      <alignment horizontal="center" vertical="justify" wrapText="1"/>
    </xf>
    <xf numFmtId="0" fontId="50" fillId="0" borderId="0" xfId="0" applyFont="1"/>
    <xf numFmtId="165" fontId="35" fillId="0" borderId="0" xfId="1" applyNumberFormat="1" applyFont="1" applyFill="1" applyBorder="1"/>
    <xf numFmtId="43" fontId="35" fillId="0" borderId="0" xfId="1" applyFont="1" applyFill="1"/>
    <xf numFmtId="165" fontId="34" fillId="0" borderId="0" xfId="1" applyNumberFormat="1" applyFont="1" applyFill="1" applyBorder="1"/>
    <xf numFmtId="165" fontId="34" fillId="0" borderId="0" xfId="1" applyNumberFormat="1" applyFont="1" applyBorder="1" applyAlignment="1">
      <alignment horizontal="center"/>
    </xf>
    <xf numFmtId="165" fontId="35" fillId="0" borderId="0" xfId="1" applyNumberFormat="1" applyFont="1" applyBorder="1"/>
    <xf numFmtId="165" fontId="34" fillId="0" borderId="0" xfId="1" applyNumberFormat="1" applyFont="1" applyBorder="1"/>
    <xf numFmtId="43" fontId="35" fillId="0" borderId="0" xfId="108" applyFont="1" applyAlignment="1">
      <alignment vertical="justify" wrapText="1"/>
    </xf>
    <xf numFmtId="165" fontId="35" fillId="0" borderId="0" xfId="108" applyNumberFormat="1" applyFont="1" applyAlignment="1">
      <alignment vertical="justify" wrapText="1"/>
    </xf>
    <xf numFmtId="165" fontId="34" fillId="0" borderId="5" xfId="0" applyNumberFormat="1" applyFont="1" applyBorder="1"/>
    <xf numFmtId="165" fontId="34" fillId="2" borderId="5" xfId="0" applyNumberFormat="1" applyFont="1" applyFill="1" applyBorder="1"/>
    <xf numFmtId="165" fontId="35" fillId="2" borderId="0" xfId="108" applyNumberFormat="1" applyFont="1" applyFill="1" applyAlignment="1">
      <alignment vertical="justify" wrapText="1"/>
    </xf>
    <xf numFmtId="0" fontId="35" fillId="2" borderId="0" xfId="0" applyFont="1" applyFill="1" applyAlignment="1">
      <alignment vertical="justify" wrapText="1"/>
    </xf>
    <xf numFmtId="0" fontId="35" fillId="2" borderId="0" xfId="0" applyFont="1" applyFill="1"/>
    <xf numFmtId="165" fontId="34" fillId="0" borderId="1" xfId="1" applyNumberFormat="1" applyFont="1" applyFill="1" applyBorder="1"/>
    <xf numFmtId="165" fontId="34" fillId="0" borderId="0" xfId="1" applyNumberFormat="1" applyFont="1"/>
    <xf numFmtId="165" fontId="2" fillId="0" borderId="0" xfId="1" applyNumberFormat="1" applyFont="1" applyFill="1" applyBorder="1"/>
    <xf numFmtId="0" fontId="34" fillId="0" borderId="4" xfId="0" applyFont="1" applyBorder="1"/>
    <xf numFmtId="0" fontId="34" fillId="0" borderId="10" xfId="0" applyFont="1" applyBorder="1"/>
    <xf numFmtId="165" fontId="34" fillId="0" borderId="10" xfId="1" applyNumberFormat="1" applyFont="1" applyBorder="1"/>
    <xf numFmtId="0" fontId="34" fillId="0" borderId="3" xfId="0" applyFont="1" applyBorder="1"/>
    <xf numFmtId="165" fontId="34" fillId="0" borderId="3" xfId="1" applyNumberFormat="1" applyFont="1" applyBorder="1"/>
    <xf numFmtId="43" fontId="3" fillId="0" borderId="0" xfId="1" applyFont="1" applyFill="1" applyBorder="1" applyAlignment="1"/>
    <xf numFmtId="43" fontId="51" fillId="0" borderId="0" xfId="1" applyFont="1" applyFill="1" applyBorder="1" applyAlignment="1">
      <alignment horizontal="right"/>
    </xf>
    <xf numFmtId="0" fontId="37" fillId="0" borderId="0" xfId="0" applyFont="1"/>
    <xf numFmtId="166" fontId="35" fillId="0" borderId="0" xfId="1" applyNumberFormat="1" applyFont="1" applyFill="1" applyBorder="1"/>
    <xf numFmtId="165" fontId="34" fillId="0" borderId="0" xfId="1" quotePrefix="1" applyNumberFormat="1" applyFont="1" applyFill="1" applyBorder="1" applyAlignment="1">
      <alignment horizontal="right"/>
    </xf>
    <xf numFmtId="43" fontId="34" fillId="0" borderId="0" xfId="1" applyFont="1" applyFill="1" applyBorder="1"/>
    <xf numFmtId="165" fontId="35" fillId="0" borderId="3" xfId="1" applyNumberFormat="1" applyFont="1" applyBorder="1"/>
    <xf numFmtId="165" fontId="35" fillId="0" borderId="10" xfId="1" applyNumberFormat="1" applyFont="1" applyBorder="1"/>
    <xf numFmtId="0" fontId="54" fillId="0" borderId="3" xfId="0" applyFont="1" applyBorder="1"/>
    <xf numFmtId="0" fontId="54" fillId="0" borderId="1" xfId="0" applyFont="1" applyBorder="1"/>
    <xf numFmtId="165" fontId="54" fillId="0" borderId="3" xfId="1" applyNumberFormat="1" applyFont="1" applyBorder="1"/>
    <xf numFmtId="165" fontId="54" fillId="0" borderId="1" xfId="1" applyNumberFormat="1" applyFont="1" applyBorder="1"/>
    <xf numFmtId="165" fontId="35" fillId="0" borderId="1" xfId="1" applyNumberFormat="1" applyFont="1" applyFill="1" applyBorder="1"/>
    <xf numFmtId="43" fontId="35" fillId="0" borderId="0" xfId="1" applyFont="1" applyFill="1" applyBorder="1"/>
    <xf numFmtId="43" fontId="35" fillId="0" borderId="1" xfId="1" applyFont="1" applyFill="1" applyBorder="1"/>
    <xf numFmtId="165" fontId="34" fillId="0" borderId="10" xfId="1" applyNumberFormat="1" applyFont="1" applyFill="1" applyBorder="1"/>
    <xf numFmtId="0" fontId="35" fillId="0" borderId="1" xfId="0" applyFont="1" applyBorder="1"/>
    <xf numFmtId="0" fontId="34" fillId="0" borderId="1" xfId="0" applyFont="1" applyBorder="1" applyAlignment="1">
      <alignment horizontal="left" vertical="center"/>
    </xf>
    <xf numFmtId="0" fontId="8" fillId="0" borderId="0" xfId="620" applyFont="1"/>
    <xf numFmtId="0" fontId="56" fillId="0" borderId="1" xfId="620" applyFont="1" applyBorder="1" applyAlignment="1">
      <alignment horizontal="right"/>
    </xf>
    <xf numFmtId="0" fontId="53" fillId="0" borderId="0" xfId="620" applyFont="1" applyAlignment="1">
      <alignment horizontal="left"/>
    </xf>
    <xf numFmtId="0" fontId="8" fillId="0" borderId="0" xfId="620" applyFont="1" applyAlignment="1">
      <alignment horizontal="left" vertical="top" wrapText="1"/>
    </xf>
    <xf numFmtId="0" fontId="57" fillId="0" borderId="0" xfId="620" applyFont="1"/>
    <xf numFmtId="0" fontId="53" fillId="0" borderId="0" xfId="620" applyFont="1" applyAlignment="1">
      <alignment vertical="top"/>
    </xf>
    <xf numFmtId="41" fontId="8" fillId="0" borderId="0" xfId="620" applyNumberFormat="1" applyFont="1"/>
    <xf numFmtId="0" fontId="8" fillId="0" borderId="0" xfId="620" applyFont="1" applyAlignment="1">
      <alignment vertical="top"/>
    </xf>
    <xf numFmtId="0" fontId="8" fillId="0" borderId="0" xfId="620" applyFont="1" applyAlignment="1">
      <alignment vertical="top" wrapText="1"/>
    </xf>
    <xf numFmtId="0" fontId="8" fillId="0" borderId="0" xfId="620" applyFont="1" applyAlignment="1">
      <alignment wrapText="1"/>
    </xf>
    <xf numFmtId="165" fontId="8" fillId="0" borderId="0" xfId="622" applyNumberFormat="1" applyFont="1" applyFill="1" applyBorder="1"/>
    <xf numFmtId="0" fontId="53" fillId="0" borderId="0" xfId="620" applyFont="1"/>
    <xf numFmtId="43" fontId="8" fillId="0" borderId="0" xfId="620" applyNumberFormat="1" applyFont="1" applyAlignment="1">
      <alignment vertical="top"/>
    </xf>
    <xf numFmtId="0" fontId="8" fillId="0" borderId="0" xfId="620" applyFont="1" applyAlignment="1">
      <alignment horizontal="justify" vertical="top" wrapText="1"/>
    </xf>
    <xf numFmtId="0" fontId="53" fillId="0" borderId="0" xfId="620" applyFont="1" applyAlignment="1">
      <alignment vertical="top" wrapText="1"/>
    </xf>
    <xf numFmtId="0" fontId="8" fillId="0" borderId="0" xfId="620" applyFont="1" applyAlignment="1">
      <alignment vertical="center" wrapText="1"/>
    </xf>
    <xf numFmtId="165" fontId="8" fillId="0" borderId="0" xfId="622" applyNumberFormat="1" applyFont="1" applyFill="1" applyBorder="1" applyAlignment="1">
      <alignment vertical="center" wrapText="1"/>
    </xf>
    <xf numFmtId="165" fontId="8" fillId="0" borderId="0" xfId="622" applyNumberFormat="1" applyFont="1" applyFill="1" applyBorder="1" applyAlignment="1">
      <alignment horizontal="right"/>
    </xf>
    <xf numFmtId="165" fontId="43" fillId="40" borderId="0" xfId="622" applyNumberFormat="1" applyFont="1" applyFill="1"/>
    <xf numFmtId="0" fontId="53" fillId="0" borderId="0" xfId="620" applyFont="1" applyAlignment="1">
      <alignment horizontal="left" vertical="top" wrapText="1"/>
    </xf>
    <xf numFmtId="165" fontId="53" fillId="0" borderId="30" xfId="620" applyNumberFormat="1" applyFont="1" applyBorder="1" applyAlignment="1">
      <alignment horizontal="left" vertical="top" wrapText="1"/>
    </xf>
    <xf numFmtId="42" fontId="8" fillId="0" borderId="0" xfId="620" applyNumberFormat="1" applyFont="1"/>
    <xf numFmtId="165" fontId="8" fillId="0" borderId="0" xfId="622" applyNumberFormat="1" applyFont="1" applyFill="1" applyBorder="1" applyAlignment="1">
      <alignment horizontal="justify" vertical="top" wrapText="1"/>
    </xf>
    <xf numFmtId="165" fontId="53" fillId="0" borderId="0" xfId="620" applyNumberFormat="1" applyFont="1" applyAlignment="1">
      <alignment horizontal="left" vertical="top" wrapText="1"/>
    </xf>
    <xf numFmtId="0" fontId="56" fillId="0" borderId="0" xfId="620" applyFont="1"/>
    <xf numFmtId="0" fontId="43" fillId="0" borderId="0" xfId="620" applyFont="1"/>
    <xf numFmtId="165" fontId="8" fillId="0" borderId="0" xfId="620" applyNumberFormat="1" applyFont="1"/>
    <xf numFmtId="165" fontId="35" fillId="0" borderId="10" xfId="1" applyNumberFormat="1" applyFont="1" applyFill="1" applyBorder="1"/>
    <xf numFmtId="165" fontId="34" fillId="0" borderId="6" xfId="1" applyNumberFormat="1" applyFont="1" applyBorder="1" applyAlignment="1">
      <alignment horizontal="center"/>
    </xf>
    <xf numFmtId="0" fontId="53" fillId="0" borderId="0" xfId="623" applyFont="1" applyAlignment="1">
      <alignment vertical="top"/>
    </xf>
    <xf numFmtId="0" fontId="53" fillId="0" borderId="0" xfId="623" applyFont="1" applyAlignment="1">
      <alignment horizontal="left" vertical="top"/>
    </xf>
    <xf numFmtId="0" fontId="56" fillId="0" borderId="0" xfId="623" applyFont="1" applyAlignment="1">
      <alignment horizontal="right" vertical="top"/>
    </xf>
    <xf numFmtId="0" fontId="8" fillId="0" borderId="0" xfId="623" applyFont="1" applyAlignment="1">
      <alignment horizontal="center" vertical="top"/>
    </xf>
    <xf numFmtId="0" fontId="53" fillId="0" borderId="0" xfId="621" applyNumberFormat="1" applyFont="1" applyFill="1" applyBorder="1" applyAlignment="1">
      <alignment horizontal="center" vertical="top"/>
    </xf>
    <xf numFmtId="0" fontId="8" fillId="0" borderId="0" xfId="623" applyFont="1" applyAlignment="1">
      <alignment horizontal="right" vertical="top"/>
    </xf>
    <xf numFmtId="41" fontId="53" fillId="0" borderId="0" xfId="623" applyNumberFormat="1" applyFont="1" applyAlignment="1">
      <alignment horizontal="right" vertical="top"/>
    </xf>
    <xf numFmtId="41" fontId="8" fillId="0" borderId="0" xfId="623" applyNumberFormat="1" applyFont="1" applyAlignment="1">
      <alignment horizontal="right" vertical="top"/>
    </xf>
    <xf numFmtId="41" fontId="53" fillId="0" borderId="0" xfId="624" applyFont="1" applyFill="1" applyBorder="1" applyAlignment="1">
      <alignment horizontal="right" vertical="top"/>
    </xf>
    <xf numFmtId="41" fontId="8" fillId="0" borderId="0" xfId="621" applyNumberFormat="1" applyFont="1" applyFill="1" applyBorder="1" applyAlignment="1">
      <alignment horizontal="right" vertical="top"/>
    </xf>
    <xf numFmtId="16" fontId="56" fillId="0" borderId="1" xfId="623" applyNumberFormat="1" applyFont="1" applyBorder="1" applyAlignment="1">
      <alignment horizontal="center" vertical="top"/>
    </xf>
    <xf numFmtId="0" fontId="53" fillId="0" borderId="1" xfId="621" applyNumberFormat="1" applyFont="1" applyFill="1" applyBorder="1" applyAlignment="1">
      <alignment horizontal="center" vertical="top"/>
    </xf>
    <xf numFmtId="0" fontId="56" fillId="0" borderId="1" xfId="623" applyFont="1" applyBorder="1" applyAlignment="1">
      <alignment horizontal="right" vertical="top" wrapText="1"/>
    </xf>
    <xf numFmtId="0" fontId="53" fillId="0" borderId="10" xfId="624" applyNumberFormat="1" applyFont="1" applyFill="1" applyBorder="1" applyAlignment="1">
      <alignment horizontal="center" vertical="top"/>
    </xf>
    <xf numFmtId="0" fontId="53" fillId="0" borderId="10" xfId="621" applyNumberFormat="1" applyFont="1" applyFill="1" applyBorder="1" applyAlignment="1">
      <alignment horizontal="center" vertical="top"/>
    </xf>
    <xf numFmtId="0" fontId="53" fillId="0" borderId="3" xfId="621" applyNumberFormat="1" applyFont="1" applyFill="1" applyBorder="1" applyAlignment="1">
      <alignment horizontal="center" vertical="top"/>
    </xf>
    <xf numFmtId="165" fontId="8" fillId="0" borderId="0" xfId="1" applyNumberFormat="1" applyFont="1" applyFill="1" applyBorder="1" applyAlignment="1">
      <alignment horizontal="right" vertical="top"/>
    </xf>
    <xf numFmtId="41" fontId="53" fillId="0" borderId="10" xfId="624" applyFont="1" applyFill="1" applyBorder="1" applyAlignment="1">
      <alignment horizontal="right" vertical="top"/>
    </xf>
    <xf numFmtId="165" fontId="53" fillId="0" borderId="10" xfId="1" applyNumberFormat="1" applyFont="1" applyFill="1" applyBorder="1" applyAlignment="1">
      <alignment horizontal="right" vertical="top"/>
    </xf>
    <xf numFmtId="41" fontId="53" fillId="0" borderId="10" xfId="621" applyNumberFormat="1" applyFont="1" applyFill="1" applyBorder="1" applyAlignment="1">
      <alignment horizontal="right" vertical="top"/>
    </xf>
    <xf numFmtId="41" fontId="53" fillId="0" borderId="3" xfId="621" applyNumberFormat="1" applyFont="1" applyFill="1" applyBorder="1" applyAlignment="1">
      <alignment horizontal="right" vertical="top"/>
    </xf>
    <xf numFmtId="43" fontId="34" fillId="0" borderId="1" xfId="1" applyFont="1" applyFill="1" applyBorder="1" applyAlignment="1">
      <alignment horizontal="center" vertical="center" wrapText="1"/>
    </xf>
    <xf numFmtId="0" fontId="34" fillId="0" borderId="30" xfId="0" applyFont="1" applyBorder="1"/>
    <xf numFmtId="165" fontId="34" fillId="0" borderId="30" xfId="1" applyNumberFormat="1" applyFont="1" applyFill="1" applyBorder="1"/>
    <xf numFmtId="0" fontId="34" fillId="0" borderId="31" xfId="0" applyFont="1" applyBorder="1"/>
    <xf numFmtId="165" fontId="34" fillId="0" borderId="31" xfId="1" applyNumberFormat="1" applyFont="1" applyFill="1" applyBorder="1"/>
    <xf numFmtId="43" fontId="2" fillId="0" borderId="0" xfId="1" applyFont="1" applyFill="1" applyBorder="1"/>
    <xf numFmtId="43" fontId="34" fillId="0" borderId="0" xfId="1" quotePrefix="1" applyFont="1" applyFill="1" applyBorder="1" applyAlignment="1">
      <alignment horizontal="right"/>
    </xf>
    <xf numFmtId="43" fontId="36" fillId="0" borderId="0" xfId="1" applyFont="1" applyFill="1" applyBorder="1"/>
    <xf numFmtId="0" fontId="35" fillId="0" borderId="0" xfId="0" applyFont="1" applyAlignment="1">
      <alignment horizontal="left" indent="2"/>
    </xf>
    <xf numFmtId="43" fontId="34" fillId="2" borderId="0" xfId="1" quotePrefix="1" applyFont="1" applyFill="1" applyBorder="1" applyAlignment="1">
      <alignment horizontal="right"/>
    </xf>
    <xf numFmtId="0" fontId="35" fillId="0" borderId="0" xfId="0" applyFont="1" applyAlignment="1">
      <alignment horizontal="left" indent="3"/>
    </xf>
    <xf numFmtId="0" fontId="34" fillId="2" borderId="0" xfId="0" applyFont="1" applyFill="1"/>
    <xf numFmtId="43" fontId="34" fillId="0" borderId="1" xfId="1" applyFont="1" applyFill="1" applyBorder="1" applyAlignment="1">
      <alignment horizontal="center" wrapText="1"/>
    </xf>
    <xf numFmtId="165" fontId="35" fillId="0" borderId="30" xfId="1" applyNumberFormat="1" applyFont="1" applyFill="1" applyBorder="1"/>
    <xf numFmtId="43" fontId="34" fillId="0" borderId="30" xfId="1" applyFont="1" applyFill="1" applyBorder="1"/>
    <xf numFmtId="0" fontId="34" fillId="0" borderId="10" xfId="0" applyFont="1" applyBorder="1" applyAlignment="1">
      <alignment horizontal="left" indent="3"/>
    </xf>
    <xf numFmtId="166" fontId="34" fillId="0" borderId="0" xfId="1" applyNumberFormat="1" applyFont="1" applyFill="1" applyBorder="1"/>
    <xf numFmtId="165" fontId="34" fillId="0" borderId="30" xfId="1" applyNumberFormat="1" applyFont="1" applyBorder="1"/>
    <xf numFmtId="166" fontId="34" fillId="0" borderId="30" xfId="1" applyNumberFormat="1" applyFont="1" applyFill="1" applyBorder="1"/>
    <xf numFmtId="166" fontId="34" fillId="0" borderId="1" xfId="1" applyNumberFormat="1" applyFont="1" applyFill="1" applyBorder="1"/>
    <xf numFmtId="165" fontId="34" fillId="0" borderId="1" xfId="1" applyNumberFormat="1" applyFont="1" applyFill="1" applyBorder="1" applyAlignment="1">
      <alignment horizontal="center"/>
    </xf>
    <xf numFmtId="165" fontId="35" fillId="0" borderId="0" xfId="1" applyNumberFormat="1" applyFont="1" applyFill="1" applyBorder="1" applyAlignment="1">
      <alignment horizontal="left" wrapText="1"/>
    </xf>
    <xf numFmtId="166" fontId="35" fillId="0" borderId="30" xfId="1" applyNumberFormat="1" applyFont="1" applyFill="1" applyBorder="1"/>
    <xf numFmtId="165" fontId="52" fillId="0" borderId="0" xfId="1" applyNumberFormat="1" applyFont="1" applyFill="1" applyBorder="1"/>
    <xf numFmtId="166" fontId="35" fillId="0" borderId="1" xfId="1" applyNumberFormat="1" applyFont="1" applyFill="1" applyBorder="1"/>
    <xf numFmtId="0" fontId="34" fillId="0" borderId="32" xfId="0" applyFont="1" applyBorder="1"/>
    <xf numFmtId="166" fontId="35" fillId="0" borderId="32" xfId="1" applyNumberFormat="1" applyFont="1" applyFill="1" applyBorder="1"/>
    <xf numFmtId="43" fontId="3" fillId="0" borderId="0" xfId="1" applyFont="1" applyFill="1" applyBorder="1"/>
    <xf numFmtId="43" fontId="2" fillId="0" borderId="0" xfId="1" applyFont="1" applyFill="1" applyBorder="1" applyAlignment="1">
      <alignment vertical="center"/>
    </xf>
    <xf numFmtId="0" fontId="2" fillId="0" borderId="0" xfId="0" applyFont="1" applyAlignment="1">
      <alignment vertical="center"/>
    </xf>
    <xf numFmtId="164" fontId="35" fillId="0" borderId="0" xfId="0" applyNumberFormat="1" applyFont="1"/>
    <xf numFmtId="43" fontId="2" fillId="0" borderId="0" xfId="1" applyFont="1" applyFill="1" applyBorder="1" applyAlignment="1"/>
    <xf numFmtId="0" fontId="34" fillId="0" borderId="1" xfId="0" applyFont="1" applyBorder="1" applyAlignment="1">
      <alignment horizontal="center" vertical="center"/>
    </xf>
    <xf numFmtId="165" fontId="35" fillId="0" borderId="4" xfId="1" applyNumberFormat="1" applyFont="1" applyFill="1" applyBorder="1"/>
    <xf numFmtId="165" fontId="34" fillId="0" borderId="4" xfId="1" applyNumberFormat="1" applyFont="1" applyFill="1" applyBorder="1"/>
    <xf numFmtId="0" fontId="35" fillId="0" borderId="4" xfId="0" applyFont="1" applyBorder="1"/>
    <xf numFmtId="0" fontId="35" fillId="0" borderId="0" xfId="0" applyFont="1" applyAlignment="1">
      <alignment shrinkToFit="1"/>
    </xf>
    <xf numFmtId="43" fontId="34" fillId="0" borderId="1" xfId="1" applyFont="1" applyFill="1" applyBorder="1" applyAlignment="1">
      <alignment horizontal="center"/>
    </xf>
    <xf numFmtId="0" fontId="34" fillId="0" borderId="6" xfId="0" applyFont="1" applyBorder="1"/>
    <xf numFmtId="0" fontId="34" fillId="0" borderId="33" xfId="0" applyFont="1" applyBorder="1"/>
    <xf numFmtId="165" fontId="34" fillId="2" borderId="33" xfId="1" applyNumberFormat="1" applyFont="1" applyFill="1" applyBorder="1"/>
    <xf numFmtId="165" fontId="34" fillId="0" borderId="33" xfId="1" applyNumberFormat="1" applyFont="1" applyBorder="1"/>
    <xf numFmtId="0" fontId="34" fillId="0" borderId="3" xfId="0" applyFont="1" applyBorder="1" applyAlignment="1">
      <alignment wrapText="1"/>
    </xf>
    <xf numFmtId="165" fontId="34" fillId="2" borderId="30" xfId="1" applyNumberFormat="1" applyFont="1" applyFill="1" applyBorder="1"/>
    <xf numFmtId="165" fontId="35" fillId="2" borderId="4" xfId="1" applyNumberFormat="1" applyFont="1" applyFill="1" applyBorder="1"/>
    <xf numFmtId="0" fontId="35" fillId="0" borderId="34" xfId="0" applyFont="1" applyBorder="1"/>
    <xf numFmtId="165" fontId="35" fillId="0" borderId="34" xfId="1" applyNumberFormat="1" applyFont="1" applyBorder="1"/>
    <xf numFmtId="165" fontId="35" fillId="0" borderId="4" xfId="1" applyNumberFormat="1" applyFont="1" applyBorder="1"/>
    <xf numFmtId="165" fontId="35" fillId="2" borderId="34" xfId="1" applyNumberFormat="1" applyFont="1" applyFill="1" applyBorder="1"/>
    <xf numFmtId="43" fontId="34" fillId="0" borderId="1" xfId="1" applyFont="1" applyFill="1" applyBorder="1" applyAlignment="1">
      <alignment horizontal="center" vertical="center"/>
    </xf>
    <xf numFmtId="165" fontId="34" fillId="0" borderId="4" xfId="1" applyNumberFormat="1" applyFont="1" applyBorder="1"/>
    <xf numFmtId="165" fontId="34" fillId="0" borderId="33" xfId="1" applyNumberFormat="1" applyFont="1" applyFill="1" applyBorder="1"/>
    <xf numFmtId="165" fontId="34" fillId="0" borderId="5" xfId="1" applyNumberFormat="1" applyFont="1" applyFill="1" applyBorder="1"/>
    <xf numFmtId="43" fontId="34" fillId="0" borderId="0" xfId="1" applyFont="1" applyBorder="1" applyAlignment="1">
      <alignment horizontal="center" vertical="center"/>
    </xf>
    <xf numFmtId="43" fontId="35" fillId="0" borderId="0" xfId="1" applyFont="1" applyBorder="1" applyAlignment="1">
      <alignment horizontal="left" indent="2"/>
    </xf>
    <xf numFmtId="43" fontId="34" fillId="0" borderId="1" xfId="1" applyFont="1" applyBorder="1" applyAlignment="1">
      <alignment horizontal="center" vertical="center"/>
    </xf>
    <xf numFmtId="43" fontId="59" fillId="0" borderId="0" xfId="1" applyFont="1" applyBorder="1"/>
    <xf numFmtId="43" fontId="34" fillId="0" borderId="30" xfId="1" applyFont="1" applyBorder="1"/>
    <xf numFmtId="166" fontId="35" fillId="0" borderId="4" xfId="1" applyNumberFormat="1" applyFont="1" applyFill="1" applyBorder="1"/>
    <xf numFmtId="165" fontId="54" fillId="0" borderId="0" xfId="1" applyNumberFormat="1" applyFont="1" applyFill="1" applyBorder="1"/>
    <xf numFmtId="165" fontId="54" fillId="0" borderId="4" xfId="1" applyNumberFormat="1" applyFont="1" applyFill="1" applyBorder="1"/>
    <xf numFmtId="0" fontId="35" fillId="0" borderId="0" xfId="0" applyFont="1" applyAlignment="1">
      <alignment wrapText="1"/>
    </xf>
    <xf numFmtId="0" fontId="35" fillId="0" borderId="0" xfId="0" applyFont="1" applyAlignment="1">
      <alignment horizontal="left" indent="1"/>
    </xf>
    <xf numFmtId="0" fontId="35" fillId="0" borderId="4" xfId="0" applyFont="1" applyBorder="1" applyAlignment="1">
      <alignment horizontal="left" indent="1"/>
    </xf>
    <xf numFmtId="165" fontId="34" fillId="0" borderId="2" xfId="1" applyNumberFormat="1" applyFont="1" applyBorder="1" applyAlignment="1">
      <alignment horizontal="center" vertical="center" wrapText="1"/>
    </xf>
    <xf numFmtId="165" fontId="34" fillId="0" borderId="2" xfId="1" applyNumberFormat="1" applyFont="1" applyBorder="1" applyAlignment="1">
      <alignment horizontal="center" vertical="center"/>
    </xf>
    <xf numFmtId="165" fontId="34" fillId="0" borderId="9" xfId="1" applyNumberFormat="1" applyFont="1" applyBorder="1" applyAlignment="1">
      <alignment horizontal="center" vertical="center" wrapText="1"/>
    </xf>
    <xf numFmtId="165" fontId="34" fillId="0" borderId="3" xfId="1" applyNumberFormat="1" applyFont="1" applyFill="1" applyBorder="1"/>
    <xf numFmtId="165" fontId="34" fillId="0" borderId="31" xfId="1" applyNumberFormat="1" applyFont="1" applyBorder="1"/>
    <xf numFmtId="0" fontId="54" fillId="0" borderId="4" xfId="0" applyFont="1" applyBorder="1"/>
    <xf numFmtId="165" fontId="54" fillId="0" borderId="4" xfId="1" applyNumberFormat="1" applyFont="1" applyBorder="1"/>
    <xf numFmtId="165" fontId="51" fillId="0" borderId="4" xfId="1" applyNumberFormat="1" applyFont="1" applyBorder="1"/>
    <xf numFmtId="0" fontId="61" fillId="0" borderId="0" xfId="0" applyFont="1" applyAlignment="1">
      <alignment vertical="center"/>
    </xf>
    <xf numFmtId="0" fontId="3" fillId="0" borderId="30" xfId="0" applyFont="1" applyBorder="1"/>
    <xf numFmtId="0" fontId="2" fillId="0" borderId="30" xfId="0" applyFont="1" applyBorder="1"/>
    <xf numFmtId="165" fontId="3" fillId="0" borderId="30" xfId="1" applyNumberFormat="1" applyFont="1" applyFill="1" applyBorder="1"/>
    <xf numFmtId="165" fontId="8" fillId="0" borderId="0" xfId="1" applyNumberFormat="1" applyFont="1" applyFill="1" applyBorder="1"/>
    <xf numFmtId="165" fontId="53" fillId="0" borderId="0" xfId="1" applyNumberFormat="1" applyFont="1" applyFill="1" applyBorder="1"/>
    <xf numFmtId="0" fontId="8" fillId="0" borderId="0" xfId="620" applyFont="1" applyAlignment="1">
      <alignment horizontal="left" indent="3"/>
    </xf>
    <xf numFmtId="0" fontId="53" fillId="0" borderId="1" xfId="620" applyFont="1" applyBorder="1" applyAlignment="1">
      <alignment horizontal="center" vertical="center"/>
    </xf>
    <xf numFmtId="42" fontId="53" fillId="0" borderId="0" xfId="621" applyFont="1" applyFill="1" applyAlignment="1">
      <alignment horizontal="center" vertical="center"/>
    </xf>
    <xf numFmtId="42" fontId="53" fillId="0" borderId="0" xfId="621" applyFont="1" applyFill="1" applyAlignment="1">
      <alignment horizontal="center"/>
    </xf>
    <xf numFmtId="0" fontId="53" fillId="0" borderId="1" xfId="620" applyFont="1" applyBorder="1" applyAlignment="1">
      <alignment horizontal="center"/>
    </xf>
    <xf numFmtId="43" fontId="2" fillId="0" borderId="1" xfId="1" applyFont="1" applyBorder="1"/>
    <xf numFmtId="43" fontId="2" fillId="0" borderId="30" xfId="1" applyFont="1" applyBorder="1"/>
    <xf numFmtId="0" fontId="34" fillId="0" borderId="1" xfId="0" applyFont="1" applyBorder="1" applyAlignment="1">
      <alignment vertical="center" wrapText="1"/>
    </xf>
    <xf numFmtId="0" fontId="34" fillId="0" borderId="1" xfId="0" applyFont="1" applyBorder="1" applyAlignment="1">
      <alignment vertical="center"/>
    </xf>
    <xf numFmtId="0" fontId="57" fillId="0" borderId="1" xfId="620" applyFont="1" applyBorder="1"/>
    <xf numFmtId="0" fontId="53" fillId="0" borderId="30" xfId="620" applyFont="1" applyBorder="1"/>
    <xf numFmtId="0" fontId="8" fillId="0" borderId="30" xfId="620" applyFont="1" applyBorder="1"/>
    <xf numFmtId="41" fontId="53" fillId="0" borderId="30" xfId="620" applyNumberFormat="1" applyFont="1" applyBorder="1"/>
    <xf numFmtId="0" fontId="53" fillId="0" borderId="30" xfId="620" applyFont="1" applyBorder="1" applyAlignment="1">
      <alignment horizontal="left" vertical="top" wrapText="1"/>
    </xf>
    <xf numFmtId="0" fontId="8" fillId="0" borderId="30" xfId="620" applyFont="1" applyBorder="1" applyAlignment="1">
      <alignment horizontal="left" vertical="top" wrapText="1"/>
    </xf>
    <xf numFmtId="0" fontId="56" fillId="0" borderId="1" xfId="620" applyFont="1" applyBorder="1" applyAlignment="1">
      <alignment vertical="top" wrapText="1"/>
    </xf>
    <xf numFmtId="0" fontId="56" fillId="0" borderId="1" xfId="620" applyFont="1" applyBorder="1"/>
    <xf numFmtId="43" fontId="51" fillId="0" borderId="1" xfId="1" applyFont="1" applyFill="1" applyBorder="1" applyAlignment="1">
      <alignment horizontal="center"/>
    </xf>
    <xf numFmtId="165" fontId="53" fillId="0" borderId="0" xfId="1" applyNumberFormat="1" applyFont="1" applyFill="1" applyBorder="1" applyAlignment="1">
      <alignment horizontal="right" vertical="top"/>
    </xf>
    <xf numFmtId="0" fontId="56" fillId="0" borderId="0" xfId="623" applyFont="1" applyAlignment="1">
      <alignment vertical="top"/>
    </xf>
    <xf numFmtId="165" fontId="34" fillId="0" borderId="0" xfId="0" applyNumberFormat="1" applyFont="1"/>
    <xf numFmtId="165" fontId="49" fillId="0" borderId="0" xfId="0" applyNumberFormat="1" applyFont="1"/>
    <xf numFmtId="0" fontId="51" fillId="0" borderId="0" xfId="0" applyFont="1" applyAlignment="1">
      <alignment horizontal="right"/>
    </xf>
    <xf numFmtId="165" fontId="34" fillId="2" borderId="3" xfId="1" applyNumberFormat="1" applyFont="1" applyFill="1" applyBorder="1"/>
    <xf numFmtId="165" fontId="35" fillId="0" borderId="0" xfId="1" applyNumberFormat="1" applyFont="1" applyFill="1"/>
    <xf numFmtId="165" fontId="34" fillId="0" borderId="0" xfId="1" applyNumberFormat="1" applyFont="1" applyFill="1"/>
    <xf numFmtId="165" fontId="57" fillId="0" borderId="0" xfId="1" applyNumberFormat="1" applyFont="1" applyFill="1" applyBorder="1"/>
    <xf numFmtId="0" fontId="35" fillId="0" borderId="0" xfId="0" applyFont="1" applyAlignment="1">
      <alignment horizontal="left" wrapText="1"/>
    </xf>
    <xf numFmtId="0" fontId="34" fillId="0" borderId="21" xfId="0" applyFont="1" applyBorder="1" applyAlignment="1">
      <alignment horizontal="center"/>
    </xf>
    <xf numFmtId="165" fontId="35" fillId="0" borderId="21" xfId="1" applyNumberFormat="1" applyFont="1" applyBorder="1" applyAlignment="1">
      <alignment vertical="center"/>
    </xf>
    <xf numFmtId="165" fontId="34" fillId="0" borderId="21" xfId="0" applyNumberFormat="1" applyFont="1" applyBorder="1"/>
    <xf numFmtId="165" fontId="34" fillId="0" borderId="1" xfId="0" applyNumberFormat="1" applyFont="1" applyBorder="1"/>
    <xf numFmtId="165" fontId="34" fillId="0" borderId="21" xfId="1" applyNumberFormat="1" applyFont="1" applyBorder="1" applyAlignment="1">
      <alignment vertical="center"/>
    </xf>
    <xf numFmtId="165" fontId="35" fillId="0" borderId="0" xfId="1" applyNumberFormat="1" applyFont="1" applyBorder="1" applyAlignment="1">
      <alignment vertical="center"/>
    </xf>
    <xf numFmtId="0" fontId="34" fillId="0" borderId="0" xfId="0" applyFont="1" applyAlignment="1">
      <alignment horizontal="left"/>
    </xf>
    <xf numFmtId="165" fontId="35" fillId="0" borderId="21" xfId="1" applyNumberFormat="1" applyFont="1" applyBorder="1" applyAlignment="1">
      <alignment horizontal="center"/>
    </xf>
    <xf numFmtId="165" fontId="34" fillId="0" borderId="21" xfId="1" applyNumberFormat="1" applyFont="1" applyBorder="1" applyAlignment="1">
      <alignment horizontal="center"/>
    </xf>
    <xf numFmtId="165" fontId="34" fillId="0" borderId="0" xfId="1" applyNumberFormat="1" applyFont="1" applyBorder="1" applyAlignment="1">
      <alignment vertical="center"/>
    </xf>
    <xf numFmtId="0" fontId="35" fillId="0" borderId="1" xfId="0" applyFont="1" applyBorder="1" applyAlignment="1">
      <alignment horizontal="left"/>
    </xf>
    <xf numFmtId="165" fontId="35" fillId="0" borderId="1" xfId="1" applyNumberFormat="1" applyFont="1" applyBorder="1" applyAlignment="1">
      <alignment vertical="center"/>
    </xf>
    <xf numFmtId="0" fontId="37" fillId="0" borderId="0" xfId="0" applyFont="1" applyAlignment="1">
      <alignment horizontal="left" vertical="center"/>
    </xf>
    <xf numFmtId="0" fontId="51" fillId="0" borderId="1" xfId="1" applyNumberFormat="1" applyFont="1" applyFill="1" applyBorder="1" applyAlignment="1">
      <alignment horizontal="center"/>
    </xf>
    <xf numFmtId="0" fontId="34" fillId="0" borderId="30" xfId="1" applyNumberFormat="1" applyFont="1" applyFill="1" applyBorder="1" applyAlignment="1">
      <alignment horizontal="center"/>
    </xf>
    <xf numFmtId="43" fontId="3" fillId="0" borderId="0" xfId="1" applyFont="1" applyFill="1"/>
    <xf numFmtId="43" fontId="35" fillId="0" borderId="0" xfId="1" applyFont="1" applyFill="1" applyAlignment="1"/>
    <xf numFmtId="0" fontId="34" fillId="0" borderId="4" xfId="0" applyFont="1" applyBorder="1" applyAlignment="1">
      <alignment horizontal="left" wrapText="1"/>
    </xf>
    <xf numFmtId="9" fontId="35" fillId="0" borderId="0" xfId="0" applyNumberFormat="1" applyFont="1" applyAlignment="1">
      <alignment horizontal="center" wrapText="1"/>
    </xf>
    <xf numFmtId="0" fontId="35" fillId="0" borderId="4" xfId="0" applyFont="1" applyBorder="1" applyAlignment="1">
      <alignment wrapText="1"/>
    </xf>
    <xf numFmtId="43" fontId="35" fillId="0" borderId="4" xfId="1" applyFont="1" applyFill="1" applyBorder="1"/>
    <xf numFmtId="43" fontId="34" fillId="0" borderId="1" xfId="1" applyFont="1" applyFill="1" applyBorder="1"/>
    <xf numFmtId="165" fontId="35" fillId="0" borderId="0" xfId="1" applyNumberFormat="1" applyFont="1" applyFill="1" applyBorder="1" applyAlignment="1">
      <alignment horizontal="left"/>
    </xf>
    <xf numFmtId="0" fontId="34" fillId="0" borderId="30" xfId="0" applyFont="1" applyBorder="1" applyAlignment="1">
      <alignment horizontal="left"/>
    </xf>
    <xf numFmtId="165" fontId="34" fillId="0" borderId="30" xfId="1" applyNumberFormat="1" applyFont="1" applyFill="1" applyBorder="1" applyAlignment="1">
      <alignment horizontal="left"/>
    </xf>
    <xf numFmtId="0" fontId="35" fillId="0" borderId="4" xfId="0" applyFont="1" applyBorder="1" applyAlignment="1">
      <alignment horizontal="left" wrapText="1"/>
    </xf>
    <xf numFmtId="165" fontId="35" fillId="0" borderId="0" xfId="1" applyNumberFormat="1" applyFont="1" applyFill="1" applyBorder="1" applyAlignment="1">
      <alignment horizontal="center"/>
    </xf>
    <xf numFmtId="43" fontId="34" fillId="0" borderId="0" xfId="1" applyFont="1" applyFill="1" applyBorder="1" applyAlignment="1">
      <alignment horizontal="right"/>
    </xf>
    <xf numFmtId="0" fontId="34" fillId="0" borderId="0" xfId="0" applyFont="1" applyAlignment="1">
      <alignment horizontal="left" wrapText="1"/>
    </xf>
    <xf numFmtId="165" fontId="34" fillId="0" borderId="0" xfId="0" applyNumberFormat="1" applyFont="1" applyAlignment="1">
      <alignment horizontal="left" wrapText="1"/>
    </xf>
    <xf numFmtId="0" fontId="55" fillId="0" borderId="0" xfId="623" applyAlignment="1">
      <alignment horizontal="center"/>
    </xf>
    <xf numFmtId="0" fontId="55" fillId="0" borderId="0" xfId="623"/>
    <xf numFmtId="0" fontId="53" fillId="0" borderId="0" xfId="1" applyNumberFormat="1" applyFont="1" applyFill="1" applyBorder="1" applyAlignment="1">
      <alignment horizontal="center" vertical="top"/>
    </xf>
    <xf numFmtId="165" fontId="8" fillId="0" borderId="0" xfId="623" applyNumberFormat="1" applyFont="1" applyAlignment="1">
      <alignment horizontal="right" vertical="top"/>
    </xf>
    <xf numFmtId="41" fontId="8" fillId="0" borderId="0" xfId="624" applyFont="1" applyFill="1" applyBorder="1" applyAlignment="1">
      <alignment horizontal="right" vertical="top"/>
    </xf>
    <xf numFmtId="0" fontId="53" fillId="0" borderId="0" xfId="624" applyNumberFormat="1" applyFont="1" applyFill="1" applyBorder="1" applyAlignment="1">
      <alignment horizontal="center" vertical="top"/>
    </xf>
    <xf numFmtId="165" fontId="8" fillId="0" borderId="0" xfId="622" applyNumberFormat="1" applyFont="1" applyFill="1" applyBorder="1" applyAlignment="1">
      <alignment horizontal="right" vertical="top"/>
    </xf>
    <xf numFmtId="165" fontId="53" fillId="0" borderId="0" xfId="622" applyNumberFormat="1" applyFont="1" applyFill="1" applyBorder="1" applyAlignment="1">
      <alignment horizontal="right" vertical="top"/>
    </xf>
    <xf numFmtId="0" fontId="35" fillId="0" borderId="0" xfId="1" applyNumberFormat="1" applyFont="1" applyFill="1" applyBorder="1" applyAlignment="1">
      <alignment horizontal="center"/>
    </xf>
    <xf numFmtId="0" fontId="34" fillId="0" borderId="33" xfId="1" applyNumberFormat="1" applyFont="1" applyFill="1" applyBorder="1" applyAlignment="1">
      <alignment horizontal="center"/>
    </xf>
    <xf numFmtId="0" fontId="34" fillId="0" borderId="0" xfId="1" applyNumberFormat="1" applyFont="1" applyFill="1" applyBorder="1" applyAlignment="1">
      <alignment horizontal="center"/>
    </xf>
    <xf numFmtId="0" fontId="34" fillId="0" borderId="5" xfId="1" applyNumberFormat="1" applyFont="1" applyFill="1" applyBorder="1" applyAlignment="1">
      <alignment horizontal="center"/>
    </xf>
    <xf numFmtId="0" fontId="58" fillId="0" borderId="0" xfId="626" applyFont="1" applyAlignment="1">
      <alignment vertical="top" wrapText="1"/>
    </xf>
    <xf numFmtId="41" fontId="53" fillId="0" borderId="0" xfId="621" applyNumberFormat="1" applyFont="1" applyFill="1" applyBorder="1" applyAlignment="1">
      <alignment horizontal="right" vertical="top"/>
    </xf>
    <xf numFmtId="0" fontId="8" fillId="0" borderId="0" xfId="626" applyFont="1" applyAlignment="1">
      <alignment vertical="top" wrapText="1"/>
    </xf>
    <xf numFmtId="0" fontId="44" fillId="0" borderId="0" xfId="623" applyFont="1"/>
    <xf numFmtId="0" fontId="53" fillId="0" borderId="3" xfId="626" applyFont="1" applyBorder="1" applyAlignment="1">
      <alignment horizontal="left" vertical="top" wrapText="1"/>
    </xf>
    <xf numFmtId="0" fontId="53" fillId="0" borderId="3" xfId="623" applyFont="1" applyBorder="1" applyAlignment="1">
      <alignment horizontal="center"/>
    </xf>
    <xf numFmtId="165" fontId="53" fillId="0" borderId="3" xfId="1" applyNumberFormat="1" applyFont="1" applyFill="1" applyBorder="1" applyAlignment="1"/>
    <xf numFmtId="0" fontId="43" fillId="0" borderId="0" xfId="623" applyFont="1" applyAlignment="1">
      <alignment vertical="top" wrapText="1"/>
    </xf>
    <xf numFmtId="0" fontId="53" fillId="0" borderId="30" xfId="626" applyFont="1" applyBorder="1" applyAlignment="1">
      <alignment vertical="top" wrapText="1"/>
    </xf>
    <xf numFmtId="0" fontId="53" fillId="0" borderId="30" xfId="623" applyFont="1" applyBorder="1" applyAlignment="1">
      <alignment horizontal="center" vertical="top" wrapText="1"/>
    </xf>
    <xf numFmtId="165" fontId="53" fillId="0" borderId="30" xfId="623" applyNumberFormat="1" applyFont="1" applyBorder="1" applyAlignment="1">
      <alignment vertical="top" wrapText="1"/>
    </xf>
    <xf numFmtId="165" fontId="53" fillId="0" borderId="30" xfId="1" applyNumberFormat="1" applyFont="1" applyFill="1" applyBorder="1" applyAlignment="1">
      <alignment vertical="top" wrapText="1"/>
    </xf>
    <xf numFmtId="0" fontId="0" fillId="0" borderId="0" xfId="0" applyAlignment="1">
      <alignment horizontal="center"/>
    </xf>
    <xf numFmtId="0" fontId="35" fillId="0" borderId="28" xfId="0" applyFont="1" applyBorder="1"/>
    <xf numFmtId="165" fontId="35" fillId="0" borderId="28" xfId="1" applyNumberFormat="1" applyFont="1" applyFill="1" applyBorder="1"/>
    <xf numFmtId="10" fontId="35" fillId="0" borderId="0" xfId="0" applyNumberFormat="1" applyFont="1" applyAlignment="1">
      <alignment horizontal="center"/>
    </xf>
    <xf numFmtId="0" fontId="35" fillId="3" borderId="0" xfId="0" applyFont="1" applyFill="1"/>
    <xf numFmtId="165" fontId="35" fillId="3" borderId="0" xfId="1" applyNumberFormat="1" applyFont="1" applyFill="1"/>
    <xf numFmtId="10" fontId="34" fillId="0" borderId="32" xfId="347" applyNumberFormat="1" applyFont="1" applyFill="1" applyBorder="1"/>
    <xf numFmtId="0" fontId="51" fillId="0" borderId="0" xfId="0" applyFont="1"/>
    <xf numFmtId="0" fontId="34" fillId="0" borderId="33" xfId="0" applyFont="1" applyBorder="1" applyAlignment="1">
      <alignment wrapText="1"/>
    </xf>
    <xf numFmtId="0" fontId="35" fillId="0" borderId="4" xfId="0" applyFont="1" applyBorder="1" applyAlignment="1">
      <alignment horizontal="left" wrapText="1" indent="2"/>
    </xf>
    <xf numFmtId="43" fontId="34" fillId="0" borderId="0" xfId="1" applyFont="1" applyFill="1" applyBorder="1" applyAlignment="1">
      <alignment horizontal="center"/>
    </xf>
    <xf numFmtId="0" fontId="34" fillId="0" borderId="4" xfId="0" applyFont="1" applyBorder="1" applyAlignment="1">
      <alignment wrapText="1"/>
    </xf>
    <xf numFmtId="0" fontId="34" fillId="0" borderId="0" xfId="0" applyFont="1" applyAlignment="1">
      <alignment wrapText="1"/>
    </xf>
    <xf numFmtId="0" fontId="34" fillId="0" borderId="34" xfId="0" applyFont="1" applyBorder="1" applyAlignment="1">
      <alignment wrapText="1"/>
    </xf>
    <xf numFmtId="165" fontId="34" fillId="0" borderId="34" xfId="1" applyNumberFormat="1" applyFont="1" applyFill="1" applyBorder="1"/>
    <xf numFmtId="0" fontId="34" fillId="0" borderId="4" xfId="0" applyFont="1" applyBorder="1" applyAlignment="1">
      <alignment horizontal="center"/>
    </xf>
    <xf numFmtId="9" fontId="48" fillId="0" borderId="0" xfId="347" applyFont="1" applyFill="1" applyBorder="1"/>
    <xf numFmtId="9" fontId="2" fillId="0" borderId="0" xfId="347" applyFont="1" applyFill="1" applyBorder="1"/>
    <xf numFmtId="165" fontId="34" fillId="0" borderId="33" xfId="0" applyNumberFormat="1" applyFont="1" applyBorder="1"/>
    <xf numFmtId="41" fontId="0" fillId="0" borderId="0" xfId="0" applyNumberFormat="1"/>
    <xf numFmtId="0" fontId="34" fillId="0" borderId="0" xfId="0" applyFont="1" applyAlignment="1">
      <alignment horizontal="left" vertical="center" wrapText="1"/>
    </xf>
    <xf numFmtId="9" fontId="2" fillId="0" borderId="0" xfId="0" applyNumberFormat="1" applyFont="1"/>
    <xf numFmtId="165" fontId="35" fillId="0" borderId="21" xfId="1" applyNumberFormat="1" applyFont="1" applyFill="1" applyBorder="1" applyAlignment="1">
      <alignment vertical="center"/>
    </xf>
    <xf numFmtId="172" fontId="2" fillId="0" borderId="0" xfId="0" applyNumberFormat="1" applyFont="1"/>
    <xf numFmtId="165" fontId="35" fillId="0" borderId="0" xfId="1" applyNumberFormat="1" applyFont="1" applyFill="1" applyAlignment="1"/>
    <xf numFmtId="165" fontId="34" fillId="0" borderId="0" xfId="1" applyNumberFormat="1" applyFont="1" applyFill="1" applyBorder="1" applyAlignment="1">
      <alignment horizontal="center"/>
    </xf>
    <xf numFmtId="43" fontId="34" fillId="0" borderId="4" xfId="1" applyFont="1" applyFill="1" applyBorder="1"/>
    <xf numFmtId="171" fontId="8" fillId="0" borderId="0" xfId="623" applyNumberFormat="1" applyFont="1" applyAlignment="1">
      <alignment horizontal="right" vertical="top"/>
    </xf>
    <xf numFmtId="165" fontId="34" fillId="0" borderId="30" xfId="0" applyNumberFormat="1" applyFont="1" applyBorder="1"/>
    <xf numFmtId="165" fontId="35" fillId="41" borderId="0" xfId="1" applyNumberFormat="1" applyFont="1" applyFill="1"/>
    <xf numFmtId="165" fontId="35" fillId="2" borderId="0" xfId="0" applyNumberFormat="1" applyFont="1" applyFill="1"/>
    <xf numFmtId="43" fontId="35" fillId="0" borderId="0" xfId="1" applyFont="1" applyFill="1" applyAlignment="1">
      <alignment horizontal="right"/>
    </xf>
    <xf numFmtId="0" fontId="60" fillId="0" borderId="0" xfId="0" applyFont="1"/>
    <xf numFmtId="0" fontId="34" fillId="0" borderId="1" xfId="0" applyFont="1" applyBorder="1" applyAlignment="1">
      <alignment horizontal="center"/>
    </xf>
    <xf numFmtId="0" fontId="35" fillId="0" borderId="0" xfId="0" quotePrefix="1" applyFont="1" applyAlignment="1">
      <alignment horizontal="center"/>
    </xf>
    <xf numFmtId="43" fontId="34" fillId="0" borderId="0" xfId="0" applyNumberFormat="1" applyFont="1"/>
    <xf numFmtId="165" fontId="3" fillId="0" borderId="0" xfId="1" applyNumberFormat="1" applyFont="1" applyFill="1"/>
    <xf numFmtId="9" fontId="35" fillId="0" borderId="0" xfId="1" applyNumberFormat="1"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2" fontId="35" fillId="0" borderId="0" xfId="0" quotePrefix="1" applyNumberFormat="1" applyFont="1" applyAlignment="1">
      <alignment horizontal="center"/>
    </xf>
    <xf numFmtId="0" fontId="34" fillId="0" borderId="33" xfId="0" applyFont="1" applyBorder="1" applyAlignment="1">
      <alignment horizontal="center"/>
    </xf>
    <xf numFmtId="0" fontId="35" fillId="0" borderId="33" xfId="0" applyFont="1" applyBorder="1" applyAlignment="1">
      <alignment horizontal="center"/>
    </xf>
    <xf numFmtId="0" fontId="35" fillId="0" borderId="5" xfId="0" applyFont="1" applyBorder="1" applyAlignment="1">
      <alignment horizontal="center"/>
    </xf>
    <xf numFmtId="0" fontId="52" fillId="0" borderId="0" xfId="0" applyFont="1"/>
    <xf numFmtId="0" fontId="34" fillId="0" borderId="30" xfId="0" applyFont="1" applyBorder="1" applyAlignment="1">
      <alignment horizontal="center"/>
    </xf>
    <xf numFmtId="43" fontId="52" fillId="0" borderId="0" xfId="0" applyNumberFormat="1" applyFont="1"/>
    <xf numFmtId="165" fontId="38" fillId="0" borderId="0" xfId="0" applyNumberFormat="1" applyFont="1"/>
    <xf numFmtId="0" fontId="63" fillId="0" borderId="4" xfId="0" applyFont="1" applyBorder="1"/>
    <xf numFmtId="0" fontId="64" fillId="0" borderId="4" xfId="0" applyFont="1" applyBorder="1"/>
    <xf numFmtId="14" fontId="63" fillId="0" borderId="4" xfId="0" applyNumberFormat="1" applyFont="1" applyBorder="1"/>
    <xf numFmtId="0" fontId="64" fillId="0" borderId="0" xfId="0" applyFont="1"/>
    <xf numFmtId="0" fontId="63" fillId="0" borderId="4" xfId="0" applyFont="1" applyBorder="1" applyAlignment="1">
      <alignment wrapText="1"/>
    </xf>
    <xf numFmtId="14" fontId="64" fillId="0" borderId="0" xfId="0" applyNumberFormat="1" applyFont="1"/>
    <xf numFmtId="1" fontId="64" fillId="0" borderId="0" xfId="0" applyNumberFormat="1" applyFont="1"/>
    <xf numFmtId="165" fontId="64" fillId="0" borderId="0" xfId="1" applyNumberFormat="1" applyFont="1" applyFill="1"/>
    <xf numFmtId="14" fontId="64" fillId="0" borderId="4" xfId="0" applyNumberFormat="1" applyFont="1" applyBorder="1"/>
    <xf numFmtId="1" fontId="64" fillId="0" borderId="4" xfId="0" applyNumberFormat="1" applyFont="1" applyBorder="1"/>
    <xf numFmtId="165" fontId="64" fillId="0" borderId="4" xfId="1" applyNumberFormat="1" applyFont="1" applyFill="1" applyBorder="1"/>
    <xf numFmtId="0" fontId="63" fillId="0" borderId="30" xfId="0" applyFont="1" applyBorder="1"/>
    <xf numFmtId="165" fontId="63" fillId="0" borderId="30" xfId="0" applyNumberFormat="1" applyFont="1" applyBorder="1"/>
    <xf numFmtId="0" fontId="65" fillId="0" borderId="0" xfId="0" applyFont="1"/>
    <xf numFmtId="165" fontId="65" fillId="0" borderId="0" xfId="1" applyNumberFormat="1" applyFont="1" applyFill="1"/>
    <xf numFmtId="0" fontId="66" fillId="0" borderId="33" xfId="0" applyFont="1" applyBorder="1"/>
    <xf numFmtId="165" fontId="66" fillId="0" borderId="33" xfId="0" applyNumberFormat="1" applyFont="1" applyBorder="1"/>
    <xf numFmtId="0" fontId="66" fillId="0" borderId="0" xfId="0" applyFont="1"/>
    <xf numFmtId="165" fontId="66" fillId="0" borderId="0" xfId="0" applyNumberFormat="1" applyFont="1"/>
    <xf numFmtId="41" fontId="35" fillId="0" borderId="0" xfId="0" applyNumberFormat="1" applyFont="1"/>
    <xf numFmtId="1" fontId="35" fillId="0" borderId="0" xfId="0" applyNumberFormat="1" applyFont="1"/>
    <xf numFmtId="43" fontId="50" fillId="0" borderId="0" xfId="1" applyFont="1"/>
    <xf numFmtId="43" fontId="48" fillId="0" borderId="0" xfId="1" applyFont="1"/>
    <xf numFmtId="43" fontId="50" fillId="0" borderId="0" xfId="0" applyNumberFormat="1" applyFont="1"/>
    <xf numFmtId="43" fontId="48" fillId="0" borderId="0" xfId="0" applyNumberFormat="1" applyFont="1"/>
    <xf numFmtId="43" fontId="8" fillId="0" borderId="0" xfId="620" applyNumberFormat="1" applyFont="1"/>
    <xf numFmtId="43" fontId="67" fillId="0" borderId="0" xfId="620" applyNumberFormat="1" applyFont="1"/>
    <xf numFmtId="43" fontId="68" fillId="0" borderId="0" xfId="620" applyNumberFormat="1" applyFont="1"/>
    <xf numFmtId="43" fontId="43" fillId="0" borderId="0" xfId="620" applyNumberFormat="1" applyFont="1"/>
    <xf numFmtId="173" fontId="0" fillId="0" borderId="0" xfId="0" applyNumberFormat="1"/>
    <xf numFmtId="165" fontId="34" fillId="0" borderId="4" xfId="1" applyNumberFormat="1" applyFont="1" applyBorder="1" applyAlignment="1">
      <alignment horizontal="center"/>
    </xf>
    <xf numFmtId="0" fontId="8" fillId="0" borderId="0" xfId="623" applyFont="1" applyAlignment="1">
      <alignment horizontal="justify" wrapText="1"/>
    </xf>
    <xf numFmtId="43" fontId="34" fillId="0" borderId="1" xfId="1" applyFont="1" applyFill="1" applyBorder="1" applyAlignment="1">
      <alignment horizontal="right" wrapText="1"/>
    </xf>
    <xf numFmtId="43" fontId="34" fillId="0" borderId="0" xfId="1" applyFont="1" applyFill="1" applyBorder="1" applyAlignment="1">
      <alignment horizontal="center" wrapText="1"/>
    </xf>
    <xf numFmtId="165" fontId="35" fillId="0" borderId="0" xfId="1" applyNumberFormat="1" applyFont="1" applyFill="1" applyBorder="1" applyAlignment="1">
      <alignment horizontal="center" wrapText="1"/>
    </xf>
    <xf numFmtId="0" fontId="34" fillId="0" borderId="1" xfId="0" applyFont="1" applyBorder="1" applyAlignment="1">
      <alignment horizontal="center" vertical="center" wrapText="1"/>
    </xf>
    <xf numFmtId="0" fontId="35" fillId="0" borderId="0" xfId="0" applyFont="1" applyAlignment="1">
      <alignment horizontal="justify" wrapText="1"/>
    </xf>
    <xf numFmtId="0" fontId="35" fillId="0" borderId="0" xfId="0" applyFont="1" applyAlignment="1">
      <alignment horizontal="justify" vertical="justify"/>
    </xf>
    <xf numFmtId="0" fontId="34" fillId="0" borderId="0" xfId="0" applyFont="1" applyAlignment="1">
      <alignment horizontal="justify" wrapText="1"/>
    </xf>
    <xf numFmtId="165" fontId="34" fillId="0" borderId="21" xfId="1" applyNumberFormat="1" applyFont="1" applyBorder="1" applyAlignment="1">
      <alignment horizontal="right"/>
    </xf>
    <xf numFmtId="165" fontId="34" fillId="0" borderId="21" xfId="0" applyNumberFormat="1" applyFont="1" applyBorder="1" applyAlignment="1">
      <alignment horizontal="right"/>
    </xf>
    <xf numFmtId="165" fontId="35" fillId="0" borderId="33" xfId="1" applyNumberFormat="1" applyFont="1" applyFill="1" applyBorder="1"/>
    <xf numFmtId="43" fontId="2" fillId="42" borderId="0" xfId="1" applyFont="1" applyFill="1"/>
    <xf numFmtId="0" fontId="51" fillId="42" borderId="0" xfId="0" applyFont="1" applyFill="1" applyAlignment="1">
      <alignment horizontal="right"/>
    </xf>
    <xf numFmtId="43" fontId="34" fillId="42" borderId="1" xfId="1" applyFont="1" applyFill="1" applyBorder="1" applyAlignment="1">
      <alignment horizontal="center" vertical="center" wrapText="1"/>
    </xf>
    <xf numFmtId="43" fontId="35" fillId="42" borderId="0" xfId="1" applyFont="1" applyFill="1" applyBorder="1"/>
    <xf numFmtId="165" fontId="35" fillId="42" borderId="0" xfId="1" applyNumberFormat="1" applyFont="1" applyFill="1" applyBorder="1"/>
    <xf numFmtId="165" fontId="34" fillId="42" borderId="30" xfId="1" applyNumberFormat="1" applyFont="1" applyFill="1" applyBorder="1"/>
    <xf numFmtId="165" fontId="34" fillId="42" borderId="10" xfId="1" applyNumberFormat="1" applyFont="1" applyFill="1" applyBorder="1"/>
    <xf numFmtId="165" fontId="34" fillId="42" borderId="31" xfId="1" applyNumberFormat="1" applyFont="1" applyFill="1" applyBorder="1"/>
    <xf numFmtId="43" fontId="35" fillId="42" borderId="0" xfId="1" applyFont="1" applyFill="1"/>
    <xf numFmtId="174" fontId="0" fillId="0" borderId="0" xfId="0" applyNumberFormat="1"/>
    <xf numFmtId="171" fontId="0" fillId="0" borderId="0" xfId="0" applyNumberFormat="1"/>
    <xf numFmtId="43" fontId="3" fillId="0" borderId="0" xfId="1" applyFont="1" applyAlignment="1">
      <alignment horizontal="center"/>
    </xf>
    <xf numFmtId="165" fontId="34" fillId="0" borderId="10" xfId="1" applyNumberFormat="1" applyFont="1" applyFill="1" applyBorder="1" applyAlignment="1">
      <alignment horizontal="center"/>
    </xf>
    <xf numFmtId="165" fontId="34" fillId="0" borderId="30" xfId="1" applyNumberFormat="1" applyFont="1" applyFill="1" applyBorder="1" applyAlignment="1">
      <alignment horizontal="center"/>
    </xf>
    <xf numFmtId="165" fontId="35" fillId="0" borderId="0" xfId="1" applyNumberFormat="1" applyFont="1" applyFill="1" applyBorder="1" applyAlignment="1"/>
    <xf numFmtId="43" fontId="3" fillId="0" borderId="0" xfId="1" applyFont="1" applyAlignment="1"/>
    <xf numFmtId="165" fontId="34" fillId="0" borderId="10" xfId="1" applyNumberFormat="1" applyFont="1" applyFill="1" applyBorder="1" applyAlignment="1"/>
    <xf numFmtId="165" fontId="34" fillId="0" borderId="30" xfId="1" applyNumberFormat="1" applyFont="1" applyFill="1" applyBorder="1" applyAlignment="1"/>
    <xf numFmtId="0" fontId="36" fillId="0" borderId="0" xfId="0" applyFont="1"/>
    <xf numFmtId="0" fontId="35" fillId="0" borderId="37" xfId="0" applyFont="1" applyBorder="1" applyAlignment="1">
      <alignment horizontal="left" vertical="center" wrapText="1"/>
    </xf>
    <xf numFmtId="0" fontId="35" fillId="0" borderId="27" xfId="0" applyFont="1" applyBorder="1" applyAlignment="1">
      <alignment horizontal="left" vertical="center" wrapText="1"/>
    </xf>
    <xf numFmtId="0" fontId="69" fillId="0" borderId="0" xfId="0" applyFont="1"/>
    <xf numFmtId="0" fontId="35" fillId="0" borderId="10" xfId="0" applyFont="1" applyBorder="1" applyAlignment="1">
      <alignment horizontal="center"/>
    </xf>
    <xf numFmtId="0" fontId="35" fillId="0" borderId="10" xfId="0" applyFont="1" applyBorder="1"/>
    <xf numFmtId="0" fontId="8" fillId="0" borderId="0" xfId="0" applyFont="1"/>
    <xf numFmtId="165" fontId="35" fillId="0" borderId="27" xfId="1" applyNumberFormat="1" applyFont="1" applyBorder="1" applyAlignment="1">
      <alignment vertical="center"/>
    </xf>
    <xf numFmtId="0" fontId="62" fillId="0" borderId="0" xfId="0" applyFont="1" applyAlignment="1">
      <alignment horizontal="right"/>
    </xf>
    <xf numFmtId="43" fontId="35" fillId="0" borderId="0" xfId="1" applyFont="1" applyFill="1" applyAlignment="1">
      <alignment horizontal="right"/>
    </xf>
    <xf numFmtId="43" fontId="35" fillId="0" borderId="0" xfId="1" applyFont="1" applyAlignment="1">
      <alignment horizontal="right"/>
    </xf>
    <xf numFmtId="0" fontId="35" fillId="0" borderId="0" xfId="0" applyFont="1" applyAlignment="1">
      <alignment horizontal="justify" wrapText="1"/>
    </xf>
    <xf numFmtId="0" fontId="35" fillId="0" borderId="38" xfId="0" applyFont="1" applyBorder="1" applyAlignment="1">
      <alignment horizontal="left" wrapText="1"/>
    </xf>
    <xf numFmtId="0" fontId="35" fillId="0" borderId="0" xfId="0" applyFont="1" applyAlignment="1">
      <alignment horizontal="left" wrapText="1"/>
    </xf>
    <xf numFmtId="0" fontId="35" fillId="0" borderId="0" xfId="0" applyFont="1" applyAlignment="1">
      <alignment horizontal="justify"/>
    </xf>
    <xf numFmtId="43" fontId="34" fillId="0" borderId="1" xfId="1" applyFont="1" applyBorder="1" applyAlignment="1">
      <alignment horizontal="center" vertical="center"/>
    </xf>
    <xf numFmtId="43" fontId="34" fillId="0" borderId="0" xfId="1" applyFont="1" applyBorder="1" applyAlignment="1">
      <alignment horizontal="center" vertical="center"/>
    </xf>
    <xf numFmtId="0" fontId="35" fillId="0" borderId="0" xfId="0" applyFont="1" applyAlignment="1">
      <alignment horizontal="left"/>
    </xf>
    <xf numFmtId="165" fontId="48" fillId="0" borderId="6" xfId="1" applyNumberFormat="1" applyFont="1" applyBorder="1" applyAlignment="1">
      <alignment horizontal="center"/>
    </xf>
    <xf numFmtId="0" fontId="34" fillId="0" borderId="0" xfId="0" applyFont="1" applyAlignment="1">
      <alignment horizontal="center" vertical="center"/>
    </xf>
    <xf numFmtId="0" fontId="34" fillId="0" borderId="1" xfId="0" applyFont="1" applyBorder="1" applyAlignment="1">
      <alignment horizontal="center" vertical="center"/>
    </xf>
    <xf numFmtId="165" fontId="34" fillId="0" borderId="0" xfId="1" applyNumberFormat="1" applyFont="1" applyBorder="1" applyAlignment="1">
      <alignment horizontal="center" vertical="center"/>
    </xf>
    <xf numFmtId="165" fontId="34" fillId="0" borderId="1" xfId="1" applyNumberFormat="1" applyFont="1" applyBorder="1" applyAlignment="1">
      <alignment horizontal="center" vertical="center"/>
    </xf>
    <xf numFmtId="165" fontId="34" fillId="0" borderId="0" xfId="1" applyNumberFormat="1" applyFont="1" applyBorder="1" applyAlignment="1">
      <alignment horizontal="center" vertical="center" wrapText="1"/>
    </xf>
    <xf numFmtId="165" fontId="34" fillId="0" borderId="1" xfId="1" applyNumberFormat="1" applyFont="1" applyBorder="1" applyAlignment="1">
      <alignment horizontal="center" vertical="center" wrapText="1"/>
    </xf>
    <xf numFmtId="0" fontId="53" fillId="0" borderId="0" xfId="620" applyFont="1" applyAlignment="1">
      <alignment horizontal="center" vertical="top" wrapText="1"/>
    </xf>
    <xf numFmtId="0" fontId="8" fillId="0" borderId="0" xfId="620" applyFont="1" applyAlignment="1">
      <alignment horizontal="justify" wrapText="1"/>
    </xf>
    <xf numFmtId="0" fontId="35" fillId="0" borderId="4" xfId="0" applyFont="1" applyBorder="1" applyAlignment="1">
      <alignment horizontal="center" wrapText="1"/>
    </xf>
    <xf numFmtId="0" fontId="37" fillId="0" borderId="0" xfId="0" applyFont="1" applyAlignment="1">
      <alignment horizontal="left" wrapText="1"/>
    </xf>
    <xf numFmtId="0" fontId="34" fillId="0" borderId="4" xfId="0" applyFont="1" applyBorder="1" applyAlignment="1">
      <alignment horizontal="center" wrapText="1"/>
    </xf>
    <xf numFmtId="0" fontId="35" fillId="0" borderId="3" xfId="0" applyFont="1" applyBorder="1" applyAlignment="1">
      <alignment horizontal="center" wrapText="1"/>
    </xf>
    <xf numFmtId="0" fontId="35" fillId="0" borderId="0" xfId="0" applyFont="1" applyAlignment="1">
      <alignment horizontal="center" wrapText="1"/>
    </xf>
    <xf numFmtId="0" fontId="35" fillId="0" borderId="38" xfId="0" applyFont="1" applyBorder="1" applyAlignment="1">
      <alignment horizontal="justify" wrapText="1"/>
    </xf>
    <xf numFmtId="0" fontId="35" fillId="0" borderId="0" xfId="0" applyFont="1" applyAlignment="1">
      <alignment horizontal="justify" vertical="justify"/>
    </xf>
    <xf numFmtId="0" fontId="34" fillId="0" borderId="26" xfId="0" applyFont="1" applyBorder="1" applyAlignment="1">
      <alignment horizontal="left" vertical="center"/>
    </xf>
    <xf numFmtId="0" fontId="34" fillId="0" borderId="1" xfId="0" applyFont="1" applyBorder="1" applyAlignment="1">
      <alignment horizontal="left" vertical="center"/>
    </xf>
    <xf numFmtId="0" fontId="34" fillId="0" borderId="5" xfId="0" applyFont="1" applyBorder="1" applyAlignment="1">
      <alignment horizontal="center" vertical="justify" wrapText="1"/>
    </xf>
    <xf numFmtId="0" fontId="34" fillId="0" borderId="26" xfId="0" applyFont="1" applyBorder="1" applyAlignment="1">
      <alignment horizontal="center" vertical="center"/>
    </xf>
    <xf numFmtId="0" fontId="35" fillId="0" borderId="0" xfId="0" applyFont="1" applyAlignment="1">
      <alignment horizontal="center"/>
    </xf>
    <xf numFmtId="0" fontId="8" fillId="0" borderId="0" xfId="623" applyFont="1" applyAlignment="1">
      <alignment horizontal="justify" wrapText="1"/>
    </xf>
    <xf numFmtId="0" fontId="35" fillId="0" borderId="21" xfId="0" applyFont="1" applyBorder="1" applyAlignment="1">
      <alignment horizontal="left" vertical="center" wrapText="1"/>
    </xf>
    <xf numFmtId="0" fontId="34" fillId="0" borderId="21" xfId="0" applyFont="1" applyBorder="1" applyAlignment="1">
      <alignment horizontal="left"/>
    </xf>
    <xf numFmtId="0" fontId="35" fillId="0" borderId="37" xfId="0" applyFont="1" applyBorder="1" applyAlignment="1">
      <alignment horizontal="left" vertical="center" wrapText="1"/>
    </xf>
    <xf numFmtId="0" fontId="35" fillId="0" borderId="27" xfId="0" applyFont="1" applyBorder="1" applyAlignment="1">
      <alignment horizontal="left" vertical="center" wrapText="1"/>
    </xf>
    <xf numFmtId="0" fontId="35" fillId="0" borderId="26" xfId="0" applyFont="1" applyBorder="1" applyAlignment="1">
      <alignment horizontal="justify" wrapText="1"/>
    </xf>
    <xf numFmtId="0" fontId="35" fillId="0" borderId="21" xfId="0" applyFont="1" applyBorder="1" applyAlignment="1">
      <alignment horizontal="left" vertical="center"/>
    </xf>
    <xf numFmtId="0" fontId="34" fillId="0" borderId="21" xfId="0" applyFont="1" applyBorder="1" applyAlignment="1">
      <alignment horizontal="left" vertical="center" wrapText="1"/>
    </xf>
    <xf numFmtId="0" fontId="35" fillId="0" borderId="6" xfId="0" applyFont="1" applyBorder="1" applyAlignment="1">
      <alignment horizontal="justify" wrapText="1"/>
    </xf>
    <xf numFmtId="0" fontId="35" fillId="0" borderId="37" xfId="0" applyFont="1" applyBorder="1" applyAlignment="1">
      <alignment horizontal="justify" vertical="center"/>
    </xf>
    <xf numFmtId="0" fontId="35" fillId="0" borderId="27" xfId="0" applyFont="1" applyBorder="1" applyAlignment="1">
      <alignment horizontal="justify" vertical="center"/>
    </xf>
    <xf numFmtId="0" fontId="34" fillId="0" borderId="21" xfId="0" applyFont="1" applyBorder="1" applyAlignment="1">
      <alignment horizontal="left" vertical="center"/>
    </xf>
    <xf numFmtId="0" fontId="35" fillId="0" borderId="39" xfId="0" applyFont="1" applyBorder="1" applyAlignment="1">
      <alignment horizontal="left" vertical="center" wrapText="1"/>
    </xf>
    <xf numFmtId="0" fontId="34" fillId="0" borderId="35" xfId="0" applyFont="1" applyBorder="1" applyAlignment="1">
      <alignment horizontal="center"/>
    </xf>
    <xf numFmtId="0" fontId="34" fillId="0" borderId="36" xfId="0" applyFont="1" applyBorder="1" applyAlignment="1">
      <alignment horizontal="center"/>
    </xf>
    <xf numFmtId="0" fontId="35" fillId="0" borderId="35" xfId="0" applyFont="1" applyBorder="1" applyAlignment="1">
      <alignment horizontal="left"/>
    </xf>
    <xf numFmtId="0" fontId="35" fillId="0" borderId="36" xfId="0" applyFont="1" applyBorder="1" applyAlignment="1">
      <alignment horizontal="left"/>
    </xf>
    <xf numFmtId="0" fontId="35" fillId="0" borderId="28" xfId="0" applyFont="1" applyBorder="1" applyAlignment="1">
      <alignment horizontal="left" wrapText="1"/>
    </xf>
    <xf numFmtId="0" fontId="34" fillId="0" borderId="21" xfId="0" applyFont="1" applyBorder="1" applyAlignment="1">
      <alignment horizontal="left" wrapText="1"/>
    </xf>
    <xf numFmtId="0" fontId="34" fillId="0" borderId="37" xfId="0" applyFont="1" applyBorder="1" applyAlignment="1">
      <alignment horizontal="center"/>
    </xf>
    <xf numFmtId="0" fontId="34" fillId="0" borderId="27" xfId="0" applyFont="1" applyBorder="1" applyAlignment="1">
      <alignment horizontal="center"/>
    </xf>
    <xf numFmtId="0" fontId="35" fillId="0" borderId="35" xfId="0" applyFont="1" applyBorder="1" applyAlignment="1">
      <alignment horizontal="left" wrapText="1"/>
    </xf>
    <xf numFmtId="0" fontId="35" fillId="0" borderId="36" xfId="0" applyFont="1" applyBorder="1" applyAlignment="1">
      <alignment horizontal="left" wrapText="1"/>
    </xf>
    <xf numFmtId="0" fontId="34" fillId="0" borderId="37" xfId="0" applyFont="1" applyBorder="1" applyAlignment="1">
      <alignment horizontal="left"/>
    </xf>
    <xf numFmtId="0" fontId="34" fillId="0" borderId="27" xfId="0" applyFont="1" applyBorder="1" applyAlignment="1">
      <alignment horizontal="left"/>
    </xf>
    <xf numFmtId="0" fontId="34" fillId="0" borderId="40" xfId="0" applyFont="1" applyBorder="1" applyAlignment="1">
      <alignment horizontal="left"/>
    </xf>
    <xf numFmtId="0" fontId="35" fillId="0" borderId="21" xfId="0" applyFont="1" applyBorder="1" applyAlignment="1">
      <alignment horizontal="left"/>
    </xf>
    <xf numFmtId="0" fontId="34" fillId="0" borderId="1" xfId="0" applyFont="1" applyBorder="1" applyAlignment="1">
      <alignment horizontal="left" wrapText="1"/>
    </xf>
    <xf numFmtId="0" fontId="35" fillId="0" borderId="21" xfId="0" applyFont="1" applyBorder="1" applyAlignment="1">
      <alignment horizontal="left" wrapText="1"/>
    </xf>
    <xf numFmtId="0" fontId="35" fillId="0" borderId="21" xfId="0" applyFont="1" applyBorder="1" applyAlignment="1">
      <alignment horizontal="justify" wrapText="1"/>
    </xf>
  </cellXfs>
  <cellStyles count="628">
    <cellStyle name="=C:\WINNT\SYSTEM32\COMMAND.COM" xfId="598" xr:uid="{00000000-0005-0000-0000-000000000000}"/>
    <cellStyle name="20% - Accent1" xfId="127" builtinId="30" customBuiltin="1"/>
    <cellStyle name="20% - Accent2" xfId="130" builtinId="34" customBuiltin="1"/>
    <cellStyle name="20% - Accent3" xfId="133" builtinId="38" customBuiltin="1"/>
    <cellStyle name="20% - Accent4" xfId="136" builtinId="42" customBuiltin="1"/>
    <cellStyle name="20% - Accent5" xfId="139" builtinId="46" customBuiltin="1"/>
    <cellStyle name="20% - Accent5 2" xfId="3" xr:uid="{00000000-0005-0000-0000-000006000000}"/>
    <cellStyle name="20% - Accent5 2 2" xfId="374" xr:uid="{00000000-0005-0000-0000-000007000000}"/>
    <cellStyle name="20% - Accent5 3" xfId="4" xr:uid="{00000000-0005-0000-0000-000008000000}"/>
    <cellStyle name="20% - Accent5 3 2" xfId="375" xr:uid="{00000000-0005-0000-0000-000009000000}"/>
    <cellStyle name="20% - Accent5 4" xfId="5" xr:uid="{00000000-0005-0000-0000-00000A000000}"/>
    <cellStyle name="20% - Accent5 4 2" xfId="376" xr:uid="{00000000-0005-0000-0000-00000B000000}"/>
    <cellStyle name="20% - Accent5 5" xfId="6" xr:uid="{00000000-0005-0000-0000-00000C000000}"/>
    <cellStyle name="20% - Accent5 5 2" xfId="309" xr:uid="{00000000-0005-0000-0000-00000D000000}"/>
    <cellStyle name="20% - Accent5 5 3" xfId="168" xr:uid="{00000000-0005-0000-0000-00000E000000}"/>
    <cellStyle name="20% - Accent6" xfId="142" builtinId="50" customBuiltin="1"/>
    <cellStyle name="40% - Accent1" xfId="128" builtinId="31" customBuiltin="1"/>
    <cellStyle name="40% - Accent2" xfId="131" builtinId="35" customBuiltin="1"/>
    <cellStyle name="40% - Accent3" xfId="134" builtinId="39" customBuiltin="1"/>
    <cellStyle name="40% - Accent4" xfId="137" builtinId="43" customBuiltin="1"/>
    <cellStyle name="40% - Accent5" xfId="140" builtinId="47" customBuiltin="1"/>
    <cellStyle name="40% - Accent6" xfId="143" builtinId="51" customBuiltin="1"/>
    <cellStyle name="60% - Accent1 2" xfId="145" xr:uid="{00000000-0005-0000-0000-000016000000}"/>
    <cellStyle name="60% - Accent2 2" xfId="146" xr:uid="{00000000-0005-0000-0000-000017000000}"/>
    <cellStyle name="60% - Accent3 2" xfId="147" xr:uid="{00000000-0005-0000-0000-000018000000}"/>
    <cellStyle name="60% - Accent4 2" xfId="148" xr:uid="{00000000-0005-0000-0000-000019000000}"/>
    <cellStyle name="60% - Accent5 2" xfId="149" xr:uid="{00000000-0005-0000-0000-00001A000000}"/>
    <cellStyle name="60% - Accent6 2" xfId="150" xr:uid="{00000000-0005-0000-0000-00001B000000}"/>
    <cellStyle name="Accent1" xfId="126" builtinId="29" customBuiltin="1"/>
    <cellStyle name="Accent2" xfId="129" builtinId="33" customBuiltin="1"/>
    <cellStyle name="Accent3" xfId="132" builtinId="37" customBuiltin="1"/>
    <cellStyle name="Accent4" xfId="135" builtinId="41" customBuiltin="1"/>
    <cellStyle name="Accent5" xfId="138" builtinId="45" customBuiltin="1"/>
    <cellStyle name="Accent6" xfId="141" builtinId="49" customBuiltin="1"/>
    <cellStyle name="Bad" xfId="116" builtinId="27" customBuiltin="1"/>
    <cellStyle name="Calculation" xfId="119" builtinId="22" customBuiltin="1"/>
    <cellStyle name="Check Cell" xfId="121" builtinId="23" customBuiltin="1"/>
    <cellStyle name="Comma" xfId="1" builtinId="3"/>
    <cellStyle name="Comma [0] 2" xfId="624" xr:uid="{00000000-0005-0000-0000-000026000000}"/>
    <cellStyle name="Comma 10" xfId="8" xr:uid="{00000000-0005-0000-0000-000027000000}"/>
    <cellStyle name="Comma 10 2" xfId="9" xr:uid="{00000000-0005-0000-0000-000028000000}"/>
    <cellStyle name="Comma 10 2 2" xfId="169" xr:uid="{00000000-0005-0000-0000-000029000000}"/>
    <cellStyle name="Comma 10 2 2 2" xfId="556" xr:uid="{00000000-0005-0000-0000-00002A000000}"/>
    <cellStyle name="Comma 10 2 3" xfId="522" xr:uid="{00000000-0005-0000-0000-00002B000000}"/>
    <cellStyle name="Comma 10 3" xfId="10" xr:uid="{00000000-0005-0000-0000-00002C000000}"/>
    <cellStyle name="Comma 10 3 2" xfId="170" xr:uid="{00000000-0005-0000-0000-00002D000000}"/>
    <cellStyle name="Comma 10 3 2 2" xfId="557" xr:uid="{00000000-0005-0000-0000-00002E000000}"/>
    <cellStyle name="Comma 10 3 3" xfId="523" xr:uid="{00000000-0005-0000-0000-00002F000000}"/>
    <cellStyle name="Comma 10 4" xfId="162" xr:uid="{00000000-0005-0000-0000-000030000000}"/>
    <cellStyle name="Comma 10 4 2" xfId="555" xr:uid="{00000000-0005-0000-0000-000031000000}"/>
    <cellStyle name="Comma 10 5" xfId="521" xr:uid="{00000000-0005-0000-0000-000032000000}"/>
    <cellStyle name="Comma 11" xfId="11" xr:uid="{00000000-0005-0000-0000-000033000000}"/>
    <cellStyle name="Comma 11 2" xfId="171" xr:uid="{00000000-0005-0000-0000-000034000000}"/>
    <cellStyle name="Comma 11 2 2" xfId="558" xr:uid="{00000000-0005-0000-0000-000035000000}"/>
    <cellStyle name="Comma 11 3" xfId="524" xr:uid="{00000000-0005-0000-0000-000036000000}"/>
    <cellStyle name="Comma 12" xfId="12" xr:uid="{00000000-0005-0000-0000-000037000000}"/>
    <cellStyle name="Comma 12 2" xfId="172" xr:uid="{00000000-0005-0000-0000-000038000000}"/>
    <cellStyle name="Comma 12 2 2" xfId="559" xr:uid="{00000000-0005-0000-0000-000039000000}"/>
    <cellStyle name="Comma 12 3" xfId="525" xr:uid="{00000000-0005-0000-0000-00003A000000}"/>
    <cellStyle name="Comma 13" xfId="13" xr:uid="{00000000-0005-0000-0000-00003B000000}"/>
    <cellStyle name="Comma 13 2" xfId="68" xr:uid="{00000000-0005-0000-0000-00003C000000}"/>
    <cellStyle name="Comma 13 2 2" xfId="174" xr:uid="{00000000-0005-0000-0000-00003D000000}"/>
    <cellStyle name="Comma 13 2 3" xfId="543" xr:uid="{00000000-0005-0000-0000-00003E000000}"/>
    <cellStyle name="Comma 13 3" xfId="173" xr:uid="{00000000-0005-0000-0000-00003F000000}"/>
    <cellStyle name="Comma 13 3 2" xfId="439" xr:uid="{00000000-0005-0000-0000-000040000000}"/>
    <cellStyle name="Comma 13 3 3" xfId="592" xr:uid="{00000000-0005-0000-0000-000041000000}"/>
    <cellStyle name="Comma 13 4" xfId="526" xr:uid="{00000000-0005-0000-0000-000042000000}"/>
    <cellStyle name="Comma 14" xfId="14" xr:uid="{00000000-0005-0000-0000-000043000000}"/>
    <cellStyle name="Comma 14 2" xfId="175" xr:uid="{00000000-0005-0000-0000-000044000000}"/>
    <cellStyle name="Comma 14 2 2" xfId="560" xr:uid="{00000000-0005-0000-0000-000045000000}"/>
    <cellStyle name="Comma 14 3" xfId="527" xr:uid="{00000000-0005-0000-0000-000046000000}"/>
    <cellStyle name="Comma 15" xfId="78" xr:uid="{00000000-0005-0000-0000-000047000000}"/>
    <cellStyle name="Comma 15 2" xfId="152" xr:uid="{00000000-0005-0000-0000-000048000000}"/>
    <cellStyle name="Comma 15 3" xfId="546" xr:uid="{00000000-0005-0000-0000-000049000000}"/>
    <cellStyle name="Comma 16" xfId="79" xr:uid="{00000000-0005-0000-0000-00004A000000}"/>
    <cellStyle name="Comma 16 2" xfId="176" xr:uid="{00000000-0005-0000-0000-00004B000000}"/>
    <cellStyle name="Comma 16 3" xfId="547" xr:uid="{00000000-0005-0000-0000-00004C000000}"/>
    <cellStyle name="Comma 17" xfId="80" xr:uid="{00000000-0005-0000-0000-00004D000000}"/>
    <cellStyle name="Comma 17 2" xfId="177" xr:uid="{00000000-0005-0000-0000-00004E000000}"/>
    <cellStyle name="Comma 17 3" xfId="548" xr:uid="{00000000-0005-0000-0000-00004F000000}"/>
    <cellStyle name="Comma 18" xfId="106" xr:uid="{00000000-0005-0000-0000-000050000000}"/>
    <cellStyle name="Comma 18 2" xfId="178" xr:uid="{00000000-0005-0000-0000-000051000000}"/>
    <cellStyle name="Comma 18 3" xfId="552" xr:uid="{00000000-0005-0000-0000-000052000000}"/>
    <cellStyle name="Comma 19" xfId="7" xr:uid="{00000000-0005-0000-0000-000053000000}"/>
    <cellStyle name="Comma 19 2" xfId="179" xr:uid="{00000000-0005-0000-0000-000054000000}"/>
    <cellStyle name="Comma 19 3" xfId="554" xr:uid="{00000000-0005-0000-0000-000055000000}"/>
    <cellStyle name="Comma 2" xfId="15" xr:uid="{00000000-0005-0000-0000-000056000000}"/>
    <cellStyle name="Comma 2 10 10 2" xfId="519" xr:uid="{00000000-0005-0000-0000-000057000000}"/>
    <cellStyle name="Comma 2 2" xfId="16" xr:uid="{00000000-0005-0000-0000-000058000000}"/>
    <cellStyle name="Comma 2 2 2" xfId="81" xr:uid="{00000000-0005-0000-0000-000059000000}"/>
    <cellStyle name="Comma 2 2 2 2" xfId="320" xr:uid="{00000000-0005-0000-0000-00005A000000}"/>
    <cellStyle name="Comma 2 2 2 3" xfId="319" xr:uid="{00000000-0005-0000-0000-00005B000000}"/>
    <cellStyle name="Comma 2 2 2 4" xfId="155" xr:uid="{00000000-0005-0000-0000-00005C000000}"/>
    <cellStyle name="Comma 2 2 2 5" xfId="549" xr:uid="{00000000-0005-0000-0000-00005D000000}"/>
    <cellStyle name="Comma 2 2 3" xfId="108" xr:uid="{00000000-0005-0000-0000-00005E000000}"/>
    <cellStyle name="Comma 2 2 3 2" xfId="333" xr:uid="{00000000-0005-0000-0000-00005F000000}"/>
    <cellStyle name="Comma 2 2 3 2 2" xfId="561" xr:uid="{00000000-0005-0000-0000-000060000000}"/>
    <cellStyle name="Comma 2 2 3 3" xfId="553" xr:uid="{00000000-0005-0000-0000-000061000000}"/>
    <cellStyle name="Comma 2 2 4" xfId="154" xr:uid="{00000000-0005-0000-0000-000062000000}"/>
    <cellStyle name="Comma 2 2 4 2" xfId="599" xr:uid="{00000000-0005-0000-0000-000063000000}"/>
    <cellStyle name="Comma 2 2 5" xfId="528" xr:uid="{00000000-0005-0000-0000-000064000000}"/>
    <cellStyle name="Comma 2 3" xfId="17" xr:uid="{00000000-0005-0000-0000-000065000000}"/>
    <cellStyle name="Comma 2 3 2" xfId="310" xr:uid="{00000000-0005-0000-0000-000066000000}"/>
    <cellStyle name="Comma 2 3 3" xfId="318" xr:uid="{00000000-0005-0000-0000-000067000000}"/>
    <cellStyle name="Comma 2 3 4" xfId="180" xr:uid="{00000000-0005-0000-0000-000068000000}"/>
    <cellStyle name="Comma 2 3 5" xfId="529" xr:uid="{00000000-0005-0000-0000-000069000000}"/>
    <cellStyle name="Comma 2 4" xfId="18" xr:uid="{00000000-0005-0000-0000-00006A000000}"/>
    <cellStyle name="Comma 2 4 2" xfId="181" xr:uid="{00000000-0005-0000-0000-00006B000000}"/>
    <cellStyle name="Comma 2 4 2 2" xfId="385" xr:uid="{00000000-0005-0000-0000-00006C000000}"/>
    <cellStyle name="Comma 2 4 2 2 2" xfId="564" xr:uid="{00000000-0005-0000-0000-00006D000000}"/>
    <cellStyle name="Comma 2 4 2 3" xfId="563" xr:uid="{00000000-0005-0000-0000-00006E000000}"/>
    <cellStyle name="Comma 2 4 3" xfId="384" xr:uid="{00000000-0005-0000-0000-00006F000000}"/>
    <cellStyle name="Comma 2 4 3 2" xfId="562" xr:uid="{00000000-0005-0000-0000-000070000000}"/>
    <cellStyle name="Comma 2 4 4" xfId="530" xr:uid="{00000000-0005-0000-0000-000071000000}"/>
    <cellStyle name="Comma 2 5" xfId="19" xr:uid="{00000000-0005-0000-0000-000072000000}"/>
    <cellStyle name="Comma 2 5 2" xfId="182" xr:uid="{00000000-0005-0000-0000-000073000000}"/>
    <cellStyle name="Comma 2 5 2 2" xfId="565" xr:uid="{00000000-0005-0000-0000-000074000000}"/>
    <cellStyle name="Comma 2 5 3" xfId="531" xr:uid="{00000000-0005-0000-0000-000075000000}"/>
    <cellStyle name="Comma 2 6" xfId="20" xr:uid="{00000000-0005-0000-0000-000076000000}"/>
    <cellStyle name="Comma 2 6 2" xfId="183" xr:uid="{00000000-0005-0000-0000-000077000000}"/>
    <cellStyle name="Comma 2 6 2 2" xfId="593" xr:uid="{00000000-0005-0000-0000-000078000000}"/>
    <cellStyle name="Comma 2 6 3" xfId="311" xr:uid="{00000000-0005-0000-0000-000079000000}"/>
    <cellStyle name="Comma 2 6 3 2" xfId="387" xr:uid="{00000000-0005-0000-0000-00007A000000}"/>
    <cellStyle name="Comma 2 6 3 3" xfId="566" xr:uid="{00000000-0005-0000-0000-00007B000000}"/>
    <cellStyle name="Comma 2 6 4" xfId="532" xr:uid="{00000000-0005-0000-0000-00007C000000}"/>
    <cellStyle name="Comma 2 7" xfId="73" xr:uid="{00000000-0005-0000-0000-00007D000000}"/>
    <cellStyle name="Comma 2 7 2" xfId="312" xr:uid="{00000000-0005-0000-0000-00007E000000}"/>
    <cellStyle name="Comma 2 7 3" xfId="367" xr:uid="{00000000-0005-0000-0000-00007F000000}"/>
    <cellStyle name="Comma 2 7 4" xfId="544" xr:uid="{00000000-0005-0000-0000-000080000000}"/>
    <cellStyle name="Comma 2 8" xfId="153" xr:uid="{00000000-0005-0000-0000-000081000000}"/>
    <cellStyle name="Comma 2 8 2" xfId="567" xr:uid="{00000000-0005-0000-0000-000082000000}"/>
    <cellStyle name="Comma 20" xfId="308" xr:uid="{00000000-0005-0000-0000-000083000000}"/>
    <cellStyle name="Comma 20 2" xfId="341" xr:uid="{00000000-0005-0000-0000-000084000000}"/>
    <cellStyle name="Comma 21" xfId="622" xr:uid="{00000000-0005-0000-0000-000085000000}"/>
    <cellStyle name="Comma 22" xfId="627" xr:uid="{00000000-0005-0000-0000-000086000000}"/>
    <cellStyle name="Comma 3" xfId="21" xr:uid="{00000000-0005-0000-0000-000087000000}"/>
    <cellStyle name="Comma 3 2" xfId="22" xr:uid="{00000000-0005-0000-0000-000088000000}"/>
    <cellStyle name="Comma 3 2 2" xfId="167" xr:uid="{00000000-0005-0000-0000-000089000000}"/>
    <cellStyle name="Comma 3 2 2 2" xfId="569" xr:uid="{00000000-0005-0000-0000-00008A000000}"/>
    <cellStyle name="Comma 3 2 3" xfId="533" xr:uid="{00000000-0005-0000-0000-00008B000000}"/>
    <cellStyle name="Comma 3 3" xfId="23" xr:uid="{00000000-0005-0000-0000-00008C000000}"/>
    <cellStyle name="Comma 3 3 2" xfId="185" xr:uid="{00000000-0005-0000-0000-00008D000000}"/>
    <cellStyle name="Comma 3 3 2 2" xfId="389" xr:uid="{00000000-0005-0000-0000-00008E000000}"/>
    <cellStyle name="Comma 3 3 2 3" xfId="570" xr:uid="{00000000-0005-0000-0000-00008F000000}"/>
    <cellStyle name="Comma 3 3 3" xfId="352" xr:uid="{00000000-0005-0000-0000-000090000000}"/>
    <cellStyle name="Comma 3 3 4" xfId="534" xr:uid="{00000000-0005-0000-0000-000091000000}"/>
    <cellStyle name="Comma 3 4" xfId="184" xr:uid="{00000000-0005-0000-0000-000092000000}"/>
    <cellStyle name="Comma 3 4 2" xfId="440" xr:uid="{00000000-0005-0000-0000-000093000000}"/>
    <cellStyle name="Comma 3 5" xfId="388" xr:uid="{00000000-0005-0000-0000-000094000000}"/>
    <cellStyle name="Comma 3 5 2" xfId="568" xr:uid="{00000000-0005-0000-0000-000095000000}"/>
    <cellStyle name="Comma 3 6" xfId="600" xr:uid="{00000000-0005-0000-0000-000096000000}"/>
    <cellStyle name="Comma 4" xfId="24" xr:uid="{00000000-0005-0000-0000-000097000000}"/>
    <cellStyle name="Comma 4 2" xfId="25" xr:uid="{00000000-0005-0000-0000-000098000000}"/>
    <cellStyle name="Comma 4 2 2" xfId="390" xr:uid="{00000000-0005-0000-0000-000099000000}"/>
    <cellStyle name="Comma 4 2 2 2" xfId="391" xr:uid="{00000000-0005-0000-0000-00009A000000}"/>
    <cellStyle name="Comma 4 2 2 2 2" xfId="572" xr:uid="{00000000-0005-0000-0000-00009B000000}"/>
    <cellStyle name="Comma 4 2 2 3" xfId="618" xr:uid="{00000000-0005-0000-0000-00009C000000}"/>
    <cellStyle name="Comma 4 2 2 4" xfId="571" xr:uid="{00000000-0005-0000-0000-00009D000000}"/>
    <cellStyle name="Comma 4 2 3" xfId="602" xr:uid="{00000000-0005-0000-0000-00009E000000}"/>
    <cellStyle name="Comma 4 2 4" xfId="536" xr:uid="{00000000-0005-0000-0000-00009F000000}"/>
    <cellStyle name="Comma 4 3" xfId="186" xr:uid="{00000000-0005-0000-0000-0000A0000000}"/>
    <cellStyle name="Comma 4 3 2" xfId="573" xr:uid="{00000000-0005-0000-0000-0000A1000000}"/>
    <cellStyle name="Comma 4 4" xfId="392" xr:uid="{00000000-0005-0000-0000-0000A2000000}"/>
    <cellStyle name="Comma 4 4 2" xfId="574" xr:uid="{00000000-0005-0000-0000-0000A3000000}"/>
    <cellStyle name="Comma 4 5" xfId="393" xr:uid="{00000000-0005-0000-0000-0000A4000000}"/>
    <cellStyle name="Comma 4 5 2" xfId="575" xr:uid="{00000000-0005-0000-0000-0000A5000000}"/>
    <cellStyle name="Comma 4 6" xfId="394" xr:uid="{00000000-0005-0000-0000-0000A6000000}"/>
    <cellStyle name="Comma 4 6 2" xfId="576" xr:uid="{00000000-0005-0000-0000-0000A7000000}"/>
    <cellStyle name="Comma 4 7" xfId="601" xr:uid="{00000000-0005-0000-0000-0000A8000000}"/>
    <cellStyle name="Comma 4 8" xfId="535" xr:uid="{00000000-0005-0000-0000-0000A9000000}"/>
    <cellStyle name="Comma 42" xfId="109" xr:uid="{00000000-0005-0000-0000-0000AA000000}"/>
    <cellStyle name="Comma 5" xfId="26" xr:uid="{00000000-0005-0000-0000-0000AB000000}"/>
    <cellStyle name="Comma 5 10" xfId="187" xr:uid="{00000000-0005-0000-0000-0000AC000000}"/>
    <cellStyle name="Comma 5 11" xfId="188" xr:uid="{00000000-0005-0000-0000-0000AD000000}"/>
    <cellStyle name="Comma 5 12" xfId="189" xr:uid="{00000000-0005-0000-0000-0000AE000000}"/>
    <cellStyle name="Comma 5 13" xfId="190" xr:uid="{00000000-0005-0000-0000-0000AF000000}"/>
    <cellStyle name="Comma 5 14" xfId="191" xr:uid="{00000000-0005-0000-0000-0000B0000000}"/>
    <cellStyle name="Comma 5 15" xfId="192" xr:uid="{00000000-0005-0000-0000-0000B1000000}"/>
    <cellStyle name="Comma 5 16" xfId="193" xr:uid="{00000000-0005-0000-0000-0000B2000000}"/>
    <cellStyle name="Comma 5 17" xfId="194" xr:uid="{00000000-0005-0000-0000-0000B3000000}"/>
    <cellStyle name="Comma 5 18" xfId="195" xr:uid="{00000000-0005-0000-0000-0000B4000000}"/>
    <cellStyle name="Comma 5 19" xfId="196" xr:uid="{00000000-0005-0000-0000-0000B5000000}"/>
    <cellStyle name="Comma 5 2" xfId="27" xr:uid="{00000000-0005-0000-0000-0000B6000000}"/>
    <cellStyle name="Comma 5 2 2" xfId="197" xr:uid="{00000000-0005-0000-0000-0000B7000000}"/>
    <cellStyle name="Comma 5 2 2 2" xfId="578" xr:uid="{00000000-0005-0000-0000-0000B8000000}"/>
    <cellStyle name="Comma 5 2 3" xfId="538" xr:uid="{00000000-0005-0000-0000-0000B9000000}"/>
    <cellStyle name="Comma 5 20" xfId="198" xr:uid="{00000000-0005-0000-0000-0000BA000000}"/>
    <cellStyle name="Comma 5 21" xfId="199" xr:uid="{00000000-0005-0000-0000-0000BB000000}"/>
    <cellStyle name="Comma 5 22" xfId="200" xr:uid="{00000000-0005-0000-0000-0000BC000000}"/>
    <cellStyle name="Comma 5 23" xfId="201" xr:uid="{00000000-0005-0000-0000-0000BD000000}"/>
    <cellStyle name="Comma 5 24" xfId="202" xr:uid="{00000000-0005-0000-0000-0000BE000000}"/>
    <cellStyle name="Comma 5 25" xfId="203" xr:uid="{00000000-0005-0000-0000-0000BF000000}"/>
    <cellStyle name="Comma 5 26" xfId="204" xr:uid="{00000000-0005-0000-0000-0000C0000000}"/>
    <cellStyle name="Comma 5 27" xfId="205" xr:uid="{00000000-0005-0000-0000-0000C1000000}"/>
    <cellStyle name="Comma 5 28" xfId="206" xr:uid="{00000000-0005-0000-0000-0000C2000000}"/>
    <cellStyle name="Comma 5 29" xfId="207" xr:uid="{00000000-0005-0000-0000-0000C3000000}"/>
    <cellStyle name="Comma 5 3" xfId="208" xr:uid="{00000000-0005-0000-0000-0000C4000000}"/>
    <cellStyle name="Comma 5 3 2" xfId="395" xr:uid="{00000000-0005-0000-0000-0000C5000000}"/>
    <cellStyle name="Comma 5 3 3" xfId="577" xr:uid="{00000000-0005-0000-0000-0000C6000000}"/>
    <cellStyle name="Comma 5 30" xfId="209" xr:uid="{00000000-0005-0000-0000-0000C7000000}"/>
    <cellStyle name="Comma 5 31" xfId="163" xr:uid="{00000000-0005-0000-0000-0000C8000000}"/>
    <cellStyle name="Comma 5 32" xfId="151" xr:uid="{00000000-0005-0000-0000-0000C9000000}"/>
    <cellStyle name="Comma 5 33" xfId="537" xr:uid="{00000000-0005-0000-0000-0000CA000000}"/>
    <cellStyle name="Comma 5 4" xfId="210" xr:uid="{00000000-0005-0000-0000-0000CB000000}"/>
    <cellStyle name="Comma 5 4 2" xfId="603" xr:uid="{00000000-0005-0000-0000-0000CC000000}"/>
    <cellStyle name="Comma 5 5" xfId="211" xr:uid="{00000000-0005-0000-0000-0000CD000000}"/>
    <cellStyle name="Comma 5 6" xfId="212" xr:uid="{00000000-0005-0000-0000-0000CE000000}"/>
    <cellStyle name="Comma 5 7" xfId="213" xr:uid="{00000000-0005-0000-0000-0000CF000000}"/>
    <cellStyle name="Comma 5 8" xfId="214" xr:uid="{00000000-0005-0000-0000-0000D0000000}"/>
    <cellStyle name="Comma 5 9" xfId="215" xr:uid="{00000000-0005-0000-0000-0000D1000000}"/>
    <cellStyle name="Comma 6" xfId="28" xr:uid="{00000000-0005-0000-0000-0000D2000000}"/>
    <cellStyle name="Comma 6 2" xfId="216" xr:uid="{00000000-0005-0000-0000-0000D3000000}"/>
    <cellStyle name="Comma 6 2 2" xfId="579" xr:uid="{00000000-0005-0000-0000-0000D4000000}"/>
    <cellStyle name="Comma 6 3" xfId="156" xr:uid="{00000000-0005-0000-0000-0000D5000000}"/>
    <cellStyle name="Comma 6 3 2" xfId="604" xr:uid="{00000000-0005-0000-0000-0000D6000000}"/>
    <cellStyle name="Comma 6 4" xfId="539" xr:uid="{00000000-0005-0000-0000-0000D7000000}"/>
    <cellStyle name="Comma 67" xfId="605" xr:uid="{00000000-0005-0000-0000-0000D8000000}"/>
    <cellStyle name="Comma 67 2" xfId="82" xr:uid="{00000000-0005-0000-0000-0000D9000000}"/>
    <cellStyle name="Comma 67 2 2" xfId="550" xr:uid="{00000000-0005-0000-0000-0000DA000000}"/>
    <cellStyle name="Comma 7" xfId="75" xr:uid="{00000000-0005-0000-0000-0000DB000000}"/>
    <cellStyle name="Comma 7 2" xfId="29" xr:uid="{00000000-0005-0000-0000-0000DC000000}"/>
    <cellStyle name="Comma 7 2 2" xfId="218" xr:uid="{00000000-0005-0000-0000-0000DD000000}"/>
    <cellStyle name="Comma 7 2 2 2" xfId="581" xr:uid="{00000000-0005-0000-0000-0000DE000000}"/>
    <cellStyle name="Comma 7 2 3" xfId="540" xr:uid="{00000000-0005-0000-0000-0000DF000000}"/>
    <cellStyle name="Comma 7 3" xfId="313" xr:uid="{00000000-0005-0000-0000-0000E0000000}"/>
    <cellStyle name="Comma 7 3 2" xfId="396" xr:uid="{00000000-0005-0000-0000-0000E1000000}"/>
    <cellStyle name="Comma 7 3 3" xfId="580" xr:uid="{00000000-0005-0000-0000-0000E2000000}"/>
    <cellStyle name="Comma 7 4" xfId="217" xr:uid="{00000000-0005-0000-0000-0000E3000000}"/>
    <cellStyle name="Comma 7 4 2" xfId="606" xr:uid="{00000000-0005-0000-0000-0000E4000000}"/>
    <cellStyle name="Comma 7 5" xfId="545" xr:uid="{00000000-0005-0000-0000-0000E5000000}"/>
    <cellStyle name="Comma 70" xfId="83" xr:uid="{00000000-0005-0000-0000-0000E6000000}"/>
    <cellStyle name="Comma 70 2" xfId="219" xr:uid="{00000000-0005-0000-0000-0000E7000000}"/>
    <cellStyle name="Comma 70 3" xfId="551" xr:uid="{00000000-0005-0000-0000-0000E8000000}"/>
    <cellStyle name="Comma 8" xfId="30" xr:uid="{00000000-0005-0000-0000-0000E9000000}"/>
    <cellStyle name="Comma 8 2" xfId="164" xr:uid="{00000000-0005-0000-0000-0000EA000000}"/>
    <cellStyle name="Comma 8 2 2" xfId="594" xr:uid="{00000000-0005-0000-0000-0000EB000000}"/>
    <cellStyle name="Comma 8 3" xfId="397" xr:uid="{00000000-0005-0000-0000-0000EC000000}"/>
    <cellStyle name="Comma 8 3 2" xfId="582" xr:uid="{00000000-0005-0000-0000-0000ED000000}"/>
    <cellStyle name="Comma 8 4" xfId="541" xr:uid="{00000000-0005-0000-0000-0000EE000000}"/>
    <cellStyle name="Comma 9" xfId="31" xr:uid="{00000000-0005-0000-0000-0000EF000000}"/>
    <cellStyle name="Comma 9 10" xfId="221" xr:uid="{00000000-0005-0000-0000-0000F0000000}"/>
    <cellStyle name="Comma 9 11" xfId="222" xr:uid="{00000000-0005-0000-0000-0000F1000000}"/>
    <cellStyle name="Comma 9 12" xfId="223" xr:uid="{00000000-0005-0000-0000-0000F2000000}"/>
    <cellStyle name="Comma 9 13" xfId="224" xr:uid="{00000000-0005-0000-0000-0000F3000000}"/>
    <cellStyle name="Comma 9 14" xfId="225" xr:uid="{00000000-0005-0000-0000-0000F4000000}"/>
    <cellStyle name="Comma 9 15" xfId="226" xr:uid="{00000000-0005-0000-0000-0000F5000000}"/>
    <cellStyle name="Comma 9 16" xfId="227" xr:uid="{00000000-0005-0000-0000-0000F6000000}"/>
    <cellStyle name="Comma 9 17" xfId="228" xr:uid="{00000000-0005-0000-0000-0000F7000000}"/>
    <cellStyle name="Comma 9 18" xfId="229" xr:uid="{00000000-0005-0000-0000-0000F8000000}"/>
    <cellStyle name="Comma 9 19" xfId="230" xr:uid="{00000000-0005-0000-0000-0000F9000000}"/>
    <cellStyle name="Comma 9 2" xfId="231" xr:uid="{00000000-0005-0000-0000-0000FA000000}"/>
    <cellStyle name="Comma 9 2 2" xfId="443" xr:uid="{00000000-0005-0000-0000-0000FB000000}"/>
    <cellStyle name="Comma 9 2 3" xfId="595" xr:uid="{00000000-0005-0000-0000-0000FC000000}"/>
    <cellStyle name="Comma 9 20" xfId="232" xr:uid="{00000000-0005-0000-0000-0000FD000000}"/>
    <cellStyle name="Comma 9 21" xfId="233" xr:uid="{00000000-0005-0000-0000-0000FE000000}"/>
    <cellStyle name="Comma 9 22" xfId="234" xr:uid="{00000000-0005-0000-0000-0000FF000000}"/>
    <cellStyle name="Comma 9 23" xfId="235" xr:uid="{00000000-0005-0000-0000-000000010000}"/>
    <cellStyle name="Comma 9 24" xfId="236" xr:uid="{00000000-0005-0000-0000-000001010000}"/>
    <cellStyle name="Comma 9 25" xfId="237" xr:uid="{00000000-0005-0000-0000-000002010000}"/>
    <cellStyle name="Comma 9 26" xfId="238" xr:uid="{00000000-0005-0000-0000-000003010000}"/>
    <cellStyle name="Comma 9 27" xfId="239" xr:uid="{00000000-0005-0000-0000-000004010000}"/>
    <cellStyle name="Comma 9 28" xfId="240" xr:uid="{00000000-0005-0000-0000-000005010000}"/>
    <cellStyle name="Comma 9 29" xfId="241" xr:uid="{00000000-0005-0000-0000-000006010000}"/>
    <cellStyle name="Comma 9 3" xfId="242" xr:uid="{00000000-0005-0000-0000-000007010000}"/>
    <cellStyle name="Comma 9 3 2" xfId="398" xr:uid="{00000000-0005-0000-0000-000008010000}"/>
    <cellStyle name="Comma 9 3 3" xfId="583" xr:uid="{00000000-0005-0000-0000-000009010000}"/>
    <cellStyle name="Comma 9 30" xfId="220" xr:uid="{00000000-0005-0000-0000-00000A010000}"/>
    <cellStyle name="Comma 9 31" xfId="542" xr:uid="{00000000-0005-0000-0000-00000B010000}"/>
    <cellStyle name="Comma 9 4" xfId="243" xr:uid="{00000000-0005-0000-0000-00000C010000}"/>
    <cellStyle name="Comma 9 5" xfId="244" xr:uid="{00000000-0005-0000-0000-00000D010000}"/>
    <cellStyle name="Comma 9 6" xfId="245" xr:uid="{00000000-0005-0000-0000-00000E010000}"/>
    <cellStyle name="Comma 9 7" xfId="246" xr:uid="{00000000-0005-0000-0000-00000F010000}"/>
    <cellStyle name="Comma 9 8" xfId="247" xr:uid="{00000000-0005-0000-0000-000010010000}"/>
    <cellStyle name="Comma 9 9" xfId="248" xr:uid="{00000000-0005-0000-0000-000011010000}"/>
    <cellStyle name="Currency [0] 2" xfId="621" xr:uid="{00000000-0005-0000-0000-000012010000}"/>
    <cellStyle name="Currency 2" xfId="316" xr:uid="{00000000-0005-0000-0000-000013010000}"/>
    <cellStyle name="Custom - Style1" xfId="32" xr:uid="{00000000-0005-0000-0000-000014010000}"/>
    <cellStyle name="Data   - Style2" xfId="33" xr:uid="{00000000-0005-0000-0000-000015010000}"/>
    <cellStyle name="Data   - Style2 2" xfId="336" xr:uid="{00000000-0005-0000-0000-000016010000}"/>
    <cellStyle name="Data   - Style2 2 2" xfId="469" xr:uid="{00000000-0005-0000-0000-000017010000}"/>
    <cellStyle name="Data   - Style2 2 3" xfId="484" xr:uid="{00000000-0005-0000-0000-000018010000}"/>
    <cellStyle name="Data   - Style2 2 4" xfId="497" xr:uid="{00000000-0005-0000-0000-000019010000}"/>
    <cellStyle name="Data   - Style2 2 5" xfId="349" xr:uid="{00000000-0005-0000-0000-00001A010000}"/>
    <cellStyle name="Data   - Style2 3" xfId="249" xr:uid="{00000000-0005-0000-0000-00001B010000}"/>
    <cellStyle name="Data   - Style2 3 2" xfId="480" xr:uid="{00000000-0005-0000-0000-00001C010000}"/>
    <cellStyle name="Data   - Style2 3 3" xfId="495" xr:uid="{00000000-0005-0000-0000-00001D010000}"/>
    <cellStyle name="Data   - Style2 3 4" xfId="509" xr:uid="{00000000-0005-0000-0000-00001E010000}"/>
    <cellStyle name="Data   - Style2 3 5" xfId="516" xr:uid="{00000000-0005-0000-0000-00001F010000}"/>
    <cellStyle name="Data   - Style2 4" xfId="455" xr:uid="{00000000-0005-0000-0000-000020010000}"/>
    <cellStyle name="Data   - Style2 4 2" xfId="481" xr:uid="{00000000-0005-0000-0000-000021010000}"/>
    <cellStyle name="Data   - Style2 4 3" xfId="496" xr:uid="{00000000-0005-0000-0000-000022010000}"/>
    <cellStyle name="Data   - Style2 4 4" xfId="510" xr:uid="{00000000-0005-0000-0000-000023010000}"/>
    <cellStyle name="Data   - Style2 4 5" xfId="517" xr:uid="{00000000-0005-0000-0000-000024010000}"/>
    <cellStyle name="Data   - Style2 5" xfId="399" xr:uid="{00000000-0005-0000-0000-000025010000}"/>
    <cellStyle name="Data   - Style2 5 2" xfId="458" xr:uid="{00000000-0005-0000-0000-000026010000}"/>
    <cellStyle name="Data   - Style2 5 3" xfId="360" xr:uid="{00000000-0005-0000-0000-000027010000}"/>
    <cellStyle name="Data   - Style2 5 4" xfId="354" xr:uid="{00000000-0005-0000-0000-000028010000}"/>
    <cellStyle name="Data   - Style2 5 5" xfId="584" xr:uid="{00000000-0005-0000-0000-000029010000}"/>
    <cellStyle name="Define your own named style" xfId="400" xr:uid="{00000000-0005-0000-0000-00002A010000}"/>
    <cellStyle name="Draw lines around data in range" xfId="401" xr:uid="{00000000-0005-0000-0000-00002B010000}"/>
    <cellStyle name="Draw lines around data in range 2" xfId="383" xr:uid="{00000000-0005-0000-0000-00002C010000}"/>
    <cellStyle name="Draw lines around data in range 2 2" xfId="364" xr:uid="{00000000-0005-0000-0000-00002D010000}"/>
    <cellStyle name="Draw lines around data in range 2 3" xfId="457" xr:uid="{00000000-0005-0000-0000-00002E010000}"/>
    <cellStyle name="Draw lines around data in range 2 4" xfId="355" xr:uid="{00000000-0005-0000-0000-00002F010000}"/>
    <cellStyle name="Draw lines around data in range 2 5" xfId="378" xr:uid="{00000000-0005-0000-0000-000030010000}"/>
    <cellStyle name="Draw lines around data in range 3" xfId="459" xr:uid="{00000000-0005-0000-0000-000031010000}"/>
    <cellStyle name="Draw lines around data in range 4" xfId="377" xr:uid="{00000000-0005-0000-0000-000032010000}"/>
    <cellStyle name="Draw lines around data in range 5" xfId="368" xr:uid="{00000000-0005-0000-0000-000033010000}"/>
    <cellStyle name="Draw lines around data in range 6" xfId="585" xr:uid="{00000000-0005-0000-0000-000034010000}"/>
    <cellStyle name="Draw shadow and lines within range" xfId="402" xr:uid="{00000000-0005-0000-0000-000035010000}"/>
    <cellStyle name="Draw shadow and lines within range 2" xfId="382" xr:uid="{00000000-0005-0000-0000-000036010000}"/>
    <cellStyle name="Draw shadow and lines within range 2 2" xfId="380" xr:uid="{00000000-0005-0000-0000-000037010000}"/>
    <cellStyle name="Draw shadow and lines within range 2 3" xfId="353" xr:uid="{00000000-0005-0000-0000-000038010000}"/>
    <cellStyle name="Draw shadow and lines within range 2 4" xfId="373" xr:uid="{00000000-0005-0000-0000-000039010000}"/>
    <cellStyle name="Draw shadow and lines within range 2 5" xfId="351" xr:uid="{00000000-0005-0000-0000-00003A010000}"/>
    <cellStyle name="Draw shadow and lines within range 3" xfId="460" xr:uid="{00000000-0005-0000-0000-00003B010000}"/>
    <cellStyle name="Draw shadow and lines within range 4" xfId="444" xr:uid="{00000000-0005-0000-0000-00003C010000}"/>
    <cellStyle name="Draw shadow and lines within range 5" xfId="372" xr:uid="{00000000-0005-0000-0000-00003D010000}"/>
    <cellStyle name="Draw shadow and lines within range 6" xfId="586" xr:uid="{00000000-0005-0000-0000-00003E010000}"/>
    <cellStyle name="Enlarge title text, yellow on blue" xfId="403" xr:uid="{00000000-0005-0000-0000-00003F010000}"/>
    <cellStyle name="Excel Built-in Comma 2" xfId="84" xr:uid="{00000000-0005-0000-0000-000040010000}"/>
    <cellStyle name="Excel Built-in Comma 2 2" xfId="250" xr:uid="{00000000-0005-0000-0000-000041010000}"/>
    <cellStyle name="Excel Built-in Normal" xfId="85" xr:uid="{00000000-0005-0000-0000-000042010000}"/>
    <cellStyle name="Explanatory Text" xfId="124" builtinId="53" customBuiltin="1"/>
    <cellStyle name="Format a column of totals" xfId="404" xr:uid="{00000000-0005-0000-0000-000044010000}"/>
    <cellStyle name="Format a row of totals" xfId="405" xr:uid="{00000000-0005-0000-0000-000045010000}"/>
    <cellStyle name="Format a row of totals 2" xfId="381" xr:uid="{00000000-0005-0000-0000-000046010000}"/>
    <cellStyle name="Format a row of totals 2 2" xfId="370" xr:uid="{00000000-0005-0000-0000-000047010000}"/>
    <cellStyle name="Format a row of totals 2 3" xfId="357" xr:uid="{00000000-0005-0000-0000-000048010000}"/>
    <cellStyle name="Format a row of totals 2 4" xfId="466" xr:uid="{00000000-0005-0000-0000-000049010000}"/>
    <cellStyle name="Format a row of totals 2 5" xfId="499" xr:uid="{00000000-0005-0000-0000-00004A010000}"/>
    <cellStyle name="Format a row of totals 3" xfId="461" xr:uid="{00000000-0005-0000-0000-00004B010000}"/>
    <cellStyle name="Format a row of totals 4" xfId="362" xr:uid="{00000000-0005-0000-0000-00004C010000}"/>
    <cellStyle name="Format a row of totals 5" xfId="359" xr:uid="{00000000-0005-0000-0000-00004D010000}"/>
    <cellStyle name="Format a row of totals 6" xfId="587" xr:uid="{00000000-0005-0000-0000-00004E010000}"/>
    <cellStyle name="Format text as bold, black on yellow" xfId="406" xr:uid="{00000000-0005-0000-0000-00004F010000}"/>
    <cellStyle name="Format text as bold, black on yellow 2" xfId="453" xr:uid="{00000000-0005-0000-0000-000050010000}"/>
    <cellStyle name="Format text as bold, black on yellow 2 2" xfId="476" xr:uid="{00000000-0005-0000-0000-000051010000}"/>
    <cellStyle name="Format text as bold, black on yellow 2 3" xfId="491" xr:uid="{00000000-0005-0000-0000-000052010000}"/>
    <cellStyle name="Format text as bold, black on yellow 2 4" xfId="505" xr:uid="{00000000-0005-0000-0000-000053010000}"/>
    <cellStyle name="Format text as bold, black on yellow 2 5" xfId="512" xr:uid="{00000000-0005-0000-0000-000054010000}"/>
    <cellStyle name="Format text as bold, black on yellow 3" xfId="462" xr:uid="{00000000-0005-0000-0000-000055010000}"/>
    <cellStyle name="Format text as bold, black on yellow 4" xfId="379" xr:uid="{00000000-0005-0000-0000-000056010000}"/>
    <cellStyle name="Format text as bold, black on yellow 5" xfId="465" xr:uid="{00000000-0005-0000-0000-000057010000}"/>
    <cellStyle name="Format text as bold, black on yellow 6" xfId="588" xr:uid="{00000000-0005-0000-0000-000058010000}"/>
    <cellStyle name="Good" xfId="115" builtinId="26" customBuiltin="1"/>
    <cellStyle name="Heading 1" xfId="111" builtinId="16" customBuiltin="1"/>
    <cellStyle name="Heading 2" xfId="112" builtinId="17" customBuiltin="1"/>
    <cellStyle name="Heading 3" xfId="113" builtinId="18" customBuiltin="1"/>
    <cellStyle name="Heading 4" xfId="114" builtinId="19" customBuiltin="1"/>
    <cellStyle name="Hyperlink 2" xfId="34" xr:uid="{00000000-0005-0000-0000-00005E010000}"/>
    <cellStyle name="Hyperlink 3" xfId="35" xr:uid="{00000000-0005-0000-0000-00005F010000}"/>
    <cellStyle name="Hyperlink 3 2" xfId="251" xr:uid="{00000000-0005-0000-0000-000060010000}"/>
    <cellStyle name="Hyperlink 4" xfId="596" xr:uid="{00000000-0005-0000-0000-000061010000}"/>
    <cellStyle name="Input" xfId="117" builtinId="20" customBuiltin="1"/>
    <cellStyle name="Labels - Style3" xfId="36" xr:uid="{00000000-0005-0000-0000-000063010000}"/>
    <cellStyle name="Labels - Style3 2" xfId="337" xr:uid="{00000000-0005-0000-0000-000064010000}"/>
    <cellStyle name="Labels - Style3 2 2" xfId="472" xr:uid="{00000000-0005-0000-0000-000065010000}"/>
    <cellStyle name="Labels - Style3 2 3" xfId="487" xr:uid="{00000000-0005-0000-0000-000066010000}"/>
    <cellStyle name="Labels - Style3 2 4" xfId="501" xr:uid="{00000000-0005-0000-0000-000067010000}"/>
    <cellStyle name="Labels - Style3 2 5" xfId="358" xr:uid="{00000000-0005-0000-0000-000068010000}"/>
    <cellStyle name="Labels - Style3 3" xfId="252" xr:uid="{00000000-0005-0000-0000-000069010000}"/>
    <cellStyle name="Labels - Style3 3 2" xfId="479" xr:uid="{00000000-0005-0000-0000-00006A010000}"/>
    <cellStyle name="Labels - Style3 3 3" xfId="494" xr:uid="{00000000-0005-0000-0000-00006B010000}"/>
    <cellStyle name="Labels - Style3 3 4" xfId="508" xr:uid="{00000000-0005-0000-0000-00006C010000}"/>
    <cellStyle name="Labels - Style3 3 5" xfId="515" xr:uid="{00000000-0005-0000-0000-00006D010000}"/>
    <cellStyle name="Labels - Style3 4" xfId="449" xr:uid="{00000000-0005-0000-0000-00006E010000}"/>
    <cellStyle name="Labels - Style3 4 2" xfId="475" xr:uid="{00000000-0005-0000-0000-00006F010000}"/>
    <cellStyle name="Labels - Style3 4 3" xfId="490" xr:uid="{00000000-0005-0000-0000-000070010000}"/>
    <cellStyle name="Labels - Style3 4 4" xfId="504" xr:uid="{00000000-0005-0000-0000-000071010000}"/>
    <cellStyle name="Labels - Style3 4 5" xfId="511" xr:uid="{00000000-0005-0000-0000-000072010000}"/>
    <cellStyle name="Labels - Style3 5" xfId="407" xr:uid="{00000000-0005-0000-0000-000073010000}"/>
    <cellStyle name="Labels - Style3 5 2" xfId="463" xr:uid="{00000000-0005-0000-0000-000074010000}"/>
    <cellStyle name="Labels - Style3 5 3" xfId="369" xr:uid="{00000000-0005-0000-0000-000075010000}"/>
    <cellStyle name="Labels - Style3 5 4" xfId="413" xr:uid="{00000000-0005-0000-0000-000076010000}"/>
    <cellStyle name="Labels - Style3 5 5" xfId="589" xr:uid="{00000000-0005-0000-0000-000077010000}"/>
    <cellStyle name="Linked Cell" xfId="120" builtinId="24" customBuiltin="1"/>
    <cellStyle name="Neutral 2" xfId="144" xr:uid="{00000000-0005-0000-0000-000079010000}"/>
    <cellStyle name="Normal" xfId="0" builtinId="0"/>
    <cellStyle name="Normal 10" xfId="69" xr:uid="{00000000-0005-0000-0000-00007B010000}"/>
    <cellStyle name="Normal 10 2" xfId="86" xr:uid="{00000000-0005-0000-0000-00007C010000}"/>
    <cellStyle name="Normal 10 2 2" xfId="166" xr:uid="{00000000-0005-0000-0000-00007D010000}"/>
    <cellStyle name="Normal 10 3" xfId="253" xr:uid="{00000000-0005-0000-0000-00007E010000}"/>
    <cellStyle name="Normal 11" xfId="74" xr:uid="{00000000-0005-0000-0000-00007F010000}"/>
    <cellStyle name="Normal 11 2" xfId="87" xr:uid="{00000000-0005-0000-0000-000080010000}"/>
    <cellStyle name="Normal 11 2 2" xfId="255" xr:uid="{00000000-0005-0000-0000-000081010000}"/>
    <cellStyle name="Normal 11 3" xfId="254" xr:uid="{00000000-0005-0000-0000-000082010000}"/>
    <cellStyle name="Normal 11 3 2" xfId="452" xr:uid="{00000000-0005-0000-0000-000083010000}"/>
    <cellStyle name="Normal 11 4" xfId="607" xr:uid="{00000000-0005-0000-0000-000084010000}"/>
    <cellStyle name="Normal 12" xfId="88" xr:uid="{00000000-0005-0000-0000-000085010000}"/>
    <cellStyle name="Normal 12 2" xfId="256" xr:uid="{00000000-0005-0000-0000-000086010000}"/>
    <cellStyle name="Normal 12 2 2" xfId="608" xr:uid="{00000000-0005-0000-0000-000087010000}"/>
    <cellStyle name="Normal 13" xfId="89" xr:uid="{00000000-0005-0000-0000-000088010000}"/>
    <cellStyle name="Normal 13 2" xfId="314" xr:uid="{00000000-0005-0000-0000-000089010000}"/>
    <cellStyle name="Normal 14" xfId="90" xr:uid="{00000000-0005-0000-0000-00008A010000}"/>
    <cellStyle name="Normal 15" xfId="91" xr:uid="{00000000-0005-0000-0000-00008B010000}"/>
    <cellStyle name="Normal 16" xfId="92" xr:uid="{00000000-0005-0000-0000-00008C010000}"/>
    <cellStyle name="Normal 17" xfId="93" xr:uid="{00000000-0005-0000-0000-00008D010000}"/>
    <cellStyle name="Normal 18" xfId="94" xr:uid="{00000000-0005-0000-0000-00008E010000}"/>
    <cellStyle name="Normal 19" xfId="95" xr:uid="{00000000-0005-0000-0000-00008F010000}"/>
    <cellStyle name="Normal 2" xfId="37" xr:uid="{00000000-0005-0000-0000-000090010000}"/>
    <cellStyle name="Normal 2 10" xfId="518" xr:uid="{00000000-0005-0000-0000-000091010000}"/>
    <cellStyle name="Normal 2 2" xfId="38" xr:uid="{00000000-0005-0000-0000-000092010000}"/>
    <cellStyle name="Normal 2 2 2" xfId="158" xr:uid="{00000000-0005-0000-0000-000093010000}"/>
    <cellStyle name="Normal 2 2 3" xfId="409" xr:uid="{00000000-0005-0000-0000-000094010000}"/>
    <cellStyle name="Normal 2 2 3 2" xfId="410" xr:uid="{00000000-0005-0000-0000-000095010000}"/>
    <cellStyle name="Normal 2 2 3 2 2" xfId="411" xr:uid="{00000000-0005-0000-0000-000096010000}"/>
    <cellStyle name="Normal 2 2 4" xfId="408" xr:uid="{00000000-0005-0000-0000-000097010000}"/>
    <cellStyle name="Normal 2 3" xfId="39" xr:uid="{00000000-0005-0000-0000-000098010000}"/>
    <cellStyle name="Normal 2 3 2" xfId="317" xr:uid="{00000000-0005-0000-0000-000099010000}"/>
    <cellStyle name="Normal 2 3 2 2" xfId="412" xr:uid="{00000000-0005-0000-0000-00009A010000}"/>
    <cellStyle name="Normal 2 3 3" xfId="257" xr:uid="{00000000-0005-0000-0000-00009B010000}"/>
    <cellStyle name="Normal 2 4" xfId="40" xr:uid="{00000000-0005-0000-0000-00009C010000}"/>
    <cellStyle name="Normal 2 4 2" xfId="258" xr:uid="{00000000-0005-0000-0000-00009D010000}"/>
    <cellStyle name="Normal 2 45 2" xfId="625" xr:uid="{00000000-0005-0000-0000-00009E010000}"/>
    <cellStyle name="Normal 2 5" xfId="41" xr:uid="{00000000-0005-0000-0000-00009F010000}"/>
    <cellStyle name="Normal 2 5 2" xfId="259" xr:uid="{00000000-0005-0000-0000-0000A0010000}"/>
    <cellStyle name="Normal 2 6" xfId="71" xr:uid="{00000000-0005-0000-0000-0000A1010000}"/>
    <cellStyle name="Normal 2 6 2" xfId="450" xr:uid="{00000000-0005-0000-0000-0000A2010000}"/>
    <cellStyle name="Normal 2 6 3" xfId="414" xr:uid="{00000000-0005-0000-0000-0000A3010000}"/>
    <cellStyle name="Normal 2 7" xfId="72" xr:uid="{00000000-0005-0000-0000-0000A4010000}"/>
    <cellStyle name="Normal 2 7 2" xfId="322" xr:uid="{00000000-0005-0000-0000-0000A5010000}"/>
    <cellStyle name="Normal 2 7 2 2" xfId="451" xr:uid="{00000000-0005-0000-0000-0000A6010000}"/>
    <cellStyle name="Normal 2 7 3" xfId="415" xr:uid="{00000000-0005-0000-0000-0000A7010000}"/>
    <cellStyle name="Normal 2 7 4" xfId="366" xr:uid="{00000000-0005-0000-0000-0000A8010000}"/>
    <cellStyle name="Normal 2 8" xfId="344" xr:uid="{00000000-0005-0000-0000-0000A9010000}"/>
    <cellStyle name="Normal 2 8 2" xfId="346" xr:uid="{00000000-0005-0000-0000-0000AA010000}"/>
    <cellStyle name="Normal 2 8 3" xfId="445" xr:uid="{00000000-0005-0000-0000-0000AB010000}"/>
    <cellStyle name="Normal 2 9" xfId="157" xr:uid="{00000000-0005-0000-0000-0000AC010000}"/>
    <cellStyle name="Normal 2 9 2" xfId="609" xr:uid="{00000000-0005-0000-0000-0000AD010000}"/>
    <cellStyle name="Normal 2_Revised - Astral Stock to be billed to TIS Nepal till Dec-08-May 24" xfId="416" xr:uid="{00000000-0005-0000-0000-0000AE010000}"/>
    <cellStyle name="Normal 20" xfId="96" xr:uid="{00000000-0005-0000-0000-0000AF010000}"/>
    <cellStyle name="Normal 20 2" xfId="610" xr:uid="{00000000-0005-0000-0000-0000B0010000}"/>
    <cellStyle name="Normal 21" xfId="97" xr:uid="{00000000-0005-0000-0000-0000B1010000}"/>
    <cellStyle name="Normal 22" xfId="98" xr:uid="{00000000-0005-0000-0000-0000B2010000}"/>
    <cellStyle name="Normal 23" xfId="99" xr:uid="{00000000-0005-0000-0000-0000B3010000}"/>
    <cellStyle name="Normal 24" xfId="100" xr:uid="{00000000-0005-0000-0000-0000B4010000}"/>
    <cellStyle name="Normal 25" xfId="101" xr:uid="{00000000-0005-0000-0000-0000B5010000}"/>
    <cellStyle name="Normal 25 2" xfId="260" xr:uid="{00000000-0005-0000-0000-0000B6010000}"/>
    <cellStyle name="Normal 26" xfId="105" xr:uid="{00000000-0005-0000-0000-0000B7010000}"/>
    <cellStyle name="Normal 26 2" xfId="261" xr:uid="{00000000-0005-0000-0000-0000B8010000}"/>
    <cellStyle name="Normal 27" xfId="2" xr:uid="{00000000-0005-0000-0000-0000B9010000}"/>
    <cellStyle name="Normal 27 2" xfId="597" xr:uid="{00000000-0005-0000-0000-0000BA010000}"/>
    <cellStyle name="Normal 28" xfId="307" xr:uid="{00000000-0005-0000-0000-0000BB010000}"/>
    <cellStyle name="Normal 28 2" xfId="340" xr:uid="{00000000-0005-0000-0000-0000BC010000}"/>
    <cellStyle name="Normal 29" xfId="323" xr:uid="{00000000-0005-0000-0000-0000BD010000}"/>
    <cellStyle name="Normal 3" xfId="42" xr:uid="{00000000-0005-0000-0000-0000BE010000}"/>
    <cellStyle name="Normal 3 2" xfId="43" xr:uid="{00000000-0005-0000-0000-0000BF010000}"/>
    <cellStyle name="Normal 3 2 2" xfId="44" xr:uid="{00000000-0005-0000-0000-0000C0010000}"/>
    <cellStyle name="Normal 3 2 2 2" xfId="263" xr:uid="{00000000-0005-0000-0000-0000C1010000}"/>
    <cellStyle name="Normal 3 2 3" xfId="262" xr:uid="{00000000-0005-0000-0000-0000C2010000}"/>
    <cellStyle name="Normal 3 2 3 2" xfId="446" xr:uid="{00000000-0005-0000-0000-0000C3010000}"/>
    <cellStyle name="Normal 3 2 4" xfId="417" xr:uid="{00000000-0005-0000-0000-0000C4010000}"/>
    <cellStyle name="Normal 3 3" xfId="45" xr:uid="{00000000-0005-0000-0000-0000C5010000}"/>
    <cellStyle name="Normal 3 4" xfId="46" xr:uid="{00000000-0005-0000-0000-0000C6010000}"/>
    <cellStyle name="Normal 3 5" xfId="47" xr:uid="{00000000-0005-0000-0000-0000C7010000}"/>
    <cellStyle name="Normal 3 6" xfId="159" xr:uid="{00000000-0005-0000-0000-0000C8010000}"/>
    <cellStyle name="Normal 3_CENTRAL LOAN64.65 jestha" xfId="48" xr:uid="{00000000-0005-0000-0000-0000C9010000}"/>
    <cellStyle name="Normal 30" xfId="324" xr:uid="{00000000-0005-0000-0000-0000CA010000}"/>
    <cellStyle name="Normal 31" xfId="325" xr:uid="{00000000-0005-0000-0000-0000CB010000}"/>
    <cellStyle name="Normal 32" xfId="326" xr:uid="{00000000-0005-0000-0000-0000CC010000}"/>
    <cellStyle name="Normal 33" xfId="327" xr:uid="{00000000-0005-0000-0000-0000CD010000}"/>
    <cellStyle name="Normal 34" xfId="328" xr:uid="{00000000-0005-0000-0000-0000CE010000}"/>
    <cellStyle name="Normal 35" xfId="329" xr:uid="{00000000-0005-0000-0000-0000CF010000}"/>
    <cellStyle name="Normal 36" xfId="330" xr:uid="{00000000-0005-0000-0000-0000D0010000}"/>
    <cellStyle name="Normal 37" xfId="331" xr:uid="{00000000-0005-0000-0000-0000D1010000}"/>
    <cellStyle name="Normal 38" xfId="332" xr:uid="{00000000-0005-0000-0000-0000D2010000}"/>
    <cellStyle name="Normal 39" xfId="334" xr:uid="{00000000-0005-0000-0000-0000D3010000}"/>
    <cellStyle name="Normal 39 2" xfId="342" xr:uid="{00000000-0005-0000-0000-0000D4010000}"/>
    <cellStyle name="Normal 4" xfId="49" xr:uid="{00000000-0005-0000-0000-0000D5010000}"/>
    <cellStyle name="Normal 4 10" xfId="447" xr:uid="{00000000-0005-0000-0000-0000D6010000}"/>
    <cellStyle name="Normal 4 11" xfId="418" xr:uid="{00000000-0005-0000-0000-0000D7010000}"/>
    <cellStyle name="Normal 4 12" xfId="611" xr:uid="{00000000-0005-0000-0000-0000D8010000}"/>
    <cellStyle name="Normal 4 2" xfId="264" xr:uid="{00000000-0005-0000-0000-0000D9010000}"/>
    <cellStyle name="Normal 4 2 2" xfId="420" xr:uid="{00000000-0005-0000-0000-0000DA010000}"/>
    <cellStyle name="Normal 4 2 3" xfId="419" xr:uid="{00000000-0005-0000-0000-0000DB010000}"/>
    <cellStyle name="Normal 4 3" xfId="165" xr:uid="{00000000-0005-0000-0000-0000DC010000}"/>
    <cellStyle name="Normal 4 3 2" xfId="421" xr:uid="{00000000-0005-0000-0000-0000DD010000}"/>
    <cellStyle name="Normal 4 4" xfId="422" xr:uid="{00000000-0005-0000-0000-0000DE010000}"/>
    <cellStyle name="Normal 4 5" xfId="423" xr:uid="{00000000-0005-0000-0000-0000DF010000}"/>
    <cellStyle name="Normal 4 5 2" xfId="424" xr:uid="{00000000-0005-0000-0000-0000E0010000}"/>
    <cellStyle name="Normal 4 6" xfId="425" xr:uid="{00000000-0005-0000-0000-0000E1010000}"/>
    <cellStyle name="Normal 4 7" xfId="426" xr:uid="{00000000-0005-0000-0000-0000E2010000}"/>
    <cellStyle name="Normal 4 8" xfId="427" xr:uid="{00000000-0005-0000-0000-0000E3010000}"/>
    <cellStyle name="Normal 4 9" xfId="428" xr:uid="{00000000-0005-0000-0000-0000E4010000}"/>
    <cellStyle name="Normal 40" xfId="335" xr:uid="{00000000-0005-0000-0000-0000E5010000}"/>
    <cellStyle name="Normal 40 2" xfId="343" xr:uid="{00000000-0005-0000-0000-0000E6010000}"/>
    <cellStyle name="Normal 41" xfId="345" xr:uid="{00000000-0005-0000-0000-0000E7010000}"/>
    <cellStyle name="Normal 42" xfId="348" xr:uid="{00000000-0005-0000-0000-0000E8010000}"/>
    <cellStyle name="Normal 43" xfId="454" xr:uid="{00000000-0005-0000-0000-0000E9010000}"/>
    <cellStyle name="Normal 44" xfId="520" xr:uid="{00000000-0005-0000-0000-0000EA010000}"/>
    <cellStyle name="Normal 45" xfId="620" xr:uid="{00000000-0005-0000-0000-0000EB010000}"/>
    <cellStyle name="Normal 46" xfId="623" xr:uid="{00000000-0005-0000-0000-0000EC010000}"/>
    <cellStyle name="Normal 47" xfId="626" xr:uid="{00000000-0005-0000-0000-0000ED010000}"/>
    <cellStyle name="Normal 5" xfId="50" xr:uid="{00000000-0005-0000-0000-0000EE010000}"/>
    <cellStyle name="Normal 5 2" xfId="315" xr:uid="{00000000-0005-0000-0000-0000EF010000}"/>
    <cellStyle name="Normal 5 2 2" xfId="430" xr:uid="{00000000-0005-0000-0000-0000F0010000}"/>
    <cellStyle name="Normal 5 3" xfId="321" xr:uid="{00000000-0005-0000-0000-0000F1010000}"/>
    <cellStyle name="Normal 5 3 2" xfId="429" xr:uid="{00000000-0005-0000-0000-0000F2010000}"/>
    <cellStyle name="Normal 5 4" xfId="265" xr:uid="{00000000-0005-0000-0000-0000F3010000}"/>
    <cellStyle name="Normal 5 5" xfId="356" xr:uid="{00000000-0005-0000-0000-0000F4010000}"/>
    <cellStyle name="Normal 6" xfId="51" xr:uid="{00000000-0005-0000-0000-0000F5010000}"/>
    <cellStyle name="Normal 6 2" xfId="266" xr:uid="{00000000-0005-0000-0000-0000F6010000}"/>
    <cellStyle name="Normal 6 3" xfId="160" xr:uid="{00000000-0005-0000-0000-0000F7010000}"/>
    <cellStyle name="Normal 6 4" xfId="612" xr:uid="{00000000-0005-0000-0000-0000F8010000}"/>
    <cellStyle name="Normal 67" xfId="102" xr:uid="{00000000-0005-0000-0000-0000F9010000}"/>
    <cellStyle name="Normal 7" xfId="52" xr:uid="{00000000-0005-0000-0000-0000FA010000}"/>
    <cellStyle name="Normal 7 2" xfId="267" xr:uid="{00000000-0005-0000-0000-0000FB010000}"/>
    <cellStyle name="Normal 7 3" xfId="613" xr:uid="{00000000-0005-0000-0000-0000FC010000}"/>
    <cellStyle name="Normal 8" xfId="53" xr:uid="{00000000-0005-0000-0000-0000FD010000}"/>
    <cellStyle name="Normal 8 2" xfId="268" xr:uid="{00000000-0005-0000-0000-0000FE010000}"/>
    <cellStyle name="Normal 8 3" xfId="614" xr:uid="{00000000-0005-0000-0000-0000FF010000}"/>
    <cellStyle name="Normal 9" xfId="54" xr:uid="{00000000-0005-0000-0000-000000020000}"/>
    <cellStyle name="Normal 9 2" xfId="55" xr:uid="{00000000-0005-0000-0000-000001020000}"/>
    <cellStyle name="Normal 9 2 2" xfId="270" xr:uid="{00000000-0005-0000-0000-000002020000}"/>
    <cellStyle name="Normal 9 3" xfId="269" xr:uid="{00000000-0005-0000-0000-000003020000}"/>
    <cellStyle name="Normal 9 3 2" xfId="432" xr:uid="{00000000-0005-0000-0000-000004020000}"/>
    <cellStyle name="Normal 9 4" xfId="431" xr:uid="{00000000-0005-0000-0000-000005020000}"/>
    <cellStyle name="Normal 9 5" xfId="615" xr:uid="{00000000-0005-0000-0000-000006020000}"/>
    <cellStyle name="Normal 9_Reporting Format_all forms" xfId="103" xr:uid="{00000000-0005-0000-0000-000007020000}"/>
    <cellStyle name="Note" xfId="123" builtinId="10" customBuiltin="1"/>
    <cellStyle name="Output" xfId="118" builtinId="21" customBuiltin="1"/>
    <cellStyle name="Percent" xfId="347" builtinId="5"/>
    <cellStyle name="Percent 2" xfId="57" xr:uid="{00000000-0005-0000-0000-00000B020000}"/>
    <cellStyle name="Percent 2 2" xfId="58" xr:uid="{00000000-0005-0000-0000-00000C020000}"/>
    <cellStyle name="Percent 2 2 2" xfId="59" xr:uid="{00000000-0005-0000-0000-00000D020000}"/>
    <cellStyle name="Percent 2 2 3" xfId="271" xr:uid="{00000000-0005-0000-0000-00000E020000}"/>
    <cellStyle name="Percent 2 2 3 2" xfId="434" xr:uid="{00000000-0005-0000-0000-00000F020000}"/>
    <cellStyle name="Percent 2 2 4" xfId="361" xr:uid="{00000000-0005-0000-0000-000010020000}"/>
    <cellStyle name="Percent 2 3" xfId="77" xr:uid="{00000000-0005-0000-0000-000011020000}"/>
    <cellStyle name="Percent 2 3 2" xfId="272" xr:uid="{00000000-0005-0000-0000-000012020000}"/>
    <cellStyle name="Percent 2 3 2 2" xfId="619" xr:uid="{00000000-0005-0000-0000-000013020000}"/>
    <cellStyle name="Percent 2 3 3" xfId="616" xr:uid="{00000000-0005-0000-0000-000014020000}"/>
    <cellStyle name="Percent 2 4" xfId="161" xr:uid="{00000000-0005-0000-0000-000015020000}"/>
    <cellStyle name="Percent 3" xfId="76" xr:uid="{00000000-0005-0000-0000-000016020000}"/>
    <cellStyle name="Percent 3 10" xfId="274" xr:uid="{00000000-0005-0000-0000-000017020000}"/>
    <cellStyle name="Percent 3 11" xfId="275" xr:uid="{00000000-0005-0000-0000-000018020000}"/>
    <cellStyle name="Percent 3 12" xfId="276" xr:uid="{00000000-0005-0000-0000-000019020000}"/>
    <cellStyle name="Percent 3 13" xfId="277" xr:uid="{00000000-0005-0000-0000-00001A020000}"/>
    <cellStyle name="Percent 3 14" xfId="278" xr:uid="{00000000-0005-0000-0000-00001B020000}"/>
    <cellStyle name="Percent 3 15" xfId="279" xr:uid="{00000000-0005-0000-0000-00001C020000}"/>
    <cellStyle name="Percent 3 16" xfId="280" xr:uid="{00000000-0005-0000-0000-00001D020000}"/>
    <cellStyle name="Percent 3 17" xfId="281" xr:uid="{00000000-0005-0000-0000-00001E020000}"/>
    <cellStyle name="Percent 3 18" xfId="282" xr:uid="{00000000-0005-0000-0000-00001F020000}"/>
    <cellStyle name="Percent 3 19" xfId="283" xr:uid="{00000000-0005-0000-0000-000020020000}"/>
    <cellStyle name="Percent 3 2" xfId="60" xr:uid="{00000000-0005-0000-0000-000021020000}"/>
    <cellStyle name="Percent 3 2 2" xfId="284" xr:uid="{00000000-0005-0000-0000-000022020000}"/>
    <cellStyle name="Percent 3 20" xfId="285" xr:uid="{00000000-0005-0000-0000-000023020000}"/>
    <cellStyle name="Percent 3 21" xfId="286" xr:uid="{00000000-0005-0000-0000-000024020000}"/>
    <cellStyle name="Percent 3 22" xfId="287" xr:uid="{00000000-0005-0000-0000-000025020000}"/>
    <cellStyle name="Percent 3 23" xfId="288" xr:uid="{00000000-0005-0000-0000-000026020000}"/>
    <cellStyle name="Percent 3 24" xfId="289" xr:uid="{00000000-0005-0000-0000-000027020000}"/>
    <cellStyle name="Percent 3 25" xfId="290" xr:uid="{00000000-0005-0000-0000-000028020000}"/>
    <cellStyle name="Percent 3 26" xfId="291" xr:uid="{00000000-0005-0000-0000-000029020000}"/>
    <cellStyle name="Percent 3 27" xfId="292" xr:uid="{00000000-0005-0000-0000-00002A020000}"/>
    <cellStyle name="Percent 3 28" xfId="293" xr:uid="{00000000-0005-0000-0000-00002B020000}"/>
    <cellStyle name="Percent 3 29" xfId="294" xr:uid="{00000000-0005-0000-0000-00002C020000}"/>
    <cellStyle name="Percent 3 3" xfId="295" xr:uid="{00000000-0005-0000-0000-00002D020000}"/>
    <cellStyle name="Percent 3 3 2" xfId="435" xr:uid="{00000000-0005-0000-0000-00002E020000}"/>
    <cellStyle name="Percent 3 30" xfId="273" xr:uid="{00000000-0005-0000-0000-00002F020000}"/>
    <cellStyle name="Percent 3 4" xfId="296" xr:uid="{00000000-0005-0000-0000-000030020000}"/>
    <cellStyle name="Percent 3 5" xfId="297" xr:uid="{00000000-0005-0000-0000-000031020000}"/>
    <cellStyle name="Percent 3 6" xfId="298" xr:uid="{00000000-0005-0000-0000-000032020000}"/>
    <cellStyle name="Percent 3 7" xfId="299" xr:uid="{00000000-0005-0000-0000-000033020000}"/>
    <cellStyle name="Percent 3 8" xfId="300" xr:uid="{00000000-0005-0000-0000-000034020000}"/>
    <cellStyle name="Percent 3 9" xfId="301" xr:uid="{00000000-0005-0000-0000-000035020000}"/>
    <cellStyle name="Percent 4" xfId="61" xr:uid="{00000000-0005-0000-0000-000036020000}"/>
    <cellStyle name="Percent 4 2" xfId="70" xr:uid="{00000000-0005-0000-0000-000037020000}"/>
    <cellStyle name="Percent 4 2 2" xfId="365" xr:uid="{00000000-0005-0000-0000-000038020000}"/>
    <cellStyle name="Percent 4 3" xfId="302" xr:uid="{00000000-0005-0000-0000-000039020000}"/>
    <cellStyle name="Percent 4 3 2" xfId="617" xr:uid="{00000000-0005-0000-0000-00003A020000}"/>
    <cellStyle name="Percent 5" xfId="62" xr:uid="{00000000-0005-0000-0000-00003B020000}"/>
    <cellStyle name="Percent 5 2" xfId="303" xr:uid="{00000000-0005-0000-0000-00003C020000}"/>
    <cellStyle name="Percent 6" xfId="107" xr:uid="{00000000-0005-0000-0000-00003D020000}"/>
    <cellStyle name="Percent 6 2" xfId="304" xr:uid="{00000000-0005-0000-0000-00003E020000}"/>
    <cellStyle name="Percent 6 2 2" xfId="456" xr:uid="{00000000-0005-0000-0000-00003F020000}"/>
    <cellStyle name="Percent 67 2" xfId="104" xr:uid="{00000000-0005-0000-0000-000040020000}"/>
    <cellStyle name="Percent 7" xfId="56" xr:uid="{00000000-0005-0000-0000-000041020000}"/>
    <cellStyle name="Percent 7 2" xfId="433" xr:uid="{00000000-0005-0000-0000-000042020000}"/>
    <cellStyle name="Reset  - Style4" xfId="63" xr:uid="{00000000-0005-0000-0000-000043020000}"/>
    <cellStyle name="Reset range style to defaults" xfId="436" xr:uid="{00000000-0005-0000-0000-000044020000}"/>
    <cellStyle name="Table  - Style5" xfId="64" xr:uid="{00000000-0005-0000-0000-000045020000}"/>
    <cellStyle name="Table  - Style5 2" xfId="338" xr:uid="{00000000-0005-0000-0000-000046020000}"/>
    <cellStyle name="Table  - Style5 2 2" xfId="470" xr:uid="{00000000-0005-0000-0000-000047020000}"/>
    <cellStyle name="Table  - Style5 2 3" xfId="485" xr:uid="{00000000-0005-0000-0000-000048020000}"/>
    <cellStyle name="Table  - Style5 2 4" xfId="498" xr:uid="{00000000-0005-0000-0000-000049020000}"/>
    <cellStyle name="Table  - Style5 2 5" xfId="350" xr:uid="{00000000-0005-0000-0000-00004A020000}"/>
    <cellStyle name="Table  - Style5 3" xfId="305" xr:uid="{00000000-0005-0000-0000-00004B020000}"/>
    <cellStyle name="Table  - Style5 3 2" xfId="473" xr:uid="{00000000-0005-0000-0000-00004C020000}"/>
    <cellStyle name="Table  - Style5 3 3" xfId="488" xr:uid="{00000000-0005-0000-0000-00004D020000}"/>
    <cellStyle name="Table  - Style5 3 4" xfId="502" xr:uid="{00000000-0005-0000-0000-00004E020000}"/>
    <cellStyle name="Table  - Style5 3 5" xfId="371" xr:uid="{00000000-0005-0000-0000-00004F020000}"/>
    <cellStyle name="Table  - Style5 4" xfId="441" xr:uid="{00000000-0005-0000-0000-000050020000}"/>
    <cellStyle name="Table  - Style5 4 2" xfId="471" xr:uid="{00000000-0005-0000-0000-000051020000}"/>
    <cellStyle name="Table  - Style5 4 3" xfId="486" xr:uid="{00000000-0005-0000-0000-000052020000}"/>
    <cellStyle name="Table  - Style5 4 4" xfId="500" xr:uid="{00000000-0005-0000-0000-000053020000}"/>
    <cellStyle name="Table  - Style5 4 5" xfId="464" xr:uid="{00000000-0005-0000-0000-000054020000}"/>
    <cellStyle name="Table  - Style5 5" xfId="437" xr:uid="{00000000-0005-0000-0000-000055020000}"/>
    <cellStyle name="Table  - Style5 5 2" xfId="467" xr:uid="{00000000-0005-0000-0000-000056020000}"/>
    <cellStyle name="Table  - Style5 5 3" xfId="482" xr:uid="{00000000-0005-0000-0000-000057020000}"/>
    <cellStyle name="Table  - Style5 5 4" xfId="363" xr:uid="{00000000-0005-0000-0000-000058020000}"/>
    <cellStyle name="Table  - Style5 5 5" xfId="590" xr:uid="{00000000-0005-0000-0000-000059020000}"/>
    <cellStyle name="Title" xfId="110" builtinId="15" customBuiltin="1"/>
    <cellStyle name="Title  - Style6" xfId="65" xr:uid="{00000000-0005-0000-0000-00005B020000}"/>
    <cellStyle name="Total" xfId="125" builtinId="25" customBuiltin="1"/>
    <cellStyle name="TotCol - Style7" xfId="66" xr:uid="{00000000-0005-0000-0000-00005D020000}"/>
    <cellStyle name="TotRow - Style8" xfId="67" xr:uid="{00000000-0005-0000-0000-00005E020000}"/>
    <cellStyle name="TotRow - Style8 2" xfId="339" xr:uid="{00000000-0005-0000-0000-00005F020000}"/>
    <cellStyle name="TotRow - Style8 2 2" xfId="477" xr:uid="{00000000-0005-0000-0000-000060020000}"/>
    <cellStyle name="TotRow - Style8 2 3" xfId="492" xr:uid="{00000000-0005-0000-0000-000061020000}"/>
    <cellStyle name="TotRow - Style8 2 4" xfId="506" xr:uid="{00000000-0005-0000-0000-000062020000}"/>
    <cellStyle name="TotRow - Style8 2 5" xfId="513" xr:uid="{00000000-0005-0000-0000-000063020000}"/>
    <cellStyle name="TotRow - Style8 3" xfId="306" xr:uid="{00000000-0005-0000-0000-000064020000}"/>
    <cellStyle name="TotRow - Style8 3 2" xfId="478" xr:uid="{00000000-0005-0000-0000-000065020000}"/>
    <cellStyle name="TotRow - Style8 3 3" xfId="493" xr:uid="{00000000-0005-0000-0000-000066020000}"/>
    <cellStyle name="TotRow - Style8 3 4" xfId="507" xr:uid="{00000000-0005-0000-0000-000067020000}"/>
    <cellStyle name="TotRow - Style8 3 5" xfId="514" xr:uid="{00000000-0005-0000-0000-000068020000}"/>
    <cellStyle name="TotRow - Style8 4" xfId="448" xr:uid="{00000000-0005-0000-0000-000069020000}"/>
    <cellStyle name="TotRow - Style8 4 2" xfId="474" xr:uid="{00000000-0005-0000-0000-00006A020000}"/>
    <cellStyle name="TotRow - Style8 4 3" xfId="489" xr:uid="{00000000-0005-0000-0000-00006B020000}"/>
    <cellStyle name="TotRow - Style8 4 4" xfId="503" xr:uid="{00000000-0005-0000-0000-00006C020000}"/>
    <cellStyle name="TotRow - Style8 4 5" xfId="442" xr:uid="{00000000-0005-0000-0000-00006D020000}"/>
    <cellStyle name="TotRow - Style8 5" xfId="438" xr:uid="{00000000-0005-0000-0000-00006E020000}"/>
    <cellStyle name="TotRow - Style8 5 2" xfId="468" xr:uid="{00000000-0005-0000-0000-00006F020000}"/>
    <cellStyle name="TotRow - Style8 5 3" xfId="483" xr:uid="{00000000-0005-0000-0000-000070020000}"/>
    <cellStyle name="TotRow - Style8 5 4" xfId="386" xr:uid="{00000000-0005-0000-0000-000071020000}"/>
    <cellStyle name="TotRow - Style8 5 5" xfId="591" xr:uid="{00000000-0005-0000-0000-000072020000}"/>
    <cellStyle name="Warning Text" xfId="122" builtinId="11" customBuilti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4.xml"/><Relationship Id="rId21" Type="http://schemas.openxmlformats.org/officeDocument/2006/relationships/worksheet" Target="worksheets/sheet21.xml"/><Relationship Id="rId42" Type="http://schemas.openxmlformats.org/officeDocument/2006/relationships/externalLink" Target="externalLinks/externalLink19.xml"/><Relationship Id="rId63" Type="http://schemas.openxmlformats.org/officeDocument/2006/relationships/externalLink" Target="externalLinks/externalLink40.xml"/><Relationship Id="rId84" Type="http://schemas.openxmlformats.org/officeDocument/2006/relationships/externalLink" Target="externalLinks/externalLink61.xml"/><Relationship Id="rId138" Type="http://schemas.openxmlformats.org/officeDocument/2006/relationships/externalLink" Target="externalLinks/externalLink115.xml"/><Relationship Id="rId107" Type="http://schemas.openxmlformats.org/officeDocument/2006/relationships/externalLink" Target="externalLinks/externalLink84.xml"/><Relationship Id="rId11" Type="http://schemas.openxmlformats.org/officeDocument/2006/relationships/worksheet" Target="worksheets/sheet11.xml"/><Relationship Id="rId32" Type="http://schemas.openxmlformats.org/officeDocument/2006/relationships/externalLink" Target="externalLinks/externalLink9.xml"/><Relationship Id="rId53" Type="http://schemas.openxmlformats.org/officeDocument/2006/relationships/externalLink" Target="externalLinks/externalLink30.xml"/><Relationship Id="rId74" Type="http://schemas.openxmlformats.org/officeDocument/2006/relationships/externalLink" Target="externalLinks/externalLink51.xml"/><Relationship Id="rId128" Type="http://schemas.openxmlformats.org/officeDocument/2006/relationships/externalLink" Target="externalLinks/externalLink10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72.xml"/><Relationship Id="rId22" Type="http://schemas.openxmlformats.org/officeDocument/2006/relationships/worksheet" Target="worksheets/sheet22.xml"/><Relationship Id="rId27" Type="http://schemas.openxmlformats.org/officeDocument/2006/relationships/externalLink" Target="externalLinks/externalLink4.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64" Type="http://schemas.openxmlformats.org/officeDocument/2006/relationships/externalLink" Target="externalLinks/externalLink41.xml"/><Relationship Id="rId69" Type="http://schemas.openxmlformats.org/officeDocument/2006/relationships/externalLink" Target="externalLinks/externalLink46.xml"/><Relationship Id="rId113" Type="http://schemas.openxmlformats.org/officeDocument/2006/relationships/externalLink" Target="externalLinks/externalLink90.xml"/><Relationship Id="rId118" Type="http://schemas.openxmlformats.org/officeDocument/2006/relationships/externalLink" Target="externalLinks/externalLink95.xml"/><Relationship Id="rId134" Type="http://schemas.openxmlformats.org/officeDocument/2006/relationships/externalLink" Target="externalLinks/externalLink111.xml"/><Relationship Id="rId139" Type="http://schemas.openxmlformats.org/officeDocument/2006/relationships/externalLink" Target="externalLinks/externalLink116.xml"/><Relationship Id="rId80" Type="http://schemas.openxmlformats.org/officeDocument/2006/relationships/externalLink" Target="externalLinks/externalLink57.xml"/><Relationship Id="rId85" Type="http://schemas.openxmlformats.org/officeDocument/2006/relationships/externalLink" Target="externalLinks/externalLink6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59" Type="http://schemas.openxmlformats.org/officeDocument/2006/relationships/externalLink" Target="externalLinks/externalLink36.xml"/><Relationship Id="rId103" Type="http://schemas.openxmlformats.org/officeDocument/2006/relationships/externalLink" Target="externalLinks/externalLink80.xml"/><Relationship Id="rId108" Type="http://schemas.openxmlformats.org/officeDocument/2006/relationships/externalLink" Target="externalLinks/externalLink85.xml"/><Relationship Id="rId124" Type="http://schemas.openxmlformats.org/officeDocument/2006/relationships/externalLink" Target="externalLinks/externalLink101.xml"/><Relationship Id="rId129" Type="http://schemas.openxmlformats.org/officeDocument/2006/relationships/externalLink" Target="externalLinks/externalLink106.xml"/><Relationship Id="rId54" Type="http://schemas.openxmlformats.org/officeDocument/2006/relationships/externalLink" Target="externalLinks/externalLink31.xml"/><Relationship Id="rId70" Type="http://schemas.openxmlformats.org/officeDocument/2006/relationships/externalLink" Target="externalLinks/externalLink47.xml"/><Relationship Id="rId75" Type="http://schemas.openxmlformats.org/officeDocument/2006/relationships/externalLink" Target="externalLinks/externalLink52.xml"/><Relationship Id="rId91" Type="http://schemas.openxmlformats.org/officeDocument/2006/relationships/externalLink" Target="externalLinks/externalLink68.xml"/><Relationship Id="rId96" Type="http://schemas.openxmlformats.org/officeDocument/2006/relationships/externalLink" Target="externalLinks/externalLink73.xml"/><Relationship Id="rId140" Type="http://schemas.openxmlformats.org/officeDocument/2006/relationships/externalLink" Target="externalLinks/externalLink117.xml"/><Relationship Id="rId145" Type="http://schemas.openxmlformats.org/officeDocument/2006/relationships/externalLink" Target="externalLinks/externalLink12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externalLink" Target="externalLinks/externalLink5.xml"/><Relationship Id="rId49" Type="http://schemas.openxmlformats.org/officeDocument/2006/relationships/externalLink" Target="externalLinks/externalLink26.xml"/><Relationship Id="rId114" Type="http://schemas.openxmlformats.org/officeDocument/2006/relationships/externalLink" Target="externalLinks/externalLink91.xml"/><Relationship Id="rId119" Type="http://schemas.openxmlformats.org/officeDocument/2006/relationships/externalLink" Target="externalLinks/externalLink96.xml"/><Relationship Id="rId44" Type="http://schemas.openxmlformats.org/officeDocument/2006/relationships/externalLink" Target="externalLinks/externalLink21.xml"/><Relationship Id="rId60" Type="http://schemas.openxmlformats.org/officeDocument/2006/relationships/externalLink" Target="externalLinks/externalLink37.xml"/><Relationship Id="rId65" Type="http://schemas.openxmlformats.org/officeDocument/2006/relationships/externalLink" Target="externalLinks/externalLink42.xml"/><Relationship Id="rId81" Type="http://schemas.openxmlformats.org/officeDocument/2006/relationships/externalLink" Target="externalLinks/externalLink58.xml"/><Relationship Id="rId86" Type="http://schemas.openxmlformats.org/officeDocument/2006/relationships/externalLink" Target="externalLinks/externalLink63.xml"/><Relationship Id="rId130" Type="http://schemas.openxmlformats.org/officeDocument/2006/relationships/externalLink" Target="externalLinks/externalLink107.xml"/><Relationship Id="rId135" Type="http://schemas.openxmlformats.org/officeDocument/2006/relationships/externalLink" Target="externalLinks/externalLink11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 Id="rId109" Type="http://schemas.openxmlformats.org/officeDocument/2006/relationships/externalLink" Target="externalLinks/externalLink86.xml"/><Relationship Id="rId34" Type="http://schemas.openxmlformats.org/officeDocument/2006/relationships/externalLink" Target="externalLinks/externalLink11.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97" Type="http://schemas.openxmlformats.org/officeDocument/2006/relationships/externalLink" Target="externalLinks/externalLink74.xml"/><Relationship Id="rId104" Type="http://schemas.openxmlformats.org/officeDocument/2006/relationships/externalLink" Target="externalLinks/externalLink81.xml"/><Relationship Id="rId120" Type="http://schemas.openxmlformats.org/officeDocument/2006/relationships/externalLink" Target="externalLinks/externalLink97.xml"/><Relationship Id="rId125" Type="http://schemas.openxmlformats.org/officeDocument/2006/relationships/externalLink" Target="externalLinks/externalLink102.xml"/><Relationship Id="rId141" Type="http://schemas.openxmlformats.org/officeDocument/2006/relationships/externalLink" Target="externalLinks/externalLink118.xml"/><Relationship Id="rId146" Type="http://schemas.openxmlformats.org/officeDocument/2006/relationships/externalLink" Target="externalLinks/externalLink123.xml"/><Relationship Id="rId7" Type="http://schemas.openxmlformats.org/officeDocument/2006/relationships/worksheet" Target="worksheets/sheet7.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6.xml"/><Relationship Id="rId24" Type="http://schemas.openxmlformats.org/officeDocument/2006/relationships/externalLink" Target="externalLinks/externalLink1.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110" Type="http://schemas.openxmlformats.org/officeDocument/2006/relationships/externalLink" Target="externalLinks/externalLink87.xml"/><Relationship Id="rId115" Type="http://schemas.openxmlformats.org/officeDocument/2006/relationships/externalLink" Target="externalLinks/externalLink92.xml"/><Relationship Id="rId131" Type="http://schemas.openxmlformats.org/officeDocument/2006/relationships/externalLink" Target="externalLinks/externalLink108.xml"/><Relationship Id="rId136" Type="http://schemas.openxmlformats.org/officeDocument/2006/relationships/externalLink" Target="externalLinks/externalLink113.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52"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105" Type="http://schemas.openxmlformats.org/officeDocument/2006/relationships/externalLink" Target="externalLinks/externalLink82.xml"/><Relationship Id="rId126" Type="http://schemas.openxmlformats.org/officeDocument/2006/relationships/externalLink" Target="externalLinks/externalLink103.xml"/><Relationship Id="rId147" Type="http://schemas.openxmlformats.org/officeDocument/2006/relationships/externalLink" Target="externalLinks/externalLink124.xml"/><Relationship Id="rId8" Type="http://schemas.openxmlformats.org/officeDocument/2006/relationships/worksheet" Target="worksheets/sheet8.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98" Type="http://schemas.openxmlformats.org/officeDocument/2006/relationships/externalLink" Target="externalLinks/externalLink75.xml"/><Relationship Id="rId121" Type="http://schemas.openxmlformats.org/officeDocument/2006/relationships/externalLink" Target="externalLinks/externalLink98.xml"/><Relationship Id="rId142" Type="http://schemas.openxmlformats.org/officeDocument/2006/relationships/externalLink" Target="externalLinks/externalLink119.xml"/><Relationship Id="rId3" Type="http://schemas.openxmlformats.org/officeDocument/2006/relationships/worksheet" Target="worksheets/sheet3.xml"/><Relationship Id="rId25" Type="http://schemas.openxmlformats.org/officeDocument/2006/relationships/externalLink" Target="externalLinks/externalLink2.xml"/><Relationship Id="rId46" Type="http://schemas.openxmlformats.org/officeDocument/2006/relationships/externalLink" Target="externalLinks/externalLink23.xml"/><Relationship Id="rId67" Type="http://schemas.openxmlformats.org/officeDocument/2006/relationships/externalLink" Target="externalLinks/externalLink44.xml"/><Relationship Id="rId116" Type="http://schemas.openxmlformats.org/officeDocument/2006/relationships/externalLink" Target="externalLinks/externalLink93.xml"/><Relationship Id="rId137" Type="http://schemas.openxmlformats.org/officeDocument/2006/relationships/externalLink" Target="externalLinks/externalLink114.xml"/><Relationship Id="rId20" Type="http://schemas.openxmlformats.org/officeDocument/2006/relationships/worksheet" Target="worksheets/sheet20.xml"/><Relationship Id="rId41" Type="http://schemas.openxmlformats.org/officeDocument/2006/relationships/externalLink" Target="externalLinks/externalLink18.xml"/><Relationship Id="rId62" Type="http://schemas.openxmlformats.org/officeDocument/2006/relationships/externalLink" Target="externalLinks/externalLink39.xml"/><Relationship Id="rId83" Type="http://schemas.openxmlformats.org/officeDocument/2006/relationships/externalLink" Target="externalLinks/externalLink60.xml"/><Relationship Id="rId88" Type="http://schemas.openxmlformats.org/officeDocument/2006/relationships/externalLink" Target="externalLinks/externalLink65.xml"/><Relationship Id="rId111" Type="http://schemas.openxmlformats.org/officeDocument/2006/relationships/externalLink" Target="externalLinks/externalLink88.xml"/><Relationship Id="rId132" Type="http://schemas.openxmlformats.org/officeDocument/2006/relationships/externalLink" Target="externalLinks/externalLink109.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externalLink" Target="externalLinks/externalLink13.xml"/><Relationship Id="rId57" Type="http://schemas.openxmlformats.org/officeDocument/2006/relationships/externalLink" Target="externalLinks/externalLink34.xml"/><Relationship Id="rId106" Type="http://schemas.openxmlformats.org/officeDocument/2006/relationships/externalLink" Target="externalLinks/externalLink83.xml"/><Relationship Id="rId127" Type="http://schemas.openxmlformats.org/officeDocument/2006/relationships/externalLink" Target="externalLinks/externalLink104.xml"/><Relationship Id="rId10" Type="http://schemas.openxmlformats.org/officeDocument/2006/relationships/worksheet" Target="worksheets/sheet10.xml"/><Relationship Id="rId31" Type="http://schemas.openxmlformats.org/officeDocument/2006/relationships/externalLink" Target="externalLinks/externalLink8.xml"/><Relationship Id="rId52" Type="http://schemas.openxmlformats.org/officeDocument/2006/relationships/externalLink" Target="externalLinks/externalLink29.xml"/><Relationship Id="rId73" Type="http://schemas.openxmlformats.org/officeDocument/2006/relationships/externalLink" Target="externalLinks/externalLink50.xml"/><Relationship Id="rId78" Type="http://schemas.openxmlformats.org/officeDocument/2006/relationships/externalLink" Target="externalLinks/externalLink55.xml"/><Relationship Id="rId94" Type="http://schemas.openxmlformats.org/officeDocument/2006/relationships/externalLink" Target="externalLinks/externalLink71.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122" Type="http://schemas.openxmlformats.org/officeDocument/2006/relationships/externalLink" Target="externalLinks/externalLink99.xml"/><Relationship Id="rId143" Type="http://schemas.openxmlformats.org/officeDocument/2006/relationships/externalLink" Target="externalLinks/externalLink120.xml"/><Relationship Id="rId148" Type="http://schemas.openxmlformats.org/officeDocument/2006/relationships/externalLink" Target="externalLinks/externalLink12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3.xml"/><Relationship Id="rId47" Type="http://schemas.openxmlformats.org/officeDocument/2006/relationships/externalLink" Target="externalLinks/externalLink24.xml"/><Relationship Id="rId68" Type="http://schemas.openxmlformats.org/officeDocument/2006/relationships/externalLink" Target="externalLinks/externalLink45.xml"/><Relationship Id="rId89" Type="http://schemas.openxmlformats.org/officeDocument/2006/relationships/externalLink" Target="externalLinks/externalLink66.xml"/><Relationship Id="rId112" Type="http://schemas.openxmlformats.org/officeDocument/2006/relationships/externalLink" Target="externalLinks/externalLink89.xml"/><Relationship Id="rId133" Type="http://schemas.openxmlformats.org/officeDocument/2006/relationships/externalLink" Target="externalLinks/externalLink110.xml"/><Relationship Id="rId16" Type="http://schemas.openxmlformats.org/officeDocument/2006/relationships/worksheet" Target="worksheets/sheet16.xml"/><Relationship Id="rId37" Type="http://schemas.openxmlformats.org/officeDocument/2006/relationships/externalLink" Target="externalLinks/externalLink14.xml"/><Relationship Id="rId58" Type="http://schemas.openxmlformats.org/officeDocument/2006/relationships/externalLink" Target="externalLinks/externalLink35.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123" Type="http://schemas.openxmlformats.org/officeDocument/2006/relationships/externalLink" Target="externalLinks/externalLink100.xml"/><Relationship Id="rId144" Type="http://schemas.openxmlformats.org/officeDocument/2006/relationships/externalLink" Target="externalLinks/externalLink121.xml"/><Relationship Id="rId90" Type="http://schemas.openxmlformats.org/officeDocument/2006/relationships/externalLink" Target="externalLinks/externalLink6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Q:\FinWorking\Balance%20Sheet%20Statutory\final%20reports\BNL-NEPALI59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Finance\Bplan\Stupid%20link%20-%20do%20not%20dele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seca01\Region%20Finance\ABP-BOTT\Reporting2001\July\Actuals\KBI\general\OLD%20FILES\CAPIT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ANBK0087\aws\unzipped\V_KOFIAT\NRV%20Testing-F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BP-BOTT\Reporting2001\July\Actuals\KBI\general\OLD%20FILES\CAPI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ngurc01\procurement\ABP-BOTT\Reporting2001\July\Actuals\KBI\general\OLD%20FILES\CAPIT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gurc01\Procurement\Stk%20&amp;%20Inv\STOCK\2004-05\Link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R:\planning\ABP-BOTT\Reporting2001\July\Actuals\KBI\general\OLD%20FILES\CAPIT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Procurement\Stk%20&amp;%20Inv\STOCK\2004-05\Link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ABP-BOTT\Reporting2001\July\Actuals\KBI\general\OLD%20FILES\CAPIT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B:\Scarlett\Accounts\AFRITECHDEC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NRB\2065\Poush%202065\Profit%20&amp;%20Loss\BS%20&amp;%20PL%20working%20Bhadra%20065.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Agreement%20Dec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ALGAON\gohil\SQC\Agri\New%20Folder\Repo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2005\Stat%20&amp;%20Tax%20Audit%202004-05\Final%20Accounts\Balance%20Sheet%2015%20July%20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CHRISTOS%20&amp;%20ASBJORN%20ITALY\CV%20work%20in%20Italy\AFB_dati%20bimestrali.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ReportWriter%20(1)"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windows\TEMP\windows\TEMP\FINBUD01\2000\REstimates\September\P&amp;L%20Act-RE%2008.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FINANCE\BUDGET96\PL_B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NSGNASIMX01.CCS.ASIA\Competency%20Data\MKT%20Team\Data\Share\Exclusive%20Data%20combin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R:\ABP-Bott\Reporting2007\RE\May\MMR\Monthly%20Management%20Repor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windows\TEMP\0111HP-Dept-Head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WINDOWS\TEMP\Promotion%20Impact%20Computation%20-%20New%20Pric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cg\dcg\Dcg\Book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An\SPECIAL\Huy\WORK\Util\PERSO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An\SPECIAL\DATA\HUNG\JV\JV1997\JV_MAR9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An\SPECIAL\LONG\PCV0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data\2005\Huy\WORK\PAYROLL\99-Pr\9910-P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inh\mkt%20team\Exclusive%20Data%20combin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LAN\BANK\CCCD\NEWCHA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G37654\Siddharth\2004\2004%20CSD%20Unit%20Wise%20(CORP)\Jammu\WUP%20Dasna%20CSS%20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07486\abp-2001\ABPTEMPLATE\ABP%20-%20DEVELOPMENT%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FIN\Fin%20Share\AR\CITIBANK\Citi%20bank%200420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R:\DOCUME~1\N93151\LOCALS~1\Temp\notesC9812B\~833443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hang_hv\data\My%20Documents\Fixed%20asset\Data\Data%202000\Fixed%20Assets\Oct9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22089-boppana\Discounts\server\Krishna-2002\OME\12-OME%203%20-%20DEC%20'%202k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R:\Asset%20in%20Baan-April-May-June%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R:\Data\SAS\FINANCE\Managerial%20Accounting\2015\Monthly%20Files\Monthly%20Closing\Monthly%20Actual%20&amp;%20RE\01%20Jan%202015\Actual%20Jan%202015\MMR\Mapping_Mast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cmcompa\compaq_c\Mahesh\e_mail\MIS%20Imported%20Components%20Stock.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R:\DOCUME~1\G33679\LOCALS~1\Temp\notes32C5CD\PRODUCTION%20CAPACITY%2020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Documents%20and%20Settings\N27229\My%20Documents\Preforms\2006\PREFORMS%20SUPPLY%20SCENARIO%202006_final_aseptic_sep.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ngurc01\Documents%20and%20Settings\A12338\Local%20Settings\Temp\09.03.19%20BI%20Cost%20Performance%20Report-MASTER%20with%20Latest%20Calculation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Phuc_cq\import\DATA\HUNG\JV\JV1997\JV_MAR97.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VA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WINDOWS\TEMP\JV0009_Petro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P:\Data\RE\VolBar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R:\PPV\09.01.26%202009%20Master%20-%20Pipeline%20of%20Value%20Master%20Gabriel.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ngurc01\Documents%20and%20Settings\A12338\My%20Documents\BIG%20Role\CPR%20&amp;%20CER%20Reports\Master%20Files\09.03.19%20BI%20Cost%20Performance%20Report-MASTER%20with%20Latest%20Calculation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R:\DOCUME~1\A41789\LOCALS~1\Temp\notesC9812B\POV-2010-1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windows\TEMP\Feb02HandP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qc\my%20documents\My%20Documents\Coke\Coke%2013.08.0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R:\Procurement\DOCUME~1\G57380\LOCALS~1\Temp\notesC9812B\RIL%20Application%20CEPG_Category_2007_RFI_YYYYMMDD_V1(1)(1).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owwfilep001\Exchange\Dunlogan\Tatiana\Cost%20driver%20analysi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HUY\DON'TDEL\9812-Pcv.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An\SPECIAL\LONG\PVC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Lu_thanh_binh\d\Luu_Tru\Ltb_ktkh\DZ220KV_Dau_Noi_sau_tram_500kV_Ha_Tinh\Gia_thau.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Q:\CHRISTOS%20&amp;%20ASBJORN%20ITALY\CV%20work%20in%20Italy\mercati_dati%20mensil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Jhsqc\d\Terra\Repor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Hai%20Cambodia\June2002SalesVol&amp;Revenue.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Documents%20and%20Settings\uswojtowd\Local%20Settings\Temporary%20Internet%20Files\Copy%20of%20Master_SPREAD_SHEET_Cycle_time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I:\Long00\Store\Print\Pettycash.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TABSERV\SYS\FINBUD01\2000\REstimates\October\P&amp;L%20Act-RE%2009.200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VNSGNASIMX01\Users\DATA\FA_SUMMY\FA_CCCD\1997_98\JAN9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NSGNASIMX01.CCS.ASIA\Competency%20Data\Huy\WORK\PAYROLL\99-Pr\9910-P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U:\windows\TEMP\FINBUD01\2000\REstimates\September\P&amp;L%20Act-RE%2008.20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ngurc01\Bottling\ABP-Bott\WorkingImprovements\U%20CFIAT_IGAAP-2004Ahmedabad.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Ingurc01\procurement\SQC\Agri\New%20Folder%20(2)\Agri%20Format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ITABSERV\SYS\FINBUD01\2001\REstimates\June\June_Flash.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Divfin\Mgtreport\MYR\Woodruff\Woodruff-SEW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Q:\ARegion%20Finance\2002%20Actual\Rolling%20Estimate\07%20Jul\CRO%20Financ%200702.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Ingurc01\procurement\Documents%20and%20Settings\Manoj%20Bhau\My%20Documents\Gohil\Accounts\2005-06\Exim%20Revised-Gohil.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ABP-Bott\WorkingImprovements\U%20CFIAT_IGAAP-2004Ahmedaba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U:\Fa\2003\07\WINDOWS\TEMP\Capex%202002%20-%20Share\Mar02%20Capex%20Spending%20Tracking.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NHCMFS01\Warehouse\DailyStockReportbyLoc-CCBV-v0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Q:\FINBUD01\2002\REstimates\August\Cogs\B.o%20M.%2008AGOSTO%20200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Huy\WORK\Util\PERSONA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owwfilep001\exchange\Bharat%20Kedia\CCBE\CCBE-Y200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mowwfilep001\exchange\Bharat%20Kedia\IRE2002-2004\IRE%20margin-2002.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ANBK0087\aws\unzipped\V_KOFIAT\V_KOFI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nseca01\Region%20Finance\DOCUME~1\g07438\LOCALS~1\Temp\glass%20&amp;%20shells%20pla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I:\An\SPECIAL\Huy\WORK\PAYROLL\99-Pr\9910-Pr.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Q:\CCBBP\10%20Region\BP2004-2006\Presentation\Final%202%20July%202003\Marketing_BP2004.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S:\windows\TEMP\Jan02Handp.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Vu_mt\p%20v%20tien\VINH\My%20Documents\KhoiluongNT%20DOT%202%20SAU%20CUNG.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HUY\WORK\PAYROLL\98-Pr\9809-Pr.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Ingurc00\bottling\ABP-Bott\WorkingImprovements\U%20CFIAT_IGAAP-2004Ahmedabad.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B:\CMA-March%20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Rahul\rahuln\WINDOWS\Desktop\Book1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ITABSERV\SYS\windows\TEMP\FINBUD01\2000\REstimates\September\P&amp;L%20Act-RE%2008.200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R:\Procurement\DOCUME~1\g38632\LOCALS~1\Temp\notes32C5CD\PricevarianceTracking-SKTK-Consol-Mar-05.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INDELF01\Data\DL0040\DL0002\sanjay\MECS\MATROX\mecs\WINDOWS\TEMP\My%20Documents\POEN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R:\Procurement\DOCUME~1\G40984~1.APA\LOCALS~1\Temp\notes32C5CD\India%202005%20pricing.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Paras\c\KUMAT\CUSTOM.XLS\MAR99.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Thang_hv\data\My%20Documents\Fixed%20asset\Data\Data%201999\Fixed%20Assets\9912.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Ingurc01\CEPG\Savings%20&amp;%20Avoidance\2010\09.11.02%20CW%20-%20VC%202010%20Second%20Cut.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VNSGNASIMX01.CCS.ASIA\Competency%20Data\DATA\HUNG\JV\JV1997\JV_MAR9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MSEBSERV\SYS\HOME\MARKET\FEDOR\QSRS15N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PAYABLE\monthly\DHPHONE08.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Dcg\c\Mumbai_August2002\Mumbai02\2001-02\JISL\CMA-March%2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nem.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WINDOWS\TEMP\IBASE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Server\c\WINDOWS\TEMP\16.07.03-15.07.04%20NEW.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Dcg\c\Mumbai02\2001-02\JISL\CMA-March%20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ingurc00\BI\DOCUME~1\n17266\LOCALS~1\Temp\notes32C5CD\2003%20CB%20Approval%20Memo%20Attachment%20-%20CP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U:\Fa\2003\09\Mar03%20Capex%20Spending%20Tracking.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DATA\FA_SUMMY\FA_CCCD\1997_98\JAN9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Sing\c\sachin\Nari\Secondary.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Yogeshural\2003\ABP-BOTT\ABP%202002\Templates\FinancialModel\BackUpFinal\Template.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R:\ABP-Bott\WorkingImprovements\U%20CFIAT_IGAAP-2004Ahmedabad.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invjwa01\Finance%20users\ABP-Bott\WorkingImprovements\U%20CFIAT_IGAAP-2004Ahmedabad.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inseca01\Region%20Finance\Documents%20and%20Settings\G51877\Desktop\9.8.05vishalchanges\ABP06Volumefinal\ABPfinalfiles\PRoduction\Power%20&amp;%20Fuel%20-%2024L%20+%2010L%20Mz.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A:\CS3408\Standard\RPT.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B:\2006\Stat%20and%20Tax%20Audit%202006\Statutory%20Audit%202005-06\Yagya\Copy%20of%20Copy%20of%20Bal%20Sheet%20FY05_%2006_27July2006sriTax.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R:\Asset%20In%20Baan%20-16.07.03%20To%2015.07.04(Repaired).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Huy\WORK\Old-Pr_Import\Payroll\99-PrTax\99-PrTax.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ACCOUNTOFFICER\Annual%20Reports(Financial%20&amp;%20Other)\Administration\WIN\Book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CHITHANH\B-CAOQ~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I:\Huy\WORK\PAYROLL\99-Pr\TemporWages\9910-Wage.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Inbhum01\KO_OFFICE\BRS%20REDDY%20-NEW\Quality%20-index\QM-2003\QM%20Reporting%20System%20200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BHISHEK\zAK%20140806\Project%20work\5%20C%20Fruit%20Cold%20Storage\5%20C%20old%20file.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Marketing\ideas\ABP-Bott\WorkingImprovements\U%20CFIAT_IGAAP-2004Ahmedabad.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My%20Documents\99v0233\Eq_sum_new.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I:\AP\05.2004\0311.Imp.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R:\Procurement\Documents%20and%20Settings\owner\My%20Documents\Fruit\Sales\AMP%20Order%20200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R:\Users\Dell\Desktop\NEFSCUN\GAAP%20Financials\Financial%20Statements_2078-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
      <sheetName val="1"/>
      <sheetName val="Sheet2"/>
      <sheetName val="FULL-BAL"/>
      <sheetName val="Sheet1"/>
      <sheetName val="Cash flow"/>
      <sheetName val="tax&amp; bonus"/>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F"/>
      <sheetName val="#REF"/>
      <sheetName val="raw_data"/>
      <sheetName val="BUD"/>
      <sheetName val="Info"/>
      <sheetName val="P&amp;L effect"/>
      <sheetName val="commune"/>
      <sheetName val="P&amp;L"/>
      <sheetName val="PY ACT"/>
      <sheetName val="Stupid link - do not delete"/>
      <sheetName val="PY-Vol"/>
      <sheetName val="V-RE  MTH &amp; FY"/>
      <sheetName val="KBI's"/>
      <sheetName val="Cur RE"/>
      <sheetName val=" 1.3 TFP Charts &amp; Input base"/>
      <sheetName val="Size"/>
      <sheetName val="2001 UCS"/>
      <sheetName val="A-Gross"/>
      <sheetName val="A-Tax"/>
      <sheetName val="A-Ded"/>
      <sheetName val="Salgsdager"/>
      <sheetName val="Input COGS"/>
      <sheetName val="NR ACT"/>
      <sheetName val="Gross Sales  ACT"/>
      <sheetName val="TAX  ACT"/>
      <sheetName val="Ded ACT"/>
      <sheetName val="A-Net"/>
      <sheetName val="Total IC"/>
      <sheetName val="TAX  RE "/>
      <sheetName val="Vol RE"/>
      <sheetName val="Ded RE"/>
      <sheetName val="Vol ACT Non Basis"/>
      <sheetName val=" COGS ACT Non Basis"/>
      <sheetName val="Ded  ACT Non Basis "/>
      <sheetName val="Input Ded"/>
      <sheetName val="Totalvekst"/>
      <sheetName val="Volume Summary YTD"/>
      <sheetName val="Volume Summary MTD"/>
    </sheetNames>
    <sheetDataSet>
      <sheetData sheetId="0" refreshError="1">
        <row r="12">
          <cell r="D12" t="str">
            <v>asdgsdfg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REF"/>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13_NRV Testing-FG"/>
      <sheetName val="V_13_NRV Testing_FG"/>
      <sheetName val="#REF"/>
      <sheetName val="E-3.03 - FINISHED GOODS"/>
      <sheetName val="E-3.01 Raw Material"/>
      <sheetName val="Details"/>
    </sheetNames>
    <sheetDataSet>
      <sheetData sheetId="0" refreshError="1">
        <row r="1">
          <cell r="A1" t="str">
            <v>V-13</v>
          </cell>
        </row>
      </sheetData>
      <sheetData sheetId="1">
        <row r="1">
          <cell r="A1" t="str">
            <v>V-13</v>
          </cell>
        </row>
      </sheetData>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REF"/>
      <sheetName val="_REF"/>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REF"/>
      <sheetName val="_REF"/>
    </sheetNames>
    <sheetDataSet>
      <sheetData sheetId="0" refreshError="1"/>
      <sheetData sheetId="1" refreshError="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s"/>
    </sheetNames>
    <sheetDataSet>
      <sheetData sheetId="0" refreshError="1"/>
      <sheetData sheetId="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REF"/>
      <sheetName val="_REF"/>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REF"/>
      <sheetName val="_REF"/>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s"/>
      <sheetName val="Cover"/>
      <sheetName val="M&amp;A"/>
      <sheetName val="#REF"/>
    </sheetNames>
    <sheetDataSet>
      <sheetData sheetId="0"/>
      <sheetData sheetId="1"/>
      <sheetData sheetId="2"/>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tatus"/>
      <sheetName val="OGL"/>
      <sheetName val="Tax Prov"/>
      <sheetName val="Cover Page"/>
      <sheetName val="NRB Monthly BS"/>
      <sheetName val="NRB Monthly PL"/>
      <sheetName val="PL"/>
      <sheetName val="BS"/>
      <sheetName val="Summary of Changes"/>
      <sheetName val="PLAPP"/>
      <sheetName val="StatEq "/>
      <sheetName val="CFlowWrg"/>
      <sheetName val="CFlow"/>
      <sheetName val="4.1"/>
      <sheetName val="4.2"/>
      <sheetName val="4.3"/>
      <sheetName val="4.4"/>
      <sheetName val="Deposits"/>
      <sheetName val="4.5NIB (2)"/>
      <sheetName val="4.5 IB (2)"/>
      <sheetName val="4.6"/>
      <sheetName val="4.7"/>
      <sheetName val="4.8"/>
      <sheetName val="4.9 "/>
      <sheetName val="trial shrawan"/>
      <sheetName val="4.10 "/>
      <sheetName val="sch 8(1)"/>
      <sheetName val="4.11 "/>
      <sheetName val="4.12 "/>
      <sheetName val="4.12(A)"/>
      <sheetName val=" 4.13 "/>
      <sheetName val="4.13 (A)"/>
      <sheetName val="4.14"/>
      <sheetName val="4.15"/>
      <sheetName val="pending"/>
      <sheetName val="4.16"/>
      <sheetName val="Sheet2"/>
      <sheetName val="TB Ashad"/>
      <sheetName val=" 4.16(A)"/>
      <sheetName val=" 4.17"/>
      <sheetName val="4.18"/>
      <sheetName val="PROF"/>
      <sheetName val=" 4.19"/>
      <sheetName val=" 4.20"/>
      <sheetName val="4.21"/>
      <sheetName val=" 4.22"/>
      <sheetName val=" 4.23"/>
      <sheetName val=" 4.24"/>
      <sheetName val="4.25"/>
      <sheetName val="4.26"/>
      <sheetName val="4.27"/>
      <sheetName val="4.28"/>
      <sheetName val=" 4.28 A"/>
      <sheetName val=" 4.29"/>
      <sheetName val="4.30"/>
      <sheetName val="Sheet3"/>
      <sheetName val="placement"/>
      <sheetName val="4.30(A)"/>
      <sheetName val="Wrkin 4.31 "/>
      <sheetName val="4.31"/>
      <sheetName val="4.33"/>
      <sheetName val="SCH 27"/>
      <sheetName val="4.33 Notes to Accounts"/>
      <sheetName val="RevalGain"/>
      <sheetName val="TAX GLLP"/>
      <sheetName val="Addition entry done "/>
      <sheetName val="Changes to be done"/>
      <sheetName val="sheet1"/>
      <sheetName val="P&amp;L"/>
      <sheetName val="sch 26 xxx"/>
      <sheetName val="xxx"/>
      <sheetName val="PLGL"/>
      <sheetName val="Profit &amp; Loss"/>
      <sheetName val="Tax_Prov"/>
      <sheetName val="Cover_Page"/>
      <sheetName val="NRB_Monthly_BS"/>
      <sheetName val="NRB_Monthly_PL"/>
      <sheetName val="Summary_of_Changes"/>
      <sheetName val="StatEq_"/>
      <sheetName val="4_1"/>
      <sheetName val="4_2"/>
      <sheetName val="4_3"/>
      <sheetName val="4_4"/>
      <sheetName val="4_5NIB_(2)"/>
      <sheetName val="4_5_IB_(2)"/>
      <sheetName val="4_6"/>
      <sheetName val="4_7"/>
      <sheetName val="4_8"/>
      <sheetName val="4_9_"/>
      <sheetName val="trial_shrawan"/>
      <sheetName val="4_10_"/>
      <sheetName val="sch_8(1)"/>
      <sheetName val="4_11_"/>
      <sheetName val="4_12_"/>
      <sheetName val="4_12(A)"/>
      <sheetName val="_4_13_"/>
      <sheetName val="4_13_(A)"/>
      <sheetName val="4_14"/>
      <sheetName val="4_15"/>
      <sheetName val="4_16"/>
      <sheetName val="TB_Ashad"/>
      <sheetName val="_4_16(A)"/>
      <sheetName val="_4_17"/>
      <sheetName val="4_18"/>
      <sheetName val="_4_19"/>
      <sheetName val="_4_20"/>
      <sheetName val="4_21"/>
      <sheetName val="_4_22"/>
      <sheetName val="_4_23"/>
      <sheetName val="_4_24"/>
      <sheetName val="4_25"/>
      <sheetName val="4_26"/>
      <sheetName val="4_27"/>
      <sheetName val="4_28"/>
      <sheetName val="_4_28_A"/>
      <sheetName val="_4_29"/>
      <sheetName val="4_30"/>
      <sheetName val="4_30(A)"/>
      <sheetName val="Wrkin_4_31_"/>
      <sheetName val="4_31"/>
      <sheetName val="4_33"/>
      <sheetName val="SCH_27"/>
      <sheetName val="4_33_Notes_to_Accounts"/>
      <sheetName val="TAX_GLLP"/>
      <sheetName val="Addition_entry_done_"/>
      <sheetName val="Changes_to_be_done"/>
      <sheetName val="sch_26_xxx"/>
      <sheetName val="FR_MI"/>
      <sheetName val="Vehicle"/>
      <sheetName val="life"/>
      <sheetName val="Tax Computation"/>
      <sheetName val="St. Line"/>
      <sheetName val="_x0000_N_x0000_R_x0000_B_x0000_\_x0000_2_x0000_0_x0000_6_x0000_5_x0000_\_x0000_P_x0000_o_x0000_u_x0000_s_x0000_h_x0000_ _x0000_"/>
    </sheetNames>
    <sheetDataSet>
      <sheetData sheetId="0"/>
      <sheetData sheetId="1"/>
      <sheetData sheetId="2">
        <row r="8">
          <cell r="F8">
            <v>52999027.460000001</v>
          </cell>
        </row>
      </sheetData>
      <sheetData sheetId="3">
        <row r="10">
          <cell r="D10">
            <v>2493367.5699999998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392">
          <cell r="J392">
            <v>545646412.92000079</v>
          </cell>
        </row>
      </sheetData>
      <sheetData sheetId="70"/>
      <sheetData sheetId="71"/>
      <sheetData sheetId="72"/>
      <sheetData sheetId="73" refreshError="1"/>
      <sheetData sheetId="74">
        <row r="10">
          <cell r="D10">
            <v>2493367.5699999998</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ements"/>
      <sheetName val="#REF"/>
      <sheetName val="Summary"/>
      <sheetName val="CUSTOM Jun99"/>
      <sheetName val="Agreement Dec03"/>
      <sheetName val="US-Loans"/>
    </sheetNames>
    <sheetDataSet>
      <sheetData sheetId="0">
        <row r="1">
          <cell r="F1">
            <v>1</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V Data"/>
      <sheetName val="Data Summary"/>
      <sheetName val="Total"/>
      <sheetName val="JISL"/>
      <sheetName val="Family"/>
      <sheetName val="Lease"/>
      <sheetName val="Year"/>
      <sheetName val="Site Year"/>
      <sheetName val="Ownership Year"/>
      <sheetName val="Report"/>
      <sheetName val="Data"/>
      <sheetName val="Sheet4"/>
      <sheetName val="Sheet2"/>
      <sheetName val="Sheet3"/>
      <sheetName val="Croping"/>
      <sheetName val="Store"/>
      <sheetName val="FA"/>
    </sheetNames>
    <sheetDataSet>
      <sheetData sheetId="0" refreshError="1"/>
      <sheetData sheetId="1" refreshError="1"/>
      <sheetData sheetId="2" refreshError="1">
        <row r="2">
          <cell r="D2" t="str">
            <v>JHT</v>
          </cell>
          <cell r="E2" t="str">
            <v>JHT</v>
          </cell>
          <cell r="F2" t="str">
            <v>JHB</v>
          </cell>
          <cell r="G2" t="str">
            <v>JDP</v>
          </cell>
          <cell r="H2" t="str">
            <v>JDP</v>
          </cell>
          <cell r="I2" t="str">
            <v>JDP</v>
          </cell>
          <cell r="J2" t="str">
            <v>JWP</v>
          </cell>
          <cell r="K2" t="str">
            <v>JHF</v>
          </cell>
          <cell r="L2" t="str">
            <v>JVV</v>
          </cell>
          <cell r="M2" t="str">
            <v>JVV</v>
          </cell>
          <cell r="N2" t="str">
            <v>JRP</v>
          </cell>
          <cell r="O2" t="str">
            <v>JLV</v>
          </cell>
          <cell r="P2" t="str">
            <v>JLV</v>
          </cell>
          <cell r="Q2" t="str">
            <v>JLV</v>
          </cell>
          <cell r="R2" t="str">
            <v>JAV</v>
          </cell>
          <cell r="S2" t="str">
            <v>JRS</v>
          </cell>
          <cell r="T2" t="str">
            <v>JRS</v>
          </cell>
          <cell r="U2" t="str">
            <v>JRB</v>
          </cell>
          <cell r="V2" t="str">
            <v>JRB</v>
          </cell>
          <cell r="W2" t="str">
            <v>JRC</v>
          </cell>
          <cell r="X2" t="str">
            <v>JRC</v>
          </cell>
          <cell r="Y2" t="str">
            <v>JRC</v>
          </cell>
          <cell r="Z2" t="str">
            <v>JPF</v>
          </cell>
          <cell r="AA2" t="str">
            <v>JFG</v>
          </cell>
          <cell r="AB2" t="str">
            <v>JFM</v>
          </cell>
          <cell r="AC2" t="str">
            <v>JFP</v>
          </cell>
          <cell r="AD2" t="str">
            <v>JFV</v>
          </cell>
          <cell r="AE2" t="str">
            <v>JFV</v>
          </cell>
          <cell r="AF2" t="str">
            <v>JFV</v>
          </cell>
          <cell r="AG2" t="str">
            <v>KHS</v>
          </cell>
          <cell r="AH2" t="str">
            <v>JWS</v>
          </cell>
        </row>
        <row r="3">
          <cell r="D3" t="str">
            <v>JHT</v>
          </cell>
          <cell r="E3" t="str">
            <v>Gram</v>
          </cell>
          <cell r="F3" t="str">
            <v>JHB</v>
          </cell>
          <cell r="G3" t="str">
            <v>JDP</v>
          </cell>
          <cell r="H3" t="str">
            <v>Dham</v>
          </cell>
          <cell r="I3" t="str">
            <v>SBC</v>
          </cell>
          <cell r="J3" t="str">
            <v>JWP</v>
          </cell>
          <cell r="K3" t="str">
            <v>SBJ</v>
          </cell>
          <cell r="L3" t="str">
            <v>Dadi</v>
          </cell>
          <cell r="M3" t="str">
            <v>JVV</v>
          </cell>
          <cell r="N3" t="str">
            <v>JRP</v>
          </cell>
          <cell r="O3" t="str">
            <v>JLV</v>
          </cell>
          <cell r="P3" t="str">
            <v>SBC</v>
          </cell>
          <cell r="Q3" t="str">
            <v>Shashi</v>
          </cell>
          <cell r="R3" t="str">
            <v>JAV</v>
          </cell>
          <cell r="S3" t="str">
            <v>JRS</v>
          </cell>
          <cell r="T3" t="str">
            <v>JBI</v>
          </cell>
          <cell r="U3" t="str">
            <v>JRB</v>
          </cell>
          <cell r="V3" t="str">
            <v>Other</v>
          </cell>
          <cell r="W3" t="str">
            <v>JRC</v>
          </cell>
          <cell r="X3" t="str">
            <v>Vaijnath</v>
          </cell>
          <cell r="Y3" t="str">
            <v>Other</v>
          </cell>
          <cell r="Z3" t="str">
            <v>JPF</v>
          </cell>
          <cell r="AA3" t="str">
            <v>JFG</v>
          </cell>
          <cell r="AB3" t="str">
            <v>SBJ</v>
          </cell>
          <cell r="AC3" t="str">
            <v>JFP</v>
          </cell>
          <cell r="AD3" t="str">
            <v>JFV</v>
          </cell>
          <cell r="AE3" t="str">
            <v>JFV</v>
          </cell>
          <cell r="AF3" t="str">
            <v>DHO</v>
          </cell>
          <cell r="AG3" t="str">
            <v>KHS</v>
          </cell>
          <cell r="AH3" t="str">
            <v>JWS</v>
          </cell>
        </row>
        <row r="4">
          <cell r="D4" t="str">
            <v>JISL</v>
          </cell>
          <cell r="E4" t="str">
            <v>Lease</v>
          </cell>
          <cell r="F4" t="str">
            <v>JISL</v>
          </cell>
          <cell r="G4" t="str">
            <v>JISL</v>
          </cell>
          <cell r="H4" t="str">
            <v>Firm</v>
          </cell>
          <cell r="I4" t="str">
            <v>Lease</v>
          </cell>
          <cell r="J4" t="str">
            <v>Personal</v>
          </cell>
          <cell r="K4" t="str">
            <v>Lease</v>
          </cell>
          <cell r="L4" t="str">
            <v>JISL</v>
          </cell>
          <cell r="M4" t="str">
            <v>JISL</v>
          </cell>
          <cell r="N4" t="str">
            <v>JISL</v>
          </cell>
          <cell r="O4" t="str">
            <v>personal</v>
          </cell>
          <cell r="P4" t="str">
            <v>Lease</v>
          </cell>
          <cell r="Q4" t="str">
            <v>Lease</v>
          </cell>
          <cell r="R4" t="str">
            <v>JISL</v>
          </cell>
          <cell r="S4" t="str">
            <v>JISL</v>
          </cell>
          <cell r="T4" t="str">
            <v>Firm</v>
          </cell>
          <cell r="U4" t="str">
            <v>JISL</v>
          </cell>
          <cell r="V4" t="str">
            <v>Lease</v>
          </cell>
          <cell r="W4" t="str">
            <v>JISL</v>
          </cell>
          <cell r="X4" t="str">
            <v>JISL</v>
          </cell>
          <cell r="Y4" t="str">
            <v>Lease</v>
          </cell>
          <cell r="Z4" t="str">
            <v>JISL</v>
          </cell>
          <cell r="AA4" t="str">
            <v>Lease</v>
          </cell>
          <cell r="AB4" t="str">
            <v>Lease</v>
          </cell>
          <cell r="AC4" t="str">
            <v>Lease</v>
          </cell>
          <cell r="AD4" t="str">
            <v>JISL</v>
          </cell>
          <cell r="AE4" t="str">
            <v>Trust</v>
          </cell>
          <cell r="AF4" t="str">
            <v>Lease</v>
          </cell>
          <cell r="AG4" t="str">
            <v>Lease</v>
          </cell>
          <cell r="AH4" t="str">
            <v>JISL</v>
          </cell>
        </row>
        <row r="6">
          <cell r="B6" t="str">
            <v>Acres</v>
          </cell>
          <cell r="C6" t="str">
            <v>2004-05</v>
          </cell>
          <cell r="D6">
            <v>163.36000000000001</v>
          </cell>
          <cell r="E6">
            <v>25</v>
          </cell>
          <cell r="F6">
            <v>164.84</v>
          </cell>
          <cell r="G6">
            <v>49.59</v>
          </cell>
          <cell r="H6">
            <v>35.950000000000003</v>
          </cell>
          <cell r="I6">
            <v>5.37</v>
          </cell>
          <cell r="J6">
            <v>9.59</v>
          </cell>
          <cell r="K6">
            <v>82.58</v>
          </cell>
          <cell r="L6">
            <v>5.81</v>
          </cell>
          <cell r="M6">
            <v>83.72</v>
          </cell>
          <cell r="N6">
            <v>59.87</v>
          </cell>
          <cell r="O6">
            <v>45.74</v>
          </cell>
          <cell r="P6">
            <v>2.54</v>
          </cell>
          <cell r="Q6">
            <v>4</v>
          </cell>
          <cell r="R6">
            <v>41.29</v>
          </cell>
          <cell r="S6">
            <v>32.590000000000003</v>
          </cell>
          <cell r="T6">
            <v>9.09</v>
          </cell>
          <cell r="U6">
            <v>106.75</v>
          </cell>
          <cell r="V6">
            <v>12</v>
          </cell>
          <cell r="W6">
            <v>7.4399999999999995</v>
          </cell>
          <cell r="X6">
            <v>11.49</v>
          </cell>
          <cell r="Y6">
            <v>27</v>
          </cell>
          <cell r="Z6">
            <v>38.82</v>
          </cell>
          <cell r="AA6">
            <v>43</v>
          </cell>
          <cell r="AB6">
            <v>16.18</v>
          </cell>
          <cell r="AC6">
            <v>120</v>
          </cell>
          <cell r="AD6">
            <v>15.96</v>
          </cell>
          <cell r="AE6">
            <v>46.8</v>
          </cell>
          <cell r="AF6">
            <v>12.11</v>
          </cell>
          <cell r="AG6">
            <v>228</v>
          </cell>
          <cell r="AH6">
            <v>0</v>
          </cell>
        </row>
        <row r="7">
          <cell r="B7" t="str">
            <v>Cost</v>
          </cell>
          <cell r="C7" t="str">
            <v>2004-05</v>
          </cell>
          <cell r="D7">
            <v>69.421412500000002</v>
          </cell>
          <cell r="F7">
            <v>255.91345999999999</v>
          </cell>
          <cell r="G7">
            <v>14.2393</v>
          </cell>
          <cell r="H7">
            <v>30.77694</v>
          </cell>
          <cell r="J7">
            <v>12.9</v>
          </cell>
          <cell r="L7">
            <v>2.1006100000000001</v>
          </cell>
          <cell r="M7">
            <v>32.366711499999994</v>
          </cell>
          <cell r="N7">
            <v>31.68817</v>
          </cell>
          <cell r="O7">
            <v>96.870800000000003</v>
          </cell>
          <cell r="R7">
            <v>491.80815999999999</v>
          </cell>
          <cell r="S7">
            <v>13.74474</v>
          </cell>
          <cell r="U7">
            <v>719.50956999999994</v>
          </cell>
          <cell r="W7">
            <v>16.97683</v>
          </cell>
          <cell r="X7">
            <v>21.799720000000001</v>
          </cell>
          <cell r="Z7">
            <v>80.829319999999996</v>
          </cell>
          <cell r="AD7">
            <v>195.3374</v>
          </cell>
          <cell r="AE7">
            <v>197.62042</v>
          </cell>
        </row>
        <row r="8">
          <cell r="B8" t="str">
            <v>Cultivable</v>
          </cell>
          <cell r="C8" t="str">
            <v>2004-05</v>
          </cell>
        </row>
        <row r="10">
          <cell r="B10" t="str">
            <v>OM100</v>
          </cell>
          <cell r="C10" t="str">
            <v>1998-99</v>
          </cell>
          <cell r="D10">
            <v>2.2000000000000001E-3</v>
          </cell>
          <cell r="E10">
            <v>0</v>
          </cell>
          <cell r="F10">
            <v>0.28458</v>
          </cell>
          <cell r="G10">
            <v>1.2533000000000001</v>
          </cell>
          <cell r="H10">
            <v>0</v>
          </cell>
          <cell r="I10">
            <v>0</v>
          </cell>
          <cell r="J10">
            <v>0</v>
          </cell>
          <cell r="K10">
            <v>0</v>
          </cell>
          <cell r="L10">
            <v>0.21</v>
          </cell>
          <cell r="M10">
            <v>1.3611500000000001</v>
          </cell>
          <cell r="N10">
            <v>0.44805</v>
          </cell>
          <cell r="O10">
            <v>0.34150000000000003</v>
          </cell>
          <cell r="P10">
            <v>0</v>
          </cell>
          <cell r="Q10">
            <v>0</v>
          </cell>
          <cell r="R10">
            <v>0.18</v>
          </cell>
          <cell r="S10">
            <v>0.24</v>
          </cell>
          <cell r="T10">
            <v>0</v>
          </cell>
          <cell r="U10">
            <v>0.3145</v>
          </cell>
          <cell r="V10">
            <v>0</v>
          </cell>
          <cell r="W10">
            <v>0</v>
          </cell>
          <cell r="X10">
            <v>0</v>
          </cell>
          <cell r="Y10">
            <v>0</v>
          </cell>
          <cell r="Z10">
            <v>0.12509999999999999</v>
          </cell>
          <cell r="AA10">
            <v>0</v>
          </cell>
          <cell r="AB10">
            <v>0</v>
          </cell>
          <cell r="AC10">
            <v>0</v>
          </cell>
          <cell r="AD10">
            <v>0</v>
          </cell>
          <cell r="AE10">
            <v>0</v>
          </cell>
          <cell r="AF10">
            <v>0</v>
          </cell>
          <cell r="AG10">
            <v>0</v>
          </cell>
          <cell r="AH10">
            <v>0.24</v>
          </cell>
        </row>
        <row r="11">
          <cell r="B11" t="str">
            <v>OM100</v>
          </cell>
          <cell r="C11" t="str">
            <v>1999-00</v>
          </cell>
          <cell r="D11">
            <v>0.10553999999999999</v>
          </cell>
          <cell r="E11">
            <v>0</v>
          </cell>
          <cell r="F11">
            <v>1.5844499999999999</v>
          </cell>
          <cell r="G11">
            <v>7.4999999999999997E-2</v>
          </cell>
          <cell r="H11">
            <v>0</v>
          </cell>
          <cell r="I11">
            <v>0</v>
          </cell>
          <cell r="J11">
            <v>0</v>
          </cell>
          <cell r="K11">
            <v>0</v>
          </cell>
          <cell r="L11">
            <v>0</v>
          </cell>
          <cell r="M11">
            <v>0.3075</v>
          </cell>
          <cell r="N11">
            <v>0</v>
          </cell>
          <cell r="O11">
            <v>0.66174999999999995</v>
          </cell>
          <cell r="P11">
            <v>0</v>
          </cell>
          <cell r="Q11">
            <v>0</v>
          </cell>
          <cell r="R11">
            <v>1.78E-2</v>
          </cell>
          <cell r="S11">
            <v>0.38113999999999998</v>
          </cell>
          <cell r="T11">
            <v>0</v>
          </cell>
          <cell r="U11">
            <v>2.51749</v>
          </cell>
          <cell r="V11">
            <v>0</v>
          </cell>
          <cell r="W11">
            <v>0</v>
          </cell>
          <cell r="X11">
            <v>0</v>
          </cell>
          <cell r="Y11">
            <v>0</v>
          </cell>
          <cell r="Z11">
            <v>0.21274999999999999</v>
          </cell>
          <cell r="AA11">
            <v>0</v>
          </cell>
          <cell r="AB11">
            <v>0</v>
          </cell>
          <cell r="AC11">
            <v>0</v>
          </cell>
          <cell r="AD11">
            <v>0</v>
          </cell>
          <cell r="AE11">
            <v>0</v>
          </cell>
          <cell r="AF11">
            <v>0</v>
          </cell>
          <cell r="AG11">
            <v>0</v>
          </cell>
          <cell r="AH11">
            <v>0</v>
          </cell>
        </row>
        <row r="12">
          <cell r="B12" t="str">
            <v>OM100</v>
          </cell>
          <cell r="C12" t="str">
            <v>2000-01</v>
          </cell>
          <cell r="D12">
            <v>7.9500000000000001E-2</v>
          </cell>
          <cell r="E12">
            <v>0</v>
          </cell>
          <cell r="F12">
            <v>4.4350000000000001E-2</v>
          </cell>
          <cell r="G12">
            <v>0</v>
          </cell>
          <cell r="H12">
            <v>0</v>
          </cell>
          <cell r="I12">
            <v>0</v>
          </cell>
          <cell r="J12">
            <v>0</v>
          </cell>
          <cell r="K12">
            <v>0</v>
          </cell>
          <cell r="L12">
            <v>0</v>
          </cell>
          <cell r="M12">
            <v>0.1275</v>
          </cell>
          <cell r="N12">
            <v>0</v>
          </cell>
          <cell r="O12">
            <v>9.3350000000000002E-2</v>
          </cell>
          <cell r="P12">
            <v>0</v>
          </cell>
          <cell r="Q12">
            <v>0</v>
          </cell>
          <cell r="R12">
            <v>0</v>
          </cell>
          <cell r="S12">
            <v>0.28100000000000003</v>
          </cell>
          <cell r="T12">
            <v>0</v>
          </cell>
          <cell r="U12">
            <v>9.5965670000000003</v>
          </cell>
          <cell r="V12">
            <v>0</v>
          </cell>
          <cell r="W12">
            <v>0</v>
          </cell>
          <cell r="X12">
            <v>0</v>
          </cell>
          <cell r="Y12">
            <v>0</v>
          </cell>
          <cell r="Z12">
            <v>0.37784000000000001</v>
          </cell>
          <cell r="AA12">
            <v>0</v>
          </cell>
          <cell r="AB12">
            <v>0</v>
          </cell>
          <cell r="AC12">
            <v>0</v>
          </cell>
          <cell r="AD12">
            <v>0</v>
          </cell>
          <cell r="AE12">
            <v>0</v>
          </cell>
          <cell r="AF12">
            <v>0</v>
          </cell>
          <cell r="AG12">
            <v>0</v>
          </cell>
          <cell r="AH12">
            <v>0</v>
          </cell>
        </row>
        <row r="13">
          <cell r="B13" t="str">
            <v>OM100</v>
          </cell>
          <cell r="C13" t="str">
            <v>2001-02</v>
          </cell>
          <cell r="D13">
            <v>3.22045</v>
          </cell>
          <cell r="E13">
            <v>0</v>
          </cell>
          <cell r="F13">
            <v>0.11937</v>
          </cell>
          <cell r="G13">
            <v>0.75917000000000001</v>
          </cell>
          <cell r="H13">
            <v>0</v>
          </cell>
          <cell r="I13">
            <v>0</v>
          </cell>
          <cell r="J13">
            <v>0</v>
          </cell>
          <cell r="K13">
            <v>0</v>
          </cell>
          <cell r="L13">
            <v>0</v>
          </cell>
          <cell r="M13">
            <v>4.1399999999999999E-2</v>
          </cell>
          <cell r="N13">
            <v>5.3999999999999999E-2</v>
          </cell>
          <cell r="O13">
            <v>0.60497999999999996</v>
          </cell>
          <cell r="P13">
            <v>0</v>
          </cell>
          <cell r="Q13">
            <v>0</v>
          </cell>
          <cell r="R13">
            <v>6.0199999999999997E-2</v>
          </cell>
          <cell r="S13">
            <v>0.3735</v>
          </cell>
          <cell r="T13">
            <v>0</v>
          </cell>
          <cell r="U13">
            <v>5.1545199999999998</v>
          </cell>
          <cell r="V13">
            <v>0</v>
          </cell>
          <cell r="W13">
            <v>0</v>
          </cell>
          <cell r="X13">
            <v>0</v>
          </cell>
          <cell r="Y13">
            <v>0</v>
          </cell>
          <cell r="Z13">
            <v>0</v>
          </cell>
          <cell r="AA13">
            <v>0</v>
          </cell>
          <cell r="AB13">
            <v>0</v>
          </cell>
          <cell r="AC13">
            <v>0</v>
          </cell>
          <cell r="AD13">
            <v>0</v>
          </cell>
          <cell r="AE13">
            <v>1.06E-2</v>
          </cell>
          <cell r="AF13">
            <v>0</v>
          </cell>
          <cell r="AG13">
            <v>0</v>
          </cell>
          <cell r="AH13">
            <v>0</v>
          </cell>
        </row>
        <row r="14">
          <cell r="B14" t="str">
            <v>OM100</v>
          </cell>
          <cell r="C14" t="str">
            <v>2002-03</v>
          </cell>
          <cell r="D14">
            <v>11.145225</v>
          </cell>
          <cell r="E14">
            <v>0</v>
          </cell>
          <cell r="F14">
            <v>1.5001529999999998</v>
          </cell>
          <cell r="G14">
            <v>0.62490000000000001</v>
          </cell>
          <cell r="H14">
            <v>9.7500000000000003E-2</v>
          </cell>
          <cell r="I14">
            <v>0</v>
          </cell>
          <cell r="J14">
            <v>0</v>
          </cell>
          <cell r="K14">
            <v>0.11700000000000001</v>
          </cell>
          <cell r="L14">
            <v>0</v>
          </cell>
          <cell r="M14">
            <v>5.2398425</v>
          </cell>
          <cell r="N14">
            <v>0.97785</v>
          </cell>
          <cell r="O14">
            <v>1.70509</v>
          </cell>
          <cell r="P14">
            <v>0</v>
          </cell>
          <cell r="Q14">
            <v>0</v>
          </cell>
          <cell r="R14">
            <v>0.48330000000000001</v>
          </cell>
          <cell r="S14">
            <v>3.1846074999999998</v>
          </cell>
          <cell r="T14">
            <v>0</v>
          </cell>
          <cell r="U14">
            <v>10.652865</v>
          </cell>
          <cell r="V14">
            <v>0</v>
          </cell>
          <cell r="W14">
            <v>0</v>
          </cell>
          <cell r="X14">
            <v>0</v>
          </cell>
          <cell r="Y14">
            <v>5.4287018000000007</v>
          </cell>
          <cell r="Z14">
            <v>1.43208</v>
          </cell>
          <cell r="AA14">
            <v>0</v>
          </cell>
          <cell r="AB14">
            <v>0</v>
          </cell>
          <cell r="AC14">
            <v>0</v>
          </cell>
          <cell r="AD14">
            <v>0</v>
          </cell>
          <cell r="AE14">
            <v>0.44819999999999999</v>
          </cell>
          <cell r="AF14">
            <v>0</v>
          </cell>
          <cell r="AG14">
            <v>1.177</v>
          </cell>
          <cell r="AH14">
            <v>0</v>
          </cell>
        </row>
        <row r="15">
          <cell r="B15" t="str">
            <v>OM100</v>
          </cell>
          <cell r="C15" t="str">
            <v>2003-04</v>
          </cell>
          <cell r="D15">
            <v>9.1763949999999994</v>
          </cell>
          <cell r="E15">
            <v>0</v>
          </cell>
          <cell r="F15">
            <v>0.33626499999999998</v>
          </cell>
          <cell r="G15">
            <v>0.74441000000000002</v>
          </cell>
          <cell r="H15">
            <v>1.19062</v>
          </cell>
          <cell r="I15">
            <v>0.46282499999999999</v>
          </cell>
          <cell r="J15">
            <v>1.8554900000000001</v>
          </cell>
          <cell r="K15">
            <v>3.9460799999999998</v>
          </cell>
          <cell r="L15">
            <v>0</v>
          </cell>
          <cell r="M15">
            <v>4.2424949999999999</v>
          </cell>
          <cell r="N15">
            <v>0.55072500000000002</v>
          </cell>
          <cell r="O15">
            <v>3.3875449999999998</v>
          </cell>
          <cell r="P15">
            <v>0</v>
          </cell>
          <cell r="Q15">
            <v>0</v>
          </cell>
          <cell r="R15">
            <v>1.1189522000000001</v>
          </cell>
          <cell r="S15">
            <v>5.0706449999999998</v>
          </cell>
          <cell r="T15">
            <v>0</v>
          </cell>
          <cell r="U15">
            <v>4.1307200000000002</v>
          </cell>
          <cell r="V15">
            <v>0</v>
          </cell>
          <cell r="W15">
            <v>0</v>
          </cell>
          <cell r="X15">
            <v>0</v>
          </cell>
          <cell r="Y15">
            <v>12.852627500000001</v>
          </cell>
          <cell r="Z15">
            <v>0.82377500000000003</v>
          </cell>
          <cell r="AA15">
            <v>0</v>
          </cell>
          <cell r="AB15">
            <v>0</v>
          </cell>
          <cell r="AC15">
            <v>0</v>
          </cell>
          <cell r="AD15">
            <v>0</v>
          </cell>
          <cell r="AE15">
            <v>1.35572</v>
          </cell>
          <cell r="AF15">
            <v>0</v>
          </cell>
          <cell r="AG15">
            <v>10.128439999999999</v>
          </cell>
          <cell r="AH15">
            <v>0</v>
          </cell>
        </row>
        <row r="16">
          <cell r="B16" t="str">
            <v>OM100</v>
          </cell>
          <cell r="C16" t="str">
            <v>2004-05</v>
          </cell>
          <cell r="D16">
            <v>8.4399496999999997</v>
          </cell>
          <cell r="E16">
            <v>0</v>
          </cell>
          <cell r="F16">
            <v>0.18834999999999999</v>
          </cell>
          <cell r="G16">
            <v>0</v>
          </cell>
          <cell r="H16">
            <v>3.3101099999999999</v>
          </cell>
          <cell r="I16">
            <v>0</v>
          </cell>
          <cell r="J16">
            <v>1.6402698999999998</v>
          </cell>
          <cell r="K16">
            <v>1.5486899999999999</v>
          </cell>
          <cell r="L16">
            <v>0</v>
          </cell>
          <cell r="M16">
            <v>3.2522000000000002</v>
          </cell>
          <cell r="N16">
            <v>1.5741849999999999</v>
          </cell>
          <cell r="O16">
            <v>1.7787649999999999</v>
          </cell>
          <cell r="P16">
            <v>0</v>
          </cell>
          <cell r="Q16">
            <v>0</v>
          </cell>
          <cell r="R16">
            <v>2.5623550000000002</v>
          </cell>
          <cell r="S16">
            <v>4.2114229999999999</v>
          </cell>
          <cell r="T16">
            <v>0</v>
          </cell>
          <cell r="U16">
            <v>0.11983000000000001</v>
          </cell>
          <cell r="V16">
            <v>0</v>
          </cell>
          <cell r="W16">
            <v>0.8387</v>
          </cell>
          <cell r="X16">
            <v>0</v>
          </cell>
          <cell r="Y16">
            <v>7.0624645999999993</v>
          </cell>
          <cell r="Z16">
            <v>0.83560999999999996</v>
          </cell>
          <cell r="AA16">
            <v>0</v>
          </cell>
          <cell r="AB16">
            <v>0</v>
          </cell>
          <cell r="AC16">
            <v>7.9062650000000003</v>
          </cell>
          <cell r="AD16">
            <v>0.64558799999999994</v>
          </cell>
          <cell r="AE16">
            <v>0</v>
          </cell>
          <cell r="AF16">
            <v>0.430392</v>
          </cell>
          <cell r="AG16">
            <v>1.2846599999999999</v>
          </cell>
          <cell r="AH16">
            <v>0</v>
          </cell>
        </row>
        <row r="17">
          <cell r="D17">
            <v>32.169259699999998</v>
          </cell>
          <cell r="E17">
            <v>0</v>
          </cell>
          <cell r="F17">
            <v>4.057518</v>
          </cell>
          <cell r="G17">
            <v>3.4567800000000002</v>
          </cell>
          <cell r="H17">
            <v>4.59823</v>
          </cell>
          <cell r="I17">
            <v>0.46282499999999999</v>
          </cell>
          <cell r="J17">
            <v>3.4957598999999999</v>
          </cell>
          <cell r="K17">
            <v>5.6117699999999999</v>
          </cell>
          <cell r="L17">
            <v>0.21</v>
          </cell>
          <cell r="M17">
            <v>14.5720875</v>
          </cell>
          <cell r="N17">
            <v>3.6048100000000001</v>
          </cell>
          <cell r="O17">
            <v>8.5729799999999994</v>
          </cell>
          <cell r="P17">
            <v>0</v>
          </cell>
          <cell r="Q17">
            <v>0</v>
          </cell>
          <cell r="R17">
            <v>4.4226071999999998</v>
          </cell>
          <cell r="S17">
            <v>13.7423155</v>
          </cell>
          <cell r="T17">
            <v>0</v>
          </cell>
          <cell r="U17">
            <v>32.486492000000005</v>
          </cell>
          <cell r="V17">
            <v>0</v>
          </cell>
          <cell r="W17">
            <v>0.8387</v>
          </cell>
          <cell r="X17">
            <v>0</v>
          </cell>
          <cell r="Y17">
            <v>25.343793900000001</v>
          </cell>
          <cell r="Z17">
            <v>3.8071549999999998</v>
          </cell>
          <cell r="AA17">
            <v>0</v>
          </cell>
          <cell r="AB17">
            <v>0</v>
          </cell>
          <cell r="AC17">
            <v>7.9062650000000003</v>
          </cell>
          <cell r="AD17">
            <v>0.64558799999999994</v>
          </cell>
          <cell r="AE17">
            <v>1.8145199999999999</v>
          </cell>
          <cell r="AF17">
            <v>0.430392</v>
          </cell>
          <cell r="AG17">
            <v>12.5901</v>
          </cell>
          <cell r="AH17">
            <v>0.24</v>
          </cell>
        </row>
        <row r="18">
          <cell r="D18">
            <v>32.169259699999998</v>
          </cell>
          <cell r="E18">
            <v>0</v>
          </cell>
          <cell r="F18">
            <v>4.057518</v>
          </cell>
          <cell r="G18">
            <v>3.4567800000000002</v>
          </cell>
          <cell r="H18">
            <v>4.59823</v>
          </cell>
          <cell r="I18">
            <v>0.46282499999999999</v>
          </cell>
          <cell r="J18">
            <v>3.4957598999999995</v>
          </cell>
          <cell r="K18">
            <v>5.6117699999999999</v>
          </cell>
          <cell r="L18">
            <v>0.21</v>
          </cell>
          <cell r="M18">
            <v>14.5720875</v>
          </cell>
          <cell r="N18">
            <v>3.6048100000000001</v>
          </cell>
          <cell r="O18">
            <v>8.5729799999999994</v>
          </cell>
          <cell r="P18">
            <v>0</v>
          </cell>
          <cell r="Q18">
            <v>0</v>
          </cell>
          <cell r="R18">
            <v>4.4226071999999998</v>
          </cell>
          <cell r="S18">
            <v>13.7423155</v>
          </cell>
          <cell r="T18">
            <v>0</v>
          </cell>
          <cell r="U18">
            <v>32.486491999999998</v>
          </cell>
          <cell r="V18">
            <v>0</v>
          </cell>
          <cell r="W18">
            <v>0.8387</v>
          </cell>
          <cell r="X18">
            <v>0</v>
          </cell>
          <cell r="Y18">
            <v>25.343793900000001</v>
          </cell>
          <cell r="Z18">
            <v>3.8071549999999998</v>
          </cell>
          <cell r="AA18">
            <v>0</v>
          </cell>
          <cell r="AB18">
            <v>0</v>
          </cell>
          <cell r="AC18">
            <v>7.9062650000000003</v>
          </cell>
          <cell r="AD18">
            <v>0.64558799999999994</v>
          </cell>
          <cell r="AE18">
            <v>1.8145199999999999</v>
          </cell>
          <cell r="AF18">
            <v>0.430392</v>
          </cell>
          <cell r="AG18">
            <v>12.5901</v>
          </cell>
          <cell r="AH18">
            <v>0.24</v>
          </cell>
        </row>
        <row r="19">
          <cell r="B19" t="str">
            <v>OM25</v>
          </cell>
          <cell r="C19" t="str">
            <v>1998-99</v>
          </cell>
          <cell r="D19">
            <v>5.5000000000000003E-4</v>
          </cell>
          <cell r="E19">
            <v>0</v>
          </cell>
          <cell r="F19">
            <v>7.1145E-2</v>
          </cell>
          <cell r="G19">
            <v>0.31332500000000002</v>
          </cell>
          <cell r="H19">
            <v>0</v>
          </cell>
          <cell r="I19">
            <v>0</v>
          </cell>
          <cell r="J19">
            <v>0</v>
          </cell>
          <cell r="K19">
            <v>0</v>
          </cell>
          <cell r="L19">
            <v>5.2499999999999998E-2</v>
          </cell>
          <cell r="M19">
            <v>0.34028750000000002</v>
          </cell>
          <cell r="N19">
            <v>0.1120125</v>
          </cell>
          <cell r="O19">
            <v>8.5375000000000006E-2</v>
          </cell>
          <cell r="P19">
            <v>0</v>
          </cell>
          <cell r="Q19">
            <v>0</v>
          </cell>
          <cell r="R19">
            <v>4.4999999999999998E-2</v>
          </cell>
          <cell r="S19">
            <v>0.06</v>
          </cell>
          <cell r="T19">
            <v>0</v>
          </cell>
          <cell r="U19">
            <v>7.8625E-2</v>
          </cell>
          <cell r="V19">
            <v>0</v>
          </cell>
          <cell r="W19">
            <v>0</v>
          </cell>
          <cell r="X19">
            <v>0</v>
          </cell>
          <cell r="Y19">
            <v>0</v>
          </cell>
          <cell r="Z19">
            <v>3.1274999999999997E-2</v>
          </cell>
          <cell r="AA19">
            <v>0</v>
          </cell>
          <cell r="AB19">
            <v>0</v>
          </cell>
          <cell r="AC19">
            <v>0</v>
          </cell>
          <cell r="AD19">
            <v>0</v>
          </cell>
          <cell r="AE19">
            <v>0</v>
          </cell>
          <cell r="AF19">
            <v>0</v>
          </cell>
          <cell r="AG19">
            <v>0</v>
          </cell>
          <cell r="AH19">
            <v>0.06</v>
          </cell>
        </row>
        <row r="20">
          <cell r="B20" t="str">
            <v>OM25</v>
          </cell>
          <cell r="C20" t="str">
            <v>1999-00</v>
          </cell>
          <cell r="D20">
            <v>2.6934999999999997E-2</v>
          </cell>
          <cell r="E20">
            <v>0</v>
          </cell>
          <cell r="F20">
            <v>0.46725749999999999</v>
          </cell>
          <cell r="G20">
            <v>0.33207500000000001</v>
          </cell>
          <cell r="H20">
            <v>0</v>
          </cell>
          <cell r="I20">
            <v>0</v>
          </cell>
          <cell r="J20">
            <v>0</v>
          </cell>
          <cell r="K20">
            <v>0</v>
          </cell>
          <cell r="L20">
            <v>5.2499999999999998E-2</v>
          </cell>
          <cell r="M20">
            <v>0.41716249999999999</v>
          </cell>
          <cell r="N20">
            <v>0.1120125</v>
          </cell>
          <cell r="O20">
            <v>0.25081249999999999</v>
          </cell>
          <cell r="P20">
            <v>0</v>
          </cell>
          <cell r="Q20">
            <v>0</v>
          </cell>
          <cell r="R20">
            <v>4.9450000000000001E-2</v>
          </cell>
          <cell r="S20">
            <v>0.15528500000000001</v>
          </cell>
          <cell r="T20">
            <v>0</v>
          </cell>
          <cell r="U20">
            <v>0.70799750000000006</v>
          </cell>
          <cell r="V20">
            <v>0</v>
          </cell>
          <cell r="W20">
            <v>0</v>
          </cell>
          <cell r="X20">
            <v>0</v>
          </cell>
          <cell r="Y20">
            <v>0</v>
          </cell>
          <cell r="Z20">
            <v>8.4462499999999996E-2</v>
          </cell>
          <cell r="AA20">
            <v>0</v>
          </cell>
          <cell r="AB20">
            <v>0</v>
          </cell>
          <cell r="AC20">
            <v>0</v>
          </cell>
          <cell r="AD20">
            <v>0</v>
          </cell>
          <cell r="AE20">
            <v>0</v>
          </cell>
          <cell r="AF20">
            <v>0</v>
          </cell>
          <cell r="AG20">
            <v>0</v>
          </cell>
          <cell r="AH20">
            <v>0.06</v>
          </cell>
        </row>
        <row r="21">
          <cell r="B21" t="str">
            <v>OM25</v>
          </cell>
          <cell r="C21" t="str">
            <v>2000-01</v>
          </cell>
          <cell r="D21">
            <v>4.6809999999999997E-2</v>
          </cell>
          <cell r="E21">
            <v>0</v>
          </cell>
          <cell r="F21">
            <v>0.47834500000000002</v>
          </cell>
          <cell r="G21">
            <v>0.33207500000000001</v>
          </cell>
          <cell r="H21">
            <v>0</v>
          </cell>
          <cell r="I21">
            <v>0</v>
          </cell>
          <cell r="J21">
            <v>0</v>
          </cell>
          <cell r="K21">
            <v>0</v>
          </cell>
          <cell r="L21">
            <v>5.2499999999999998E-2</v>
          </cell>
          <cell r="M21">
            <v>0.44903750000000003</v>
          </cell>
          <cell r="N21">
            <v>0.1120125</v>
          </cell>
          <cell r="O21">
            <v>0.27415</v>
          </cell>
          <cell r="P21">
            <v>0</v>
          </cell>
          <cell r="Q21">
            <v>0</v>
          </cell>
          <cell r="R21">
            <v>4.9450000000000001E-2</v>
          </cell>
          <cell r="S21">
            <v>0.22553499999999999</v>
          </cell>
          <cell r="T21">
            <v>0</v>
          </cell>
          <cell r="U21">
            <v>3.1071392500000004</v>
          </cell>
          <cell r="V21">
            <v>0</v>
          </cell>
          <cell r="W21">
            <v>0</v>
          </cell>
          <cell r="X21">
            <v>0</v>
          </cell>
          <cell r="Y21">
            <v>0</v>
          </cell>
          <cell r="Z21">
            <v>0.17892249999999998</v>
          </cell>
          <cell r="AA21">
            <v>0</v>
          </cell>
          <cell r="AB21">
            <v>0</v>
          </cell>
          <cell r="AC21">
            <v>0</v>
          </cell>
          <cell r="AD21">
            <v>0</v>
          </cell>
          <cell r="AE21">
            <v>0</v>
          </cell>
          <cell r="AF21">
            <v>0</v>
          </cell>
          <cell r="AG21">
            <v>0</v>
          </cell>
          <cell r="AH21">
            <v>0.06</v>
          </cell>
        </row>
        <row r="22">
          <cell r="B22" t="str">
            <v>OM25</v>
          </cell>
          <cell r="C22" t="str">
            <v>2001-02</v>
          </cell>
          <cell r="D22">
            <v>0.85192250000000003</v>
          </cell>
          <cell r="E22">
            <v>0</v>
          </cell>
          <cell r="F22">
            <v>0.50818750000000001</v>
          </cell>
          <cell r="G22">
            <v>0.52186750000000004</v>
          </cell>
          <cell r="H22">
            <v>0</v>
          </cell>
          <cell r="I22">
            <v>0</v>
          </cell>
          <cell r="J22">
            <v>0</v>
          </cell>
          <cell r="K22">
            <v>0</v>
          </cell>
          <cell r="L22">
            <v>5.2499999999999998E-2</v>
          </cell>
          <cell r="M22">
            <v>0.4593875</v>
          </cell>
          <cell r="N22">
            <v>0.1255125</v>
          </cell>
          <cell r="O22">
            <v>0.42539499999999997</v>
          </cell>
          <cell r="P22">
            <v>0</v>
          </cell>
          <cell r="Q22">
            <v>0</v>
          </cell>
          <cell r="R22">
            <v>6.4500000000000002E-2</v>
          </cell>
          <cell r="S22">
            <v>0.31891000000000003</v>
          </cell>
          <cell r="T22">
            <v>0</v>
          </cell>
          <cell r="U22">
            <v>4.3957692499999999</v>
          </cell>
          <cell r="V22">
            <v>0</v>
          </cell>
          <cell r="W22">
            <v>0</v>
          </cell>
          <cell r="X22">
            <v>0</v>
          </cell>
          <cell r="Y22">
            <v>0</v>
          </cell>
          <cell r="Z22">
            <v>0.17892249999999998</v>
          </cell>
          <cell r="AA22">
            <v>0</v>
          </cell>
          <cell r="AB22">
            <v>0</v>
          </cell>
          <cell r="AC22">
            <v>0</v>
          </cell>
          <cell r="AD22">
            <v>0</v>
          </cell>
          <cell r="AE22">
            <v>2.65E-3</v>
          </cell>
          <cell r="AF22">
            <v>0</v>
          </cell>
          <cell r="AG22">
            <v>0</v>
          </cell>
          <cell r="AH22">
            <v>0.06</v>
          </cell>
        </row>
        <row r="23">
          <cell r="B23" t="str">
            <v>OM25</v>
          </cell>
          <cell r="C23" t="str">
            <v>2002-03</v>
          </cell>
          <cell r="D23">
            <v>3.6376787499999996</v>
          </cell>
          <cell r="E23">
            <v>0</v>
          </cell>
          <cell r="F23">
            <v>0.81208074999999991</v>
          </cell>
          <cell r="G23">
            <v>0.36476749999999997</v>
          </cell>
          <cell r="H23">
            <v>2.4375000000000001E-2</v>
          </cell>
          <cell r="I23">
            <v>0</v>
          </cell>
          <cell r="J23">
            <v>0</v>
          </cell>
          <cell r="K23">
            <v>2.9250000000000002E-2</v>
          </cell>
          <cell r="L23">
            <v>0</v>
          </cell>
          <cell r="M23">
            <v>1.4290606250000002</v>
          </cell>
          <cell r="N23">
            <v>0.25796249999999998</v>
          </cell>
          <cell r="O23">
            <v>0.76629250000000004</v>
          </cell>
          <cell r="P23">
            <v>0</v>
          </cell>
          <cell r="Q23">
            <v>0</v>
          </cell>
          <cell r="R23">
            <v>0.14032500000000001</v>
          </cell>
          <cell r="S23">
            <v>1.055061875</v>
          </cell>
          <cell r="T23">
            <v>0</v>
          </cell>
          <cell r="U23">
            <v>6.9803604999999997</v>
          </cell>
          <cell r="V23">
            <v>0</v>
          </cell>
          <cell r="W23">
            <v>0</v>
          </cell>
          <cell r="X23">
            <v>0</v>
          </cell>
          <cell r="Y23">
            <v>1.3571754500000002</v>
          </cell>
          <cell r="Z23">
            <v>0.50566749999999994</v>
          </cell>
          <cell r="AA23">
            <v>0</v>
          </cell>
          <cell r="AB23">
            <v>0</v>
          </cell>
          <cell r="AC23">
            <v>0</v>
          </cell>
          <cell r="AD23">
            <v>0</v>
          </cell>
          <cell r="AE23">
            <v>0.1147</v>
          </cell>
          <cell r="AF23">
            <v>0</v>
          </cell>
          <cell r="AG23">
            <v>0.29425000000000001</v>
          </cell>
          <cell r="AH23">
            <v>0</v>
          </cell>
        </row>
        <row r="24">
          <cell r="B24" t="str">
            <v>OM25</v>
          </cell>
          <cell r="C24" t="str">
            <v>2003-04</v>
          </cell>
          <cell r="D24">
            <v>5.9053924999999996</v>
          </cell>
          <cell r="E24">
            <v>0</v>
          </cell>
          <cell r="F24">
            <v>0.50003449999999994</v>
          </cell>
          <cell r="G24">
            <v>0.53212000000000004</v>
          </cell>
          <cell r="H24">
            <v>0.32202999999999998</v>
          </cell>
          <cell r="I24">
            <v>0.11570625</v>
          </cell>
          <cell r="J24">
            <v>0.46387250000000002</v>
          </cell>
          <cell r="K24">
            <v>1.0157700000000001</v>
          </cell>
          <cell r="L24">
            <v>0</v>
          </cell>
          <cell r="M24">
            <v>2.4128093749999997</v>
          </cell>
          <cell r="N24">
            <v>0.39564375000000002</v>
          </cell>
          <cell r="O24">
            <v>1.44774125</v>
          </cell>
          <cell r="P24">
            <v>0</v>
          </cell>
          <cell r="Q24">
            <v>0</v>
          </cell>
          <cell r="R24">
            <v>0.41561305000000004</v>
          </cell>
          <cell r="S24">
            <v>2.2274381249999999</v>
          </cell>
          <cell r="T24">
            <v>0</v>
          </cell>
          <cell r="U24">
            <v>7.3836680000000001</v>
          </cell>
          <cell r="V24">
            <v>0</v>
          </cell>
          <cell r="W24">
            <v>0</v>
          </cell>
          <cell r="X24">
            <v>0</v>
          </cell>
          <cell r="Y24">
            <v>4.5703323250000008</v>
          </cell>
          <cell r="Z24">
            <v>0.65842374999999997</v>
          </cell>
          <cell r="AA24">
            <v>0</v>
          </cell>
          <cell r="AB24">
            <v>0</v>
          </cell>
          <cell r="AC24">
            <v>0</v>
          </cell>
          <cell r="AD24">
            <v>0</v>
          </cell>
          <cell r="AE24">
            <v>0.45362999999999998</v>
          </cell>
          <cell r="AF24">
            <v>0</v>
          </cell>
          <cell r="AG24">
            <v>2.8263599999999998</v>
          </cell>
          <cell r="AH24">
            <v>0</v>
          </cell>
        </row>
        <row r="25">
          <cell r="B25" t="str">
            <v>OM25</v>
          </cell>
          <cell r="C25" t="str">
            <v>2004-05</v>
          </cell>
          <cell r="D25">
            <v>7.9955049249999997</v>
          </cell>
          <cell r="E25">
            <v>0</v>
          </cell>
          <cell r="F25">
            <v>0.53603449999999997</v>
          </cell>
          <cell r="G25">
            <v>0.53212000000000004</v>
          </cell>
          <cell r="H25">
            <v>1.1495575</v>
          </cell>
          <cell r="I25">
            <v>0.11570625</v>
          </cell>
          <cell r="J25">
            <v>0.87393997499999998</v>
          </cell>
          <cell r="K25">
            <v>1.4029425</v>
          </cell>
          <cell r="L25">
            <v>0</v>
          </cell>
          <cell r="M25">
            <v>3.1939843749999999</v>
          </cell>
          <cell r="N25">
            <v>0.78918999999999995</v>
          </cell>
          <cell r="O25">
            <v>1.869095</v>
          </cell>
          <cell r="P25">
            <v>0</v>
          </cell>
          <cell r="Q25">
            <v>0</v>
          </cell>
          <cell r="R25">
            <v>1.0562018</v>
          </cell>
          <cell r="S25">
            <v>3.2100438749999998</v>
          </cell>
          <cell r="T25">
            <v>0</v>
          </cell>
          <cell r="U25">
            <v>5.0144837500000001</v>
          </cell>
          <cell r="V25">
            <v>0</v>
          </cell>
          <cell r="W25">
            <v>0.209675</v>
          </cell>
          <cell r="X25">
            <v>0</v>
          </cell>
          <cell r="Y25">
            <v>6.3359484750000004</v>
          </cell>
          <cell r="Z25">
            <v>0.77286624999999998</v>
          </cell>
          <cell r="AA25">
            <v>0</v>
          </cell>
          <cell r="AB25">
            <v>0</v>
          </cell>
          <cell r="AC25">
            <v>1.9765662500000001</v>
          </cell>
          <cell r="AD25">
            <v>0.16139699999999998</v>
          </cell>
          <cell r="AE25">
            <v>0.45362999999999998</v>
          </cell>
          <cell r="AF25">
            <v>0.107598</v>
          </cell>
          <cell r="AG25">
            <v>3.1475249999999999</v>
          </cell>
          <cell r="AH25">
            <v>0</v>
          </cell>
        </row>
        <row r="26">
          <cell r="B26" t="str">
            <v>OM75</v>
          </cell>
          <cell r="C26" t="str">
            <v>1998-99</v>
          </cell>
          <cell r="D26">
            <v>1.65E-3</v>
          </cell>
          <cell r="E26">
            <v>0</v>
          </cell>
          <cell r="F26">
            <v>0.21343499999999999</v>
          </cell>
          <cell r="G26">
            <v>0.939975</v>
          </cell>
          <cell r="H26">
            <v>0</v>
          </cell>
          <cell r="I26">
            <v>0</v>
          </cell>
          <cell r="J26">
            <v>0</v>
          </cell>
          <cell r="K26">
            <v>0</v>
          </cell>
          <cell r="L26">
            <v>0.1575</v>
          </cell>
          <cell r="M26">
            <v>1.0208625</v>
          </cell>
          <cell r="N26">
            <v>0.33603749999999999</v>
          </cell>
          <cell r="O26">
            <v>0.25612500000000005</v>
          </cell>
          <cell r="P26">
            <v>0</v>
          </cell>
          <cell r="Q26">
            <v>0</v>
          </cell>
          <cell r="R26">
            <v>0.13500000000000001</v>
          </cell>
          <cell r="S26">
            <v>0.18</v>
          </cell>
          <cell r="T26">
            <v>0</v>
          </cell>
          <cell r="U26">
            <v>0.235875</v>
          </cell>
          <cell r="V26">
            <v>0</v>
          </cell>
          <cell r="W26">
            <v>0</v>
          </cell>
          <cell r="X26">
            <v>0</v>
          </cell>
          <cell r="Y26">
            <v>0</v>
          </cell>
          <cell r="Z26">
            <v>9.3824999999999992E-2</v>
          </cell>
          <cell r="AA26">
            <v>0</v>
          </cell>
          <cell r="AB26">
            <v>0</v>
          </cell>
          <cell r="AC26">
            <v>0</v>
          </cell>
          <cell r="AD26">
            <v>0</v>
          </cell>
          <cell r="AE26">
            <v>0</v>
          </cell>
          <cell r="AF26">
            <v>0</v>
          </cell>
          <cell r="AG26">
            <v>0</v>
          </cell>
          <cell r="AH26">
            <v>0.18</v>
          </cell>
        </row>
        <row r="27">
          <cell r="B27" t="str">
            <v>OM75</v>
          </cell>
          <cell r="C27" t="str">
            <v>1999-00</v>
          </cell>
          <cell r="D27">
            <v>8.0255000000000007E-2</v>
          </cell>
          <cell r="E27">
            <v>0</v>
          </cell>
          <cell r="F27">
            <v>1.3306274999999999</v>
          </cell>
          <cell r="G27">
            <v>0.68290000000000006</v>
          </cell>
          <cell r="H27">
            <v>0</v>
          </cell>
          <cell r="I27">
            <v>0</v>
          </cell>
          <cell r="J27">
            <v>0</v>
          </cell>
          <cell r="K27">
            <v>0</v>
          </cell>
          <cell r="L27">
            <v>0.105</v>
          </cell>
          <cell r="M27">
            <v>0.91120000000000001</v>
          </cell>
          <cell r="N27">
            <v>0.224025</v>
          </cell>
          <cell r="O27">
            <v>0.66706249999999989</v>
          </cell>
          <cell r="P27">
            <v>0</v>
          </cell>
          <cell r="Q27">
            <v>0</v>
          </cell>
          <cell r="R27">
            <v>0.10335</v>
          </cell>
          <cell r="S27">
            <v>0.40585499999999997</v>
          </cell>
          <cell r="T27">
            <v>0</v>
          </cell>
          <cell r="U27">
            <v>2.0453674999999998</v>
          </cell>
          <cell r="V27">
            <v>0</v>
          </cell>
          <cell r="W27">
            <v>0</v>
          </cell>
          <cell r="X27">
            <v>0</v>
          </cell>
          <cell r="Y27">
            <v>0</v>
          </cell>
          <cell r="Z27">
            <v>0.22211249999999999</v>
          </cell>
          <cell r="AA27">
            <v>0</v>
          </cell>
          <cell r="AB27">
            <v>0</v>
          </cell>
          <cell r="AC27">
            <v>0</v>
          </cell>
          <cell r="AD27">
            <v>0</v>
          </cell>
          <cell r="AE27">
            <v>0</v>
          </cell>
          <cell r="AF27">
            <v>0</v>
          </cell>
          <cell r="AG27">
            <v>0</v>
          </cell>
          <cell r="AH27">
            <v>0.12</v>
          </cell>
        </row>
        <row r="28">
          <cell r="B28" t="str">
            <v>OM75</v>
          </cell>
          <cell r="C28" t="str">
            <v>2000-01</v>
          </cell>
          <cell r="D28">
            <v>0.11294499999999999</v>
          </cell>
          <cell r="E28">
            <v>0</v>
          </cell>
          <cell r="F28">
            <v>0.89663249999999994</v>
          </cell>
          <cell r="G28">
            <v>0.350825</v>
          </cell>
          <cell r="H28">
            <v>0</v>
          </cell>
          <cell r="I28">
            <v>0</v>
          </cell>
          <cell r="J28">
            <v>0</v>
          </cell>
          <cell r="K28">
            <v>0</v>
          </cell>
          <cell r="L28">
            <v>5.2499999999999998E-2</v>
          </cell>
          <cell r="M28">
            <v>0.58966249999999998</v>
          </cell>
          <cell r="N28">
            <v>0.1120125</v>
          </cell>
          <cell r="O28">
            <v>0.48626249999999993</v>
          </cell>
          <cell r="P28">
            <v>0</v>
          </cell>
          <cell r="Q28">
            <v>0</v>
          </cell>
          <cell r="R28">
            <v>5.3899999999999997E-2</v>
          </cell>
          <cell r="S28">
            <v>0.46132000000000001</v>
          </cell>
          <cell r="T28">
            <v>0</v>
          </cell>
          <cell r="U28">
            <v>8.5347952500000002</v>
          </cell>
          <cell r="V28">
            <v>0</v>
          </cell>
          <cell r="W28">
            <v>0</v>
          </cell>
          <cell r="X28">
            <v>0</v>
          </cell>
          <cell r="Y28">
            <v>0</v>
          </cell>
          <cell r="Z28">
            <v>0.42103000000000002</v>
          </cell>
          <cell r="AA28">
            <v>0</v>
          </cell>
          <cell r="AB28">
            <v>0</v>
          </cell>
          <cell r="AC28">
            <v>0</v>
          </cell>
          <cell r="AD28">
            <v>0</v>
          </cell>
          <cell r="AE28">
            <v>0</v>
          </cell>
          <cell r="AF28">
            <v>0</v>
          </cell>
          <cell r="AG28">
            <v>0</v>
          </cell>
          <cell r="AH28">
            <v>0.06</v>
          </cell>
        </row>
        <row r="29">
          <cell r="B29" t="str">
            <v>OM75</v>
          </cell>
          <cell r="C29" t="str">
            <v>2001-02</v>
          </cell>
          <cell r="D29">
            <v>2.4814725000000002</v>
          </cell>
          <cell r="E29">
            <v>0</v>
          </cell>
          <cell r="F29">
            <v>0.50781500000000002</v>
          </cell>
          <cell r="G29">
            <v>0.58812750000000003</v>
          </cell>
          <cell r="H29">
            <v>0</v>
          </cell>
          <cell r="I29">
            <v>0</v>
          </cell>
          <cell r="J29">
            <v>0</v>
          </cell>
          <cell r="K29">
            <v>0</v>
          </cell>
          <cell r="L29">
            <v>0</v>
          </cell>
          <cell r="M29">
            <v>0.17167499999999999</v>
          </cell>
          <cell r="N29">
            <v>4.0500000000000001E-2</v>
          </cell>
          <cell r="O29">
            <v>0.66584750000000004</v>
          </cell>
          <cell r="P29">
            <v>0</v>
          </cell>
          <cell r="Q29">
            <v>0</v>
          </cell>
          <cell r="R29">
            <v>4.9599999999999998E-2</v>
          </cell>
          <cell r="S29">
            <v>0.51590999999999998</v>
          </cell>
          <cell r="T29">
            <v>0</v>
          </cell>
          <cell r="U29">
            <v>9.293546000000001</v>
          </cell>
          <cell r="V29">
            <v>0</v>
          </cell>
          <cell r="W29">
            <v>0</v>
          </cell>
          <cell r="X29">
            <v>0</v>
          </cell>
          <cell r="Y29">
            <v>0</v>
          </cell>
          <cell r="Z29">
            <v>0.2421075</v>
          </cell>
          <cell r="AA29">
            <v>0</v>
          </cell>
          <cell r="AB29">
            <v>0</v>
          </cell>
          <cell r="AC29">
            <v>0</v>
          </cell>
          <cell r="AD29">
            <v>0</v>
          </cell>
          <cell r="AE29">
            <v>7.9500000000000005E-3</v>
          </cell>
          <cell r="AF29">
            <v>0</v>
          </cell>
          <cell r="AG29">
            <v>0</v>
          </cell>
          <cell r="AH29">
            <v>0</v>
          </cell>
        </row>
        <row r="30">
          <cell r="B30" t="str">
            <v>OM75</v>
          </cell>
          <cell r="C30" t="str">
            <v>2002-03</v>
          </cell>
          <cell r="D30">
            <v>9.9890187500000014</v>
          </cell>
          <cell r="E30">
            <v>0</v>
          </cell>
          <cell r="F30">
            <v>1.1958872499999997</v>
          </cell>
          <cell r="G30">
            <v>0.84826000000000001</v>
          </cell>
          <cell r="H30">
            <v>7.3124999999999996E-2</v>
          </cell>
          <cell r="I30">
            <v>0</v>
          </cell>
          <cell r="J30">
            <v>0</v>
          </cell>
          <cell r="K30">
            <v>8.7750000000000009E-2</v>
          </cell>
          <cell r="L30">
            <v>0</v>
          </cell>
          <cell r="M30">
            <v>3.982456875</v>
          </cell>
          <cell r="N30">
            <v>0.76038749999999999</v>
          </cell>
          <cell r="O30">
            <v>1.6046449999999999</v>
          </cell>
          <cell r="P30">
            <v>0</v>
          </cell>
          <cell r="Q30">
            <v>0</v>
          </cell>
          <cell r="R30">
            <v>0.39257500000000001</v>
          </cell>
          <cell r="S30">
            <v>2.6454556249999999</v>
          </cell>
          <cell r="T30">
            <v>0</v>
          </cell>
          <cell r="U30">
            <v>12.9660505</v>
          </cell>
          <cell r="V30">
            <v>0</v>
          </cell>
          <cell r="W30">
            <v>0</v>
          </cell>
          <cell r="X30">
            <v>0</v>
          </cell>
          <cell r="Y30">
            <v>4.071526350000001</v>
          </cell>
          <cell r="Z30">
            <v>1.16852</v>
          </cell>
          <cell r="AA30">
            <v>0</v>
          </cell>
          <cell r="AB30">
            <v>0</v>
          </cell>
          <cell r="AC30">
            <v>0</v>
          </cell>
          <cell r="AD30">
            <v>0</v>
          </cell>
          <cell r="AE30">
            <v>0.34145000000000003</v>
          </cell>
          <cell r="AF30">
            <v>0</v>
          </cell>
          <cell r="AG30">
            <v>0.88275000000000003</v>
          </cell>
          <cell r="AH30">
            <v>0</v>
          </cell>
        </row>
        <row r="31">
          <cell r="B31" t="str">
            <v>OM75</v>
          </cell>
          <cell r="C31" t="str">
            <v>2003-04</v>
          </cell>
          <cell r="D31">
            <v>13.260021249999999</v>
          </cell>
          <cell r="E31">
            <v>0</v>
          </cell>
          <cell r="F31">
            <v>1.0321177499999998</v>
          </cell>
          <cell r="G31">
            <v>1.0605499999999999</v>
          </cell>
          <cell r="H31">
            <v>0.94171499999999997</v>
          </cell>
          <cell r="I31">
            <v>0.34711874999999998</v>
          </cell>
          <cell r="J31">
            <v>1.3916175000000002</v>
          </cell>
          <cell r="K31">
            <v>3.0180599999999997</v>
          </cell>
          <cell r="L31">
            <v>0</v>
          </cell>
          <cell r="M31">
            <v>5.8121424999999993</v>
          </cell>
          <cell r="N31">
            <v>0.91546874999999994</v>
          </cell>
          <cell r="O31">
            <v>3.5444487499999999</v>
          </cell>
          <cell r="P31">
            <v>0</v>
          </cell>
          <cell r="Q31">
            <v>0</v>
          </cell>
          <cell r="R31">
            <v>1.09591415</v>
          </cell>
          <cell r="S31">
            <v>5.4886625000000002</v>
          </cell>
          <cell r="T31">
            <v>0</v>
          </cell>
          <cell r="U31">
            <v>9.7131024999999998</v>
          </cell>
          <cell r="V31">
            <v>0</v>
          </cell>
          <cell r="W31">
            <v>0</v>
          </cell>
          <cell r="X31">
            <v>0</v>
          </cell>
          <cell r="Y31">
            <v>12.353821525000001</v>
          </cell>
          <cell r="Z31">
            <v>1.3338712500000001</v>
          </cell>
          <cell r="AA31">
            <v>0</v>
          </cell>
          <cell r="AB31">
            <v>0</v>
          </cell>
          <cell r="AC31">
            <v>0</v>
          </cell>
          <cell r="AD31">
            <v>0</v>
          </cell>
          <cell r="AE31">
            <v>1.2435400000000001</v>
          </cell>
          <cell r="AF31">
            <v>0</v>
          </cell>
          <cell r="AG31">
            <v>8.1848299999999998</v>
          </cell>
          <cell r="AH31">
            <v>0</v>
          </cell>
        </row>
        <row r="32">
          <cell r="B32" t="str">
            <v>OM75</v>
          </cell>
          <cell r="C32" t="str">
            <v>2004-05</v>
          </cell>
          <cell r="D32">
            <v>13.704466024999999</v>
          </cell>
          <cell r="E32">
            <v>0</v>
          </cell>
          <cell r="F32">
            <v>0.68443324999999988</v>
          </cell>
          <cell r="G32">
            <v>0.52842999999999996</v>
          </cell>
          <cell r="H32">
            <v>3.1022675</v>
          </cell>
          <cell r="I32">
            <v>0.23141249999999999</v>
          </cell>
          <cell r="J32">
            <v>2.1579474249999997</v>
          </cell>
          <cell r="K32">
            <v>3.1638074999999999</v>
          </cell>
          <cell r="L32">
            <v>0</v>
          </cell>
          <cell r="M32">
            <v>5.870358125000001</v>
          </cell>
          <cell r="N32">
            <v>1.7004637499999999</v>
          </cell>
          <cell r="O32">
            <v>3.4541187499999997</v>
          </cell>
          <cell r="P32">
            <v>0</v>
          </cell>
          <cell r="Q32">
            <v>0</v>
          </cell>
          <cell r="R32">
            <v>2.60206735</v>
          </cell>
          <cell r="S32">
            <v>6.4900416249999999</v>
          </cell>
          <cell r="T32">
            <v>0</v>
          </cell>
          <cell r="U32">
            <v>4.8184487499999999</v>
          </cell>
          <cell r="V32">
            <v>0</v>
          </cell>
          <cell r="W32">
            <v>0.62902499999999995</v>
          </cell>
          <cell r="X32">
            <v>0</v>
          </cell>
          <cell r="Y32">
            <v>13.080337650000001</v>
          </cell>
          <cell r="Z32">
            <v>1.3966149999999999</v>
          </cell>
          <cell r="AA32">
            <v>0</v>
          </cell>
          <cell r="AB32">
            <v>0</v>
          </cell>
          <cell r="AC32">
            <v>5.92969875</v>
          </cell>
          <cell r="AD32">
            <v>0.48419099999999993</v>
          </cell>
          <cell r="AE32">
            <v>0.78991</v>
          </cell>
          <cell r="AF32">
            <v>0.32279400000000003</v>
          </cell>
          <cell r="AG32">
            <v>6.3219649999999996</v>
          </cell>
          <cell r="AH32">
            <v>0</v>
          </cell>
        </row>
        <row r="34">
          <cell r="B34" t="str">
            <v>Capital</v>
          </cell>
          <cell r="C34" t="str">
            <v>1998-99</v>
          </cell>
          <cell r="D34">
            <v>0.15157999999999999</v>
          </cell>
          <cell r="E34">
            <v>0</v>
          </cell>
          <cell r="F34">
            <v>0.3652685</v>
          </cell>
          <cell r="G34">
            <v>0.21253</v>
          </cell>
          <cell r="H34">
            <v>0</v>
          </cell>
          <cell r="I34">
            <v>0</v>
          </cell>
          <cell r="J34">
            <v>0</v>
          </cell>
          <cell r="K34">
            <v>0</v>
          </cell>
          <cell r="L34">
            <v>0</v>
          </cell>
          <cell r="M34">
            <v>0.82817850000000004</v>
          </cell>
          <cell r="N34">
            <v>1.4831825000000001</v>
          </cell>
          <cell r="O34">
            <v>0.29081000000000001</v>
          </cell>
          <cell r="P34">
            <v>0</v>
          </cell>
          <cell r="Q34">
            <v>0</v>
          </cell>
          <cell r="R34">
            <v>0.50144999999999995</v>
          </cell>
          <cell r="S34">
            <v>0.38566499999999998</v>
          </cell>
          <cell r="T34">
            <v>2.1000000000000001E-2</v>
          </cell>
          <cell r="U34">
            <v>0.56318040000000003</v>
          </cell>
          <cell r="V34">
            <v>0</v>
          </cell>
          <cell r="W34">
            <v>0</v>
          </cell>
          <cell r="X34">
            <v>0</v>
          </cell>
          <cell r="Y34">
            <v>0</v>
          </cell>
          <cell r="Z34">
            <v>0.10292999999999999</v>
          </cell>
          <cell r="AA34">
            <v>0</v>
          </cell>
          <cell r="AB34">
            <v>0</v>
          </cell>
          <cell r="AC34">
            <v>0</v>
          </cell>
          <cell r="AD34">
            <v>3.8861999999999994E-2</v>
          </cell>
          <cell r="AE34">
            <v>0</v>
          </cell>
          <cell r="AF34">
            <v>2.5908E-2</v>
          </cell>
          <cell r="AG34">
            <v>0</v>
          </cell>
          <cell r="AH34">
            <v>3.5036550000000002</v>
          </cell>
        </row>
        <row r="35">
          <cell r="B35" t="str">
            <v>Capital</v>
          </cell>
          <cell r="C35" t="str">
            <v>1999-00</v>
          </cell>
          <cell r="D35">
            <v>1.0750949999999999</v>
          </cell>
          <cell r="E35">
            <v>0</v>
          </cell>
          <cell r="F35">
            <v>2.612403</v>
          </cell>
          <cell r="G35">
            <v>3.0692699999999999</v>
          </cell>
          <cell r="H35">
            <v>0</v>
          </cell>
          <cell r="I35">
            <v>1.7149999999999999E-2</v>
          </cell>
          <cell r="J35">
            <v>0</v>
          </cell>
          <cell r="K35">
            <v>0</v>
          </cell>
          <cell r="L35">
            <v>0</v>
          </cell>
          <cell r="M35">
            <v>2.2162980000000001</v>
          </cell>
          <cell r="N35">
            <v>5.885E-2</v>
          </cell>
          <cell r="O35">
            <v>2.3689425000000002</v>
          </cell>
          <cell r="P35">
            <v>0</v>
          </cell>
          <cell r="Q35">
            <v>0</v>
          </cell>
          <cell r="R35">
            <v>0.44021500000000002</v>
          </cell>
          <cell r="S35">
            <v>0.18948000000000001</v>
          </cell>
          <cell r="T35">
            <v>0.25750000000000001</v>
          </cell>
          <cell r="U35">
            <v>2.333615</v>
          </cell>
          <cell r="V35">
            <v>0</v>
          </cell>
          <cell r="W35">
            <v>0</v>
          </cell>
          <cell r="X35">
            <v>0</v>
          </cell>
          <cell r="Y35">
            <v>0</v>
          </cell>
          <cell r="Z35">
            <v>0.66691999999999996</v>
          </cell>
          <cell r="AA35">
            <v>0</v>
          </cell>
          <cell r="AB35">
            <v>0</v>
          </cell>
          <cell r="AC35">
            <v>0</v>
          </cell>
          <cell r="AD35">
            <v>-0.21154500000000001</v>
          </cell>
          <cell r="AE35">
            <v>8.1309999999999993E-2</v>
          </cell>
          <cell r="AF35">
            <v>-0.14103000000000002</v>
          </cell>
          <cell r="AG35">
            <v>0</v>
          </cell>
          <cell r="AH35">
            <v>0</v>
          </cell>
        </row>
        <row r="36">
          <cell r="B36" t="str">
            <v>Capital</v>
          </cell>
          <cell r="C36" t="str">
            <v>2000-01</v>
          </cell>
          <cell r="D36">
            <v>1.3297950000000001</v>
          </cell>
          <cell r="E36">
            <v>0</v>
          </cell>
          <cell r="F36">
            <v>1.62839</v>
          </cell>
          <cell r="G36">
            <v>5.8950000000000002E-2</v>
          </cell>
          <cell r="H36">
            <v>0.34424250000000001</v>
          </cell>
          <cell r="I36">
            <v>0</v>
          </cell>
          <cell r="J36">
            <v>0</v>
          </cell>
          <cell r="K36">
            <v>0</v>
          </cell>
          <cell r="L36">
            <v>0.16039999999999999</v>
          </cell>
          <cell r="M36">
            <v>0.18</v>
          </cell>
          <cell r="N36">
            <v>3.7633800000000002</v>
          </cell>
          <cell r="O36">
            <v>0</v>
          </cell>
          <cell r="P36">
            <v>0</v>
          </cell>
          <cell r="Q36">
            <v>0</v>
          </cell>
          <cell r="R36">
            <v>0.04</v>
          </cell>
          <cell r="S36">
            <v>5.5E-2</v>
          </cell>
          <cell r="T36">
            <v>0.54230999999999996</v>
          </cell>
          <cell r="U36">
            <v>4.0571299999999999</v>
          </cell>
          <cell r="V36">
            <v>0</v>
          </cell>
          <cell r="W36">
            <v>0</v>
          </cell>
          <cell r="X36">
            <v>0</v>
          </cell>
          <cell r="Y36">
            <v>0</v>
          </cell>
          <cell r="Z36">
            <v>6.615E-2</v>
          </cell>
          <cell r="AA36">
            <v>0</v>
          </cell>
          <cell r="AB36">
            <v>0</v>
          </cell>
          <cell r="AC36">
            <v>0</v>
          </cell>
          <cell r="AD36">
            <v>0</v>
          </cell>
          <cell r="AE36">
            <v>0</v>
          </cell>
          <cell r="AF36">
            <v>0</v>
          </cell>
          <cell r="AG36">
            <v>0</v>
          </cell>
          <cell r="AH36">
            <v>0</v>
          </cell>
        </row>
        <row r="37">
          <cell r="B37" t="str">
            <v>Capital</v>
          </cell>
          <cell r="C37" t="str">
            <v>2001-02</v>
          </cell>
          <cell r="D37">
            <v>5.7102480000000009</v>
          </cell>
          <cell r="E37">
            <v>0</v>
          </cell>
          <cell r="F37">
            <v>1.771814</v>
          </cell>
          <cell r="G37">
            <v>1.6908725</v>
          </cell>
          <cell r="H37">
            <v>0.22902</v>
          </cell>
          <cell r="I37">
            <v>0</v>
          </cell>
          <cell r="J37">
            <v>0</v>
          </cell>
          <cell r="K37">
            <v>0</v>
          </cell>
          <cell r="L37">
            <v>0</v>
          </cell>
          <cell r="M37">
            <v>1.3101400000000001</v>
          </cell>
          <cell r="N37">
            <v>0.18251999999999999</v>
          </cell>
          <cell r="O37">
            <v>0.72949600000000003</v>
          </cell>
          <cell r="P37">
            <v>0</v>
          </cell>
          <cell r="Q37">
            <v>0</v>
          </cell>
          <cell r="R37">
            <v>0.55645999999999995</v>
          </cell>
          <cell r="S37">
            <v>0.57686499999999996</v>
          </cell>
          <cell r="T37">
            <v>4.9979999999999997E-2</v>
          </cell>
          <cell r="U37">
            <v>5.2952300000000001</v>
          </cell>
          <cell r="V37">
            <v>0</v>
          </cell>
          <cell r="W37">
            <v>0</v>
          </cell>
          <cell r="X37">
            <v>0</v>
          </cell>
          <cell r="Y37">
            <v>0.55657999999999996</v>
          </cell>
          <cell r="Z37">
            <v>0.61741599999999996</v>
          </cell>
          <cell r="AA37">
            <v>0</v>
          </cell>
          <cell r="AB37">
            <v>0</v>
          </cell>
          <cell r="AC37">
            <v>0</v>
          </cell>
          <cell r="AD37">
            <v>8.3999999999999995E-3</v>
          </cell>
          <cell r="AE37">
            <v>0.58467000000000002</v>
          </cell>
          <cell r="AF37">
            <v>5.6000000000000008E-3</v>
          </cell>
          <cell r="AG37">
            <v>0</v>
          </cell>
          <cell r="AH37">
            <v>0</v>
          </cell>
        </row>
        <row r="38">
          <cell r="B38" t="str">
            <v>Capital</v>
          </cell>
          <cell r="C38" t="str">
            <v>2002-03</v>
          </cell>
          <cell r="D38">
            <v>0.25030000000000002</v>
          </cell>
          <cell r="E38">
            <v>0</v>
          </cell>
          <cell r="F38">
            <v>3.3501270000000001</v>
          </cell>
          <cell r="G38">
            <v>0.44357999999999997</v>
          </cell>
          <cell r="H38">
            <v>0.28575</v>
          </cell>
          <cell r="I38">
            <v>0.74121999999999999</v>
          </cell>
          <cell r="J38">
            <v>0</v>
          </cell>
          <cell r="K38">
            <v>-2.4369999999999998</v>
          </cell>
          <cell r="L38">
            <v>0</v>
          </cell>
          <cell r="M38">
            <v>0.81183000000000005</v>
          </cell>
          <cell r="N38">
            <v>1.20841</v>
          </cell>
          <cell r="O38">
            <v>0.20959</v>
          </cell>
          <cell r="P38">
            <v>0</v>
          </cell>
          <cell r="Q38">
            <v>0</v>
          </cell>
          <cell r="R38">
            <v>2.5000000000000001E-3</v>
          </cell>
          <cell r="S38">
            <v>0.25364999999999999</v>
          </cell>
          <cell r="T38">
            <v>0</v>
          </cell>
          <cell r="U38">
            <v>2.116425</v>
          </cell>
          <cell r="V38">
            <v>0</v>
          </cell>
          <cell r="W38">
            <v>0</v>
          </cell>
          <cell r="X38">
            <v>0</v>
          </cell>
          <cell r="Y38">
            <v>0.81047000000000002</v>
          </cell>
          <cell r="Z38">
            <v>2.6199999999999999E-3</v>
          </cell>
          <cell r="AA38">
            <v>0</v>
          </cell>
          <cell r="AB38">
            <v>0</v>
          </cell>
          <cell r="AC38">
            <v>0</v>
          </cell>
          <cell r="AD38">
            <v>3.5999999999999997E-2</v>
          </cell>
          <cell r="AE38">
            <v>6.1949999999999998E-2</v>
          </cell>
          <cell r="AF38">
            <v>2.4E-2</v>
          </cell>
          <cell r="AG38">
            <v>4.9049309999999995</v>
          </cell>
          <cell r="AH38">
            <v>0</v>
          </cell>
        </row>
        <row r="39">
          <cell r="B39" t="str">
            <v>Capital</v>
          </cell>
          <cell r="C39" t="str">
            <v>2003-04</v>
          </cell>
          <cell r="D39">
            <v>4.0957499999999998</v>
          </cell>
          <cell r="E39">
            <v>0</v>
          </cell>
          <cell r="F39">
            <v>6.9049300000000002</v>
          </cell>
          <cell r="G39">
            <v>2.4799999999999999E-2</v>
          </cell>
          <cell r="H39">
            <v>3.6831389000000003</v>
          </cell>
          <cell r="I39">
            <v>5.2720000000000003E-2</v>
          </cell>
          <cell r="J39">
            <v>0.65929399999999994</v>
          </cell>
          <cell r="K39">
            <v>0.62444999999999995</v>
          </cell>
          <cell r="L39">
            <v>0</v>
          </cell>
          <cell r="M39">
            <v>4.9665299999999997</v>
          </cell>
          <cell r="N39">
            <v>2.3534600000000001</v>
          </cell>
          <cell r="O39">
            <v>0.12636</v>
          </cell>
          <cell r="P39">
            <v>0</v>
          </cell>
          <cell r="Q39">
            <v>0</v>
          </cell>
          <cell r="R39">
            <v>0.18423500000000001</v>
          </cell>
          <cell r="S39">
            <v>0.64083999999999997</v>
          </cell>
          <cell r="T39">
            <v>0</v>
          </cell>
          <cell r="U39">
            <v>5.5912350000000002</v>
          </cell>
          <cell r="V39">
            <v>1.5599999999999999E-2</v>
          </cell>
          <cell r="W39">
            <v>6.5722000000000003E-2</v>
          </cell>
          <cell r="X39">
            <v>0.42330000000000001</v>
          </cell>
          <cell r="Y39">
            <v>1.2457050000000001</v>
          </cell>
          <cell r="Z39">
            <v>3.0817299999999999</v>
          </cell>
          <cell r="AA39">
            <v>0</v>
          </cell>
          <cell r="AB39">
            <v>0</v>
          </cell>
          <cell r="AC39">
            <v>0</v>
          </cell>
          <cell r="AD39">
            <v>6.0143999999999996E-2</v>
          </cell>
          <cell r="AE39">
            <v>8.3894999999999997E-2</v>
          </cell>
          <cell r="AF39">
            <v>4.0096E-2</v>
          </cell>
          <cell r="AG39">
            <v>35.380395</v>
          </cell>
          <cell r="AH39">
            <v>0</v>
          </cell>
        </row>
        <row r="40">
          <cell r="B40" t="str">
            <v>Capital</v>
          </cell>
          <cell r="C40" t="str">
            <v>2004-05</v>
          </cell>
          <cell r="D40">
            <v>8.6760000000000004E-2</v>
          </cell>
          <cell r="E40">
            <v>0</v>
          </cell>
          <cell r="F40">
            <v>1.4258420000000001</v>
          </cell>
          <cell r="G40">
            <v>1.754E-2</v>
          </cell>
          <cell r="H40">
            <v>1.74333</v>
          </cell>
          <cell r="I40">
            <v>0</v>
          </cell>
          <cell r="J40">
            <v>2.9303599999999999</v>
          </cell>
          <cell r="K40">
            <v>0.1565</v>
          </cell>
          <cell r="L40">
            <v>0</v>
          </cell>
          <cell r="M40">
            <v>0.71990500000000002</v>
          </cell>
          <cell r="N40">
            <v>-0.55198000000000003</v>
          </cell>
          <cell r="O40">
            <v>4.875E-3</v>
          </cell>
          <cell r="P40">
            <v>0</v>
          </cell>
          <cell r="Q40">
            <v>0</v>
          </cell>
          <cell r="R40">
            <v>0.16206000000000001</v>
          </cell>
          <cell r="S40">
            <v>0.32308500000000001</v>
          </cell>
          <cell r="T40">
            <v>0</v>
          </cell>
          <cell r="U40">
            <v>1.3828499999999999</v>
          </cell>
          <cell r="V40">
            <v>0</v>
          </cell>
          <cell r="W40">
            <v>0.9002</v>
          </cell>
          <cell r="X40">
            <v>-2.597E-2</v>
          </cell>
          <cell r="Y40">
            <v>-3.8300000000000001E-3</v>
          </cell>
          <cell r="Z40">
            <v>0.7772</v>
          </cell>
          <cell r="AA40">
            <v>0.16284999999999999</v>
          </cell>
          <cell r="AB40">
            <v>0</v>
          </cell>
          <cell r="AC40">
            <v>5.05701</v>
          </cell>
          <cell r="AD40">
            <v>3.1728479999999997</v>
          </cell>
          <cell r="AE40">
            <v>5.5E-2</v>
          </cell>
          <cell r="AF40">
            <v>2.1152320000000002</v>
          </cell>
          <cell r="AG40">
            <v>15.532859999999999</v>
          </cell>
          <cell r="AH40">
            <v>0</v>
          </cell>
        </row>
        <row r="42">
          <cell r="B42" t="str">
            <v>Orchard</v>
          </cell>
          <cell r="C42" t="str">
            <v>1998-99</v>
          </cell>
          <cell r="E42">
            <v>0</v>
          </cell>
          <cell r="I42">
            <v>0</v>
          </cell>
          <cell r="J42">
            <v>0</v>
          </cell>
          <cell r="K42">
            <v>0</v>
          </cell>
          <cell r="L42">
            <v>0</v>
          </cell>
          <cell r="N42">
            <v>0</v>
          </cell>
          <cell r="P42">
            <v>0</v>
          </cell>
          <cell r="Q42">
            <v>0</v>
          </cell>
          <cell r="T42">
            <v>0</v>
          </cell>
          <cell r="V42">
            <v>0</v>
          </cell>
          <cell r="W42">
            <v>0</v>
          </cell>
          <cell r="X42">
            <v>0</v>
          </cell>
          <cell r="Y42">
            <v>0</v>
          </cell>
          <cell r="AA42">
            <v>0</v>
          </cell>
          <cell r="AB42">
            <v>0</v>
          </cell>
          <cell r="AC42">
            <v>0</v>
          </cell>
          <cell r="AD42">
            <v>0</v>
          </cell>
          <cell r="AE42">
            <v>0</v>
          </cell>
          <cell r="AF42">
            <v>0</v>
          </cell>
          <cell r="AG42">
            <v>0</v>
          </cell>
          <cell r="AH42">
            <v>0</v>
          </cell>
        </row>
        <row r="43">
          <cell r="B43" t="str">
            <v>Orchard</v>
          </cell>
          <cell r="C43" t="str">
            <v>1999-00</v>
          </cell>
          <cell r="E43">
            <v>0</v>
          </cell>
          <cell r="I43">
            <v>0</v>
          </cell>
          <cell r="J43">
            <v>0</v>
          </cell>
          <cell r="K43">
            <v>0</v>
          </cell>
          <cell r="L43">
            <v>0</v>
          </cell>
          <cell r="N43">
            <v>0</v>
          </cell>
          <cell r="P43">
            <v>0</v>
          </cell>
          <cell r="Q43">
            <v>0</v>
          </cell>
          <cell r="T43">
            <v>0</v>
          </cell>
          <cell r="V43">
            <v>0</v>
          </cell>
          <cell r="W43">
            <v>0</v>
          </cell>
          <cell r="X43">
            <v>0</v>
          </cell>
          <cell r="Y43">
            <v>0</v>
          </cell>
          <cell r="AA43">
            <v>0</v>
          </cell>
          <cell r="AB43">
            <v>0</v>
          </cell>
          <cell r="AC43">
            <v>0</v>
          </cell>
          <cell r="AD43">
            <v>0</v>
          </cell>
          <cell r="AE43">
            <v>0</v>
          </cell>
          <cell r="AF43">
            <v>0</v>
          </cell>
          <cell r="AG43">
            <v>0</v>
          </cell>
          <cell r="AH43">
            <v>0</v>
          </cell>
        </row>
        <row r="44">
          <cell r="B44" t="str">
            <v>Orchard</v>
          </cell>
          <cell r="C44" t="str">
            <v>2000-01</v>
          </cell>
          <cell r="E44">
            <v>0</v>
          </cell>
          <cell r="I44">
            <v>0</v>
          </cell>
          <cell r="J44">
            <v>0</v>
          </cell>
          <cell r="K44">
            <v>0</v>
          </cell>
          <cell r="L44">
            <v>0</v>
          </cell>
          <cell r="N44">
            <v>-7.3660000000000003E-2</v>
          </cell>
          <cell r="P44">
            <v>0</v>
          </cell>
          <cell r="Q44">
            <v>0</v>
          </cell>
          <cell r="T44">
            <v>0</v>
          </cell>
          <cell r="V44">
            <v>0</v>
          </cell>
          <cell r="W44">
            <v>0</v>
          </cell>
          <cell r="X44">
            <v>0</v>
          </cell>
          <cell r="Y44">
            <v>0</v>
          </cell>
          <cell r="AA44">
            <v>0</v>
          </cell>
          <cell r="AB44">
            <v>0</v>
          </cell>
          <cell r="AC44">
            <v>0</v>
          </cell>
          <cell r="AD44">
            <v>0</v>
          </cell>
          <cell r="AE44">
            <v>0</v>
          </cell>
          <cell r="AF44">
            <v>0</v>
          </cell>
          <cell r="AG44">
            <v>0</v>
          </cell>
          <cell r="AH44">
            <v>-7.8E-2</v>
          </cell>
        </row>
        <row r="45">
          <cell r="B45" t="str">
            <v>Orchard</v>
          </cell>
          <cell r="C45" t="str">
            <v>2001-02</v>
          </cell>
          <cell r="E45">
            <v>0</v>
          </cell>
          <cell r="I45">
            <v>0</v>
          </cell>
          <cell r="J45">
            <v>0</v>
          </cell>
          <cell r="K45">
            <v>0</v>
          </cell>
          <cell r="L45">
            <v>0</v>
          </cell>
          <cell r="N45">
            <v>0.13729</v>
          </cell>
          <cell r="P45">
            <v>0</v>
          </cell>
          <cell r="Q45">
            <v>0</v>
          </cell>
          <cell r="T45">
            <v>0</v>
          </cell>
          <cell r="V45">
            <v>0</v>
          </cell>
          <cell r="W45">
            <v>0</v>
          </cell>
          <cell r="X45">
            <v>0</v>
          </cell>
          <cell r="Y45">
            <v>0</v>
          </cell>
          <cell r="AA45">
            <v>0</v>
          </cell>
          <cell r="AB45">
            <v>0</v>
          </cell>
          <cell r="AC45">
            <v>0</v>
          </cell>
          <cell r="AD45">
            <v>0</v>
          </cell>
          <cell r="AE45">
            <v>0</v>
          </cell>
          <cell r="AF45">
            <v>0</v>
          </cell>
          <cell r="AG45">
            <v>0</v>
          </cell>
          <cell r="AH45">
            <v>0</v>
          </cell>
        </row>
        <row r="46">
          <cell r="B46" t="str">
            <v>Orchard</v>
          </cell>
          <cell r="C46" t="str">
            <v>2002-03</v>
          </cell>
          <cell r="E46">
            <v>0</v>
          </cell>
          <cell r="I46">
            <v>0</v>
          </cell>
          <cell r="J46">
            <v>0</v>
          </cell>
          <cell r="K46">
            <v>0</v>
          </cell>
          <cell r="L46">
            <v>0</v>
          </cell>
          <cell r="N46">
            <v>-0.11028</v>
          </cell>
          <cell r="P46">
            <v>0</v>
          </cell>
          <cell r="Q46">
            <v>0</v>
          </cell>
          <cell r="T46">
            <v>0</v>
          </cell>
          <cell r="V46">
            <v>0</v>
          </cell>
          <cell r="W46">
            <v>0</v>
          </cell>
          <cell r="X46">
            <v>0</v>
          </cell>
          <cell r="Y46">
            <v>0</v>
          </cell>
          <cell r="AA46">
            <v>0</v>
          </cell>
          <cell r="AB46">
            <v>0</v>
          </cell>
          <cell r="AC46">
            <v>0</v>
          </cell>
          <cell r="AD46">
            <v>0</v>
          </cell>
          <cell r="AE46">
            <v>0</v>
          </cell>
          <cell r="AF46">
            <v>0</v>
          </cell>
          <cell r="AG46">
            <v>0</v>
          </cell>
          <cell r="AH46">
            <v>0</v>
          </cell>
        </row>
        <row r="47">
          <cell r="B47" t="str">
            <v>Orchard</v>
          </cell>
          <cell r="C47" t="str">
            <v>2003-04</v>
          </cell>
          <cell r="E47">
            <v>0</v>
          </cell>
          <cell r="I47">
            <v>0</v>
          </cell>
          <cell r="J47">
            <v>0</v>
          </cell>
          <cell r="K47">
            <v>0</v>
          </cell>
          <cell r="L47">
            <v>0</v>
          </cell>
          <cell r="N47">
            <v>0</v>
          </cell>
          <cell r="P47">
            <v>0</v>
          </cell>
          <cell r="Q47">
            <v>0</v>
          </cell>
          <cell r="T47">
            <v>0</v>
          </cell>
          <cell r="V47">
            <v>0</v>
          </cell>
          <cell r="W47">
            <v>0</v>
          </cell>
          <cell r="X47">
            <v>0</v>
          </cell>
          <cell r="Y47">
            <v>0</v>
          </cell>
          <cell r="AA47">
            <v>0</v>
          </cell>
          <cell r="AB47">
            <v>0</v>
          </cell>
          <cell r="AC47">
            <v>0</v>
          </cell>
          <cell r="AD47">
            <v>0</v>
          </cell>
          <cell r="AE47">
            <v>0</v>
          </cell>
          <cell r="AF47">
            <v>0</v>
          </cell>
          <cell r="AG47">
            <v>69.878270000000001</v>
          </cell>
          <cell r="AH47">
            <v>0</v>
          </cell>
        </row>
        <row r="48">
          <cell r="B48" t="str">
            <v>Orchard</v>
          </cell>
          <cell r="C48" t="str">
            <v>2004-05</v>
          </cell>
          <cell r="E48">
            <v>0</v>
          </cell>
          <cell r="I48">
            <v>0</v>
          </cell>
          <cell r="J48">
            <v>0</v>
          </cell>
          <cell r="K48">
            <v>0</v>
          </cell>
          <cell r="L48">
            <v>0</v>
          </cell>
          <cell r="N48">
            <v>1.45072</v>
          </cell>
          <cell r="O48">
            <v>7.9850000000000004E-2</v>
          </cell>
          <cell r="P48">
            <v>0</v>
          </cell>
          <cell r="Q48">
            <v>0</v>
          </cell>
          <cell r="T48">
            <v>0</v>
          </cell>
          <cell r="V48">
            <v>0</v>
          </cell>
          <cell r="W48">
            <v>0</v>
          </cell>
          <cell r="X48">
            <v>0</v>
          </cell>
          <cell r="Y48">
            <v>0</v>
          </cell>
          <cell r="AA48">
            <v>0</v>
          </cell>
          <cell r="AB48">
            <v>0</v>
          </cell>
          <cell r="AC48">
            <v>0</v>
          </cell>
          <cell r="AD48">
            <v>0</v>
          </cell>
          <cell r="AE48">
            <v>0</v>
          </cell>
          <cell r="AF48">
            <v>0</v>
          </cell>
          <cell r="AG48">
            <v>4.6889599999999998</v>
          </cell>
          <cell r="AH48">
            <v>0</v>
          </cell>
        </row>
        <row r="50">
          <cell r="B50" t="str">
            <v>Orchard</v>
          </cell>
          <cell r="C50" t="str">
            <v>1998-99</v>
          </cell>
          <cell r="D50">
            <v>116.08197396999998</v>
          </cell>
          <cell r="F50">
            <v>45.043087440000001</v>
          </cell>
          <cell r="H50">
            <v>1.7923705999999999</v>
          </cell>
          <cell r="M50">
            <v>21.587472020000003</v>
          </cell>
          <cell r="N50">
            <v>0</v>
          </cell>
          <cell r="O50">
            <v>0</v>
          </cell>
          <cell r="R50">
            <v>0</v>
          </cell>
          <cell r="S50">
            <v>13.73818</v>
          </cell>
          <cell r="U50">
            <v>72.888260200000005</v>
          </cell>
          <cell r="W50">
            <v>0</v>
          </cell>
          <cell r="Z50">
            <v>16.407918000000002</v>
          </cell>
        </row>
        <row r="51">
          <cell r="B51" t="str">
            <v>Orchard</v>
          </cell>
          <cell r="C51" t="str">
            <v>1999-00</v>
          </cell>
          <cell r="D51">
            <v>7.9560806000000017</v>
          </cell>
          <cell r="F51">
            <v>-6.6972628499999995</v>
          </cell>
          <cell r="H51">
            <v>3.3002731999999999</v>
          </cell>
          <cell r="M51">
            <v>3.1213886000000004</v>
          </cell>
          <cell r="N51">
            <v>0</v>
          </cell>
          <cell r="O51">
            <v>1.4880899999999999</v>
          </cell>
          <cell r="R51">
            <v>0</v>
          </cell>
          <cell r="S51">
            <v>-0.69976359999999982</v>
          </cell>
          <cell r="U51">
            <v>-4.9049325000000001</v>
          </cell>
          <cell r="W51">
            <v>0</v>
          </cell>
          <cell r="Z51">
            <v>1.5900000000000025E-2</v>
          </cell>
        </row>
        <row r="52">
          <cell r="B52" t="str">
            <v>Orchard</v>
          </cell>
          <cell r="C52" t="str">
            <v>2000-01</v>
          </cell>
          <cell r="D52">
            <v>-5.2923737522640373</v>
          </cell>
          <cell r="F52">
            <v>0.76799281284433585</v>
          </cell>
          <cell r="H52">
            <v>-0.51511682408932846</v>
          </cell>
          <cell r="M52">
            <v>5.0110869758145524</v>
          </cell>
          <cell r="N52">
            <v>0.35534852173913045</v>
          </cell>
          <cell r="O52">
            <v>-0.5678036154649948</v>
          </cell>
          <cell r="R52">
            <v>0</v>
          </cell>
          <cell r="S52">
            <v>0.24934621997031892</v>
          </cell>
          <cell r="U52">
            <v>-17.564731533728128</v>
          </cell>
          <cell r="W52">
            <v>0</v>
          </cell>
          <cell r="Z52">
            <v>0</v>
          </cell>
        </row>
        <row r="53">
          <cell r="B53" t="str">
            <v>Orchard</v>
          </cell>
          <cell r="C53" t="str">
            <v>2001-02</v>
          </cell>
          <cell r="D53">
            <v>-6.4078934778895702</v>
          </cell>
          <cell r="F53">
            <v>-1.6899013613511926</v>
          </cell>
          <cell r="H53">
            <v>-1.3616638725929169</v>
          </cell>
          <cell r="M53">
            <v>1.437639060576813</v>
          </cell>
          <cell r="N53">
            <v>0.22199125565710148</v>
          </cell>
          <cell r="O53">
            <v>6.1110070532915339E-2</v>
          </cell>
          <cell r="R53">
            <v>3.0839999999999999E-2</v>
          </cell>
          <cell r="S53">
            <v>-4.8350975923318611</v>
          </cell>
          <cell r="U53">
            <v>-2.8679738114607538</v>
          </cell>
          <cell r="W53">
            <v>0</v>
          </cell>
          <cell r="Z53">
            <v>-0.85075715564134069</v>
          </cell>
        </row>
        <row r="54">
          <cell r="B54" t="str">
            <v>Orchard</v>
          </cell>
          <cell r="C54" t="str">
            <v>2002-03</v>
          </cell>
          <cell r="D54">
            <v>-1.5230845202086341</v>
          </cell>
          <cell r="F54">
            <v>-1.0009836612244452</v>
          </cell>
          <cell r="H54">
            <v>0.11012102980138738</v>
          </cell>
          <cell r="M54">
            <v>0.74081387553265099</v>
          </cell>
          <cell r="N54">
            <v>-9.5648060305202454E-2</v>
          </cell>
          <cell r="O54">
            <v>-5.4751832911696649E-2</v>
          </cell>
          <cell r="R54">
            <v>0.31228693809523811</v>
          </cell>
          <cell r="S54">
            <v>-2.8485454729528389E-2</v>
          </cell>
          <cell r="U54">
            <v>-5.5527199505571723</v>
          </cell>
          <cell r="W54">
            <v>0</v>
          </cell>
          <cell r="Z54">
            <v>-7.4880819933321643</v>
          </cell>
        </row>
        <row r="55">
          <cell r="B55" t="str">
            <v>Orchard</v>
          </cell>
          <cell r="C55" t="str">
            <v>2003-04</v>
          </cell>
          <cell r="D55">
            <v>-1.1025150251590008</v>
          </cell>
          <cell r="F55">
            <v>-0.13768867726115108</v>
          </cell>
          <cell r="H55">
            <v>-0.10043334440764058</v>
          </cell>
          <cell r="M55">
            <v>-7.9881719057680572E-2</v>
          </cell>
          <cell r="N55">
            <v>-1.7660547103035148E-3</v>
          </cell>
          <cell r="O55">
            <v>-4.8412378619943283E-2</v>
          </cell>
          <cell r="R55">
            <v>7.5287142857142858E-2</v>
          </cell>
          <cell r="S55">
            <v>3.8934039492096208E-3</v>
          </cell>
          <cell r="U55">
            <v>0.45633789743486142</v>
          </cell>
          <cell r="W55">
            <v>0</v>
          </cell>
          <cell r="Z55">
            <v>-3.2541086484190067E-2</v>
          </cell>
        </row>
        <row r="56">
          <cell r="B56" t="str">
            <v>Orchard</v>
          </cell>
          <cell r="C56" t="str">
            <v>2004-05</v>
          </cell>
          <cell r="D56">
            <v>1.9632498520824078</v>
          </cell>
          <cell r="F56">
            <v>-0.13768867726115108</v>
          </cell>
          <cell r="H56">
            <v>-0.10043334440764061</v>
          </cell>
          <cell r="M56">
            <v>-7.9881719057680559E-2</v>
          </cell>
          <cell r="N56">
            <v>1.9360639452896964</v>
          </cell>
          <cell r="O56">
            <v>-4.8412378619943283E-2</v>
          </cell>
          <cell r="R56">
            <v>2.281587142857143</v>
          </cell>
          <cell r="S56">
            <v>7.9838526707801227E-2</v>
          </cell>
          <cell r="U56">
            <v>0.45633789743486142</v>
          </cell>
          <cell r="W56">
            <v>0</v>
          </cell>
          <cell r="Z56">
            <v>9.893891351580994E-2</v>
          </cell>
        </row>
        <row r="57">
          <cell r="B57" t="str">
            <v>Fruited</v>
          </cell>
          <cell r="C57" t="str">
            <v>1998-99</v>
          </cell>
        </row>
        <row r="58">
          <cell r="B58" t="str">
            <v>Fruited</v>
          </cell>
          <cell r="C58" t="str">
            <v>1999-00</v>
          </cell>
        </row>
        <row r="59">
          <cell r="B59" t="str">
            <v>Fruited</v>
          </cell>
          <cell r="C59" t="str">
            <v>2000-01</v>
          </cell>
        </row>
        <row r="60">
          <cell r="B60" t="str">
            <v>Fruited</v>
          </cell>
          <cell r="C60" t="str">
            <v>2001-02</v>
          </cell>
        </row>
        <row r="61">
          <cell r="B61" t="str">
            <v>Fruited</v>
          </cell>
          <cell r="C61" t="str">
            <v>2002-03</v>
          </cell>
        </row>
        <row r="62">
          <cell r="B62" t="str">
            <v>Fruited</v>
          </cell>
          <cell r="C62" t="str">
            <v>2003-04</v>
          </cell>
        </row>
        <row r="63">
          <cell r="B63" t="str">
            <v>Fruited</v>
          </cell>
          <cell r="C63" t="str">
            <v>2004-05</v>
          </cell>
          <cell r="D63">
            <v>35270</v>
          </cell>
          <cell r="F63">
            <v>2944</v>
          </cell>
          <cell r="H63">
            <v>543</v>
          </cell>
          <cell r="M63">
            <v>10984</v>
          </cell>
          <cell r="N63">
            <v>4693</v>
          </cell>
          <cell r="O63">
            <v>257</v>
          </cell>
          <cell r="R63">
            <v>3224</v>
          </cell>
          <cell r="S63">
            <v>3445</v>
          </cell>
          <cell r="U63">
            <v>12960</v>
          </cell>
          <cell r="Z63">
            <v>3131</v>
          </cell>
          <cell r="AD63">
            <v>2546</v>
          </cell>
          <cell r="AE63">
            <v>1251</v>
          </cell>
          <cell r="AF63">
            <v>1983</v>
          </cell>
          <cell r="AG63">
            <v>17500</v>
          </cell>
        </row>
        <row r="64">
          <cell r="B64" t="str">
            <v>Other</v>
          </cell>
          <cell r="C64" t="str">
            <v>1998-99</v>
          </cell>
        </row>
        <row r="65">
          <cell r="B65" t="str">
            <v>Other</v>
          </cell>
          <cell r="C65" t="str">
            <v>1999-00</v>
          </cell>
        </row>
        <row r="66">
          <cell r="B66" t="str">
            <v>Other</v>
          </cell>
          <cell r="C66" t="str">
            <v>2000-01</v>
          </cell>
        </row>
        <row r="67">
          <cell r="B67" t="str">
            <v>Other</v>
          </cell>
          <cell r="C67" t="str">
            <v>2001-02</v>
          </cell>
        </row>
        <row r="68">
          <cell r="B68" t="str">
            <v>Other</v>
          </cell>
          <cell r="C68" t="str">
            <v>2002-03</v>
          </cell>
        </row>
        <row r="69">
          <cell r="B69" t="str">
            <v>Other</v>
          </cell>
          <cell r="C69" t="str">
            <v>2003-04</v>
          </cell>
        </row>
        <row r="70">
          <cell r="B70" t="str">
            <v>Other</v>
          </cell>
          <cell r="C70" t="str">
            <v>2004-05</v>
          </cell>
          <cell r="D70">
            <v>13431</v>
          </cell>
          <cell r="F70">
            <v>6516</v>
          </cell>
          <cell r="H70">
            <v>3157</v>
          </cell>
          <cell r="M70">
            <v>2933</v>
          </cell>
          <cell r="N70">
            <v>255</v>
          </cell>
          <cell r="O70">
            <v>1180</v>
          </cell>
          <cell r="R70">
            <v>20</v>
          </cell>
          <cell r="S70">
            <v>1655</v>
          </cell>
          <cell r="U70">
            <v>13561</v>
          </cell>
          <cell r="Z70">
            <v>0</v>
          </cell>
          <cell r="AD70">
            <v>0</v>
          </cell>
          <cell r="AE70">
            <v>10800</v>
          </cell>
          <cell r="AF70">
            <v>0</v>
          </cell>
          <cell r="AG70">
            <v>0</v>
          </cell>
        </row>
        <row r="72">
          <cell r="B72" t="str">
            <v>Drip</v>
          </cell>
          <cell r="C72" t="str">
            <v>1998-99</v>
          </cell>
          <cell r="D72">
            <v>1.4283090000000001</v>
          </cell>
          <cell r="E72">
            <v>0</v>
          </cell>
          <cell r="F72">
            <v>-7.4133009999999997</v>
          </cell>
          <cell r="G72">
            <v>0.42350749999999998</v>
          </cell>
          <cell r="H72">
            <v>0</v>
          </cell>
          <cell r="I72">
            <v>0</v>
          </cell>
          <cell r="J72">
            <v>0</v>
          </cell>
          <cell r="K72">
            <v>0</v>
          </cell>
          <cell r="L72">
            <v>0</v>
          </cell>
          <cell r="M72">
            <v>2.7332579999999997</v>
          </cell>
          <cell r="N72">
            <v>3.6305855</v>
          </cell>
          <cell r="O72">
            <v>4.36266</v>
          </cell>
          <cell r="P72">
            <v>0</v>
          </cell>
          <cell r="Q72">
            <v>0</v>
          </cell>
          <cell r="R72">
            <v>7.08087</v>
          </cell>
          <cell r="S72">
            <v>0.89656499999999995</v>
          </cell>
          <cell r="T72">
            <v>7.5300000000000002E-3</v>
          </cell>
          <cell r="U72">
            <v>1.3277600000000001</v>
          </cell>
          <cell r="V72">
            <v>0</v>
          </cell>
          <cell r="W72">
            <v>0</v>
          </cell>
          <cell r="X72">
            <v>0</v>
          </cell>
          <cell r="Y72">
            <v>0</v>
          </cell>
          <cell r="Z72">
            <v>2.425335</v>
          </cell>
          <cell r="AA72">
            <v>0</v>
          </cell>
          <cell r="AB72">
            <v>0</v>
          </cell>
          <cell r="AC72">
            <v>0</v>
          </cell>
          <cell r="AD72">
            <v>3.6899999999999997E-3</v>
          </cell>
          <cell r="AE72">
            <v>0</v>
          </cell>
          <cell r="AF72">
            <v>2.4600000000000004E-3</v>
          </cell>
          <cell r="AG72">
            <v>0</v>
          </cell>
          <cell r="AH72">
            <v>1.003145</v>
          </cell>
        </row>
        <row r="73">
          <cell r="B73" t="str">
            <v>Drip</v>
          </cell>
          <cell r="C73" t="str">
            <v>1999-00</v>
          </cell>
          <cell r="D73">
            <v>1.0618000000000001</v>
          </cell>
          <cell r="E73">
            <v>0</v>
          </cell>
          <cell r="F73">
            <v>-0.39651249999999999</v>
          </cell>
          <cell r="G73">
            <v>0.10879999999999999</v>
          </cell>
          <cell r="H73">
            <v>0</v>
          </cell>
          <cell r="I73">
            <v>3.09E-2</v>
          </cell>
          <cell r="J73">
            <v>0</v>
          </cell>
          <cell r="K73">
            <v>0</v>
          </cell>
          <cell r="L73">
            <v>0</v>
          </cell>
          <cell r="M73">
            <v>0.13116</v>
          </cell>
          <cell r="N73">
            <v>1.9E-3</v>
          </cell>
          <cell r="O73">
            <v>0.79468499999999997</v>
          </cell>
          <cell r="P73">
            <v>0</v>
          </cell>
          <cell r="Q73">
            <v>0</v>
          </cell>
          <cell r="R73">
            <v>0.34655999999999998</v>
          </cell>
          <cell r="S73">
            <v>0.23519499999999999</v>
          </cell>
          <cell r="T73">
            <v>2.2020000000000001E-2</v>
          </cell>
          <cell r="U73">
            <v>0.45923249999999999</v>
          </cell>
          <cell r="V73">
            <v>0</v>
          </cell>
          <cell r="W73">
            <v>0</v>
          </cell>
          <cell r="X73">
            <v>0</v>
          </cell>
          <cell r="Y73">
            <v>0</v>
          </cell>
          <cell r="Z73">
            <v>3.9300000000000003E-3</v>
          </cell>
          <cell r="AA73">
            <v>0</v>
          </cell>
          <cell r="AB73">
            <v>0</v>
          </cell>
          <cell r="AC73">
            <v>0</v>
          </cell>
          <cell r="AD73">
            <v>0</v>
          </cell>
          <cell r="AE73">
            <v>2.3320574999999999</v>
          </cell>
          <cell r="AF73">
            <v>0</v>
          </cell>
          <cell r="AG73">
            <v>0</v>
          </cell>
          <cell r="AH73">
            <v>3.6819999999999999E-2</v>
          </cell>
        </row>
        <row r="74">
          <cell r="B74" t="str">
            <v>Drip</v>
          </cell>
          <cell r="C74" t="str">
            <v>2000-01</v>
          </cell>
          <cell r="D74">
            <v>0.15448999999999999</v>
          </cell>
          <cell r="E74">
            <v>0</v>
          </cell>
          <cell r="F74">
            <v>-0.81159999999999999</v>
          </cell>
          <cell r="G74">
            <v>3.0899999999999999E-3</v>
          </cell>
          <cell r="H74">
            <v>1.5824999999999999E-2</v>
          </cell>
          <cell r="I74">
            <v>0</v>
          </cell>
          <cell r="J74">
            <v>0</v>
          </cell>
          <cell r="K74">
            <v>0</v>
          </cell>
          <cell r="L74">
            <v>0</v>
          </cell>
          <cell r="M74">
            <v>1.8880000000000001E-2</v>
          </cell>
          <cell r="N74">
            <v>-0.65191500000000002</v>
          </cell>
          <cell r="O74">
            <v>7.7999999999999999E-4</v>
          </cell>
          <cell r="P74">
            <v>0</v>
          </cell>
          <cell r="Q74">
            <v>0</v>
          </cell>
          <cell r="R74">
            <v>2.14E-3</v>
          </cell>
          <cell r="S74">
            <v>0.23344000000000001</v>
          </cell>
          <cell r="T74">
            <v>0</v>
          </cell>
          <cell r="U74">
            <v>19.257459999999998</v>
          </cell>
          <cell r="V74">
            <v>0</v>
          </cell>
          <cell r="W74">
            <v>0</v>
          </cell>
          <cell r="X74">
            <v>0</v>
          </cell>
          <cell r="Y74">
            <v>0</v>
          </cell>
          <cell r="Z74">
            <v>2E-3</v>
          </cell>
          <cell r="AA74">
            <v>0</v>
          </cell>
          <cell r="AB74">
            <v>0</v>
          </cell>
          <cell r="AC74">
            <v>0</v>
          </cell>
          <cell r="AD74">
            <v>0</v>
          </cell>
          <cell r="AE74">
            <v>0</v>
          </cell>
          <cell r="AF74">
            <v>0</v>
          </cell>
          <cell r="AG74">
            <v>0</v>
          </cell>
          <cell r="AH74">
            <v>0</v>
          </cell>
        </row>
        <row r="75">
          <cell r="B75" t="str">
            <v>Drip</v>
          </cell>
          <cell r="C75" t="str">
            <v>2001-02</v>
          </cell>
          <cell r="D75">
            <v>1.743581</v>
          </cell>
          <cell r="E75">
            <v>0</v>
          </cell>
          <cell r="F75">
            <v>17.508114199999998</v>
          </cell>
          <cell r="G75">
            <v>0.449349</v>
          </cell>
          <cell r="H75">
            <v>8.0000000000000004E-4</v>
          </cell>
          <cell r="I75">
            <v>0</v>
          </cell>
          <cell r="J75">
            <v>0</v>
          </cell>
          <cell r="K75">
            <v>0</v>
          </cell>
          <cell r="L75">
            <v>0</v>
          </cell>
          <cell r="M75">
            <v>1.2673000000000001</v>
          </cell>
          <cell r="N75">
            <v>5.8200000000000002E-2</v>
          </cell>
          <cell r="O75">
            <v>0.25108000000000003</v>
          </cell>
          <cell r="P75">
            <v>0</v>
          </cell>
          <cell r="Q75">
            <v>0</v>
          </cell>
          <cell r="R75">
            <v>3.1280000000000002E-2</v>
          </cell>
          <cell r="S75">
            <v>2.1360000000000001E-2</v>
          </cell>
          <cell r="T75">
            <v>3.4499999999999999E-3</v>
          </cell>
          <cell r="U75">
            <v>25.017559200000001</v>
          </cell>
          <cell r="V75">
            <v>0</v>
          </cell>
          <cell r="W75">
            <v>0</v>
          </cell>
          <cell r="X75">
            <v>0</v>
          </cell>
          <cell r="Y75">
            <v>2.14716</v>
          </cell>
          <cell r="Z75">
            <v>4.3740000000000001E-2</v>
          </cell>
          <cell r="AA75">
            <v>0</v>
          </cell>
          <cell r="AB75">
            <v>0</v>
          </cell>
          <cell r="AC75">
            <v>0</v>
          </cell>
          <cell r="AD75">
            <v>0</v>
          </cell>
          <cell r="AE75">
            <v>8.4137000000000003E-2</v>
          </cell>
          <cell r="AF75">
            <v>0</v>
          </cell>
          <cell r="AG75">
            <v>0</v>
          </cell>
          <cell r="AH75">
            <v>0</v>
          </cell>
        </row>
        <row r="76">
          <cell r="B76" t="str">
            <v>Drip</v>
          </cell>
          <cell r="C76" t="str">
            <v>2002-03</v>
          </cell>
          <cell r="D76">
            <v>0.74806259999999991</v>
          </cell>
          <cell r="E76">
            <v>0</v>
          </cell>
          <cell r="F76">
            <v>3.1498378000000002</v>
          </cell>
          <cell r="G76">
            <v>1.8848202999999999</v>
          </cell>
          <cell r="H76">
            <v>0.56543980000000005</v>
          </cell>
          <cell r="I76">
            <v>0</v>
          </cell>
          <cell r="J76">
            <v>0</v>
          </cell>
          <cell r="K76">
            <v>0.93600000000000005</v>
          </cell>
          <cell r="L76">
            <v>0</v>
          </cell>
          <cell r="M76">
            <v>0.28949999999999998</v>
          </cell>
          <cell r="N76">
            <v>0.13036</v>
          </cell>
          <cell r="O76">
            <v>1.2969301</v>
          </cell>
          <cell r="P76">
            <v>0</v>
          </cell>
          <cell r="Q76">
            <v>0</v>
          </cell>
          <cell r="R76">
            <v>0.22145000000000001</v>
          </cell>
          <cell r="S76">
            <v>6.8845000000000003E-2</v>
          </cell>
          <cell r="T76">
            <v>0</v>
          </cell>
          <cell r="U76">
            <v>7.307715</v>
          </cell>
          <cell r="V76">
            <v>0</v>
          </cell>
          <cell r="W76">
            <v>0</v>
          </cell>
          <cell r="X76">
            <v>0</v>
          </cell>
          <cell r="Y76">
            <v>3.5066394000000001</v>
          </cell>
          <cell r="Z76">
            <v>0.63355300000000003</v>
          </cell>
          <cell r="AA76">
            <v>0</v>
          </cell>
          <cell r="AB76">
            <v>0</v>
          </cell>
          <cell r="AC76">
            <v>0</v>
          </cell>
          <cell r="AD76">
            <v>2.1725004599999997</v>
          </cell>
          <cell r="AE76">
            <v>0.24409</v>
          </cell>
          <cell r="AF76">
            <v>1.44833364</v>
          </cell>
          <cell r="AG76">
            <v>0.54129000000000005</v>
          </cell>
          <cell r="AH76">
            <v>0</v>
          </cell>
        </row>
        <row r="77">
          <cell r="B77" t="str">
            <v>Drip</v>
          </cell>
          <cell r="C77" t="str">
            <v>2003-04</v>
          </cell>
          <cell r="D77">
            <v>2.1434104999999999</v>
          </cell>
          <cell r="E77">
            <v>0</v>
          </cell>
          <cell r="F77">
            <v>-1.0300491000000001</v>
          </cell>
          <cell r="G77">
            <v>1.2760000000000001E-2</v>
          </cell>
          <cell r="H77">
            <v>1.5615049999999999</v>
          </cell>
          <cell r="I77">
            <v>0</v>
          </cell>
          <cell r="J77">
            <v>0.48985279999999998</v>
          </cell>
          <cell r="K77">
            <v>1.9861339999999998</v>
          </cell>
          <cell r="L77">
            <v>0</v>
          </cell>
          <cell r="M77">
            <v>0.24327810000000002</v>
          </cell>
          <cell r="N77">
            <v>0.58840000000000003</v>
          </cell>
          <cell r="O77">
            <v>0.57263500000000001</v>
          </cell>
          <cell r="P77">
            <v>0</v>
          </cell>
          <cell r="Q77">
            <v>0</v>
          </cell>
          <cell r="R77">
            <v>0.36882500000000001</v>
          </cell>
          <cell r="S77">
            <v>0.13236799999999999</v>
          </cell>
          <cell r="T77">
            <v>1.2670000000000001E-2</v>
          </cell>
          <cell r="U77">
            <v>10.869266499999998</v>
          </cell>
          <cell r="V77">
            <v>2.9999999999999997E-4</v>
          </cell>
          <cell r="W77">
            <v>5.0000000000000001E-3</v>
          </cell>
          <cell r="X77">
            <v>0</v>
          </cell>
          <cell r="Y77">
            <v>1.5118920999999999</v>
          </cell>
          <cell r="Z77">
            <v>8.2324999999999995E-2</v>
          </cell>
          <cell r="AA77">
            <v>0</v>
          </cell>
          <cell r="AB77">
            <v>0</v>
          </cell>
          <cell r="AC77">
            <v>0</v>
          </cell>
          <cell r="AD77">
            <v>3.4273200000000002E-3</v>
          </cell>
          <cell r="AE77">
            <v>0.14338500000000001</v>
          </cell>
          <cell r="AF77">
            <v>2.2848800000000004E-3</v>
          </cell>
          <cell r="AG77">
            <v>13.5594006</v>
          </cell>
          <cell r="AH77">
            <v>0</v>
          </cell>
        </row>
        <row r="78">
          <cell r="B78" t="str">
            <v>Drip</v>
          </cell>
          <cell r="C78" t="str">
            <v>2004-05</v>
          </cell>
          <cell r="D78">
            <v>5.5018725000000002</v>
          </cell>
          <cell r="E78">
            <v>0</v>
          </cell>
          <cell r="F78">
            <v>0.10419</v>
          </cell>
          <cell r="G78">
            <v>0</v>
          </cell>
          <cell r="H78">
            <v>1.5787185999999997</v>
          </cell>
          <cell r="I78">
            <v>0</v>
          </cell>
          <cell r="J78">
            <v>1.5538348000000002</v>
          </cell>
          <cell r="K78">
            <v>1.11687</v>
          </cell>
          <cell r="L78">
            <v>0</v>
          </cell>
          <cell r="M78">
            <v>3.7176603999999998</v>
          </cell>
          <cell r="N78">
            <v>0.14391999999999999</v>
          </cell>
          <cell r="O78">
            <v>0.39880300000000002</v>
          </cell>
          <cell r="P78">
            <v>0</v>
          </cell>
          <cell r="Q78">
            <v>0</v>
          </cell>
          <cell r="R78">
            <v>1.3015847</v>
          </cell>
          <cell r="S78">
            <v>0.39467000000000002</v>
          </cell>
          <cell r="T78">
            <v>0</v>
          </cell>
          <cell r="U78">
            <v>0</v>
          </cell>
          <cell r="V78">
            <v>0</v>
          </cell>
          <cell r="W78">
            <v>2.8893765</v>
          </cell>
          <cell r="X78">
            <v>0</v>
          </cell>
          <cell r="Y78">
            <v>0.22839999999999999</v>
          </cell>
          <cell r="Z78">
            <v>9.1983099999999993</v>
          </cell>
          <cell r="AA78">
            <v>2.613E-2</v>
          </cell>
          <cell r="AB78">
            <v>0</v>
          </cell>
          <cell r="AC78">
            <v>12.6551779</v>
          </cell>
          <cell r="AD78">
            <v>0.55507854000000001</v>
          </cell>
          <cell r="AE78">
            <v>0.60958999999999997</v>
          </cell>
          <cell r="AF78">
            <v>0.37005236000000002</v>
          </cell>
          <cell r="AG78">
            <v>2.2554216</v>
          </cell>
          <cell r="AH78">
            <v>0</v>
          </cell>
        </row>
        <row r="80">
          <cell r="B80" t="str">
            <v>Salary</v>
          </cell>
          <cell r="C80" t="str">
            <v>1998-99</v>
          </cell>
          <cell r="D80">
            <v>0.41471009999999997</v>
          </cell>
          <cell r="F80">
            <v>0.72570070000000009</v>
          </cell>
          <cell r="G80">
            <v>0.28368760000000004</v>
          </cell>
          <cell r="H80">
            <v>0</v>
          </cell>
          <cell r="I80">
            <v>0</v>
          </cell>
          <cell r="J80">
            <v>0</v>
          </cell>
          <cell r="K80">
            <v>0</v>
          </cell>
          <cell r="L80">
            <v>0</v>
          </cell>
          <cell r="M80">
            <v>0</v>
          </cell>
          <cell r="N80">
            <v>0.35034370000000004</v>
          </cell>
          <cell r="O80">
            <v>0.49020109999999995</v>
          </cell>
          <cell r="R80">
            <v>0</v>
          </cell>
          <cell r="S80">
            <v>0.25220209999999998</v>
          </cell>
          <cell r="U80">
            <v>0.75804139999999998</v>
          </cell>
          <cell r="Z80">
            <v>0.37557099999999999</v>
          </cell>
          <cell r="AA80">
            <v>0</v>
          </cell>
          <cell r="AB80">
            <v>0</v>
          </cell>
          <cell r="AC80">
            <v>0</v>
          </cell>
          <cell r="AD80">
            <v>0</v>
          </cell>
          <cell r="AE80">
            <v>0</v>
          </cell>
          <cell r="AF80">
            <v>0</v>
          </cell>
          <cell r="AG80">
            <v>0</v>
          </cell>
          <cell r="AH80">
            <v>0</v>
          </cell>
        </row>
        <row r="81">
          <cell r="B81" t="str">
            <v>Salary</v>
          </cell>
          <cell r="C81" t="str">
            <v>1999-00</v>
          </cell>
          <cell r="D81">
            <v>2.6801930999999999</v>
          </cell>
          <cell r="F81">
            <v>1.1000000000000001</v>
          </cell>
          <cell r="G81">
            <v>0.40232410000000002</v>
          </cell>
          <cell r="H81">
            <v>0</v>
          </cell>
          <cell r="I81">
            <v>0</v>
          </cell>
          <cell r="J81">
            <v>0</v>
          </cell>
          <cell r="K81">
            <v>0</v>
          </cell>
          <cell r="L81">
            <v>2.5239327254117483E-2</v>
          </cell>
          <cell r="M81">
            <v>0.51725477274588261</v>
          </cell>
          <cell r="N81">
            <v>0.35034370000000004</v>
          </cell>
          <cell r="O81">
            <v>0.61068809999999996</v>
          </cell>
          <cell r="R81">
            <v>0.50746000000000002</v>
          </cell>
          <cell r="S81">
            <v>0.67358890000000005</v>
          </cell>
          <cell r="U81">
            <v>2.3657822999999998</v>
          </cell>
          <cell r="Z81">
            <v>0.73645440000000006</v>
          </cell>
          <cell r="AA81">
            <v>0</v>
          </cell>
          <cell r="AB81">
            <v>0</v>
          </cell>
          <cell r="AC81">
            <v>0</v>
          </cell>
          <cell r="AD81">
            <v>7.7334839999999997E-3</v>
          </cell>
          <cell r="AE81">
            <v>0.11600226</v>
          </cell>
          <cell r="AF81">
            <v>5.1556560000000006E-3</v>
          </cell>
          <cell r="AG81">
            <v>0</v>
          </cell>
          <cell r="AH81">
            <v>0</v>
          </cell>
        </row>
        <row r="82">
          <cell r="B82" t="str">
            <v>Salary</v>
          </cell>
          <cell r="C82" t="str">
            <v>2000-01</v>
          </cell>
          <cell r="D82">
            <v>2.35832</v>
          </cell>
          <cell r="F82">
            <v>1.32</v>
          </cell>
          <cell r="G82">
            <v>0.4415048730896371</v>
          </cell>
          <cell r="H82">
            <v>0.13742707677704613</v>
          </cell>
          <cell r="I82">
            <v>2.0528050133316763E-2</v>
          </cell>
          <cell r="J82">
            <v>0</v>
          </cell>
          <cell r="K82">
            <v>0</v>
          </cell>
          <cell r="L82">
            <v>3.2963617753791863E-2</v>
          </cell>
          <cell r="M82">
            <v>0.67555638224620818</v>
          </cell>
          <cell r="N82">
            <v>0.49257000000000001</v>
          </cell>
          <cell r="O82">
            <v>1.08935</v>
          </cell>
          <cell r="R82">
            <v>0.42596000000000001</v>
          </cell>
          <cell r="S82">
            <v>0.32577</v>
          </cell>
          <cell r="U82">
            <v>1.8314699999999999</v>
          </cell>
          <cell r="Z82">
            <v>0.73387000000000002</v>
          </cell>
          <cell r="AA82">
            <v>0</v>
          </cell>
          <cell r="AB82">
            <v>0</v>
          </cell>
          <cell r="AC82">
            <v>0</v>
          </cell>
          <cell r="AD82">
            <v>0.12686459999999999</v>
          </cell>
          <cell r="AE82">
            <v>1.9029689999999999</v>
          </cell>
          <cell r="AF82">
            <v>8.4576399999999996E-2</v>
          </cell>
          <cell r="AG82">
            <v>0</v>
          </cell>
          <cell r="AH82">
            <v>0</v>
          </cell>
        </row>
        <row r="83">
          <cell r="B83" t="str">
            <v>Salary</v>
          </cell>
          <cell r="C83" t="str">
            <v>2001-02</v>
          </cell>
          <cell r="D83">
            <v>0.77242999999999995</v>
          </cell>
          <cell r="F83">
            <v>1.4674499999999999</v>
          </cell>
          <cell r="G83">
            <v>0.98739450189774458</v>
          </cell>
          <cell r="H83">
            <v>0.30734596216786247</v>
          </cell>
          <cell r="I83">
            <v>4.5909535934392807E-2</v>
          </cell>
          <cell r="J83">
            <v>0</v>
          </cell>
          <cell r="K83">
            <v>0</v>
          </cell>
          <cell r="L83">
            <v>4.3042244347259673E-2</v>
          </cell>
          <cell r="M83">
            <v>0.88210775565274036</v>
          </cell>
          <cell r="N83">
            <v>0.26866000000000001</v>
          </cell>
          <cell r="O83">
            <v>0.98538000000000003</v>
          </cell>
          <cell r="R83">
            <v>0</v>
          </cell>
          <cell r="S83">
            <v>0.50826000000000005</v>
          </cell>
          <cell r="U83">
            <v>2.2594914390602052</v>
          </cell>
          <cell r="V83">
            <v>0.33892371585903075</v>
          </cell>
          <cell r="X83">
            <v>0.3892870990373633</v>
          </cell>
          <cell r="Y83">
            <v>0.9824163069831946</v>
          </cell>
          <cell r="Z83">
            <v>0.70709999999999995</v>
          </cell>
          <cell r="AA83">
            <v>0</v>
          </cell>
          <cell r="AB83">
            <v>0</v>
          </cell>
          <cell r="AC83">
            <v>0</v>
          </cell>
          <cell r="AD83">
            <v>0.1392468</v>
          </cell>
          <cell r="AE83">
            <v>2.0887020000000001</v>
          </cell>
          <cell r="AF83">
            <v>9.2831200000000003E-2</v>
          </cell>
          <cell r="AG83">
            <v>0</v>
          </cell>
          <cell r="AH83">
            <v>0</v>
          </cell>
        </row>
        <row r="84">
          <cell r="B84" t="str">
            <v>Salary</v>
          </cell>
          <cell r="C84" t="str">
            <v>2002-03</v>
          </cell>
          <cell r="D84">
            <v>3.33433</v>
          </cell>
          <cell r="F84">
            <v>1.02</v>
          </cell>
          <cell r="G84">
            <v>0.95761026764067181</v>
          </cell>
          <cell r="H84">
            <v>0.29807503335716001</v>
          </cell>
          <cell r="I84">
            <v>4.452469900216826E-2</v>
          </cell>
          <cell r="J84">
            <v>0</v>
          </cell>
          <cell r="K84">
            <v>0.63620906545628131</v>
          </cell>
          <cell r="L84">
            <v>4.3042244347259673E-2</v>
          </cell>
          <cell r="M84">
            <v>0.88210775565274036</v>
          </cell>
          <cell r="N84">
            <v>0.26866000000000001</v>
          </cell>
          <cell r="O84">
            <v>1.2145600000000001</v>
          </cell>
          <cell r="R84">
            <v>0</v>
          </cell>
          <cell r="S84">
            <v>3.3730000000000003E-2</v>
          </cell>
          <cell r="U84">
            <v>3.5358358296622598</v>
          </cell>
          <cell r="V84">
            <v>0.53037537444933891</v>
          </cell>
          <cell r="X84">
            <v>0.60918808941099689</v>
          </cell>
          <cell r="Y84">
            <v>1.5373648768151411</v>
          </cell>
          <cell r="Z84">
            <v>1.3380099999999999</v>
          </cell>
          <cell r="AA84">
            <v>0</v>
          </cell>
          <cell r="AB84">
            <v>0</v>
          </cell>
          <cell r="AC84">
            <v>0</v>
          </cell>
          <cell r="AD84">
            <v>0.14893200000000001</v>
          </cell>
          <cell r="AE84">
            <v>2.2339800000000003</v>
          </cell>
          <cell r="AF84">
            <v>9.9288000000000015E-2</v>
          </cell>
          <cell r="AG84">
            <v>0.51</v>
          </cell>
          <cell r="AH84">
            <v>0</v>
          </cell>
        </row>
        <row r="85">
          <cell r="B85" t="str">
            <v>Salary</v>
          </cell>
          <cell r="C85" t="str">
            <v>2003-04</v>
          </cell>
          <cell r="D85">
            <v>4.5604500000000003</v>
          </cell>
          <cell r="F85">
            <v>1.61</v>
          </cell>
          <cell r="G85">
            <v>0.45225783600143898</v>
          </cell>
          <cell r="H85">
            <v>0.14077414800939669</v>
          </cell>
          <cell r="I85">
            <v>2.10280159891644E-2</v>
          </cell>
          <cell r="J85">
            <v>0.89495323294813423</v>
          </cell>
          <cell r="K85">
            <v>1.9236132668333736</v>
          </cell>
          <cell r="L85">
            <v>8.1082162463943286E-2</v>
          </cell>
          <cell r="M85">
            <v>1.6616978375360567</v>
          </cell>
          <cell r="N85">
            <v>0.1376</v>
          </cell>
          <cell r="O85">
            <v>1.42394</v>
          </cell>
          <cell r="R85">
            <v>1.04924</v>
          </cell>
          <cell r="S85">
            <v>0.76744999999999997</v>
          </cell>
          <cell r="U85">
            <v>1.109227673076925</v>
          </cell>
          <cell r="V85">
            <v>0.16638415096153875</v>
          </cell>
          <cell r="W85">
            <v>0.31485499852071003</v>
          </cell>
          <cell r="X85">
            <v>0.1911085014792899</v>
          </cell>
          <cell r="Y85">
            <v>0.48228700288461507</v>
          </cell>
          <cell r="Z85">
            <v>1.85484</v>
          </cell>
          <cell r="AA85">
            <v>0</v>
          </cell>
          <cell r="AB85">
            <v>0</v>
          </cell>
          <cell r="AC85">
            <v>0</v>
          </cell>
          <cell r="AD85">
            <v>9.301319999999999E-2</v>
          </cell>
          <cell r="AE85">
            <v>1.3951979999999999</v>
          </cell>
          <cell r="AF85">
            <v>6.2008800000000003E-2</v>
          </cell>
          <cell r="AG85">
            <v>1.02</v>
          </cell>
          <cell r="AH85">
            <v>0</v>
          </cell>
        </row>
        <row r="86">
          <cell r="B86" t="str">
            <v>Salary</v>
          </cell>
          <cell r="C86" t="str">
            <v>2004-05</v>
          </cell>
          <cell r="D86">
            <v>4.3292999999999999</v>
          </cell>
          <cell r="F86">
            <v>2.0226799999999998</v>
          </cell>
          <cell r="G86">
            <v>0.44893620156772485</v>
          </cell>
          <cell r="H86">
            <v>0.13974022395063634</v>
          </cell>
          <cell r="I86">
            <v>2.0873574481638863E-2</v>
          </cell>
          <cell r="J86">
            <v>0.66646824598264653</v>
          </cell>
          <cell r="K86">
            <v>2.1</v>
          </cell>
          <cell r="L86">
            <v>6.9845538289755371E-2</v>
          </cell>
          <cell r="M86">
            <v>1.4314144617102447</v>
          </cell>
          <cell r="N86">
            <v>0.19500000000000001</v>
          </cell>
          <cell r="O86">
            <v>1.23661</v>
          </cell>
          <cell r="R86">
            <v>1.59995</v>
          </cell>
          <cell r="S86">
            <v>0.77</v>
          </cell>
          <cell r="U86">
            <v>1.1082115384615401</v>
          </cell>
          <cell r="V86">
            <v>0.16623173076923101</v>
          </cell>
          <cell r="W86">
            <v>0.31456656804733724</v>
          </cell>
          <cell r="X86">
            <v>0.19093343195266271</v>
          </cell>
          <cell r="Y86">
            <v>0.48184519230769196</v>
          </cell>
          <cell r="Z86">
            <v>1.8606199999999999</v>
          </cell>
          <cell r="AA86">
            <v>0</v>
          </cell>
          <cell r="AB86">
            <v>0</v>
          </cell>
          <cell r="AC86">
            <v>0</v>
          </cell>
          <cell r="AD86">
            <v>0.17499900000000002</v>
          </cell>
          <cell r="AE86">
            <v>2.6249850000000001</v>
          </cell>
          <cell r="AF86">
            <v>0.11666600000000001</v>
          </cell>
          <cell r="AG86">
            <v>1.31263</v>
          </cell>
          <cell r="AH86">
            <v>0</v>
          </cell>
        </row>
        <row r="88">
          <cell r="B88" t="str">
            <v>Revenue</v>
          </cell>
          <cell r="C88" t="str">
            <v>1998-99</v>
          </cell>
          <cell r="D88">
            <v>10.916090000000001</v>
          </cell>
          <cell r="E88">
            <v>0</v>
          </cell>
          <cell r="F88">
            <v>10.340254</v>
          </cell>
          <cell r="G88">
            <v>2.0218699999999998</v>
          </cell>
          <cell r="H88">
            <v>0</v>
          </cell>
          <cell r="I88">
            <v>0</v>
          </cell>
          <cell r="J88">
            <v>0</v>
          </cell>
          <cell r="K88">
            <v>0</v>
          </cell>
          <cell r="L88">
            <v>0</v>
          </cell>
          <cell r="M88">
            <v>6.0681119999999993</v>
          </cell>
          <cell r="N88">
            <v>0.80888499999999997</v>
          </cell>
          <cell r="O88">
            <v>5.6292</v>
          </cell>
          <cell r="P88">
            <v>0</v>
          </cell>
          <cell r="Q88">
            <v>0</v>
          </cell>
          <cell r="R88">
            <v>0.32014999999999999</v>
          </cell>
          <cell r="S88">
            <v>2.8270300000000002</v>
          </cell>
          <cell r="T88">
            <v>0</v>
          </cell>
          <cell r="U88">
            <v>7.4851650000000003</v>
          </cell>
          <cell r="V88">
            <v>0</v>
          </cell>
          <cell r="W88">
            <v>0</v>
          </cell>
          <cell r="X88">
            <v>0</v>
          </cell>
          <cell r="Y88">
            <v>0</v>
          </cell>
          <cell r="Z88">
            <v>1.24346</v>
          </cell>
          <cell r="AA88">
            <v>0</v>
          </cell>
          <cell r="AB88">
            <v>0</v>
          </cell>
          <cell r="AC88">
            <v>0</v>
          </cell>
          <cell r="AD88">
            <v>0.6424169999999999</v>
          </cell>
          <cell r="AE88">
            <v>0</v>
          </cell>
          <cell r="AF88">
            <v>0.42827799999999999</v>
          </cell>
          <cell r="AG88">
            <v>0</v>
          </cell>
          <cell r="AH88">
            <v>1.604425</v>
          </cell>
        </row>
        <row r="89">
          <cell r="B89" t="str">
            <v>Revenue</v>
          </cell>
          <cell r="C89" t="str">
            <v>1999-00</v>
          </cell>
          <cell r="D89">
            <v>13.7773775</v>
          </cell>
          <cell r="E89">
            <v>0</v>
          </cell>
          <cell r="F89">
            <v>10.1595841</v>
          </cell>
          <cell r="G89">
            <v>3.8155199999999998</v>
          </cell>
          <cell r="H89">
            <v>0</v>
          </cell>
          <cell r="I89">
            <v>9.4719999999999999E-2</v>
          </cell>
          <cell r="J89">
            <v>0</v>
          </cell>
          <cell r="K89">
            <v>0</v>
          </cell>
          <cell r="L89">
            <v>0</v>
          </cell>
          <cell r="M89">
            <v>5.9677875</v>
          </cell>
          <cell r="N89">
            <v>1.382625</v>
          </cell>
          <cell r="O89">
            <v>4.3195255000000001</v>
          </cell>
          <cell r="P89">
            <v>0</v>
          </cell>
          <cell r="Q89">
            <v>0</v>
          </cell>
          <cell r="R89">
            <v>2.276475</v>
          </cell>
          <cell r="S89">
            <v>8.4666200000000007</v>
          </cell>
          <cell r="T89">
            <v>0</v>
          </cell>
          <cell r="U89">
            <v>6.5745750999999997</v>
          </cell>
          <cell r="V89">
            <v>0</v>
          </cell>
          <cell r="W89">
            <v>0</v>
          </cell>
          <cell r="X89">
            <v>0</v>
          </cell>
          <cell r="Y89">
            <v>0</v>
          </cell>
          <cell r="Z89">
            <v>2.5102126999999999</v>
          </cell>
          <cell r="AA89">
            <v>0</v>
          </cell>
          <cell r="AB89">
            <v>0</v>
          </cell>
          <cell r="AC89">
            <v>0</v>
          </cell>
          <cell r="AD89">
            <v>0.54472500000000001</v>
          </cell>
          <cell r="AE89">
            <v>5.077375</v>
          </cell>
          <cell r="AF89">
            <v>0.36315000000000003</v>
          </cell>
          <cell r="AG89">
            <v>0</v>
          </cell>
          <cell r="AH89">
            <v>1.3227975000000001</v>
          </cell>
        </row>
        <row r="90">
          <cell r="B90" t="str">
            <v>Revenue</v>
          </cell>
          <cell r="C90" t="str">
            <v>2000-01</v>
          </cell>
          <cell r="D90">
            <v>1.6686995000000002</v>
          </cell>
          <cell r="E90">
            <v>0</v>
          </cell>
          <cell r="F90">
            <v>10.4641655</v>
          </cell>
          <cell r="G90">
            <v>1.3073964999999999</v>
          </cell>
          <cell r="H90">
            <v>0</v>
          </cell>
          <cell r="I90">
            <v>2.5999999999999999E-2</v>
          </cell>
          <cell r="J90">
            <v>0</v>
          </cell>
          <cell r="K90">
            <v>0</v>
          </cell>
          <cell r="L90">
            <v>0</v>
          </cell>
          <cell r="M90">
            <v>0.88305299999999998</v>
          </cell>
          <cell r="N90">
            <v>6.6299999999999996E-3</v>
          </cell>
          <cell r="O90">
            <v>6.2639265000000002</v>
          </cell>
          <cell r="P90">
            <v>0</v>
          </cell>
          <cell r="Q90">
            <v>0</v>
          </cell>
          <cell r="R90">
            <v>0.16925999999999999</v>
          </cell>
          <cell r="S90">
            <v>6.0009765000000002</v>
          </cell>
          <cell r="T90">
            <v>0</v>
          </cell>
          <cell r="U90">
            <v>8.6379158</v>
          </cell>
          <cell r="V90">
            <v>0</v>
          </cell>
          <cell r="W90">
            <v>0</v>
          </cell>
          <cell r="X90">
            <v>0</v>
          </cell>
          <cell r="Y90">
            <v>0</v>
          </cell>
          <cell r="Z90">
            <v>1.4175989000000002</v>
          </cell>
          <cell r="AA90">
            <v>0</v>
          </cell>
          <cell r="AB90">
            <v>0</v>
          </cell>
          <cell r="AC90">
            <v>0</v>
          </cell>
          <cell r="AD90">
            <v>4.0799999999999994E-3</v>
          </cell>
          <cell r="AE90">
            <v>2.68668</v>
          </cell>
          <cell r="AF90">
            <v>2.7200000000000002E-3</v>
          </cell>
          <cell r="AG90">
            <v>0</v>
          </cell>
          <cell r="AH90">
            <v>2.3810000000000001E-2</v>
          </cell>
        </row>
        <row r="91">
          <cell r="B91" t="str">
            <v>Revenue</v>
          </cell>
          <cell r="C91" t="str">
            <v>2001-02</v>
          </cell>
          <cell r="D91">
            <v>2.9159659999999996</v>
          </cell>
          <cell r="E91">
            <v>0</v>
          </cell>
          <cell r="F91">
            <v>3.9490455</v>
          </cell>
          <cell r="G91">
            <v>1.7093354999999999</v>
          </cell>
          <cell r="H91">
            <v>0</v>
          </cell>
          <cell r="I91">
            <v>1.2217499999999999E-2</v>
          </cell>
          <cell r="J91">
            <v>0</v>
          </cell>
          <cell r="K91">
            <v>0</v>
          </cell>
          <cell r="L91">
            <v>0</v>
          </cell>
          <cell r="M91">
            <v>1.7648524999999999</v>
          </cell>
          <cell r="N91">
            <v>0.23851</v>
          </cell>
          <cell r="O91">
            <v>4.58094</v>
          </cell>
          <cell r="P91">
            <v>0</v>
          </cell>
          <cell r="Q91">
            <v>0</v>
          </cell>
          <cell r="R91">
            <v>1.4621925</v>
          </cell>
          <cell r="S91">
            <v>2.8120769999999999</v>
          </cell>
          <cell r="T91">
            <v>0</v>
          </cell>
          <cell r="U91">
            <v>9.2552317000000013</v>
          </cell>
          <cell r="V91">
            <v>0</v>
          </cell>
          <cell r="W91">
            <v>0</v>
          </cell>
          <cell r="X91">
            <v>0</v>
          </cell>
          <cell r="Y91">
            <v>3.48759</v>
          </cell>
          <cell r="Z91">
            <v>0.71222399999999997</v>
          </cell>
          <cell r="AA91">
            <v>0</v>
          </cell>
          <cell r="AB91">
            <v>0</v>
          </cell>
          <cell r="AC91">
            <v>0</v>
          </cell>
          <cell r="AD91">
            <v>4.9882500000000003E-2</v>
          </cell>
          <cell r="AE91">
            <v>4.5049625000000004</v>
          </cell>
          <cell r="AF91">
            <v>3.3255E-2</v>
          </cell>
          <cell r="AG91">
            <v>0</v>
          </cell>
          <cell r="AH91">
            <v>0</v>
          </cell>
        </row>
        <row r="92">
          <cell r="B92" t="str">
            <v>Revenue</v>
          </cell>
          <cell r="C92" t="str">
            <v>2002-03</v>
          </cell>
          <cell r="D92">
            <v>3.1812410999999998</v>
          </cell>
          <cell r="E92">
            <v>0</v>
          </cell>
          <cell r="F92">
            <v>5.3683724000000002</v>
          </cell>
          <cell r="G92">
            <v>4.8118115999999995</v>
          </cell>
          <cell r="H92">
            <v>0.25</v>
          </cell>
          <cell r="I92">
            <v>0.17571000000000001</v>
          </cell>
          <cell r="J92">
            <v>0</v>
          </cell>
          <cell r="K92">
            <v>1.5</v>
          </cell>
          <cell r="L92">
            <v>0.2</v>
          </cell>
          <cell r="M92">
            <v>6.3451300000000002</v>
          </cell>
          <cell r="N92">
            <v>1.095315</v>
          </cell>
          <cell r="O92">
            <v>5.1188292999999998</v>
          </cell>
          <cell r="P92">
            <v>0</v>
          </cell>
          <cell r="Q92">
            <v>0</v>
          </cell>
          <cell r="R92">
            <v>2.1492900000000001</v>
          </cell>
          <cell r="S92">
            <v>3.4521602000000002</v>
          </cell>
          <cell r="T92">
            <v>0</v>
          </cell>
          <cell r="U92">
            <v>10.0672374</v>
          </cell>
          <cell r="V92">
            <v>0</v>
          </cell>
          <cell r="W92">
            <v>0</v>
          </cell>
          <cell r="X92">
            <v>1.44</v>
          </cell>
          <cell r="Y92">
            <v>12.204319999999999</v>
          </cell>
          <cell r="Z92">
            <v>0.52794600000000003</v>
          </cell>
          <cell r="AA92">
            <v>0</v>
          </cell>
          <cell r="AB92">
            <v>0</v>
          </cell>
          <cell r="AC92">
            <v>0</v>
          </cell>
          <cell r="AD92">
            <v>2.5879409999999998</v>
          </cell>
          <cell r="AE92">
            <v>3.5044650000000002</v>
          </cell>
          <cell r="AF92">
            <v>1.7252939999999999</v>
          </cell>
          <cell r="AG92">
            <v>3.3</v>
          </cell>
          <cell r="AH92">
            <v>0</v>
          </cell>
        </row>
        <row r="93">
          <cell r="B93" t="str">
            <v>Revenue</v>
          </cell>
          <cell r="C93" t="str">
            <v>2003-04</v>
          </cell>
          <cell r="D93">
            <v>7.7257157999999997</v>
          </cell>
          <cell r="E93">
            <v>0</v>
          </cell>
          <cell r="F93">
            <v>4.9065729999999999</v>
          </cell>
          <cell r="G93">
            <v>0.62257010000000002</v>
          </cell>
          <cell r="H93">
            <v>3.7462650000000002</v>
          </cell>
          <cell r="I93">
            <v>0.206735</v>
          </cell>
          <cell r="J93">
            <v>0</v>
          </cell>
          <cell r="K93">
            <v>0.14580000000000001</v>
          </cell>
          <cell r="L93">
            <v>0</v>
          </cell>
          <cell r="M93">
            <v>6.4951223999999996</v>
          </cell>
          <cell r="N93">
            <v>1.5925676999999998</v>
          </cell>
          <cell r="O93">
            <v>6.4873061999999999</v>
          </cell>
          <cell r="P93">
            <v>0</v>
          </cell>
          <cell r="Q93">
            <v>0</v>
          </cell>
          <cell r="R93">
            <v>2.5191240000000001</v>
          </cell>
          <cell r="S93">
            <v>5.4367741000000001</v>
          </cell>
          <cell r="T93">
            <v>0</v>
          </cell>
          <cell r="U93">
            <v>28.750651400000002</v>
          </cell>
          <cell r="V93">
            <v>2.1005319</v>
          </cell>
          <cell r="W93">
            <v>1.4723200000000001</v>
          </cell>
          <cell r="X93">
            <v>7.1999999999999995E-2</v>
          </cell>
          <cell r="Y93">
            <v>10.339243700000001</v>
          </cell>
          <cell r="Z93">
            <v>2.6074253000000001</v>
          </cell>
          <cell r="AA93">
            <v>0</v>
          </cell>
          <cell r="AB93">
            <v>0</v>
          </cell>
          <cell r="AC93">
            <v>0</v>
          </cell>
          <cell r="AD93">
            <v>0.28182600000000002</v>
          </cell>
          <cell r="AE93">
            <v>2.1489750000000001</v>
          </cell>
          <cell r="AF93">
            <v>0.18788400000000002</v>
          </cell>
          <cell r="AG93">
            <v>17.23686</v>
          </cell>
          <cell r="AH93">
            <v>0</v>
          </cell>
        </row>
        <row r="94">
          <cell r="B94" t="str">
            <v>Revenue</v>
          </cell>
          <cell r="C94" t="str">
            <v>2004-05</v>
          </cell>
          <cell r="D94">
            <v>6.6601461999999998</v>
          </cell>
          <cell r="E94">
            <v>0</v>
          </cell>
          <cell r="F94">
            <v>3.5270299000000001</v>
          </cell>
          <cell r="G94">
            <v>0.49489030000000001</v>
          </cell>
          <cell r="H94">
            <v>4.62364</v>
          </cell>
          <cell r="I94">
            <v>0</v>
          </cell>
          <cell r="J94">
            <v>1.4211342999999999</v>
          </cell>
          <cell r="K94">
            <v>3.4984725000000001</v>
          </cell>
          <cell r="L94">
            <v>0</v>
          </cell>
          <cell r="M94">
            <v>6.7385599000000003</v>
          </cell>
          <cell r="N94">
            <v>0.304475</v>
          </cell>
          <cell r="O94">
            <v>4.2678251000000005</v>
          </cell>
          <cell r="P94">
            <v>0</v>
          </cell>
          <cell r="Q94">
            <v>0</v>
          </cell>
          <cell r="R94">
            <v>2.2854931000000001</v>
          </cell>
          <cell r="S94">
            <v>11.5060796</v>
          </cell>
          <cell r="T94">
            <v>0</v>
          </cell>
          <cell r="U94">
            <v>24.515318999999998</v>
          </cell>
          <cell r="V94">
            <v>1.02484</v>
          </cell>
          <cell r="W94">
            <v>20.678172499999999</v>
          </cell>
          <cell r="X94">
            <v>0</v>
          </cell>
          <cell r="Y94">
            <v>5.1945100000000002</v>
          </cell>
          <cell r="Z94">
            <v>3.2379337000000001</v>
          </cell>
          <cell r="AA94">
            <v>0</v>
          </cell>
          <cell r="AB94">
            <v>0</v>
          </cell>
          <cell r="AC94">
            <v>0</v>
          </cell>
          <cell r="AD94">
            <v>0.59315399999999996</v>
          </cell>
          <cell r="AE94">
            <v>3.1193200000000001</v>
          </cell>
          <cell r="AF94">
            <v>0.39543600000000001</v>
          </cell>
          <cell r="AG94">
            <v>18.245270000000001</v>
          </cell>
          <cell r="AH94">
            <v>0</v>
          </cell>
        </row>
        <row r="96">
          <cell r="B96" t="str">
            <v>Seed</v>
          </cell>
          <cell r="C96" t="str">
            <v>1998-99</v>
          </cell>
          <cell r="D96">
            <v>0.16575000000000001</v>
          </cell>
          <cell r="E96">
            <v>0</v>
          </cell>
          <cell r="F96">
            <v>8.8187169999999995</v>
          </cell>
          <cell r="G96">
            <v>1.16984</v>
          </cell>
          <cell r="H96">
            <v>0</v>
          </cell>
          <cell r="I96">
            <v>0</v>
          </cell>
          <cell r="J96">
            <v>0</v>
          </cell>
          <cell r="K96">
            <v>0</v>
          </cell>
          <cell r="L96">
            <v>5.0000000000000001E-4</v>
          </cell>
          <cell r="M96">
            <v>1.4919</v>
          </cell>
          <cell r="N96">
            <v>0.85055999999999998</v>
          </cell>
          <cell r="O96">
            <v>1.21143</v>
          </cell>
          <cell r="P96">
            <v>0</v>
          </cell>
          <cell r="Q96">
            <v>0</v>
          </cell>
          <cell r="R96">
            <v>0.86456</v>
          </cell>
          <cell r="S96">
            <v>0.62141000000000002</v>
          </cell>
          <cell r="T96">
            <v>0</v>
          </cell>
          <cell r="U96">
            <v>3.27508</v>
          </cell>
          <cell r="V96">
            <v>0</v>
          </cell>
          <cell r="W96">
            <v>0</v>
          </cell>
          <cell r="X96">
            <v>0</v>
          </cell>
          <cell r="Y96">
            <v>0</v>
          </cell>
          <cell r="Z96">
            <v>0.73978999999999995</v>
          </cell>
          <cell r="AA96">
            <v>0</v>
          </cell>
          <cell r="AB96">
            <v>0</v>
          </cell>
          <cell r="AC96">
            <v>0</v>
          </cell>
          <cell r="AD96">
            <v>4.6710000000000002E-2</v>
          </cell>
          <cell r="AE96">
            <v>0</v>
          </cell>
          <cell r="AF96">
            <v>3.1140000000000001E-2</v>
          </cell>
          <cell r="AG96">
            <v>0</v>
          </cell>
          <cell r="AH96">
            <v>0.38868999999999998</v>
          </cell>
        </row>
        <row r="97">
          <cell r="B97" t="str">
            <v>Seed</v>
          </cell>
          <cell r="C97" t="str">
            <v>1999-00</v>
          </cell>
          <cell r="D97">
            <v>2.2138724999999999</v>
          </cell>
          <cell r="E97">
            <v>0</v>
          </cell>
          <cell r="F97">
            <v>1.3568549999999999</v>
          </cell>
          <cell r="G97">
            <v>0.34093000000000001</v>
          </cell>
          <cell r="H97">
            <v>0</v>
          </cell>
          <cell r="I97">
            <v>0</v>
          </cell>
          <cell r="J97">
            <v>0</v>
          </cell>
          <cell r="K97">
            <v>0</v>
          </cell>
          <cell r="L97">
            <v>0</v>
          </cell>
          <cell r="M97">
            <v>0.39229999999999998</v>
          </cell>
          <cell r="N97">
            <v>0.13084999999999999</v>
          </cell>
          <cell r="O97">
            <v>0.27203500000000003</v>
          </cell>
          <cell r="P97">
            <v>0</v>
          </cell>
          <cell r="Q97">
            <v>0</v>
          </cell>
          <cell r="R97">
            <v>0.15276999999999999</v>
          </cell>
          <cell r="S97">
            <v>0.37320750000000003</v>
          </cell>
          <cell r="T97">
            <v>0</v>
          </cell>
          <cell r="U97">
            <v>1.60202</v>
          </cell>
          <cell r="V97">
            <v>0</v>
          </cell>
          <cell r="W97">
            <v>0</v>
          </cell>
          <cell r="X97">
            <v>0</v>
          </cell>
          <cell r="Y97">
            <v>0</v>
          </cell>
          <cell r="Z97">
            <v>0.30407000000000001</v>
          </cell>
          <cell r="AA97">
            <v>0</v>
          </cell>
          <cell r="AB97">
            <v>0</v>
          </cell>
          <cell r="AC97">
            <v>0</v>
          </cell>
          <cell r="AD97">
            <v>0.158775</v>
          </cell>
          <cell r="AE97">
            <v>5.0499999999999998E-3</v>
          </cell>
          <cell r="AF97">
            <v>0.10585</v>
          </cell>
          <cell r="AG97">
            <v>0</v>
          </cell>
          <cell r="AH97">
            <v>2.8709999999999999E-2</v>
          </cell>
        </row>
        <row r="98">
          <cell r="B98" t="str">
            <v>Seed</v>
          </cell>
          <cell r="C98" t="str">
            <v>2000-01</v>
          </cell>
          <cell r="D98">
            <v>0.24083499999999999</v>
          </cell>
          <cell r="E98">
            <v>0</v>
          </cell>
          <cell r="F98">
            <v>1.50743</v>
          </cell>
          <cell r="G98">
            <v>2.8150000000000001E-2</v>
          </cell>
          <cell r="H98">
            <v>0</v>
          </cell>
          <cell r="I98">
            <v>0</v>
          </cell>
          <cell r="J98">
            <v>0</v>
          </cell>
          <cell r="K98">
            <v>0</v>
          </cell>
          <cell r="L98">
            <v>0</v>
          </cell>
          <cell r="M98">
            <v>0.19128400000000001</v>
          </cell>
          <cell r="N98">
            <v>9.5860000000000001E-2</v>
          </cell>
          <cell r="O98">
            <v>1.227E-2</v>
          </cell>
          <cell r="P98">
            <v>0</v>
          </cell>
          <cell r="Q98">
            <v>0</v>
          </cell>
          <cell r="R98">
            <v>8.3499999999999998E-3</v>
          </cell>
          <cell r="S98">
            <v>0.23166999999999999</v>
          </cell>
          <cell r="T98">
            <v>0</v>
          </cell>
          <cell r="U98">
            <v>5.1613999999999993E-2</v>
          </cell>
          <cell r="V98">
            <v>0</v>
          </cell>
          <cell r="W98">
            <v>0</v>
          </cell>
          <cell r="X98">
            <v>0</v>
          </cell>
          <cell r="Y98">
            <v>0</v>
          </cell>
          <cell r="Z98">
            <v>2.3050000000000001E-2</v>
          </cell>
          <cell r="AA98">
            <v>0</v>
          </cell>
          <cell r="AB98">
            <v>0</v>
          </cell>
          <cell r="AC98">
            <v>0</v>
          </cell>
          <cell r="AD98">
            <v>0</v>
          </cell>
          <cell r="AE98">
            <v>0</v>
          </cell>
          <cell r="AF98">
            <v>0</v>
          </cell>
          <cell r="AG98">
            <v>0</v>
          </cell>
          <cell r="AH98">
            <v>0</v>
          </cell>
        </row>
        <row r="99">
          <cell r="B99" t="str">
            <v>Seed</v>
          </cell>
          <cell r="C99" t="str">
            <v>2001-02</v>
          </cell>
          <cell r="D99">
            <v>0.53063000000000005</v>
          </cell>
          <cell r="E99">
            <v>0</v>
          </cell>
          <cell r="F99">
            <v>0.68654999999999999</v>
          </cell>
          <cell r="G99">
            <v>6.8650000000000003E-2</v>
          </cell>
          <cell r="H99">
            <v>0</v>
          </cell>
          <cell r="I99">
            <v>0</v>
          </cell>
          <cell r="J99">
            <v>0</v>
          </cell>
          <cell r="K99">
            <v>0</v>
          </cell>
          <cell r="L99">
            <v>0</v>
          </cell>
          <cell r="M99">
            <v>0.16419400000000001</v>
          </cell>
          <cell r="N99">
            <v>0.19897500000000001</v>
          </cell>
          <cell r="O99">
            <v>4.0000000000000001E-3</v>
          </cell>
          <cell r="P99">
            <v>0</v>
          </cell>
          <cell r="Q99">
            <v>0</v>
          </cell>
          <cell r="R99">
            <v>-8.3999999999999995E-3</v>
          </cell>
          <cell r="S99">
            <v>5.3254999999999997E-2</v>
          </cell>
          <cell r="T99">
            <v>0</v>
          </cell>
          <cell r="U99">
            <v>0.64285900000000007</v>
          </cell>
          <cell r="V99">
            <v>0</v>
          </cell>
          <cell r="W99">
            <v>0</v>
          </cell>
          <cell r="X99">
            <v>0</v>
          </cell>
          <cell r="Y99">
            <v>0</v>
          </cell>
          <cell r="Z99">
            <v>9.3265000000000001E-2</v>
          </cell>
          <cell r="AA99">
            <v>0</v>
          </cell>
          <cell r="AB99">
            <v>0</v>
          </cell>
          <cell r="AC99">
            <v>0</v>
          </cell>
          <cell r="AD99">
            <v>1.0200000000000001E-2</v>
          </cell>
          <cell r="AE99">
            <v>5.7849999999999999E-2</v>
          </cell>
          <cell r="AF99">
            <v>6.8000000000000005E-3</v>
          </cell>
          <cell r="AG99">
            <v>0</v>
          </cell>
          <cell r="AH99">
            <v>0</v>
          </cell>
        </row>
        <row r="100">
          <cell r="B100" t="str">
            <v>Seed</v>
          </cell>
          <cell r="C100" t="str">
            <v>2002-03</v>
          </cell>
          <cell r="D100">
            <v>0.96562199999999998</v>
          </cell>
          <cell r="E100">
            <v>0</v>
          </cell>
          <cell r="F100">
            <v>0.51266999999999996</v>
          </cell>
          <cell r="G100">
            <v>0.4778</v>
          </cell>
          <cell r="H100">
            <v>0.12</v>
          </cell>
          <cell r="I100">
            <v>7.45E-3</v>
          </cell>
          <cell r="J100">
            <v>0</v>
          </cell>
          <cell r="K100">
            <v>0</v>
          </cell>
          <cell r="L100">
            <v>0</v>
          </cell>
          <cell r="M100">
            <v>0.47266400000000003</v>
          </cell>
          <cell r="N100">
            <v>0.27346500000000001</v>
          </cell>
          <cell r="O100">
            <v>1.3111699999999999</v>
          </cell>
          <cell r="P100">
            <v>0</v>
          </cell>
          <cell r="Q100">
            <v>0</v>
          </cell>
          <cell r="R100">
            <v>0.2107</v>
          </cell>
          <cell r="S100">
            <v>0.35113900000000003</v>
          </cell>
          <cell r="T100">
            <v>0</v>
          </cell>
          <cell r="U100">
            <v>0.52036000000000004</v>
          </cell>
          <cell r="V100">
            <v>0</v>
          </cell>
          <cell r="W100">
            <v>0</v>
          </cell>
          <cell r="X100">
            <v>0</v>
          </cell>
          <cell r="Y100">
            <v>0.94367999999999996</v>
          </cell>
          <cell r="Z100">
            <v>0.11333</v>
          </cell>
          <cell r="AA100">
            <v>0</v>
          </cell>
          <cell r="AB100">
            <v>0</v>
          </cell>
          <cell r="AC100">
            <v>0</v>
          </cell>
          <cell r="AD100">
            <v>-1.89E-3</v>
          </cell>
          <cell r="AE100">
            <v>4.8355000000000002E-2</v>
          </cell>
          <cell r="AF100">
            <v>-1.2600000000000001E-3</v>
          </cell>
          <cell r="AG100">
            <v>0.37719999999999998</v>
          </cell>
          <cell r="AH100">
            <v>0</v>
          </cell>
        </row>
        <row r="101">
          <cell r="B101" t="str">
            <v>Seed</v>
          </cell>
          <cell r="C101" t="str">
            <v>2003-04</v>
          </cell>
          <cell r="D101">
            <v>3.5996000000000001</v>
          </cell>
          <cell r="E101">
            <v>0</v>
          </cell>
          <cell r="F101">
            <v>0.31868249999999998</v>
          </cell>
          <cell r="G101">
            <v>0.15265000000000001</v>
          </cell>
          <cell r="H101">
            <v>1.6634199999999999</v>
          </cell>
          <cell r="I101">
            <v>1.7999999999999999E-2</v>
          </cell>
          <cell r="J101">
            <v>6.3200000000000006E-2</v>
          </cell>
          <cell r="K101">
            <v>1.7997300000000001</v>
          </cell>
          <cell r="L101">
            <v>0</v>
          </cell>
          <cell r="M101">
            <v>0.26882</v>
          </cell>
          <cell r="N101">
            <v>0.59865000000000002</v>
          </cell>
          <cell r="O101">
            <v>2.1890900000000002</v>
          </cell>
          <cell r="P101">
            <v>0</v>
          </cell>
          <cell r="Q101">
            <v>0</v>
          </cell>
          <cell r="R101">
            <v>0.68515000000000004</v>
          </cell>
          <cell r="S101">
            <v>0.30291000000000001</v>
          </cell>
          <cell r="T101">
            <v>0</v>
          </cell>
          <cell r="U101">
            <v>4.3953199999999999</v>
          </cell>
          <cell r="V101">
            <v>0</v>
          </cell>
          <cell r="W101">
            <v>0.72</v>
          </cell>
          <cell r="X101">
            <v>0</v>
          </cell>
          <cell r="Y101">
            <v>2.4685100000000002</v>
          </cell>
          <cell r="Z101">
            <v>0.43236000000000002</v>
          </cell>
          <cell r="AA101">
            <v>0</v>
          </cell>
          <cell r="AB101">
            <v>0</v>
          </cell>
          <cell r="AC101">
            <v>0</v>
          </cell>
          <cell r="AD101">
            <v>0.24449399999999999</v>
          </cell>
          <cell r="AE101">
            <v>0.56299999999999994</v>
          </cell>
          <cell r="AF101">
            <v>0.16299600000000003</v>
          </cell>
          <cell r="AG101">
            <v>18.66676</v>
          </cell>
          <cell r="AH101">
            <v>0</v>
          </cell>
        </row>
        <row r="102">
          <cell r="B102" t="str">
            <v>Seed</v>
          </cell>
          <cell r="C102" t="str">
            <v>2004-05</v>
          </cell>
          <cell r="D102">
            <v>1.331555</v>
          </cell>
          <cell r="E102">
            <v>0</v>
          </cell>
          <cell r="F102">
            <v>0.20599999999999999</v>
          </cell>
          <cell r="G102">
            <v>0</v>
          </cell>
          <cell r="H102">
            <v>1.03406</v>
          </cell>
          <cell r="I102">
            <v>0</v>
          </cell>
          <cell r="J102">
            <v>0.14277999999999999</v>
          </cell>
          <cell r="K102">
            <v>0.67179999999999995</v>
          </cell>
          <cell r="L102">
            <v>0</v>
          </cell>
          <cell r="M102">
            <v>1.14381</v>
          </cell>
          <cell r="N102">
            <v>0.65998999999999997</v>
          </cell>
          <cell r="O102">
            <v>0.37864999999999999</v>
          </cell>
          <cell r="P102">
            <v>0</v>
          </cell>
          <cell r="Q102">
            <v>0</v>
          </cell>
          <cell r="R102">
            <v>1.7193700000000001</v>
          </cell>
          <cell r="S102">
            <v>0.77510000000000001</v>
          </cell>
          <cell r="T102">
            <v>0</v>
          </cell>
          <cell r="U102">
            <v>0.63236999999999999</v>
          </cell>
          <cell r="V102">
            <v>0</v>
          </cell>
          <cell r="W102">
            <v>2.1960500000000001</v>
          </cell>
          <cell r="X102">
            <v>0</v>
          </cell>
          <cell r="Y102">
            <v>2.1100000000000001E-2</v>
          </cell>
          <cell r="Z102">
            <v>0.26618999999999998</v>
          </cell>
          <cell r="AA102">
            <v>1.8515999999999999</v>
          </cell>
          <cell r="AB102">
            <v>0</v>
          </cell>
          <cell r="AC102">
            <v>3.9767999999999999</v>
          </cell>
          <cell r="AD102">
            <v>4.0980000000000001E-3</v>
          </cell>
          <cell r="AE102">
            <v>0</v>
          </cell>
          <cell r="AF102">
            <v>2.7320000000000001E-3</v>
          </cell>
          <cell r="AG102">
            <v>2.7339099999999998</v>
          </cell>
          <cell r="AH102">
            <v>0</v>
          </cell>
        </row>
        <row r="104">
          <cell r="B104" t="str">
            <v>Pest</v>
          </cell>
          <cell r="C104" t="str">
            <v>1998-99</v>
          </cell>
          <cell r="D104">
            <v>0.45234000000000002</v>
          </cell>
          <cell r="E104">
            <v>0</v>
          </cell>
          <cell r="F104">
            <v>13.722505</v>
          </cell>
          <cell r="G104">
            <v>0.44220999999999999</v>
          </cell>
          <cell r="H104">
            <v>0</v>
          </cell>
          <cell r="I104">
            <v>2E-3</v>
          </cell>
          <cell r="J104">
            <v>0</v>
          </cell>
          <cell r="K104">
            <v>0</v>
          </cell>
          <cell r="L104">
            <v>0</v>
          </cell>
          <cell r="M104">
            <v>0.72514000000000001</v>
          </cell>
          <cell r="N104">
            <v>0.25964999999999999</v>
          </cell>
          <cell r="O104">
            <v>0.86836000000000002</v>
          </cell>
          <cell r="P104">
            <v>0</v>
          </cell>
          <cell r="Q104">
            <v>0</v>
          </cell>
          <cell r="R104">
            <v>0.24748999999999999</v>
          </cell>
          <cell r="S104">
            <v>0.58072500000000005</v>
          </cell>
          <cell r="T104">
            <v>0</v>
          </cell>
          <cell r="U104">
            <v>0.77539999999999998</v>
          </cell>
          <cell r="V104">
            <v>0</v>
          </cell>
          <cell r="W104">
            <v>0</v>
          </cell>
          <cell r="X104">
            <v>0</v>
          </cell>
          <cell r="Y104">
            <v>0</v>
          </cell>
          <cell r="Z104">
            <v>0.31779000000000002</v>
          </cell>
          <cell r="AA104">
            <v>0</v>
          </cell>
          <cell r="AB104">
            <v>0</v>
          </cell>
          <cell r="AC104">
            <v>0</v>
          </cell>
          <cell r="AD104">
            <v>6.7500000000000004E-2</v>
          </cell>
          <cell r="AE104">
            <v>0</v>
          </cell>
          <cell r="AF104">
            <v>4.5000000000000005E-2</v>
          </cell>
          <cell r="AG104">
            <v>0</v>
          </cell>
          <cell r="AH104">
            <v>0.24947</v>
          </cell>
        </row>
        <row r="105">
          <cell r="B105" t="str">
            <v>Pest</v>
          </cell>
          <cell r="C105" t="str">
            <v>1999-00</v>
          </cell>
          <cell r="D105">
            <v>2.6470400000000001</v>
          </cell>
          <cell r="E105">
            <v>0</v>
          </cell>
          <cell r="F105">
            <v>9.4560000000000005E-2</v>
          </cell>
          <cell r="G105">
            <v>0.15424499999999999</v>
          </cell>
          <cell r="H105">
            <v>0</v>
          </cell>
          <cell r="I105">
            <v>0</v>
          </cell>
          <cell r="J105">
            <v>0</v>
          </cell>
          <cell r="K105">
            <v>0</v>
          </cell>
          <cell r="L105">
            <v>0</v>
          </cell>
          <cell r="M105">
            <v>0.56081000000000003</v>
          </cell>
          <cell r="N105">
            <v>3.1449999999999999E-2</v>
          </cell>
          <cell r="O105">
            <v>1.41788</v>
          </cell>
          <cell r="P105">
            <v>0</v>
          </cell>
          <cell r="Q105">
            <v>0</v>
          </cell>
          <cell r="R105">
            <v>0.13658000000000001</v>
          </cell>
          <cell r="S105">
            <v>1.0300400000000001</v>
          </cell>
          <cell r="T105">
            <v>0</v>
          </cell>
          <cell r="U105">
            <v>1.93398</v>
          </cell>
          <cell r="V105">
            <v>0</v>
          </cell>
          <cell r="W105">
            <v>0</v>
          </cell>
          <cell r="X105">
            <v>0</v>
          </cell>
          <cell r="Y105">
            <v>0</v>
          </cell>
          <cell r="Z105">
            <v>0.14050000000000001</v>
          </cell>
          <cell r="AA105">
            <v>0</v>
          </cell>
          <cell r="AB105">
            <v>0</v>
          </cell>
          <cell r="AC105">
            <v>0</v>
          </cell>
          <cell r="AD105">
            <v>8.9099999999999999E-2</v>
          </cell>
          <cell r="AE105">
            <v>0.131915</v>
          </cell>
          <cell r="AF105">
            <v>5.9400000000000001E-2</v>
          </cell>
          <cell r="AG105">
            <v>0</v>
          </cell>
          <cell r="AH105">
            <v>5.2740000000000002E-2</v>
          </cell>
        </row>
        <row r="106">
          <cell r="B106" t="str">
            <v>Pest</v>
          </cell>
          <cell r="C106" t="str">
            <v>2000-01</v>
          </cell>
          <cell r="D106">
            <v>0.85140000000000005</v>
          </cell>
          <cell r="E106">
            <v>0</v>
          </cell>
          <cell r="F106">
            <v>0.94010000000000005</v>
          </cell>
          <cell r="G106">
            <v>4.4299999999999999E-2</v>
          </cell>
          <cell r="H106">
            <v>0</v>
          </cell>
          <cell r="I106">
            <v>0</v>
          </cell>
          <cell r="J106">
            <v>0</v>
          </cell>
          <cell r="K106">
            <v>0</v>
          </cell>
          <cell r="L106">
            <v>0</v>
          </cell>
          <cell r="M106">
            <v>5.1299999999999998E-2</v>
          </cell>
          <cell r="N106">
            <v>0</v>
          </cell>
          <cell r="O106">
            <v>6.7100000000000007E-2</v>
          </cell>
          <cell r="P106">
            <v>0</v>
          </cell>
          <cell r="Q106">
            <v>0</v>
          </cell>
          <cell r="R106">
            <v>3.5899999999999999E-3</v>
          </cell>
          <cell r="S106">
            <v>0.67295000000000005</v>
          </cell>
          <cell r="T106">
            <v>0</v>
          </cell>
          <cell r="U106">
            <v>0.8951325</v>
          </cell>
          <cell r="V106">
            <v>0</v>
          </cell>
          <cell r="W106">
            <v>0</v>
          </cell>
          <cell r="X106">
            <v>0</v>
          </cell>
          <cell r="Y106">
            <v>0</v>
          </cell>
          <cell r="Z106">
            <v>0.17269999999999999</v>
          </cell>
          <cell r="AA106">
            <v>0</v>
          </cell>
          <cell r="AB106">
            <v>0</v>
          </cell>
          <cell r="AC106">
            <v>0</v>
          </cell>
          <cell r="AD106">
            <v>0</v>
          </cell>
          <cell r="AE106">
            <v>8.405E-2</v>
          </cell>
          <cell r="AF106">
            <v>0</v>
          </cell>
          <cell r="AG106">
            <v>0</v>
          </cell>
          <cell r="AH106">
            <v>0</v>
          </cell>
        </row>
        <row r="107">
          <cell r="B107" t="str">
            <v>Pest</v>
          </cell>
          <cell r="C107" t="str">
            <v>2001-02</v>
          </cell>
          <cell r="D107">
            <v>1.81921</v>
          </cell>
          <cell r="E107">
            <v>0</v>
          </cell>
          <cell r="F107">
            <v>0.63322000000000001</v>
          </cell>
          <cell r="G107">
            <v>0.20271</v>
          </cell>
          <cell r="H107">
            <v>8.2500000000000004E-3</v>
          </cell>
          <cell r="I107">
            <v>0</v>
          </cell>
          <cell r="J107">
            <v>0</v>
          </cell>
          <cell r="K107">
            <v>0</v>
          </cell>
          <cell r="L107">
            <v>0</v>
          </cell>
          <cell r="M107">
            <v>0.82150999999999996</v>
          </cell>
          <cell r="N107">
            <v>3.32E-2</v>
          </cell>
          <cell r="O107">
            <v>0.36346000000000001</v>
          </cell>
          <cell r="P107">
            <v>0</v>
          </cell>
          <cell r="Q107">
            <v>0</v>
          </cell>
          <cell r="R107">
            <v>7.8270000000000006E-2</v>
          </cell>
          <cell r="S107">
            <v>0.81057000000000001</v>
          </cell>
          <cell r="T107">
            <v>0</v>
          </cell>
          <cell r="U107">
            <v>1.5888450000000001</v>
          </cell>
          <cell r="V107">
            <v>0</v>
          </cell>
          <cell r="W107">
            <v>0</v>
          </cell>
          <cell r="X107">
            <v>0</v>
          </cell>
          <cell r="Y107">
            <v>3.4250000000000003E-2</v>
          </cell>
          <cell r="Z107">
            <v>0.40997</v>
          </cell>
          <cell r="AA107">
            <v>0</v>
          </cell>
          <cell r="AB107">
            <v>0</v>
          </cell>
          <cell r="AC107">
            <v>0</v>
          </cell>
          <cell r="AD107">
            <v>0</v>
          </cell>
          <cell r="AE107">
            <v>6.8959999999999994E-2</v>
          </cell>
          <cell r="AF107">
            <v>0</v>
          </cell>
          <cell r="AG107">
            <v>0</v>
          </cell>
          <cell r="AH107">
            <v>0</v>
          </cell>
        </row>
        <row r="108">
          <cell r="B108" t="str">
            <v>Pest</v>
          </cell>
          <cell r="C108" t="str">
            <v>2002-03</v>
          </cell>
          <cell r="D108">
            <v>0.32451999999999998</v>
          </cell>
          <cell r="E108">
            <v>0</v>
          </cell>
          <cell r="F108">
            <v>2.9999999999999997E-4</v>
          </cell>
          <cell r="G108">
            <v>0.23895</v>
          </cell>
          <cell r="H108">
            <v>0.16835</v>
          </cell>
          <cell r="I108">
            <v>0</v>
          </cell>
          <cell r="J108">
            <v>0</v>
          </cell>
          <cell r="K108">
            <v>0</v>
          </cell>
          <cell r="L108">
            <v>0</v>
          </cell>
          <cell r="M108">
            <v>0.32228000000000001</v>
          </cell>
          <cell r="N108">
            <v>0.41236</v>
          </cell>
          <cell r="O108">
            <v>0.88112999999999997</v>
          </cell>
          <cell r="P108">
            <v>0</v>
          </cell>
          <cell r="Q108">
            <v>0</v>
          </cell>
          <cell r="R108">
            <v>0.26655000000000001</v>
          </cell>
          <cell r="S108">
            <v>0.44130999999999998</v>
          </cell>
          <cell r="T108">
            <v>0</v>
          </cell>
          <cell r="U108">
            <v>4.1382310999999996</v>
          </cell>
          <cell r="V108">
            <v>0</v>
          </cell>
          <cell r="W108">
            <v>0</v>
          </cell>
          <cell r="X108">
            <v>0</v>
          </cell>
          <cell r="Y108">
            <v>1.2091797</v>
          </cell>
          <cell r="Z108">
            <v>1.035E-2</v>
          </cell>
          <cell r="AA108">
            <v>0</v>
          </cell>
          <cell r="AB108">
            <v>0</v>
          </cell>
          <cell r="AC108">
            <v>0</v>
          </cell>
          <cell r="AD108">
            <v>6.7943999999999991E-2</v>
          </cell>
          <cell r="AE108">
            <v>5.4000000000000003E-3</v>
          </cell>
          <cell r="AF108">
            <v>4.5296000000000003E-2</v>
          </cell>
          <cell r="AG108">
            <v>4.4699999999999997E-2</v>
          </cell>
          <cell r="AH108">
            <v>0</v>
          </cell>
        </row>
        <row r="109">
          <cell r="B109" t="str">
            <v>Pest</v>
          </cell>
          <cell r="C109" t="str">
            <v>2003-04</v>
          </cell>
          <cell r="D109">
            <v>1.6989000000000001</v>
          </cell>
          <cell r="E109">
            <v>0</v>
          </cell>
          <cell r="F109">
            <v>0</v>
          </cell>
          <cell r="G109">
            <v>6.6E-3</v>
          </cell>
          <cell r="H109">
            <v>0.65347</v>
          </cell>
          <cell r="I109">
            <v>0</v>
          </cell>
          <cell r="J109">
            <v>0.52363499999999996</v>
          </cell>
          <cell r="K109">
            <v>1.03329</v>
          </cell>
          <cell r="L109">
            <v>0</v>
          </cell>
          <cell r="M109">
            <v>0.32895660000000004</v>
          </cell>
          <cell r="N109">
            <v>0.10156999999999999</v>
          </cell>
          <cell r="O109">
            <v>0.99407000000000001</v>
          </cell>
          <cell r="P109">
            <v>0</v>
          </cell>
          <cell r="Q109">
            <v>0</v>
          </cell>
          <cell r="R109">
            <v>0.13544999999999999</v>
          </cell>
          <cell r="S109">
            <v>0.62607999999999997</v>
          </cell>
          <cell r="T109">
            <v>0</v>
          </cell>
          <cell r="U109">
            <v>2.2950000000000002E-2</v>
          </cell>
          <cell r="V109">
            <v>0</v>
          </cell>
          <cell r="W109">
            <v>0.27160000000000001</v>
          </cell>
          <cell r="X109">
            <v>0</v>
          </cell>
          <cell r="Y109">
            <v>3.4395449999999999</v>
          </cell>
          <cell r="Z109">
            <v>0.14546999999999999</v>
          </cell>
          <cell r="AA109">
            <v>0</v>
          </cell>
          <cell r="AB109">
            <v>0</v>
          </cell>
          <cell r="AC109">
            <v>0</v>
          </cell>
          <cell r="AD109">
            <v>0</v>
          </cell>
          <cell r="AE109">
            <v>0.14781</v>
          </cell>
          <cell r="AF109">
            <v>0</v>
          </cell>
          <cell r="AG109">
            <v>2.4860799999999998</v>
          </cell>
          <cell r="AH109">
            <v>0</v>
          </cell>
        </row>
        <row r="110">
          <cell r="B110" t="str">
            <v>Pest</v>
          </cell>
          <cell r="C110" t="str">
            <v>2004-05</v>
          </cell>
          <cell r="D110">
            <v>1.6212089999999999</v>
          </cell>
          <cell r="E110">
            <v>0</v>
          </cell>
          <cell r="F110">
            <v>0</v>
          </cell>
          <cell r="G110">
            <v>0</v>
          </cell>
          <cell r="H110">
            <v>0.27755999999999997</v>
          </cell>
          <cell r="I110">
            <v>0</v>
          </cell>
          <cell r="J110">
            <v>2.8000000000000001E-2</v>
          </cell>
          <cell r="K110">
            <v>0.13342999999999999</v>
          </cell>
          <cell r="L110">
            <v>0</v>
          </cell>
          <cell r="M110">
            <v>0.43365480000000001</v>
          </cell>
          <cell r="N110">
            <v>5.3850000000000002E-2</v>
          </cell>
          <cell r="O110">
            <v>0.20705999999999999</v>
          </cell>
          <cell r="P110">
            <v>0</v>
          </cell>
          <cell r="Q110">
            <v>0</v>
          </cell>
          <cell r="R110">
            <v>0.48470999999999997</v>
          </cell>
          <cell r="S110">
            <v>0.56532080000000007</v>
          </cell>
          <cell r="T110">
            <v>0</v>
          </cell>
          <cell r="U110">
            <v>1.265E-2</v>
          </cell>
          <cell r="V110">
            <v>0</v>
          </cell>
          <cell r="W110">
            <v>1.97235</v>
          </cell>
          <cell r="X110">
            <v>0</v>
          </cell>
          <cell r="Y110">
            <v>0.23164999999999999</v>
          </cell>
          <cell r="Z110">
            <v>0.47981000000000001</v>
          </cell>
          <cell r="AA110">
            <v>0</v>
          </cell>
          <cell r="AB110">
            <v>0</v>
          </cell>
          <cell r="AC110">
            <v>1.1649289999999999</v>
          </cell>
          <cell r="AD110">
            <v>1.9601999999999998E-2</v>
          </cell>
          <cell r="AE110">
            <v>0</v>
          </cell>
          <cell r="AF110">
            <v>1.3068E-2</v>
          </cell>
          <cell r="AG110">
            <v>2.1522199999999998</v>
          </cell>
          <cell r="AH110">
            <v>0</v>
          </cell>
        </row>
        <row r="112">
          <cell r="B112" t="str">
            <v>Wages</v>
          </cell>
          <cell r="C112" t="str">
            <v>1998-99</v>
          </cell>
          <cell r="D112">
            <v>9.331645</v>
          </cell>
          <cell r="E112">
            <v>0</v>
          </cell>
          <cell r="F112">
            <v>9.80616485</v>
          </cell>
          <cell r="G112">
            <v>1.879983</v>
          </cell>
          <cell r="H112">
            <v>0</v>
          </cell>
          <cell r="I112">
            <v>0.13200000000000001</v>
          </cell>
          <cell r="J112">
            <v>0</v>
          </cell>
          <cell r="K112">
            <v>0</v>
          </cell>
          <cell r="L112">
            <v>0.75717999999999996</v>
          </cell>
          <cell r="M112">
            <v>7.7587869999999999</v>
          </cell>
          <cell r="N112">
            <v>2.8888197999999998</v>
          </cell>
          <cell r="O112">
            <v>5.4193369999999996</v>
          </cell>
          <cell r="P112">
            <v>0</v>
          </cell>
          <cell r="Q112">
            <v>0</v>
          </cell>
          <cell r="R112">
            <v>3.1561609999999996</v>
          </cell>
          <cell r="S112">
            <v>2.268815</v>
          </cell>
          <cell r="T112">
            <v>1.71959</v>
          </cell>
          <cell r="U112">
            <v>3.9197439000000003</v>
          </cell>
          <cell r="V112">
            <v>0</v>
          </cell>
          <cell r="W112">
            <v>0</v>
          </cell>
          <cell r="X112">
            <v>0</v>
          </cell>
          <cell r="Y112">
            <v>0</v>
          </cell>
          <cell r="Z112">
            <v>4.1650803000000005</v>
          </cell>
          <cell r="AA112">
            <v>0</v>
          </cell>
          <cell r="AB112">
            <v>0</v>
          </cell>
          <cell r="AC112">
            <v>0</v>
          </cell>
          <cell r="AD112">
            <v>1.3212330000000001</v>
          </cell>
          <cell r="AE112">
            <v>0</v>
          </cell>
          <cell r="AF112">
            <v>0.8808220000000001</v>
          </cell>
          <cell r="AG112">
            <v>0</v>
          </cell>
          <cell r="AH112">
            <v>1.8356023000000001</v>
          </cell>
        </row>
        <row r="113">
          <cell r="B113" t="str">
            <v>Wages</v>
          </cell>
          <cell r="C113" t="str">
            <v>1999-00</v>
          </cell>
          <cell r="D113">
            <v>13.223583999999999</v>
          </cell>
          <cell r="E113">
            <v>0</v>
          </cell>
          <cell r="F113">
            <v>8.6220482499999989</v>
          </cell>
          <cell r="G113">
            <v>2.649375</v>
          </cell>
          <cell r="H113">
            <v>0</v>
          </cell>
          <cell r="I113">
            <v>0.39412999999999998</v>
          </cell>
          <cell r="J113">
            <v>0</v>
          </cell>
          <cell r="K113">
            <v>0</v>
          </cell>
          <cell r="L113">
            <v>3.1609999999999999E-2</v>
          </cell>
          <cell r="M113">
            <v>6.6458399999999997</v>
          </cell>
          <cell r="N113">
            <v>1.1189475</v>
          </cell>
          <cell r="O113">
            <v>2.5943524999999998</v>
          </cell>
          <cell r="P113">
            <v>0</v>
          </cell>
          <cell r="Q113">
            <v>0</v>
          </cell>
          <cell r="R113">
            <v>1.46898</v>
          </cell>
          <cell r="S113">
            <v>4.5722465000000003</v>
          </cell>
          <cell r="T113">
            <v>7.1249999999999994E-2</v>
          </cell>
          <cell r="U113">
            <v>5.9372829500000002</v>
          </cell>
          <cell r="V113">
            <v>0</v>
          </cell>
          <cell r="W113">
            <v>0</v>
          </cell>
          <cell r="X113">
            <v>0</v>
          </cell>
          <cell r="Y113">
            <v>0</v>
          </cell>
          <cell r="Z113">
            <v>4.2671025</v>
          </cell>
          <cell r="AA113">
            <v>0</v>
          </cell>
          <cell r="AB113">
            <v>0</v>
          </cell>
          <cell r="AC113">
            <v>0</v>
          </cell>
          <cell r="AD113">
            <v>0.40431983999999999</v>
          </cell>
          <cell r="AE113">
            <v>1.421295</v>
          </cell>
          <cell r="AF113">
            <v>0.26954655999999999</v>
          </cell>
          <cell r="AG113">
            <v>0</v>
          </cell>
          <cell r="AH113">
            <v>0.99805999999999995</v>
          </cell>
        </row>
        <row r="114">
          <cell r="B114" t="str">
            <v>Wages</v>
          </cell>
          <cell r="C114" t="str">
            <v>2000-01</v>
          </cell>
          <cell r="D114">
            <v>10.852855</v>
          </cell>
          <cell r="E114">
            <v>0</v>
          </cell>
          <cell r="F114">
            <v>5.7078284999999997</v>
          </cell>
          <cell r="G114">
            <v>2.5618099999999999</v>
          </cell>
          <cell r="H114">
            <v>3.6373000000000003E-2</v>
          </cell>
          <cell r="I114">
            <v>0.190135</v>
          </cell>
          <cell r="J114">
            <v>0</v>
          </cell>
          <cell r="K114">
            <v>0</v>
          </cell>
          <cell r="L114">
            <v>9.1929999999999998E-2</v>
          </cell>
          <cell r="M114">
            <v>3.293955</v>
          </cell>
          <cell r="N114">
            <v>1.7017185000000001</v>
          </cell>
          <cell r="O114">
            <v>3.3241624999999999</v>
          </cell>
          <cell r="P114">
            <v>0</v>
          </cell>
          <cell r="Q114">
            <v>0</v>
          </cell>
          <cell r="R114">
            <v>1.18194</v>
          </cell>
          <cell r="S114">
            <v>2.4445450000000002</v>
          </cell>
          <cell r="T114">
            <v>0.29444999999999999</v>
          </cell>
          <cell r="U114">
            <v>6.6934674999999997</v>
          </cell>
          <cell r="V114">
            <v>0</v>
          </cell>
          <cell r="W114">
            <v>0</v>
          </cell>
          <cell r="X114">
            <v>0</v>
          </cell>
          <cell r="Y114">
            <v>0</v>
          </cell>
          <cell r="Z114">
            <v>2.5632450000000002</v>
          </cell>
          <cell r="AA114">
            <v>0</v>
          </cell>
          <cell r="AB114">
            <v>0</v>
          </cell>
          <cell r="AC114">
            <v>0</v>
          </cell>
          <cell r="AD114">
            <v>9.4607999999999984E-2</v>
          </cell>
          <cell r="AE114">
            <v>1.486486</v>
          </cell>
          <cell r="AF114">
            <v>6.3072000000000003E-2</v>
          </cell>
          <cell r="AG114">
            <v>0</v>
          </cell>
          <cell r="AH114">
            <v>0.31140000000000001</v>
          </cell>
        </row>
        <row r="115">
          <cell r="B115" t="str">
            <v>Wages</v>
          </cell>
          <cell r="C115" t="str">
            <v>2001-02</v>
          </cell>
          <cell r="D115">
            <v>4.2457830000000003</v>
          </cell>
          <cell r="E115">
            <v>0</v>
          </cell>
          <cell r="F115">
            <v>4.9872597499999998</v>
          </cell>
          <cell r="G115">
            <v>3.3517030000000001</v>
          </cell>
          <cell r="H115">
            <v>-0.11168</v>
          </cell>
          <cell r="I115">
            <v>0.259465</v>
          </cell>
          <cell r="J115">
            <v>0</v>
          </cell>
          <cell r="K115">
            <v>0</v>
          </cell>
          <cell r="L115">
            <v>0</v>
          </cell>
          <cell r="M115">
            <v>2.4631949999999998</v>
          </cell>
          <cell r="N115">
            <v>1.1652210000000001</v>
          </cell>
          <cell r="O115">
            <v>3.5611980000000001</v>
          </cell>
          <cell r="P115">
            <v>0</v>
          </cell>
          <cell r="Q115">
            <v>0</v>
          </cell>
          <cell r="R115">
            <v>1.3011900000000001</v>
          </cell>
          <cell r="S115">
            <v>1.7112499999999999</v>
          </cell>
          <cell r="T115">
            <v>3.9300000000000002E-2</v>
          </cell>
          <cell r="U115">
            <v>5.1271891749999998</v>
          </cell>
          <cell r="V115">
            <v>0</v>
          </cell>
          <cell r="W115">
            <v>0</v>
          </cell>
          <cell r="X115">
            <v>0</v>
          </cell>
          <cell r="Y115">
            <v>2.4063751</v>
          </cell>
          <cell r="Z115">
            <v>1.9521250000000001</v>
          </cell>
          <cell r="AA115">
            <v>0</v>
          </cell>
          <cell r="AB115">
            <v>0</v>
          </cell>
          <cell r="AC115">
            <v>0</v>
          </cell>
          <cell r="AD115">
            <v>7.3067999999999994E-2</v>
          </cell>
          <cell r="AE115">
            <v>2.0333969999999999</v>
          </cell>
          <cell r="AF115">
            <v>4.8712000000000005E-2</v>
          </cell>
          <cell r="AG115">
            <v>0</v>
          </cell>
          <cell r="AH115">
            <v>0.34073999999999999</v>
          </cell>
        </row>
        <row r="116">
          <cell r="B116" t="str">
            <v>Wages</v>
          </cell>
          <cell r="C116" t="str">
            <v>2002-03</v>
          </cell>
          <cell r="D116">
            <v>5.4019455000000001</v>
          </cell>
          <cell r="E116">
            <v>0</v>
          </cell>
          <cell r="F116">
            <v>6.1342407499999991</v>
          </cell>
          <cell r="G116">
            <v>2.7101899999999999</v>
          </cell>
          <cell r="H116">
            <v>0.42074</v>
          </cell>
          <cell r="I116">
            <v>0.28553499999999998</v>
          </cell>
          <cell r="J116">
            <v>0</v>
          </cell>
          <cell r="K116">
            <v>0.31424999999999997</v>
          </cell>
          <cell r="L116">
            <v>3.5999999999999999E-3</v>
          </cell>
          <cell r="M116">
            <v>2.9612625000000001</v>
          </cell>
          <cell r="N116">
            <v>1.697819</v>
          </cell>
          <cell r="O116">
            <v>3.4256519999999999</v>
          </cell>
          <cell r="P116">
            <v>0</v>
          </cell>
          <cell r="Q116">
            <v>0</v>
          </cell>
          <cell r="R116">
            <v>1.861853</v>
          </cell>
          <cell r="S116">
            <v>1.9745439999999999</v>
          </cell>
          <cell r="T116">
            <v>0</v>
          </cell>
          <cell r="U116">
            <v>8.5219201000000009</v>
          </cell>
          <cell r="V116">
            <v>0</v>
          </cell>
          <cell r="W116">
            <v>0</v>
          </cell>
          <cell r="X116">
            <v>0</v>
          </cell>
          <cell r="Y116">
            <v>3.5452338000000001</v>
          </cell>
          <cell r="Z116">
            <v>1.5511600000000001</v>
          </cell>
          <cell r="AA116">
            <v>0</v>
          </cell>
          <cell r="AB116">
            <v>0</v>
          </cell>
          <cell r="AC116">
            <v>0</v>
          </cell>
          <cell r="AD116">
            <v>0.84784500000000007</v>
          </cell>
          <cell r="AE116">
            <v>2.0953474999999999</v>
          </cell>
          <cell r="AF116">
            <v>0.56523000000000001</v>
          </cell>
          <cell r="AG116">
            <v>1.53433</v>
          </cell>
          <cell r="AH116">
            <v>8.1739999999999993E-2</v>
          </cell>
        </row>
        <row r="117">
          <cell r="B117" t="str">
            <v>Wages</v>
          </cell>
          <cell r="C117" t="str">
            <v>2003-04</v>
          </cell>
          <cell r="D117">
            <v>7.9132175</v>
          </cell>
          <cell r="E117">
            <v>0</v>
          </cell>
          <cell r="F117">
            <v>8.3707017500000003</v>
          </cell>
          <cell r="G117">
            <v>0.47893999999999998</v>
          </cell>
          <cell r="H117">
            <v>2.26674</v>
          </cell>
          <cell r="I117">
            <v>0.1409</v>
          </cell>
          <cell r="J117">
            <v>0.40460499999999999</v>
          </cell>
          <cell r="K117">
            <v>1.4208700000000001</v>
          </cell>
          <cell r="L117">
            <v>0</v>
          </cell>
          <cell r="M117">
            <v>4.3252949999999997</v>
          </cell>
          <cell r="N117">
            <v>1.8632698999999999</v>
          </cell>
          <cell r="O117">
            <v>3.4884849999999998</v>
          </cell>
          <cell r="P117">
            <v>0</v>
          </cell>
          <cell r="Q117">
            <v>0</v>
          </cell>
          <cell r="R117">
            <v>2.2418100000000001</v>
          </cell>
          <cell r="S117">
            <v>2.0526499999999999</v>
          </cell>
          <cell r="T117">
            <v>2.6550000000000001E-2</v>
          </cell>
          <cell r="U117">
            <v>5.6868675</v>
          </cell>
          <cell r="V117">
            <v>0.69662999999999997</v>
          </cell>
          <cell r="W117">
            <v>1.6203843</v>
          </cell>
          <cell r="X117">
            <v>3.5999999999999997E-2</v>
          </cell>
          <cell r="Y117">
            <v>3.4130696999999999</v>
          </cell>
          <cell r="Z117">
            <v>1.54112</v>
          </cell>
          <cell r="AA117">
            <v>0</v>
          </cell>
          <cell r="AB117">
            <v>0</v>
          </cell>
          <cell r="AC117">
            <v>0</v>
          </cell>
          <cell r="AD117">
            <v>1.4054249999999999</v>
          </cell>
          <cell r="AE117">
            <v>2.5425325000000001</v>
          </cell>
          <cell r="AF117">
            <v>0.93695000000000006</v>
          </cell>
          <cell r="AG117">
            <v>18.4720005</v>
          </cell>
          <cell r="AH117">
            <v>0</v>
          </cell>
        </row>
        <row r="118">
          <cell r="B118" t="str">
            <v>Wages</v>
          </cell>
          <cell r="C118" t="str">
            <v>2004-05</v>
          </cell>
          <cell r="D118">
            <v>7.3464533999999997</v>
          </cell>
          <cell r="E118">
            <v>0</v>
          </cell>
          <cell r="F118">
            <v>6.2332203500000007</v>
          </cell>
          <cell r="G118">
            <v>0.35536000000000001</v>
          </cell>
          <cell r="H118">
            <v>2.7688704999999998</v>
          </cell>
          <cell r="I118">
            <v>5.4999999999999997E-3</v>
          </cell>
          <cell r="J118">
            <v>0.35592000000000001</v>
          </cell>
          <cell r="K118">
            <v>3.0097185</v>
          </cell>
          <cell r="L118">
            <v>0.15257999999999999</v>
          </cell>
          <cell r="M118">
            <v>4.6262699999999999</v>
          </cell>
          <cell r="N118">
            <v>1.2856650000000001</v>
          </cell>
          <cell r="O118">
            <v>1.772125</v>
          </cell>
          <cell r="P118">
            <v>0</v>
          </cell>
          <cell r="Q118">
            <v>0</v>
          </cell>
          <cell r="R118">
            <v>2.0622379999999998</v>
          </cell>
          <cell r="S118">
            <v>1.7178500000000001</v>
          </cell>
          <cell r="T118">
            <v>2.7900000000000001E-2</v>
          </cell>
          <cell r="U118">
            <v>6.5322874999999998</v>
          </cell>
          <cell r="V118">
            <v>6.3250000000000001E-2</v>
          </cell>
          <cell r="W118">
            <v>2.3814199999999999</v>
          </cell>
          <cell r="X118">
            <v>0</v>
          </cell>
          <cell r="Y118">
            <v>2.8719450000000002</v>
          </cell>
          <cell r="Z118">
            <v>1.6288800000000001</v>
          </cell>
          <cell r="AA118">
            <v>3.85E-2</v>
          </cell>
          <cell r="AB118">
            <v>0</v>
          </cell>
          <cell r="AC118">
            <v>2.0529899999999999</v>
          </cell>
          <cell r="AD118">
            <v>0.87650399999999995</v>
          </cell>
          <cell r="AE118">
            <v>2.9800120000000003</v>
          </cell>
          <cell r="AF118">
            <v>0.58433599999999997</v>
          </cell>
          <cell r="AG118">
            <v>10.32691</v>
          </cell>
          <cell r="AH118">
            <v>2.58E-2</v>
          </cell>
        </row>
        <row r="120">
          <cell r="B120" t="str">
            <v>Power</v>
          </cell>
          <cell r="C120" t="str">
            <v>1998-99</v>
          </cell>
          <cell r="D120">
            <v>4.3425E-3</v>
          </cell>
          <cell r="E120">
            <v>0</v>
          </cell>
          <cell r="F120">
            <v>1.2749999999999999E-2</v>
          </cell>
          <cell r="G120">
            <v>5.7570000000000003E-2</v>
          </cell>
          <cell r="H120">
            <v>0</v>
          </cell>
          <cell r="I120">
            <v>0</v>
          </cell>
          <cell r="J120">
            <v>0</v>
          </cell>
          <cell r="K120">
            <v>0</v>
          </cell>
          <cell r="L120">
            <v>4.5600000000000002E-2</v>
          </cell>
          <cell r="M120">
            <v>6.9999999999999999E-4</v>
          </cell>
          <cell r="N120">
            <v>0.53391999999999995</v>
          </cell>
          <cell r="O120">
            <v>0.12803999999999999</v>
          </cell>
          <cell r="P120">
            <v>0</v>
          </cell>
          <cell r="Q120">
            <v>0</v>
          </cell>
          <cell r="R120">
            <v>0.51964999999999995</v>
          </cell>
          <cell r="S120">
            <v>0.22800000000000001</v>
          </cell>
          <cell r="T120">
            <v>0</v>
          </cell>
          <cell r="U120">
            <v>7.0099999999999997E-3</v>
          </cell>
          <cell r="V120">
            <v>0</v>
          </cell>
          <cell r="W120">
            <v>0</v>
          </cell>
          <cell r="X120">
            <v>0</v>
          </cell>
          <cell r="Y120">
            <v>0</v>
          </cell>
          <cell r="Z120">
            <v>8.2500000000000004E-3</v>
          </cell>
          <cell r="AA120">
            <v>0</v>
          </cell>
          <cell r="AB120">
            <v>0</v>
          </cell>
          <cell r="AC120">
            <v>0</v>
          </cell>
          <cell r="AD120">
            <v>5.6403000000000002E-2</v>
          </cell>
          <cell r="AE120">
            <v>0</v>
          </cell>
          <cell r="AF120">
            <v>3.7602000000000003E-2</v>
          </cell>
          <cell r="AG120">
            <v>0</v>
          </cell>
          <cell r="AH120">
            <v>8.4600000000000005E-3</v>
          </cell>
        </row>
        <row r="121">
          <cell r="B121" t="str">
            <v>Power</v>
          </cell>
          <cell r="C121" t="str">
            <v>1999-00</v>
          </cell>
          <cell r="D121">
            <v>0.68605399999999994</v>
          </cell>
          <cell r="E121">
            <v>0</v>
          </cell>
          <cell r="F121">
            <v>9.9447000000000008E-2</v>
          </cell>
          <cell r="G121">
            <v>5.1500000000000001E-3</v>
          </cell>
          <cell r="H121">
            <v>0</v>
          </cell>
          <cell r="I121">
            <v>0</v>
          </cell>
          <cell r="J121">
            <v>0</v>
          </cell>
          <cell r="K121">
            <v>0</v>
          </cell>
          <cell r="L121">
            <v>0</v>
          </cell>
          <cell r="M121">
            <v>2.9499999999999999E-3</v>
          </cell>
          <cell r="N121">
            <v>0.26804</v>
          </cell>
          <cell r="O121">
            <v>2.5989999999999999E-2</v>
          </cell>
          <cell r="P121">
            <v>0</v>
          </cell>
          <cell r="Q121">
            <v>0</v>
          </cell>
          <cell r="R121">
            <v>0.27189000000000002</v>
          </cell>
          <cell r="S121">
            <v>0.2495</v>
          </cell>
          <cell r="T121">
            <v>0</v>
          </cell>
          <cell r="U121">
            <v>3.4231999999999999E-2</v>
          </cell>
          <cell r="V121">
            <v>0</v>
          </cell>
          <cell r="W121">
            <v>0</v>
          </cell>
          <cell r="X121">
            <v>0</v>
          </cell>
          <cell r="Y121">
            <v>0</v>
          </cell>
          <cell r="Z121">
            <v>3.4099999999999998E-3</v>
          </cell>
          <cell r="AA121">
            <v>0</v>
          </cell>
          <cell r="AB121">
            <v>0</v>
          </cell>
          <cell r="AC121">
            <v>0</v>
          </cell>
          <cell r="AD121">
            <v>4.4759999999999999E-3</v>
          </cell>
          <cell r="AE121">
            <v>0.13446</v>
          </cell>
          <cell r="AF121">
            <v>2.9840000000000001E-3</v>
          </cell>
          <cell r="AG121">
            <v>0</v>
          </cell>
          <cell r="AH121">
            <v>0</v>
          </cell>
        </row>
        <row r="122">
          <cell r="B122" t="str">
            <v>Power</v>
          </cell>
          <cell r="C122" t="str">
            <v>2000-01</v>
          </cell>
          <cell r="D122">
            <v>0.58206999999999998</v>
          </cell>
          <cell r="E122">
            <v>0</v>
          </cell>
          <cell r="F122">
            <v>0.87697999999999998</v>
          </cell>
          <cell r="G122">
            <v>0.57279999999999998</v>
          </cell>
          <cell r="H122">
            <v>0.1583</v>
          </cell>
          <cell r="I122">
            <v>6.4149999999999999E-2</v>
          </cell>
          <cell r="J122">
            <v>0</v>
          </cell>
          <cell r="K122">
            <v>0</v>
          </cell>
          <cell r="L122">
            <v>0</v>
          </cell>
          <cell r="M122">
            <v>0.23291999999999999</v>
          </cell>
          <cell r="N122">
            <v>2.4060000000000002E-2</v>
          </cell>
          <cell r="O122">
            <v>0.16356999999999999</v>
          </cell>
          <cell r="P122">
            <v>0</v>
          </cell>
          <cell r="Q122">
            <v>0</v>
          </cell>
          <cell r="R122">
            <v>0</v>
          </cell>
          <cell r="S122">
            <v>1.87355</v>
          </cell>
          <cell r="T122">
            <v>0</v>
          </cell>
          <cell r="U122">
            <v>0.34769</v>
          </cell>
          <cell r="V122">
            <v>0</v>
          </cell>
          <cell r="W122">
            <v>0</v>
          </cell>
          <cell r="X122">
            <v>0</v>
          </cell>
          <cell r="Y122">
            <v>0</v>
          </cell>
          <cell r="Z122">
            <v>5.6250000000000001E-2</v>
          </cell>
          <cell r="AA122">
            <v>0</v>
          </cell>
          <cell r="AB122">
            <v>0</v>
          </cell>
          <cell r="AC122">
            <v>0</v>
          </cell>
          <cell r="AD122">
            <v>0</v>
          </cell>
          <cell r="AE122">
            <v>0.44702500000000001</v>
          </cell>
          <cell r="AF122">
            <v>0</v>
          </cell>
          <cell r="AG122">
            <v>0</v>
          </cell>
          <cell r="AH122">
            <v>0</v>
          </cell>
        </row>
        <row r="123">
          <cell r="B123" t="str">
            <v>Power</v>
          </cell>
          <cell r="C123" t="str">
            <v>2001-02</v>
          </cell>
          <cell r="D123">
            <v>0</v>
          </cell>
          <cell r="E123">
            <v>0</v>
          </cell>
          <cell r="F123">
            <v>0.58499999999999996</v>
          </cell>
          <cell r="G123">
            <v>6.43E-3</v>
          </cell>
          <cell r="H123">
            <v>0</v>
          </cell>
          <cell r="I123">
            <v>0.17249999999999999</v>
          </cell>
          <cell r="J123">
            <v>0</v>
          </cell>
          <cell r="K123">
            <v>0</v>
          </cell>
          <cell r="L123">
            <v>0</v>
          </cell>
          <cell r="M123">
            <v>0.62434000000000001</v>
          </cell>
          <cell r="N123">
            <v>0</v>
          </cell>
          <cell r="O123">
            <v>2.2020000000000001E-2</v>
          </cell>
          <cell r="P123">
            <v>0</v>
          </cell>
          <cell r="Q123">
            <v>0</v>
          </cell>
          <cell r="R123">
            <v>0</v>
          </cell>
          <cell r="S123">
            <v>0.87861999999999996</v>
          </cell>
          <cell r="T123">
            <v>0</v>
          </cell>
          <cell r="U123">
            <v>2.0148600000000001</v>
          </cell>
          <cell r="V123">
            <v>0</v>
          </cell>
          <cell r="W123">
            <v>0</v>
          </cell>
          <cell r="X123">
            <v>0</v>
          </cell>
          <cell r="Y123">
            <v>9.6170000000000005E-2</v>
          </cell>
          <cell r="Z123">
            <v>0</v>
          </cell>
          <cell r="AA123">
            <v>0</v>
          </cell>
          <cell r="AB123">
            <v>0</v>
          </cell>
          <cell r="AC123">
            <v>0</v>
          </cell>
          <cell r="AD123">
            <v>0</v>
          </cell>
          <cell r="AE123">
            <v>0.53873000000000004</v>
          </cell>
          <cell r="AF123">
            <v>0</v>
          </cell>
          <cell r="AG123">
            <v>0</v>
          </cell>
          <cell r="AH123">
            <v>0</v>
          </cell>
        </row>
        <row r="124">
          <cell r="B124" t="str">
            <v>Power</v>
          </cell>
          <cell r="C124" t="str">
            <v>2002-03</v>
          </cell>
          <cell r="D124">
            <v>0.38430999999999998</v>
          </cell>
          <cell r="E124">
            <v>0</v>
          </cell>
          <cell r="F124">
            <v>0.25614999999999999</v>
          </cell>
          <cell r="G124">
            <v>1.1950000000000001E-2</v>
          </cell>
          <cell r="H124">
            <v>0</v>
          </cell>
          <cell r="I124">
            <v>0.17180480000000001</v>
          </cell>
          <cell r="J124">
            <v>0</v>
          </cell>
          <cell r="K124">
            <v>0</v>
          </cell>
          <cell r="L124">
            <v>0</v>
          </cell>
          <cell r="M124">
            <v>0</v>
          </cell>
          <cell r="N124">
            <v>0.66552</v>
          </cell>
          <cell r="O124">
            <v>7.2599999999999998E-2</v>
          </cell>
          <cell r="P124">
            <v>0</v>
          </cell>
          <cell r="Q124">
            <v>0</v>
          </cell>
          <cell r="R124">
            <v>0</v>
          </cell>
          <cell r="S124">
            <v>1.1938</v>
          </cell>
          <cell r="T124">
            <v>0</v>
          </cell>
          <cell r="U124">
            <v>0.25279259999999998</v>
          </cell>
          <cell r="V124">
            <v>0</v>
          </cell>
          <cell r="W124">
            <v>0</v>
          </cell>
          <cell r="X124">
            <v>5.11E-2</v>
          </cell>
          <cell r="Y124">
            <v>0.22608500000000001</v>
          </cell>
          <cell r="Z124">
            <v>6.3399999999999998E-2</v>
          </cell>
          <cell r="AA124">
            <v>0</v>
          </cell>
          <cell r="AB124">
            <v>0</v>
          </cell>
          <cell r="AC124">
            <v>0</v>
          </cell>
          <cell r="AD124">
            <v>0.09</v>
          </cell>
          <cell r="AE124">
            <v>0.41608000000000001</v>
          </cell>
          <cell r="AF124">
            <v>0.06</v>
          </cell>
          <cell r="AG124">
            <v>3.1550000000000002E-2</v>
          </cell>
          <cell r="AH124">
            <v>0</v>
          </cell>
        </row>
        <row r="125">
          <cell r="B125" t="str">
            <v>Power</v>
          </cell>
          <cell r="C125" t="str">
            <v>2003-04</v>
          </cell>
          <cell r="D125">
            <v>0</v>
          </cell>
          <cell r="E125">
            <v>0</v>
          </cell>
          <cell r="F125">
            <v>0.18140000000000001</v>
          </cell>
          <cell r="G125">
            <v>0.37469999999999998</v>
          </cell>
          <cell r="H125">
            <v>0</v>
          </cell>
          <cell r="I125">
            <v>0</v>
          </cell>
          <cell r="J125">
            <v>0</v>
          </cell>
          <cell r="K125">
            <v>0</v>
          </cell>
          <cell r="L125">
            <v>0</v>
          </cell>
          <cell r="M125">
            <v>0</v>
          </cell>
          <cell r="N125">
            <v>0.11509999999999999</v>
          </cell>
          <cell r="O125">
            <v>0.25230000000000002</v>
          </cell>
          <cell r="P125">
            <v>0</v>
          </cell>
          <cell r="Q125">
            <v>0</v>
          </cell>
          <cell r="R125">
            <v>0.11655</v>
          </cell>
          <cell r="S125">
            <v>3.39676</v>
          </cell>
          <cell r="T125">
            <v>0</v>
          </cell>
          <cell r="U125">
            <v>0.68703999999999998</v>
          </cell>
          <cell r="V125">
            <v>0</v>
          </cell>
          <cell r="W125">
            <v>0</v>
          </cell>
          <cell r="X125">
            <v>0</v>
          </cell>
          <cell r="Y125">
            <v>2.835E-2</v>
          </cell>
          <cell r="Z125">
            <v>0.1784</v>
          </cell>
          <cell r="AA125">
            <v>0</v>
          </cell>
          <cell r="AB125">
            <v>0</v>
          </cell>
          <cell r="AC125">
            <v>0</v>
          </cell>
          <cell r="AD125">
            <v>0.31703999999999999</v>
          </cell>
          <cell r="AE125">
            <v>0.33996999999999999</v>
          </cell>
          <cell r="AF125">
            <v>0.21135999999999999</v>
          </cell>
          <cell r="AG125">
            <v>0</v>
          </cell>
          <cell r="AH125">
            <v>0</v>
          </cell>
        </row>
        <row r="126">
          <cell r="B126" t="str">
            <v>Power</v>
          </cell>
          <cell r="C126" t="str">
            <v>2004-05</v>
          </cell>
          <cell r="D126">
            <v>0.38213000000000003</v>
          </cell>
          <cell r="E126">
            <v>0</v>
          </cell>
          <cell r="F126">
            <v>0.79691000000000001</v>
          </cell>
          <cell r="G126">
            <v>0</v>
          </cell>
          <cell r="H126">
            <v>0</v>
          </cell>
          <cell r="I126">
            <v>0</v>
          </cell>
          <cell r="J126">
            <v>0</v>
          </cell>
          <cell r="K126">
            <v>1.8500000000000001E-3</v>
          </cell>
          <cell r="L126">
            <v>0</v>
          </cell>
          <cell r="M126">
            <v>7.7299999999999999E-3</v>
          </cell>
          <cell r="N126">
            <v>1.1050000000000001E-2</v>
          </cell>
          <cell r="O126">
            <v>1E-4</v>
          </cell>
          <cell r="P126">
            <v>0</v>
          </cell>
          <cell r="Q126">
            <v>0</v>
          </cell>
          <cell r="R126">
            <v>3.2599999999999997E-2</v>
          </cell>
          <cell r="S126">
            <v>5.2569999999999997</v>
          </cell>
          <cell r="T126">
            <v>0</v>
          </cell>
          <cell r="U126">
            <v>0.19883999999999999</v>
          </cell>
          <cell r="V126">
            <v>0</v>
          </cell>
          <cell r="W126">
            <v>0</v>
          </cell>
          <cell r="X126">
            <v>2.597E-2</v>
          </cell>
          <cell r="Y126">
            <v>9.6149999999999999E-2</v>
          </cell>
          <cell r="Z126">
            <v>0</v>
          </cell>
          <cell r="AA126">
            <v>0.23050000000000001</v>
          </cell>
          <cell r="AB126">
            <v>0</v>
          </cell>
          <cell r="AC126">
            <v>0.93572</v>
          </cell>
          <cell r="AD126">
            <v>2.16E-3</v>
          </cell>
          <cell r="AE126">
            <v>0.21331749999999999</v>
          </cell>
          <cell r="AF126">
            <v>1.4400000000000001E-3</v>
          </cell>
          <cell r="AG126">
            <v>0.55915999999999999</v>
          </cell>
          <cell r="AH126">
            <v>0</v>
          </cell>
        </row>
        <row r="128">
          <cell r="B128" t="str">
            <v>Cons</v>
          </cell>
          <cell r="C128" t="str">
            <v>1998-99</v>
          </cell>
          <cell r="D128">
            <v>2.9600000000000001E-2</v>
          </cell>
          <cell r="E128">
            <v>0</v>
          </cell>
          <cell r="F128">
            <v>0.1550145</v>
          </cell>
          <cell r="G128">
            <v>4.4670000000000001E-2</v>
          </cell>
          <cell r="H128">
            <v>0</v>
          </cell>
          <cell r="I128">
            <v>0</v>
          </cell>
          <cell r="J128">
            <v>0</v>
          </cell>
          <cell r="K128">
            <v>0</v>
          </cell>
          <cell r="L128">
            <v>3.8000000000000002E-4</v>
          </cell>
          <cell r="M128">
            <v>0.11860799999999999</v>
          </cell>
          <cell r="N128">
            <v>8.4137500000000004E-2</v>
          </cell>
          <cell r="O128">
            <v>0.15859999999999999</v>
          </cell>
          <cell r="P128">
            <v>0</v>
          </cell>
          <cell r="Q128">
            <v>0</v>
          </cell>
          <cell r="R128">
            <v>6.3130000000000006E-2</v>
          </cell>
          <cell r="S128">
            <v>6.8140000000000006E-2</v>
          </cell>
          <cell r="T128">
            <v>7.0600000000000003E-3</v>
          </cell>
          <cell r="U128">
            <v>0.13050999999999999</v>
          </cell>
          <cell r="V128">
            <v>0</v>
          </cell>
          <cell r="W128">
            <v>0</v>
          </cell>
          <cell r="X128">
            <v>0</v>
          </cell>
          <cell r="Y128">
            <v>0</v>
          </cell>
          <cell r="Z128">
            <v>2.2890000000000001E-2</v>
          </cell>
          <cell r="AA128">
            <v>0</v>
          </cell>
          <cell r="AB128">
            <v>0</v>
          </cell>
          <cell r="AC128">
            <v>0</v>
          </cell>
          <cell r="AD128">
            <v>3.4200000000000001E-2</v>
          </cell>
          <cell r="AE128">
            <v>0</v>
          </cell>
          <cell r="AF128">
            <v>2.2800000000000001E-2</v>
          </cell>
          <cell r="AG128">
            <v>0</v>
          </cell>
          <cell r="AH128">
            <v>0.39065499999999997</v>
          </cell>
        </row>
        <row r="129">
          <cell r="B129" t="str">
            <v>Cons</v>
          </cell>
          <cell r="C129" t="str">
            <v>1999-00</v>
          </cell>
          <cell r="D129">
            <v>0.571075</v>
          </cell>
          <cell r="E129">
            <v>0</v>
          </cell>
          <cell r="F129">
            <v>1.4408223</v>
          </cell>
          <cell r="G129">
            <v>0.30266399999999999</v>
          </cell>
          <cell r="H129">
            <v>0</v>
          </cell>
          <cell r="I129">
            <v>0</v>
          </cell>
          <cell r="J129">
            <v>0</v>
          </cell>
          <cell r="K129">
            <v>0</v>
          </cell>
          <cell r="L129">
            <v>0</v>
          </cell>
          <cell r="M129">
            <v>0.24939</v>
          </cell>
          <cell r="N129">
            <v>8.0790000000000001E-2</v>
          </cell>
          <cell r="O129">
            <v>0.45258999999999999</v>
          </cell>
          <cell r="P129">
            <v>0</v>
          </cell>
          <cell r="Q129">
            <v>0</v>
          </cell>
          <cell r="R129">
            <v>9.1039999999999996E-2</v>
          </cell>
          <cell r="S129">
            <v>0.42648999999999998</v>
          </cell>
          <cell r="T129">
            <v>0</v>
          </cell>
          <cell r="U129">
            <v>1.1051550000000001</v>
          </cell>
          <cell r="V129">
            <v>0</v>
          </cell>
          <cell r="W129">
            <v>0</v>
          </cell>
          <cell r="X129">
            <v>0</v>
          </cell>
          <cell r="Y129">
            <v>0</v>
          </cell>
          <cell r="Z129">
            <v>0.11613</v>
          </cell>
          <cell r="AA129">
            <v>0</v>
          </cell>
          <cell r="AB129">
            <v>0</v>
          </cell>
          <cell r="AC129">
            <v>0</v>
          </cell>
          <cell r="AD129">
            <v>5.4411000000000001E-2</v>
          </cell>
          <cell r="AE129">
            <v>0.22742000000000001</v>
          </cell>
          <cell r="AF129">
            <v>3.6274000000000001E-2</v>
          </cell>
          <cell r="AG129">
            <v>0</v>
          </cell>
          <cell r="AH129">
            <v>0.24843499999999999</v>
          </cell>
        </row>
        <row r="130">
          <cell r="B130" t="str">
            <v>Cons</v>
          </cell>
          <cell r="C130" t="str">
            <v>2000-01</v>
          </cell>
          <cell r="D130">
            <v>0.69508000000000003</v>
          </cell>
          <cell r="E130">
            <v>0</v>
          </cell>
          <cell r="F130">
            <v>0.67904850000000005</v>
          </cell>
          <cell r="G130">
            <v>0.42087999999999998</v>
          </cell>
          <cell r="H130">
            <v>0.19040499999999999</v>
          </cell>
          <cell r="I130">
            <v>2.8E-3</v>
          </cell>
          <cell r="J130">
            <v>0</v>
          </cell>
          <cell r="K130">
            <v>0</v>
          </cell>
          <cell r="L130">
            <v>0</v>
          </cell>
          <cell r="M130">
            <v>1.0279100000000001</v>
          </cell>
          <cell r="N130">
            <v>0.52536000000000005</v>
          </cell>
          <cell r="O130">
            <v>9.6015000000000003E-2</v>
          </cell>
          <cell r="P130">
            <v>0</v>
          </cell>
          <cell r="Q130">
            <v>0</v>
          </cell>
          <cell r="R130">
            <v>5.1520000000000003E-2</v>
          </cell>
          <cell r="S130">
            <v>0.18056</v>
          </cell>
          <cell r="T130">
            <v>0</v>
          </cell>
          <cell r="U130">
            <v>0.99379509999999993</v>
          </cell>
          <cell r="V130">
            <v>0</v>
          </cell>
          <cell r="W130">
            <v>0</v>
          </cell>
          <cell r="X130">
            <v>0</v>
          </cell>
          <cell r="Y130">
            <v>0</v>
          </cell>
          <cell r="Z130">
            <v>7.109E-2</v>
          </cell>
          <cell r="AA130">
            <v>0</v>
          </cell>
          <cell r="AB130">
            <v>0</v>
          </cell>
          <cell r="AC130">
            <v>0</v>
          </cell>
          <cell r="AD130">
            <v>5.9160000000000003E-3</v>
          </cell>
          <cell r="AE130">
            <v>8.0829999999999999E-2</v>
          </cell>
          <cell r="AF130">
            <v>3.9440000000000005E-3</v>
          </cell>
          <cell r="AG130">
            <v>0</v>
          </cell>
          <cell r="AH130">
            <v>0</v>
          </cell>
        </row>
        <row r="131">
          <cell r="B131" t="str">
            <v>Cons</v>
          </cell>
          <cell r="C131" t="str">
            <v>2001-02</v>
          </cell>
          <cell r="D131">
            <v>2.10995</v>
          </cell>
          <cell r="E131">
            <v>0</v>
          </cell>
          <cell r="F131">
            <v>0.44297500000000001</v>
          </cell>
          <cell r="G131">
            <v>1.11259</v>
          </cell>
          <cell r="H131">
            <v>1.15E-2</v>
          </cell>
          <cell r="I131">
            <v>5.7000000000000002E-3</v>
          </cell>
          <cell r="J131">
            <v>0</v>
          </cell>
          <cell r="K131">
            <v>0</v>
          </cell>
          <cell r="L131">
            <v>0</v>
          </cell>
          <cell r="M131">
            <v>0.91617199999999999</v>
          </cell>
          <cell r="N131">
            <v>0.20699000000000001</v>
          </cell>
          <cell r="O131">
            <v>0.64956000000000003</v>
          </cell>
          <cell r="P131">
            <v>0</v>
          </cell>
          <cell r="Q131">
            <v>0</v>
          </cell>
          <cell r="R131">
            <v>0.38378499999999999</v>
          </cell>
          <cell r="S131">
            <v>0.54042599999999996</v>
          </cell>
          <cell r="T131">
            <v>5.0000000000000001E-3</v>
          </cell>
          <cell r="U131">
            <v>1.4992570000000001</v>
          </cell>
          <cell r="V131">
            <v>0</v>
          </cell>
          <cell r="W131">
            <v>0</v>
          </cell>
          <cell r="X131">
            <v>0</v>
          </cell>
          <cell r="Y131">
            <v>0.16959009999999999</v>
          </cell>
          <cell r="Z131">
            <v>0.113339</v>
          </cell>
          <cell r="AA131">
            <v>0</v>
          </cell>
          <cell r="AB131">
            <v>0</v>
          </cell>
          <cell r="AC131">
            <v>0</v>
          </cell>
          <cell r="AD131">
            <v>2.8440000000000002E-3</v>
          </cell>
          <cell r="AE131">
            <v>7.7899999999999997E-2</v>
          </cell>
          <cell r="AF131">
            <v>1.8960000000000001E-3</v>
          </cell>
          <cell r="AG131">
            <v>0</v>
          </cell>
          <cell r="AH131">
            <v>0</v>
          </cell>
        </row>
        <row r="132">
          <cell r="B132" t="str">
            <v>Cons</v>
          </cell>
          <cell r="C132" t="str">
            <v>2002-03</v>
          </cell>
          <cell r="D132">
            <v>6.1340981999999995</v>
          </cell>
          <cell r="E132">
            <v>0</v>
          </cell>
          <cell r="F132">
            <v>0.13050700000000001</v>
          </cell>
          <cell r="G132">
            <v>0.26017000000000001</v>
          </cell>
          <cell r="H132">
            <v>6.5720000000000001E-2</v>
          </cell>
          <cell r="I132">
            <v>8.9999999999999993E-3</v>
          </cell>
          <cell r="J132">
            <v>0</v>
          </cell>
          <cell r="K132">
            <v>0</v>
          </cell>
          <cell r="L132">
            <v>0</v>
          </cell>
          <cell r="M132">
            <v>0.116095</v>
          </cell>
          <cell r="N132">
            <v>0.34565000000000001</v>
          </cell>
          <cell r="O132">
            <v>0.46704000000000001</v>
          </cell>
          <cell r="P132">
            <v>0</v>
          </cell>
          <cell r="Q132">
            <v>0</v>
          </cell>
          <cell r="R132">
            <v>0.16897000000000001</v>
          </cell>
          <cell r="S132">
            <v>0.182785</v>
          </cell>
          <cell r="T132">
            <v>4.0000000000000001E-3</v>
          </cell>
          <cell r="U132">
            <v>8.0436452000000003</v>
          </cell>
          <cell r="V132">
            <v>0</v>
          </cell>
          <cell r="W132">
            <v>0</v>
          </cell>
          <cell r="X132">
            <v>0</v>
          </cell>
          <cell r="Y132">
            <v>0.46886099999999997</v>
          </cell>
          <cell r="Z132">
            <v>6.4380500000000007E-2</v>
          </cell>
          <cell r="AA132">
            <v>0</v>
          </cell>
          <cell r="AB132">
            <v>0</v>
          </cell>
          <cell r="AC132">
            <v>0</v>
          </cell>
          <cell r="AD132">
            <v>3.1859999999999999E-2</v>
          </cell>
          <cell r="AE132">
            <v>4.4999999999999999E-4</v>
          </cell>
          <cell r="AF132">
            <v>2.1240000000000002E-2</v>
          </cell>
          <cell r="AG132">
            <v>1.0002899999999999</v>
          </cell>
          <cell r="AH132">
            <v>0</v>
          </cell>
        </row>
        <row r="133">
          <cell r="B133" t="str">
            <v>Cons</v>
          </cell>
          <cell r="C133" t="str">
            <v>2003-04</v>
          </cell>
          <cell r="D133">
            <v>0.61739840000000001</v>
          </cell>
          <cell r="E133">
            <v>0</v>
          </cell>
          <cell r="F133">
            <v>1.1661174999999999</v>
          </cell>
          <cell r="G133">
            <v>5.6154999999999997E-2</v>
          </cell>
          <cell r="H133">
            <v>9.2109999999999997E-2</v>
          </cell>
          <cell r="I133">
            <v>4.0000000000000001E-3</v>
          </cell>
          <cell r="J133">
            <v>6.9519999999999998E-2</v>
          </cell>
          <cell r="K133">
            <v>9.0329999999999994E-2</v>
          </cell>
          <cell r="L133">
            <v>0</v>
          </cell>
          <cell r="M133">
            <v>0.60270999999999997</v>
          </cell>
          <cell r="N133">
            <v>0.1859364</v>
          </cell>
          <cell r="O133">
            <v>0.120755</v>
          </cell>
          <cell r="P133">
            <v>0</v>
          </cell>
          <cell r="Q133">
            <v>0</v>
          </cell>
          <cell r="R133">
            <v>3.049385</v>
          </cell>
          <cell r="S133">
            <v>0.829515</v>
          </cell>
          <cell r="T133">
            <v>0</v>
          </cell>
          <cell r="U133">
            <v>0.77870229999999996</v>
          </cell>
          <cell r="V133">
            <v>0</v>
          </cell>
          <cell r="W133">
            <v>1.6250000000000001E-2</v>
          </cell>
          <cell r="X133">
            <v>5.9999999999999995E-4</v>
          </cell>
          <cell r="Y133">
            <v>0.1741075</v>
          </cell>
          <cell r="Z133">
            <v>7.515E-3</v>
          </cell>
          <cell r="AA133">
            <v>0</v>
          </cell>
          <cell r="AB133">
            <v>0</v>
          </cell>
          <cell r="AC133">
            <v>0</v>
          </cell>
          <cell r="AD133">
            <v>0.14552399999999999</v>
          </cell>
          <cell r="AE133">
            <v>2.2929999999999999E-2</v>
          </cell>
          <cell r="AF133">
            <v>9.7016000000000005E-2</v>
          </cell>
          <cell r="AG133">
            <v>3.10791</v>
          </cell>
          <cell r="AH133">
            <v>0</v>
          </cell>
        </row>
        <row r="134">
          <cell r="B134" t="str">
            <v>Cons</v>
          </cell>
          <cell r="C134" t="str">
            <v>2004-05</v>
          </cell>
          <cell r="D134">
            <v>0.94312759999999995</v>
          </cell>
          <cell r="E134">
            <v>0</v>
          </cell>
          <cell r="F134">
            <v>1.15E-3</v>
          </cell>
          <cell r="G134">
            <v>0</v>
          </cell>
          <cell r="H134">
            <v>0.15728500000000001</v>
          </cell>
          <cell r="I134">
            <v>0</v>
          </cell>
          <cell r="J134">
            <v>9.9957199999999996E-2</v>
          </cell>
          <cell r="K134">
            <v>4.8989999999999999E-2</v>
          </cell>
          <cell r="L134">
            <v>0</v>
          </cell>
          <cell r="M134">
            <v>0.15361749999999999</v>
          </cell>
          <cell r="N134">
            <v>9.5515000000000003E-2</v>
          </cell>
          <cell r="O134">
            <v>4.7125500000000001E-2</v>
          </cell>
          <cell r="P134">
            <v>0</v>
          </cell>
          <cell r="Q134">
            <v>0</v>
          </cell>
          <cell r="R134">
            <v>7.9225000000000004E-2</v>
          </cell>
          <cell r="S134">
            <v>0.11605299999999999</v>
          </cell>
          <cell r="T134">
            <v>0</v>
          </cell>
          <cell r="U134">
            <v>9.1289999999999996E-2</v>
          </cell>
          <cell r="V134">
            <v>0</v>
          </cell>
          <cell r="W134">
            <v>0.17285</v>
          </cell>
          <cell r="X134">
            <v>0</v>
          </cell>
          <cell r="Y134">
            <v>9.2999999999999992E-3</v>
          </cell>
          <cell r="Z134">
            <v>2.6918659999999996</v>
          </cell>
          <cell r="AA134">
            <v>0</v>
          </cell>
          <cell r="AB134">
            <v>0</v>
          </cell>
          <cell r="AC134">
            <v>0.183585</v>
          </cell>
          <cell r="AD134">
            <v>8.9960999999999999E-2</v>
          </cell>
          <cell r="AE134">
            <v>0.1407245</v>
          </cell>
          <cell r="AF134">
            <v>5.9974000000000006E-2</v>
          </cell>
          <cell r="AG134">
            <v>2.4251095999999999</v>
          </cell>
          <cell r="AH134">
            <v>0</v>
          </cell>
        </row>
        <row r="136">
          <cell r="B136" t="str">
            <v>Lease</v>
          </cell>
          <cell r="C136" t="str">
            <v>1998-99</v>
          </cell>
          <cell r="D136">
            <v>0</v>
          </cell>
          <cell r="E136">
            <v>0</v>
          </cell>
          <cell r="F136">
            <v>0</v>
          </cell>
          <cell r="G136">
            <v>0</v>
          </cell>
          <cell r="H136">
            <v>0</v>
          </cell>
          <cell r="I136">
            <v>0</v>
          </cell>
          <cell r="J136">
            <v>0</v>
          </cell>
          <cell r="K136">
            <v>0</v>
          </cell>
          <cell r="L136">
            <v>0</v>
          </cell>
          <cell r="M136">
            <v>0</v>
          </cell>
          <cell r="N136">
            <v>2.4E-2</v>
          </cell>
          <cell r="O136">
            <v>0</v>
          </cell>
          <cell r="P136">
            <v>0</v>
          </cell>
          <cell r="Q136">
            <v>0</v>
          </cell>
          <cell r="R136">
            <v>7.0000000000000001E-3</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row>
        <row r="137">
          <cell r="B137" t="str">
            <v>Lease</v>
          </cell>
          <cell r="C137" t="str">
            <v>1999-00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row>
        <row r="138">
          <cell r="B138" t="str">
            <v>Lease</v>
          </cell>
          <cell r="C138" t="str">
            <v>2000-01</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row>
        <row r="139">
          <cell r="B139" t="str">
            <v>Lease</v>
          </cell>
          <cell r="C139" t="str">
            <v>2001-02</v>
          </cell>
          <cell r="D139">
            <v>2.1000000000000001E-2</v>
          </cell>
          <cell r="E139">
            <v>0</v>
          </cell>
          <cell r="F139">
            <v>0.16800000000000001</v>
          </cell>
          <cell r="G139">
            <v>0.105</v>
          </cell>
          <cell r="H139">
            <v>0</v>
          </cell>
          <cell r="I139">
            <v>0</v>
          </cell>
          <cell r="J139">
            <v>0</v>
          </cell>
          <cell r="K139">
            <v>0</v>
          </cell>
          <cell r="L139">
            <v>0</v>
          </cell>
          <cell r="M139">
            <v>0.09</v>
          </cell>
          <cell r="N139">
            <v>8.2500000000000004E-2</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4.0439999999999997E-2</v>
          </cell>
          <cell r="AF139">
            <v>0</v>
          </cell>
          <cell r="AG139">
            <v>0</v>
          </cell>
          <cell r="AH139">
            <v>0</v>
          </cell>
        </row>
        <row r="140">
          <cell r="B140" t="str">
            <v>Lease</v>
          </cell>
          <cell r="C140" t="str">
            <v>2002-03</v>
          </cell>
          <cell r="D140">
            <v>8.4000000000000005E-2</v>
          </cell>
          <cell r="E140">
            <v>0</v>
          </cell>
          <cell r="F140">
            <v>0.09</v>
          </cell>
          <cell r="G140">
            <v>0.06</v>
          </cell>
          <cell r="H140">
            <v>0</v>
          </cell>
          <cell r="I140">
            <v>0</v>
          </cell>
          <cell r="J140">
            <v>0</v>
          </cell>
          <cell r="K140">
            <v>0</v>
          </cell>
          <cell r="L140">
            <v>0</v>
          </cell>
          <cell r="M140">
            <v>7.1999999999999995E-2</v>
          </cell>
          <cell r="N140">
            <v>4.4999999999999998E-2</v>
          </cell>
          <cell r="O140">
            <v>5.3999999999999999E-2</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row>
        <row r="141">
          <cell r="B141" t="str">
            <v>Lease</v>
          </cell>
          <cell r="C141" t="str">
            <v>2003-04</v>
          </cell>
          <cell r="D141">
            <v>9.5000000000000001E-2</v>
          </cell>
          <cell r="E141">
            <v>0</v>
          </cell>
          <cell r="F141">
            <v>9.8000000000000004E-2</v>
          </cell>
          <cell r="G141">
            <v>1.4999999999999999E-2</v>
          </cell>
          <cell r="H141">
            <v>5.6000000000000001E-2</v>
          </cell>
          <cell r="I141">
            <v>0</v>
          </cell>
          <cell r="J141">
            <v>0</v>
          </cell>
          <cell r="K141">
            <v>0</v>
          </cell>
          <cell r="L141">
            <v>0</v>
          </cell>
          <cell r="M141">
            <v>0.14050000000000001</v>
          </cell>
          <cell r="N141">
            <v>0</v>
          </cell>
          <cell r="O141">
            <v>0.08</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0.22771</v>
          </cell>
          <cell r="AH141">
            <v>0</v>
          </cell>
        </row>
        <row r="142">
          <cell r="B142" t="str">
            <v>Lease</v>
          </cell>
          <cell r="C142" t="str">
            <v>2004-05</v>
          </cell>
          <cell r="D142">
            <v>0</v>
          </cell>
          <cell r="E142">
            <v>0</v>
          </cell>
          <cell r="F142">
            <v>0.11459999999999999</v>
          </cell>
          <cell r="G142">
            <v>0</v>
          </cell>
          <cell r="H142">
            <v>5.6000000000000001E-2</v>
          </cell>
          <cell r="I142">
            <v>0</v>
          </cell>
          <cell r="J142">
            <v>0</v>
          </cell>
          <cell r="K142">
            <v>0</v>
          </cell>
          <cell r="L142">
            <v>0</v>
          </cell>
          <cell r="M142">
            <v>0.20499999999999999</v>
          </cell>
          <cell r="N142">
            <v>8.1899999999999994E-3</v>
          </cell>
          <cell r="O142">
            <v>0.11700000000000001</v>
          </cell>
          <cell r="P142">
            <v>0</v>
          </cell>
          <cell r="Q142">
            <v>0</v>
          </cell>
          <cell r="R142">
            <v>0</v>
          </cell>
          <cell r="S142">
            <v>0</v>
          </cell>
          <cell r="T142">
            <v>0</v>
          </cell>
          <cell r="U142">
            <v>0</v>
          </cell>
          <cell r="V142">
            <v>0</v>
          </cell>
          <cell r="W142">
            <v>0</v>
          </cell>
          <cell r="X142">
            <v>0</v>
          </cell>
          <cell r="Y142">
            <v>4.4999999999999998E-2</v>
          </cell>
          <cell r="Z142">
            <v>0</v>
          </cell>
          <cell r="AA142">
            <v>0</v>
          </cell>
          <cell r="AB142">
            <v>0</v>
          </cell>
          <cell r="AC142">
            <v>7.0000000000000001E-3</v>
          </cell>
          <cell r="AD142">
            <v>2.4E-2</v>
          </cell>
          <cell r="AE142">
            <v>0</v>
          </cell>
          <cell r="AF142">
            <v>1.6E-2</v>
          </cell>
          <cell r="AG142">
            <v>0</v>
          </cell>
          <cell r="AH142">
            <v>0</v>
          </cell>
        </row>
        <row r="144">
          <cell r="B144" t="str">
            <v>Admn</v>
          </cell>
          <cell r="C144" t="str">
            <v>1998-99</v>
          </cell>
          <cell r="D144">
            <v>0</v>
          </cell>
          <cell r="E144">
            <v>0</v>
          </cell>
          <cell r="F144">
            <v>0.25161</v>
          </cell>
          <cell r="G144">
            <v>0</v>
          </cell>
          <cell r="H144">
            <v>0</v>
          </cell>
          <cell r="I144">
            <v>0</v>
          </cell>
          <cell r="J144">
            <v>0</v>
          </cell>
          <cell r="K144">
            <v>0</v>
          </cell>
          <cell r="L144">
            <v>0</v>
          </cell>
          <cell r="M144">
            <v>0.71011999999999997</v>
          </cell>
          <cell r="N144">
            <v>2.5000000000000001E-4</v>
          </cell>
          <cell r="O144">
            <v>3.3700000000000002E-3</v>
          </cell>
          <cell r="P144">
            <v>0</v>
          </cell>
          <cell r="Q144">
            <v>0</v>
          </cell>
          <cell r="R144">
            <v>5.6449999999999998E-3</v>
          </cell>
          <cell r="S144">
            <v>0</v>
          </cell>
          <cell r="T144">
            <v>0</v>
          </cell>
          <cell r="U144">
            <v>6.4625000000000004E-3</v>
          </cell>
          <cell r="V144">
            <v>0</v>
          </cell>
          <cell r="W144">
            <v>0</v>
          </cell>
          <cell r="X144">
            <v>0</v>
          </cell>
          <cell r="Y144">
            <v>0</v>
          </cell>
          <cell r="Z144">
            <v>0</v>
          </cell>
          <cell r="AA144">
            <v>0</v>
          </cell>
          <cell r="AB144">
            <v>0</v>
          </cell>
          <cell r="AC144">
            <v>0</v>
          </cell>
          <cell r="AD144">
            <v>3.8150999999999997E-2</v>
          </cell>
          <cell r="AE144">
            <v>0</v>
          </cell>
          <cell r="AF144">
            <v>2.5434000000000002E-2</v>
          </cell>
          <cell r="AG144">
            <v>0</v>
          </cell>
          <cell r="AH144">
            <v>0.26750000000000002</v>
          </cell>
        </row>
        <row r="145">
          <cell r="B145" t="str">
            <v>Admn</v>
          </cell>
          <cell r="C145" t="str">
            <v>1999-00</v>
          </cell>
          <cell r="D145">
            <v>0.34288000000000002</v>
          </cell>
          <cell r="E145">
            <v>0</v>
          </cell>
          <cell r="F145">
            <v>0.27245000000000003</v>
          </cell>
          <cell r="G145">
            <v>9.1490000000000002E-2</v>
          </cell>
          <cell r="H145">
            <v>0</v>
          </cell>
          <cell r="I145">
            <v>5.9270000000000003E-2</v>
          </cell>
          <cell r="J145">
            <v>0</v>
          </cell>
          <cell r="K145">
            <v>0</v>
          </cell>
          <cell r="L145">
            <v>0</v>
          </cell>
          <cell r="M145">
            <v>0.52143499999999998</v>
          </cell>
          <cell r="N145">
            <v>7.22E-2</v>
          </cell>
          <cell r="O145">
            <v>0.14982999999999999</v>
          </cell>
          <cell r="P145">
            <v>0</v>
          </cell>
          <cell r="Q145">
            <v>0</v>
          </cell>
          <cell r="R145">
            <v>0.11718000000000001</v>
          </cell>
          <cell r="S145">
            <v>0.17000999999999999</v>
          </cell>
          <cell r="T145">
            <v>2.145E-2</v>
          </cell>
          <cell r="U145">
            <v>0.23515</v>
          </cell>
          <cell r="V145">
            <v>0</v>
          </cell>
          <cell r="W145">
            <v>0</v>
          </cell>
          <cell r="X145">
            <v>0</v>
          </cell>
          <cell r="Y145">
            <v>0</v>
          </cell>
          <cell r="Z145">
            <v>0.66164000000000001</v>
          </cell>
          <cell r="AA145">
            <v>0</v>
          </cell>
          <cell r="AB145">
            <v>0</v>
          </cell>
          <cell r="AC145">
            <v>0</v>
          </cell>
          <cell r="AD145">
            <v>1.575E-2</v>
          </cell>
          <cell r="AE145">
            <v>5.8474999999999999E-2</v>
          </cell>
          <cell r="AF145">
            <v>1.0500000000000001E-2</v>
          </cell>
          <cell r="AG145">
            <v>0</v>
          </cell>
          <cell r="AH145">
            <v>0</v>
          </cell>
        </row>
        <row r="146">
          <cell r="B146" t="str">
            <v>Admn</v>
          </cell>
          <cell r="C146" t="str">
            <v>2000-01</v>
          </cell>
          <cell r="D146">
            <v>4.2599999999999999E-3</v>
          </cell>
          <cell r="E146">
            <v>0</v>
          </cell>
          <cell r="F146">
            <v>8.3044699999999999E-2</v>
          </cell>
          <cell r="G146">
            <v>1.193E-2</v>
          </cell>
          <cell r="H146">
            <v>0</v>
          </cell>
          <cell r="I146">
            <v>1.14E-2</v>
          </cell>
          <cell r="J146">
            <v>0</v>
          </cell>
          <cell r="K146">
            <v>0</v>
          </cell>
          <cell r="L146">
            <v>0</v>
          </cell>
          <cell r="M146">
            <v>1.9214999999999999E-2</v>
          </cell>
          <cell r="N146">
            <v>2.4480700000000001E-2</v>
          </cell>
          <cell r="O146">
            <v>4.1000000000000003E-3</v>
          </cell>
          <cell r="P146">
            <v>0</v>
          </cell>
          <cell r="Q146">
            <v>0</v>
          </cell>
          <cell r="R146">
            <v>9.8499999999999994E-3</v>
          </cell>
          <cell r="S146">
            <v>0.95508999999999999</v>
          </cell>
          <cell r="T146">
            <v>7.5969999999999996E-2</v>
          </cell>
          <cell r="U146">
            <v>9.7783500000000009E-2</v>
          </cell>
          <cell r="V146">
            <v>0</v>
          </cell>
          <cell r="W146">
            <v>0</v>
          </cell>
          <cell r="X146">
            <v>0</v>
          </cell>
          <cell r="Y146">
            <v>0</v>
          </cell>
          <cell r="Z146">
            <v>2.1949999999999999E-3</v>
          </cell>
          <cell r="AA146">
            <v>0</v>
          </cell>
          <cell r="AB146">
            <v>0</v>
          </cell>
          <cell r="AC146">
            <v>0</v>
          </cell>
          <cell r="AD146">
            <v>0</v>
          </cell>
          <cell r="AE146">
            <v>0.19449</v>
          </cell>
          <cell r="AF146">
            <v>0</v>
          </cell>
          <cell r="AG146">
            <v>0</v>
          </cell>
          <cell r="AH146">
            <v>0</v>
          </cell>
        </row>
        <row r="147">
          <cell r="B147" t="str">
            <v>Admn</v>
          </cell>
          <cell r="C147" t="str">
            <v>2001-02</v>
          </cell>
          <cell r="D147">
            <v>1.9E-2</v>
          </cell>
          <cell r="E147">
            <v>0</v>
          </cell>
          <cell r="F147">
            <v>2.8879999999999999E-2</v>
          </cell>
          <cell r="G147">
            <v>0</v>
          </cell>
          <cell r="H147">
            <v>0</v>
          </cell>
          <cell r="I147">
            <v>0</v>
          </cell>
          <cell r="J147">
            <v>0</v>
          </cell>
          <cell r="K147">
            <v>0</v>
          </cell>
          <cell r="L147">
            <v>0</v>
          </cell>
          <cell r="M147">
            <v>0</v>
          </cell>
          <cell r="N147">
            <v>0</v>
          </cell>
          <cell r="O147">
            <v>0</v>
          </cell>
          <cell r="P147">
            <v>0</v>
          </cell>
          <cell r="Q147">
            <v>0</v>
          </cell>
          <cell r="R147">
            <v>2.315E-2</v>
          </cell>
          <cell r="S147">
            <v>2.0500000000000002E-3</v>
          </cell>
          <cell r="T147">
            <v>2.4199999999999998E-3</v>
          </cell>
          <cell r="U147">
            <v>4.7399999999999998E-2</v>
          </cell>
          <cell r="V147">
            <v>0</v>
          </cell>
          <cell r="W147">
            <v>0</v>
          </cell>
          <cell r="X147">
            <v>0</v>
          </cell>
          <cell r="Y147">
            <v>0</v>
          </cell>
          <cell r="Z147">
            <v>0</v>
          </cell>
          <cell r="AA147">
            <v>0</v>
          </cell>
          <cell r="AB147">
            <v>0</v>
          </cell>
          <cell r="AC147">
            <v>0</v>
          </cell>
          <cell r="AD147">
            <v>0</v>
          </cell>
          <cell r="AE147">
            <v>0.17370250000000001</v>
          </cell>
          <cell r="AF147">
            <v>0</v>
          </cell>
          <cell r="AG147">
            <v>0</v>
          </cell>
          <cell r="AH147">
            <v>0</v>
          </cell>
        </row>
        <row r="148">
          <cell r="B148" t="str">
            <v>Admn</v>
          </cell>
          <cell r="C148" t="str">
            <v>2002-03</v>
          </cell>
          <cell r="D148">
            <v>0</v>
          </cell>
          <cell r="E148">
            <v>0</v>
          </cell>
          <cell r="F148">
            <v>3.5360000000000003E-2</v>
          </cell>
          <cell r="G148">
            <v>1.423E-2</v>
          </cell>
          <cell r="H148">
            <v>8.0000000000000004E-4</v>
          </cell>
          <cell r="I148">
            <v>0</v>
          </cell>
          <cell r="J148">
            <v>0</v>
          </cell>
          <cell r="K148">
            <v>0</v>
          </cell>
          <cell r="L148">
            <v>0</v>
          </cell>
          <cell r="M148">
            <v>1.1299999999999999E-3</v>
          </cell>
          <cell r="N148">
            <v>1.6289999999999999E-2</v>
          </cell>
          <cell r="O148">
            <v>2.2579999999999999E-2</v>
          </cell>
          <cell r="P148">
            <v>0</v>
          </cell>
          <cell r="Q148">
            <v>0</v>
          </cell>
          <cell r="R148">
            <v>5.6100000000000004E-3</v>
          </cell>
          <cell r="S148">
            <v>4.1999999999999997E-3</v>
          </cell>
          <cell r="T148">
            <v>0</v>
          </cell>
          <cell r="U148">
            <v>9.9399999999999992E-3</v>
          </cell>
          <cell r="V148">
            <v>0</v>
          </cell>
          <cell r="W148">
            <v>0</v>
          </cell>
          <cell r="X148">
            <v>0</v>
          </cell>
          <cell r="Y148">
            <v>2.64E-3</v>
          </cell>
          <cell r="Z148">
            <v>4.2399999999999998E-3</v>
          </cell>
          <cell r="AA148">
            <v>0</v>
          </cell>
          <cell r="AB148">
            <v>0</v>
          </cell>
          <cell r="AC148">
            <v>0</v>
          </cell>
          <cell r="AD148">
            <v>0</v>
          </cell>
          <cell r="AE148">
            <v>0.54844000000000004</v>
          </cell>
          <cell r="AF148">
            <v>0</v>
          </cell>
          <cell r="AG148">
            <v>1.11843</v>
          </cell>
          <cell r="AH148">
            <v>0</v>
          </cell>
        </row>
        <row r="149">
          <cell r="B149" t="str">
            <v>Admn</v>
          </cell>
          <cell r="C149" t="str">
            <v>2003-04</v>
          </cell>
          <cell r="D149">
            <v>0.59660000000000002</v>
          </cell>
          <cell r="E149">
            <v>0</v>
          </cell>
          <cell r="F149">
            <v>0.22793599999999997</v>
          </cell>
          <cell r="G149">
            <v>0</v>
          </cell>
          <cell r="H149">
            <v>2.14E-3</v>
          </cell>
          <cell r="I149">
            <v>1.6250000000000001E-2</v>
          </cell>
          <cell r="J149">
            <v>0</v>
          </cell>
          <cell r="K149">
            <v>0</v>
          </cell>
          <cell r="L149">
            <v>0</v>
          </cell>
          <cell r="M149">
            <v>3.6560000000000002E-2</v>
          </cell>
          <cell r="N149">
            <v>0</v>
          </cell>
          <cell r="O149">
            <v>1.3500000000000001E-3</v>
          </cell>
          <cell r="P149">
            <v>0</v>
          </cell>
          <cell r="Q149">
            <v>0</v>
          </cell>
          <cell r="R149">
            <v>0</v>
          </cell>
          <cell r="S149">
            <v>2.8400000000000001E-3</v>
          </cell>
          <cell r="T149">
            <v>0</v>
          </cell>
          <cell r="U149">
            <v>1.443E-2</v>
          </cell>
          <cell r="V149">
            <v>0</v>
          </cell>
          <cell r="W149">
            <v>0</v>
          </cell>
          <cell r="X149">
            <v>0</v>
          </cell>
          <cell r="Y149">
            <v>0</v>
          </cell>
          <cell r="Z149">
            <v>0</v>
          </cell>
          <cell r="AA149">
            <v>0</v>
          </cell>
          <cell r="AB149">
            <v>0</v>
          </cell>
          <cell r="AC149">
            <v>0</v>
          </cell>
          <cell r="AD149">
            <v>0</v>
          </cell>
          <cell r="AE149">
            <v>0.96682000000000001</v>
          </cell>
          <cell r="AF149">
            <v>0</v>
          </cell>
          <cell r="AG149">
            <v>1.0475749999999999</v>
          </cell>
          <cell r="AH149">
            <v>0</v>
          </cell>
        </row>
        <row r="150">
          <cell r="B150" t="str">
            <v>Admn</v>
          </cell>
          <cell r="C150" t="str">
            <v>2004-05</v>
          </cell>
          <cell r="D150">
            <v>3.14432</v>
          </cell>
          <cell r="E150">
            <v>0</v>
          </cell>
          <cell r="F150">
            <v>0.51102999999999998</v>
          </cell>
          <cell r="G150">
            <v>0</v>
          </cell>
          <cell r="H150">
            <v>5.7049999999999997E-2</v>
          </cell>
          <cell r="I150">
            <v>0</v>
          </cell>
          <cell r="J150">
            <v>4.2599999999999999E-3</v>
          </cell>
          <cell r="K150">
            <v>2.2599999999999999E-3</v>
          </cell>
          <cell r="L150">
            <v>0</v>
          </cell>
          <cell r="M150">
            <v>0.43142999999999998</v>
          </cell>
          <cell r="N150">
            <v>0</v>
          </cell>
          <cell r="O150">
            <v>4.4769999999999997E-2</v>
          </cell>
          <cell r="P150">
            <v>0</v>
          </cell>
          <cell r="Q150">
            <v>0</v>
          </cell>
          <cell r="R150">
            <v>0</v>
          </cell>
          <cell r="S150">
            <v>1.6480000000000002E-2</v>
          </cell>
          <cell r="T150">
            <v>0</v>
          </cell>
          <cell r="U150">
            <v>0.714055</v>
          </cell>
          <cell r="V150">
            <v>0</v>
          </cell>
          <cell r="W150">
            <v>2.205E-2</v>
          </cell>
          <cell r="X150">
            <v>0</v>
          </cell>
          <cell r="Y150">
            <v>1.584E-2</v>
          </cell>
          <cell r="Z150">
            <v>2.086E-2</v>
          </cell>
          <cell r="AA150">
            <v>6.4999999999999997E-3</v>
          </cell>
          <cell r="AB150">
            <v>0</v>
          </cell>
          <cell r="AC150">
            <v>2.4660000000000001E-2</v>
          </cell>
          <cell r="AD150">
            <v>2.1551999999999998E-2</v>
          </cell>
          <cell r="AE150">
            <v>0.43242999999999998</v>
          </cell>
          <cell r="AF150">
            <v>1.4368000000000001E-2</v>
          </cell>
          <cell r="AG150">
            <v>1.6322000000000001</v>
          </cell>
          <cell r="AH15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BS"/>
      <sheetName val="PLACC"/>
      <sheetName val="PL APPROPRIATION"/>
      <sheetName val="sch1"/>
      <sheetName val="sch2"/>
      <sheetName val="sch3"/>
      <sheetName val="sch4-Non interest bearing"/>
      <sheetName val="sch-4 interest bearing"/>
      <sheetName val="sch5"/>
      <sheetName val="sch 6"/>
      <sheetName val="sch 7"/>
      <sheetName val="sch 8 "/>
      <sheetName val="sch 8(1)"/>
      <sheetName val="sch 9"/>
      <sheetName val="sch 10"/>
      <sheetName val="sch 10(A)"/>
      <sheetName val="sch 11"/>
      <sheetName val="sch 12"/>
      <sheetName val="sch 12(A)"/>
      <sheetName val="sch 13"/>
      <sheetName val="sch 13(A)"/>
      <sheetName val="sch 14"/>
      <sheetName val="sch 15"/>
      <sheetName val="sch 16"/>
      <sheetName val="sch 17"/>
      <sheetName val="sch 18"/>
      <sheetName val="sch 19"/>
      <sheetName val="sch 20"/>
      <sheetName val="sch 21"/>
      <sheetName val="sch 22"/>
      <sheetName val="sch 23"/>
      <sheetName val="sch 24"/>
      <sheetName val="sch 24 (2)"/>
      <sheetName val="sch 25"/>
      <sheetName val="Working for SCH 25 "/>
      <sheetName val="sch 25 Definations"/>
      <sheetName val="sch 26"/>
      <sheetName val="Sch 26 workings"/>
      <sheetName val="SCH 27"/>
      <sheetName val="sch 28 Bal"/>
      <sheetName val="Tax Provision"/>
      <sheetName val="sch 26 xxx"/>
      <sheetName val="TAX GLLP"/>
      <sheetName val="xxx"/>
      <sheetName val="Statement of changes in equity"/>
      <sheetName val="Cover_Page"/>
      <sheetName val="PL_APPROPRIATION"/>
      <sheetName val="sch4-Non_interest_bearing"/>
      <sheetName val="sch-4_interest_bearing"/>
      <sheetName val="sch_6"/>
      <sheetName val="sch_7"/>
      <sheetName val="sch_8_"/>
      <sheetName val="sch_8(1)"/>
      <sheetName val="sch_9"/>
      <sheetName val="sch_10"/>
      <sheetName val="sch_10(A)"/>
      <sheetName val="sch_11"/>
      <sheetName val="sch_12"/>
      <sheetName val="sch_12(A)"/>
      <sheetName val="sch_13"/>
      <sheetName val="sch_13(A)"/>
      <sheetName val="sch_14"/>
      <sheetName val="sch_15"/>
      <sheetName val="sch_16"/>
      <sheetName val="sch_17"/>
      <sheetName val="sch_18"/>
      <sheetName val="sch_19"/>
      <sheetName val="sch_20"/>
      <sheetName val="sch_21"/>
      <sheetName val="sch_22"/>
      <sheetName val="sch_23"/>
      <sheetName val="sch_24"/>
      <sheetName val="sch_24_(2)"/>
      <sheetName val="sch_25"/>
      <sheetName val="Working_for_SCH_25_"/>
      <sheetName val="sch_25_Definations"/>
      <sheetName val="sch_26"/>
      <sheetName val="Sch_26_workings"/>
      <sheetName val="SCH_27"/>
      <sheetName val="sch_28_Bal"/>
      <sheetName val="Tax_Provision"/>
      <sheetName val="sch_26_xxx"/>
      <sheetName val="TAX_GLLP"/>
      <sheetName val="Statement_of_changes_in_equity"/>
      <sheetName val="cash budget"/>
      <sheetName val="Rate Analysis"/>
      <sheetName val="S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zione"/>
      <sheetName val="dati"/>
      <sheetName val="grafici"/>
      <sheetName val="brand"/>
      <sheetName val="package_csd"/>
      <sheetName val="package_acqua"/>
      <sheetName val="package_other"/>
      <sheetName val="Sheet1"/>
      <sheetName val="Indirect Input"/>
      <sheetName val="Diagnostic Database"/>
      <sheetName val="LIST BOX RANGE"/>
      <sheetName val="G"/>
    </sheetNames>
    <sheetDataSet>
      <sheetData sheetId="0" refreshError="1">
        <row r="2">
          <cell r="B2" t="str">
            <v>JF03</v>
          </cell>
        </row>
        <row r="3">
          <cell r="B3" t="str">
            <v>Total Italy + Discount</v>
          </cell>
        </row>
        <row r="4">
          <cell r="C4" t="str">
            <v>Volume U.C.</v>
          </cell>
          <cell r="D4" t="str">
            <v>Value Sales</v>
          </cell>
        </row>
        <row r="5">
          <cell r="B5" t="str">
            <v xml:space="preserve">Afb Rtd Categories </v>
          </cell>
          <cell r="C5">
            <v>215472736.5235</v>
          </cell>
          <cell r="D5">
            <v>481416224</v>
          </cell>
        </row>
        <row r="6">
          <cell r="B6" t="str">
            <v xml:space="preserve">Total Coca Cola </v>
          </cell>
          <cell r="C6">
            <v>16903140.6184</v>
          </cell>
          <cell r="D6">
            <v>89539104</v>
          </cell>
        </row>
        <row r="7">
          <cell r="B7" t="str">
            <v xml:space="preserve">Csd's </v>
          </cell>
          <cell r="C7">
            <v>32804240.2641</v>
          </cell>
          <cell r="D7">
            <v>141953296</v>
          </cell>
        </row>
        <row r="8">
          <cell r="B8" t="str">
            <v xml:space="preserve">Tot Csd's Coca-cola Italia </v>
          </cell>
          <cell r="C8">
            <v>16602526.9176</v>
          </cell>
          <cell r="D8">
            <v>87582992</v>
          </cell>
        </row>
        <row r="9">
          <cell r="B9" t="str">
            <v xml:space="preserve">Still Drinks </v>
          </cell>
          <cell r="C9">
            <v>1533412.5785999999</v>
          </cell>
          <cell r="D9">
            <v>9376798</v>
          </cell>
        </row>
        <row r="10">
          <cell r="B10" t="str">
            <v xml:space="preserve">Still Drinks Other Fruit Flavored Coca-cola Italia </v>
          </cell>
          <cell r="C10">
            <v>34837.197099999998</v>
          </cell>
          <cell r="D10">
            <v>247318</v>
          </cell>
        </row>
        <row r="11">
          <cell r="B11" t="str">
            <v xml:space="preserve">Nectars/juices </v>
          </cell>
          <cell r="C11">
            <v>12712959.478700001</v>
          </cell>
          <cell r="D11">
            <v>96765864</v>
          </cell>
        </row>
        <row r="12">
          <cell r="B12" t="str">
            <v xml:space="preserve">Tot Nectars/juices Coca-cola Italia </v>
          </cell>
          <cell r="C12">
            <v>115483.7427</v>
          </cell>
          <cell r="D12">
            <v>844394</v>
          </cell>
        </row>
        <row r="13">
          <cell r="B13" t="str">
            <v xml:space="preserve">Tot Minute Maid </v>
          </cell>
          <cell r="C13">
            <v>150320.93979999999</v>
          </cell>
          <cell r="D13">
            <v>1091712</v>
          </cell>
        </row>
        <row r="14">
          <cell r="B14" t="str">
            <v xml:space="preserve">Sport Drinks </v>
          </cell>
          <cell r="C14">
            <v>716996.98380000005</v>
          </cell>
          <cell r="D14">
            <v>6262526</v>
          </cell>
        </row>
        <row r="15">
          <cell r="B15" t="str">
            <v xml:space="preserve">Sport Drinks Non Carbonated Coca-cola Italia </v>
          </cell>
          <cell r="C15">
            <v>44534.782500000001</v>
          </cell>
          <cell r="D15">
            <v>445272</v>
          </cell>
        </row>
        <row r="16">
          <cell r="B16" t="str">
            <v xml:space="preserve">Rtd Tea </v>
          </cell>
          <cell r="C16">
            <v>5068897.9486999996</v>
          </cell>
          <cell r="D16">
            <v>27480144</v>
          </cell>
        </row>
        <row r="17">
          <cell r="B17" t="str">
            <v xml:space="preserve">Rtd Tea Non Carbonated Coca-cola/nestle' </v>
          </cell>
          <cell r="C17">
            <v>105757.0978</v>
          </cell>
          <cell r="D17">
            <v>419128</v>
          </cell>
        </row>
        <row r="18">
          <cell r="B18" t="str">
            <v xml:space="preserve">Bottled Water </v>
          </cell>
          <cell r="C18">
            <v>162597717.01820001</v>
          </cell>
          <cell r="D18">
            <v>199297664</v>
          </cell>
        </row>
        <row r="19">
          <cell r="B19" t="str">
            <v xml:space="preserve">Rtd Coffee </v>
          </cell>
          <cell r="C19">
            <v>38513.484199999999</v>
          </cell>
          <cell r="D19">
            <v>279926</v>
          </cell>
        </row>
        <row r="22">
          <cell r="B22" t="str">
            <v>Total Italy + Discount</v>
          </cell>
        </row>
        <row r="23">
          <cell r="B23" t="str">
            <v>Unit Cases/1000000</v>
          </cell>
        </row>
        <row r="24">
          <cell r="C24" t="str">
            <v>JF02</v>
          </cell>
          <cell r="D24" t="str">
            <v>MA02</v>
          </cell>
          <cell r="E24" t="str">
            <v>MJ02</v>
          </cell>
          <cell r="F24" t="str">
            <v>JA02</v>
          </cell>
          <cell r="G24" t="str">
            <v>SO02</v>
          </cell>
          <cell r="H24" t="str">
            <v>ND02</v>
          </cell>
          <cell r="I24" t="str">
            <v>1quadrim2002</v>
          </cell>
          <cell r="J24" t="str">
            <v>2quadrim2002</v>
          </cell>
          <cell r="K24" t="str">
            <v>3quadrim2002</v>
          </cell>
          <cell r="L24" t="str">
            <v>JF03</v>
          </cell>
          <cell r="M24" t="str">
            <v>Mat1bim2002</v>
          </cell>
          <cell r="N24" t="str">
            <v>Mat2bim2002</v>
          </cell>
          <cell r="O24" t="str">
            <v>Mat3bim2002</v>
          </cell>
          <cell r="P24" t="str">
            <v>Mat4Bim2002</v>
          </cell>
          <cell r="Q24" t="str">
            <v>Mat5Bim2002</v>
          </cell>
          <cell r="R24" t="str">
            <v xml:space="preserve"> Annual 2002</v>
          </cell>
          <cell r="S24" t="str">
            <v>mat1quad2002</v>
          </cell>
          <cell r="T24" t="str">
            <v>Mat2quad2002</v>
          </cell>
          <cell r="U24" t="str">
            <v>Mat3quad2002</v>
          </cell>
          <cell r="V24" t="str">
            <v>YE</v>
          </cell>
        </row>
        <row r="25">
          <cell r="B25" t="str">
            <v xml:space="preserve">Afb Rtd Categories </v>
          </cell>
          <cell r="C25">
            <v>208.70519999999999</v>
          </cell>
          <cell r="D25">
            <v>255.9068</v>
          </cell>
          <cell r="E25">
            <v>310.1508</v>
          </cell>
          <cell r="F25">
            <v>287.02179999999998</v>
          </cell>
          <cell r="G25">
            <v>274.76510000000002</v>
          </cell>
          <cell r="H25">
            <v>245.3836</v>
          </cell>
          <cell r="I25">
            <v>464.61200000000002</v>
          </cell>
          <cell r="J25">
            <v>597.17259999999999</v>
          </cell>
          <cell r="K25">
            <v>520.14880000000005</v>
          </cell>
          <cell r="L25">
            <v>215.4727</v>
          </cell>
          <cell r="M25">
            <v>1557.1045999999999</v>
          </cell>
          <cell r="N25">
            <v>1573.9404</v>
          </cell>
          <cell r="O25">
            <v>1587.6848</v>
          </cell>
          <cell r="P25">
            <v>1573.6043</v>
          </cell>
          <cell r="Q25">
            <v>1572.3184000000001</v>
          </cell>
          <cell r="R25">
            <v>1581.9332999999999</v>
          </cell>
          <cell r="S25">
            <v>1573.9404</v>
          </cell>
          <cell r="T25">
            <v>1573.6043</v>
          </cell>
          <cell r="U25">
            <v>1581.9332999999999</v>
          </cell>
          <cell r="V25">
            <v>1588.7009</v>
          </cell>
        </row>
        <row r="26">
          <cell r="B26" t="str">
            <v xml:space="preserve">Csd's </v>
          </cell>
          <cell r="C26">
            <v>32.591299999999997</v>
          </cell>
          <cell r="D26">
            <v>40.545699999999997</v>
          </cell>
          <cell r="E26">
            <v>47.059100000000001</v>
          </cell>
          <cell r="F26">
            <v>46.3748</v>
          </cell>
          <cell r="G26">
            <v>41.945700000000002</v>
          </cell>
          <cell r="H26">
            <v>39.743899999999996</v>
          </cell>
          <cell r="I26">
            <v>73.137</v>
          </cell>
          <cell r="J26">
            <v>93.433800000000005</v>
          </cell>
          <cell r="K26">
            <v>81.689499999999995</v>
          </cell>
          <cell r="L26">
            <v>32.804200000000002</v>
          </cell>
          <cell r="M26">
            <v>256.10759999999999</v>
          </cell>
          <cell r="N26">
            <v>256.0899</v>
          </cell>
          <cell r="O26">
            <v>254.94540000000001</v>
          </cell>
          <cell r="P26">
            <v>250.45830000000001</v>
          </cell>
          <cell r="Q26">
            <v>248.7013</v>
          </cell>
          <cell r="R26">
            <v>248.2603</v>
          </cell>
          <cell r="S26">
            <v>256.0899</v>
          </cell>
          <cell r="T26">
            <v>250.45830000000001</v>
          </cell>
          <cell r="U26">
            <v>248.2603</v>
          </cell>
          <cell r="V26">
            <v>248.47329999999999</v>
          </cell>
        </row>
        <row r="27">
          <cell r="B27" t="str">
            <v xml:space="preserve">Still Drinks </v>
          </cell>
          <cell r="C27">
            <v>1.4089</v>
          </cell>
          <cell r="D27">
            <v>1.911</v>
          </cell>
          <cell r="E27">
            <v>3.2770000000000001</v>
          </cell>
          <cell r="F27">
            <v>3.5840999999999998</v>
          </cell>
          <cell r="G27">
            <v>2.4634</v>
          </cell>
          <cell r="H27">
            <v>1.7155</v>
          </cell>
          <cell r="I27">
            <v>3.3197999999999999</v>
          </cell>
          <cell r="J27">
            <v>6.8611000000000004</v>
          </cell>
          <cell r="K27">
            <v>4.1788999999999996</v>
          </cell>
          <cell r="L27">
            <v>1.5334000000000001</v>
          </cell>
          <cell r="M27">
            <v>14.561</v>
          </cell>
          <cell r="N27">
            <v>14.489100000000001</v>
          </cell>
          <cell r="O27">
            <v>14.4834</v>
          </cell>
          <cell r="P27">
            <v>14.2865</v>
          </cell>
          <cell r="Q27">
            <v>14.2218</v>
          </cell>
          <cell r="R27">
            <v>14.3598</v>
          </cell>
          <cell r="S27">
            <v>14.489100000000001</v>
          </cell>
          <cell r="T27">
            <v>14.2865</v>
          </cell>
          <cell r="U27">
            <v>14.3598</v>
          </cell>
          <cell r="V27">
            <v>14.484299999999999</v>
          </cell>
        </row>
        <row r="28">
          <cell r="B28" t="str">
            <v xml:space="preserve">Nectars/juices </v>
          </cell>
          <cell r="C28">
            <v>11.5747</v>
          </cell>
          <cell r="D28">
            <v>15.5189</v>
          </cell>
          <cell r="E28">
            <v>19.8645</v>
          </cell>
          <cell r="F28">
            <v>17.465800000000002</v>
          </cell>
          <cell r="G28">
            <v>17.1876</v>
          </cell>
          <cell r="H28">
            <v>13.8117</v>
          </cell>
          <cell r="I28">
            <v>27.093599999999999</v>
          </cell>
          <cell r="J28">
            <v>37.330300000000001</v>
          </cell>
          <cell r="K28">
            <v>30.999300000000002</v>
          </cell>
          <cell r="L28">
            <v>12.712999999999999</v>
          </cell>
          <cell r="M28">
            <v>90.526799999999994</v>
          </cell>
          <cell r="N28">
            <v>91.891000000000005</v>
          </cell>
          <cell r="O28">
            <v>93.107900000000001</v>
          </cell>
          <cell r="P28">
            <v>94.071799999999996</v>
          </cell>
          <cell r="Q28">
            <v>94.565700000000007</v>
          </cell>
          <cell r="R28">
            <v>95.423199999999994</v>
          </cell>
          <cell r="S28">
            <v>91.891000000000005</v>
          </cell>
          <cell r="T28">
            <v>94.071799999999996</v>
          </cell>
          <cell r="U28">
            <v>95.423199999999994</v>
          </cell>
          <cell r="V28">
            <v>96.561400000000006</v>
          </cell>
        </row>
        <row r="29">
          <cell r="B29" t="str">
            <v xml:space="preserve">Sport Drinks </v>
          </cell>
          <cell r="C29">
            <v>0.63929999999999998</v>
          </cell>
          <cell r="D29">
            <v>1.0173000000000001</v>
          </cell>
          <cell r="E29">
            <v>2.5045000000000002</v>
          </cell>
          <cell r="F29">
            <v>2.6233</v>
          </cell>
          <cell r="G29">
            <v>1.4051</v>
          </cell>
          <cell r="H29">
            <v>0.81499999999999995</v>
          </cell>
          <cell r="I29">
            <v>1.6566000000000001</v>
          </cell>
          <cell r="J29">
            <v>5.1279000000000003</v>
          </cell>
          <cell r="K29">
            <v>2.2201</v>
          </cell>
          <cell r="L29">
            <v>0.71699999999999997</v>
          </cell>
          <cell r="M29">
            <v>9.2315000000000005</v>
          </cell>
          <cell r="N29">
            <v>9.1672999999999991</v>
          </cell>
          <cell r="O29">
            <v>9.2725000000000009</v>
          </cell>
          <cell r="P29">
            <v>9.0038</v>
          </cell>
          <cell r="Q29">
            <v>8.9589999999999996</v>
          </cell>
          <cell r="R29">
            <v>9.0045999999999999</v>
          </cell>
          <cell r="S29">
            <v>9.1672999999999991</v>
          </cell>
          <cell r="T29">
            <v>9.0038</v>
          </cell>
          <cell r="U29">
            <v>9.0045999999999999</v>
          </cell>
          <cell r="V29">
            <v>9.0823</v>
          </cell>
        </row>
        <row r="30">
          <cell r="B30" t="str">
            <v xml:space="preserve">Bottled Water </v>
          </cell>
          <cell r="C30">
            <v>157.6397</v>
          </cell>
          <cell r="D30">
            <v>189.67060000000001</v>
          </cell>
          <cell r="E30">
            <v>223.0917</v>
          </cell>
          <cell r="F30">
            <v>202.33189999999999</v>
          </cell>
          <cell r="G30">
            <v>202.47409999999999</v>
          </cell>
          <cell r="H30">
            <v>183.4607</v>
          </cell>
          <cell r="I30">
            <v>347.31029999999998</v>
          </cell>
          <cell r="J30">
            <v>425.42360000000002</v>
          </cell>
          <cell r="K30">
            <v>385.9348</v>
          </cell>
          <cell r="L30">
            <v>162.5977</v>
          </cell>
          <cell r="M30">
            <v>1132.6641</v>
          </cell>
          <cell r="N30">
            <v>1147.4951000000001</v>
          </cell>
          <cell r="O30">
            <v>1159.7361000000001</v>
          </cell>
          <cell r="P30">
            <v>1149.903</v>
          </cell>
          <cell r="Q30">
            <v>1149.9777999999999</v>
          </cell>
          <cell r="R30">
            <v>1158.6686999999999</v>
          </cell>
          <cell r="S30">
            <v>1147.4951000000001</v>
          </cell>
          <cell r="T30">
            <v>1149.903</v>
          </cell>
          <cell r="U30">
            <v>1158.6686999999999</v>
          </cell>
          <cell r="V30">
            <v>1163.6267</v>
          </cell>
        </row>
        <row r="31">
          <cell r="B31" t="str">
            <v xml:space="preserve">Rtd Tea </v>
          </cell>
          <cell r="C31">
            <v>4.8121</v>
          </cell>
          <cell r="D31">
            <v>7.1997</v>
          </cell>
          <cell r="E31">
            <v>14.3003</v>
          </cell>
          <cell r="F31">
            <v>14.5815</v>
          </cell>
          <cell r="G31">
            <v>9.2369000000000003</v>
          </cell>
          <cell r="H31">
            <v>5.7842000000000002</v>
          </cell>
          <cell r="I31">
            <v>12.011799999999999</v>
          </cell>
          <cell r="J31">
            <v>28.881699999999999</v>
          </cell>
          <cell r="K31">
            <v>15.021100000000001</v>
          </cell>
          <cell r="L31">
            <v>5.0689000000000002</v>
          </cell>
          <cell r="M31">
            <v>53.677799999999998</v>
          </cell>
          <cell r="N31">
            <v>54.483499999999999</v>
          </cell>
          <cell r="O31">
            <v>55.823999999999998</v>
          </cell>
          <cell r="P31">
            <v>55.576799999999999</v>
          </cell>
          <cell r="Q31">
            <v>55.598199999999999</v>
          </cell>
          <cell r="R31">
            <v>55.914700000000003</v>
          </cell>
          <cell r="S31">
            <v>54.483499999999999</v>
          </cell>
          <cell r="T31">
            <v>55.576799999999999</v>
          </cell>
          <cell r="U31">
            <v>55.914700000000003</v>
          </cell>
          <cell r="V31">
            <v>56.171500000000002</v>
          </cell>
        </row>
        <row r="32">
          <cell r="B32" t="str">
            <v xml:space="preserve">Rtd Coffee </v>
          </cell>
          <cell r="C32">
            <v>3.9300000000000002E-2</v>
          </cell>
          <cell r="D32">
            <v>4.36E-2</v>
          </cell>
          <cell r="E32">
            <v>5.3699999999999998E-2</v>
          </cell>
          <cell r="F32">
            <v>6.0400000000000002E-2</v>
          </cell>
          <cell r="G32">
            <v>5.2400000000000002E-2</v>
          </cell>
          <cell r="H32">
            <v>5.2600000000000001E-2</v>
          </cell>
          <cell r="I32">
            <v>8.2900000000000001E-2</v>
          </cell>
          <cell r="J32">
            <v>0.11409999999999999</v>
          </cell>
          <cell r="K32">
            <v>0.105</v>
          </cell>
          <cell r="L32">
            <v>3.85E-2</v>
          </cell>
          <cell r="M32">
            <v>0.33579999999999999</v>
          </cell>
          <cell r="N32">
            <v>0.32450000000000001</v>
          </cell>
          <cell r="O32">
            <v>0.3155</v>
          </cell>
          <cell r="P32">
            <v>0.30409999999999998</v>
          </cell>
          <cell r="Q32">
            <v>0.29459999999999997</v>
          </cell>
          <cell r="R32">
            <v>0.30199999999999999</v>
          </cell>
          <cell r="S32">
            <v>0.32450000000000001</v>
          </cell>
          <cell r="T32">
            <v>0.30409999999999998</v>
          </cell>
          <cell r="U32">
            <v>0.30199999999999999</v>
          </cell>
          <cell r="V32">
            <v>0.30130000000000001</v>
          </cell>
        </row>
        <row r="35">
          <cell r="B35" t="str">
            <v>Total Italy + Discount</v>
          </cell>
        </row>
        <row r="36">
          <cell r="B36" t="str">
            <v>Unit Cases/1000000</v>
          </cell>
        </row>
        <row r="37">
          <cell r="C37" t="str">
            <v>JF02</v>
          </cell>
          <cell r="D37" t="str">
            <v>MA02</v>
          </cell>
          <cell r="E37" t="str">
            <v>MJ02</v>
          </cell>
          <cell r="F37" t="str">
            <v>JA02</v>
          </cell>
          <cell r="G37" t="str">
            <v>SO02</v>
          </cell>
          <cell r="H37" t="str">
            <v>ND02</v>
          </cell>
          <cell r="I37" t="str">
            <v>1quadrim2002</v>
          </cell>
          <cell r="J37" t="str">
            <v>2quadrim2002</v>
          </cell>
          <cell r="K37" t="str">
            <v>3quadrim2002</v>
          </cell>
          <cell r="L37" t="str">
            <v>JF03</v>
          </cell>
          <cell r="M37" t="str">
            <v>Mat1bim2002</v>
          </cell>
          <cell r="N37" t="str">
            <v>Mat2bim2002</v>
          </cell>
          <cell r="O37" t="str">
            <v>Mat3bim2002</v>
          </cell>
          <cell r="P37" t="str">
            <v>Mat4Bim2002</v>
          </cell>
          <cell r="Q37" t="str">
            <v>Mat5Bim2002</v>
          </cell>
          <cell r="R37" t="str">
            <v xml:space="preserve"> Annual 2002</v>
          </cell>
          <cell r="S37" t="str">
            <v>mat1quad2002</v>
          </cell>
          <cell r="T37" t="str">
            <v>Mat2quad2002</v>
          </cell>
          <cell r="U37" t="str">
            <v>Mat3quad2002</v>
          </cell>
          <cell r="V37" t="str">
            <v>YE</v>
          </cell>
        </row>
        <row r="38">
          <cell r="B38" t="str">
            <v xml:space="preserve">Total Coca Cola </v>
          </cell>
          <cell r="C38">
            <v>16.814699999999998</v>
          </cell>
          <cell r="D38">
            <v>20.4011</v>
          </cell>
          <cell r="E38">
            <v>23.186399999999999</v>
          </cell>
          <cell r="F38">
            <v>22.484400000000001</v>
          </cell>
          <cell r="G38">
            <v>20.891300000000001</v>
          </cell>
          <cell r="H38">
            <v>21.102900000000002</v>
          </cell>
          <cell r="I38">
            <v>37.215699999999998</v>
          </cell>
          <cell r="J38">
            <v>45.670699999999997</v>
          </cell>
          <cell r="K38">
            <v>41.994100000000003</v>
          </cell>
          <cell r="L38">
            <v>16.903099999999998</v>
          </cell>
          <cell r="M38">
            <v>126.2137</v>
          </cell>
          <cell r="N38">
            <v>126.1216</v>
          </cell>
          <cell r="O38">
            <v>126.0301</v>
          </cell>
          <cell r="P38">
            <v>124.9825</v>
          </cell>
          <cell r="Q38">
            <v>124.6891</v>
          </cell>
          <cell r="R38">
            <v>124.8806</v>
          </cell>
          <cell r="S38">
            <v>126.1216</v>
          </cell>
          <cell r="T38">
            <v>124.9825</v>
          </cell>
          <cell r="U38">
            <v>124.8806</v>
          </cell>
          <cell r="V38">
            <v>124.9691</v>
          </cell>
        </row>
        <row r="39">
          <cell r="B39" t="str">
            <v xml:space="preserve">Tot Csd's Coca-cola Italia </v>
          </cell>
          <cell r="C39">
            <v>16.6614</v>
          </cell>
          <cell r="D39">
            <v>20.1845</v>
          </cell>
          <cell r="E39">
            <v>22.693899999999999</v>
          </cell>
          <cell r="F39">
            <v>21.5459</v>
          </cell>
          <cell r="G39">
            <v>20.272600000000001</v>
          </cell>
          <cell r="H39">
            <v>20.735900000000001</v>
          </cell>
          <cell r="I39">
            <v>36.8459</v>
          </cell>
          <cell r="J39">
            <v>44.239899999999999</v>
          </cell>
          <cell r="K39">
            <v>41.008499999999998</v>
          </cell>
          <cell r="L39">
            <v>16.602499999999999</v>
          </cell>
          <cell r="M39">
            <v>125.1148</v>
          </cell>
          <cell r="N39">
            <v>124.827</v>
          </cell>
          <cell r="O39">
            <v>124.3462</v>
          </cell>
          <cell r="P39">
            <v>122.6635</v>
          </cell>
          <cell r="Q39">
            <v>122.05159999999999</v>
          </cell>
          <cell r="R39">
            <v>122.0942</v>
          </cell>
          <cell r="S39">
            <v>124.827</v>
          </cell>
          <cell r="T39">
            <v>122.6635</v>
          </cell>
          <cell r="U39">
            <v>122.0942</v>
          </cell>
          <cell r="V39">
            <v>122.03530000000001</v>
          </cell>
        </row>
        <row r="40">
          <cell r="B40" t="str">
            <v xml:space="preserve">Colas Coca-cola Italia </v>
          </cell>
          <cell r="C40">
            <v>11.3445</v>
          </cell>
          <cell r="D40">
            <v>13.956300000000001</v>
          </cell>
          <cell r="E40">
            <v>15.380800000000001</v>
          </cell>
          <cell r="F40">
            <v>14.2224</v>
          </cell>
          <cell r="G40">
            <v>13.9297</v>
          </cell>
          <cell r="H40">
            <v>14.8683</v>
          </cell>
          <cell r="I40">
            <v>25.300799999999999</v>
          </cell>
          <cell r="J40">
            <v>29.603200000000001</v>
          </cell>
          <cell r="K40">
            <v>28.797999999999998</v>
          </cell>
          <cell r="L40">
            <v>11.8216</v>
          </cell>
          <cell r="M40">
            <v>82.648899999999998</v>
          </cell>
          <cell r="N40">
            <v>82.932299999999998</v>
          </cell>
          <cell r="O40">
            <v>83.365899999999996</v>
          </cell>
          <cell r="P40">
            <v>82.9482</v>
          </cell>
          <cell r="Q40">
            <v>83.167400000000001</v>
          </cell>
          <cell r="R40">
            <v>83.701899999999995</v>
          </cell>
          <cell r="S40">
            <v>82.932299999999998</v>
          </cell>
          <cell r="T40">
            <v>82.9482</v>
          </cell>
          <cell r="U40">
            <v>83.701899999999995</v>
          </cell>
          <cell r="V40">
            <v>84.179100000000005</v>
          </cell>
        </row>
        <row r="41">
          <cell r="B41" t="str">
            <v xml:space="preserve">Colas Coca-cola </v>
          </cell>
          <cell r="C41">
            <v>9.6796000000000006</v>
          </cell>
          <cell r="D41">
            <v>11.9155</v>
          </cell>
          <cell r="E41">
            <v>13.077299999999999</v>
          </cell>
          <cell r="F41">
            <v>12.1995</v>
          </cell>
          <cell r="G41">
            <v>11.882199999999999</v>
          </cell>
          <cell r="H41">
            <v>12.777799999999999</v>
          </cell>
          <cell r="I41">
            <v>21.595099999999999</v>
          </cell>
          <cell r="J41">
            <v>25.276800000000001</v>
          </cell>
          <cell r="K41">
            <v>24.66</v>
          </cell>
          <cell r="L41">
            <v>9.9177999999999997</v>
          </cell>
          <cell r="M41">
            <v>71.17</v>
          </cell>
          <cell r="N41">
            <v>71.327600000000004</v>
          </cell>
          <cell r="O41">
            <v>71.6203</v>
          </cell>
          <cell r="P41">
            <v>71.163799999999995</v>
          </cell>
          <cell r="Q41">
            <v>71.195700000000002</v>
          </cell>
          <cell r="R41">
            <v>71.531899999999993</v>
          </cell>
          <cell r="S41">
            <v>71.327600000000004</v>
          </cell>
          <cell r="T41">
            <v>71.163799999999995</v>
          </cell>
          <cell r="U41">
            <v>71.531899999999993</v>
          </cell>
          <cell r="V41">
            <v>71.77</v>
          </cell>
        </row>
        <row r="42">
          <cell r="B42" t="str">
            <v xml:space="preserve">Colas Coca-cola Caffeine Free </v>
          </cell>
          <cell r="C42">
            <v>1.0163</v>
          </cell>
          <cell r="D42">
            <v>1.2156</v>
          </cell>
          <cell r="E42">
            <v>1.3150999999999999</v>
          </cell>
          <cell r="F42">
            <v>1.1612</v>
          </cell>
          <cell r="G42">
            <v>1.1625000000000001</v>
          </cell>
          <cell r="H42">
            <v>1.2313000000000001</v>
          </cell>
          <cell r="I42">
            <v>2.2320000000000002</v>
          </cell>
          <cell r="J42">
            <v>2.4762</v>
          </cell>
          <cell r="K42">
            <v>2.3938999999999999</v>
          </cell>
          <cell r="L42">
            <v>1.0866</v>
          </cell>
          <cell r="M42">
            <v>6.8977000000000004</v>
          </cell>
          <cell r="N42">
            <v>6.9176000000000002</v>
          </cell>
          <cell r="O42">
            <v>6.9337</v>
          </cell>
          <cell r="P42">
            <v>6.9428999999999998</v>
          </cell>
          <cell r="Q42">
            <v>7.0206999999999997</v>
          </cell>
          <cell r="R42">
            <v>7.1020000000000003</v>
          </cell>
          <cell r="S42">
            <v>6.9176000000000002</v>
          </cell>
          <cell r="T42">
            <v>6.9428999999999998</v>
          </cell>
          <cell r="U42">
            <v>7.1020000000000003</v>
          </cell>
          <cell r="V42">
            <v>7.1722999999999999</v>
          </cell>
        </row>
        <row r="43">
          <cell r="B43" t="str">
            <v xml:space="preserve">Colas Coca-cola Light </v>
          </cell>
          <cell r="C43">
            <v>0.64849999999999997</v>
          </cell>
          <cell r="D43">
            <v>0.82520000000000004</v>
          </cell>
          <cell r="E43">
            <v>0.98839999999999995</v>
          </cell>
          <cell r="F43">
            <v>0.86170000000000002</v>
          </cell>
          <cell r="G43">
            <v>0.88490000000000002</v>
          </cell>
          <cell r="H43">
            <v>0.85919999999999996</v>
          </cell>
          <cell r="I43">
            <v>1.4737</v>
          </cell>
          <cell r="J43">
            <v>1.8502000000000001</v>
          </cell>
          <cell r="K43">
            <v>1.7441</v>
          </cell>
          <cell r="L43">
            <v>0.81730000000000003</v>
          </cell>
          <cell r="M43">
            <v>4.5811999999999999</v>
          </cell>
          <cell r="N43">
            <v>4.6871</v>
          </cell>
          <cell r="O43">
            <v>4.8118999999999996</v>
          </cell>
          <cell r="P43">
            <v>4.8414999999999999</v>
          </cell>
          <cell r="Q43">
            <v>4.9509999999999996</v>
          </cell>
          <cell r="R43">
            <v>5.0679999999999996</v>
          </cell>
          <cell r="S43">
            <v>4.6871</v>
          </cell>
          <cell r="T43">
            <v>4.8414999999999999</v>
          </cell>
          <cell r="U43">
            <v>5.0679999999999996</v>
          </cell>
          <cell r="V43">
            <v>5.2367999999999997</v>
          </cell>
        </row>
        <row r="44">
          <cell r="B44" t="str">
            <v xml:space="preserve">Orangeades Fanta Orangeade </v>
          </cell>
          <cell r="C44">
            <v>3.5011999999999999</v>
          </cell>
          <cell r="D44">
            <v>4.1189999999999998</v>
          </cell>
          <cell r="E44">
            <v>4.7389000000000001</v>
          </cell>
          <cell r="F44">
            <v>4.6249000000000002</v>
          </cell>
          <cell r="G44">
            <v>4.1151999999999997</v>
          </cell>
          <cell r="H44">
            <v>3.7397</v>
          </cell>
          <cell r="I44">
            <v>7.6201999999999996</v>
          </cell>
          <cell r="J44">
            <v>9.3637999999999995</v>
          </cell>
          <cell r="K44">
            <v>7.8550000000000004</v>
          </cell>
          <cell r="L44">
            <v>3.0994999999999999</v>
          </cell>
          <cell r="M44">
            <v>27.198399999999999</v>
          </cell>
          <cell r="N44">
            <v>26.7851</v>
          </cell>
          <cell r="O44">
            <v>26.274799999999999</v>
          </cell>
          <cell r="P44">
            <v>25.6647</v>
          </cell>
          <cell r="Q44">
            <v>25.261500000000002</v>
          </cell>
          <cell r="R44">
            <v>24.838999999999999</v>
          </cell>
          <cell r="S44">
            <v>26.7851</v>
          </cell>
          <cell r="T44">
            <v>25.6647</v>
          </cell>
          <cell r="U44">
            <v>24.838999999999999</v>
          </cell>
          <cell r="V44">
            <v>24.4374</v>
          </cell>
        </row>
        <row r="45">
          <cell r="B45" t="str">
            <v xml:space="preserve">Other Fruit Flavored Fanta Lemon </v>
          </cell>
          <cell r="C45">
            <v>6.9999999999999999E-4</v>
          </cell>
          <cell r="D45">
            <v>1E-3</v>
          </cell>
          <cell r="E45">
            <v>1.1000000000000001E-3</v>
          </cell>
          <cell r="F45">
            <v>1.4E-3</v>
          </cell>
          <cell r="G45">
            <v>0</v>
          </cell>
          <cell r="H45">
            <v>0</v>
          </cell>
          <cell r="I45">
            <v>1.6999999999999999E-3</v>
          </cell>
          <cell r="J45">
            <v>2.5000000000000001E-3</v>
          </cell>
          <cell r="K45">
            <v>1E-4</v>
          </cell>
          <cell r="L45">
            <v>0</v>
          </cell>
          <cell r="M45">
            <v>0.1328</v>
          </cell>
          <cell r="N45">
            <v>9.8900000000000002E-2</v>
          </cell>
          <cell r="O45">
            <v>5.7200000000000001E-2</v>
          </cell>
          <cell r="P45">
            <v>6.4999999999999997E-3</v>
          </cell>
          <cell r="Q45">
            <v>5.3E-3</v>
          </cell>
          <cell r="R45">
            <v>4.3E-3</v>
          </cell>
          <cell r="S45">
            <v>9.8900000000000002E-2</v>
          </cell>
          <cell r="T45">
            <v>6.4999999999999997E-3</v>
          </cell>
          <cell r="U45">
            <v>4.3E-3</v>
          </cell>
          <cell r="V45">
            <v>3.5999999999999999E-3</v>
          </cell>
        </row>
        <row r="46">
          <cell r="B46" t="str">
            <v xml:space="preserve">Other Fruit Flavored Fanta Grapefruit </v>
          </cell>
          <cell r="C46">
            <v>5.7000000000000002E-3</v>
          </cell>
          <cell r="D46">
            <v>8.0999999999999996E-3</v>
          </cell>
          <cell r="E46">
            <v>3.3399999999999999E-2</v>
          </cell>
          <cell r="F46">
            <v>5.45E-2</v>
          </cell>
          <cell r="G46">
            <v>3.6999999999999998E-2</v>
          </cell>
          <cell r="H46">
            <v>2.9100000000000001E-2</v>
          </cell>
          <cell r="I46">
            <v>1.37E-2</v>
          </cell>
          <cell r="J46">
            <v>8.7900000000000006E-2</v>
          </cell>
          <cell r="K46">
            <v>6.6100000000000006E-2</v>
          </cell>
          <cell r="L46">
            <v>2.6499999999999999E-2</v>
          </cell>
          <cell r="M46">
            <v>4.8099999999999997E-2</v>
          </cell>
          <cell r="N46">
            <v>4.7800000000000002E-2</v>
          </cell>
          <cell r="O46">
            <v>6.8699999999999997E-2</v>
          </cell>
          <cell r="P46">
            <v>0.1114</v>
          </cell>
          <cell r="Q46">
            <v>0.14319999999999999</v>
          </cell>
          <cell r="R46">
            <v>0.1678</v>
          </cell>
          <cell r="S46">
            <v>4.7800000000000002E-2</v>
          </cell>
          <cell r="T46">
            <v>0.1114</v>
          </cell>
          <cell r="U46">
            <v>0.1678</v>
          </cell>
          <cell r="V46">
            <v>0.18859999999999999</v>
          </cell>
        </row>
        <row r="47">
          <cell r="B47" t="str">
            <v xml:space="preserve">Other Fruit Flavored Fanta Exotic </v>
          </cell>
          <cell r="C47">
            <v>0.1641</v>
          </cell>
          <cell r="D47">
            <v>0.17399999999999999</v>
          </cell>
          <cell r="E47">
            <v>0.21840000000000001</v>
          </cell>
          <cell r="F47">
            <v>0.23080000000000001</v>
          </cell>
          <cell r="G47">
            <v>0.1636</v>
          </cell>
          <cell r="H47">
            <v>0.1232</v>
          </cell>
          <cell r="I47">
            <v>0.33800000000000002</v>
          </cell>
          <cell r="J47">
            <v>0.44919999999999999</v>
          </cell>
          <cell r="K47">
            <v>0.2868</v>
          </cell>
          <cell r="L47">
            <v>8.9899999999999994E-2</v>
          </cell>
          <cell r="M47">
            <v>1.1869000000000001</v>
          </cell>
          <cell r="N47">
            <v>1.3413999999999999</v>
          </cell>
          <cell r="O47">
            <v>1.4139999999999999</v>
          </cell>
          <cell r="P47">
            <v>1.2599</v>
          </cell>
          <cell r="Q47">
            <v>1.1517999999999999</v>
          </cell>
          <cell r="R47">
            <v>1.0741000000000001</v>
          </cell>
          <cell r="S47">
            <v>1.3413999999999999</v>
          </cell>
          <cell r="T47">
            <v>1.2599</v>
          </cell>
          <cell r="U47">
            <v>1.0741000000000001</v>
          </cell>
          <cell r="V47">
            <v>0.99990000000000001</v>
          </cell>
        </row>
        <row r="48">
          <cell r="B48" t="str">
            <v xml:space="preserve">Other Fruit Flavored Fanta Fizz </v>
          </cell>
          <cell r="C48">
            <v>7.6E-3</v>
          </cell>
          <cell r="D48">
            <v>1.0999999999999999E-2</v>
          </cell>
          <cell r="E48">
            <v>3.4299999999999997E-2</v>
          </cell>
          <cell r="F48">
            <v>5.2600000000000001E-2</v>
          </cell>
          <cell r="G48">
            <v>4.0300000000000002E-2</v>
          </cell>
          <cell r="H48">
            <v>2.8299999999999999E-2</v>
          </cell>
          <cell r="I48">
            <v>1.8700000000000001E-2</v>
          </cell>
          <cell r="J48">
            <v>8.6900000000000005E-2</v>
          </cell>
          <cell r="K48">
            <v>6.8599999999999994E-2</v>
          </cell>
          <cell r="L48">
            <v>1.5599999999999999E-2</v>
          </cell>
          <cell r="M48">
            <v>1.26E-2</v>
          </cell>
          <cell r="N48">
            <v>2.3599999999999999E-2</v>
          </cell>
          <cell r="O48">
            <v>5.79E-2</v>
          </cell>
          <cell r="P48">
            <v>0.1105</v>
          </cell>
          <cell r="Q48">
            <v>0.1507</v>
          </cell>
          <cell r="R48">
            <v>0.1741</v>
          </cell>
          <cell r="S48">
            <v>2.3599999999999999E-2</v>
          </cell>
          <cell r="T48">
            <v>0.1105</v>
          </cell>
          <cell r="U48">
            <v>0.1741</v>
          </cell>
          <cell r="V48">
            <v>0.18210000000000001</v>
          </cell>
        </row>
        <row r="49">
          <cell r="B49" t="str">
            <v xml:space="preserve">Other Fruit Flavored Fanta Icy Lemon </v>
          </cell>
          <cell r="C49">
            <v>0.32369999999999999</v>
          </cell>
          <cell r="D49">
            <v>0.35399999999999998</v>
          </cell>
          <cell r="E49">
            <v>0.44159999999999999</v>
          </cell>
          <cell r="F49">
            <v>0.4738</v>
          </cell>
          <cell r="G49">
            <v>0.33900000000000002</v>
          </cell>
          <cell r="H49">
            <v>0.27239999999999998</v>
          </cell>
          <cell r="I49">
            <v>0.67759999999999998</v>
          </cell>
          <cell r="J49">
            <v>0.9153</v>
          </cell>
          <cell r="K49">
            <v>0.61140000000000005</v>
          </cell>
          <cell r="L49">
            <v>0.21440000000000001</v>
          </cell>
          <cell r="M49">
            <v>3.1288999999999998</v>
          </cell>
          <cell r="N49">
            <v>3.0583999999999998</v>
          </cell>
          <cell r="O49">
            <v>2.8757000000000001</v>
          </cell>
          <cell r="P49">
            <v>2.5880000000000001</v>
          </cell>
          <cell r="Q49">
            <v>2.3525999999999998</v>
          </cell>
          <cell r="R49">
            <v>2.2042999999999999</v>
          </cell>
          <cell r="S49">
            <v>3.0583999999999998</v>
          </cell>
          <cell r="T49">
            <v>2.5880000000000001</v>
          </cell>
          <cell r="U49">
            <v>2.2042999999999999</v>
          </cell>
          <cell r="V49">
            <v>2.0951</v>
          </cell>
        </row>
        <row r="50">
          <cell r="B50" t="str">
            <v xml:space="preserve">Other Non-fruit Flavored Fanta Chinotto </v>
          </cell>
          <cell r="C50">
            <v>0</v>
          </cell>
          <cell r="D50">
            <v>0</v>
          </cell>
          <cell r="E50">
            <v>1E-4</v>
          </cell>
          <cell r="F50">
            <v>4.1999999999999997E-3</v>
          </cell>
          <cell r="G50">
            <v>1.2200000000000001E-2</v>
          </cell>
          <cell r="H50">
            <v>4.3700000000000003E-2</v>
          </cell>
          <cell r="I50">
            <v>0</v>
          </cell>
          <cell r="J50">
            <v>4.3E-3</v>
          </cell>
          <cell r="K50">
            <v>5.6000000000000001E-2</v>
          </cell>
          <cell r="L50">
            <v>3.9100000000000003E-2</v>
          </cell>
          <cell r="M50">
            <v>0</v>
          </cell>
          <cell r="N50">
            <v>0</v>
          </cell>
          <cell r="O50">
            <v>1E-4</v>
          </cell>
          <cell r="P50">
            <v>4.3E-3</v>
          </cell>
          <cell r="Q50">
            <v>1.6500000000000001E-2</v>
          </cell>
          <cell r="R50">
            <v>6.0199999999999997E-2</v>
          </cell>
          <cell r="S50">
            <v>0</v>
          </cell>
          <cell r="T50">
            <v>4.3E-3</v>
          </cell>
          <cell r="U50">
            <v>6.0199999999999997E-2</v>
          </cell>
          <cell r="V50">
            <v>9.9400000000000002E-2</v>
          </cell>
        </row>
        <row r="51">
          <cell r="B51" t="str">
            <v xml:space="preserve">Lemon Lime Sprite </v>
          </cell>
          <cell r="C51">
            <v>1.3122</v>
          </cell>
          <cell r="D51">
            <v>1.5587</v>
          </cell>
          <cell r="E51">
            <v>1.8435999999999999</v>
          </cell>
          <cell r="F51">
            <v>1.8795999999999999</v>
          </cell>
          <cell r="G51">
            <v>1.6344000000000001</v>
          </cell>
          <cell r="H51">
            <v>1.6295999999999999</v>
          </cell>
          <cell r="I51">
            <v>2.8708999999999998</v>
          </cell>
          <cell r="J51">
            <v>3.7231999999999998</v>
          </cell>
          <cell r="K51">
            <v>3.2639999999999998</v>
          </cell>
          <cell r="L51">
            <v>1.2948</v>
          </cell>
          <cell r="M51">
            <v>10.743499999999999</v>
          </cell>
          <cell r="N51">
            <v>10.5246</v>
          </cell>
          <cell r="O51">
            <v>10.2181</v>
          </cell>
          <cell r="P51">
            <v>9.9565000000000001</v>
          </cell>
          <cell r="Q51">
            <v>9.7904999999999998</v>
          </cell>
          <cell r="R51">
            <v>9.8581000000000003</v>
          </cell>
          <cell r="S51">
            <v>10.5246</v>
          </cell>
          <cell r="T51">
            <v>9.9565000000000001</v>
          </cell>
          <cell r="U51">
            <v>9.8581000000000003</v>
          </cell>
          <cell r="V51">
            <v>9.8407</v>
          </cell>
        </row>
        <row r="52">
          <cell r="B52" t="str">
            <v xml:space="preserve">Other Non-fruit Flavored Beverly </v>
          </cell>
          <cell r="C52">
            <v>1.2999999999999999E-3</v>
          </cell>
          <cell r="D52">
            <v>1.8E-3</v>
          </cell>
          <cell r="E52">
            <v>1.4E-3</v>
          </cell>
          <cell r="F52">
            <v>1.4E-3</v>
          </cell>
          <cell r="G52">
            <v>1E-3</v>
          </cell>
          <cell r="H52">
            <v>1.1999999999999999E-3</v>
          </cell>
          <cell r="I52">
            <v>3.0999999999999999E-3</v>
          </cell>
          <cell r="J52">
            <v>2.8E-3</v>
          </cell>
          <cell r="K52">
            <v>2.2000000000000001E-3</v>
          </cell>
          <cell r="L52">
            <v>8.0000000000000004E-4</v>
          </cell>
          <cell r="M52">
            <v>1.2999999999999999E-2</v>
          </cell>
          <cell r="N52">
            <v>1.2500000000000001E-2</v>
          </cell>
          <cell r="O52">
            <v>1.12E-2</v>
          </cell>
          <cell r="P52">
            <v>1.0500000000000001E-2</v>
          </cell>
          <cell r="Q52">
            <v>9.1999999999999998E-3</v>
          </cell>
          <cell r="R52">
            <v>8.2000000000000007E-3</v>
          </cell>
          <cell r="S52">
            <v>1.2500000000000001E-2</v>
          </cell>
          <cell r="T52">
            <v>1.0500000000000001E-2</v>
          </cell>
          <cell r="U52">
            <v>8.2000000000000007E-3</v>
          </cell>
          <cell r="V52">
            <v>7.7000000000000002E-3</v>
          </cell>
        </row>
        <row r="53">
          <cell r="B53" t="str">
            <v xml:space="preserve">Other Non-fruit Flavored Kinley </v>
          </cell>
          <cell r="C53">
            <v>5.0000000000000001E-4</v>
          </cell>
          <cell r="D53">
            <v>6.9999999999999999E-4</v>
          </cell>
          <cell r="E53">
            <v>2.9999999999999997E-4</v>
          </cell>
          <cell r="F53">
            <v>4.0000000000000002E-4</v>
          </cell>
          <cell r="G53">
            <v>1E-4</v>
          </cell>
          <cell r="H53">
            <v>2.0000000000000001E-4</v>
          </cell>
          <cell r="I53">
            <v>1.1000000000000001E-3</v>
          </cell>
          <cell r="J53">
            <v>6.9999999999999999E-4</v>
          </cell>
          <cell r="K53">
            <v>2.9999999999999997E-4</v>
          </cell>
          <cell r="L53">
            <v>1E-4</v>
          </cell>
          <cell r="M53">
            <v>1.6999999999999999E-3</v>
          </cell>
          <cell r="N53">
            <v>2.3999999999999998E-3</v>
          </cell>
          <cell r="O53">
            <v>2.7000000000000001E-3</v>
          </cell>
          <cell r="P53">
            <v>3.0000000000000001E-3</v>
          </cell>
          <cell r="Q53">
            <v>2.8E-3</v>
          </cell>
          <cell r="R53">
            <v>2.2000000000000001E-3</v>
          </cell>
          <cell r="S53">
            <v>2.3999999999999998E-3</v>
          </cell>
          <cell r="T53">
            <v>3.0000000000000001E-3</v>
          </cell>
          <cell r="U53">
            <v>2.2000000000000001E-3</v>
          </cell>
          <cell r="V53">
            <v>1.8E-3</v>
          </cell>
        </row>
        <row r="54">
          <cell r="B54" t="str">
            <v xml:space="preserve">Tot Minute Maid </v>
          </cell>
          <cell r="C54">
            <v>8.1000000000000003E-2</v>
          </cell>
          <cell r="D54">
            <v>0.10199999999999999</v>
          </cell>
          <cell r="E54">
            <v>0.1971</v>
          </cell>
          <cell r="F54">
            <v>0.30059999999999998</v>
          </cell>
          <cell r="G54">
            <v>0.28470000000000001</v>
          </cell>
          <cell r="H54">
            <v>0.17460000000000001</v>
          </cell>
          <cell r="I54">
            <v>0.183</v>
          </cell>
          <cell r="J54">
            <v>0.49769999999999998</v>
          </cell>
          <cell r="K54">
            <v>0.45929999999999999</v>
          </cell>
          <cell r="L54">
            <v>0.15029999999999999</v>
          </cell>
          <cell r="M54">
            <v>0.56379999999999997</v>
          </cell>
          <cell r="N54">
            <v>0.66010000000000002</v>
          </cell>
          <cell r="O54">
            <v>0.82220000000000004</v>
          </cell>
          <cell r="P54">
            <v>0.98770000000000002</v>
          </cell>
          <cell r="Q54">
            <v>1.0972</v>
          </cell>
          <cell r="R54">
            <v>1.1400999999999999</v>
          </cell>
          <cell r="S54">
            <v>0.66010000000000002</v>
          </cell>
          <cell r="T54">
            <v>0.98770000000000002</v>
          </cell>
          <cell r="U54">
            <v>1.1400999999999999</v>
          </cell>
          <cell r="V54">
            <v>1.2094</v>
          </cell>
        </row>
        <row r="55">
          <cell r="B55" t="str">
            <v xml:space="preserve">Sport Drinks Non Carbonated Coca-cola Italia </v>
          </cell>
          <cell r="C55">
            <v>0</v>
          </cell>
          <cell r="D55">
            <v>0</v>
          </cell>
          <cell r="E55">
            <v>1.5900000000000001E-2</v>
          </cell>
          <cell r="F55">
            <v>5.5100000000000003E-2</v>
          </cell>
          <cell r="G55">
            <v>7.5600000000000001E-2</v>
          </cell>
          <cell r="H55">
            <v>5.5100000000000003E-2</v>
          </cell>
          <cell r="I55">
            <v>0</v>
          </cell>
          <cell r="J55">
            <v>7.1099999999999997E-2</v>
          </cell>
          <cell r="K55">
            <v>0.1308</v>
          </cell>
          <cell r="L55">
            <v>4.4499999999999998E-2</v>
          </cell>
          <cell r="M55">
            <v>0</v>
          </cell>
          <cell r="N55">
            <v>0</v>
          </cell>
          <cell r="O55">
            <v>1.5900000000000001E-2</v>
          </cell>
          <cell r="P55">
            <v>7.1099999999999997E-2</v>
          </cell>
          <cell r="Q55">
            <v>0.1467</v>
          </cell>
          <cell r="R55">
            <v>0.20180000000000001</v>
          </cell>
          <cell r="S55">
            <v>0</v>
          </cell>
          <cell r="T55">
            <v>7.1099999999999997E-2</v>
          </cell>
          <cell r="U55">
            <v>0.20180000000000001</v>
          </cell>
          <cell r="V55">
            <v>0.24640000000000001</v>
          </cell>
        </row>
        <row r="56">
          <cell r="B56" t="str">
            <v xml:space="preserve">Rtd Tea Non Carbonated Coca-cola/nestle' </v>
          </cell>
          <cell r="C56">
            <v>7.22E-2</v>
          </cell>
          <cell r="D56">
            <v>0.11459999999999999</v>
          </cell>
          <cell r="E56">
            <v>0.27939999999999998</v>
          </cell>
          <cell r="F56">
            <v>0.5827</v>
          </cell>
          <cell r="G56">
            <v>0.25829999999999997</v>
          </cell>
          <cell r="H56">
            <v>0.13719999999999999</v>
          </cell>
          <cell r="I56">
            <v>0.18679999999999999</v>
          </cell>
          <cell r="J56">
            <v>0.86209999999999998</v>
          </cell>
          <cell r="K56">
            <v>0.39550000000000002</v>
          </cell>
          <cell r="L56">
            <v>0.10580000000000001</v>
          </cell>
          <cell r="M56">
            <v>0.53510000000000002</v>
          </cell>
          <cell r="N56">
            <v>0.63439999999999996</v>
          </cell>
          <cell r="O56">
            <v>0.8458</v>
          </cell>
          <cell r="P56">
            <v>1.2603</v>
          </cell>
          <cell r="Q56">
            <v>1.3935</v>
          </cell>
          <cell r="R56">
            <v>1.4444999999999999</v>
          </cell>
          <cell r="S56">
            <v>0.63439999999999996</v>
          </cell>
          <cell r="T56">
            <v>1.2603</v>
          </cell>
          <cell r="U56">
            <v>1.4444999999999999</v>
          </cell>
          <cell r="V56">
            <v>1.478</v>
          </cell>
        </row>
        <row r="59">
          <cell r="B59" t="str">
            <v>Total Italy + Discount</v>
          </cell>
        </row>
        <row r="60">
          <cell r="B60" t="str">
            <v>Unit Cases/1000000</v>
          </cell>
        </row>
        <row r="61">
          <cell r="C61" t="str">
            <v>JF02</v>
          </cell>
          <cell r="D61" t="str">
            <v>MA02</v>
          </cell>
          <cell r="E61" t="str">
            <v>MJ02</v>
          </cell>
          <cell r="F61" t="str">
            <v>JA02</v>
          </cell>
          <cell r="G61" t="str">
            <v>SO02</v>
          </cell>
          <cell r="H61" t="str">
            <v>ND02</v>
          </cell>
          <cell r="I61" t="str">
            <v>1quadrim2002</v>
          </cell>
          <cell r="J61" t="str">
            <v>2quadrim2002</v>
          </cell>
          <cell r="K61" t="str">
            <v>3quadrim2002</v>
          </cell>
          <cell r="L61" t="str">
            <v>JF03</v>
          </cell>
          <cell r="M61" t="str">
            <v>Mat1bim2002</v>
          </cell>
          <cell r="N61" t="str">
            <v>Mat2bim2002</v>
          </cell>
          <cell r="O61" t="str">
            <v>Mat3bim2002</v>
          </cell>
          <cell r="P61" t="str">
            <v>Mat4Bim2002</v>
          </cell>
          <cell r="Q61" t="str">
            <v>Mat5Bim2002</v>
          </cell>
          <cell r="R61" t="str">
            <v xml:space="preserve"> Annual 2002</v>
          </cell>
          <cell r="S61" t="str">
            <v>mat1quad2002</v>
          </cell>
          <cell r="T61" t="str">
            <v>Mat2quad2002</v>
          </cell>
          <cell r="U61" t="str">
            <v>Mat3quad2002</v>
          </cell>
          <cell r="V61" t="str">
            <v>YE</v>
          </cell>
        </row>
        <row r="62">
          <cell r="B62" t="str">
            <v xml:space="preserve">Total Pepsi Cola </v>
          </cell>
          <cell r="C62">
            <v>1.931</v>
          </cell>
          <cell r="D62">
            <v>2.5388999999999999</v>
          </cell>
          <cell r="E62">
            <v>2.6663000000000001</v>
          </cell>
          <cell r="F62">
            <v>2.6612</v>
          </cell>
          <cell r="G62">
            <v>2.5857999999999999</v>
          </cell>
          <cell r="H62">
            <v>2.4841000000000002</v>
          </cell>
          <cell r="I62">
            <v>4.4699</v>
          </cell>
          <cell r="J62">
            <v>5.3276000000000003</v>
          </cell>
          <cell r="K62">
            <v>5.07</v>
          </cell>
          <cell r="L62">
            <v>2.2273999999999998</v>
          </cell>
          <cell r="M62">
            <v>15.6365</v>
          </cell>
          <cell r="N62">
            <v>15.576599999999999</v>
          </cell>
          <cell r="O62">
            <v>15.3712</v>
          </cell>
          <cell r="P62">
            <v>14.7765</v>
          </cell>
          <cell r="Q62">
            <v>14.775399999999999</v>
          </cell>
          <cell r="R62">
            <v>14.8674</v>
          </cell>
          <cell r="S62">
            <v>15.576599999999999</v>
          </cell>
          <cell r="T62">
            <v>14.7765</v>
          </cell>
          <cell r="U62">
            <v>14.8674</v>
          </cell>
          <cell r="V62">
            <v>15.1639</v>
          </cell>
        </row>
        <row r="63">
          <cell r="B63" t="str">
            <v xml:space="preserve">Total Quaker Beverages Italia </v>
          </cell>
          <cell r="C63">
            <v>0.28710000000000002</v>
          </cell>
          <cell r="D63">
            <v>0.48520000000000002</v>
          </cell>
          <cell r="E63">
            <v>1.2263999999999999</v>
          </cell>
          <cell r="F63">
            <v>1.3272999999999999</v>
          </cell>
          <cell r="G63">
            <v>0.64670000000000005</v>
          </cell>
          <cell r="H63">
            <v>0.36099999999999999</v>
          </cell>
          <cell r="I63">
            <v>0.77229999999999999</v>
          </cell>
          <cell r="J63">
            <v>2.5537000000000001</v>
          </cell>
          <cell r="K63">
            <v>1.0077</v>
          </cell>
          <cell r="L63">
            <v>0.309</v>
          </cell>
          <cell r="M63">
            <v>4.5602</v>
          </cell>
          <cell r="N63">
            <v>4.5171999999999999</v>
          </cell>
          <cell r="O63">
            <v>4.5246000000000004</v>
          </cell>
          <cell r="P63">
            <v>4.3522999999999996</v>
          </cell>
          <cell r="Q63">
            <v>4.3239000000000001</v>
          </cell>
          <cell r="R63">
            <v>4.3337000000000003</v>
          </cell>
          <cell r="S63">
            <v>4.5171999999999999</v>
          </cell>
          <cell r="T63">
            <v>4.3522999999999996</v>
          </cell>
          <cell r="U63">
            <v>4.3337000000000003</v>
          </cell>
          <cell r="V63">
            <v>4.3556999999999997</v>
          </cell>
        </row>
        <row r="64">
          <cell r="B64" t="str">
            <v xml:space="preserve">Tot Csd's Pepsico </v>
          </cell>
          <cell r="C64">
            <v>1.931</v>
          </cell>
          <cell r="D64">
            <v>2.5388999999999999</v>
          </cell>
          <cell r="E64">
            <v>2.6663000000000001</v>
          </cell>
          <cell r="F64">
            <v>2.6612</v>
          </cell>
          <cell r="G64">
            <v>2.5857999999999999</v>
          </cell>
          <cell r="H64">
            <v>2.4841000000000002</v>
          </cell>
          <cell r="I64">
            <v>4.4699</v>
          </cell>
          <cell r="J64">
            <v>5.3276000000000003</v>
          </cell>
          <cell r="K64">
            <v>5.07</v>
          </cell>
          <cell r="L64">
            <v>2.2273999999999998</v>
          </cell>
          <cell r="M64">
            <v>15.6365</v>
          </cell>
          <cell r="N64">
            <v>15.576599999999999</v>
          </cell>
          <cell r="O64">
            <v>15.3712</v>
          </cell>
          <cell r="P64">
            <v>14.7765</v>
          </cell>
          <cell r="Q64">
            <v>14.775399999999999</v>
          </cell>
          <cell r="R64">
            <v>14.8674</v>
          </cell>
          <cell r="S64">
            <v>15.576599999999999</v>
          </cell>
          <cell r="T64">
            <v>14.7765</v>
          </cell>
          <cell r="U64">
            <v>14.8674</v>
          </cell>
          <cell r="V64">
            <v>15.1639</v>
          </cell>
        </row>
        <row r="65">
          <cell r="B65" t="str">
            <v xml:space="preserve">Colas Pepsi-cola </v>
          </cell>
          <cell r="C65">
            <v>1.3301000000000001</v>
          </cell>
          <cell r="D65">
            <v>1.8169</v>
          </cell>
          <cell r="E65">
            <v>1.8880999999999999</v>
          </cell>
          <cell r="F65">
            <v>1.9</v>
          </cell>
          <cell r="G65">
            <v>1.8847</v>
          </cell>
          <cell r="H65">
            <v>1.7968999999999999</v>
          </cell>
          <cell r="I65">
            <v>3.1469999999999998</v>
          </cell>
          <cell r="J65">
            <v>3.7881</v>
          </cell>
          <cell r="K65">
            <v>3.6816</v>
          </cell>
          <cell r="L65">
            <v>1.6243000000000001</v>
          </cell>
          <cell r="M65">
            <v>11.063800000000001</v>
          </cell>
          <cell r="N65">
            <v>11.0067</v>
          </cell>
          <cell r="O65">
            <v>10.8725</v>
          </cell>
          <cell r="P65">
            <v>10.450699999999999</v>
          </cell>
          <cell r="Q65">
            <v>10.5205</v>
          </cell>
          <cell r="R65">
            <v>10.6167</v>
          </cell>
          <cell r="S65">
            <v>11.0067</v>
          </cell>
          <cell r="T65">
            <v>10.450699999999999</v>
          </cell>
          <cell r="U65">
            <v>10.6167</v>
          </cell>
          <cell r="V65">
            <v>10.911</v>
          </cell>
        </row>
        <row r="66">
          <cell r="B66" t="str">
            <v xml:space="preserve">Colas Pepsi Blue </v>
          </cell>
          <cell r="C66">
            <v>0</v>
          </cell>
          <cell r="D66">
            <v>0</v>
          </cell>
          <cell r="E66">
            <v>0</v>
          </cell>
          <cell r="F66">
            <v>0</v>
          </cell>
          <cell r="G66">
            <v>0</v>
          </cell>
          <cell r="H66">
            <v>4.2500000000000003E-2</v>
          </cell>
          <cell r="I66">
            <v>0</v>
          </cell>
          <cell r="J66">
            <v>0</v>
          </cell>
          <cell r="K66">
            <v>4.2500000000000003E-2</v>
          </cell>
          <cell r="L66">
            <v>3.3500000000000002E-2</v>
          </cell>
          <cell r="M66">
            <v>0</v>
          </cell>
          <cell r="N66">
            <v>0</v>
          </cell>
          <cell r="O66">
            <v>0</v>
          </cell>
          <cell r="P66">
            <v>0</v>
          </cell>
          <cell r="Q66">
            <v>0</v>
          </cell>
          <cell r="R66">
            <v>4.2500000000000003E-2</v>
          </cell>
          <cell r="S66">
            <v>0</v>
          </cell>
          <cell r="T66">
            <v>0</v>
          </cell>
          <cell r="U66">
            <v>4.2500000000000003E-2</v>
          </cell>
          <cell r="V66">
            <v>7.5999999999999998E-2</v>
          </cell>
        </row>
        <row r="67">
          <cell r="B67" t="str">
            <v xml:space="preserve">Colas Pepsi Boom </v>
          </cell>
          <cell r="C67">
            <v>0.27500000000000002</v>
          </cell>
          <cell r="D67">
            <v>0.3286</v>
          </cell>
          <cell r="E67">
            <v>0.33210000000000001</v>
          </cell>
          <cell r="F67">
            <v>0.31119999999999998</v>
          </cell>
          <cell r="G67">
            <v>0.31180000000000002</v>
          </cell>
          <cell r="H67">
            <v>0.29859999999999998</v>
          </cell>
          <cell r="I67">
            <v>0.60360000000000003</v>
          </cell>
          <cell r="J67">
            <v>0.64319999999999999</v>
          </cell>
          <cell r="K67">
            <v>0.61040000000000005</v>
          </cell>
          <cell r="L67">
            <v>0.25719999999999998</v>
          </cell>
          <cell r="M67">
            <v>1.927</v>
          </cell>
          <cell r="N67">
            <v>1.887</v>
          </cell>
          <cell r="O67">
            <v>1.855</v>
          </cell>
          <cell r="P67">
            <v>1.8479000000000001</v>
          </cell>
          <cell r="Q67">
            <v>1.8642000000000001</v>
          </cell>
          <cell r="R67">
            <v>1.8572</v>
          </cell>
          <cell r="S67">
            <v>1.887</v>
          </cell>
          <cell r="T67">
            <v>1.8479000000000001</v>
          </cell>
          <cell r="U67">
            <v>1.8572</v>
          </cell>
          <cell r="V67">
            <v>1.8394999999999999</v>
          </cell>
        </row>
        <row r="68">
          <cell r="B68" t="str">
            <v xml:space="preserve">Colas Pepsi Max </v>
          </cell>
          <cell r="C68">
            <v>0.1263</v>
          </cell>
          <cell r="D68">
            <v>0.1336</v>
          </cell>
          <cell r="E68">
            <v>0.1454</v>
          </cell>
          <cell r="F68">
            <v>0.154</v>
          </cell>
          <cell r="G68">
            <v>0.1376</v>
          </cell>
          <cell r="H68">
            <v>0.14530000000000001</v>
          </cell>
          <cell r="I68">
            <v>0.25990000000000002</v>
          </cell>
          <cell r="J68">
            <v>0.2994</v>
          </cell>
          <cell r="K68">
            <v>0.28289999999999998</v>
          </cell>
          <cell r="L68">
            <v>0.1229</v>
          </cell>
          <cell r="M68">
            <v>0.85550000000000004</v>
          </cell>
          <cell r="N68">
            <v>0.83279999999999998</v>
          </cell>
          <cell r="O68">
            <v>0.82479999999999998</v>
          </cell>
          <cell r="P68">
            <v>0.83919999999999995</v>
          </cell>
          <cell r="Q68">
            <v>0.84219999999999995</v>
          </cell>
          <cell r="R68">
            <v>0.84219999999999995</v>
          </cell>
          <cell r="S68">
            <v>0.83279999999999998</v>
          </cell>
          <cell r="T68">
            <v>0.83919999999999995</v>
          </cell>
          <cell r="U68">
            <v>0.84219999999999995</v>
          </cell>
          <cell r="V68">
            <v>0.8387</v>
          </cell>
        </row>
        <row r="69">
          <cell r="B69" t="str">
            <v xml:space="preserve">Orangeades Mirinda </v>
          </cell>
          <cell r="C69">
            <v>4.7999999999999996E-3</v>
          </cell>
          <cell r="D69">
            <v>6.3E-3</v>
          </cell>
          <cell r="E69">
            <v>6.4000000000000003E-3</v>
          </cell>
          <cell r="F69">
            <v>7.7999999999999996E-3</v>
          </cell>
          <cell r="G69">
            <v>6.7999999999999996E-3</v>
          </cell>
          <cell r="H69">
            <v>5.1000000000000004E-3</v>
          </cell>
          <cell r="I69">
            <v>1.11E-2</v>
          </cell>
          <cell r="J69">
            <v>1.4200000000000001E-2</v>
          </cell>
          <cell r="K69">
            <v>1.1900000000000001E-2</v>
          </cell>
          <cell r="L69">
            <v>4.4000000000000003E-3</v>
          </cell>
          <cell r="M69">
            <v>8.5599999999999996E-2</v>
          </cell>
          <cell r="N69">
            <v>7.3400000000000007E-2</v>
          </cell>
          <cell r="O69">
            <v>5.9400000000000001E-2</v>
          </cell>
          <cell r="P69">
            <v>3.9100000000000003E-2</v>
          </cell>
          <cell r="Q69">
            <v>3.7699999999999997E-2</v>
          </cell>
          <cell r="R69">
            <v>3.7100000000000001E-2</v>
          </cell>
          <cell r="S69">
            <v>7.3400000000000007E-2</v>
          </cell>
          <cell r="T69">
            <v>3.9100000000000003E-2</v>
          </cell>
          <cell r="U69">
            <v>3.7100000000000001E-2</v>
          </cell>
          <cell r="V69">
            <v>3.6700000000000003E-2</v>
          </cell>
        </row>
        <row r="70">
          <cell r="B70" t="str">
            <v xml:space="preserve">Orangeades Slam </v>
          </cell>
          <cell r="C70">
            <v>8.4599999999999995E-2</v>
          </cell>
          <cell r="D70">
            <v>0.1027</v>
          </cell>
          <cell r="E70">
            <v>0.105</v>
          </cell>
          <cell r="F70">
            <v>8.3699999999999997E-2</v>
          </cell>
          <cell r="G70">
            <v>8.4199999999999997E-2</v>
          </cell>
          <cell r="H70">
            <v>6.3600000000000004E-2</v>
          </cell>
          <cell r="I70">
            <v>0.18729999999999999</v>
          </cell>
          <cell r="J70">
            <v>0.18870000000000001</v>
          </cell>
          <cell r="K70">
            <v>0.14779999999999999</v>
          </cell>
          <cell r="L70">
            <v>6.4000000000000001E-2</v>
          </cell>
          <cell r="M70">
            <v>0.65449999999999997</v>
          </cell>
          <cell r="N70">
            <v>0.73870000000000002</v>
          </cell>
          <cell r="O70">
            <v>0.7339</v>
          </cell>
          <cell r="P70">
            <v>0.63649999999999995</v>
          </cell>
          <cell r="Q70">
            <v>0.56569999999999998</v>
          </cell>
          <cell r="R70">
            <v>0.52380000000000004</v>
          </cell>
          <cell r="S70">
            <v>0.73870000000000002</v>
          </cell>
          <cell r="T70">
            <v>0.63649999999999995</v>
          </cell>
          <cell r="U70">
            <v>0.52380000000000004</v>
          </cell>
          <cell r="V70">
            <v>0.50329999999999997</v>
          </cell>
        </row>
        <row r="71">
          <cell r="B71" t="str">
            <v xml:space="preserve">Lemon Lime 7 Up </v>
          </cell>
          <cell r="C71">
            <v>0.1103</v>
          </cell>
          <cell r="D71">
            <v>0.1507</v>
          </cell>
          <cell r="E71">
            <v>0.18940000000000001</v>
          </cell>
          <cell r="F71">
            <v>0.2046</v>
          </cell>
          <cell r="G71">
            <v>0.1608</v>
          </cell>
          <cell r="H71">
            <v>0.1321</v>
          </cell>
          <cell r="I71">
            <v>0.26100000000000001</v>
          </cell>
          <cell r="J71">
            <v>0.39400000000000002</v>
          </cell>
          <cell r="K71">
            <v>0.29289999999999999</v>
          </cell>
          <cell r="L71">
            <v>0.1212</v>
          </cell>
          <cell r="M71">
            <v>1.0501</v>
          </cell>
          <cell r="N71">
            <v>1.0379</v>
          </cell>
          <cell r="O71">
            <v>1.0256000000000001</v>
          </cell>
          <cell r="P71">
            <v>0.96309999999999996</v>
          </cell>
          <cell r="Q71">
            <v>0.94499999999999995</v>
          </cell>
          <cell r="R71">
            <v>0.94789999999999996</v>
          </cell>
          <cell r="S71">
            <v>1.0379</v>
          </cell>
          <cell r="T71">
            <v>0.96309999999999996</v>
          </cell>
          <cell r="U71">
            <v>0.94789999999999996</v>
          </cell>
          <cell r="V71">
            <v>0.9587</v>
          </cell>
        </row>
        <row r="72">
          <cell r="B72" t="str">
            <v xml:space="preserve">Sport Drinks Non Carbonated Quaker Beverages Italia </v>
          </cell>
          <cell r="C72">
            <v>0.28710000000000002</v>
          </cell>
          <cell r="D72">
            <v>0.48520000000000002</v>
          </cell>
          <cell r="E72">
            <v>1.2263999999999999</v>
          </cell>
          <cell r="F72">
            <v>1.3272999999999999</v>
          </cell>
          <cell r="G72">
            <v>0.64670000000000005</v>
          </cell>
          <cell r="H72">
            <v>0.36099999999999999</v>
          </cell>
          <cell r="I72">
            <v>0.77229999999999999</v>
          </cell>
          <cell r="J72">
            <v>2.5537000000000001</v>
          </cell>
          <cell r="K72">
            <v>1.0077</v>
          </cell>
          <cell r="L72">
            <v>0.309</v>
          </cell>
          <cell r="M72">
            <v>4.5602</v>
          </cell>
          <cell r="N72">
            <v>4.5171999999999999</v>
          </cell>
          <cell r="O72">
            <v>4.5246000000000004</v>
          </cell>
          <cell r="P72">
            <v>4.3522999999999996</v>
          </cell>
          <cell r="Q72">
            <v>4.3239000000000001</v>
          </cell>
          <cell r="R72">
            <v>4.3337000000000003</v>
          </cell>
          <cell r="S72">
            <v>4.5171999999999999</v>
          </cell>
          <cell r="T72">
            <v>4.3522999999999996</v>
          </cell>
          <cell r="U72">
            <v>4.3337000000000003</v>
          </cell>
          <cell r="V72">
            <v>4.3556999999999997</v>
          </cell>
        </row>
        <row r="75">
          <cell r="B75" t="str">
            <v>Total Italy + Discount</v>
          </cell>
        </row>
        <row r="76">
          <cell r="B76" t="str">
            <v>Unit Cases/1000000</v>
          </cell>
        </row>
        <row r="77">
          <cell r="C77" t="str">
            <v>JF02</v>
          </cell>
          <cell r="D77" t="str">
            <v>MA02</v>
          </cell>
          <cell r="E77" t="str">
            <v>MJ02</v>
          </cell>
          <cell r="F77" t="str">
            <v>JA02</v>
          </cell>
          <cell r="G77" t="str">
            <v>SO02</v>
          </cell>
          <cell r="H77" t="str">
            <v>ND02</v>
          </cell>
          <cell r="I77" t="str">
            <v>1quadrim2002</v>
          </cell>
          <cell r="J77" t="str">
            <v>2quadrim2002</v>
          </cell>
          <cell r="K77" t="str">
            <v>3quadrim2002</v>
          </cell>
          <cell r="L77" t="str">
            <v>JF03</v>
          </cell>
          <cell r="M77" t="str">
            <v>Mat1bim2002</v>
          </cell>
          <cell r="N77" t="str">
            <v>Mat2bim2002</v>
          </cell>
          <cell r="O77" t="str">
            <v>Mat3bim2002</v>
          </cell>
          <cell r="P77" t="str">
            <v>Mat4Bim2002</v>
          </cell>
          <cell r="Q77" t="str">
            <v>Mat5Bim2002</v>
          </cell>
          <cell r="R77" t="str">
            <v xml:space="preserve"> Annual 2002</v>
          </cell>
          <cell r="S77" t="str">
            <v>mat1quad2002</v>
          </cell>
          <cell r="T77" t="str">
            <v>Mat2quad2002</v>
          </cell>
          <cell r="U77" t="str">
            <v>Mat3quad2002</v>
          </cell>
          <cell r="V77" t="str">
            <v>YE</v>
          </cell>
        </row>
        <row r="78">
          <cell r="B78" t="str">
            <v xml:space="preserve">Total San Pellegrino </v>
          </cell>
          <cell r="C78">
            <v>36.659700000000001</v>
          </cell>
          <cell r="D78">
            <v>44.0212</v>
          </cell>
          <cell r="E78">
            <v>53.198500000000003</v>
          </cell>
          <cell r="F78">
            <v>46.306100000000001</v>
          </cell>
          <cell r="G78">
            <v>45.333199999999998</v>
          </cell>
          <cell r="H78">
            <v>40.5931</v>
          </cell>
          <cell r="I78">
            <v>80.680899999999994</v>
          </cell>
          <cell r="J78">
            <v>99.504599999999996</v>
          </cell>
          <cell r="K78">
            <v>85.926299999999998</v>
          </cell>
          <cell r="L78">
            <v>37.351999999999997</v>
          </cell>
          <cell r="M78">
            <v>265.38159999999999</v>
          </cell>
          <cell r="N78">
            <v>268.28100000000001</v>
          </cell>
          <cell r="O78">
            <v>270.8066</v>
          </cell>
          <cell r="P78">
            <v>266.3295</v>
          </cell>
          <cell r="Q78">
            <v>265.7878</v>
          </cell>
          <cell r="R78">
            <v>266.11180000000002</v>
          </cell>
          <cell r="S78">
            <v>268.28100000000001</v>
          </cell>
          <cell r="T78">
            <v>266.3295</v>
          </cell>
          <cell r="U78">
            <v>266.11180000000002</v>
          </cell>
          <cell r="V78">
            <v>266.80410000000001</v>
          </cell>
        </row>
        <row r="79">
          <cell r="B79" t="str">
            <v xml:space="preserve">Tot Csd's San Pellegrino </v>
          </cell>
          <cell r="C79">
            <v>3.2862</v>
          </cell>
          <cell r="D79">
            <v>4.6413000000000002</v>
          </cell>
          <cell r="E79">
            <v>5.5991</v>
          </cell>
          <cell r="F79">
            <v>5.3682999999999996</v>
          </cell>
          <cell r="G79">
            <v>4.8182</v>
          </cell>
          <cell r="H79">
            <v>4.4983000000000004</v>
          </cell>
          <cell r="I79">
            <v>7.9275000000000002</v>
          </cell>
          <cell r="J79">
            <v>10.9674</v>
          </cell>
          <cell r="K79">
            <v>9.3164999999999996</v>
          </cell>
          <cell r="L79">
            <v>3.6806000000000001</v>
          </cell>
          <cell r="M79">
            <v>27.442900000000002</v>
          </cell>
          <cell r="N79">
            <v>27.872499999999999</v>
          </cell>
          <cell r="O79">
            <v>28.255600000000001</v>
          </cell>
          <cell r="P79">
            <v>28.0564</v>
          </cell>
          <cell r="Q79">
            <v>28.133199999999999</v>
          </cell>
          <cell r="R79">
            <v>28.211400000000001</v>
          </cell>
          <cell r="S79">
            <v>27.872499999999999</v>
          </cell>
          <cell r="T79">
            <v>28.0564</v>
          </cell>
          <cell r="U79">
            <v>28.211400000000001</v>
          </cell>
          <cell r="V79">
            <v>28.605799999999999</v>
          </cell>
        </row>
        <row r="80">
          <cell r="B80" t="str">
            <v xml:space="preserve">Colas One O One </v>
          </cell>
          <cell r="C80">
            <v>5.0900000000000001E-2</v>
          </cell>
          <cell r="D80">
            <v>6.4000000000000001E-2</v>
          </cell>
          <cell r="E80">
            <v>7.5499999999999998E-2</v>
          </cell>
          <cell r="F80">
            <v>7.7100000000000002E-2</v>
          </cell>
          <cell r="G80">
            <v>8.9599999999999999E-2</v>
          </cell>
          <cell r="H80">
            <v>7.3300000000000004E-2</v>
          </cell>
          <cell r="I80">
            <v>0.1149</v>
          </cell>
          <cell r="J80">
            <v>0.15260000000000001</v>
          </cell>
          <cell r="K80">
            <v>0.16289999999999999</v>
          </cell>
          <cell r="L80">
            <v>7.1999999999999995E-2</v>
          </cell>
          <cell r="M80">
            <v>0.3755</v>
          </cell>
          <cell r="N80">
            <v>0.37130000000000002</v>
          </cell>
          <cell r="O80">
            <v>0.36909999999999998</v>
          </cell>
          <cell r="P80">
            <v>0.37369999999999998</v>
          </cell>
          <cell r="Q80">
            <v>0.4088</v>
          </cell>
          <cell r="R80">
            <v>0.4304</v>
          </cell>
          <cell r="S80">
            <v>0.37130000000000002</v>
          </cell>
          <cell r="T80">
            <v>0.37369999999999998</v>
          </cell>
          <cell r="U80">
            <v>0.4304</v>
          </cell>
          <cell r="V80">
            <v>0.45140000000000002</v>
          </cell>
        </row>
        <row r="81">
          <cell r="B81" t="str">
            <v xml:space="preserve">Colas Usa-cola </v>
          </cell>
          <cell r="C81">
            <v>4.9500000000000002E-2</v>
          </cell>
          <cell r="D81">
            <v>5.3900000000000003E-2</v>
          </cell>
          <cell r="E81">
            <v>7.0900000000000005E-2</v>
          </cell>
          <cell r="F81">
            <v>6.3899999999999998E-2</v>
          </cell>
          <cell r="G81">
            <v>7.0199999999999999E-2</v>
          </cell>
          <cell r="H81">
            <v>6.0299999999999999E-2</v>
          </cell>
          <cell r="I81">
            <v>0.10340000000000001</v>
          </cell>
          <cell r="J81">
            <v>0.13469999999999999</v>
          </cell>
          <cell r="K81">
            <v>0.1305</v>
          </cell>
          <cell r="L81">
            <v>5.11E-2</v>
          </cell>
          <cell r="M81">
            <v>0.26939999999999997</v>
          </cell>
          <cell r="N81">
            <v>0.2949</v>
          </cell>
          <cell r="O81">
            <v>0.3221</v>
          </cell>
          <cell r="P81">
            <v>0.3458</v>
          </cell>
          <cell r="Q81">
            <v>0.36</v>
          </cell>
          <cell r="R81">
            <v>0.36859999999999998</v>
          </cell>
          <cell r="S81">
            <v>0.2949</v>
          </cell>
          <cell r="T81">
            <v>0.3458</v>
          </cell>
          <cell r="U81">
            <v>0.36859999999999998</v>
          </cell>
          <cell r="V81">
            <v>0.37019999999999997</v>
          </cell>
        </row>
        <row r="82">
          <cell r="B82" t="str">
            <v xml:space="preserve">Orangeades San Pellegrino </v>
          </cell>
          <cell r="C82">
            <v>1.1620999999999999</v>
          </cell>
          <cell r="D82">
            <v>1.8187</v>
          </cell>
          <cell r="E82">
            <v>2.0339</v>
          </cell>
          <cell r="F82">
            <v>1.8701000000000001</v>
          </cell>
          <cell r="G82">
            <v>1.6432</v>
          </cell>
          <cell r="H82">
            <v>1.5851999999999999</v>
          </cell>
          <cell r="I82">
            <v>2.9807999999999999</v>
          </cell>
          <cell r="J82">
            <v>3.9039000000000001</v>
          </cell>
          <cell r="K82">
            <v>3.2284000000000002</v>
          </cell>
          <cell r="L82">
            <v>1.2593000000000001</v>
          </cell>
          <cell r="M82">
            <v>9.8739000000000008</v>
          </cell>
          <cell r="N82">
            <v>10.1492</v>
          </cell>
          <cell r="O82">
            <v>10.3849</v>
          </cell>
          <cell r="P82">
            <v>10.237</v>
          </cell>
          <cell r="Q82">
            <v>10.208600000000001</v>
          </cell>
          <cell r="R82">
            <v>10.113099999999999</v>
          </cell>
          <cell r="S82">
            <v>10.1492</v>
          </cell>
          <cell r="T82">
            <v>10.237</v>
          </cell>
          <cell r="U82">
            <v>10.113099999999999</v>
          </cell>
          <cell r="V82">
            <v>10.2103</v>
          </cell>
        </row>
        <row r="83">
          <cell r="B83" t="str">
            <v xml:space="preserve">Lemon Lime San Pellegrino </v>
          </cell>
          <cell r="C83">
            <v>8.0000000000000004E-4</v>
          </cell>
          <cell r="D83">
            <v>5.9999999999999995E-4</v>
          </cell>
          <cell r="E83">
            <v>5.0000000000000001E-4</v>
          </cell>
          <cell r="F83">
            <v>5.0000000000000001E-4</v>
          </cell>
          <cell r="G83">
            <v>5.9999999999999995E-4</v>
          </cell>
          <cell r="H83">
            <v>3.0000000000000001E-3</v>
          </cell>
          <cell r="I83">
            <v>1.4E-3</v>
          </cell>
          <cell r="J83">
            <v>1E-3</v>
          </cell>
          <cell r="K83">
            <v>3.5000000000000001E-3</v>
          </cell>
          <cell r="L83">
            <v>2.8E-3</v>
          </cell>
          <cell r="M83">
            <v>4.5999999999999999E-3</v>
          </cell>
          <cell r="N83">
            <v>4.8999999999999998E-3</v>
          </cell>
          <cell r="O83">
            <v>4.8999999999999998E-3</v>
          </cell>
          <cell r="P83">
            <v>4.1999999999999997E-3</v>
          </cell>
          <cell r="Q83">
            <v>3.8E-3</v>
          </cell>
          <cell r="R83">
            <v>5.8999999999999999E-3</v>
          </cell>
          <cell r="S83">
            <v>4.8999999999999998E-3</v>
          </cell>
          <cell r="T83">
            <v>4.1999999999999997E-3</v>
          </cell>
          <cell r="U83">
            <v>5.8999999999999999E-3</v>
          </cell>
          <cell r="V83">
            <v>7.9000000000000008E-3</v>
          </cell>
        </row>
        <row r="84">
          <cell r="B84" t="str">
            <v xml:space="preserve">Other Fruit Flavored San Pellegrino </v>
          </cell>
          <cell r="C84">
            <v>4.9399999999999999E-2</v>
          </cell>
          <cell r="D84">
            <v>7.85E-2</v>
          </cell>
          <cell r="E84">
            <v>0.10970000000000001</v>
          </cell>
          <cell r="F84">
            <v>9.7699999999999995E-2</v>
          </cell>
          <cell r="G84">
            <v>6.9500000000000006E-2</v>
          </cell>
          <cell r="H84">
            <v>6.2899999999999998E-2</v>
          </cell>
          <cell r="I84">
            <v>0.1278</v>
          </cell>
          <cell r="J84">
            <v>0.2074</v>
          </cell>
          <cell r="K84">
            <v>0.13239999999999999</v>
          </cell>
          <cell r="L84">
            <v>4.3799999999999999E-2</v>
          </cell>
          <cell r="M84">
            <v>0.55300000000000005</v>
          </cell>
          <cell r="N84">
            <v>0.55530000000000002</v>
          </cell>
          <cell r="O84">
            <v>0.55549999999999999</v>
          </cell>
          <cell r="P84">
            <v>0.50360000000000005</v>
          </cell>
          <cell r="Q84">
            <v>0.48330000000000001</v>
          </cell>
          <cell r="R84">
            <v>0.46760000000000002</v>
          </cell>
          <cell r="S84">
            <v>0.55530000000000002</v>
          </cell>
          <cell r="T84">
            <v>0.50360000000000005</v>
          </cell>
          <cell r="U84">
            <v>0.46760000000000002</v>
          </cell>
          <cell r="V84">
            <v>0.46200000000000002</v>
          </cell>
        </row>
        <row r="85">
          <cell r="B85" t="str">
            <v xml:space="preserve">Other Non-fruit Flavored San Pellegrino Cocktail </v>
          </cell>
          <cell r="C85">
            <v>0.12939999999999999</v>
          </cell>
          <cell r="D85">
            <v>0.16009999999999999</v>
          </cell>
          <cell r="E85">
            <v>0.1694</v>
          </cell>
          <cell r="F85">
            <v>0.16309999999999999</v>
          </cell>
          <cell r="G85">
            <v>0.17430000000000001</v>
          </cell>
          <cell r="H85">
            <v>0.1469</v>
          </cell>
          <cell r="I85">
            <v>0.28949999999999998</v>
          </cell>
          <cell r="J85">
            <v>0.33250000000000002</v>
          </cell>
          <cell r="K85">
            <v>0.32119999999999999</v>
          </cell>
          <cell r="L85">
            <v>0.1206</v>
          </cell>
          <cell r="M85">
            <v>0.93840000000000001</v>
          </cell>
          <cell r="N85">
            <v>0.96760000000000002</v>
          </cell>
          <cell r="O85">
            <v>0.97640000000000005</v>
          </cell>
          <cell r="P85">
            <v>0.93930000000000002</v>
          </cell>
          <cell r="Q85">
            <v>0.95320000000000005</v>
          </cell>
          <cell r="R85">
            <v>0.94320000000000004</v>
          </cell>
          <cell r="S85">
            <v>0.96760000000000002</v>
          </cell>
          <cell r="T85">
            <v>0.93930000000000002</v>
          </cell>
          <cell r="U85">
            <v>0.94320000000000004</v>
          </cell>
          <cell r="V85">
            <v>0.9345</v>
          </cell>
        </row>
        <row r="86">
          <cell r="B86" t="str">
            <v xml:space="preserve">Orangeades Vera </v>
          </cell>
          <cell r="C86">
            <v>0.38879999999999998</v>
          </cell>
          <cell r="D86">
            <v>0.52710000000000001</v>
          </cell>
          <cell r="E86">
            <v>0.68320000000000003</v>
          </cell>
          <cell r="F86">
            <v>0.61699999999999999</v>
          </cell>
          <cell r="G86">
            <v>0.55889999999999995</v>
          </cell>
          <cell r="H86">
            <v>0.52229999999999999</v>
          </cell>
          <cell r="I86">
            <v>0.91590000000000005</v>
          </cell>
          <cell r="J86">
            <v>1.3002</v>
          </cell>
          <cell r="K86">
            <v>1.0811999999999999</v>
          </cell>
          <cell r="L86">
            <v>0.48830000000000001</v>
          </cell>
          <cell r="M86">
            <v>2.9089</v>
          </cell>
          <cell r="N86">
            <v>3.0032999999999999</v>
          </cell>
          <cell r="O86">
            <v>3.0958999999999999</v>
          </cell>
          <cell r="P86">
            <v>3.1854</v>
          </cell>
          <cell r="Q86">
            <v>3.2281</v>
          </cell>
          <cell r="R86">
            <v>3.2972999999999999</v>
          </cell>
          <cell r="S86">
            <v>3.0032999999999999</v>
          </cell>
          <cell r="T86">
            <v>3.1854</v>
          </cell>
          <cell r="U86">
            <v>3.2972999999999999</v>
          </cell>
          <cell r="V86">
            <v>3.3969</v>
          </cell>
        </row>
        <row r="87">
          <cell r="B87" t="str">
            <v xml:space="preserve">Lemon Lime Vera </v>
          </cell>
          <cell r="C87">
            <v>0.27379999999999999</v>
          </cell>
          <cell r="D87">
            <v>0.34350000000000003</v>
          </cell>
          <cell r="E87">
            <v>0.4244</v>
          </cell>
          <cell r="F87">
            <v>0.39090000000000003</v>
          </cell>
          <cell r="G87">
            <v>0.36559999999999998</v>
          </cell>
          <cell r="H87">
            <v>0.35849999999999999</v>
          </cell>
          <cell r="I87">
            <v>0.61729999999999996</v>
          </cell>
          <cell r="J87">
            <v>0.81520000000000004</v>
          </cell>
          <cell r="K87">
            <v>0.72409999999999997</v>
          </cell>
          <cell r="L87">
            <v>0.31309999999999999</v>
          </cell>
          <cell r="M87">
            <v>2.3258000000000001</v>
          </cell>
          <cell r="N87">
            <v>2.3056999999999999</v>
          </cell>
          <cell r="O87">
            <v>2.3031000000000001</v>
          </cell>
          <cell r="P87">
            <v>2.2105000000000001</v>
          </cell>
          <cell r="Q87">
            <v>2.1438000000000001</v>
          </cell>
          <cell r="R87">
            <v>2.1566000000000001</v>
          </cell>
          <cell r="S87">
            <v>2.3056999999999999</v>
          </cell>
          <cell r="T87">
            <v>2.2105000000000001</v>
          </cell>
          <cell r="U87">
            <v>2.1566000000000001</v>
          </cell>
          <cell r="V87">
            <v>2.1959</v>
          </cell>
        </row>
        <row r="88">
          <cell r="B88" t="str">
            <v xml:space="preserve">Other Fruit Flavored Vera </v>
          </cell>
          <cell r="C88">
            <v>0.2072</v>
          </cell>
          <cell r="D88">
            <v>0.25729999999999997</v>
          </cell>
          <cell r="E88">
            <v>0.35249999999999998</v>
          </cell>
          <cell r="F88">
            <v>0.36909999999999998</v>
          </cell>
          <cell r="G88">
            <v>0.29870000000000002</v>
          </cell>
          <cell r="H88">
            <v>0.26619999999999999</v>
          </cell>
          <cell r="I88">
            <v>0.46439999999999998</v>
          </cell>
          <cell r="J88">
            <v>0.72160000000000002</v>
          </cell>
          <cell r="K88">
            <v>0.56489999999999996</v>
          </cell>
          <cell r="L88">
            <v>0.22819999999999999</v>
          </cell>
          <cell r="M88">
            <v>1.6742999999999999</v>
          </cell>
          <cell r="N88">
            <v>1.6887000000000001</v>
          </cell>
          <cell r="O88">
            <v>1.7</v>
          </cell>
          <cell r="P88">
            <v>1.7252000000000001</v>
          </cell>
          <cell r="Q88">
            <v>1.7211000000000001</v>
          </cell>
          <cell r="R88">
            <v>1.7508999999999999</v>
          </cell>
          <cell r="S88">
            <v>1.6887000000000001</v>
          </cell>
          <cell r="T88">
            <v>1.7252000000000001</v>
          </cell>
          <cell r="U88">
            <v>1.7508999999999999</v>
          </cell>
          <cell r="V88">
            <v>1.772</v>
          </cell>
        </row>
        <row r="89">
          <cell r="B89" t="str">
            <v xml:space="preserve">Other Non-fruit Flavored Vera </v>
          </cell>
          <cell r="C89">
            <v>0.1318</v>
          </cell>
          <cell r="D89">
            <v>0.17</v>
          </cell>
          <cell r="E89">
            <v>0.20250000000000001</v>
          </cell>
          <cell r="F89">
            <v>0.23469999999999999</v>
          </cell>
          <cell r="G89">
            <v>0.2014</v>
          </cell>
          <cell r="H89">
            <v>0.16159999999999999</v>
          </cell>
          <cell r="I89">
            <v>0.30180000000000001</v>
          </cell>
          <cell r="J89">
            <v>0.43719999999999998</v>
          </cell>
          <cell r="K89">
            <v>0.36299999999999999</v>
          </cell>
          <cell r="L89">
            <v>0.14829999999999999</v>
          </cell>
          <cell r="M89">
            <v>1.0432999999999999</v>
          </cell>
          <cell r="N89">
            <v>1.0552999999999999</v>
          </cell>
          <cell r="O89">
            <v>1.0582</v>
          </cell>
          <cell r="P89">
            <v>1.0753999999999999</v>
          </cell>
          <cell r="Q89">
            <v>1.0903</v>
          </cell>
          <cell r="R89">
            <v>1.1020000000000001</v>
          </cell>
          <cell r="S89">
            <v>1.0552999999999999</v>
          </cell>
          <cell r="T89">
            <v>1.0753999999999999</v>
          </cell>
          <cell r="U89">
            <v>1.1020000000000001</v>
          </cell>
          <cell r="V89">
            <v>1.1185</v>
          </cell>
        </row>
        <row r="90">
          <cell r="B90" t="str">
            <v xml:space="preserve">Other Non-fruit Flavored Chino </v>
          </cell>
          <cell r="C90">
            <v>0.54590000000000005</v>
          </cell>
          <cell r="D90">
            <v>0.75180000000000002</v>
          </cell>
          <cell r="E90">
            <v>0.96009999999999995</v>
          </cell>
          <cell r="F90">
            <v>0.997</v>
          </cell>
          <cell r="G90">
            <v>0.94120000000000004</v>
          </cell>
          <cell r="H90">
            <v>0.84209999999999996</v>
          </cell>
          <cell r="I90">
            <v>1.2977000000000001</v>
          </cell>
          <cell r="J90">
            <v>1.9571000000000001</v>
          </cell>
          <cell r="K90">
            <v>1.7833000000000001</v>
          </cell>
          <cell r="L90">
            <v>0.65669999999999995</v>
          </cell>
          <cell r="M90">
            <v>4.8196000000000003</v>
          </cell>
          <cell r="N90">
            <v>4.8007</v>
          </cell>
          <cell r="O90">
            <v>4.8464999999999998</v>
          </cell>
          <cell r="P90">
            <v>4.8682999999999996</v>
          </cell>
          <cell r="Q90">
            <v>4.9710999999999999</v>
          </cell>
          <cell r="R90">
            <v>5.0381</v>
          </cell>
          <cell r="S90">
            <v>4.8007</v>
          </cell>
          <cell r="T90">
            <v>4.8682999999999996</v>
          </cell>
          <cell r="U90">
            <v>5.0381</v>
          </cell>
          <cell r="V90">
            <v>5.1489000000000003</v>
          </cell>
        </row>
        <row r="91">
          <cell r="B91" t="str">
            <v xml:space="preserve">Orangeades Five </v>
          </cell>
          <cell r="C91">
            <v>0</v>
          </cell>
          <cell r="D91">
            <v>0</v>
          </cell>
          <cell r="E91">
            <v>0</v>
          </cell>
          <cell r="F91">
            <v>0</v>
          </cell>
          <cell r="G91">
            <v>0</v>
          </cell>
          <cell r="H91">
            <v>0</v>
          </cell>
          <cell r="I91">
            <v>0</v>
          </cell>
          <cell r="J91">
            <v>0</v>
          </cell>
          <cell r="K91">
            <v>0</v>
          </cell>
          <cell r="L91">
            <v>1E-4</v>
          </cell>
          <cell r="M91">
            <v>0</v>
          </cell>
          <cell r="N91">
            <v>0</v>
          </cell>
          <cell r="O91">
            <v>0</v>
          </cell>
          <cell r="P91">
            <v>0</v>
          </cell>
          <cell r="Q91">
            <v>0</v>
          </cell>
          <cell r="R91">
            <v>0</v>
          </cell>
          <cell r="S91">
            <v>0</v>
          </cell>
          <cell r="T91">
            <v>0</v>
          </cell>
          <cell r="U91">
            <v>0</v>
          </cell>
          <cell r="V91">
            <v>1E-4</v>
          </cell>
        </row>
        <row r="92">
          <cell r="B92" t="str">
            <v xml:space="preserve">Other Fruit Flavored Five </v>
          </cell>
          <cell r="C92">
            <v>0</v>
          </cell>
          <cell r="D92">
            <v>0</v>
          </cell>
          <cell r="E92">
            <v>0</v>
          </cell>
          <cell r="F92">
            <v>0</v>
          </cell>
          <cell r="G92">
            <v>0</v>
          </cell>
          <cell r="H92">
            <v>1E-4</v>
          </cell>
          <cell r="I92">
            <v>0</v>
          </cell>
          <cell r="J92">
            <v>0</v>
          </cell>
          <cell r="K92">
            <v>1E-4</v>
          </cell>
          <cell r="L92">
            <v>2.0000000000000001E-4</v>
          </cell>
          <cell r="M92">
            <v>0</v>
          </cell>
          <cell r="N92">
            <v>0</v>
          </cell>
          <cell r="O92">
            <v>0</v>
          </cell>
          <cell r="P92">
            <v>0</v>
          </cell>
          <cell r="Q92">
            <v>0</v>
          </cell>
          <cell r="R92">
            <v>1E-4</v>
          </cell>
          <cell r="S92">
            <v>0</v>
          </cell>
          <cell r="T92">
            <v>0</v>
          </cell>
          <cell r="U92">
            <v>1E-4</v>
          </cell>
          <cell r="V92">
            <v>2.9999999999999997E-4</v>
          </cell>
        </row>
        <row r="93">
          <cell r="B93" t="str">
            <v xml:space="preserve">Orangeades Happy </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B94" t="str">
            <v xml:space="preserve">Lemon Lime Happy </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B95" t="str">
            <v xml:space="preserve">Lemon Lime Spell </v>
          </cell>
          <cell r="C95">
            <v>3.4799999999999998E-2</v>
          </cell>
          <cell r="D95">
            <v>4.53E-2</v>
          </cell>
          <cell r="E95">
            <v>5.3199999999999997E-2</v>
          </cell>
          <cell r="F95">
            <v>4.8800000000000003E-2</v>
          </cell>
          <cell r="G95">
            <v>4.2700000000000002E-2</v>
          </cell>
          <cell r="H95">
            <v>3.6200000000000003E-2</v>
          </cell>
          <cell r="I95">
            <v>8.0100000000000005E-2</v>
          </cell>
          <cell r="J95">
            <v>0.1019</v>
          </cell>
          <cell r="K95">
            <v>7.8899999999999998E-2</v>
          </cell>
          <cell r="L95">
            <v>2.98E-2</v>
          </cell>
          <cell r="M95">
            <v>0.30990000000000001</v>
          </cell>
          <cell r="N95">
            <v>0.31140000000000001</v>
          </cell>
          <cell r="O95">
            <v>0.27879999999999999</v>
          </cell>
          <cell r="P95">
            <v>0.27239999999999998</v>
          </cell>
          <cell r="Q95">
            <v>0.27079999999999999</v>
          </cell>
          <cell r="R95">
            <v>0.26090000000000002</v>
          </cell>
          <cell r="S95">
            <v>0.31140000000000001</v>
          </cell>
          <cell r="T95">
            <v>0.27239999999999998</v>
          </cell>
          <cell r="U95">
            <v>0.26090000000000002</v>
          </cell>
          <cell r="V95">
            <v>0.25590000000000002</v>
          </cell>
        </row>
        <row r="96">
          <cell r="B96" t="str">
            <v xml:space="preserve">Orangeades All Others </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B97" t="str">
            <v xml:space="preserve">Other Non-fruit Flavored Gingerino </v>
          </cell>
          <cell r="C97">
            <v>4.41E-2</v>
          </cell>
          <cell r="D97">
            <v>6.5500000000000003E-2</v>
          </cell>
          <cell r="E97">
            <v>7.9600000000000004E-2</v>
          </cell>
          <cell r="F97">
            <v>7.2999999999999995E-2</v>
          </cell>
          <cell r="G97">
            <v>7.0400000000000004E-2</v>
          </cell>
          <cell r="H97">
            <v>8.1000000000000003E-2</v>
          </cell>
          <cell r="I97">
            <v>0.1096</v>
          </cell>
          <cell r="J97">
            <v>0.15260000000000001</v>
          </cell>
          <cell r="K97">
            <v>0.15140000000000001</v>
          </cell>
          <cell r="L97">
            <v>5.04E-2</v>
          </cell>
          <cell r="M97">
            <v>0.38969999999999999</v>
          </cell>
          <cell r="N97">
            <v>0.39350000000000002</v>
          </cell>
          <cell r="O97">
            <v>0.39660000000000001</v>
          </cell>
          <cell r="P97">
            <v>0.3967</v>
          </cell>
          <cell r="Q97">
            <v>0.40260000000000001</v>
          </cell>
          <cell r="R97">
            <v>0.41360000000000002</v>
          </cell>
          <cell r="S97">
            <v>0.39350000000000002</v>
          </cell>
          <cell r="T97">
            <v>0.3967</v>
          </cell>
          <cell r="U97">
            <v>0.41360000000000002</v>
          </cell>
          <cell r="V97">
            <v>0.4199</v>
          </cell>
        </row>
        <row r="98">
          <cell r="B98" t="str">
            <v xml:space="preserve">Other Non-fruit Flavored Old Tonic </v>
          </cell>
          <cell r="C98">
            <v>7.7999999999999996E-3</v>
          </cell>
          <cell r="D98">
            <v>6.4999999999999997E-3</v>
          </cell>
          <cell r="E98">
            <v>1.1900000000000001E-2</v>
          </cell>
          <cell r="F98">
            <v>1.1900000000000001E-2</v>
          </cell>
          <cell r="G98">
            <v>8.0999999999999996E-3</v>
          </cell>
          <cell r="H98">
            <v>1.37E-2</v>
          </cell>
          <cell r="I98">
            <v>1.4200000000000001E-2</v>
          </cell>
          <cell r="J98">
            <v>2.3800000000000002E-2</v>
          </cell>
          <cell r="K98">
            <v>2.1700000000000001E-2</v>
          </cell>
          <cell r="L98">
            <v>6.8999999999999999E-3</v>
          </cell>
          <cell r="M98">
            <v>3.39E-2</v>
          </cell>
          <cell r="N98">
            <v>3.4200000000000001E-2</v>
          </cell>
          <cell r="O98">
            <v>4.1500000000000002E-2</v>
          </cell>
          <cell r="P98">
            <v>4.7100000000000003E-2</v>
          </cell>
          <cell r="Q98">
            <v>5.0500000000000003E-2</v>
          </cell>
          <cell r="R98">
            <v>5.9799999999999999E-2</v>
          </cell>
          <cell r="S98">
            <v>3.4200000000000001E-2</v>
          </cell>
          <cell r="T98">
            <v>4.7100000000000003E-2</v>
          </cell>
          <cell r="U98">
            <v>5.9799999999999999E-2</v>
          </cell>
          <cell r="V98">
            <v>5.8999999999999997E-2</v>
          </cell>
        </row>
        <row r="99">
          <cell r="B99" t="str">
            <v xml:space="preserve">Other Non-fruit Flavored Recoaro </v>
          </cell>
          <cell r="C99">
            <v>0.1087</v>
          </cell>
          <cell r="D99">
            <v>0.15079999999999999</v>
          </cell>
          <cell r="E99">
            <v>0.2024</v>
          </cell>
          <cell r="F99">
            <v>0.1996</v>
          </cell>
          <cell r="G99">
            <v>0.14610000000000001</v>
          </cell>
          <cell r="H99">
            <v>0.127</v>
          </cell>
          <cell r="I99">
            <v>0.25950000000000001</v>
          </cell>
          <cell r="J99">
            <v>0.40200000000000002</v>
          </cell>
          <cell r="K99">
            <v>0.27310000000000001</v>
          </cell>
          <cell r="L99">
            <v>0.1079</v>
          </cell>
          <cell r="M99">
            <v>0.97170000000000001</v>
          </cell>
          <cell r="N99">
            <v>0.98860000000000003</v>
          </cell>
          <cell r="O99">
            <v>0.98460000000000003</v>
          </cell>
          <cell r="P99">
            <v>0.95309999999999995</v>
          </cell>
          <cell r="Q99">
            <v>0.93430000000000002</v>
          </cell>
          <cell r="R99">
            <v>0.93459999999999999</v>
          </cell>
          <cell r="S99">
            <v>0.98860000000000003</v>
          </cell>
          <cell r="T99">
            <v>0.95309999999999995</v>
          </cell>
          <cell r="U99">
            <v>0.93459999999999999</v>
          </cell>
          <cell r="V99">
            <v>0.93369999999999997</v>
          </cell>
        </row>
        <row r="100">
          <cell r="B100" t="str">
            <v xml:space="preserve">Other Non-fruit Flavored Sanbitter </v>
          </cell>
          <cell r="C100">
            <v>0.1013</v>
          </cell>
          <cell r="D100">
            <v>0.14779999999999999</v>
          </cell>
          <cell r="E100">
            <v>0.16950000000000001</v>
          </cell>
          <cell r="F100">
            <v>0.15409999999999999</v>
          </cell>
          <cell r="G100">
            <v>0.13780000000000001</v>
          </cell>
          <cell r="H100">
            <v>0.158</v>
          </cell>
          <cell r="I100">
            <v>0.24909999999999999</v>
          </cell>
          <cell r="J100">
            <v>0.32369999999999999</v>
          </cell>
          <cell r="K100">
            <v>0.29580000000000001</v>
          </cell>
          <cell r="L100">
            <v>0.1011</v>
          </cell>
          <cell r="M100">
            <v>0.95099999999999996</v>
          </cell>
          <cell r="N100">
            <v>0.94769999999999999</v>
          </cell>
          <cell r="O100">
            <v>0.9375</v>
          </cell>
          <cell r="P100">
            <v>0.91879999999999995</v>
          </cell>
          <cell r="Q100">
            <v>0.90310000000000001</v>
          </cell>
          <cell r="R100">
            <v>0.86860000000000004</v>
          </cell>
          <cell r="S100">
            <v>0.94769999999999999</v>
          </cell>
          <cell r="T100">
            <v>0.91879999999999995</v>
          </cell>
          <cell r="U100">
            <v>0.86860000000000004</v>
          </cell>
          <cell r="V100">
            <v>0.86829999999999996</v>
          </cell>
        </row>
        <row r="101">
          <cell r="B101" t="str">
            <v xml:space="preserve">Still Drinks Orange/lemon B Too </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2">
          <cell r="B102" t="str">
            <v xml:space="preserve">Still Drinks Other Fruit Flavored B Too </v>
          </cell>
          <cell r="C102">
            <v>0</v>
          </cell>
          <cell r="D102">
            <v>0</v>
          </cell>
          <cell r="E102">
            <v>0</v>
          </cell>
          <cell r="F102">
            <v>0</v>
          </cell>
          <cell r="G102">
            <v>0</v>
          </cell>
          <cell r="H102">
            <v>0</v>
          </cell>
          <cell r="I102">
            <v>0</v>
          </cell>
          <cell r="J102">
            <v>0</v>
          </cell>
          <cell r="K102">
            <v>0</v>
          </cell>
          <cell r="L102">
            <v>0</v>
          </cell>
          <cell r="M102">
            <v>1E-4</v>
          </cell>
          <cell r="N102">
            <v>1E-4</v>
          </cell>
          <cell r="O102">
            <v>0</v>
          </cell>
          <cell r="P102">
            <v>0</v>
          </cell>
          <cell r="Q102">
            <v>0</v>
          </cell>
          <cell r="R102">
            <v>0</v>
          </cell>
          <cell r="S102">
            <v>1E-4</v>
          </cell>
          <cell r="T102">
            <v>0</v>
          </cell>
          <cell r="U102">
            <v>0</v>
          </cell>
          <cell r="V102">
            <v>0</v>
          </cell>
        </row>
        <row r="103">
          <cell r="B103" t="str">
            <v xml:space="preserve">Rtd Tea Non Carbonated Belte </v>
          </cell>
          <cell r="C103">
            <v>0.83679999999999999</v>
          </cell>
          <cell r="D103">
            <v>1.2841</v>
          </cell>
          <cell r="E103">
            <v>3.0899000000000001</v>
          </cell>
          <cell r="F103">
            <v>3.3224</v>
          </cell>
          <cell r="G103">
            <v>1.5879000000000001</v>
          </cell>
          <cell r="H103">
            <v>0.92179999999999995</v>
          </cell>
          <cell r="I103">
            <v>2.121</v>
          </cell>
          <cell r="J103">
            <v>6.4123000000000001</v>
          </cell>
          <cell r="K103">
            <v>2.5097</v>
          </cell>
          <cell r="L103">
            <v>0.76959999999999995</v>
          </cell>
          <cell r="M103">
            <v>11.06</v>
          </cell>
          <cell r="N103">
            <v>11.175800000000001</v>
          </cell>
          <cell r="O103">
            <v>11.574400000000001</v>
          </cell>
          <cell r="P103">
            <v>11.333600000000001</v>
          </cell>
          <cell r="Q103">
            <v>11.1252</v>
          </cell>
          <cell r="R103">
            <v>11.042999999999999</v>
          </cell>
          <cell r="S103">
            <v>11.175800000000001</v>
          </cell>
          <cell r="T103">
            <v>11.333600000000001</v>
          </cell>
          <cell r="U103">
            <v>11.042999999999999</v>
          </cell>
          <cell r="V103">
            <v>10.9757</v>
          </cell>
        </row>
        <row r="104">
          <cell r="B104" t="str">
            <v xml:space="preserve">Rtd Tea Non Carbonated B The </v>
          </cell>
          <cell r="C104">
            <v>6.9999999999999999E-4</v>
          </cell>
          <cell r="D104">
            <v>1.6000000000000001E-3</v>
          </cell>
          <cell r="E104">
            <v>0</v>
          </cell>
          <cell r="F104">
            <v>1E-4</v>
          </cell>
          <cell r="G104">
            <v>0</v>
          </cell>
          <cell r="H104">
            <v>0</v>
          </cell>
          <cell r="I104">
            <v>2.3E-3</v>
          </cell>
          <cell r="J104">
            <v>1E-4</v>
          </cell>
          <cell r="K104">
            <v>0</v>
          </cell>
          <cell r="L104">
            <v>0</v>
          </cell>
          <cell r="M104">
            <v>1.47E-2</v>
          </cell>
          <cell r="N104">
            <v>1.15E-2</v>
          </cell>
          <cell r="O104">
            <v>7.4000000000000003E-3</v>
          </cell>
          <cell r="P104">
            <v>6.3E-3</v>
          </cell>
          <cell r="Q104">
            <v>3.8E-3</v>
          </cell>
          <cell r="R104">
            <v>2.3999999999999998E-3</v>
          </cell>
          <cell r="S104">
            <v>1.15E-2</v>
          </cell>
          <cell r="T104">
            <v>6.3E-3</v>
          </cell>
          <cell r="U104">
            <v>2.3999999999999998E-3</v>
          </cell>
          <cell r="V104">
            <v>1.6999999999999999E-3</v>
          </cell>
        </row>
        <row r="105">
          <cell r="B105" t="str">
            <v xml:space="preserve">Rtd Coffee Non Carbonated Nescafe White Ice </v>
          </cell>
          <cell r="C105">
            <v>0</v>
          </cell>
          <cell r="D105">
            <v>0</v>
          </cell>
          <cell r="E105">
            <v>0</v>
          </cell>
          <cell r="F105">
            <v>0</v>
          </cell>
          <cell r="G105">
            <v>0</v>
          </cell>
          <cell r="H105">
            <v>0</v>
          </cell>
          <cell r="I105">
            <v>0</v>
          </cell>
          <cell r="J105">
            <v>0</v>
          </cell>
          <cell r="K105">
            <v>0</v>
          </cell>
          <cell r="L105">
            <v>0</v>
          </cell>
          <cell r="M105">
            <v>1.9E-3</v>
          </cell>
          <cell r="N105">
            <v>5.9999999999999995E-4</v>
          </cell>
          <cell r="O105">
            <v>1E-4</v>
          </cell>
          <cell r="P105">
            <v>0</v>
          </cell>
          <cell r="Q105">
            <v>0</v>
          </cell>
          <cell r="R105">
            <v>0</v>
          </cell>
          <cell r="S105">
            <v>5.9999999999999995E-4</v>
          </cell>
          <cell r="T105">
            <v>0</v>
          </cell>
          <cell r="U105">
            <v>0</v>
          </cell>
          <cell r="V105">
            <v>0</v>
          </cell>
        </row>
        <row r="106">
          <cell r="B106" t="str">
            <v xml:space="preserve">Rtd Coffee Non Carbonated Nescafe Ice </v>
          </cell>
          <cell r="C106">
            <v>3.0999999999999999E-3</v>
          </cell>
          <cell r="D106">
            <v>0</v>
          </cell>
          <cell r="E106">
            <v>0</v>
          </cell>
          <cell r="F106">
            <v>0</v>
          </cell>
          <cell r="G106">
            <v>0</v>
          </cell>
          <cell r="H106">
            <v>0</v>
          </cell>
          <cell r="I106">
            <v>3.0999999999999999E-3</v>
          </cell>
          <cell r="J106">
            <v>0</v>
          </cell>
          <cell r="K106">
            <v>0</v>
          </cell>
          <cell r="L106">
            <v>0</v>
          </cell>
          <cell r="M106">
            <v>3.04E-2</v>
          </cell>
          <cell r="N106">
            <v>2.5999999999999999E-2</v>
          </cell>
          <cell r="O106">
            <v>1.89E-2</v>
          </cell>
          <cell r="P106">
            <v>1.24E-2</v>
          </cell>
          <cell r="Q106">
            <v>6.0000000000000001E-3</v>
          </cell>
          <cell r="R106">
            <v>3.0999999999999999E-3</v>
          </cell>
          <cell r="S106">
            <v>2.5999999999999999E-2</v>
          </cell>
          <cell r="T106">
            <v>1.24E-2</v>
          </cell>
          <cell r="U106">
            <v>3.0999999999999999E-3</v>
          </cell>
          <cell r="V106">
            <v>0</v>
          </cell>
        </row>
        <row r="107">
          <cell r="B107" t="str">
            <v xml:space="preserve">Tot Water San Pellegrino </v>
          </cell>
          <cell r="C107">
            <v>32.535899999999998</v>
          </cell>
          <cell r="D107">
            <v>38.094200000000001</v>
          </cell>
          <cell r="E107">
            <v>44.509500000000003</v>
          </cell>
          <cell r="F107">
            <v>37.615200000000002</v>
          </cell>
          <cell r="G107">
            <v>38.927100000000003</v>
          </cell>
          <cell r="H107">
            <v>35.173000000000002</v>
          </cell>
          <cell r="I107">
            <v>70.630099999999999</v>
          </cell>
          <cell r="J107">
            <v>82.124799999999993</v>
          </cell>
          <cell r="K107">
            <v>74.100099999999998</v>
          </cell>
          <cell r="L107">
            <v>32.901899999999998</v>
          </cell>
          <cell r="M107">
            <v>226.8638</v>
          </cell>
          <cell r="N107">
            <v>229.22110000000001</v>
          </cell>
          <cell r="O107">
            <v>230.9693</v>
          </cell>
          <cell r="P107">
            <v>226.9332</v>
          </cell>
          <cell r="Q107">
            <v>226.5256</v>
          </cell>
          <cell r="R107">
            <v>226.85499999999999</v>
          </cell>
          <cell r="S107">
            <v>229.22110000000001</v>
          </cell>
          <cell r="T107">
            <v>226.9332</v>
          </cell>
          <cell r="U107">
            <v>226.85499999999999</v>
          </cell>
          <cell r="V107">
            <v>227.2209</v>
          </cell>
        </row>
        <row r="110">
          <cell r="B110" t="str">
            <v>Total Italy + Discount</v>
          </cell>
        </row>
        <row r="111">
          <cell r="B111" t="str">
            <v>Unit Cases/1000000</v>
          </cell>
        </row>
        <row r="112">
          <cell r="C112" t="str">
            <v>JF02</v>
          </cell>
          <cell r="D112" t="str">
            <v>MA02</v>
          </cell>
          <cell r="E112" t="str">
            <v>MJ02</v>
          </cell>
          <cell r="F112" t="str">
            <v>JA02</v>
          </cell>
          <cell r="G112" t="str">
            <v>SO02</v>
          </cell>
          <cell r="H112" t="str">
            <v>ND02</v>
          </cell>
          <cell r="I112" t="str">
            <v>1quadrim2002</v>
          </cell>
          <cell r="J112" t="str">
            <v>2quadrim2002</v>
          </cell>
          <cell r="K112" t="str">
            <v>3quadrim2002</v>
          </cell>
          <cell r="L112" t="str">
            <v>JF03</v>
          </cell>
          <cell r="M112" t="str">
            <v>Mat1bim2002</v>
          </cell>
          <cell r="N112" t="str">
            <v>Mat2bim2002</v>
          </cell>
          <cell r="O112" t="str">
            <v>Mat3bim2002</v>
          </cell>
          <cell r="P112" t="str">
            <v>Mat4Bim2002</v>
          </cell>
          <cell r="Q112" t="str">
            <v>Mat5Bim2002</v>
          </cell>
          <cell r="R112" t="str">
            <v xml:space="preserve"> Annual 2002</v>
          </cell>
          <cell r="S112" t="str">
            <v>mat1quad2002</v>
          </cell>
          <cell r="T112" t="str">
            <v>Mat2quad2002</v>
          </cell>
          <cell r="U112" t="str">
            <v>Mat3quad2002</v>
          </cell>
          <cell r="V112" t="str">
            <v>YE</v>
          </cell>
        </row>
        <row r="113">
          <cell r="B113" t="str">
            <v xml:space="preserve">Total San Benedetto </v>
          </cell>
          <cell r="C113">
            <v>28.459299999999999</v>
          </cell>
          <cell r="D113">
            <v>35.454500000000003</v>
          </cell>
          <cell r="E113">
            <v>43.762900000000002</v>
          </cell>
          <cell r="F113">
            <v>40.200200000000002</v>
          </cell>
          <cell r="G113">
            <v>38.1907</v>
          </cell>
          <cell r="H113">
            <v>33.112699999999997</v>
          </cell>
          <cell r="I113">
            <v>63.913800000000002</v>
          </cell>
          <cell r="J113">
            <v>83.963099999999997</v>
          </cell>
          <cell r="K113">
            <v>71.303399999999996</v>
          </cell>
          <cell r="L113">
            <v>29.702500000000001</v>
          </cell>
          <cell r="M113">
            <v>222.9631</v>
          </cell>
          <cell r="N113">
            <v>221.82060000000001</v>
          </cell>
          <cell r="O113">
            <v>222.47790000000001</v>
          </cell>
          <cell r="P113">
            <v>219.78489999999999</v>
          </cell>
          <cell r="Q113">
            <v>218.10919999999999</v>
          </cell>
          <cell r="R113">
            <v>219.18020000000001</v>
          </cell>
          <cell r="S113">
            <v>221.82060000000001</v>
          </cell>
          <cell r="T113">
            <v>219.78489999999999</v>
          </cell>
          <cell r="U113">
            <v>219.18029999999999</v>
          </cell>
          <cell r="V113">
            <v>220.42339999999999</v>
          </cell>
        </row>
        <row r="114">
          <cell r="B114" t="str">
            <v xml:space="preserve">Tot Csd's San Benedetto </v>
          </cell>
          <cell r="C114">
            <v>3.2532999999999999</v>
          </cell>
          <cell r="D114">
            <v>4.194</v>
          </cell>
          <cell r="E114">
            <v>5.1626000000000003</v>
          </cell>
          <cell r="F114">
            <v>5.6481000000000003</v>
          </cell>
          <cell r="G114">
            <v>4.6620999999999997</v>
          </cell>
          <cell r="H114">
            <v>3.7208000000000001</v>
          </cell>
          <cell r="I114">
            <v>7.4471999999999996</v>
          </cell>
          <cell r="J114">
            <v>10.810700000000001</v>
          </cell>
          <cell r="K114">
            <v>8.3828999999999994</v>
          </cell>
          <cell r="L114">
            <v>3.2391999999999999</v>
          </cell>
          <cell r="M114">
            <v>27.08</v>
          </cell>
          <cell r="N114">
            <v>27.073599999999999</v>
          </cell>
          <cell r="O114">
            <v>26.815200000000001</v>
          </cell>
          <cell r="P114">
            <v>26.753799999999998</v>
          </cell>
          <cell r="Q114">
            <v>26.537199999999999</v>
          </cell>
          <cell r="R114">
            <v>26.640899999999998</v>
          </cell>
          <cell r="S114">
            <v>27.073599999999999</v>
          </cell>
          <cell r="T114">
            <v>26.753799999999998</v>
          </cell>
          <cell r="U114">
            <v>26.640899999999998</v>
          </cell>
          <cell r="V114">
            <v>26.626799999999999</v>
          </cell>
        </row>
        <row r="115">
          <cell r="B115" t="str">
            <v xml:space="preserve">Colas Guizza </v>
          </cell>
          <cell r="C115">
            <v>0.183</v>
          </cell>
          <cell r="D115">
            <v>0.2606</v>
          </cell>
          <cell r="E115">
            <v>0.31409999999999999</v>
          </cell>
          <cell r="F115">
            <v>0.4773</v>
          </cell>
          <cell r="G115">
            <v>0.31369999999999998</v>
          </cell>
          <cell r="H115">
            <v>0.20960000000000001</v>
          </cell>
          <cell r="I115">
            <v>0.44350000000000001</v>
          </cell>
          <cell r="J115">
            <v>0.79139999999999999</v>
          </cell>
          <cell r="K115">
            <v>0.52329999999999999</v>
          </cell>
          <cell r="L115">
            <v>0.16200000000000001</v>
          </cell>
          <cell r="M115">
            <v>1.5759000000000001</v>
          </cell>
          <cell r="N115">
            <v>1.6</v>
          </cell>
          <cell r="O115">
            <v>1.6462000000000001</v>
          </cell>
          <cell r="P115">
            <v>1.7392000000000001</v>
          </cell>
          <cell r="Q115">
            <v>1.7562</v>
          </cell>
          <cell r="R115">
            <v>1.7582</v>
          </cell>
          <cell r="S115">
            <v>1.6</v>
          </cell>
          <cell r="T115">
            <v>1.7392000000000001</v>
          </cell>
          <cell r="U115">
            <v>1.7582</v>
          </cell>
          <cell r="V115">
            <v>1.7373000000000001</v>
          </cell>
        </row>
        <row r="116">
          <cell r="B116" t="str">
            <v xml:space="preserve">Orangeades Guizza </v>
          </cell>
          <cell r="C116">
            <v>0.42609999999999998</v>
          </cell>
          <cell r="D116">
            <v>0.55120000000000002</v>
          </cell>
          <cell r="E116">
            <v>0.69889999999999997</v>
          </cell>
          <cell r="F116">
            <v>0.89939999999999998</v>
          </cell>
          <cell r="G116">
            <v>0.66059999999999997</v>
          </cell>
          <cell r="H116">
            <v>0.49959999999999999</v>
          </cell>
          <cell r="I116">
            <v>0.97729999999999995</v>
          </cell>
          <cell r="J116">
            <v>1.5983000000000001</v>
          </cell>
          <cell r="K116">
            <v>1.1601999999999999</v>
          </cell>
          <cell r="L116">
            <v>0.43080000000000002</v>
          </cell>
          <cell r="M116">
            <v>3.7166000000000001</v>
          </cell>
          <cell r="N116">
            <v>3.6337000000000002</v>
          </cell>
          <cell r="O116">
            <v>3.6356000000000002</v>
          </cell>
          <cell r="P116">
            <v>3.722</v>
          </cell>
          <cell r="Q116">
            <v>3.7454000000000001</v>
          </cell>
          <cell r="R116">
            <v>3.7359</v>
          </cell>
          <cell r="S116">
            <v>3.6337000000000002</v>
          </cell>
          <cell r="T116">
            <v>3.722</v>
          </cell>
          <cell r="U116">
            <v>3.7359</v>
          </cell>
          <cell r="V116">
            <v>3.7404999999999999</v>
          </cell>
        </row>
        <row r="117">
          <cell r="B117" t="str">
            <v xml:space="preserve">Lemon Lime Guizza </v>
          </cell>
          <cell r="C117">
            <v>0.45329999999999998</v>
          </cell>
          <cell r="D117">
            <v>0.56830000000000003</v>
          </cell>
          <cell r="E117">
            <v>0.70279999999999998</v>
          </cell>
          <cell r="F117">
            <v>0.86729999999999996</v>
          </cell>
          <cell r="G117">
            <v>0.65990000000000004</v>
          </cell>
          <cell r="H117">
            <v>0.53369999999999995</v>
          </cell>
          <cell r="I117">
            <v>1.0215000000000001</v>
          </cell>
          <cell r="J117">
            <v>1.57</v>
          </cell>
          <cell r="K117">
            <v>1.1936</v>
          </cell>
          <cell r="L117">
            <v>0.46450000000000002</v>
          </cell>
          <cell r="M117">
            <v>3.8007</v>
          </cell>
          <cell r="N117">
            <v>3.7597</v>
          </cell>
          <cell r="O117">
            <v>3.7536</v>
          </cell>
          <cell r="P117">
            <v>3.7547999999999999</v>
          </cell>
          <cell r="Q117">
            <v>3.7698</v>
          </cell>
          <cell r="R117">
            <v>3.7850999999999999</v>
          </cell>
          <cell r="S117">
            <v>3.7597</v>
          </cell>
          <cell r="T117">
            <v>3.7547999999999999</v>
          </cell>
          <cell r="U117">
            <v>3.7850999999999999</v>
          </cell>
          <cell r="V117">
            <v>3.7964000000000002</v>
          </cell>
        </row>
        <row r="118">
          <cell r="B118" t="str">
            <v xml:space="preserve">Other Fruit Flavored Guizza </v>
          </cell>
          <cell r="C118">
            <v>0.31240000000000001</v>
          </cell>
          <cell r="D118">
            <v>0.41539999999999999</v>
          </cell>
          <cell r="E118">
            <v>0.54900000000000004</v>
          </cell>
          <cell r="F118">
            <v>0.64839999999999998</v>
          </cell>
          <cell r="G118">
            <v>0.45019999999999999</v>
          </cell>
          <cell r="H118">
            <v>0.32790000000000002</v>
          </cell>
          <cell r="I118">
            <v>0.7278</v>
          </cell>
          <cell r="J118">
            <v>1.1974</v>
          </cell>
          <cell r="K118">
            <v>0.77810000000000001</v>
          </cell>
          <cell r="L118">
            <v>0.28170000000000001</v>
          </cell>
          <cell r="M118">
            <v>2.7772999999999999</v>
          </cell>
          <cell r="N118">
            <v>2.7635000000000001</v>
          </cell>
          <cell r="O118">
            <v>2.7633000000000001</v>
          </cell>
          <cell r="P118">
            <v>2.7679999999999998</v>
          </cell>
          <cell r="Q118">
            <v>2.7383000000000002</v>
          </cell>
          <cell r="R118">
            <v>2.7033</v>
          </cell>
          <cell r="S118">
            <v>2.7635000000000001</v>
          </cell>
          <cell r="T118">
            <v>2.7679999999999998</v>
          </cell>
          <cell r="U118">
            <v>2.7033</v>
          </cell>
          <cell r="V118">
            <v>2.6726000000000001</v>
          </cell>
        </row>
        <row r="119">
          <cell r="B119" t="str">
            <v xml:space="preserve">Other Non-fruit Flavored Guizza </v>
          </cell>
          <cell r="C119">
            <v>0.15290000000000001</v>
          </cell>
          <cell r="D119">
            <v>0.21029999999999999</v>
          </cell>
          <cell r="E119">
            <v>0.28079999999999999</v>
          </cell>
          <cell r="F119">
            <v>0.32740000000000002</v>
          </cell>
          <cell r="G119">
            <v>0.24979999999999999</v>
          </cell>
          <cell r="H119">
            <v>0.20469999999999999</v>
          </cell>
          <cell r="I119">
            <v>0.36320000000000002</v>
          </cell>
          <cell r="J119">
            <v>0.60809999999999997</v>
          </cell>
          <cell r="K119">
            <v>0.45450000000000002</v>
          </cell>
          <cell r="L119">
            <v>0.15659999999999999</v>
          </cell>
          <cell r="M119">
            <v>1.417</v>
          </cell>
          <cell r="N119">
            <v>1.3992</v>
          </cell>
          <cell r="O119">
            <v>1.4263999999999999</v>
          </cell>
          <cell r="P119">
            <v>1.4220999999999999</v>
          </cell>
          <cell r="Q119">
            <v>1.4048</v>
          </cell>
          <cell r="R119">
            <v>1.4258</v>
          </cell>
          <cell r="S119">
            <v>1.3992</v>
          </cell>
          <cell r="T119">
            <v>1.4220999999999999</v>
          </cell>
          <cell r="U119">
            <v>1.4258</v>
          </cell>
          <cell r="V119">
            <v>1.4296</v>
          </cell>
        </row>
        <row r="120">
          <cell r="B120" t="str">
            <v xml:space="preserve">Orangeades Vit Guizza </v>
          </cell>
          <cell r="C120">
            <v>1.83E-2</v>
          </cell>
          <cell r="D120">
            <v>2.2599999999999999E-2</v>
          </cell>
          <cell r="E120">
            <v>2.7900000000000001E-2</v>
          </cell>
          <cell r="F120">
            <v>5.0599999999999999E-2</v>
          </cell>
          <cell r="G120">
            <v>4.99E-2</v>
          </cell>
          <cell r="H120">
            <v>2.9700000000000001E-2</v>
          </cell>
          <cell r="I120">
            <v>4.0899999999999999E-2</v>
          </cell>
          <cell r="J120">
            <v>7.85E-2</v>
          </cell>
          <cell r="K120">
            <v>7.9600000000000004E-2</v>
          </cell>
          <cell r="L120">
            <v>2.93E-2</v>
          </cell>
          <cell r="M120">
            <v>0.1366</v>
          </cell>
          <cell r="N120">
            <v>0.14180000000000001</v>
          </cell>
          <cell r="O120">
            <v>0.1426</v>
          </cell>
          <cell r="P120">
            <v>0.159</v>
          </cell>
          <cell r="Q120">
            <v>0.18779999999999999</v>
          </cell>
          <cell r="R120">
            <v>0.19900000000000001</v>
          </cell>
          <cell r="S120">
            <v>0.14180000000000001</v>
          </cell>
          <cell r="T120">
            <v>0.159</v>
          </cell>
          <cell r="U120">
            <v>0.19900000000000001</v>
          </cell>
          <cell r="V120">
            <v>0.21</v>
          </cell>
        </row>
        <row r="121">
          <cell r="B121" t="str">
            <v xml:space="preserve">Other Fruit Flavored Vit Guizza </v>
          </cell>
          <cell r="C121">
            <v>2.41E-2</v>
          </cell>
          <cell r="D121">
            <v>2.6800000000000001E-2</v>
          </cell>
          <cell r="E121">
            <v>3.8600000000000002E-2</v>
          </cell>
          <cell r="F121">
            <v>5.62E-2</v>
          </cell>
          <cell r="G121">
            <v>3.9399999999999998E-2</v>
          </cell>
          <cell r="H121">
            <v>3.3399999999999999E-2</v>
          </cell>
          <cell r="I121">
            <v>5.0900000000000001E-2</v>
          </cell>
          <cell r="J121">
            <v>9.4700000000000006E-2</v>
          </cell>
          <cell r="K121">
            <v>7.2700000000000001E-2</v>
          </cell>
          <cell r="L121">
            <v>3.15E-2</v>
          </cell>
          <cell r="M121">
            <v>0.19439999999999999</v>
          </cell>
          <cell r="N121">
            <v>0.1993</v>
          </cell>
          <cell r="O121">
            <v>0.20649999999999999</v>
          </cell>
          <cell r="P121">
            <v>0.2147</v>
          </cell>
          <cell r="Q121">
            <v>0.21340000000000001</v>
          </cell>
          <cell r="R121">
            <v>0.21840000000000001</v>
          </cell>
          <cell r="S121">
            <v>0.1993</v>
          </cell>
          <cell r="T121">
            <v>0.2147</v>
          </cell>
          <cell r="U121">
            <v>0.21840000000000001</v>
          </cell>
          <cell r="V121">
            <v>0.22570000000000001</v>
          </cell>
        </row>
        <row r="122">
          <cell r="B122" t="str">
            <v xml:space="preserve">Other Non-fruit Flavored Guizza Bitter </v>
          </cell>
          <cell r="C122">
            <v>3.5000000000000001E-3</v>
          </cell>
          <cell r="D122">
            <v>5.5999999999999999E-3</v>
          </cell>
          <cell r="E122">
            <v>5.1999999999999998E-3</v>
          </cell>
          <cell r="F122">
            <v>4.5999999999999999E-3</v>
          </cell>
          <cell r="G122">
            <v>4.1999999999999997E-3</v>
          </cell>
          <cell r="H122">
            <v>3.3999999999999998E-3</v>
          </cell>
          <cell r="I122">
            <v>8.9999999999999993E-3</v>
          </cell>
          <cell r="J122">
            <v>9.7999999999999997E-3</v>
          </cell>
          <cell r="K122">
            <v>7.7000000000000002E-3</v>
          </cell>
          <cell r="L122">
            <v>2.8E-3</v>
          </cell>
          <cell r="M122">
            <v>4.1000000000000002E-2</v>
          </cell>
          <cell r="N122">
            <v>3.6799999999999999E-2</v>
          </cell>
          <cell r="O122">
            <v>3.4599999999999999E-2</v>
          </cell>
          <cell r="P122">
            <v>2.9100000000000001E-2</v>
          </cell>
          <cell r="Q122">
            <v>2.7799999999999998E-2</v>
          </cell>
          <cell r="R122">
            <v>2.6499999999999999E-2</v>
          </cell>
          <cell r="S122">
            <v>3.6799999999999999E-2</v>
          </cell>
          <cell r="T122">
            <v>2.9100000000000001E-2</v>
          </cell>
          <cell r="U122">
            <v>2.6499999999999999E-2</v>
          </cell>
          <cell r="V122">
            <v>2.58E-2</v>
          </cell>
        </row>
        <row r="123">
          <cell r="B123" t="str">
            <v xml:space="preserve">Orangeades San Benedetto </v>
          </cell>
          <cell r="C123">
            <v>5.91E-2</v>
          </cell>
          <cell r="D123">
            <v>6.5299999999999997E-2</v>
          </cell>
          <cell r="E123">
            <v>6.6299999999999998E-2</v>
          </cell>
          <cell r="F123">
            <v>4.9500000000000002E-2</v>
          </cell>
          <cell r="G123">
            <v>3.6499999999999998E-2</v>
          </cell>
          <cell r="H123">
            <v>3.2300000000000002E-2</v>
          </cell>
          <cell r="I123">
            <v>0.1244</v>
          </cell>
          <cell r="J123">
            <v>0.1158</v>
          </cell>
          <cell r="K123">
            <v>6.88E-2</v>
          </cell>
          <cell r="L123">
            <v>2.92E-2</v>
          </cell>
          <cell r="M123">
            <v>0.5504</v>
          </cell>
          <cell r="N123">
            <v>0.53400000000000003</v>
          </cell>
          <cell r="O123">
            <v>0.48399999999999999</v>
          </cell>
          <cell r="P123">
            <v>0.4249</v>
          </cell>
          <cell r="Q123">
            <v>0.35249999999999998</v>
          </cell>
          <cell r="R123">
            <v>0.309</v>
          </cell>
          <cell r="S123">
            <v>0.53400000000000003</v>
          </cell>
          <cell r="T123">
            <v>0.4249</v>
          </cell>
          <cell r="U123">
            <v>0.309</v>
          </cell>
          <cell r="V123">
            <v>0.27910000000000001</v>
          </cell>
        </row>
        <row r="124">
          <cell r="B124" t="str">
            <v xml:space="preserve">Lemon Lime San Benedetto </v>
          </cell>
          <cell r="C124">
            <v>6.6799999999999998E-2</v>
          </cell>
          <cell r="D124">
            <v>7.8E-2</v>
          </cell>
          <cell r="E124">
            <v>7.9200000000000007E-2</v>
          </cell>
          <cell r="F124">
            <v>6.2300000000000001E-2</v>
          </cell>
          <cell r="G124">
            <v>4.7199999999999999E-2</v>
          </cell>
          <cell r="H124">
            <v>4.3799999999999999E-2</v>
          </cell>
          <cell r="I124">
            <v>0.14480000000000001</v>
          </cell>
          <cell r="J124">
            <v>0.14149999999999999</v>
          </cell>
          <cell r="K124">
            <v>9.0999999999999998E-2</v>
          </cell>
          <cell r="L124">
            <v>4.2999999999999997E-2</v>
          </cell>
          <cell r="M124">
            <v>0.55000000000000004</v>
          </cell>
          <cell r="N124">
            <v>0.54549999999999998</v>
          </cell>
          <cell r="O124">
            <v>0.51139999999999997</v>
          </cell>
          <cell r="P124">
            <v>0.4627</v>
          </cell>
          <cell r="Q124">
            <v>0.40910000000000002</v>
          </cell>
          <cell r="R124">
            <v>0.37730000000000002</v>
          </cell>
          <cell r="S124">
            <v>0.54549999999999998</v>
          </cell>
          <cell r="T124">
            <v>0.4627</v>
          </cell>
          <cell r="U124">
            <v>0.37730000000000002</v>
          </cell>
          <cell r="V124">
            <v>0.35349999999999998</v>
          </cell>
        </row>
        <row r="125">
          <cell r="B125" t="str">
            <v xml:space="preserve">Other Non-fruit Flavored San Benedetto </v>
          </cell>
          <cell r="C125">
            <v>5.33E-2</v>
          </cell>
          <cell r="D125">
            <v>7.3400000000000007E-2</v>
          </cell>
          <cell r="E125">
            <v>8.0299999999999996E-2</v>
          </cell>
          <cell r="F125">
            <v>6.3399999999999998E-2</v>
          </cell>
          <cell r="G125">
            <v>7.1499999999999994E-2</v>
          </cell>
          <cell r="H125">
            <v>5.0700000000000002E-2</v>
          </cell>
          <cell r="I125">
            <v>0.12670000000000001</v>
          </cell>
          <cell r="J125">
            <v>0.14369999999999999</v>
          </cell>
          <cell r="K125">
            <v>0.1222</v>
          </cell>
          <cell r="L125">
            <v>4.7500000000000001E-2</v>
          </cell>
          <cell r="M125">
            <v>0.68630000000000002</v>
          </cell>
          <cell r="N125">
            <v>0.65590000000000004</v>
          </cell>
          <cell r="O125">
            <v>0.56459999999999999</v>
          </cell>
          <cell r="P125">
            <v>0.48830000000000001</v>
          </cell>
          <cell r="Q125">
            <v>0.40200000000000002</v>
          </cell>
          <cell r="R125">
            <v>0.3926</v>
          </cell>
          <cell r="S125">
            <v>0.65590000000000004</v>
          </cell>
          <cell r="T125">
            <v>0.48830000000000001</v>
          </cell>
          <cell r="U125">
            <v>0.3926</v>
          </cell>
          <cell r="V125">
            <v>0.38669999999999999</v>
          </cell>
        </row>
        <row r="126">
          <cell r="B126" t="str">
            <v xml:space="preserve">Other Fruit Flavored San Benedetto </v>
          </cell>
          <cell r="C126">
            <v>3.61E-2</v>
          </cell>
          <cell r="D126">
            <v>4.65E-2</v>
          </cell>
          <cell r="E126">
            <v>4.4499999999999998E-2</v>
          </cell>
          <cell r="F126">
            <v>3.5900000000000001E-2</v>
          </cell>
          <cell r="G126">
            <v>2.3599999999999999E-2</v>
          </cell>
          <cell r="H126">
            <v>1.8800000000000001E-2</v>
          </cell>
          <cell r="I126">
            <v>8.2600000000000007E-2</v>
          </cell>
          <cell r="J126">
            <v>8.0399999999999999E-2</v>
          </cell>
          <cell r="K126">
            <v>4.24E-2</v>
          </cell>
          <cell r="L126">
            <v>1.83E-2</v>
          </cell>
          <cell r="M126">
            <v>0.30659999999999998</v>
          </cell>
          <cell r="N126">
            <v>0.3155</v>
          </cell>
          <cell r="O126">
            <v>0.29299999999999998</v>
          </cell>
          <cell r="P126">
            <v>0.25679999999999997</v>
          </cell>
          <cell r="Q126">
            <v>0.22739999999999999</v>
          </cell>
          <cell r="R126">
            <v>0.2054</v>
          </cell>
          <cell r="S126">
            <v>0.3155</v>
          </cell>
          <cell r="T126">
            <v>0.25679999999999997</v>
          </cell>
          <cell r="U126">
            <v>0.2054</v>
          </cell>
          <cell r="V126">
            <v>0.1875</v>
          </cell>
        </row>
        <row r="127">
          <cell r="B127" t="str">
            <v xml:space="preserve">Orangeades Ben's </v>
          </cell>
          <cell r="C127">
            <v>0.49940000000000001</v>
          </cell>
          <cell r="D127">
            <v>0.62709999999999999</v>
          </cell>
          <cell r="E127">
            <v>0.71150000000000002</v>
          </cell>
          <cell r="F127">
            <v>0.62619999999999998</v>
          </cell>
          <cell r="G127">
            <v>0.6784</v>
          </cell>
          <cell r="H127">
            <v>0.56059999999999999</v>
          </cell>
          <cell r="I127">
            <v>1.1264000000000001</v>
          </cell>
          <cell r="J127">
            <v>1.3375999999999999</v>
          </cell>
          <cell r="K127">
            <v>1.2390000000000001</v>
          </cell>
          <cell r="L127">
            <v>0.52900000000000003</v>
          </cell>
          <cell r="M127">
            <v>3.5594999999999999</v>
          </cell>
          <cell r="N127">
            <v>3.661</v>
          </cell>
          <cell r="O127">
            <v>3.6292</v>
          </cell>
          <cell r="P127">
            <v>3.6408999999999998</v>
          </cell>
          <cell r="Q127">
            <v>3.6402000000000001</v>
          </cell>
          <cell r="R127">
            <v>3.7029999999999998</v>
          </cell>
          <cell r="S127">
            <v>3.661</v>
          </cell>
          <cell r="T127">
            <v>3.6408999999999998</v>
          </cell>
          <cell r="U127">
            <v>3.7029999999999998</v>
          </cell>
          <cell r="V127">
            <v>3.7326999999999999</v>
          </cell>
        </row>
        <row r="128">
          <cell r="B128" t="str">
            <v xml:space="preserve">Lemon Lime Ben's </v>
          </cell>
          <cell r="C128">
            <v>0.30399999999999999</v>
          </cell>
          <cell r="D128">
            <v>0.37780000000000002</v>
          </cell>
          <cell r="E128">
            <v>0.43090000000000001</v>
          </cell>
          <cell r="F128">
            <v>0.39779999999999999</v>
          </cell>
          <cell r="G128">
            <v>0.38769999999999999</v>
          </cell>
          <cell r="H128">
            <v>0.33260000000000001</v>
          </cell>
          <cell r="I128">
            <v>0.68179999999999996</v>
          </cell>
          <cell r="J128">
            <v>0.82869999999999999</v>
          </cell>
          <cell r="K128">
            <v>0.72030000000000005</v>
          </cell>
          <cell r="L128">
            <v>0.307</v>
          </cell>
          <cell r="M128">
            <v>2.1890999999999998</v>
          </cell>
          <cell r="N128">
            <v>2.2132999999999998</v>
          </cell>
          <cell r="O128">
            <v>2.2101000000000002</v>
          </cell>
          <cell r="P128">
            <v>2.2044000000000001</v>
          </cell>
          <cell r="Q128">
            <v>2.1968000000000001</v>
          </cell>
          <cell r="R128">
            <v>2.2307999999999999</v>
          </cell>
          <cell r="S128">
            <v>2.2132999999999998</v>
          </cell>
          <cell r="T128">
            <v>2.2044000000000001</v>
          </cell>
          <cell r="U128">
            <v>2.2307999999999999</v>
          </cell>
          <cell r="V128">
            <v>2.2338</v>
          </cell>
        </row>
        <row r="129">
          <cell r="B129" t="str">
            <v xml:space="preserve">Other Non-fruit Flavored Ben's </v>
          </cell>
          <cell r="C129">
            <v>0.1507</v>
          </cell>
          <cell r="D129">
            <v>0.18909999999999999</v>
          </cell>
          <cell r="E129">
            <v>0.25419999999999998</v>
          </cell>
          <cell r="F129">
            <v>0.2341</v>
          </cell>
          <cell r="G129">
            <v>0.21410000000000001</v>
          </cell>
          <cell r="H129">
            <v>0.19850000000000001</v>
          </cell>
          <cell r="I129">
            <v>0.33979999999999999</v>
          </cell>
          <cell r="J129">
            <v>0.48830000000000001</v>
          </cell>
          <cell r="K129">
            <v>0.41260000000000002</v>
          </cell>
          <cell r="L129">
            <v>0.16209999999999999</v>
          </cell>
          <cell r="M129">
            <v>1.3284</v>
          </cell>
          <cell r="N129">
            <v>1.3037000000000001</v>
          </cell>
          <cell r="O129">
            <v>1.2588999999999999</v>
          </cell>
          <cell r="P129">
            <v>1.2414000000000001</v>
          </cell>
          <cell r="Q129">
            <v>1.2218</v>
          </cell>
          <cell r="R129">
            <v>1.2406999999999999</v>
          </cell>
          <cell r="S129">
            <v>1.3037000000000001</v>
          </cell>
          <cell r="T129">
            <v>1.2414000000000001</v>
          </cell>
          <cell r="U129">
            <v>1.2406999999999999</v>
          </cell>
          <cell r="V129">
            <v>1.2521</v>
          </cell>
        </row>
        <row r="130">
          <cell r="B130" t="str">
            <v xml:space="preserve">Other Fruit Flavored Ben's </v>
          </cell>
          <cell r="C130">
            <v>0.35730000000000001</v>
          </cell>
          <cell r="D130">
            <v>0.48139999999999999</v>
          </cell>
          <cell r="E130">
            <v>0.62529999999999997</v>
          </cell>
          <cell r="F130">
            <v>0.56210000000000004</v>
          </cell>
          <cell r="G130">
            <v>0.5161</v>
          </cell>
          <cell r="H130">
            <v>0.40949999999999998</v>
          </cell>
          <cell r="I130">
            <v>0.8387</v>
          </cell>
          <cell r="J130">
            <v>1.1874</v>
          </cell>
          <cell r="K130">
            <v>0.92559999999999998</v>
          </cell>
          <cell r="L130">
            <v>0.3508</v>
          </cell>
          <cell r="M130">
            <v>3.004</v>
          </cell>
          <cell r="N130">
            <v>3.0594999999999999</v>
          </cell>
          <cell r="O130">
            <v>3.0005000000000002</v>
          </cell>
          <cell r="P130">
            <v>2.9386000000000001</v>
          </cell>
          <cell r="Q130">
            <v>2.9163000000000001</v>
          </cell>
          <cell r="R130">
            <v>2.9517000000000002</v>
          </cell>
          <cell r="S130">
            <v>3.0594999999999999</v>
          </cell>
          <cell r="T130">
            <v>2.9386000000000001</v>
          </cell>
          <cell r="U130">
            <v>2.9517000000000002</v>
          </cell>
          <cell r="V130">
            <v>2.9453</v>
          </cell>
        </row>
        <row r="131">
          <cell r="B131" t="str">
            <v xml:space="preserve">Colas Ben Cola </v>
          </cell>
          <cell r="C131">
            <v>0.14419999999999999</v>
          </cell>
          <cell r="D131">
            <v>0.18210000000000001</v>
          </cell>
          <cell r="E131">
            <v>0.22989999999999999</v>
          </cell>
          <cell r="F131">
            <v>0.25169999999999998</v>
          </cell>
          <cell r="G131">
            <v>0.23150000000000001</v>
          </cell>
          <cell r="H131">
            <v>0.20530000000000001</v>
          </cell>
          <cell r="I131">
            <v>0.32629999999999998</v>
          </cell>
          <cell r="J131">
            <v>0.48159999999999997</v>
          </cell>
          <cell r="K131">
            <v>0.43680000000000002</v>
          </cell>
          <cell r="L131">
            <v>0.18340000000000001</v>
          </cell>
          <cell r="M131">
            <v>1.0712999999999999</v>
          </cell>
          <cell r="N131">
            <v>1.093</v>
          </cell>
          <cell r="O131">
            <v>1.1229</v>
          </cell>
          <cell r="P131">
            <v>1.1678999999999999</v>
          </cell>
          <cell r="Q131">
            <v>1.2068000000000001</v>
          </cell>
          <cell r="R131">
            <v>1.2446999999999999</v>
          </cell>
          <cell r="S131">
            <v>1.093</v>
          </cell>
          <cell r="T131">
            <v>1.1678999999999999</v>
          </cell>
          <cell r="U131">
            <v>1.2446999999999999</v>
          </cell>
          <cell r="V131">
            <v>1.2839</v>
          </cell>
        </row>
        <row r="132">
          <cell r="B132" t="str">
            <v xml:space="preserve">Colas Enjoy </v>
          </cell>
          <cell r="C132">
            <v>8.0000000000000004E-4</v>
          </cell>
          <cell r="D132">
            <v>1E-3</v>
          </cell>
          <cell r="E132">
            <v>3.5999999999999999E-3</v>
          </cell>
          <cell r="F132">
            <v>5.1999999999999998E-3</v>
          </cell>
          <cell r="G132">
            <v>4.4999999999999997E-3</v>
          </cell>
          <cell r="H132">
            <v>5.1000000000000004E-3</v>
          </cell>
          <cell r="I132">
            <v>1.8E-3</v>
          </cell>
          <cell r="J132">
            <v>8.8000000000000005E-3</v>
          </cell>
          <cell r="K132">
            <v>9.5999999999999992E-3</v>
          </cell>
          <cell r="L132">
            <v>2.0999999999999999E-3</v>
          </cell>
          <cell r="M132">
            <v>3.6900000000000002E-2</v>
          </cell>
          <cell r="N132">
            <v>3.6999999999999998E-2</v>
          </cell>
          <cell r="O132">
            <v>2.6700000000000002E-2</v>
          </cell>
          <cell r="P132">
            <v>2.0400000000000001E-2</v>
          </cell>
          <cell r="Q132">
            <v>1.8800000000000001E-2</v>
          </cell>
          <cell r="R132">
            <v>2.0199999999999999E-2</v>
          </cell>
          <cell r="S132">
            <v>3.6999999999999998E-2</v>
          </cell>
          <cell r="T132">
            <v>2.0400000000000001E-2</v>
          </cell>
          <cell r="U132">
            <v>2.0199999999999999E-2</v>
          </cell>
          <cell r="V132">
            <v>2.1499999999999998E-2</v>
          </cell>
        </row>
        <row r="133">
          <cell r="B133" t="str">
            <v xml:space="preserve">Orangeades Enjoy </v>
          </cell>
          <cell r="C133">
            <v>1.6000000000000001E-3</v>
          </cell>
          <cell r="D133">
            <v>3.2000000000000002E-3</v>
          </cell>
          <cell r="E133">
            <v>9.1000000000000004E-3</v>
          </cell>
          <cell r="F133">
            <v>9.2999999999999992E-3</v>
          </cell>
          <cell r="G133">
            <v>6.1000000000000004E-3</v>
          </cell>
          <cell r="H133">
            <v>3.3999999999999998E-3</v>
          </cell>
          <cell r="I133">
            <v>4.7999999999999996E-3</v>
          </cell>
          <cell r="J133">
            <v>1.84E-2</v>
          </cell>
          <cell r="K133">
            <v>9.4999999999999998E-3</v>
          </cell>
          <cell r="L133">
            <v>1.9E-3</v>
          </cell>
          <cell r="M133">
            <v>3.6400000000000002E-2</v>
          </cell>
          <cell r="N133">
            <v>3.7699999999999997E-2</v>
          </cell>
          <cell r="O133">
            <v>3.9199999999999999E-2</v>
          </cell>
          <cell r="P133">
            <v>3.6999999999999998E-2</v>
          </cell>
          <cell r="Q133">
            <v>3.3599999999999998E-2</v>
          </cell>
          <cell r="R133">
            <v>3.2800000000000003E-2</v>
          </cell>
          <cell r="S133">
            <v>3.7699999999999997E-2</v>
          </cell>
          <cell r="T133">
            <v>3.6999999999999998E-2</v>
          </cell>
          <cell r="U133">
            <v>3.2800000000000003E-2</v>
          </cell>
          <cell r="V133">
            <v>3.3099999999999997E-2</v>
          </cell>
        </row>
        <row r="134">
          <cell r="B134" t="str">
            <v xml:space="preserve">Other Non-fruit Flavored Enjoy </v>
          </cell>
          <cell r="C134">
            <v>1.5E-3</v>
          </cell>
          <cell r="D134">
            <v>1.8E-3</v>
          </cell>
          <cell r="E134">
            <v>1.6999999999999999E-3</v>
          </cell>
          <cell r="F134">
            <v>6.1999999999999998E-3</v>
          </cell>
          <cell r="G134">
            <v>4.5999999999999999E-3</v>
          </cell>
          <cell r="H134">
            <v>1.6000000000000001E-3</v>
          </cell>
          <cell r="I134">
            <v>3.3E-3</v>
          </cell>
          <cell r="J134">
            <v>7.9000000000000008E-3</v>
          </cell>
          <cell r="K134">
            <v>6.1999999999999998E-3</v>
          </cell>
          <cell r="L134">
            <v>1.2999999999999999E-3</v>
          </cell>
          <cell r="M134">
            <v>2.2599999999999999E-2</v>
          </cell>
          <cell r="N134">
            <v>2.0799999999999999E-2</v>
          </cell>
          <cell r="O134">
            <v>1.7399999999999999E-2</v>
          </cell>
          <cell r="P134">
            <v>1.7600000000000001E-2</v>
          </cell>
          <cell r="Q134">
            <v>1.78E-2</v>
          </cell>
          <cell r="R134">
            <v>1.7399999999999999E-2</v>
          </cell>
          <cell r="S134">
            <v>2.0799999999999999E-2</v>
          </cell>
          <cell r="T134">
            <v>1.7600000000000001E-2</v>
          </cell>
          <cell r="U134">
            <v>1.7399999999999999E-2</v>
          </cell>
          <cell r="V134">
            <v>1.72E-2</v>
          </cell>
        </row>
        <row r="135">
          <cell r="B135" t="str">
            <v xml:space="preserve">Other Fruit Flavored Enjoy </v>
          </cell>
          <cell r="C135">
            <v>4.0000000000000002E-4</v>
          </cell>
          <cell r="D135">
            <v>5.0000000000000001E-4</v>
          </cell>
          <cell r="E135">
            <v>1.1000000000000001E-3</v>
          </cell>
          <cell r="F135">
            <v>2.8999999999999998E-3</v>
          </cell>
          <cell r="G135">
            <v>2.8999999999999998E-3</v>
          </cell>
          <cell r="H135">
            <v>4.0000000000000002E-4</v>
          </cell>
          <cell r="I135">
            <v>8.9999999999999998E-4</v>
          </cell>
          <cell r="J135">
            <v>4.0000000000000001E-3</v>
          </cell>
          <cell r="K135">
            <v>3.3E-3</v>
          </cell>
          <cell r="L135">
            <v>2.9999999999999997E-4</v>
          </cell>
          <cell r="M135">
            <v>1.2699999999999999E-2</v>
          </cell>
          <cell r="N135">
            <v>1.2E-2</v>
          </cell>
          <cell r="O135">
            <v>7.7000000000000002E-3</v>
          </cell>
          <cell r="P135">
            <v>6.8999999999999999E-3</v>
          </cell>
          <cell r="Q135">
            <v>8.3000000000000001E-3</v>
          </cell>
          <cell r="R135">
            <v>8.2000000000000007E-3</v>
          </cell>
          <cell r="S135">
            <v>1.2E-2</v>
          </cell>
          <cell r="T135">
            <v>6.8999999999999999E-3</v>
          </cell>
          <cell r="U135">
            <v>8.2000000000000007E-3</v>
          </cell>
          <cell r="V135">
            <v>8.0999999999999996E-3</v>
          </cell>
        </row>
        <row r="136">
          <cell r="B136" t="str">
            <v xml:space="preserve">Lemon Lime Enjoy </v>
          </cell>
          <cell r="C136">
            <v>1.4E-3</v>
          </cell>
          <cell r="D136">
            <v>5.1000000000000004E-3</v>
          </cell>
          <cell r="E136">
            <v>5.8999999999999999E-3</v>
          </cell>
          <cell r="F136">
            <v>8.9999999999999993E-3</v>
          </cell>
          <cell r="G136">
            <v>8.0000000000000002E-3</v>
          </cell>
          <cell r="H136">
            <v>8.0000000000000002E-3</v>
          </cell>
          <cell r="I136">
            <v>6.4000000000000003E-3</v>
          </cell>
          <cell r="J136">
            <v>1.49E-2</v>
          </cell>
          <cell r="K136">
            <v>1.6E-2</v>
          </cell>
          <cell r="L136">
            <v>2.3999999999999998E-3</v>
          </cell>
          <cell r="M136">
            <v>1.7600000000000001E-2</v>
          </cell>
          <cell r="N136">
            <v>2.23E-2</v>
          </cell>
          <cell r="O136">
            <v>2.2599999999999999E-2</v>
          </cell>
          <cell r="P136">
            <v>2.4199999999999999E-2</v>
          </cell>
          <cell r="Q136">
            <v>2.93E-2</v>
          </cell>
          <cell r="R136">
            <v>3.7199999999999997E-2</v>
          </cell>
          <cell r="S136">
            <v>2.23E-2</v>
          </cell>
          <cell r="T136">
            <v>2.4199999999999999E-2</v>
          </cell>
          <cell r="U136">
            <v>3.7199999999999997E-2</v>
          </cell>
          <cell r="V136">
            <v>3.8300000000000001E-2</v>
          </cell>
        </row>
        <row r="137">
          <cell r="B137" t="str">
            <v xml:space="preserve">Orangeades Fior Di Aranciata </v>
          </cell>
          <cell r="C137">
            <v>3.2000000000000002E-3</v>
          </cell>
          <cell r="D137">
            <v>1.1000000000000001E-3</v>
          </cell>
          <cell r="E137">
            <v>1.9E-3</v>
          </cell>
          <cell r="F137">
            <v>1.5E-3</v>
          </cell>
          <cell r="G137">
            <v>1.5E-3</v>
          </cell>
          <cell r="H137">
            <v>8.3999999999999995E-3</v>
          </cell>
          <cell r="I137">
            <v>4.1999999999999997E-3</v>
          </cell>
          <cell r="J137">
            <v>3.3999999999999998E-3</v>
          </cell>
          <cell r="K137">
            <v>0.01</v>
          </cell>
          <cell r="L137">
            <v>1.6999999999999999E-3</v>
          </cell>
          <cell r="M137">
            <v>4.9000000000000002E-2</v>
          </cell>
          <cell r="N137">
            <v>2.8500000000000001E-2</v>
          </cell>
          <cell r="O137">
            <v>1.8200000000000001E-2</v>
          </cell>
          <cell r="P137">
            <v>1.29E-2</v>
          </cell>
          <cell r="Q137">
            <v>1.2999999999999999E-2</v>
          </cell>
          <cell r="R137">
            <v>1.7600000000000001E-2</v>
          </cell>
          <cell r="S137">
            <v>2.8500000000000001E-2</v>
          </cell>
          <cell r="T137">
            <v>1.29E-2</v>
          </cell>
          <cell r="U137">
            <v>1.7600000000000001E-2</v>
          </cell>
          <cell r="V137">
            <v>1.6199999999999999E-2</v>
          </cell>
        </row>
        <row r="138">
          <cell r="B138" t="str">
            <v xml:space="preserve">Other Fruit Flavored Fior Di Pompelmo </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row>
        <row r="139">
          <cell r="B139" t="str">
            <v xml:space="preserve">Still Drinks Orange/lemon Oasis </v>
          </cell>
          <cell r="C139">
            <v>0.1046</v>
          </cell>
          <cell r="D139">
            <v>0.14299999999999999</v>
          </cell>
          <cell r="E139">
            <v>0.19589999999999999</v>
          </cell>
          <cell r="F139">
            <v>0.22259999999999999</v>
          </cell>
          <cell r="G139">
            <v>0.13059999999999999</v>
          </cell>
          <cell r="H139">
            <v>9.0300000000000005E-2</v>
          </cell>
          <cell r="I139">
            <v>0.24759999999999999</v>
          </cell>
          <cell r="J139">
            <v>0.41849999999999998</v>
          </cell>
          <cell r="K139">
            <v>0.221</v>
          </cell>
          <cell r="L139">
            <v>8.7099999999999997E-2</v>
          </cell>
          <cell r="M139">
            <v>1.0678000000000001</v>
          </cell>
          <cell r="N139">
            <v>1.0716000000000001</v>
          </cell>
          <cell r="O139">
            <v>1.0274000000000001</v>
          </cell>
          <cell r="P139">
            <v>0.96260000000000001</v>
          </cell>
          <cell r="Q139">
            <v>0.90920000000000001</v>
          </cell>
          <cell r="R139">
            <v>0.8871</v>
          </cell>
          <cell r="S139">
            <v>1.0716000000000001</v>
          </cell>
          <cell r="T139">
            <v>0.96260000000000001</v>
          </cell>
          <cell r="U139">
            <v>0.8871</v>
          </cell>
          <cell r="V139">
            <v>0.86960000000000004</v>
          </cell>
        </row>
        <row r="140">
          <cell r="B140" t="str">
            <v xml:space="preserve">Still Drinks Tropical Flavor Oasis </v>
          </cell>
          <cell r="C140">
            <v>0.13969999999999999</v>
          </cell>
          <cell r="D140">
            <v>0.1983</v>
          </cell>
          <cell r="E140">
            <v>0.28239999999999998</v>
          </cell>
          <cell r="F140">
            <v>0.31900000000000001</v>
          </cell>
          <cell r="G140">
            <v>0.18540000000000001</v>
          </cell>
          <cell r="H140">
            <v>0.12470000000000001</v>
          </cell>
          <cell r="I140">
            <v>0.33800000000000002</v>
          </cell>
          <cell r="J140">
            <v>0.60140000000000005</v>
          </cell>
          <cell r="K140">
            <v>0.31009999999999999</v>
          </cell>
          <cell r="L140">
            <v>0.1191</v>
          </cell>
          <cell r="M140">
            <v>1.5125</v>
          </cell>
          <cell r="N140">
            <v>1.5043</v>
          </cell>
          <cell r="O140">
            <v>1.4393</v>
          </cell>
          <cell r="P140">
            <v>1.3509</v>
          </cell>
          <cell r="Q140">
            <v>1.2774000000000001</v>
          </cell>
          <cell r="R140">
            <v>1.2495000000000001</v>
          </cell>
          <cell r="S140">
            <v>1.5043</v>
          </cell>
          <cell r="T140">
            <v>1.3509</v>
          </cell>
          <cell r="U140">
            <v>1.2495000000000001</v>
          </cell>
          <cell r="V140">
            <v>1.2289000000000001</v>
          </cell>
        </row>
        <row r="141">
          <cell r="B141" t="str">
            <v xml:space="preserve">Still Drinks Other Fruit Flavored Oasis </v>
          </cell>
          <cell r="C141">
            <v>4.4699999999999997E-2</v>
          </cell>
          <cell r="D141">
            <v>6.7799999999999999E-2</v>
          </cell>
          <cell r="E141">
            <v>0.1135</v>
          </cell>
          <cell r="F141">
            <v>0.15310000000000001</v>
          </cell>
          <cell r="G141">
            <v>9.8400000000000001E-2</v>
          </cell>
          <cell r="H141">
            <v>6.9099999999999995E-2</v>
          </cell>
          <cell r="I141">
            <v>0.11260000000000001</v>
          </cell>
          <cell r="J141">
            <v>0.2666</v>
          </cell>
          <cell r="K141">
            <v>0.16750000000000001</v>
          </cell>
          <cell r="L141">
            <v>7.8399999999999997E-2</v>
          </cell>
          <cell r="M141">
            <v>0.20979999999999999</v>
          </cell>
          <cell r="N141">
            <v>0.27660000000000001</v>
          </cell>
          <cell r="O141">
            <v>0.37419999999999998</v>
          </cell>
          <cell r="P141">
            <v>0.46920000000000001</v>
          </cell>
          <cell r="Q141">
            <v>0.51490000000000002</v>
          </cell>
          <cell r="R141">
            <v>0.54669999999999996</v>
          </cell>
          <cell r="S141">
            <v>0.27660000000000001</v>
          </cell>
          <cell r="T141">
            <v>0.46920000000000001</v>
          </cell>
          <cell r="U141">
            <v>0.54669999999999996</v>
          </cell>
          <cell r="V141">
            <v>0.58040000000000003</v>
          </cell>
        </row>
        <row r="142">
          <cell r="B142" t="str">
            <v xml:space="preserve">Still Drinks Orange/lemon Oasis Vitalise </v>
          </cell>
          <cell r="C142">
            <v>2.5999999999999999E-2</v>
          </cell>
          <cell r="D142">
            <v>2.2499999999999999E-2</v>
          </cell>
          <cell r="E142">
            <v>3.56E-2</v>
          </cell>
          <cell r="F142">
            <v>3.39E-2</v>
          </cell>
          <cell r="G142">
            <v>2.8799999999999999E-2</v>
          </cell>
          <cell r="H142">
            <v>1.7299999999999999E-2</v>
          </cell>
          <cell r="I142">
            <v>4.8500000000000001E-2</v>
          </cell>
          <cell r="J142">
            <v>6.9500000000000006E-2</v>
          </cell>
          <cell r="K142">
            <v>4.6100000000000002E-2</v>
          </cell>
          <cell r="L142">
            <v>2.0299999999999999E-2</v>
          </cell>
          <cell r="M142">
            <v>0.19400000000000001</v>
          </cell>
          <cell r="N142">
            <v>0.19070000000000001</v>
          </cell>
          <cell r="O142">
            <v>0.1822</v>
          </cell>
          <cell r="P142">
            <v>0.17469999999999999</v>
          </cell>
          <cell r="Q142">
            <v>0.1711</v>
          </cell>
          <cell r="R142">
            <v>0.1641</v>
          </cell>
          <cell r="S142">
            <v>0.19070000000000001</v>
          </cell>
          <cell r="T142">
            <v>0.17469999999999999</v>
          </cell>
          <cell r="U142">
            <v>0.1641</v>
          </cell>
          <cell r="V142">
            <v>0.15840000000000001</v>
          </cell>
        </row>
        <row r="143">
          <cell r="B143" t="str">
            <v xml:space="preserve">Still Drinks Other Fruit Flavored Oasis Vitalise </v>
          </cell>
          <cell r="C143">
            <v>8.9999999999999993E-3</v>
          </cell>
          <cell r="D143">
            <v>1.78E-2</v>
          </cell>
          <cell r="E143">
            <v>1.6199999999999999E-2</v>
          </cell>
          <cell r="F143">
            <v>1.9599999999999999E-2</v>
          </cell>
          <cell r="G143">
            <v>1.04E-2</v>
          </cell>
          <cell r="H143">
            <v>9.7000000000000003E-3</v>
          </cell>
          <cell r="I143">
            <v>2.6800000000000001E-2</v>
          </cell>
          <cell r="J143">
            <v>3.5799999999999998E-2</v>
          </cell>
          <cell r="K143">
            <v>2.01E-2</v>
          </cell>
          <cell r="L143">
            <v>7.1000000000000004E-3</v>
          </cell>
          <cell r="M143">
            <v>5.28E-2</v>
          </cell>
          <cell r="N143">
            <v>6.8599999999999994E-2</v>
          </cell>
          <cell r="O143">
            <v>7.9899999999999999E-2</v>
          </cell>
          <cell r="P143">
            <v>8.7599999999999997E-2</v>
          </cell>
          <cell r="Q143">
            <v>8.3799999999999999E-2</v>
          </cell>
          <cell r="R143">
            <v>8.2699999999999996E-2</v>
          </cell>
          <cell r="S143">
            <v>6.8599999999999994E-2</v>
          </cell>
          <cell r="T143">
            <v>8.7599999999999997E-2</v>
          </cell>
          <cell r="U143">
            <v>8.2699999999999996E-2</v>
          </cell>
          <cell r="V143">
            <v>8.0799999999999997E-2</v>
          </cell>
        </row>
        <row r="144">
          <cell r="B144" t="str">
            <v xml:space="preserve">Still Drinks Tropical Flavor Oasis Multiactive </v>
          </cell>
          <cell r="C144">
            <v>0</v>
          </cell>
          <cell r="D144">
            <v>2.0000000000000001E-4</v>
          </cell>
          <cell r="E144">
            <v>1E-4</v>
          </cell>
          <cell r="F144">
            <v>5.0000000000000001E-4</v>
          </cell>
          <cell r="G144">
            <v>2.0000000000000001E-4</v>
          </cell>
          <cell r="H144">
            <v>1E-4</v>
          </cell>
          <cell r="I144">
            <v>2.0000000000000001E-4</v>
          </cell>
          <cell r="J144">
            <v>6.9999999999999999E-4</v>
          </cell>
          <cell r="K144">
            <v>2.9999999999999997E-4</v>
          </cell>
          <cell r="L144">
            <v>2.9999999999999997E-4</v>
          </cell>
          <cell r="M144">
            <v>0</v>
          </cell>
          <cell r="N144">
            <v>2.0000000000000001E-4</v>
          </cell>
          <cell r="O144">
            <v>4.0000000000000002E-4</v>
          </cell>
          <cell r="P144">
            <v>8.9999999999999998E-4</v>
          </cell>
          <cell r="Q144">
            <v>1.1000000000000001E-3</v>
          </cell>
          <cell r="R144">
            <v>1.1999999999999999E-3</v>
          </cell>
          <cell r="S144">
            <v>2.0000000000000001E-4</v>
          </cell>
          <cell r="T144">
            <v>8.9999999999999998E-4</v>
          </cell>
          <cell r="U144">
            <v>1.1999999999999999E-3</v>
          </cell>
          <cell r="V144">
            <v>1.4E-3</v>
          </cell>
        </row>
        <row r="145">
          <cell r="B145" t="str">
            <v xml:space="preserve">Still Drinks Other Fruit Flavored Oasis Multiactive </v>
          </cell>
          <cell r="C145">
            <v>5.3400000000000003E-2</v>
          </cell>
          <cell r="D145">
            <v>8.6800000000000002E-2</v>
          </cell>
          <cell r="E145">
            <v>0.11650000000000001</v>
          </cell>
          <cell r="F145">
            <v>0.1119</v>
          </cell>
          <cell r="G145">
            <v>7.7100000000000002E-2</v>
          </cell>
          <cell r="H145">
            <v>4.7300000000000002E-2</v>
          </cell>
          <cell r="I145">
            <v>0.14019999999999999</v>
          </cell>
          <cell r="J145">
            <v>0.22839999999999999</v>
          </cell>
          <cell r="K145">
            <v>0.1244</v>
          </cell>
          <cell r="L145">
            <v>4.9599999999999998E-2</v>
          </cell>
          <cell r="M145">
            <v>0.60709999999999997</v>
          </cell>
          <cell r="N145">
            <v>0.61240000000000006</v>
          </cell>
          <cell r="O145">
            <v>0.57709999999999995</v>
          </cell>
          <cell r="P145">
            <v>0.53800000000000003</v>
          </cell>
          <cell r="Q145">
            <v>0.50570000000000004</v>
          </cell>
          <cell r="R145">
            <v>0.49299999999999999</v>
          </cell>
          <cell r="S145">
            <v>0.61240000000000006</v>
          </cell>
          <cell r="T145">
            <v>0.53800000000000003</v>
          </cell>
          <cell r="U145">
            <v>0.49299999999999999</v>
          </cell>
          <cell r="V145">
            <v>0.48920000000000002</v>
          </cell>
        </row>
        <row r="146">
          <cell r="B146" t="str">
            <v xml:space="preserve">Still Drinks Orange/lemon Guizza Tropico </v>
          </cell>
          <cell r="C146">
            <v>2.5999999999999999E-2</v>
          </cell>
          <cell r="D146">
            <v>4.4600000000000001E-2</v>
          </cell>
          <cell r="E146">
            <v>7.4099999999999999E-2</v>
          </cell>
          <cell r="F146">
            <v>0.1137</v>
          </cell>
          <cell r="G146">
            <v>9.4E-2</v>
          </cell>
          <cell r="H146">
            <v>7.7399999999999997E-2</v>
          </cell>
          <cell r="I146">
            <v>7.0599999999999996E-2</v>
          </cell>
          <cell r="J146">
            <v>0.18779999999999999</v>
          </cell>
          <cell r="K146">
            <v>0.1714</v>
          </cell>
          <cell r="L146">
            <v>6.0199999999999997E-2</v>
          </cell>
          <cell r="M146">
            <v>0.25059999999999999</v>
          </cell>
          <cell r="N146">
            <v>0.27150000000000002</v>
          </cell>
          <cell r="O146">
            <v>0.30349999999999999</v>
          </cell>
          <cell r="P146">
            <v>0.3538</v>
          </cell>
          <cell r="Q146">
            <v>0.38969999999999999</v>
          </cell>
          <cell r="R146">
            <v>0.42980000000000002</v>
          </cell>
          <cell r="S146">
            <v>0.27150000000000002</v>
          </cell>
          <cell r="T146">
            <v>0.3538</v>
          </cell>
          <cell r="U146">
            <v>0.42980000000000002</v>
          </cell>
          <cell r="V146">
            <v>0.46400000000000002</v>
          </cell>
        </row>
        <row r="147">
          <cell r="B147" t="str">
            <v xml:space="preserve">Still Drinks Tropical Flavor Guizza Tropico </v>
          </cell>
          <cell r="C147">
            <v>2.06E-2</v>
          </cell>
          <cell r="D147">
            <v>4.3099999999999999E-2</v>
          </cell>
          <cell r="E147">
            <v>8.0100000000000005E-2</v>
          </cell>
          <cell r="F147">
            <v>0.10879999999999999</v>
          </cell>
          <cell r="G147">
            <v>0.1024</v>
          </cell>
          <cell r="H147">
            <v>8.9499999999999996E-2</v>
          </cell>
          <cell r="I147">
            <v>6.3700000000000007E-2</v>
          </cell>
          <cell r="J147">
            <v>0.1888</v>
          </cell>
          <cell r="K147">
            <v>0.1918</v>
          </cell>
          <cell r="L147">
            <v>6.7599999999999993E-2</v>
          </cell>
          <cell r="M147">
            <v>0.30590000000000001</v>
          </cell>
          <cell r="N147">
            <v>0.2913</v>
          </cell>
          <cell r="O147">
            <v>0.31240000000000001</v>
          </cell>
          <cell r="P147">
            <v>0.34460000000000002</v>
          </cell>
          <cell r="Q147">
            <v>0.38700000000000001</v>
          </cell>
          <cell r="R147">
            <v>0.44440000000000002</v>
          </cell>
          <cell r="S147">
            <v>0.2913</v>
          </cell>
          <cell r="T147">
            <v>0.34460000000000002</v>
          </cell>
          <cell r="U147">
            <v>0.44440000000000002</v>
          </cell>
          <cell r="V147">
            <v>0.49130000000000001</v>
          </cell>
        </row>
        <row r="148">
          <cell r="B148" t="str">
            <v xml:space="preserve">Still Drinks Other Fruit Flavored Guizza Tropico </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row>
        <row r="149">
          <cell r="B149" t="str">
            <v xml:space="preserve">Still Drinks Orange/lemon Guizza Tropico Succo&amp;vita </v>
          </cell>
          <cell r="C149">
            <v>5.9999999999999995E-4</v>
          </cell>
          <cell r="D149">
            <v>8.9999999999999998E-4</v>
          </cell>
          <cell r="E149">
            <v>1E-3</v>
          </cell>
          <cell r="F149">
            <v>2.0999999999999999E-3</v>
          </cell>
          <cell r="G149">
            <v>1E-3</v>
          </cell>
          <cell r="H149">
            <v>1.2999999999999999E-3</v>
          </cell>
          <cell r="I149">
            <v>1.5E-3</v>
          </cell>
          <cell r="J149">
            <v>3.0999999999999999E-3</v>
          </cell>
          <cell r="K149">
            <v>2.3E-3</v>
          </cell>
          <cell r="L149">
            <v>6.9999999999999999E-4</v>
          </cell>
          <cell r="M149">
            <v>6.4000000000000003E-3</v>
          </cell>
          <cell r="N149">
            <v>7.3000000000000001E-3</v>
          </cell>
          <cell r="O149">
            <v>6.7999999999999996E-3</v>
          </cell>
          <cell r="P149">
            <v>6.7999999999999996E-3</v>
          </cell>
          <cell r="Q149">
            <v>6.4000000000000003E-3</v>
          </cell>
          <cell r="R149">
            <v>6.8999999999999999E-3</v>
          </cell>
          <cell r="S149">
            <v>7.3000000000000001E-3</v>
          </cell>
          <cell r="T149">
            <v>6.7999999999999996E-3</v>
          </cell>
          <cell r="U149">
            <v>6.8999999999999999E-3</v>
          </cell>
          <cell r="V149">
            <v>7.0000000000000001E-3</v>
          </cell>
        </row>
        <row r="150">
          <cell r="B150" t="str">
            <v xml:space="preserve">Still Drinks Tropical Flavor Guizza Tropico Succo&amp;vita </v>
          </cell>
          <cell r="C150">
            <v>1.1000000000000001E-3</v>
          </cell>
          <cell r="D150">
            <v>2.2000000000000001E-3</v>
          </cell>
          <cell r="E150">
            <v>2E-3</v>
          </cell>
          <cell r="F150">
            <v>3.5999999999999999E-3</v>
          </cell>
          <cell r="G150">
            <v>1.6999999999999999E-3</v>
          </cell>
          <cell r="H150">
            <v>1.9E-3</v>
          </cell>
          <cell r="I150">
            <v>3.3999999999999998E-3</v>
          </cell>
          <cell r="J150">
            <v>5.5999999999999999E-3</v>
          </cell>
          <cell r="K150">
            <v>3.5999999999999999E-3</v>
          </cell>
          <cell r="L150">
            <v>1.8E-3</v>
          </cell>
          <cell r="M150">
            <v>1.1599999999999999E-2</v>
          </cell>
          <cell r="N150">
            <v>1.3899999999999999E-2</v>
          </cell>
          <cell r="O150">
            <v>1.41E-2</v>
          </cell>
          <cell r="P150">
            <v>1.46E-2</v>
          </cell>
          <cell r="Q150">
            <v>1.24E-2</v>
          </cell>
          <cell r="R150">
            <v>1.26E-2</v>
          </cell>
          <cell r="S150">
            <v>1.3899999999999999E-2</v>
          </cell>
          <cell r="T150">
            <v>1.46E-2</v>
          </cell>
          <cell r="U150">
            <v>1.26E-2</v>
          </cell>
          <cell r="V150">
            <v>1.3299999999999999E-2</v>
          </cell>
        </row>
        <row r="151">
          <cell r="B151" t="str">
            <v xml:space="preserve">Still Drinks Other Fruit Flavored Guizza Tropico Succo&amp;vita </v>
          </cell>
          <cell r="C151">
            <v>1.5E-3</v>
          </cell>
          <cell r="D151">
            <v>3.3E-3</v>
          </cell>
          <cell r="E151">
            <v>6.1999999999999998E-3</v>
          </cell>
          <cell r="F151">
            <v>8.8999999999999999E-3</v>
          </cell>
          <cell r="G151">
            <v>5.7999999999999996E-3</v>
          </cell>
          <cell r="H151">
            <v>3.5000000000000001E-3</v>
          </cell>
          <cell r="I151">
            <v>4.7999999999999996E-3</v>
          </cell>
          <cell r="J151">
            <v>1.5100000000000001E-2</v>
          </cell>
          <cell r="K151">
            <v>9.2999999999999992E-3</v>
          </cell>
          <cell r="L151">
            <v>2.8E-3</v>
          </cell>
          <cell r="M151">
            <v>1.4500000000000001E-2</v>
          </cell>
          <cell r="N151">
            <v>1.78E-2</v>
          </cell>
          <cell r="O151">
            <v>2.1499999999999998E-2</v>
          </cell>
          <cell r="P151">
            <v>2.6200000000000001E-2</v>
          </cell>
          <cell r="Q151">
            <v>2.7799999999999998E-2</v>
          </cell>
          <cell r="R151">
            <v>2.9100000000000001E-2</v>
          </cell>
          <cell r="S151">
            <v>1.78E-2</v>
          </cell>
          <cell r="T151">
            <v>2.6200000000000001E-2</v>
          </cell>
          <cell r="U151">
            <v>2.9100000000000001E-2</v>
          </cell>
          <cell r="V151">
            <v>3.0499999999999999E-2</v>
          </cell>
        </row>
        <row r="152">
          <cell r="B152" t="str">
            <v xml:space="preserve">Still Drinks Other Fruit Flavored Batik </v>
          </cell>
          <cell r="C152">
            <v>3.9300000000000002E-2</v>
          </cell>
          <cell r="D152">
            <v>6.4600000000000005E-2</v>
          </cell>
          <cell r="E152">
            <v>0.1108</v>
          </cell>
          <cell r="F152">
            <v>0.13039999999999999</v>
          </cell>
          <cell r="G152">
            <v>9.3799999999999994E-2</v>
          </cell>
          <cell r="H152">
            <v>5.33E-2</v>
          </cell>
          <cell r="I152">
            <v>0.10390000000000001</v>
          </cell>
          <cell r="J152">
            <v>0.2412</v>
          </cell>
          <cell r="K152">
            <v>0.14710000000000001</v>
          </cell>
          <cell r="L152">
            <v>5.3400000000000003E-2</v>
          </cell>
          <cell r="M152">
            <v>0.56830000000000003</v>
          </cell>
          <cell r="N152">
            <v>0.56259999999999999</v>
          </cell>
          <cell r="O152">
            <v>0.5343</v>
          </cell>
          <cell r="P152">
            <v>0.49580000000000002</v>
          </cell>
          <cell r="Q152">
            <v>0.48880000000000001</v>
          </cell>
          <cell r="R152">
            <v>0.49220000000000003</v>
          </cell>
          <cell r="S152">
            <v>0.56259999999999999</v>
          </cell>
          <cell r="T152">
            <v>0.49580000000000002</v>
          </cell>
          <cell r="U152">
            <v>0.49220000000000003</v>
          </cell>
          <cell r="V152">
            <v>0.50629999999999997</v>
          </cell>
        </row>
        <row r="153">
          <cell r="B153" t="str">
            <v xml:space="preserve">Nectars Batik Succoso </v>
          </cell>
          <cell r="C153">
            <v>0</v>
          </cell>
          <cell r="D153">
            <v>0</v>
          </cell>
          <cell r="E153">
            <v>0</v>
          </cell>
          <cell r="F153">
            <v>1.1000000000000001E-3</v>
          </cell>
          <cell r="G153">
            <v>3.3999999999999998E-3</v>
          </cell>
          <cell r="H153">
            <v>6.6E-3</v>
          </cell>
          <cell r="I153">
            <v>0</v>
          </cell>
          <cell r="J153">
            <v>1.1000000000000001E-3</v>
          </cell>
          <cell r="K153">
            <v>0.01</v>
          </cell>
          <cell r="L153">
            <v>7.7999999999999996E-3</v>
          </cell>
          <cell r="M153">
            <v>0</v>
          </cell>
          <cell r="N153">
            <v>0</v>
          </cell>
          <cell r="O153">
            <v>0</v>
          </cell>
          <cell r="P153">
            <v>1.1000000000000001E-3</v>
          </cell>
          <cell r="Q153">
            <v>4.4999999999999997E-3</v>
          </cell>
          <cell r="R153">
            <v>1.11E-2</v>
          </cell>
          <cell r="S153">
            <v>0</v>
          </cell>
          <cell r="T153">
            <v>1.1000000000000001E-3</v>
          </cell>
          <cell r="U153">
            <v>1.11E-2</v>
          </cell>
          <cell r="V153">
            <v>1.89E-2</v>
          </cell>
        </row>
        <row r="154">
          <cell r="B154" t="str">
            <v xml:space="preserve">Rtd Tea Non Carbonated Guizza </v>
          </cell>
          <cell r="C154">
            <v>0.32419999999999999</v>
          </cell>
          <cell r="D154">
            <v>0.52310000000000001</v>
          </cell>
          <cell r="E154">
            <v>0.82679999999999998</v>
          </cell>
          <cell r="F154">
            <v>0.85980000000000001</v>
          </cell>
          <cell r="G154">
            <v>0.67210000000000003</v>
          </cell>
          <cell r="H154">
            <v>0.42709999999999998</v>
          </cell>
          <cell r="I154">
            <v>0.84730000000000005</v>
          </cell>
          <cell r="J154">
            <v>1.6866000000000001</v>
          </cell>
          <cell r="K154">
            <v>1.0992</v>
          </cell>
          <cell r="L154">
            <v>0.35149999999999998</v>
          </cell>
          <cell r="M154">
            <v>3.5297999999999998</v>
          </cell>
          <cell r="N154">
            <v>3.6276999999999999</v>
          </cell>
          <cell r="O154">
            <v>3.6301999999999999</v>
          </cell>
          <cell r="P154">
            <v>3.5632000000000001</v>
          </cell>
          <cell r="Q154">
            <v>3.5663</v>
          </cell>
          <cell r="R154">
            <v>3.6331000000000002</v>
          </cell>
          <cell r="S154">
            <v>3.6276999999999999</v>
          </cell>
          <cell r="T154">
            <v>3.5632000000000001</v>
          </cell>
          <cell r="U154">
            <v>3.6331000000000002</v>
          </cell>
          <cell r="V154">
            <v>3.6604000000000001</v>
          </cell>
        </row>
        <row r="155">
          <cell r="B155" t="str">
            <v xml:space="preserve">Rtd Tea Non Carbonated San Benedetto </v>
          </cell>
          <cell r="C155">
            <v>0.80230000000000001</v>
          </cell>
          <cell r="D155">
            <v>1.3617999999999999</v>
          </cell>
          <cell r="E155">
            <v>2.8980000000000001</v>
          </cell>
          <cell r="F155">
            <v>2.4148000000000001</v>
          </cell>
          <cell r="G155">
            <v>1.6595</v>
          </cell>
          <cell r="H155">
            <v>0.9264</v>
          </cell>
          <cell r="I155">
            <v>2.1640000000000001</v>
          </cell>
          <cell r="J155">
            <v>5.3129</v>
          </cell>
          <cell r="K155">
            <v>2.5859999999999999</v>
          </cell>
          <cell r="L155">
            <v>0.85089999999999999</v>
          </cell>
          <cell r="M155">
            <v>9.6757000000000009</v>
          </cell>
          <cell r="N155">
            <v>9.8559999999999999</v>
          </cell>
          <cell r="O155">
            <v>10.047800000000001</v>
          </cell>
          <cell r="P155">
            <v>9.9522999999999993</v>
          </cell>
          <cell r="Q155">
            <v>10.0428</v>
          </cell>
          <cell r="R155">
            <v>10.062900000000001</v>
          </cell>
          <cell r="S155">
            <v>9.8559999999999999</v>
          </cell>
          <cell r="T155">
            <v>9.9522999999999993</v>
          </cell>
          <cell r="U155">
            <v>10.062900000000001</v>
          </cell>
          <cell r="V155">
            <v>10.111499999999999</v>
          </cell>
        </row>
        <row r="156">
          <cell r="B156" t="str">
            <v xml:space="preserve">Tot Water San Benedetto </v>
          </cell>
          <cell r="C156">
            <v>23.3141</v>
          </cell>
          <cell r="D156">
            <v>28.2333</v>
          </cell>
          <cell r="E156">
            <v>32.800899999999999</v>
          </cell>
          <cell r="F156">
            <v>28.986499999999999</v>
          </cell>
          <cell r="G156">
            <v>29.7895</v>
          </cell>
          <cell r="H156">
            <v>27.117699999999999</v>
          </cell>
          <cell r="I156">
            <v>51.5473</v>
          </cell>
          <cell r="J156">
            <v>61.787300000000002</v>
          </cell>
          <cell r="K156">
            <v>56.907299999999999</v>
          </cell>
          <cell r="L156">
            <v>24.413399999999999</v>
          </cell>
          <cell r="M156">
            <v>173.8939</v>
          </cell>
          <cell r="N156">
            <v>172.40940000000001</v>
          </cell>
          <cell r="O156">
            <v>173.0968</v>
          </cell>
          <cell r="P156">
            <v>170.81790000000001</v>
          </cell>
          <cell r="Q156">
            <v>169.4034</v>
          </cell>
          <cell r="R156">
            <v>170.24189999999999</v>
          </cell>
          <cell r="S156">
            <v>172.40940000000001</v>
          </cell>
          <cell r="T156">
            <v>170.81790000000001</v>
          </cell>
          <cell r="U156">
            <v>170.24189999999999</v>
          </cell>
          <cell r="V156">
            <v>171.34119999999999</v>
          </cell>
        </row>
        <row r="159">
          <cell r="B159" t="str">
            <v>Total Italy + Discount</v>
          </cell>
        </row>
        <row r="160">
          <cell r="B160" t="str">
            <v>Unit Cases/1000000</v>
          </cell>
        </row>
        <row r="161">
          <cell r="C161" t="str">
            <v>JF02</v>
          </cell>
          <cell r="D161" t="str">
            <v>MA02</v>
          </cell>
          <cell r="E161" t="str">
            <v>MJ02</v>
          </cell>
          <cell r="F161" t="str">
            <v>JA02</v>
          </cell>
          <cell r="G161" t="str">
            <v>SO02</v>
          </cell>
          <cell r="H161" t="str">
            <v>ND02</v>
          </cell>
          <cell r="I161" t="str">
            <v>1quadrim2002</v>
          </cell>
          <cell r="J161" t="str">
            <v>2quadrim2002</v>
          </cell>
          <cell r="K161" t="str">
            <v>3quadrim2002</v>
          </cell>
          <cell r="L161" t="str">
            <v>JF03</v>
          </cell>
          <cell r="M161" t="str">
            <v>Mat1bim2002</v>
          </cell>
          <cell r="N161" t="str">
            <v>Mat2bim2002</v>
          </cell>
          <cell r="O161" t="str">
            <v>Mat3bim2002</v>
          </cell>
          <cell r="P161" t="str">
            <v>Mat4Bim2002</v>
          </cell>
          <cell r="Q161" t="str">
            <v>Mat5Bim2002</v>
          </cell>
          <cell r="R161" t="str">
            <v xml:space="preserve"> Annual 2002</v>
          </cell>
          <cell r="S161" t="str">
            <v>mat1quad2002</v>
          </cell>
          <cell r="T161" t="str">
            <v>Mat2quad2002</v>
          </cell>
          <cell r="U161" t="str">
            <v>Mat3quad2002</v>
          </cell>
          <cell r="V161" t="str">
            <v>YE</v>
          </cell>
        </row>
        <row r="162">
          <cell r="B162" t="str">
            <v xml:space="preserve">Total Co.ge.di. </v>
          </cell>
          <cell r="C162">
            <v>14.0654</v>
          </cell>
          <cell r="D162">
            <v>16.8429</v>
          </cell>
          <cell r="E162">
            <v>20.3812</v>
          </cell>
          <cell r="F162">
            <v>16.9453</v>
          </cell>
          <cell r="G162">
            <v>16.7013</v>
          </cell>
          <cell r="H162">
            <v>15.7326</v>
          </cell>
          <cell r="I162">
            <v>30.9084</v>
          </cell>
          <cell r="J162">
            <v>37.326500000000003</v>
          </cell>
          <cell r="K162">
            <v>32.433900000000001</v>
          </cell>
          <cell r="L162">
            <v>13.670199999999999</v>
          </cell>
          <cell r="M162">
            <v>104.4782</v>
          </cell>
          <cell r="N162">
            <v>104.3506</v>
          </cell>
          <cell r="O162">
            <v>103.87820000000001</v>
          </cell>
          <cell r="P162">
            <v>102.2593</v>
          </cell>
          <cell r="Q162">
            <v>100.9008</v>
          </cell>
          <cell r="R162">
            <v>100.6687</v>
          </cell>
          <cell r="S162">
            <v>104.3506</v>
          </cell>
          <cell r="T162">
            <v>102.2593</v>
          </cell>
          <cell r="U162">
            <v>100.6687</v>
          </cell>
          <cell r="V162">
            <v>100.2735</v>
          </cell>
        </row>
        <row r="163">
          <cell r="B163" t="str">
            <v xml:space="preserve">Still Drinks Orange/lemon Elisir Di Rocchetta </v>
          </cell>
          <cell r="C163">
            <v>5.3100000000000001E-2</v>
          </cell>
          <cell r="D163">
            <v>6.8199999999999997E-2</v>
          </cell>
          <cell r="E163">
            <v>0.1439</v>
          </cell>
          <cell r="F163">
            <v>0.1512</v>
          </cell>
          <cell r="G163">
            <v>8.4400000000000003E-2</v>
          </cell>
          <cell r="H163">
            <v>5.5199999999999999E-2</v>
          </cell>
          <cell r="I163">
            <v>0.12130000000000001</v>
          </cell>
          <cell r="J163">
            <v>0.29509999999999997</v>
          </cell>
          <cell r="K163">
            <v>0.1396</v>
          </cell>
          <cell r="L163">
            <v>4.3499999999999997E-2</v>
          </cell>
          <cell r="M163">
            <v>0.64549999999999996</v>
          </cell>
          <cell r="N163">
            <v>0.6371</v>
          </cell>
          <cell r="O163">
            <v>0.63029999999999997</v>
          </cell>
          <cell r="P163">
            <v>0.58660000000000001</v>
          </cell>
          <cell r="Q163">
            <v>0.56740000000000002</v>
          </cell>
          <cell r="R163">
            <v>0.55600000000000005</v>
          </cell>
          <cell r="S163">
            <v>0.6371</v>
          </cell>
          <cell r="T163">
            <v>0.58660000000000001</v>
          </cell>
          <cell r="U163">
            <v>0.55600000000000005</v>
          </cell>
          <cell r="V163">
            <v>0.5464</v>
          </cell>
        </row>
        <row r="164">
          <cell r="B164" t="str">
            <v xml:space="preserve">Still Drinks Tropical Flavor Elisir Di Rocchetta </v>
          </cell>
          <cell r="C164">
            <v>0</v>
          </cell>
          <cell r="D164">
            <v>0</v>
          </cell>
          <cell r="E164">
            <v>8.9999999999999998E-4</v>
          </cell>
          <cell r="F164">
            <v>1.6999999999999999E-3</v>
          </cell>
          <cell r="G164">
            <v>1E-3</v>
          </cell>
          <cell r="H164">
            <v>2.9999999999999997E-4</v>
          </cell>
          <cell r="I164">
            <v>0</v>
          </cell>
          <cell r="J164">
            <v>2.5999999999999999E-3</v>
          </cell>
          <cell r="K164">
            <v>1.4E-3</v>
          </cell>
          <cell r="L164">
            <v>2.9999999999999997E-4</v>
          </cell>
          <cell r="M164">
            <v>0</v>
          </cell>
          <cell r="N164">
            <v>0</v>
          </cell>
          <cell r="O164">
            <v>8.9999999999999998E-4</v>
          </cell>
          <cell r="P164">
            <v>2.5999999999999999E-3</v>
          </cell>
          <cell r="Q164">
            <v>3.5999999999999999E-3</v>
          </cell>
          <cell r="R164">
            <v>4.0000000000000001E-3</v>
          </cell>
          <cell r="S164">
            <v>0</v>
          </cell>
          <cell r="T164">
            <v>2.5999999999999999E-3</v>
          </cell>
          <cell r="U164">
            <v>4.0000000000000001E-3</v>
          </cell>
          <cell r="V164">
            <v>4.1999999999999997E-3</v>
          </cell>
        </row>
        <row r="165">
          <cell r="B165" t="str">
            <v xml:space="preserve">Still Drinks Other Fruit Flavored Elisir Di Rocchetta </v>
          </cell>
          <cell r="C165">
            <v>0.14530000000000001</v>
          </cell>
          <cell r="D165">
            <v>0.2029</v>
          </cell>
          <cell r="E165">
            <v>0.4355</v>
          </cell>
          <cell r="F165">
            <v>0.49020000000000002</v>
          </cell>
          <cell r="G165">
            <v>0.25090000000000001</v>
          </cell>
          <cell r="H165">
            <v>0.16009999999999999</v>
          </cell>
          <cell r="I165">
            <v>0.34820000000000001</v>
          </cell>
          <cell r="J165">
            <v>0.92569999999999997</v>
          </cell>
          <cell r="K165">
            <v>0.41099999999999998</v>
          </cell>
          <cell r="L165">
            <v>0.12670000000000001</v>
          </cell>
          <cell r="M165">
            <v>1.9854000000000001</v>
          </cell>
          <cell r="N165">
            <v>1.9679</v>
          </cell>
          <cell r="O165">
            <v>1.9447000000000001</v>
          </cell>
          <cell r="P165">
            <v>1.7846</v>
          </cell>
          <cell r="Q165">
            <v>1.7105999999999999</v>
          </cell>
          <cell r="R165">
            <v>1.6849000000000001</v>
          </cell>
          <cell r="S165">
            <v>1.9679</v>
          </cell>
          <cell r="T165">
            <v>1.7846</v>
          </cell>
          <cell r="U165">
            <v>1.6849000000000001</v>
          </cell>
          <cell r="V165">
            <v>1.6662999999999999</v>
          </cell>
        </row>
        <row r="166">
          <cell r="B166" t="str">
            <v xml:space="preserve">Rtd Tea Non Carbonated Elisir Di Rocchetta </v>
          </cell>
          <cell r="C166">
            <v>5.2699999999999997E-2</v>
          </cell>
          <cell r="D166">
            <v>7.0999999999999994E-2</v>
          </cell>
          <cell r="E166">
            <v>0.159</v>
          </cell>
          <cell r="F166">
            <v>0.1714</v>
          </cell>
          <cell r="G166">
            <v>8.7999999999999995E-2</v>
          </cell>
          <cell r="H166">
            <v>5.45E-2</v>
          </cell>
          <cell r="I166">
            <v>0.1237</v>
          </cell>
          <cell r="J166">
            <v>0.33040000000000003</v>
          </cell>
          <cell r="K166">
            <v>0.14249999999999999</v>
          </cell>
          <cell r="L166">
            <v>4.82E-2</v>
          </cell>
          <cell r="M166">
            <v>0.63800000000000001</v>
          </cell>
          <cell r="N166">
            <v>0.65310000000000001</v>
          </cell>
          <cell r="O166">
            <v>0.67749999999999999</v>
          </cell>
          <cell r="P166">
            <v>0.63580000000000003</v>
          </cell>
          <cell r="Q166">
            <v>0.60599999999999998</v>
          </cell>
          <cell r="R166">
            <v>0.59660000000000002</v>
          </cell>
          <cell r="S166">
            <v>0.65310000000000001</v>
          </cell>
          <cell r="T166">
            <v>0.63580000000000003</v>
          </cell>
          <cell r="U166">
            <v>0.59660000000000002</v>
          </cell>
          <cell r="V166">
            <v>0.59209999999999996</v>
          </cell>
        </row>
        <row r="167">
          <cell r="B167" t="str">
            <v xml:space="preserve">Tot Water Co.ge.di. </v>
          </cell>
          <cell r="C167">
            <v>13.814399999999999</v>
          </cell>
          <cell r="D167">
            <v>16.500900000000001</v>
          </cell>
          <cell r="E167">
            <v>19.6419</v>
          </cell>
          <cell r="F167">
            <v>16.130800000000001</v>
          </cell>
          <cell r="G167">
            <v>16.277000000000001</v>
          </cell>
          <cell r="H167">
            <v>15.4625</v>
          </cell>
          <cell r="I167">
            <v>30.315200000000001</v>
          </cell>
          <cell r="J167">
            <v>35.7727</v>
          </cell>
          <cell r="K167">
            <v>31.7394</v>
          </cell>
          <cell r="L167">
            <v>13.451599999999999</v>
          </cell>
          <cell r="M167">
            <v>101.2093</v>
          </cell>
          <cell r="N167">
            <v>101.0925</v>
          </cell>
          <cell r="O167">
            <v>100.6249</v>
          </cell>
          <cell r="P167">
            <v>99.249700000000004</v>
          </cell>
          <cell r="Q167">
            <v>98.013300000000001</v>
          </cell>
          <cell r="R167">
            <v>97.827299999999994</v>
          </cell>
          <cell r="S167">
            <v>101.0925</v>
          </cell>
          <cell r="T167">
            <v>99.249700000000004</v>
          </cell>
          <cell r="U167">
            <v>97.827299999999994</v>
          </cell>
          <cell r="V167">
            <v>97.464600000000004</v>
          </cell>
        </row>
        <row r="168">
          <cell r="B168" t="str">
            <v xml:space="preserve">Total Italaquae </v>
          </cell>
          <cell r="C168">
            <v>12.9528</v>
          </cell>
          <cell r="D168">
            <v>16.565300000000001</v>
          </cell>
          <cell r="E168">
            <v>19.004100000000001</v>
          </cell>
          <cell r="F168">
            <v>17.253</v>
          </cell>
          <cell r="G168">
            <v>16.863700000000001</v>
          </cell>
          <cell r="H168">
            <v>14.821400000000001</v>
          </cell>
          <cell r="I168">
            <v>29.5182</v>
          </cell>
          <cell r="J168">
            <v>36.257100000000001</v>
          </cell>
          <cell r="K168">
            <v>31.685099999999998</v>
          </cell>
          <cell r="L168">
            <v>12.7479</v>
          </cell>
          <cell r="M168">
            <v>101.8912</v>
          </cell>
          <cell r="N168">
            <v>101.0141</v>
          </cell>
          <cell r="O168">
            <v>99.417400000000001</v>
          </cell>
          <cell r="P168">
            <v>97.564400000000006</v>
          </cell>
          <cell r="Q168">
            <v>97.479100000000003</v>
          </cell>
          <cell r="R168">
            <v>97.460400000000007</v>
          </cell>
          <cell r="S168">
            <v>101.0141</v>
          </cell>
          <cell r="T168">
            <v>97.564400000000006</v>
          </cell>
          <cell r="U168">
            <v>97.460400000000007</v>
          </cell>
          <cell r="V168">
            <v>97.255399999999995</v>
          </cell>
        </row>
        <row r="169">
          <cell r="B169" t="str">
            <v xml:space="preserve">Tot Water Italaquae </v>
          </cell>
          <cell r="C169">
            <v>12.9528</v>
          </cell>
          <cell r="D169">
            <v>16.565300000000001</v>
          </cell>
          <cell r="E169">
            <v>19.004100000000001</v>
          </cell>
          <cell r="F169">
            <v>17.253</v>
          </cell>
          <cell r="G169">
            <v>16.863700000000001</v>
          </cell>
          <cell r="H169">
            <v>14.821400000000001</v>
          </cell>
          <cell r="I169">
            <v>29.5182</v>
          </cell>
          <cell r="J169">
            <v>36.257100000000001</v>
          </cell>
          <cell r="K169">
            <v>31.685099999999998</v>
          </cell>
          <cell r="L169">
            <v>12.7479</v>
          </cell>
          <cell r="M169">
            <v>101.8912</v>
          </cell>
          <cell r="N169">
            <v>101.0141</v>
          </cell>
          <cell r="O169">
            <v>99.417400000000001</v>
          </cell>
          <cell r="P169">
            <v>97.564400000000006</v>
          </cell>
          <cell r="Q169">
            <v>97.479100000000003</v>
          </cell>
          <cell r="R169">
            <v>97.460400000000007</v>
          </cell>
          <cell r="S169">
            <v>101.0141</v>
          </cell>
          <cell r="T169">
            <v>97.564400000000006</v>
          </cell>
          <cell r="U169">
            <v>97.460400000000007</v>
          </cell>
          <cell r="V169">
            <v>97.255399999999995</v>
          </cell>
        </row>
        <row r="170">
          <cell r="B170" t="str">
            <v xml:space="preserve">Total Private Label </v>
          </cell>
          <cell r="C170">
            <v>15.047700000000001</v>
          </cell>
          <cell r="D170">
            <v>18.212499999999999</v>
          </cell>
          <cell r="E170">
            <v>22.940100000000001</v>
          </cell>
          <cell r="F170">
            <v>20.059699999999999</v>
          </cell>
          <cell r="G170">
            <v>18.065200000000001</v>
          </cell>
          <cell r="H170">
            <v>17.473500000000001</v>
          </cell>
          <cell r="I170">
            <v>33.260199999999998</v>
          </cell>
          <cell r="J170">
            <v>42.9998</v>
          </cell>
          <cell r="K170">
            <v>35.538699999999999</v>
          </cell>
          <cell r="L170">
            <v>15.7826</v>
          </cell>
          <cell r="M170">
            <v>109.9855</v>
          </cell>
          <cell r="N170">
            <v>111.27719999999999</v>
          </cell>
          <cell r="O170">
            <v>111.71899999999999</v>
          </cell>
          <cell r="P170">
            <v>111.4282</v>
          </cell>
          <cell r="Q170">
            <v>110.5642</v>
          </cell>
          <cell r="R170">
            <v>111.7987</v>
          </cell>
          <cell r="S170">
            <v>111.27719999999999</v>
          </cell>
          <cell r="T170">
            <v>111.4282</v>
          </cell>
          <cell r="U170">
            <v>111.7987</v>
          </cell>
          <cell r="V170">
            <v>112.53360000000001</v>
          </cell>
        </row>
        <row r="171">
          <cell r="B171" t="str">
            <v xml:space="preserve">Tot Csd's Private Label </v>
          </cell>
          <cell r="C171">
            <v>2.4931999999999999</v>
          </cell>
          <cell r="D171">
            <v>2.9712999999999998</v>
          </cell>
          <cell r="E171">
            <v>3.6389</v>
          </cell>
          <cell r="F171">
            <v>3.4708999999999999</v>
          </cell>
          <cell r="G171">
            <v>2.9586999999999999</v>
          </cell>
          <cell r="H171">
            <v>2.6949000000000001</v>
          </cell>
          <cell r="I171">
            <v>5.4645000000000001</v>
          </cell>
          <cell r="J171">
            <v>7.1097999999999999</v>
          </cell>
          <cell r="K171">
            <v>5.6536</v>
          </cell>
          <cell r="L171">
            <v>2.42</v>
          </cell>
          <cell r="M171">
            <v>19.236999999999998</v>
          </cell>
          <cell r="N171">
            <v>19.222799999999999</v>
          </cell>
          <cell r="O171">
            <v>19.114599999999999</v>
          </cell>
          <cell r="P171">
            <v>18.741900000000001</v>
          </cell>
          <cell r="Q171">
            <v>18.431899999999999</v>
          </cell>
          <cell r="R171">
            <v>18.227900000000002</v>
          </cell>
          <cell r="S171">
            <v>19.222799999999999</v>
          </cell>
          <cell r="T171">
            <v>18.741900000000001</v>
          </cell>
          <cell r="U171">
            <v>18.227900000000002</v>
          </cell>
          <cell r="V171">
            <v>18.154699999999998</v>
          </cell>
        </row>
        <row r="172">
          <cell r="B172" t="str">
            <v xml:space="preserve">Still Drinks Orange/lemon Private Label </v>
          </cell>
          <cell r="C172">
            <v>0</v>
          </cell>
          <cell r="D172">
            <v>0</v>
          </cell>
          <cell r="E172">
            <v>9.7000000000000003E-3</v>
          </cell>
          <cell r="F172">
            <v>1.8100000000000002E-2</v>
          </cell>
          <cell r="G172">
            <v>1.21E-2</v>
          </cell>
          <cell r="H172">
            <v>8.3000000000000001E-3</v>
          </cell>
          <cell r="I172">
            <v>0</v>
          </cell>
          <cell r="J172">
            <v>2.7799999999999998E-2</v>
          </cell>
          <cell r="K172">
            <v>2.0400000000000001E-2</v>
          </cell>
          <cell r="L172">
            <v>6.6E-3</v>
          </cell>
          <cell r="M172">
            <v>0</v>
          </cell>
          <cell r="N172">
            <v>0</v>
          </cell>
          <cell r="O172">
            <v>9.7000000000000003E-3</v>
          </cell>
          <cell r="P172">
            <v>2.7799999999999998E-2</v>
          </cell>
          <cell r="Q172">
            <v>3.9800000000000002E-2</v>
          </cell>
          <cell r="R172">
            <v>4.8099999999999997E-2</v>
          </cell>
          <cell r="S172">
            <v>0</v>
          </cell>
          <cell r="T172">
            <v>2.7799999999999998E-2</v>
          </cell>
          <cell r="U172">
            <v>4.8099999999999997E-2</v>
          </cell>
          <cell r="V172">
            <v>5.4699999999999999E-2</v>
          </cell>
        </row>
        <row r="173">
          <cell r="B173" t="str">
            <v xml:space="preserve">Still Drinks Tropical Flavor Private Label </v>
          </cell>
          <cell r="C173">
            <v>2.6599999999999999E-2</v>
          </cell>
          <cell r="D173">
            <v>2.7E-2</v>
          </cell>
          <cell r="E173">
            <v>5.3600000000000002E-2</v>
          </cell>
          <cell r="F173">
            <v>5.7799999999999997E-2</v>
          </cell>
          <cell r="G173">
            <v>5.67E-2</v>
          </cell>
          <cell r="H173">
            <v>4.0300000000000002E-2</v>
          </cell>
          <cell r="I173">
            <v>5.3600000000000002E-2</v>
          </cell>
          <cell r="J173">
            <v>0.1115</v>
          </cell>
          <cell r="K173">
            <v>9.7000000000000003E-2</v>
          </cell>
          <cell r="L173">
            <v>3.4099999999999998E-2</v>
          </cell>
          <cell r="M173">
            <v>0.26989999999999997</v>
          </cell>
          <cell r="N173">
            <v>0.2167</v>
          </cell>
          <cell r="O173">
            <v>0.2114</v>
          </cell>
          <cell r="P173">
            <v>0.22739999999999999</v>
          </cell>
          <cell r="Q173">
            <v>0.24709999999999999</v>
          </cell>
          <cell r="R173">
            <v>0.26200000000000001</v>
          </cell>
          <cell r="S173">
            <v>0.2167</v>
          </cell>
          <cell r="T173">
            <v>0.22739999999999999</v>
          </cell>
          <cell r="U173">
            <v>0.26200000000000001</v>
          </cell>
          <cell r="V173">
            <v>0.26950000000000002</v>
          </cell>
        </row>
        <row r="174">
          <cell r="B174" t="str">
            <v xml:space="preserve">Still Drinks Other Fruit Flavored Private Label </v>
          </cell>
          <cell r="C174">
            <v>3.5499999999999997E-2</v>
          </cell>
          <cell r="D174">
            <v>3.5000000000000003E-2</v>
          </cell>
          <cell r="E174">
            <v>8.7900000000000006E-2</v>
          </cell>
          <cell r="F174">
            <v>0.1104</v>
          </cell>
          <cell r="G174">
            <v>8.48E-2</v>
          </cell>
          <cell r="H174">
            <v>6.1499999999999999E-2</v>
          </cell>
          <cell r="I174">
            <v>7.0599999999999996E-2</v>
          </cell>
          <cell r="J174">
            <v>0.1983</v>
          </cell>
          <cell r="K174">
            <v>0.1464</v>
          </cell>
          <cell r="L174">
            <v>4.6300000000000001E-2</v>
          </cell>
          <cell r="M174">
            <v>0.34510000000000002</v>
          </cell>
          <cell r="N174">
            <v>0.2969</v>
          </cell>
          <cell r="O174">
            <v>0.30580000000000002</v>
          </cell>
          <cell r="P174">
            <v>0.3548</v>
          </cell>
          <cell r="Q174">
            <v>0.38919999999999999</v>
          </cell>
          <cell r="R174">
            <v>0.4153</v>
          </cell>
          <cell r="S174">
            <v>0.2969</v>
          </cell>
          <cell r="T174">
            <v>0.3548</v>
          </cell>
          <cell r="U174">
            <v>0.4153</v>
          </cell>
          <cell r="V174">
            <v>0.42599999999999999</v>
          </cell>
        </row>
        <row r="175">
          <cell r="B175" t="str">
            <v xml:space="preserve">Nectars Private Label </v>
          </cell>
          <cell r="C175">
            <v>1.7879</v>
          </cell>
          <cell r="D175">
            <v>2.4430000000000001</v>
          </cell>
          <cell r="E175">
            <v>2.6389</v>
          </cell>
          <cell r="F175">
            <v>2.0627</v>
          </cell>
          <cell r="G175">
            <v>2.3595000000000002</v>
          </cell>
          <cell r="H175">
            <v>2.0992000000000002</v>
          </cell>
          <cell r="I175">
            <v>4.2308000000000003</v>
          </cell>
          <cell r="J175">
            <v>4.7016</v>
          </cell>
          <cell r="K175">
            <v>4.4587000000000003</v>
          </cell>
          <cell r="L175">
            <v>2.0404</v>
          </cell>
          <cell r="M175">
            <v>13.7121</v>
          </cell>
          <cell r="N175">
            <v>13.8164</v>
          </cell>
          <cell r="O175">
            <v>13.7059</v>
          </cell>
          <cell r="P175">
            <v>13.5983</v>
          </cell>
          <cell r="Q175">
            <v>13.2797</v>
          </cell>
          <cell r="R175">
            <v>13.3912</v>
          </cell>
          <cell r="S175">
            <v>13.8164</v>
          </cell>
          <cell r="T175">
            <v>13.5983</v>
          </cell>
          <cell r="U175">
            <v>13.3912</v>
          </cell>
          <cell r="V175">
            <v>13.643800000000001</v>
          </cell>
        </row>
        <row r="176">
          <cell r="B176" t="str">
            <v xml:space="preserve">Fresh Juices Private Label </v>
          </cell>
          <cell r="C176">
            <v>9.8799999999999999E-2</v>
          </cell>
          <cell r="D176">
            <v>0.11559999999999999</v>
          </cell>
          <cell r="E176">
            <v>0.13719999999999999</v>
          </cell>
          <cell r="F176">
            <v>0.1037</v>
          </cell>
          <cell r="G176">
            <v>0.112</v>
          </cell>
          <cell r="H176">
            <v>0.1016</v>
          </cell>
          <cell r="I176">
            <v>0.21440000000000001</v>
          </cell>
          <cell r="J176">
            <v>0.2409</v>
          </cell>
          <cell r="K176">
            <v>0.21360000000000001</v>
          </cell>
          <cell r="L176">
            <v>9.1499999999999998E-2</v>
          </cell>
          <cell r="M176">
            <v>0.64249999999999996</v>
          </cell>
          <cell r="N176">
            <v>0.65580000000000005</v>
          </cell>
          <cell r="O176">
            <v>0.66339999999999999</v>
          </cell>
          <cell r="P176">
            <v>0.66679999999999995</v>
          </cell>
          <cell r="Q176">
            <v>0.65780000000000005</v>
          </cell>
          <cell r="R176">
            <v>0.66890000000000005</v>
          </cell>
          <cell r="S176">
            <v>0.65580000000000005</v>
          </cell>
          <cell r="T176">
            <v>0.66679999999999995</v>
          </cell>
          <cell r="U176">
            <v>0.66890000000000005</v>
          </cell>
          <cell r="V176">
            <v>0.66149999999999998</v>
          </cell>
        </row>
        <row r="177">
          <cell r="B177" t="str">
            <v xml:space="preserve">Uht Juices Private Label </v>
          </cell>
          <cell r="C177">
            <v>0.6522</v>
          </cell>
          <cell r="D177">
            <v>1.0314000000000001</v>
          </cell>
          <cell r="E177">
            <v>1.4758</v>
          </cell>
          <cell r="F177">
            <v>1.1679999999999999</v>
          </cell>
          <cell r="G177">
            <v>0.95620000000000005</v>
          </cell>
          <cell r="H177">
            <v>0.70709999999999995</v>
          </cell>
          <cell r="I177">
            <v>1.6836</v>
          </cell>
          <cell r="J177">
            <v>2.6438000000000001</v>
          </cell>
          <cell r="K177">
            <v>1.6634</v>
          </cell>
          <cell r="L177">
            <v>0.66669999999999996</v>
          </cell>
          <cell r="M177">
            <v>5.7396000000000003</v>
          </cell>
          <cell r="N177">
            <v>5.9532999999999996</v>
          </cell>
          <cell r="O177">
            <v>6.0808999999999997</v>
          </cell>
          <cell r="P177">
            <v>6.0259999999999998</v>
          </cell>
          <cell r="Q177">
            <v>6.0126999999999997</v>
          </cell>
          <cell r="R177">
            <v>5.9907000000000004</v>
          </cell>
          <cell r="S177">
            <v>5.9532999999999996</v>
          </cell>
          <cell r="T177">
            <v>6.0259999999999998</v>
          </cell>
          <cell r="U177">
            <v>5.9907000000000004</v>
          </cell>
          <cell r="V177">
            <v>6.0052000000000003</v>
          </cell>
        </row>
        <row r="178">
          <cell r="B178" t="str">
            <v xml:space="preserve">Sport Drinks Non Carbonated Private Label </v>
          </cell>
          <cell r="C178">
            <v>4.8999999999999998E-3</v>
          </cell>
          <cell r="D178">
            <v>0.01</v>
          </cell>
          <cell r="E178">
            <v>5.6500000000000002E-2</v>
          </cell>
          <cell r="F178">
            <v>4.0399999999999998E-2</v>
          </cell>
          <cell r="G178">
            <v>1.55E-2</v>
          </cell>
          <cell r="H178">
            <v>8.5000000000000006E-3</v>
          </cell>
          <cell r="I178">
            <v>1.49E-2</v>
          </cell>
          <cell r="J178">
            <v>9.69E-2</v>
          </cell>
          <cell r="K178">
            <v>2.4E-2</v>
          </cell>
          <cell r="L178">
            <v>1.24E-2</v>
          </cell>
          <cell r="M178">
            <v>7.7399999999999997E-2</v>
          </cell>
          <cell r="N178">
            <v>7.5899999999999995E-2</v>
          </cell>
          <cell r="O178">
            <v>0.11070000000000001</v>
          </cell>
          <cell r="P178">
            <v>0.1273</v>
          </cell>
          <cell r="Q178">
            <v>0.1328</v>
          </cell>
          <cell r="R178">
            <v>0.1358</v>
          </cell>
          <cell r="S178">
            <v>7.5899999999999995E-2</v>
          </cell>
          <cell r="T178">
            <v>0.1273</v>
          </cell>
          <cell r="U178">
            <v>0.1358</v>
          </cell>
          <cell r="V178">
            <v>0.14330000000000001</v>
          </cell>
        </row>
        <row r="179">
          <cell r="B179" t="str">
            <v xml:space="preserve">Rtd Tea Non Carbonated Private Label </v>
          </cell>
          <cell r="C179">
            <v>0.72309999999999997</v>
          </cell>
          <cell r="D179">
            <v>0.99739999999999995</v>
          </cell>
          <cell r="E179">
            <v>1.8779999999999999</v>
          </cell>
          <cell r="F179">
            <v>1.8977999999999999</v>
          </cell>
          <cell r="G179">
            <v>1.2439</v>
          </cell>
          <cell r="H179">
            <v>0.89670000000000005</v>
          </cell>
          <cell r="I179">
            <v>1.7204999999999999</v>
          </cell>
          <cell r="J179">
            <v>3.7757999999999998</v>
          </cell>
          <cell r="K179">
            <v>2.1404999999999998</v>
          </cell>
          <cell r="L179">
            <v>0.81689999999999996</v>
          </cell>
          <cell r="M179">
            <v>7.0385</v>
          </cell>
          <cell r="N179">
            <v>7.1074000000000002</v>
          </cell>
          <cell r="O179">
            <v>7.2995999999999999</v>
          </cell>
          <cell r="P179">
            <v>7.3975</v>
          </cell>
          <cell r="Q179">
            <v>7.5155000000000003</v>
          </cell>
          <cell r="R179">
            <v>7.6368999999999998</v>
          </cell>
          <cell r="S179">
            <v>7.1074000000000002</v>
          </cell>
          <cell r="T179">
            <v>7.3975</v>
          </cell>
          <cell r="U179">
            <v>7.6368999999999998</v>
          </cell>
          <cell r="V179">
            <v>7.7305999999999999</v>
          </cell>
        </row>
        <row r="180">
          <cell r="B180" t="str">
            <v xml:space="preserve">Tot Water Private Label </v>
          </cell>
          <cell r="C180">
            <v>9.2254000000000005</v>
          </cell>
          <cell r="D180">
            <v>10.582000000000001</v>
          </cell>
          <cell r="E180">
            <v>12.9635</v>
          </cell>
          <cell r="F180">
            <v>11.129899999999999</v>
          </cell>
          <cell r="G180">
            <v>10.265700000000001</v>
          </cell>
          <cell r="H180">
            <v>10.855399999999999</v>
          </cell>
          <cell r="I180">
            <v>19.807300000000001</v>
          </cell>
          <cell r="J180">
            <v>24.093399999999999</v>
          </cell>
          <cell r="K180">
            <v>21.121099999999998</v>
          </cell>
          <cell r="L180">
            <v>9.6477000000000004</v>
          </cell>
          <cell r="M180">
            <v>62.923400000000001</v>
          </cell>
          <cell r="N180">
            <v>63.931899999999999</v>
          </cell>
          <cell r="O180">
            <v>64.216999999999999</v>
          </cell>
          <cell r="P180">
            <v>64.260400000000004</v>
          </cell>
          <cell r="Q180">
            <v>63.857700000000001</v>
          </cell>
          <cell r="R180">
            <v>65.021799999999999</v>
          </cell>
          <cell r="S180">
            <v>63.931899999999999</v>
          </cell>
          <cell r="T180">
            <v>64.260400000000004</v>
          </cell>
          <cell r="U180">
            <v>65.021799999999999</v>
          </cell>
          <cell r="V180">
            <v>65.444199999999995</v>
          </cell>
        </row>
        <row r="183">
          <cell r="B183" t="str">
            <v>Total Italy (without Disc.)</v>
          </cell>
        </row>
        <row r="184">
          <cell r="B184" t="str">
            <v>Unit Cases/1000000</v>
          </cell>
        </row>
        <row r="185">
          <cell r="C185" t="str">
            <v>JF02</v>
          </cell>
          <cell r="D185" t="str">
            <v>MA02</v>
          </cell>
          <cell r="E185" t="str">
            <v>MJ02</v>
          </cell>
          <cell r="F185" t="str">
            <v>JA02</v>
          </cell>
          <cell r="G185" t="str">
            <v>SO02</v>
          </cell>
          <cell r="H185" t="str">
            <v>ND02</v>
          </cell>
          <cell r="I185" t="str">
            <v>1quadrim2002</v>
          </cell>
          <cell r="J185" t="str">
            <v>2quadrim2002</v>
          </cell>
          <cell r="K185" t="str">
            <v>3quadrim2002</v>
          </cell>
          <cell r="L185" t="str">
            <v>JF03</v>
          </cell>
          <cell r="M185" t="str">
            <v>Mat1bim2002</v>
          </cell>
          <cell r="N185" t="str">
            <v>Mat2bim2002</v>
          </cell>
          <cell r="O185" t="str">
            <v>Mat3bim2002</v>
          </cell>
          <cell r="P185" t="str">
            <v>Mat4Bim2002</v>
          </cell>
          <cell r="Q185" t="str">
            <v>Mat5Bim2002</v>
          </cell>
          <cell r="R185" t="str">
            <v xml:space="preserve"> Annual 2002</v>
          </cell>
          <cell r="S185" t="str">
            <v>mat1quad2002</v>
          </cell>
          <cell r="T185" t="str">
            <v>Mat2quad2002</v>
          </cell>
          <cell r="U185" t="str">
            <v>Mat3quad2002</v>
          </cell>
          <cell r="V185" t="str">
            <v>YE</v>
          </cell>
        </row>
        <row r="186">
          <cell r="B186" t="str">
            <v xml:space="preserve">Csd's </v>
          </cell>
          <cell r="C186">
            <v>28.362500000000001</v>
          </cell>
          <cell r="D186">
            <v>35.030500000000004</v>
          </cell>
          <cell r="E186">
            <v>40.684600000000003</v>
          </cell>
          <cell r="F186">
            <v>38.076099999999997</v>
          </cell>
          <cell r="G186">
            <v>35.378</v>
          </cell>
          <cell r="H186">
            <v>35.031199999999998</v>
          </cell>
          <cell r="I186">
            <v>63.393000000000001</v>
          </cell>
          <cell r="J186">
            <v>78.7607</v>
          </cell>
          <cell r="K186">
            <v>70.409199999999998</v>
          </cell>
          <cell r="L186">
            <v>28.849299999999999</v>
          </cell>
          <cell r="M186">
            <v>219.11699999999999</v>
          </cell>
          <cell r="N186">
            <v>218.59610000000001</v>
          </cell>
          <cell r="O186">
            <v>217.49039999999999</v>
          </cell>
          <cell r="P186">
            <v>213.8622</v>
          </cell>
          <cell r="Q186">
            <v>212.5959</v>
          </cell>
          <cell r="R186">
            <v>212.56290000000001</v>
          </cell>
          <cell r="S186">
            <v>218.59610000000001</v>
          </cell>
          <cell r="T186">
            <v>213.8622</v>
          </cell>
          <cell r="U186">
            <v>212.56290000000001</v>
          </cell>
          <cell r="V186">
            <v>213.0497</v>
          </cell>
        </row>
        <row r="187">
          <cell r="B187" t="str">
            <v>Total CSD Vetro</v>
          </cell>
          <cell r="C187">
            <v>0.62129999999999996</v>
          </cell>
          <cell r="D187">
            <v>0.83960000000000001</v>
          </cell>
          <cell r="E187">
            <v>1.0511999999999999</v>
          </cell>
          <cell r="F187">
            <v>0.97550000000000003</v>
          </cell>
          <cell r="G187">
            <v>0.85229999999999995</v>
          </cell>
          <cell r="H187">
            <v>0.96079999999999999</v>
          </cell>
          <cell r="I187">
            <v>1.4609000000000001</v>
          </cell>
          <cell r="J187">
            <v>2.0268000000000002</v>
          </cell>
          <cell r="K187">
            <v>1.8130999999999999</v>
          </cell>
          <cell r="L187">
            <v>0.64129999999999998</v>
          </cell>
          <cell r="M187">
            <v>5.3258999999999999</v>
          </cell>
          <cell r="N187">
            <v>5.3486000000000002</v>
          </cell>
          <cell r="O187">
            <v>5.3501000000000003</v>
          </cell>
          <cell r="P187">
            <v>5.3083</v>
          </cell>
          <cell r="Q187">
            <v>5.2648000000000001</v>
          </cell>
          <cell r="R187">
            <v>5.3007999999999997</v>
          </cell>
          <cell r="S187">
            <v>5.3486000000000002</v>
          </cell>
          <cell r="T187">
            <v>5.3083</v>
          </cell>
          <cell r="U187">
            <v>5.3007999999999997</v>
          </cell>
          <cell r="V187">
            <v>5.3208000000000002</v>
          </cell>
        </row>
        <row r="188">
          <cell r="B188" t="str">
            <v>Total CSD Lattina</v>
          </cell>
          <cell r="C188">
            <v>2.8024</v>
          </cell>
          <cell r="D188">
            <v>3.4411</v>
          </cell>
          <cell r="E188">
            <v>4.2119</v>
          </cell>
          <cell r="F188">
            <v>3.9266000000000001</v>
          </cell>
          <cell r="G188">
            <v>3.6292</v>
          </cell>
          <cell r="H188">
            <v>3.2751000000000001</v>
          </cell>
          <cell r="I188">
            <v>6.2435999999999998</v>
          </cell>
          <cell r="J188">
            <v>8.1385000000000005</v>
          </cell>
          <cell r="K188">
            <v>6.9043000000000001</v>
          </cell>
          <cell r="L188">
            <v>2.6652</v>
          </cell>
          <cell r="M188">
            <v>22.592600000000001</v>
          </cell>
          <cell r="N188">
            <v>22.410799999999998</v>
          </cell>
          <cell r="O188">
            <v>22.1279</v>
          </cell>
          <cell r="P188">
            <v>21.620799999999999</v>
          </cell>
          <cell r="Q188">
            <v>21.4178</v>
          </cell>
          <cell r="R188">
            <v>21.2865</v>
          </cell>
          <cell r="S188">
            <v>22.410799999999998</v>
          </cell>
          <cell r="T188">
            <v>21.620799999999999</v>
          </cell>
          <cell r="U188">
            <v>21.2865</v>
          </cell>
          <cell r="V188">
            <v>21.1492</v>
          </cell>
        </row>
        <row r="189">
          <cell r="B189" t="str">
            <v>Total CSD Pet &lt;1lt</v>
          </cell>
          <cell r="C189">
            <v>1.7134</v>
          </cell>
          <cell r="D189">
            <v>2.2097000000000002</v>
          </cell>
          <cell r="E189">
            <v>2.5514999999999999</v>
          </cell>
          <cell r="F189">
            <v>2.4824999999999999</v>
          </cell>
          <cell r="G189">
            <v>2.1539999999999999</v>
          </cell>
          <cell r="H189">
            <v>1.8684000000000001</v>
          </cell>
          <cell r="I189">
            <v>3.9230999999999998</v>
          </cell>
          <cell r="J189">
            <v>5.0339999999999998</v>
          </cell>
          <cell r="K189">
            <v>4.0224000000000002</v>
          </cell>
          <cell r="L189">
            <v>1.6698999999999999</v>
          </cell>
          <cell r="M189">
            <v>13.505599999999999</v>
          </cell>
          <cell r="N189">
            <v>13.488799999999999</v>
          </cell>
          <cell r="O189">
            <v>13.379200000000001</v>
          </cell>
          <cell r="P189">
            <v>13.2453</v>
          </cell>
          <cell r="Q189">
            <v>13.1449</v>
          </cell>
          <cell r="R189">
            <v>12.9794</v>
          </cell>
          <cell r="S189">
            <v>13.488799999999999</v>
          </cell>
          <cell r="T189">
            <v>13.2453</v>
          </cell>
          <cell r="U189">
            <v>12.9794</v>
          </cell>
          <cell r="V189">
            <v>12.9359</v>
          </cell>
        </row>
        <row r="190">
          <cell r="B190" t="str">
            <v>Total CSD Pet &gt;=1lt</v>
          </cell>
          <cell r="C190">
            <v>23.225300000000001</v>
          </cell>
          <cell r="D190">
            <v>28.540199999999999</v>
          </cell>
          <cell r="E190">
            <v>32.869900000000001</v>
          </cell>
          <cell r="F190">
            <v>30.691400000000002</v>
          </cell>
          <cell r="G190">
            <v>28.7425</v>
          </cell>
          <cell r="H190">
            <v>28.927</v>
          </cell>
          <cell r="I190">
            <v>51.765500000000003</v>
          </cell>
          <cell r="J190">
            <v>63.561300000000003</v>
          </cell>
          <cell r="K190">
            <v>57.669400000000003</v>
          </cell>
          <cell r="L190">
            <v>23.872900000000001</v>
          </cell>
          <cell r="M190">
            <v>177.69300000000001</v>
          </cell>
          <cell r="N190">
            <v>177.34790000000001</v>
          </cell>
          <cell r="O190">
            <v>176.63319999999999</v>
          </cell>
          <cell r="P190">
            <v>173.68770000000001</v>
          </cell>
          <cell r="Q190">
            <v>172.76840000000001</v>
          </cell>
          <cell r="R190">
            <v>172.99629999999999</v>
          </cell>
          <cell r="S190">
            <v>177.34790000000001</v>
          </cell>
          <cell r="T190">
            <v>173.68770000000001</v>
          </cell>
          <cell r="U190">
            <v>172.99629999999999</v>
          </cell>
          <cell r="V190">
            <v>173.6438</v>
          </cell>
        </row>
        <row r="191">
          <cell r="B191" t="str">
            <v xml:space="preserve">Tot Csd's Coca-cola Italia </v>
          </cell>
          <cell r="C191">
            <v>15.555199999999999</v>
          </cell>
          <cell r="D191">
            <v>18.7683</v>
          </cell>
          <cell r="E191">
            <v>21.1357</v>
          </cell>
          <cell r="F191">
            <v>19.6997</v>
          </cell>
          <cell r="G191">
            <v>18.7621</v>
          </cell>
          <cell r="H191">
            <v>19.6295</v>
          </cell>
          <cell r="I191">
            <v>34.323500000000003</v>
          </cell>
          <cell r="J191">
            <v>40.8354</v>
          </cell>
          <cell r="K191">
            <v>38.391599999999997</v>
          </cell>
          <cell r="L191">
            <v>15.699199999999999</v>
          </cell>
          <cell r="M191">
            <v>116.0612</v>
          </cell>
          <cell r="N191">
            <v>115.5132</v>
          </cell>
          <cell r="O191">
            <v>114.98860000000001</v>
          </cell>
          <cell r="P191">
            <v>113.5852</v>
          </cell>
          <cell r="Q191">
            <v>113.2611</v>
          </cell>
          <cell r="R191">
            <v>113.5505</v>
          </cell>
          <cell r="S191">
            <v>115.5132</v>
          </cell>
          <cell r="T191">
            <v>113.5852</v>
          </cell>
          <cell r="U191">
            <v>113.5505</v>
          </cell>
          <cell r="V191">
            <v>113.69459999999999</v>
          </cell>
        </row>
        <row r="192">
          <cell r="B192" t="str">
            <v>Total TCCC Csd Glass</v>
          </cell>
          <cell r="C192">
            <v>3.3099999999999997E-2</v>
          </cell>
          <cell r="D192">
            <v>4.19E-2</v>
          </cell>
          <cell r="E192">
            <v>6.13E-2</v>
          </cell>
          <cell r="F192">
            <v>4.5100000000000001E-2</v>
          </cell>
          <cell r="G192">
            <v>4.7500000000000001E-2</v>
          </cell>
          <cell r="H192">
            <v>5.4300000000000001E-2</v>
          </cell>
          <cell r="I192">
            <v>7.4999999999999997E-2</v>
          </cell>
          <cell r="J192">
            <v>0.1065</v>
          </cell>
          <cell r="K192">
            <v>0.1018</v>
          </cell>
          <cell r="L192">
            <v>4.4600000000000001E-2</v>
          </cell>
          <cell r="M192">
            <v>0.22739999999999999</v>
          </cell>
          <cell r="N192">
            <v>0.24809999999999999</v>
          </cell>
          <cell r="O192">
            <v>0.28649999999999998</v>
          </cell>
          <cell r="P192">
            <v>0.30399999999999999</v>
          </cell>
          <cell r="Q192">
            <v>0.29110000000000003</v>
          </cell>
          <cell r="R192">
            <v>0.2833</v>
          </cell>
          <cell r="S192">
            <v>0.24809999999999999</v>
          </cell>
          <cell r="T192">
            <v>0.30399999999999999</v>
          </cell>
          <cell r="U192">
            <v>0.2833</v>
          </cell>
          <cell r="V192">
            <v>0.29480000000000001</v>
          </cell>
        </row>
        <row r="193">
          <cell r="B193" t="str">
            <v>Total TCCC Csd Lattina</v>
          </cell>
          <cell r="C193">
            <v>2.1021000000000001</v>
          </cell>
          <cell r="D193">
            <v>2.5560999999999998</v>
          </cell>
          <cell r="E193">
            <v>2.9866999999999999</v>
          </cell>
          <cell r="F193">
            <v>2.7433999999999998</v>
          </cell>
          <cell r="G193">
            <v>2.6703000000000001</v>
          </cell>
          <cell r="H193">
            <v>2.4977</v>
          </cell>
          <cell r="I193">
            <v>4.6581000000000001</v>
          </cell>
          <cell r="J193">
            <v>5.7301000000000002</v>
          </cell>
          <cell r="K193">
            <v>5.1680000000000001</v>
          </cell>
          <cell r="L193">
            <v>1.9748000000000001</v>
          </cell>
          <cell r="M193">
            <v>16.3629</v>
          </cell>
          <cell r="N193">
            <v>16.2378</v>
          </cell>
          <cell r="O193">
            <v>16.070799999999998</v>
          </cell>
          <cell r="P193">
            <v>15.7471</v>
          </cell>
          <cell r="Q193">
            <v>15.639699999999999</v>
          </cell>
          <cell r="R193">
            <v>15.5563</v>
          </cell>
          <cell r="S193">
            <v>16.2378</v>
          </cell>
          <cell r="T193">
            <v>15.7471</v>
          </cell>
          <cell r="U193">
            <v>15.5563</v>
          </cell>
          <cell r="V193">
            <v>15.4291</v>
          </cell>
        </row>
        <row r="194">
          <cell r="B194" t="str">
            <v>Total TCCC Csd Pet &lt;1lt</v>
          </cell>
          <cell r="C194">
            <v>1.3771</v>
          </cell>
          <cell r="D194">
            <v>1.7522</v>
          </cell>
          <cell r="E194">
            <v>1.9883</v>
          </cell>
          <cell r="F194">
            <v>1.9258</v>
          </cell>
          <cell r="G194">
            <v>1.7437</v>
          </cell>
          <cell r="H194">
            <v>1.5185</v>
          </cell>
          <cell r="I194">
            <v>3.1293000000000002</v>
          </cell>
          <cell r="J194">
            <v>3.9140999999999999</v>
          </cell>
          <cell r="K194">
            <v>3.2622</v>
          </cell>
          <cell r="L194">
            <v>1.3358000000000001</v>
          </cell>
          <cell r="M194">
            <v>10.349299999999999</v>
          </cell>
          <cell r="N194">
            <v>10.406599999999999</v>
          </cell>
          <cell r="O194">
            <v>10.404</v>
          </cell>
          <cell r="P194">
            <v>10.4209</v>
          </cell>
          <cell r="Q194">
            <v>10.4223</v>
          </cell>
          <cell r="R194">
            <v>10.3057</v>
          </cell>
          <cell r="S194">
            <v>10.406599999999999</v>
          </cell>
          <cell r="T194">
            <v>10.4209</v>
          </cell>
          <cell r="U194">
            <v>10.3057</v>
          </cell>
          <cell r="V194">
            <v>10.2643</v>
          </cell>
        </row>
        <row r="195">
          <cell r="B195" t="str">
            <v>Total TCCC Csd Pet &gt;=1lt</v>
          </cell>
          <cell r="C195">
            <v>12.042899999999999</v>
          </cell>
          <cell r="D195">
            <v>14.418100000000001</v>
          </cell>
          <cell r="E195">
            <v>16.099499999999999</v>
          </cell>
          <cell r="F195">
            <v>14.985300000000001</v>
          </cell>
          <cell r="G195">
            <v>14.300599999999999</v>
          </cell>
          <cell r="H195">
            <v>15.558999999999999</v>
          </cell>
          <cell r="I195">
            <v>26.460899999999999</v>
          </cell>
          <cell r="J195">
            <v>31.084800000000001</v>
          </cell>
          <cell r="K195">
            <v>29.859500000000001</v>
          </cell>
          <cell r="L195">
            <v>12.343999999999999</v>
          </cell>
          <cell r="M195">
            <v>89.121700000000004</v>
          </cell>
          <cell r="N195">
            <v>88.620699999999999</v>
          </cell>
          <cell r="O195">
            <v>88.227400000000003</v>
          </cell>
          <cell r="P195">
            <v>87.113299999999995</v>
          </cell>
          <cell r="Q195">
            <v>86.908000000000001</v>
          </cell>
          <cell r="R195">
            <v>87.405199999999994</v>
          </cell>
          <cell r="S195">
            <v>88.620699999999999</v>
          </cell>
          <cell r="T195">
            <v>87.113299999999995</v>
          </cell>
          <cell r="U195">
            <v>87.405199999999994</v>
          </cell>
          <cell r="V195">
            <v>87.706299999999999</v>
          </cell>
        </row>
        <row r="196">
          <cell r="B196" t="str">
            <v xml:space="preserve">Tot Csd's Pepsico </v>
          </cell>
          <cell r="C196">
            <v>1.6552</v>
          </cell>
          <cell r="D196">
            <v>2.1677</v>
          </cell>
          <cell r="E196">
            <v>2.2311999999999999</v>
          </cell>
          <cell r="F196">
            <v>2.0918000000000001</v>
          </cell>
          <cell r="G196">
            <v>2.0973000000000002</v>
          </cell>
          <cell r="H196">
            <v>2.1318999999999999</v>
          </cell>
          <cell r="I196">
            <v>3.8229000000000002</v>
          </cell>
          <cell r="J196">
            <v>4.3230000000000004</v>
          </cell>
          <cell r="K196">
            <v>4.2291999999999996</v>
          </cell>
          <cell r="L196">
            <v>1.883</v>
          </cell>
          <cell r="M196">
            <v>12.718299999999999</v>
          </cell>
          <cell r="N196">
            <v>12.707100000000001</v>
          </cell>
          <cell r="O196">
            <v>12.6191</v>
          </cell>
          <cell r="P196">
            <v>12.3063</v>
          </cell>
          <cell r="Q196">
            <v>12.300599999999999</v>
          </cell>
          <cell r="R196">
            <v>12.3751</v>
          </cell>
          <cell r="S196">
            <v>12.707100000000001</v>
          </cell>
          <cell r="T196">
            <v>12.3063</v>
          </cell>
          <cell r="U196">
            <v>12.3751</v>
          </cell>
          <cell r="V196">
            <v>12.6028</v>
          </cell>
        </row>
        <row r="197">
          <cell r="B197" t="str">
            <v>Total Pepsi Csd Lattina</v>
          </cell>
          <cell r="C197">
            <v>0.1305</v>
          </cell>
          <cell r="D197">
            <v>0.1411</v>
          </cell>
          <cell r="E197">
            <v>0.1822</v>
          </cell>
          <cell r="F197">
            <v>0.14460000000000001</v>
          </cell>
          <cell r="G197">
            <v>0.1686</v>
          </cell>
          <cell r="H197">
            <v>0.1226</v>
          </cell>
          <cell r="I197">
            <v>0.27160000000000001</v>
          </cell>
          <cell r="J197">
            <v>0.32679999999999998</v>
          </cell>
          <cell r="K197">
            <v>0.29120000000000001</v>
          </cell>
          <cell r="L197">
            <v>0.1242</v>
          </cell>
          <cell r="M197">
            <v>0.98680000000000001</v>
          </cell>
          <cell r="N197">
            <v>0.9889</v>
          </cell>
          <cell r="O197">
            <v>0.96330000000000005</v>
          </cell>
          <cell r="P197">
            <v>0.9264</v>
          </cell>
          <cell r="Q197">
            <v>0.90559999999999996</v>
          </cell>
          <cell r="R197">
            <v>0.88949999999999996</v>
          </cell>
          <cell r="S197">
            <v>0.9889</v>
          </cell>
          <cell r="T197">
            <v>0.9264</v>
          </cell>
          <cell r="U197">
            <v>0.88949999999999996</v>
          </cell>
          <cell r="V197">
            <v>0.88319999999999999</v>
          </cell>
        </row>
        <row r="198">
          <cell r="B198" t="str">
            <v>Total Pepsi Csd Pet &lt;1lt</v>
          </cell>
          <cell r="C198">
            <v>8.1100000000000005E-2</v>
          </cell>
          <cell r="D198">
            <v>0.12889999999999999</v>
          </cell>
          <cell r="E198">
            <v>0.1255</v>
          </cell>
          <cell r="F198">
            <v>0.1047</v>
          </cell>
          <cell r="G198">
            <v>0.1048</v>
          </cell>
          <cell r="H198">
            <v>8.8300000000000003E-2</v>
          </cell>
          <cell r="I198">
            <v>0.21</v>
          </cell>
          <cell r="J198">
            <v>0.23019999999999999</v>
          </cell>
          <cell r="K198">
            <v>0.19309999999999999</v>
          </cell>
          <cell r="L198">
            <v>9.4500000000000001E-2</v>
          </cell>
          <cell r="M198">
            <v>0.72640000000000005</v>
          </cell>
          <cell r="N198">
            <v>0.73640000000000005</v>
          </cell>
          <cell r="O198">
            <v>0.72030000000000005</v>
          </cell>
          <cell r="P198">
            <v>0.66069999999999995</v>
          </cell>
          <cell r="Q198">
            <v>0.63800000000000001</v>
          </cell>
          <cell r="R198">
            <v>0.63329999999999997</v>
          </cell>
          <cell r="S198">
            <v>0.73640000000000005</v>
          </cell>
          <cell r="T198">
            <v>0.66069999999999995</v>
          </cell>
          <cell r="U198">
            <v>0.63329999999999997</v>
          </cell>
          <cell r="V198">
            <v>0.64670000000000005</v>
          </cell>
        </row>
        <row r="199">
          <cell r="B199" t="str">
            <v>Total Pepsi Csd Pet &gt;=1lt</v>
          </cell>
          <cell r="C199">
            <v>1.4436</v>
          </cell>
          <cell r="D199">
            <v>1.8976999999999999</v>
          </cell>
          <cell r="E199">
            <v>1.9235</v>
          </cell>
          <cell r="F199">
            <v>1.8426</v>
          </cell>
          <cell r="G199">
            <v>1.8240000000000001</v>
          </cell>
          <cell r="H199">
            <v>1.9209000000000001</v>
          </cell>
          <cell r="I199">
            <v>3.3412999999999999</v>
          </cell>
          <cell r="J199">
            <v>3.7660999999999998</v>
          </cell>
          <cell r="K199">
            <v>3.7448999999999999</v>
          </cell>
          <cell r="L199">
            <v>1.6642999999999999</v>
          </cell>
          <cell r="M199">
            <v>11.005100000000001</v>
          </cell>
          <cell r="N199">
            <v>10.9818</v>
          </cell>
          <cell r="O199">
            <v>10.935600000000001</v>
          </cell>
          <cell r="P199">
            <v>10.719200000000001</v>
          </cell>
          <cell r="Q199">
            <v>10.757</v>
          </cell>
          <cell r="R199">
            <v>10.8523</v>
          </cell>
          <cell r="S199">
            <v>10.9818</v>
          </cell>
          <cell r="T199">
            <v>10.719200000000001</v>
          </cell>
          <cell r="U199">
            <v>10.8523</v>
          </cell>
          <cell r="V199">
            <v>11.072900000000001</v>
          </cell>
        </row>
        <row r="200">
          <cell r="B200" t="str">
            <v xml:space="preserve">Tot Csd's San Pellegrino </v>
          </cell>
          <cell r="C200">
            <v>3.2467999999999999</v>
          </cell>
          <cell r="D200">
            <v>4.5895000000000001</v>
          </cell>
          <cell r="E200">
            <v>5.5284000000000004</v>
          </cell>
          <cell r="F200">
            <v>5.2781000000000002</v>
          </cell>
          <cell r="G200">
            <v>4.7271999999999998</v>
          </cell>
          <cell r="H200">
            <v>4.4256000000000002</v>
          </cell>
          <cell r="I200">
            <v>7.8362999999999996</v>
          </cell>
          <cell r="J200">
            <v>10.8065</v>
          </cell>
          <cell r="K200">
            <v>9.1527999999999992</v>
          </cell>
          <cell r="L200">
            <v>3.6156000000000001</v>
          </cell>
          <cell r="M200">
            <v>27.118099999999998</v>
          </cell>
          <cell r="N200">
            <v>27.540299999999998</v>
          </cell>
          <cell r="O200">
            <v>27.9056</v>
          </cell>
          <cell r="P200">
            <v>27.694700000000001</v>
          </cell>
          <cell r="Q200">
            <v>27.744599999999998</v>
          </cell>
          <cell r="R200">
            <v>27.7957</v>
          </cell>
          <cell r="S200">
            <v>27.540299999999998</v>
          </cell>
          <cell r="T200">
            <v>27.694700000000001</v>
          </cell>
          <cell r="U200">
            <v>27.7957</v>
          </cell>
          <cell r="V200">
            <v>28.164400000000001</v>
          </cell>
        </row>
        <row r="201">
          <cell r="B201" t="str">
            <v>Total San Pellegrino Csd Glass</v>
          </cell>
          <cell r="C201">
            <v>0.21809999999999999</v>
          </cell>
          <cell r="D201">
            <v>0.30349999999999999</v>
          </cell>
          <cell r="E201">
            <v>0.38740000000000002</v>
          </cell>
          <cell r="F201">
            <v>0.36170000000000002</v>
          </cell>
          <cell r="G201">
            <v>0.2994</v>
          </cell>
          <cell r="H201">
            <v>0.32650000000000001</v>
          </cell>
          <cell r="I201">
            <v>0.52159999999999995</v>
          </cell>
          <cell r="J201">
            <v>0.74909999999999999</v>
          </cell>
          <cell r="K201">
            <v>0.62590000000000001</v>
          </cell>
          <cell r="L201">
            <v>0.21829999999999999</v>
          </cell>
          <cell r="M201">
            <v>1.9349000000000001</v>
          </cell>
          <cell r="N201">
            <v>1.9333</v>
          </cell>
          <cell r="O201">
            <v>1.9383999999999999</v>
          </cell>
          <cell r="P201">
            <v>1.9234</v>
          </cell>
          <cell r="Q201">
            <v>1.9103000000000001</v>
          </cell>
          <cell r="R201">
            <v>1.8966000000000001</v>
          </cell>
          <cell r="S201">
            <v>1.9333</v>
          </cell>
          <cell r="T201">
            <v>1.9234</v>
          </cell>
          <cell r="U201">
            <v>1.8966000000000001</v>
          </cell>
          <cell r="V201">
            <v>1.8967000000000001</v>
          </cell>
        </row>
        <row r="202">
          <cell r="B202" t="str">
            <v>Total San Pellegrino Csd Lattina</v>
          </cell>
          <cell r="C202">
            <v>0.2858</v>
          </cell>
          <cell r="D202">
            <v>0.41099999999999998</v>
          </cell>
          <cell r="E202">
            <v>0.60240000000000005</v>
          </cell>
          <cell r="F202">
            <v>0.58709999999999996</v>
          </cell>
          <cell r="G202">
            <v>0.45519999999999999</v>
          </cell>
          <cell r="H202">
            <v>0.40360000000000001</v>
          </cell>
          <cell r="I202">
            <v>0.69669999999999999</v>
          </cell>
          <cell r="J202">
            <v>1.1895</v>
          </cell>
          <cell r="K202">
            <v>0.85880000000000001</v>
          </cell>
          <cell r="L202">
            <v>0.33150000000000002</v>
          </cell>
          <cell r="M202">
            <v>2.6757</v>
          </cell>
          <cell r="N202">
            <v>2.6635</v>
          </cell>
          <cell r="O202">
            <v>2.7088999999999999</v>
          </cell>
          <cell r="P202">
            <v>2.6808999999999998</v>
          </cell>
          <cell r="Q202">
            <v>2.7021999999999999</v>
          </cell>
          <cell r="R202">
            <v>2.7450999999999999</v>
          </cell>
          <cell r="S202">
            <v>2.6635</v>
          </cell>
          <cell r="T202">
            <v>2.6808999999999998</v>
          </cell>
          <cell r="U202">
            <v>2.7450999999999999</v>
          </cell>
          <cell r="V202">
            <v>2.7907999999999999</v>
          </cell>
        </row>
        <row r="203">
          <cell r="B203" t="str">
            <v>Total San Pellegrino Csd Pet &lt;1lt</v>
          </cell>
          <cell r="C203">
            <v>2.1999999999999999E-2</v>
          </cell>
          <cell r="D203">
            <v>3.09E-2</v>
          </cell>
          <cell r="E203">
            <v>3.4299999999999997E-2</v>
          </cell>
          <cell r="F203">
            <v>3.1099999999999999E-2</v>
          </cell>
          <cell r="G203">
            <v>2.5100000000000001E-2</v>
          </cell>
          <cell r="H203">
            <v>2.2700000000000001E-2</v>
          </cell>
          <cell r="I203">
            <v>5.2900000000000003E-2</v>
          </cell>
          <cell r="J203">
            <v>6.54E-2</v>
          </cell>
          <cell r="K203">
            <v>4.7800000000000002E-2</v>
          </cell>
          <cell r="L203">
            <v>1.89E-2</v>
          </cell>
          <cell r="M203">
            <v>0.21460000000000001</v>
          </cell>
          <cell r="N203">
            <v>0.2069</v>
          </cell>
          <cell r="O203">
            <v>0.19450000000000001</v>
          </cell>
          <cell r="P203">
            <v>0.1797</v>
          </cell>
          <cell r="Q203">
            <v>0.1699</v>
          </cell>
          <cell r="R203">
            <v>0.1661</v>
          </cell>
          <cell r="S203">
            <v>0.2069</v>
          </cell>
          <cell r="T203">
            <v>0.1797</v>
          </cell>
          <cell r="U203">
            <v>0.1661</v>
          </cell>
          <cell r="V203">
            <v>0.16300000000000001</v>
          </cell>
        </row>
        <row r="204">
          <cell r="B204" t="str">
            <v>Total San Pellegrino Csd Pet &gt;=1lt</v>
          </cell>
          <cell r="C204">
            <v>2.7208999999999999</v>
          </cell>
          <cell r="D204">
            <v>3.8441999999999998</v>
          </cell>
          <cell r="E204">
            <v>4.5042999999999997</v>
          </cell>
          <cell r="F204">
            <v>4.2981999999999996</v>
          </cell>
          <cell r="G204">
            <v>3.9476</v>
          </cell>
          <cell r="H204">
            <v>3.6726999999999999</v>
          </cell>
          <cell r="I204">
            <v>6.5651000000000002</v>
          </cell>
          <cell r="J204">
            <v>8.8025000000000002</v>
          </cell>
          <cell r="K204">
            <v>7.6203000000000003</v>
          </cell>
          <cell r="L204">
            <v>3.0468999999999999</v>
          </cell>
          <cell r="M204">
            <v>22.292899999999999</v>
          </cell>
          <cell r="N204">
            <v>22.736599999999999</v>
          </cell>
          <cell r="O204">
            <v>23.063700000000001</v>
          </cell>
          <cell r="P204">
            <v>22.910699999999999</v>
          </cell>
          <cell r="Q204">
            <v>22.962299999999999</v>
          </cell>
          <cell r="R204">
            <v>22.9879</v>
          </cell>
          <cell r="S204">
            <v>22.736599999999999</v>
          </cell>
          <cell r="T204">
            <v>22.910699999999999</v>
          </cell>
          <cell r="U204">
            <v>22.9879</v>
          </cell>
          <cell r="V204">
            <v>23.3139</v>
          </cell>
        </row>
        <row r="205">
          <cell r="B205" t="str">
            <v xml:space="preserve">Tot Csd's San Benedetto </v>
          </cell>
          <cell r="C205">
            <v>2.5769000000000002</v>
          </cell>
          <cell r="D205">
            <v>3.1995</v>
          </cell>
          <cell r="E205">
            <v>3.9744999999999999</v>
          </cell>
          <cell r="F205">
            <v>3.5164</v>
          </cell>
          <cell r="G205">
            <v>3.399</v>
          </cell>
          <cell r="H205">
            <v>2.9483999999999999</v>
          </cell>
          <cell r="I205">
            <v>5.7763</v>
          </cell>
          <cell r="J205">
            <v>7.4908999999999999</v>
          </cell>
          <cell r="K205">
            <v>6.3474000000000004</v>
          </cell>
          <cell r="L205">
            <v>2.6126</v>
          </cell>
          <cell r="M205">
            <v>20.221699999999998</v>
          </cell>
          <cell r="N205">
            <v>20.305099999999999</v>
          </cell>
          <cell r="O205">
            <v>20.078099999999999</v>
          </cell>
          <cell r="P205">
            <v>19.6844</v>
          </cell>
          <cell r="Q205">
            <v>19.494800000000001</v>
          </cell>
          <cell r="R205">
            <v>19.614699999999999</v>
          </cell>
          <cell r="S205">
            <v>20.305099999999999</v>
          </cell>
          <cell r="T205">
            <v>19.6844</v>
          </cell>
          <cell r="U205">
            <v>19.614699999999999</v>
          </cell>
          <cell r="V205">
            <v>19.650300000000001</v>
          </cell>
        </row>
        <row r="206">
          <cell r="B206" t="str">
            <v>Total San Benedetto Csd Glass</v>
          </cell>
          <cell r="C206">
            <v>2.53E-2</v>
          </cell>
          <cell r="D206">
            <v>3.5499999999999997E-2</v>
          </cell>
          <cell r="E206">
            <v>4.5199999999999997E-2</v>
          </cell>
          <cell r="F206">
            <v>4.2500000000000003E-2</v>
          </cell>
          <cell r="G206">
            <v>3.6499999999999998E-2</v>
          </cell>
          <cell r="H206">
            <v>4.36E-2</v>
          </cell>
          <cell r="I206">
            <v>6.0699999999999997E-2</v>
          </cell>
          <cell r="J206">
            <v>8.77E-2</v>
          </cell>
          <cell r="K206">
            <v>8.0100000000000005E-2</v>
          </cell>
          <cell r="L206">
            <v>2.87E-2</v>
          </cell>
          <cell r="M206">
            <v>0.2364</v>
          </cell>
          <cell r="N206">
            <v>0.23230000000000001</v>
          </cell>
          <cell r="O206">
            <v>0.2253</v>
          </cell>
          <cell r="P206">
            <v>0.22489999999999999</v>
          </cell>
          <cell r="Q206">
            <v>0.22059999999999999</v>
          </cell>
          <cell r="R206">
            <v>0.22850000000000001</v>
          </cell>
          <cell r="S206">
            <v>0.23230000000000001</v>
          </cell>
          <cell r="T206">
            <v>0.22489999999999999</v>
          </cell>
          <cell r="U206">
            <v>0.22850000000000001</v>
          </cell>
          <cell r="V206">
            <v>0.23200000000000001</v>
          </cell>
        </row>
        <row r="207">
          <cell r="B207" t="str">
            <v>Total San Benedetto Csd Lattina</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B208" t="str">
            <v>Total San Benedetto Csd Pet &lt;1lt</v>
          </cell>
          <cell r="C208">
            <v>0.12520000000000001</v>
          </cell>
          <cell r="D208">
            <v>0.14399999999999999</v>
          </cell>
          <cell r="E208">
            <v>0.19270000000000001</v>
          </cell>
          <cell r="F208">
            <v>0.1525</v>
          </cell>
          <cell r="G208">
            <v>0.1095</v>
          </cell>
          <cell r="H208">
            <v>9.7600000000000006E-2</v>
          </cell>
          <cell r="I208">
            <v>0.26910000000000001</v>
          </cell>
          <cell r="J208">
            <v>0.34510000000000002</v>
          </cell>
          <cell r="K208">
            <v>0.20710000000000001</v>
          </cell>
          <cell r="L208">
            <v>9.3399999999999997E-2</v>
          </cell>
          <cell r="M208">
            <v>1.0995999999999999</v>
          </cell>
          <cell r="N208">
            <v>1.0760000000000001</v>
          </cell>
          <cell r="O208">
            <v>1.02</v>
          </cell>
          <cell r="P208">
            <v>0.95130000000000003</v>
          </cell>
          <cell r="Q208">
            <v>0.86760000000000004</v>
          </cell>
          <cell r="R208">
            <v>0.82140000000000002</v>
          </cell>
          <cell r="S208">
            <v>1.0760000000000001</v>
          </cell>
          <cell r="T208">
            <v>0.95130000000000003</v>
          </cell>
          <cell r="U208">
            <v>0.82140000000000002</v>
          </cell>
          <cell r="V208">
            <v>0.78959999999999997</v>
          </cell>
        </row>
        <row r="209">
          <cell r="B209" t="str">
            <v>Total San Benedetto Csd Pet &gt;=1lt</v>
          </cell>
          <cell r="C209">
            <v>2.4264000000000001</v>
          </cell>
          <cell r="D209">
            <v>3.02</v>
          </cell>
          <cell r="E209">
            <v>3.7366999999999999</v>
          </cell>
          <cell r="F209">
            <v>3.3214000000000001</v>
          </cell>
          <cell r="G209">
            <v>3.2530000000000001</v>
          </cell>
          <cell r="H209">
            <v>2.8071999999999999</v>
          </cell>
          <cell r="I209">
            <v>5.4465000000000003</v>
          </cell>
          <cell r="J209">
            <v>7.0580999999999996</v>
          </cell>
          <cell r="K209">
            <v>6.0602</v>
          </cell>
          <cell r="L209">
            <v>2.4904999999999999</v>
          </cell>
          <cell r="M209">
            <v>18.8857</v>
          </cell>
          <cell r="N209">
            <v>18.9968</v>
          </cell>
          <cell r="O209">
            <v>18.832799999999999</v>
          </cell>
          <cell r="P209">
            <v>18.508199999999999</v>
          </cell>
          <cell r="Q209">
            <v>18.406700000000001</v>
          </cell>
          <cell r="R209">
            <v>18.564699999999998</v>
          </cell>
          <cell r="S209">
            <v>18.9968</v>
          </cell>
          <cell r="T209">
            <v>18.508199999999999</v>
          </cell>
          <cell r="U209">
            <v>18.564699999999998</v>
          </cell>
          <cell r="V209">
            <v>18.628699999999998</v>
          </cell>
        </row>
        <row r="210">
          <cell r="B210" t="str">
            <v xml:space="preserve">Tot Csd's Private Label </v>
          </cell>
          <cell r="C210">
            <v>2.3262</v>
          </cell>
          <cell r="D210">
            <v>2.7581000000000002</v>
          </cell>
          <cell r="E210">
            <v>3.3637999999999999</v>
          </cell>
          <cell r="F210">
            <v>3.1808999999999998</v>
          </cell>
          <cell r="G210">
            <v>2.7204999999999999</v>
          </cell>
          <cell r="H210">
            <v>2.5154999999999998</v>
          </cell>
          <cell r="I210">
            <v>5.0843999999999996</v>
          </cell>
          <cell r="J210">
            <v>6.5446999999999997</v>
          </cell>
          <cell r="K210">
            <v>5.2359999999999998</v>
          </cell>
          <cell r="L210">
            <v>2.2671000000000001</v>
          </cell>
          <cell r="M210">
            <v>17.555199999999999</v>
          </cell>
          <cell r="N210">
            <v>17.5977</v>
          </cell>
          <cell r="O210">
            <v>17.567</v>
          </cell>
          <cell r="P210">
            <v>17.321200000000001</v>
          </cell>
          <cell r="Q210">
            <v>17.047499999999999</v>
          </cell>
          <cell r="R210">
            <v>16.865100000000002</v>
          </cell>
          <cell r="S210">
            <v>17.5977</v>
          </cell>
          <cell r="T210">
            <v>17.321200000000001</v>
          </cell>
          <cell r="U210">
            <v>16.865100000000002</v>
          </cell>
          <cell r="V210">
            <v>16.806000000000001</v>
          </cell>
        </row>
        <row r="211">
          <cell r="B211" t="str">
            <v>Total Private Label Csd Glass</v>
          </cell>
          <cell r="C211">
            <v>2.4E-2</v>
          </cell>
          <cell r="D211">
            <v>3.2599999999999997E-2</v>
          </cell>
          <cell r="E211">
            <v>4.2900000000000001E-2</v>
          </cell>
          <cell r="F211">
            <v>3.8800000000000001E-2</v>
          </cell>
          <cell r="G211">
            <v>2.9600000000000001E-2</v>
          </cell>
          <cell r="H211">
            <v>3.8399999999999997E-2</v>
          </cell>
          <cell r="I211">
            <v>5.6599999999999998E-2</v>
          </cell>
          <cell r="J211">
            <v>8.1699999999999995E-2</v>
          </cell>
          <cell r="K211">
            <v>6.8000000000000005E-2</v>
          </cell>
          <cell r="L211">
            <v>2.4400000000000002E-2</v>
          </cell>
          <cell r="M211">
            <v>0.2243</v>
          </cell>
          <cell r="N211">
            <v>0.22059999999999999</v>
          </cell>
          <cell r="O211">
            <v>0.2218</v>
          </cell>
          <cell r="P211">
            <v>0.21929999999999999</v>
          </cell>
          <cell r="Q211">
            <v>0.20369999999999999</v>
          </cell>
          <cell r="R211">
            <v>0.20619999999999999</v>
          </cell>
          <cell r="S211">
            <v>0.22059999999999999</v>
          </cell>
          <cell r="T211">
            <v>0.21929999999999999</v>
          </cell>
          <cell r="U211">
            <v>0.20619999999999999</v>
          </cell>
          <cell r="V211">
            <v>0.20669999999999999</v>
          </cell>
        </row>
        <row r="212">
          <cell r="B212" t="str">
            <v>Total Private Label Csd Lattina</v>
          </cell>
          <cell r="C212">
            <v>4.24E-2</v>
          </cell>
          <cell r="D212">
            <v>5.6800000000000003E-2</v>
          </cell>
          <cell r="E212">
            <v>6.1899999999999997E-2</v>
          </cell>
          <cell r="F212">
            <v>5.7299999999999997E-2</v>
          </cell>
          <cell r="G212">
            <v>5.5100000000000003E-2</v>
          </cell>
          <cell r="H212">
            <v>4.6300000000000001E-2</v>
          </cell>
          <cell r="I212">
            <v>9.9199999999999997E-2</v>
          </cell>
          <cell r="J212">
            <v>0.1192</v>
          </cell>
          <cell r="K212">
            <v>0.1014</v>
          </cell>
          <cell r="L212">
            <v>4.3400000000000001E-2</v>
          </cell>
          <cell r="M212">
            <v>0.37240000000000001</v>
          </cell>
          <cell r="N212">
            <v>0.36149999999999999</v>
          </cell>
          <cell r="O212">
            <v>0.34660000000000002</v>
          </cell>
          <cell r="P212">
            <v>0.33550000000000002</v>
          </cell>
          <cell r="Q212">
            <v>0.3266</v>
          </cell>
          <cell r="R212">
            <v>0.31979999999999997</v>
          </cell>
          <cell r="S212">
            <v>0.36149999999999999</v>
          </cell>
          <cell r="T212">
            <v>0.33550000000000002</v>
          </cell>
          <cell r="U212">
            <v>0.31979999999999997</v>
          </cell>
          <cell r="V212">
            <v>0.32079999999999997</v>
          </cell>
        </row>
        <row r="213">
          <cell r="B213" t="str">
            <v>Total Private Label Csd Pet &lt;1lt</v>
          </cell>
          <cell r="C213">
            <v>9.9900000000000003E-2</v>
          </cell>
          <cell r="D213">
            <v>0.14430000000000001</v>
          </cell>
          <cell r="E213">
            <v>0.1978</v>
          </cell>
          <cell r="F213">
            <v>0.25259999999999999</v>
          </cell>
          <cell r="G213">
            <v>0.16120000000000001</v>
          </cell>
          <cell r="H213">
            <v>0.13650000000000001</v>
          </cell>
          <cell r="I213">
            <v>0.2442</v>
          </cell>
          <cell r="J213">
            <v>0.45040000000000002</v>
          </cell>
          <cell r="K213">
            <v>0.29770000000000002</v>
          </cell>
          <cell r="L213">
            <v>0.1241</v>
          </cell>
          <cell r="M213">
            <v>0.94240000000000002</v>
          </cell>
          <cell r="N213">
            <v>0.91239999999999999</v>
          </cell>
          <cell r="O213">
            <v>0.92810000000000004</v>
          </cell>
          <cell r="P213">
            <v>0.95520000000000005</v>
          </cell>
          <cell r="Q213">
            <v>0.98089999999999999</v>
          </cell>
          <cell r="R213">
            <v>0.99229999999999996</v>
          </cell>
          <cell r="S213">
            <v>0.91239999999999999</v>
          </cell>
          <cell r="T213">
            <v>0.95520000000000005</v>
          </cell>
          <cell r="U213">
            <v>0.99229999999999996</v>
          </cell>
          <cell r="V213">
            <v>1.0165</v>
          </cell>
        </row>
        <row r="214">
          <cell r="B214" t="str">
            <v>Total Private Label Csd Pet &gt;=1lt</v>
          </cell>
          <cell r="C214">
            <v>2.1598999999999999</v>
          </cell>
          <cell r="D214">
            <v>2.5245000000000002</v>
          </cell>
          <cell r="E214">
            <v>3.0611999999999999</v>
          </cell>
          <cell r="F214">
            <v>2.8321000000000001</v>
          </cell>
          <cell r="G214">
            <v>2.4746999999999999</v>
          </cell>
          <cell r="H214">
            <v>2.2942999999999998</v>
          </cell>
          <cell r="I214">
            <v>4.6844000000000001</v>
          </cell>
          <cell r="J214">
            <v>5.8933</v>
          </cell>
          <cell r="K214">
            <v>4.7690000000000001</v>
          </cell>
          <cell r="L214">
            <v>2.0752000000000002</v>
          </cell>
          <cell r="M214">
            <v>16.015999999999998</v>
          </cell>
          <cell r="N214">
            <v>16.103100000000001</v>
          </cell>
          <cell r="O214">
            <v>16.070399999999999</v>
          </cell>
          <cell r="P214">
            <v>15.811199999999999</v>
          </cell>
          <cell r="Q214">
            <v>15.536300000000001</v>
          </cell>
          <cell r="R214">
            <v>15.3466</v>
          </cell>
          <cell r="S214">
            <v>16.103100000000001</v>
          </cell>
          <cell r="T214">
            <v>15.811199999999999</v>
          </cell>
          <cell r="U214">
            <v>15.3466</v>
          </cell>
          <cell r="V214">
            <v>15.261900000000001</v>
          </cell>
        </row>
        <row r="217">
          <cell r="B217" t="str">
            <v>Total Italy (without Disc.)</v>
          </cell>
        </row>
        <row r="218">
          <cell r="B218" t="str">
            <v>Unit Cases/1000000</v>
          </cell>
        </row>
        <row r="219">
          <cell r="C219" t="str">
            <v>JF02</v>
          </cell>
          <cell r="D219" t="str">
            <v>MA02</v>
          </cell>
          <cell r="E219" t="str">
            <v>MJ02</v>
          </cell>
          <cell r="F219" t="str">
            <v>JA02</v>
          </cell>
          <cell r="G219" t="str">
            <v>SO02</v>
          </cell>
          <cell r="H219" t="str">
            <v>ND02</v>
          </cell>
          <cell r="I219" t="str">
            <v>1quadrim2002</v>
          </cell>
          <cell r="J219" t="str">
            <v>2quadrim2002</v>
          </cell>
          <cell r="K219" t="str">
            <v>3quadrim2002</v>
          </cell>
          <cell r="L219" t="str">
            <v>JF03</v>
          </cell>
          <cell r="M219" t="str">
            <v>Mat1bim2002</v>
          </cell>
          <cell r="N219" t="str">
            <v>Mat2bim2002</v>
          </cell>
          <cell r="O219" t="str">
            <v>Mat3bim2002</v>
          </cell>
          <cell r="P219" t="str">
            <v>Mat4Bim2002</v>
          </cell>
          <cell r="Q219" t="str">
            <v>Mat5Bim2002</v>
          </cell>
          <cell r="R219" t="str">
            <v xml:space="preserve"> Annual 2002</v>
          </cell>
          <cell r="S219" t="str">
            <v>mat1quad2002</v>
          </cell>
          <cell r="T219" t="str">
            <v>Mat2quad2002</v>
          </cell>
          <cell r="U219" t="str">
            <v>Mat3quad2002</v>
          </cell>
          <cell r="V219" t="str">
            <v>YE</v>
          </cell>
        </row>
        <row r="220">
          <cell r="B220" t="str">
            <v xml:space="preserve">Bottled Water </v>
          </cell>
          <cell r="C220">
            <v>136.89699999999999</v>
          </cell>
          <cell r="D220">
            <v>161.9871</v>
          </cell>
          <cell r="E220">
            <v>191.58879999999999</v>
          </cell>
          <cell r="F220">
            <v>168.72499999999999</v>
          </cell>
          <cell r="G220">
            <v>169.61510000000001</v>
          </cell>
          <cell r="H220">
            <v>157.9042</v>
          </cell>
          <cell r="I220">
            <v>298.88400000000001</v>
          </cell>
          <cell r="J220">
            <v>360.31369999999998</v>
          </cell>
          <cell r="K220">
            <v>327.51920000000001</v>
          </cell>
          <cell r="L220">
            <v>142.13640000000001</v>
          </cell>
          <cell r="M220">
            <v>963.10149999999999</v>
          </cell>
          <cell r="N220">
            <v>974.17110000000002</v>
          </cell>
          <cell r="O220">
            <v>984.25909999999999</v>
          </cell>
          <cell r="P220">
            <v>977.89700000000005</v>
          </cell>
          <cell r="Q220">
            <v>978.94359999999995</v>
          </cell>
          <cell r="R220">
            <v>986.71709999999996</v>
          </cell>
          <cell r="S220">
            <v>974.17110000000002</v>
          </cell>
          <cell r="T220">
            <v>977.89700000000005</v>
          </cell>
          <cell r="U220">
            <v>986.71699999999998</v>
          </cell>
          <cell r="V220">
            <v>991.95640000000003</v>
          </cell>
        </row>
        <row r="221">
          <cell r="B221" t="str">
            <v>Total Water Glass</v>
          </cell>
          <cell r="C221">
            <v>1.2566999999999999</v>
          </cell>
          <cell r="D221">
            <v>0.97650000000000003</v>
          </cell>
          <cell r="E221">
            <v>1.3673999999999999</v>
          </cell>
          <cell r="F221">
            <v>1.2074</v>
          </cell>
          <cell r="G221">
            <v>1.1823999999999999</v>
          </cell>
          <cell r="H221">
            <v>1.1021000000000001</v>
          </cell>
          <cell r="I221">
            <v>2.2332000000000001</v>
          </cell>
          <cell r="J221">
            <v>2.5748000000000002</v>
          </cell>
          <cell r="K221">
            <v>2.2845</v>
          </cell>
          <cell r="L221">
            <v>1.0105999999999999</v>
          </cell>
          <cell r="M221">
            <v>9.8493999999999993</v>
          </cell>
          <cell r="N221">
            <v>9.0123999999999995</v>
          </cell>
          <cell r="O221">
            <v>8.25</v>
          </cell>
          <cell r="P221">
            <v>7.7938999999999998</v>
          </cell>
          <cell r="Q221">
            <v>7.4402999999999997</v>
          </cell>
          <cell r="R221">
            <v>7.0925000000000002</v>
          </cell>
          <cell r="S221">
            <v>9.0123999999999995</v>
          </cell>
          <cell r="T221">
            <v>7.7938999999999998</v>
          </cell>
          <cell r="U221">
            <v>7.0925000000000002</v>
          </cell>
          <cell r="V221">
            <v>6.8464</v>
          </cell>
        </row>
        <row r="222">
          <cell r="B222" t="str">
            <v>Total Water Lattina</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row>
        <row r="223">
          <cell r="B223" t="str">
            <v>Total Water Pet &lt;1lt</v>
          </cell>
          <cell r="C223">
            <v>3.4344999999999999</v>
          </cell>
          <cell r="D223">
            <v>4.6013999999999999</v>
          </cell>
          <cell r="E223">
            <v>5.7386999999999997</v>
          </cell>
          <cell r="F223">
            <v>4.7210999999999999</v>
          </cell>
          <cell r="G223">
            <v>4.6859000000000002</v>
          </cell>
          <cell r="H223">
            <v>4.1707000000000001</v>
          </cell>
          <cell r="I223">
            <v>8.0358999999999998</v>
          </cell>
          <cell r="J223">
            <v>10.4598</v>
          </cell>
          <cell r="K223">
            <v>8.8566000000000003</v>
          </cell>
          <cell r="L223">
            <v>3.6166</v>
          </cell>
          <cell r="M223">
            <v>26.752800000000001</v>
          </cell>
          <cell r="N223">
            <v>26.850100000000001</v>
          </cell>
          <cell r="O223">
            <v>27.191800000000001</v>
          </cell>
          <cell r="P223">
            <v>26.962700000000002</v>
          </cell>
          <cell r="Q223">
            <v>27.1144</v>
          </cell>
          <cell r="R223">
            <v>27.352399999999999</v>
          </cell>
          <cell r="S223">
            <v>26.850100000000001</v>
          </cell>
          <cell r="T223">
            <v>26.962700000000002</v>
          </cell>
          <cell r="U223">
            <v>27.352399999999999</v>
          </cell>
          <cell r="V223">
            <v>27.534500000000001</v>
          </cell>
        </row>
        <row r="224">
          <cell r="B224" t="str">
            <v>Total Water Pet &gt;=1lt</v>
          </cell>
          <cell r="C224">
            <v>131.78870000000001</v>
          </cell>
          <cell r="D224">
            <v>156.0017</v>
          </cell>
          <cell r="E224">
            <v>184.06739999999999</v>
          </cell>
          <cell r="F224">
            <v>162.45230000000001</v>
          </cell>
          <cell r="G224">
            <v>163.37</v>
          </cell>
          <cell r="H224">
            <v>152.2655</v>
          </cell>
          <cell r="I224">
            <v>287.79039999999998</v>
          </cell>
          <cell r="J224">
            <v>346.5197</v>
          </cell>
          <cell r="K224">
            <v>315.63549999999998</v>
          </cell>
          <cell r="L224">
            <v>137.1601</v>
          </cell>
          <cell r="M224">
            <v>923.75419999999997</v>
          </cell>
          <cell r="N224">
            <v>935.59760000000006</v>
          </cell>
          <cell r="O224">
            <v>946.20010000000002</v>
          </cell>
          <cell r="P224">
            <v>940.68439999999998</v>
          </cell>
          <cell r="Q224">
            <v>941.9819</v>
          </cell>
          <cell r="R224">
            <v>949.94560000000001</v>
          </cell>
          <cell r="S224">
            <v>935.59760000000006</v>
          </cell>
          <cell r="T224">
            <v>940.68439999999998</v>
          </cell>
          <cell r="U224">
            <v>949.94560000000001</v>
          </cell>
          <cell r="V224">
            <v>955.31700000000001</v>
          </cell>
        </row>
        <row r="225">
          <cell r="B225" t="str">
            <v>Total Water Brik</v>
          </cell>
          <cell r="C225">
            <v>0.41699999999999998</v>
          </cell>
          <cell r="D225">
            <v>0.40749999999999997</v>
          </cell>
          <cell r="E225">
            <v>0.4153</v>
          </cell>
          <cell r="F225">
            <v>0.34410000000000002</v>
          </cell>
          <cell r="G225">
            <v>0.37680000000000002</v>
          </cell>
          <cell r="H225">
            <v>0.3659</v>
          </cell>
          <cell r="I225">
            <v>0.82440000000000002</v>
          </cell>
          <cell r="J225">
            <v>0.75939999999999996</v>
          </cell>
          <cell r="K225">
            <v>0.74270000000000003</v>
          </cell>
          <cell r="L225">
            <v>0.34899999999999998</v>
          </cell>
          <cell r="M225">
            <v>2.7450999999999999</v>
          </cell>
          <cell r="N225">
            <v>2.7109999999999999</v>
          </cell>
          <cell r="O225">
            <v>2.6172</v>
          </cell>
          <cell r="P225">
            <v>2.4559000000000002</v>
          </cell>
          <cell r="Q225">
            <v>2.407</v>
          </cell>
          <cell r="R225">
            <v>2.3264999999999998</v>
          </cell>
          <cell r="S225">
            <v>2.7109999999999999</v>
          </cell>
          <cell r="T225">
            <v>2.4559000000000002</v>
          </cell>
          <cell r="U225">
            <v>2.3264999999999998</v>
          </cell>
          <cell r="V225">
            <v>2.2585999999999999</v>
          </cell>
        </row>
        <row r="226">
          <cell r="B226" t="str">
            <v xml:space="preserve">Tot Water San Pellegrino </v>
          </cell>
          <cell r="C226">
            <v>31.797499999999999</v>
          </cell>
          <cell r="D226">
            <v>37.090800000000002</v>
          </cell>
          <cell r="E226">
            <v>43.321399999999997</v>
          </cell>
          <cell r="F226">
            <v>36.231400000000001</v>
          </cell>
          <cell r="G226">
            <v>37.831200000000003</v>
          </cell>
          <cell r="H226">
            <v>34.536799999999999</v>
          </cell>
          <cell r="I226">
            <v>68.888300000000001</v>
          </cell>
          <cell r="J226">
            <v>79.552800000000005</v>
          </cell>
          <cell r="K226">
            <v>72.367999999999995</v>
          </cell>
          <cell r="L226">
            <v>32.394599999999997</v>
          </cell>
          <cell r="M226">
            <v>221.3733</v>
          </cell>
          <cell r="N226">
            <v>223.49539999999999</v>
          </cell>
          <cell r="O226">
            <v>225.149</v>
          </cell>
          <cell r="P226">
            <v>220.8408</v>
          </cell>
          <cell r="Q226">
            <v>220.32329999999999</v>
          </cell>
          <cell r="R226">
            <v>220.8092</v>
          </cell>
          <cell r="S226">
            <v>223.49539999999999</v>
          </cell>
          <cell r="T226">
            <v>220.8408</v>
          </cell>
          <cell r="U226">
            <v>220.8092</v>
          </cell>
          <cell r="V226">
            <v>221.40620000000001</v>
          </cell>
        </row>
        <row r="227">
          <cell r="B227" t="str">
            <v>Total San Pellegrino Water Glass</v>
          </cell>
          <cell r="C227">
            <v>0.83509999999999995</v>
          </cell>
          <cell r="D227">
            <v>0.57540000000000002</v>
          </cell>
          <cell r="E227">
            <v>0.92479999999999996</v>
          </cell>
          <cell r="F227">
            <v>0.78700000000000003</v>
          </cell>
          <cell r="G227">
            <v>0.79949999999999999</v>
          </cell>
          <cell r="H227">
            <v>0.74990000000000001</v>
          </cell>
          <cell r="I227">
            <v>1.4105000000000001</v>
          </cell>
          <cell r="J227">
            <v>1.7118</v>
          </cell>
          <cell r="K227">
            <v>1.5494000000000001</v>
          </cell>
          <cell r="L227">
            <v>0.67579999999999996</v>
          </cell>
          <cell r="M227">
            <v>6.4325999999999999</v>
          </cell>
          <cell r="N227">
            <v>5.8882000000000003</v>
          </cell>
          <cell r="O227">
            <v>5.5568999999999997</v>
          </cell>
          <cell r="P227">
            <v>5.2061000000000002</v>
          </cell>
          <cell r="Q227">
            <v>4.9192</v>
          </cell>
          <cell r="R227">
            <v>4.6717000000000004</v>
          </cell>
          <cell r="S227">
            <v>5.8882000000000003</v>
          </cell>
          <cell r="T227">
            <v>5.2061000000000002</v>
          </cell>
          <cell r="U227">
            <v>4.6717000000000004</v>
          </cell>
          <cell r="V227">
            <v>4.5122999999999998</v>
          </cell>
        </row>
        <row r="228">
          <cell r="B228" t="str">
            <v>Total San Pellegrino Water Pet &lt;1lt</v>
          </cell>
          <cell r="C228">
            <v>0.84230000000000005</v>
          </cell>
          <cell r="D228">
            <v>1.0720000000000001</v>
          </cell>
          <cell r="E228">
            <v>1.2750999999999999</v>
          </cell>
          <cell r="F228">
            <v>0.95840000000000003</v>
          </cell>
          <cell r="G228">
            <v>0.94220000000000004</v>
          </cell>
          <cell r="H228">
            <v>0.81820000000000004</v>
          </cell>
          <cell r="I228">
            <v>1.9142999999999999</v>
          </cell>
          <cell r="J228">
            <v>2.2334999999999998</v>
          </cell>
          <cell r="K228">
            <v>1.7604</v>
          </cell>
          <cell r="L228">
            <v>0.7117</v>
          </cell>
          <cell r="M228">
            <v>6.3395999999999999</v>
          </cell>
          <cell r="N228">
            <v>6.4192</v>
          </cell>
          <cell r="O228">
            <v>6.4340000000000002</v>
          </cell>
          <cell r="P228">
            <v>6.2093999999999996</v>
          </cell>
          <cell r="Q228">
            <v>6.0235000000000003</v>
          </cell>
          <cell r="R228">
            <v>5.9081999999999999</v>
          </cell>
          <cell r="S228">
            <v>6.4192</v>
          </cell>
          <cell r="T228">
            <v>6.2093999999999996</v>
          </cell>
          <cell r="U228">
            <v>5.9081999999999999</v>
          </cell>
          <cell r="V228">
            <v>5.7775999999999996</v>
          </cell>
        </row>
        <row r="229">
          <cell r="B229" t="str">
            <v>Total San Pellegrino Water Pet &gt;=1lt</v>
          </cell>
          <cell r="C229">
            <v>30.120100000000001</v>
          </cell>
          <cell r="D229">
            <v>35.443399999999997</v>
          </cell>
          <cell r="E229">
            <v>41.121499999999997</v>
          </cell>
          <cell r="F229">
            <v>34.485999999999997</v>
          </cell>
          <cell r="G229">
            <v>36.089500000000001</v>
          </cell>
          <cell r="H229">
            <v>32.968699999999998</v>
          </cell>
          <cell r="I229">
            <v>65.563500000000005</v>
          </cell>
          <cell r="J229">
            <v>75.607500000000002</v>
          </cell>
          <cell r="K229">
            <v>69.058300000000003</v>
          </cell>
          <cell r="L229">
            <v>31.007200000000001</v>
          </cell>
          <cell r="M229">
            <v>208.6011</v>
          </cell>
          <cell r="N229">
            <v>211.18799999999999</v>
          </cell>
          <cell r="O229">
            <v>213.15809999999999</v>
          </cell>
          <cell r="P229">
            <v>209.42519999999999</v>
          </cell>
          <cell r="Q229">
            <v>209.38059999999999</v>
          </cell>
          <cell r="R229">
            <v>210.22929999999999</v>
          </cell>
          <cell r="S229">
            <v>211.18799999999999</v>
          </cell>
          <cell r="T229">
            <v>209.42519999999999</v>
          </cell>
          <cell r="U229">
            <v>210.22929999999999</v>
          </cell>
          <cell r="V229">
            <v>211.1163</v>
          </cell>
        </row>
        <row r="230">
          <cell r="B230" t="str">
            <v>Total San Pellegrino Water Brik</v>
          </cell>
          <cell r="C230">
            <v>0</v>
          </cell>
          <cell r="D230">
            <v>0</v>
          </cell>
          <cell r="E230">
            <v>0</v>
          </cell>
          <cell r="F230">
            <v>0</v>
          </cell>
          <cell r="G230">
            <v>0</v>
          </cell>
          <cell r="H230">
            <v>0</v>
          </cell>
          <cell r="I230">
            <v>0</v>
          </cell>
          <cell r="J230">
            <v>0</v>
          </cell>
          <cell r="K230">
            <v>0</v>
          </cell>
          <cell r="L230">
            <v>0</v>
          </cell>
          <cell r="M230">
            <v>0</v>
          </cell>
          <cell r="N230">
            <v>1E-4</v>
          </cell>
          <cell r="O230">
            <v>0</v>
          </cell>
          <cell r="P230">
            <v>0</v>
          </cell>
          <cell r="Q230">
            <v>0</v>
          </cell>
          <cell r="R230">
            <v>0</v>
          </cell>
          <cell r="S230">
            <v>1E-4</v>
          </cell>
          <cell r="T230">
            <v>0</v>
          </cell>
          <cell r="U230">
            <v>0</v>
          </cell>
          <cell r="V230">
            <v>1E-4</v>
          </cell>
        </row>
        <row r="231">
          <cell r="B231" t="str">
            <v xml:space="preserve">Tot Water San Benedetto </v>
          </cell>
          <cell r="C231">
            <v>18.871200000000002</v>
          </cell>
          <cell r="D231">
            <v>22.357299999999999</v>
          </cell>
          <cell r="E231">
            <v>26.126200000000001</v>
          </cell>
          <cell r="F231">
            <v>21.406199999999998</v>
          </cell>
          <cell r="G231">
            <v>23.038599999999999</v>
          </cell>
          <cell r="H231">
            <v>21.904900000000001</v>
          </cell>
          <cell r="I231">
            <v>41.228499999999997</v>
          </cell>
          <cell r="J231">
            <v>47.532400000000003</v>
          </cell>
          <cell r="K231">
            <v>44.9435</v>
          </cell>
          <cell r="L231">
            <v>19.9925</v>
          </cell>
          <cell r="M231">
            <v>139.27699999999999</v>
          </cell>
          <cell r="N231">
            <v>137.10059999999999</v>
          </cell>
          <cell r="O231">
            <v>136.7619</v>
          </cell>
          <cell r="P231">
            <v>134.47450000000001</v>
          </cell>
          <cell r="Q231">
            <v>133.15379999999999</v>
          </cell>
          <cell r="R231">
            <v>133.70429999999999</v>
          </cell>
          <cell r="S231">
            <v>137.10059999999999</v>
          </cell>
          <cell r="T231">
            <v>134.47450000000001</v>
          </cell>
          <cell r="U231">
            <v>133.70429999999999</v>
          </cell>
          <cell r="V231">
            <v>134.82570000000001</v>
          </cell>
        </row>
        <row r="232">
          <cell r="B232" t="str">
            <v>Total San Benedetto Water Glass</v>
          </cell>
          <cell r="C232">
            <v>1.2999999999999999E-2</v>
          </cell>
          <cell r="D232">
            <v>2.2800000000000001E-2</v>
          </cell>
          <cell r="E232">
            <v>2.4899999999999999E-2</v>
          </cell>
          <cell r="F232">
            <v>2.2499999999999999E-2</v>
          </cell>
          <cell r="G232">
            <v>2.0199999999999999E-2</v>
          </cell>
          <cell r="H232">
            <v>2.1399999999999999E-2</v>
          </cell>
          <cell r="I232">
            <v>3.5799999999999998E-2</v>
          </cell>
          <cell r="J232">
            <v>4.7399999999999998E-2</v>
          </cell>
          <cell r="K232">
            <v>4.1599999999999998E-2</v>
          </cell>
          <cell r="L232">
            <v>1.89E-2</v>
          </cell>
          <cell r="M232">
            <v>0.1356</v>
          </cell>
          <cell r="N232">
            <v>0.1237</v>
          </cell>
          <cell r="O232">
            <v>0.1118</v>
          </cell>
          <cell r="P232">
            <v>0.1152</v>
          </cell>
          <cell r="Q232">
            <v>0.1162</v>
          </cell>
          <cell r="R232">
            <v>0.12479999999999999</v>
          </cell>
          <cell r="S232">
            <v>0.1237</v>
          </cell>
          <cell r="T232">
            <v>0.1152</v>
          </cell>
          <cell r="U232">
            <v>0.12479999999999999</v>
          </cell>
          <cell r="V232">
            <v>0.13059999999999999</v>
          </cell>
        </row>
        <row r="233">
          <cell r="B233" t="str">
            <v>Total San Benedetto Water Pet &lt;1lt</v>
          </cell>
          <cell r="C233">
            <v>0.88800000000000001</v>
          </cell>
          <cell r="D233">
            <v>1.2743</v>
          </cell>
          <cell r="E233">
            <v>1.536</v>
          </cell>
          <cell r="F233">
            <v>1.4145000000000001</v>
          </cell>
          <cell r="G233">
            <v>1.3304</v>
          </cell>
          <cell r="H233">
            <v>1.2883</v>
          </cell>
          <cell r="I233">
            <v>2.1623999999999999</v>
          </cell>
          <cell r="J233">
            <v>2.9504999999999999</v>
          </cell>
          <cell r="K233">
            <v>2.6187</v>
          </cell>
          <cell r="L233">
            <v>1.0548</v>
          </cell>
          <cell r="M233">
            <v>7.0278999999999998</v>
          </cell>
          <cell r="N233">
            <v>7.1562999999999999</v>
          </cell>
          <cell r="O233">
            <v>7.2927</v>
          </cell>
          <cell r="P233">
            <v>7.3502000000000001</v>
          </cell>
          <cell r="Q233">
            <v>7.4466999999999999</v>
          </cell>
          <cell r="R233">
            <v>7.7314999999999996</v>
          </cell>
          <cell r="S233">
            <v>7.1562999999999999</v>
          </cell>
          <cell r="T233">
            <v>7.3502000000000001</v>
          </cell>
          <cell r="U233">
            <v>7.7314999999999996</v>
          </cell>
          <cell r="V233">
            <v>7.8982999999999999</v>
          </cell>
        </row>
        <row r="234">
          <cell r="B234" t="str">
            <v>Total San Benedetto Water Pet &gt;=1lt</v>
          </cell>
          <cell r="C234">
            <v>17.970099999999999</v>
          </cell>
          <cell r="D234">
            <v>21.060199999999998</v>
          </cell>
          <cell r="E234">
            <v>24.5654</v>
          </cell>
          <cell r="F234">
            <v>19.969100000000001</v>
          </cell>
          <cell r="G234">
            <v>21.687999999999999</v>
          </cell>
          <cell r="H234">
            <v>20.595099999999999</v>
          </cell>
          <cell r="I234">
            <v>39.0304</v>
          </cell>
          <cell r="J234">
            <v>44.534500000000001</v>
          </cell>
          <cell r="K234">
            <v>42.283200000000001</v>
          </cell>
          <cell r="L234">
            <v>18.918800000000001</v>
          </cell>
          <cell r="M234">
            <v>132.11359999999999</v>
          </cell>
          <cell r="N234">
            <v>129.82069999999999</v>
          </cell>
          <cell r="O234">
            <v>129.35740000000001</v>
          </cell>
          <cell r="P234">
            <v>127.0091</v>
          </cell>
          <cell r="Q234">
            <v>125.5909</v>
          </cell>
          <cell r="R234">
            <v>125.8481</v>
          </cell>
          <cell r="S234">
            <v>129.82069999999999</v>
          </cell>
          <cell r="T234">
            <v>127.0091</v>
          </cell>
          <cell r="U234">
            <v>125.8481</v>
          </cell>
          <cell r="V234">
            <v>126.7968</v>
          </cell>
        </row>
        <row r="235">
          <cell r="B235" t="str">
            <v xml:space="preserve">Tot Water Co.ge.di. </v>
          </cell>
          <cell r="C235">
            <v>13.5914</v>
          </cell>
          <cell r="D235">
            <v>16.202300000000001</v>
          </cell>
          <cell r="E235">
            <v>19.313500000000001</v>
          </cell>
          <cell r="F235">
            <v>15.722300000000001</v>
          </cell>
          <cell r="G235">
            <v>16.023700000000002</v>
          </cell>
          <cell r="H235">
            <v>15.3325</v>
          </cell>
          <cell r="I235">
            <v>29.793700000000001</v>
          </cell>
          <cell r="J235">
            <v>35.035800000000002</v>
          </cell>
          <cell r="K235">
            <v>31.356200000000001</v>
          </cell>
          <cell r="L235">
            <v>13.3499</v>
          </cell>
          <cell r="M235">
            <v>99.563699999999997</v>
          </cell>
          <cell r="N235">
            <v>99.353099999999998</v>
          </cell>
          <cell r="O235">
            <v>98.891499999999994</v>
          </cell>
          <cell r="P235">
            <v>97.451599999999999</v>
          </cell>
          <cell r="Q235">
            <v>96.254999999999995</v>
          </cell>
          <cell r="R235">
            <v>96.185699999999997</v>
          </cell>
          <cell r="S235">
            <v>99.353099999999998</v>
          </cell>
          <cell r="T235">
            <v>97.451599999999999</v>
          </cell>
          <cell r="U235">
            <v>96.185699999999997</v>
          </cell>
          <cell r="V235">
            <v>95.944199999999995</v>
          </cell>
        </row>
        <row r="236">
          <cell r="B236" t="str">
            <v>Total Co.ge.Di Water Glass</v>
          </cell>
          <cell r="C236">
            <v>0</v>
          </cell>
          <cell r="D236">
            <v>0</v>
          </cell>
          <cell r="E236">
            <v>0</v>
          </cell>
          <cell r="F236">
            <v>0</v>
          </cell>
          <cell r="G236">
            <v>0</v>
          </cell>
          <cell r="H236">
            <v>0</v>
          </cell>
          <cell r="I236">
            <v>0</v>
          </cell>
          <cell r="J236">
            <v>0</v>
          </cell>
          <cell r="K236">
            <v>0</v>
          </cell>
          <cell r="L236">
            <v>0</v>
          </cell>
          <cell r="M236">
            <v>2.0000000000000001E-4</v>
          </cell>
          <cell r="N236">
            <v>2.0000000000000001E-4</v>
          </cell>
          <cell r="O236">
            <v>1E-4</v>
          </cell>
          <cell r="P236">
            <v>1E-4</v>
          </cell>
          <cell r="Q236">
            <v>1E-4</v>
          </cell>
          <cell r="R236">
            <v>1E-4</v>
          </cell>
          <cell r="S236">
            <v>2.0000000000000001E-4</v>
          </cell>
          <cell r="T236">
            <v>1E-4</v>
          </cell>
          <cell r="U236">
            <v>1E-4</v>
          </cell>
          <cell r="V236">
            <v>1E-4</v>
          </cell>
        </row>
        <row r="237">
          <cell r="B237" t="str">
            <v>Total Co.ge.Di Water Pet &lt;1lt</v>
          </cell>
          <cell r="C237">
            <v>0.3821</v>
          </cell>
          <cell r="D237">
            <v>0.51949999999999996</v>
          </cell>
          <cell r="E237">
            <v>0.60560000000000003</v>
          </cell>
          <cell r="F237">
            <v>0.48280000000000001</v>
          </cell>
          <cell r="G237">
            <v>0.49220000000000003</v>
          </cell>
          <cell r="H237">
            <v>0.41089999999999999</v>
          </cell>
          <cell r="I237">
            <v>0.90169999999999995</v>
          </cell>
          <cell r="J237">
            <v>1.0884</v>
          </cell>
          <cell r="K237">
            <v>0.9032</v>
          </cell>
          <cell r="L237">
            <v>0.39</v>
          </cell>
          <cell r="M237">
            <v>3.0794000000000001</v>
          </cell>
          <cell r="N237">
            <v>3.0518000000000001</v>
          </cell>
          <cell r="O237">
            <v>2.9748000000000001</v>
          </cell>
          <cell r="P237">
            <v>2.9203999999999999</v>
          </cell>
          <cell r="Q237">
            <v>2.8969999999999998</v>
          </cell>
          <cell r="R237">
            <v>2.8933</v>
          </cell>
          <cell r="S237">
            <v>3.0518000000000001</v>
          </cell>
          <cell r="T237">
            <v>2.9203999999999999</v>
          </cell>
          <cell r="U237">
            <v>2.8933</v>
          </cell>
          <cell r="V237">
            <v>2.9011</v>
          </cell>
        </row>
        <row r="238">
          <cell r="B238" t="str">
            <v>Total Co.ge.Di. Water Pet &gt;=1lt</v>
          </cell>
          <cell r="C238">
            <v>13.209300000000001</v>
          </cell>
          <cell r="D238">
            <v>15.6828</v>
          </cell>
          <cell r="E238">
            <v>18.707899999999999</v>
          </cell>
          <cell r="F238">
            <v>15.2394</v>
          </cell>
          <cell r="G238">
            <v>15.5314</v>
          </cell>
          <cell r="H238">
            <v>14.9216</v>
          </cell>
          <cell r="I238">
            <v>28.891999999999999</v>
          </cell>
          <cell r="J238">
            <v>33.947299999999998</v>
          </cell>
          <cell r="K238">
            <v>30.452999999999999</v>
          </cell>
          <cell r="L238">
            <v>12.959899999999999</v>
          </cell>
          <cell r="M238">
            <v>96.484099999999998</v>
          </cell>
          <cell r="N238">
            <v>96.301000000000002</v>
          </cell>
          <cell r="O238">
            <v>95.916600000000003</v>
          </cell>
          <cell r="P238">
            <v>94.531000000000006</v>
          </cell>
          <cell r="Q238">
            <v>93.357900000000001</v>
          </cell>
          <cell r="R238">
            <v>93.292299999999997</v>
          </cell>
          <cell r="S238">
            <v>96.301000000000002</v>
          </cell>
          <cell r="T238">
            <v>94.531000000000006</v>
          </cell>
          <cell r="U238">
            <v>93.292299999999997</v>
          </cell>
          <cell r="V238">
            <v>93.043000000000006</v>
          </cell>
        </row>
        <row r="239">
          <cell r="B239" t="str">
            <v xml:space="preserve">Tot Water Italaquae </v>
          </cell>
          <cell r="C239">
            <v>12.6975</v>
          </cell>
          <cell r="D239">
            <v>16.249099999999999</v>
          </cell>
          <cell r="E239">
            <v>18.6553</v>
          </cell>
          <cell r="F239">
            <v>16.823</v>
          </cell>
          <cell r="G239">
            <v>16.456399999999999</v>
          </cell>
          <cell r="H239">
            <v>14.5402</v>
          </cell>
          <cell r="I239">
            <v>28.9466</v>
          </cell>
          <cell r="J239">
            <v>35.478299999999997</v>
          </cell>
          <cell r="K239">
            <v>30.996700000000001</v>
          </cell>
          <cell r="L239">
            <v>12.6151</v>
          </cell>
          <cell r="M239">
            <v>100.0176</v>
          </cell>
          <cell r="N239">
            <v>99.075000000000003</v>
          </cell>
          <cell r="O239">
            <v>97.510099999999994</v>
          </cell>
          <cell r="P239">
            <v>95.597099999999998</v>
          </cell>
          <cell r="Q239">
            <v>95.456900000000005</v>
          </cell>
          <cell r="R239">
            <v>95.421499999999995</v>
          </cell>
          <cell r="S239">
            <v>99.075000000000003</v>
          </cell>
          <cell r="T239">
            <v>95.597099999999998</v>
          </cell>
          <cell r="U239">
            <v>95.421499999999995</v>
          </cell>
          <cell r="V239">
            <v>95.339200000000005</v>
          </cell>
        </row>
        <row r="240">
          <cell r="B240" t="str">
            <v>Total Italacquae Water Glass</v>
          </cell>
          <cell r="C240">
            <v>4.1500000000000002E-2</v>
          </cell>
          <cell r="D240">
            <v>4.9700000000000001E-2</v>
          </cell>
          <cell r="E240">
            <v>5.3800000000000001E-2</v>
          </cell>
          <cell r="F240">
            <v>3.7400000000000003E-2</v>
          </cell>
          <cell r="G240">
            <v>5.0099999999999999E-2</v>
          </cell>
          <cell r="H240">
            <v>3.8300000000000001E-2</v>
          </cell>
          <cell r="I240">
            <v>9.1200000000000003E-2</v>
          </cell>
          <cell r="J240">
            <v>9.1200000000000003E-2</v>
          </cell>
          <cell r="K240">
            <v>8.8400000000000006E-2</v>
          </cell>
          <cell r="L240">
            <v>4.1200000000000001E-2</v>
          </cell>
          <cell r="M240">
            <v>0.28549999999999998</v>
          </cell>
          <cell r="N240">
            <v>0.28260000000000002</v>
          </cell>
          <cell r="O240">
            <v>0.27300000000000002</v>
          </cell>
          <cell r="P240">
            <v>0.26519999999999999</v>
          </cell>
          <cell r="Q240">
            <v>0.27300000000000002</v>
          </cell>
          <cell r="R240">
            <v>0.27079999999999999</v>
          </cell>
          <cell r="S240">
            <v>0.28260000000000002</v>
          </cell>
          <cell r="T240">
            <v>0.26519999999999999</v>
          </cell>
          <cell r="U240">
            <v>0.27079999999999999</v>
          </cell>
          <cell r="V240">
            <v>0.27050000000000002</v>
          </cell>
        </row>
        <row r="241">
          <cell r="B241" t="str">
            <v>Total Italacquae Water Pet &lt;1lt</v>
          </cell>
          <cell r="C241">
            <v>0.54530000000000001</v>
          </cell>
          <cell r="D241">
            <v>0.66720000000000002</v>
          </cell>
          <cell r="E241">
            <v>0.751</v>
          </cell>
          <cell r="F241">
            <v>0.61009999999999998</v>
          </cell>
          <cell r="G241">
            <v>0.62319999999999998</v>
          </cell>
          <cell r="H241">
            <v>0.52749999999999997</v>
          </cell>
          <cell r="I241">
            <v>1.2123999999999999</v>
          </cell>
          <cell r="J241">
            <v>1.3611</v>
          </cell>
          <cell r="K241">
            <v>1.1507000000000001</v>
          </cell>
          <cell r="L241">
            <v>0.47739999999999999</v>
          </cell>
          <cell r="M241">
            <v>4.9542000000000002</v>
          </cell>
          <cell r="N241">
            <v>4.5853999999999999</v>
          </cell>
          <cell r="O241">
            <v>4.3453999999999997</v>
          </cell>
          <cell r="P241">
            <v>4.1035000000000004</v>
          </cell>
          <cell r="Q241">
            <v>3.9916</v>
          </cell>
          <cell r="R241">
            <v>3.7241</v>
          </cell>
          <cell r="S241">
            <v>4.5853999999999999</v>
          </cell>
          <cell r="T241">
            <v>4.1035000000000004</v>
          </cell>
          <cell r="U241">
            <v>3.7241</v>
          </cell>
          <cell r="V241">
            <v>3.6562999999999999</v>
          </cell>
        </row>
        <row r="242">
          <cell r="B242" t="str">
            <v>Total Italacquae Water Pet &gt;=1lt</v>
          </cell>
          <cell r="C242">
            <v>12.1107</v>
          </cell>
          <cell r="D242">
            <v>15.5322</v>
          </cell>
          <cell r="E242">
            <v>17.8505</v>
          </cell>
          <cell r="F242">
            <v>16.1755</v>
          </cell>
          <cell r="G242">
            <v>15.783200000000001</v>
          </cell>
          <cell r="H242">
            <v>13.974500000000001</v>
          </cell>
          <cell r="I242">
            <v>27.642900000000001</v>
          </cell>
          <cell r="J242">
            <v>34.026000000000003</v>
          </cell>
          <cell r="K242">
            <v>29.7576</v>
          </cell>
          <cell r="L242">
            <v>12.096500000000001</v>
          </cell>
          <cell r="M242">
            <v>94.777900000000002</v>
          </cell>
          <cell r="N242">
            <v>94.206900000000005</v>
          </cell>
          <cell r="O242">
            <v>92.891800000000003</v>
          </cell>
          <cell r="P242">
            <v>91.228399999999993</v>
          </cell>
          <cell r="Q242">
            <v>91.192300000000003</v>
          </cell>
          <cell r="R242">
            <v>91.426599999999993</v>
          </cell>
          <cell r="S242">
            <v>94.206900000000005</v>
          </cell>
          <cell r="T242">
            <v>91.228399999999993</v>
          </cell>
          <cell r="U242">
            <v>91.426599999999993</v>
          </cell>
          <cell r="V242">
            <v>91.412300000000002</v>
          </cell>
        </row>
        <row r="243">
          <cell r="B243" t="str">
            <v xml:space="preserve">Tot Water Private Label </v>
          </cell>
          <cell r="C243">
            <v>9.2254000000000005</v>
          </cell>
          <cell r="D243">
            <v>10.582000000000001</v>
          </cell>
          <cell r="E243">
            <v>12.9635</v>
          </cell>
          <cell r="F243">
            <v>11.129899999999999</v>
          </cell>
          <cell r="G243">
            <v>10.265700000000001</v>
          </cell>
          <cell r="H243">
            <v>10.855399999999999</v>
          </cell>
          <cell r="I243">
            <v>19.807300000000001</v>
          </cell>
          <cell r="J243">
            <v>24.093399999999999</v>
          </cell>
          <cell r="K243">
            <v>21.121099999999998</v>
          </cell>
          <cell r="L243">
            <v>9.6477000000000004</v>
          </cell>
          <cell r="M243">
            <v>62.923400000000001</v>
          </cell>
          <cell r="N243">
            <v>63.931899999999999</v>
          </cell>
          <cell r="O243">
            <v>64.216999999999999</v>
          </cell>
          <cell r="P243">
            <v>64.260400000000004</v>
          </cell>
          <cell r="Q243">
            <v>63.857700000000001</v>
          </cell>
          <cell r="R243">
            <v>65.021799999999999</v>
          </cell>
          <cell r="S243">
            <v>63.931899999999999</v>
          </cell>
          <cell r="T243">
            <v>64.260400000000004</v>
          </cell>
          <cell r="U243">
            <v>65.021799999999999</v>
          </cell>
          <cell r="V243">
            <v>65.444199999999995</v>
          </cell>
        </row>
        <row r="244">
          <cell r="B244" t="str">
            <v>Total Private Label Water Glass</v>
          </cell>
          <cell r="C244">
            <v>5.3E-3</v>
          </cell>
          <cell r="D244">
            <v>4.7999999999999996E-3</v>
          </cell>
          <cell r="E244">
            <v>1.6000000000000001E-3</v>
          </cell>
          <cell r="F244">
            <v>1E-3</v>
          </cell>
          <cell r="G244">
            <v>1.5E-3</v>
          </cell>
          <cell r="H244">
            <v>1.2999999999999999E-3</v>
          </cell>
          <cell r="I244">
            <v>1.01E-2</v>
          </cell>
          <cell r="J244">
            <v>2.5999999999999999E-3</v>
          </cell>
          <cell r="K244">
            <v>2.8E-3</v>
          </cell>
          <cell r="L244">
            <v>1.2999999999999999E-3</v>
          </cell>
          <cell r="M244">
            <v>3.8300000000000001E-2</v>
          </cell>
          <cell r="N244">
            <v>3.6400000000000002E-2</v>
          </cell>
          <cell r="O244">
            <v>3.0099999999999998E-2</v>
          </cell>
          <cell r="P244">
            <v>2.53E-2</v>
          </cell>
          <cell r="Q244">
            <v>2.0400000000000001E-2</v>
          </cell>
          <cell r="R244">
            <v>1.54E-2</v>
          </cell>
          <cell r="S244">
            <v>3.6400000000000002E-2</v>
          </cell>
          <cell r="T244">
            <v>2.53E-2</v>
          </cell>
          <cell r="U244">
            <v>1.54E-2</v>
          </cell>
          <cell r="V244">
            <v>1.14E-2</v>
          </cell>
        </row>
        <row r="245">
          <cell r="B245" t="str">
            <v>Total Private Label Water Pet &lt;1lt</v>
          </cell>
          <cell r="C245">
            <v>0.39419999999999999</v>
          </cell>
          <cell r="D245">
            <v>0.52139999999999997</v>
          </cell>
          <cell r="E245">
            <v>0.74439999999999995</v>
          </cell>
          <cell r="F245">
            <v>0.53200000000000003</v>
          </cell>
          <cell r="G245">
            <v>0.56369999999999998</v>
          </cell>
          <cell r="H245">
            <v>0.4486</v>
          </cell>
          <cell r="I245">
            <v>0.91559999999999997</v>
          </cell>
          <cell r="J245">
            <v>1.2764</v>
          </cell>
          <cell r="K245">
            <v>1.0123</v>
          </cell>
          <cell r="L245">
            <v>0.43569999999999998</v>
          </cell>
          <cell r="M245">
            <v>2.7599</v>
          </cell>
          <cell r="N245">
            <v>2.8395000000000001</v>
          </cell>
          <cell r="O245">
            <v>3.0002</v>
          </cell>
          <cell r="P245">
            <v>3.0461</v>
          </cell>
          <cell r="Q245">
            <v>3.1396000000000002</v>
          </cell>
          <cell r="R245">
            <v>3.2042999999999999</v>
          </cell>
          <cell r="S245">
            <v>2.8395000000000001</v>
          </cell>
          <cell r="T245">
            <v>3.0461</v>
          </cell>
          <cell r="U245">
            <v>3.2042999999999999</v>
          </cell>
          <cell r="V245">
            <v>3.2458</v>
          </cell>
        </row>
        <row r="246">
          <cell r="B246" t="str">
            <v>Total Private Label Water Pet &gt;=1lt</v>
          </cell>
          <cell r="C246">
            <v>8.8257999999999992</v>
          </cell>
          <cell r="D246">
            <v>10.0558</v>
          </cell>
          <cell r="E246">
            <v>12.217499999999999</v>
          </cell>
          <cell r="F246">
            <v>10.5969</v>
          </cell>
          <cell r="G246">
            <v>9.7004999999999999</v>
          </cell>
          <cell r="H246">
            <v>10.4056</v>
          </cell>
          <cell r="I246">
            <v>18.881599999999999</v>
          </cell>
          <cell r="J246">
            <v>22.814399999999999</v>
          </cell>
          <cell r="K246">
            <v>20.106100000000001</v>
          </cell>
          <cell r="L246">
            <v>9.2106999999999992</v>
          </cell>
          <cell r="M246">
            <v>60.1252</v>
          </cell>
          <cell r="N246">
            <v>61.056100000000001</v>
          </cell>
          <cell r="O246">
            <v>61.186599999999999</v>
          </cell>
          <cell r="P246">
            <v>61.189</v>
          </cell>
          <cell r="Q246">
            <v>60.697699999999998</v>
          </cell>
          <cell r="R246">
            <v>61.802100000000003</v>
          </cell>
          <cell r="S246">
            <v>61.056100000000001</v>
          </cell>
          <cell r="T246">
            <v>61.189</v>
          </cell>
          <cell r="U246">
            <v>61.802100000000003</v>
          </cell>
          <cell r="V246">
            <v>62.186900000000001</v>
          </cell>
        </row>
        <row r="249">
          <cell r="B249" t="str">
            <v>Total Italy (without Disc.)</v>
          </cell>
        </row>
        <row r="250">
          <cell r="B250" t="str">
            <v>Unit Cases/1000000</v>
          </cell>
        </row>
        <row r="251">
          <cell r="C251" t="str">
            <v>JF02</v>
          </cell>
          <cell r="D251" t="str">
            <v>MA02</v>
          </cell>
          <cell r="E251" t="str">
            <v>MJ02</v>
          </cell>
          <cell r="F251" t="str">
            <v>JA02</v>
          </cell>
          <cell r="G251" t="str">
            <v>SO02</v>
          </cell>
          <cell r="H251" t="str">
            <v>ND02</v>
          </cell>
          <cell r="I251" t="str">
            <v>1quadrim2002</v>
          </cell>
          <cell r="J251" t="str">
            <v>2quadrim2002</v>
          </cell>
          <cell r="K251" t="str">
            <v>3quadrim2002</v>
          </cell>
          <cell r="L251" t="str">
            <v>JF03</v>
          </cell>
          <cell r="M251" t="str">
            <v>Mat1bim2002</v>
          </cell>
          <cell r="N251" t="str">
            <v>Mat2bim2002</v>
          </cell>
          <cell r="O251" t="str">
            <v>Mat3bim2002</v>
          </cell>
          <cell r="P251" t="str">
            <v>Mat4Bim2002</v>
          </cell>
          <cell r="Q251" t="str">
            <v>Mat5Bim2002</v>
          </cell>
          <cell r="R251" t="str">
            <v xml:space="preserve"> Annual 2002</v>
          </cell>
          <cell r="S251" t="str">
            <v>mat1quad2002</v>
          </cell>
          <cell r="T251" t="str">
            <v>Mat2quad2002</v>
          </cell>
          <cell r="U251" t="str">
            <v>Mat3quad2002</v>
          </cell>
          <cell r="V251" t="str">
            <v>YE</v>
          </cell>
        </row>
        <row r="252">
          <cell r="B252" t="str">
            <v>Total Other (no csd, no water)</v>
          </cell>
          <cell r="C252">
            <v>16.353899999999999</v>
          </cell>
          <cell r="D252">
            <v>21.684999999999999</v>
          </cell>
          <cell r="E252">
            <v>35.004800000000003</v>
          </cell>
          <cell r="F252">
            <v>32.868600000000001</v>
          </cell>
          <cell r="G252">
            <v>25.7239</v>
          </cell>
          <cell r="H252">
            <v>18.653199999999998</v>
          </cell>
          <cell r="I252">
            <v>38.038899999999998</v>
          </cell>
          <cell r="J252">
            <v>67.873500000000007</v>
          </cell>
          <cell r="K252">
            <v>44.377099999999999</v>
          </cell>
          <cell r="L252">
            <v>17.5367</v>
          </cell>
          <cell r="M252">
            <v>145.20150000000001</v>
          </cell>
          <cell r="N252">
            <v>146.40639999999999</v>
          </cell>
          <cell r="O252">
            <v>148.7423</v>
          </cell>
          <cell r="P252">
            <v>148.9795</v>
          </cell>
          <cell r="Q252">
            <v>149.4573</v>
          </cell>
          <cell r="R252">
            <v>150.2895</v>
          </cell>
          <cell r="S252">
            <v>146.40639999999999</v>
          </cell>
          <cell r="T252">
            <v>148.9795</v>
          </cell>
          <cell r="U252">
            <v>150.2895</v>
          </cell>
          <cell r="V252">
            <v>151.47229999999999</v>
          </cell>
        </row>
        <row r="253">
          <cell r="B253" t="str">
            <v>Total Other Glass</v>
          </cell>
          <cell r="C253">
            <v>2.3117000000000001</v>
          </cell>
          <cell r="D253">
            <v>2.8786999999999998</v>
          </cell>
          <cell r="E253">
            <v>3.7469999999999999</v>
          </cell>
          <cell r="F253">
            <v>3.1124999999999998</v>
          </cell>
          <cell r="G253">
            <v>2.9030999999999998</v>
          </cell>
          <cell r="H253">
            <v>2.4016000000000002</v>
          </cell>
          <cell r="I253">
            <v>5.1904000000000003</v>
          </cell>
          <cell r="J253">
            <v>6.8594999999999997</v>
          </cell>
          <cell r="K253">
            <v>5.3045999999999998</v>
          </cell>
          <cell r="L253">
            <v>2.0693000000000001</v>
          </cell>
          <cell r="M253">
            <v>19.376200000000001</v>
          </cell>
          <cell r="N253">
            <v>18.968</v>
          </cell>
          <cell r="O253">
            <v>18.525600000000001</v>
          </cell>
          <cell r="P253">
            <v>18.009699999999999</v>
          </cell>
          <cell r="Q253">
            <v>17.5932</v>
          </cell>
          <cell r="R253">
            <v>17.354500000000002</v>
          </cell>
          <cell r="S253">
            <v>18.968</v>
          </cell>
          <cell r="T253">
            <v>18.009699999999999</v>
          </cell>
          <cell r="U253">
            <v>17.354500000000002</v>
          </cell>
          <cell r="V253">
            <v>17.111999999999998</v>
          </cell>
        </row>
        <row r="254">
          <cell r="B254" t="str">
            <v>Total Other Can</v>
          </cell>
          <cell r="C254">
            <v>0.14749999999999999</v>
          </cell>
          <cell r="D254">
            <v>0.19339999999999999</v>
          </cell>
          <cell r="E254">
            <v>0.32169999999999999</v>
          </cell>
          <cell r="F254">
            <v>0.30959999999999999</v>
          </cell>
          <cell r="G254">
            <v>0.24060000000000001</v>
          </cell>
          <cell r="H254">
            <v>0.15629999999999999</v>
          </cell>
          <cell r="I254">
            <v>0.34100000000000003</v>
          </cell>
          <cell r="J254">
            <v>0.63119999999999998</v>
          </cell>
          <cell r="K254">
            <v>0.39689999999999998</v>
          </cell>
          <cell r="L254">
            <v>0.1411</v>
          </cell>
          <cell r="M254">
            <v>1.5357000000000001</v>
          </cell>
          <cell r="N254">
            <v>1.51</v>
          </cell>
          <cell r="O254">
            <v>1.5034000000000001</v>
          </cell>
          <cell r="P254">
            <v>1.4148000000000001</v>
          </cell>
          <cell r="Q254">
            <v>1.3765000000000001</v>
          </cell>
          <cell r="R254">
            <v>1.3691</v>
          </cell>
          <cell r="S254">
            <v>1.51</v>
          </cell>
          <cell r="T254">
            <v>1.4148000000000001</v>
          </cell>
          <cell r="U254">
            <v>1.3691</v>
          </cell>
          <cell r="V254">
            <v>1.3626</v>
          </cell>
        </row>
        <row r="255">
          <cell r="B255" t="str">
            <v>Total Other Pet &lt;1lt</v>
          </cell>
          <cell r="C255">
            <v>0.748</v>
          </cell>
          <cell r="D255">
            <v>1.0611999999999999</v>
          </cell>
          <cell r="E255">
            <v>2.0861999999999998</v>
          </cell>
          <cell r="F255">
            <v>1.9959</v>
          </cell>
          <cell r="G255">
            <v>1.3657999999999999</v>
          </cell>
          <cell r="H255">
            <v>0.85770000000000002</v>
          </cell>
          <cell r="I255">
            <v>1.8091999999999999</v>
          </cell>
          <cell r="J255">
            <v>4.0819999999999999</v>
          </cell>
          <cell r="K255">
            <v>2.2235</v>
          </cell>
          <cell r="L255">
            <v>0.83879999999999999</v>
          </cell>
          <cell r="M255">
            <v>7.7816000000000001</v>
          </cell>
          <cell r="N255">
            <v>7.8464</v>
          </cell>
          <cell r="O255">
            <v>8.0142000000000007</v>
          </cell>
          <cell r="P255">
            <v>7.9611000000000001</v>
          </cell>
          <cell r="Q255">
            <v>8.0487000000000002</v>
          </cell>
          <cell r="R255">
            <v>8.1148000000000007</v>
          </cell>
          <cell r="S255">
            <v>7.8464</v>
          </cell>
          <cell r="T255">
            <v>7.9611000000000001</v>
          </cell>
          <cell r="U255">
            <v>8.1148000000000007</v>
          </cell>
          <cell r="V255">
            <v>8.2055000000000007</v>
          </cell>
        </row>
        <row r="256">
          <cell r="B256" t="str">
            <v>Total Other Pet &gt;=1lt</v>
          </cell>
          <cell r="C256">
            <v>4.0248999999999997</v>
          </cell>
          <cell r="D256">
            <v>6.0693999999999999</v>
          </cell>
          <cell r="E256">
            <v>13.423400000000001</v>
          </cell>
          <cell r="F256">
            <v>14.4657</v>
          </cell>
          <cell r="G256">
            <v>8.1560000000000006</v>
          </cell>
          <cell r="H256">
            <v>4.9573</v>
          </cell>
          <cell r="I256">
            <v>10.0943</v>
          </cell>
          <cell r="J256">
            <v>27.889099999999999</v>
          </cell>
          <cell r="K256">
            <v>13.113200000000001</v>
          </cell>
          <cell r="L256">
            <v>4.4066999999999998</v>
          </cell>
          <cell r="M256">
            <v>47.702399999999997</v>
          </cell>
          <cell r="N256">
            <v>48.431800000000003</v>
          </cell>
          <cell r="O256">
            <v>50.270200000000003</v>
          </cell>
          <cell r="P256">
            <v>50.511200000000002</v>
          </cell>
          <cell r="Q256">
            <v>50.695</v>
          </cell>
          <cell r="R256">
            <v>51.096600000000002</v>
          </cell>
          <cell r="S256">
            <v>48.431800000000003</v>
          </cell>
          <cell r="T256">
            <v>50.511200000000002</v>
          </cell>
          <cell r="U256">
            <v>51.096600000000002</v>
          </cell>
          <cell r="V256">
            <v>51.478400000000001</v>
          </cell>
        </row>
        <row r="257">
          <cell r="B257" t="str">
            <v>Total Other Brik1</v>
          </cell>
          <cell r="C257">
            <v>8.3840000000000003</v>
          </cell>
          <cell r="D257">
            <v>10.5496</v>
          </cell>
          <cell r="E257">
            <v>13.9092</v>
          </cell>
          <cell r="F257">
            <v>11.5444</v>
          </cell>
          <cell r="G257">
            <v>11.905099999999999</v>
          </cell>
          <cell r="H257">
            <v>9.3907000000000007</v>
          </cell>
          <cell r="I257">
            <v>18.933499999999999</v>
          </cell>
          <cell r="J257">
            <v>25.453600000000002</v>
          </cell>
          <cell r="K257">
            <v>21.2958</v>
          </cell>
          <cell r="L257">
            <v>9.2425999999999995</v>
          </cell>
          <cell r="M257">
            <v>62.2027</v>
          </cell>
          <cell r="N257">
            <v>63.011200000000002</v>
          </cell>
          <cell r="O257">
            <v>63.845999999999997</v>
          </cell>
          <cell r="P257">
            <v>64.560199999999995</v>
          </cell>
          <cell r="Q257">
            <v>65.182299999999998</v>
          </cell>
          <cell r="R257">
            <v>65.682900000000004</v>
          </cell>
          <cell r="S257">
            <v>63.011200000000002</v>
          </cell>
          <cell r="T257">
            <v>64.560199999999995</v>
          </cell>
          <cell r="U257">
            <v>65.682900000000004</v>
          </cell>
          <cell r="V257">
            <v>66.541600000000003</v>
          </cell>
        </row>
        <row r="258">
          <cell r="B258" t="str">
            <v>Total Other Brik2</v>
          </cell>
          <cell r="C258">
            <v>0.1046</v>
          </cell>
          <cell r="D258">
            <v>0.1202</v>
          </cell>
          <cell r="E258">
            <v>0.25159999999999999</v>
          </cell>
          <cell r="F258">
            <v>0.32900000000000001</v>
          </cell>
          <cell r="G258">
            <v>0.2177</v>
          </cell>
          <cell r="H258">
            <v>0.1474</v>
          </cell>
          <cell r="I258">
            <v>0.2248</v>
          </cell>
          <cell r="J258">
            <v>0.5806</v>
          </cell>
          <cell r="K258">
            <v>0.36509999999999998</v>
          </cell>
          <cell r="L258">
            <v>0.1205</v>
          </cell>
          <cell r="M258">
            <v>1.2902</v>
          </cell>
          <cell r="N258">
            <v>1.2289000000000001</v>
          </cell>
          <cell r="O258">
            <v>1.1601999999999999</v>
          </cell>
          <cell r="P258">
            <v>1.1436999999999999</v>
          </cell>
          <cell r="Q258">
            <v>1.1541999999999999</v>
          </cell>
          <cell r="R258">
            <v>1.1705000000000001</v>
          </cell>
          <cell r="S258">
            <v>1.2289000000000001</v>
          </cell>
          <cell r="T258">
            <v>1.1436999999999999</v>
          </cell>
          <cell r="U258">
            <v>1.1705000000000001</v>
          </cell>
          <cell r="V258">
            <v>1.1865000000000001</v>
          </cell>
        </row>
        <row r="259">
          <cell r="B259" t="str">
            <v>Total Other Pack</v>
          </cell>
          <cell r="C259">
            <v>0.63319999999999999</v>
          </cell>
          <cell r="D259">
            <v>0.8125</v>
          </cell>
          <cell r="E259">
            <v>1.2658</v>
          </cell>
          <cell r="F259">
            <v>1.1115999999999999</v>
          </cell>
          <cell r="G259">
            <v>0.93569999999999998</v>
          </cell>
          <cell r="H259">
            <v>0.74219999999999997</v>
          </cell>
          <cell r="I259">
            <v>1.4457</v>
          </cell>
          <cell r="J259">
            <v>2.3774999999999999</v>
          </cell>
          <cell r="K259">
            <v>1.6778999999999999</v>
          </cell>
          <cell r="L259">
            <v>0.7177</v>
          </cell>
          <cell r="M259">
            <v>5.3125999999999998</v>
          </cell>
          <cell r="N259">
            <v>5.4100999999999999</v>
          </cell>
          <cell r="O259">
            <v>5.4226000000000001</v>
          </cell>
          <cell r="P259">
            <v>5.3788</v>
          </cell>
          <cell r="Q259">
            <v>5.4073000000000002</v>
          </cell>
          <cell r="R259">
            <v>5.5011000000000001</v>
          </cell>
          <cell r="S259">
            <v>5.4100999999999999</v>
          </cell>
          <cell r="T259">
            <v>5.3788</v>
          </cell>
          <cell r="U259">
            <v>5.5011000000000001</v>
          </cell>
          <cell r="V259">
            <v>5.5856000000000003</v>
          </cell>
        </row>
        <row r="260">
          <cell r="B260" t="str">
            <v>Total TCCC Other</v>
          </cell>
          <cell r="C260">
            <v>0.15279999999999999</v>
          </cell>
          <cell r="D260">
            <v>0.215</v>
          </cell>
          <cell r="E260">
            <v>0.49170000000000003</v>
          </cell>
          <cell r="F260">
            <v>0.93789999999999996</v>
          </cell>
          <cell r="G260">
            <v>0.61539999999999995</v>
          </cell>
          <cell r="H260">
            <v>0.36499999999999999</v>
          </cell>
          <cell r="I260">
            <v>0.36780000000000002</v>
          </cell>
          <cell r="J260">
            <v>1.4296</v>
          </cell>
          <cell r="K260">
            <v>0.98040000000000005</v>
          </cell>
          <cell r="L260">
            <v>0.29959999999999998</v>
          </cell>
          <cell r="M260">
            <v>1.0976999999999999</v>
          </cell>
          <cell r="N260">
            <v>1.2917000000000001</v>
          </cell>
          <cell r="O260">
            <v>1.6802999999999999</v>
          </cell>
          <cell r="P260">
            <v>2.3149999999999999</v>
          </cell>
          <cell r="Q260">
            <v>2.6303999999999998</v>
          </cell>
          <cell r="R260">
            <v>2.7778</v>
          </cell>
          <cell r="S260">
            <v>1.2917000000000001</v>
          </cell>
          <cell r="T260">
            <v>2.3149999999999999</v>
          </cell>
          <cell r="U260">
            <v>2.7778</v>
          </cell>
          <cell r="V260">
            <v>2.9245000000000001</v>
          </cell>
        </row>
        <row r="261">
          <cell r="B261" t="str">
            <v>Total TCCC Other Can</v>
          </cell>
          <cell r="C261">
            <v>2.2000000000000001E-3</v>
          </cell>
          <cell r="D261">
            <v>6.4000000000000003E-3</v>
          </cell>
          <cell r="E261">
            <v>1.2800000000000001E-2</v>
          </cell>
          <cell r="F261">
            <v>4.8999999999999998E-3</v>
          </cell>
          <cell r="G261">
            <v>3.0000000000000001E-3</v>
          </cell>
          <cell r="H261">
            <v>1.4E-3</v>
          </cell>
          <cell r="I261">
            <v>8.5000000000000006E-3</v>
          </cell>
          <cell r="J261">
            <v>1.77E-2</v>
          </cell>
          <cell r="K261">
            <v>4.3E-3</v>
          </cell>
          <cell r="L261">
            <v>1.1999999999999999E-3</v>
          </cell>
          <cell r="M261">
            <v>4.7899999999999998E-2</v>
          </cell>
          <cell r="N261">
            <v>4.7100000000000003E-2</v>
          </cell>
          <cell r="O261">
            <v>5.4199999999999998E-2</v>
          </cell>
          <cell r="P261">
            <v>4.2799999999999998E-2</v>
          </cell>
          <cell r="Q261">
            <v>3.3000000000000002E-2</v>
          </cell>
          <cell r="R261">
            <v>3.0599999999999999E-2</v>
          </cell>
          <cell r="S261">
            <v>4.7100000000000003E-2</v>
          </cell>
          <cell r="T261">
            <v>4.2799999999999998E-2</v>
          </cell>
          <cell r="U261">
            <v>3.0599999999999999E-2</v>
          </cell>
          <cell r="V261">
            <v>2.9600000000000001E-2</v>
          </cell>
        </row>
        <row r="262">
          <cell r="B262" t="str">
            <v>Total TCCC Other Pet &lt;1lt</v>
          </cell>
          <cell r="C262">
            <v>4.1000000000000003E-3</v>
          </cell>
          <cell r="D262">
            <v>7.1000000000000004E-3</v>
          </cell>
          <cell r="E262">
            <v>2.7199999999999998E-2</v>
          </cell>
          <cell r="F262">
            <v>6.5799999999999997E-2</v>
          </cell>
          <cell r="G262">
            <v>8.3599999999999994E-2</v>
          </cell>
          <cell r="H262">
            <v>6.5600000000000006E-2</v>
          </cell>
          <cell r="I262">
            <v>1.11E-2</v>
          </cell>
          <cell r="J262">
            <v>9.2999999999999999E-2</v>
          </cell>
          <cell r="K262">
            <v>0.1492</v>
          </cell>
          <cell r="L262">
            <v>5.3499999999999999E-2</v>
          </cell>
          <cell r="M262">
            <v>2.7699999999999999E-2</v>
          </cell>
          <cell r="N262">
            <v>3.4599999999999999E-2</v>
          </cell>
          <cell r="O262">
            <v>5.9400000000000001E-2</v>
          </cell>
          <cell r="P262">
            <v>0.11749999999999999</v>
          </cell>
          <cell r="Q262">
            <v>0.19359999999999999</v>
          </cell>
          <cell r="R262">
            <v>0.25340000000000001</v>
          </cell>
          <cell r="S262">
            <v>3.4599999999999999E-2</v>
          </cell>
          <cell r="T262">
            <v>0.11749999999999999</v>
          </cell>
          <cell r="U262">
            <v>0.25340000000000001</v>
          </cell>
          <cell r="V262">
            <v>0.30280000000000001</v>
          </cell>
        </row>
        <row r="263">
          <cell r="B263" t="str">
            <v>Total TCCC Other Pet &gt;=1lt</v>
          </cell>
          <cell r="C263">
            <v>0.14660000000000001</v>
          </cell>
          <cell r="D263">
            <v>0.2016</v>
          </cell>
          <cell r="E263">
            <v>0.45169999999999999</v>
          </cell>
          <cell r="F263">
            <v>0.86719999999999997</v>
          </cell>
          <cell r="G263">
            <v>0.52880000000000005</v>
          </cell>
          <cell r="H263">
            <v>0.29799999999999999</v>
          </cell>
          <cell r="I263">
            <v>0.34810000000000002</v>
          </cell>
          <cell r="J263">
            <v>1.3188</v>
          </cell>
          <cell r="K263">
            <v>0.82679999999999998</v>
          </cell>
          <cell r="L263">
            <v>0.24490000000000001</v>
          </cell>
          <cell r="M263">
            <v>1.0221</v>
          </cell>
          <cell r="N263">
            <v>1.2099</v>
          </cell>
          <cell r="O263">
            <v>1.5666</v>
          </cell>
          <cell r="P263">
            <v>2.1547000000000001</v>
          </cell>
          <cell r="Q263">
            <v>2.4037999999999999</v>
          </cell>
          <cell r="R263">
            <v>2.4937999999999998</v>
          </cell>
          <cell r="S263">
            <v>1.2099</v>
          </cell>
          <cell r="T263">
            <v>2.1547000000000001</v>
          </cell>
          <cell r="U263">
            <v>2.4937999999999998</v>
          </cell>
          <cell r="V263">
            <v>2.5920999999999998</v>
          </cell>
        </row>
        <row r="264">
          <cell r="B264" t="str">
            <v xml:space="preserve">Sport Drinks Non Carbonated Quaker Beverages Italia </v>
          </cell>
          <cell r="C264">
            <v>0.28129999999999999</v>
          </cell>
          <cell r="D264">
            <v>0.47599999999999998</v>
          </cell>
          <cell r="E264">
            <v>1.1909000000000001</v>
          </cell>
          <cell r="F264">
            <v>1.2685</v>
          </cell>
          <cell r="G264">
            <v>0.59770000000000001</v>
          </cell>
          <cell r="H264">
            <v>0.33650000000000002</v>
          </cell>
          <cell r="I264">
            <v>0.75729999999999997</v>
          </cell>
          <cell r="J264">
            <v>2.4594999999999998</v>
          </cell>
          <cell r="K264">
            <v>0.93420000000000003</v>
          </cell>
          <cell r="L264">
            <v>0.29399999999999998</v>
          </cell>
          <cell r="M264">
            <v>4.4641999999999999</v>
          </cell>
          <cell r="N264">
            <v>4.4196999999999997</v>
          </cell>
          <cell r="O264">
            <v>4.4123999999999999</v>
          </cell>
          <cell r="P264">
            <v>4.2199</v>
          </cell>
          <cell r="Q264">
            <v>4.1582999999999997</v>
          </cell>
          <cell r="R264">
            <v>4.1509999999999998</v>
          </cell>
          <cell r="S264">
            <v>4.4196999999999997</v>
          </cell>
          <cell r="T264">
            <v>4.2199</v>
          </cell>
          <cell r="U264">
            <v>4.1509999999999998</v>
          </cell>
          <cell r="V264">
            <v>4.1637000000000004</v>
          </cell>
        </row>
        <row r="265">
          <cell r="B265" t="str">
            <v xml:space="preserve">Sport Drinks Non Carbonated Gatorade Glass </v>
          </cell>
          <cell r="C265">
            <v>6.9999999999999999E-4</v>
          </cell>
          <cell r="D265">
            <v>1.4E-3</v>
          </cell>
          <cell r="E265">
            <v>1.8E-3</v>
          </cell>
          <cell r="F265">
            <v>2E-3</v>
          </cell>
          <cell r="G265">
            <v>8.0000000000000004E-4</v>
          </cell>
          <cell r="H265">
            <v>4.0000000000000002E-4</v>
          </cell>
          <cell r="I265">
            <v>2.0999999999999999E-3</v>
          </cell>
          <cell r="J265">
            <v>3.8999999999999998E-3</v>
          </cell>
          <cell r="K265">
            <v>1.1999999999999999E-3</v>
          </cell>
          <cell r="L265">
            <v>2.0000000000000001E-4</v>
          </cell>
          <cell r="M265">
            <v>9.7999999999999997E-3</v>
          </cell>
          <cell r="N265">
            <v>1.01E-2</v>
          </cell>
          <cell r="O265">
            <v>9.9000000000000008E-3</v>
          </cell>
          <cell r="P265">
            <v>8.5000000000000006E-3</v>
          </cell>
          <cell r="Q265">
            <v>7.7000000000000002E-3</v>
          </cell>
          <cell r="R265">
            <v>7.1999999999999998E-3</v>
          </cell>
          <cell r="S265">
            <v>1.01E-2</v>
          </cell>
          <cell r="T265">
            <v>8.5000000000000006E-3</v>
          </cell>
          <cell r="U265">
            <v>7.1999999999999998E-3</v>
          </cell>
          <cell r="V265">
            <v>6.6E-3</v>
          </cell>
        </row>
        <row r="266">
          <cell r="B266" t="str">
            <v xml:space="preserve">Sport Drinks Non Carbonated Gatorade Can </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row>
        <row r="267">
          <cell r="B267" t="str">
            <v>Total Pepsico Other Pet &lt;1lt</v>
          </cell>
          <cell r="C267">
            <v>0.1651</v>
          </cell>
          <cell r="D267">
            <v>0.28599999999999998</v>
          </cell>
          <cell r="E267">
            <v>0.59689999999999999</v>
          </cell>
          <cell r="F267">
            <v>0.62690000000000001</v>
          </cell>
          <cell r="G267">
            <v>0.34100000000000003</v>
          </cell>
          <cell r="H267">
            <v>0.19600000000000001</v>
          </cell>
          <cell r="I267">
            <v>0.4511</v>
          </cell>
          <cell r="J267">
            <v>1.2237</v>
          </cell>
          <cell r="K267">
            <v>0.53710000000000002</v>
          </cell>
          <cell r="L267">
            <v>0.1701</v>
          </cell>
          <cell r="M267">
            <v>2.5062000000000002</v>
          </cell>
          <cell r="N267">
            <v>2.4767999999999999</v>
          </cell>
          <cell r="O267">
            <v>2.3896000000000002</v>
          </cell>
          <cell r="P267">
            <v>2.2467999999999999</v>
          </cell>
          <cell r="Q267">
            <v>2.2185000000000001</v>
          </cell>
          <cell r="R267">
            <v>2.2119</v>
          </cell>
          <cell r="S267">
            <v>2.4767999999999999</v>
          </cell>
          <cell r="T267">
            <v>2.2467999999999999</v>
          </cell>
          <cell r="U267">
            <v>2.2119</v>
          </cell>
          <cell r="V267">
            <v>2.2168000000000001</v>
          </cell>
        </row>
        <row r="268">
          <cell r="B268" t="str">
            <v>Total Pepsico Other Pet &gt;=1lt</v>
          </cell>
          <cell r="C268">
            <v>0.1154</v>
          </cell>
          <cell r="D268">
            <v>0.18859999999999999</v>
          </cell>
          <cell r="E268">
            <v>0.59219999999999995</v>
          </cell>
          <cell r="F268">
            <v>0.63970000000000005</v>
          </cell>
          <cell r="G268">
            <v>0.25590000000000002</v>
          </cell>
          <cell r="H268">
            <v>0.1401</v>
          </cell>
          <cell r="I268">
            <v>0.30399999999999999</v>
          </cell>
          <cell r="J268">
            <v>1.2319</v>
          </cell>
          <cell r="K268">
            <v>0.39600000000000002</v>
          </cell>
          <cell r="L268">
            <v>0.1237</v>
          </cell>
          <cell r="M268">
            <v>1.9481999999999999</v>
          </cell>
          <cell r="N268">
            <v>1.9328000000000001</v>
          </cell>
          <cell r="O268">
            <v>2.0129000000000001</v>
          </cell>
          <cell r="P268">
            <v>1.9644999999999999</v>
          </cell>
          <cell r="Q268">
            <v>1.9320999999999999</v>
          </cell>
          <cell r="R268">
            <v>1.9319</v>
          </cell>
          <cell r="S268">
            <v>1.9328000000000001</v>
          </cell>
          <cell r="T268">
            <v>1.9644999999999999</v>
          </cell>
          <cell r="U268">
            <v>1.9319</v>
          </cell>
          <cell r="V268">
            <v>1.9401999999999999</v>
          </cell>
        </row>
        <row r="269">
          <cell r="B269" t="str">
            <v>Total San Pellegrino Other</v>
          </cell>
          <cell r="C269">
            <v>0.83240000000000003</v>
          </cell>
          <cell r="D269">
            <v>1.2707999999999999</v>
          </cell>
          <cell r="E269">
            <v>3.0688</v>
          </cell>
          <cell r="F269">
            <v>3.2907000000000002</v>
          </cell>
          <cell r="G269">
            <v>1.5629999999999999</v>
          </cell>
          <cell r="H269">
            <v>0.91069999999999995</v>
          </cell>
          <cell r="I269">
            <v>2.1032000000000002</v>
          </cell>
          <cell r="J269">
            <v>6.3594999999999997</v>
          </cell>
          <cell r="K269">
            <v>2.4737</v>
          </cell>
          <cell r="L269">
            <v>0.75939999999999996</v>
          </cell>
          <cell r="M269">
            <v>11.0067</v>
          </cell>
          <cell r="N269">
            <v>11.110799999999999</v>
          </cell>
          <cell r="O269">
            <v>11.499499999999999</v>
          </cell>
          <cell r="P269">
            <v>11.2483</v>
          </cell>
          <cell r="Q269">
            <v>11.0244</v>
          </cell>
          <cell r="R269">
            <v>10.936500000000001</v>
          </cell>
          <cell r="S269">
            <v>11.110799999999999</v>
          </cell>
          <cell r="T269">
            <v>11.2483</v>
          </cell>
          <cell r="U269">
            <v>10.936500000000001</v>
          </cell>
          <cell r="V269">
            <v>10.8634</v>
          </cell>
        </row>
        <row r="270">
          <cell r="B270" t="str">
            <v>Total San Pellegrino Other Can</v>
          </cell>
          <cell r="C270">
            <v>3.8E-3</v>
          </cell>
          <cell r="D270">
            <v>1.4E-3</v>
          </cell>
          <cell r="E270">
            <v>0</v>
          </cell>
          <cell r="F270">
            <v>0</v>
          </cell>
          <cell r="G270">
            <v>0</v>
          </cell>
          <cell r="H270">
            <v>0</v>
          </cell>
          <cell r="I270">
            <v>5.1999999999999998E-3</v>
          </cell>
          <cell r="J270">
            <v>0</v>
          </cell>
          <cell r="K270">
            <v>0</v>
          </cell>
          <cell r="L270">
            <v>0</v>
          </cell>
          <cell r="M270">
            <v>4.7E-2</v>
          </cell>
          <cell r="N270">
            <v>3.6900000000000002E-2</v>
          </cell>
          <cell r="O270">
            <v>2.4299999999999999E-2</v>
          </cell>
          <cell r="P270">
            <v>1.72E-2</v>
          </cell>
          <cell r="Q270">
            <v>9.4999999999999998E-3</v>
          </cell>
          <cell r="R270">
            <v>5.1999999999999998E-3</v>
          </cell>
          <cell r="S270">
            <v>3.6900000000000002E-2</v>
          </cell>
          <cell r="T270">
            <v>1.72E-2</v>
          </cell>
          <cell r="U270">
            <v>5.1999999999999998E-3</v>
          </cell>
          <cell r="V270">
            <v>1.4E-3</v>
          </cell>
        </row>
        <row r="271">
          <cell r="B271" t="str">
            <v>Total San Pellegrino Other Pet&lt;1lt</v>
          </cell>
          <cell r="C271">
            <v>1.1999999999999999E-3</v>
          </cell>
          <cell r="D271">
            <v>2.5999999999999999E-3</v>
          </cell>
          <cell r="E271">
            <v>6.0000000000000001E-3</v>
          </cell>
          <cell r="F271">
            <v>7.7999999999999996E-3</v>
          </cell>
          <cell r="G271">
            <v>7.7999999999999996E-3</v>
          </cell>
          <cell r="H271">
            <v>6.1999999999999998E-3</v>
          </cell>
          <cell r="I271">
            <v>3.8E-3</v>
          </cell>
          <cell r="J271">
            <v>1.38E-2</v>
          </cell>
          <cell r="K271">
            <v>1.4E-2</v>
          </cell>
          <cell r="L271">
            <v>1.4E-3</v>
          </cell>
          <cell r="M271">
            <v>1.7000000000000001E-2</v>
          </cell>
          <cell r="N271">
            <v>1.54E-2</v>
          </cell>
          <cell r="O271">
            <v>1.8200000000000001E-2</v>
          </cell>
          <cell r="P271">
            <v>2.1700000000000001E-2</v>
          </cell>
          <cell r="Q271">
            <v>2.6599999999999999E-2</v>
          </cell>
          <cell r="R271">
            <v>3.1600000000000003E-2</v>
          </cell>
          <cell r="S271">
            <v>1.54E-2</v>
          </cell>
          <cell r="T271">
            <v>2.1700000000000001E-2</v>
          </cell>
          <cell r="U271">
            <v>3.1600000000000003E-2</v>
          </cell>
          <cell r="V271">
            <v>3.1800000000000002E-2</v>
          </cell>
        </row>
        <row r="272">
          <cell r="B272" t="str">
            <v>Total San Pellegrino Other Pet&gt;=1lt</v>
          </cell>
          <cell r="C272">
            <v>0.79139999999999999</v>
          </cell>
          <cell r="D272">
            <v>1.2044999999999999</v>
          </cell>
          <cell r="E272">
            <v>2.9664999999999999</v>
          </cell>
          <cell r="F272">
            <v>3.2189999999999999</v>
          </cell>
          <cell r="G272">
            <v>1.5</v>
          </cell>
          <cell r="H272">
            <v>0.8619</v>
          </cell>
          <cell r="I272">
            <v>1.9959</v>
          </cell>
          <cell r="J272">
            <v>6.1856</v>
          </cell>
          <cell r="K272">
            <v>2.3618999999999999</v>
          </cell>
          <cell r="L272">
            <v>0.71840000000000004</v>
          </cell>
          <cell r="M272">
            <v>10.5367</v>
          </cell>
          <cell r="N272">
            <v>10.6091</v>
          </cell>
          <cell r="O272">
            <v>11.018599999999999</v>
          </cell>
          <cell r="P272">
            <v>10.822699999999999</v>
          </cell>
          <cell r="Q272">
            <v>10.629099999999999</v>
          </cell>
          <cell r="R272">
            <v>10.5433</v>
          </cell>
          <cell r="S272">
            <v>10.6091</v>
          </cell>
          <cell r="T272">
            <v>10.822699999999999</v>
          </cell>
          <cell r="U272">
            <v>10.5433</v>
          </cell>
          <cell r="V272">
            <v>10.4704</v>
          </cell>
        </row>
        <row r="273">
          <cell r="B273" t="str">
            <v>Total San Benedetto Other</v>
          </cell>
          <cell r="C273">
            <v>1.4724999999999999</v>
          </cell>
          <cell r="D273">
            <v>2.3332999999999999</v>
          </cell>
          <cell r="E273">
            <v>4.6277999999999997</v>
          </cell>
          <cell r="F273">
            <v>4.1645000000000003</v>
          </cell>
          <cell r="G273">
            <v>2.7608000000000001</v>
          </cell>
          <cell r="H273">
            <v>1.6383000000000001</v>
          </cell>
          <cell r="I273">
            <v>3.8058000000000001</v>
          </cell>
          <cell r="J273">
            <v>8.7922999999999991</v>
          </cell>
          <cell r="K273">
            <v>4.3990999999999998</v>
          </cell>
          <cell r="L273">
            <v>1.5598000000000001</v>
          </cell>
          <cell r="M273">
            <v>16.849799999999998</v>
          </cell>
          <cell r="N273">
            <v>17.1188</v>
          </cell>
          <cell r="O273">
            <v>17.3216</v>
          </cell>
          <cell r="P273">
            <v>17.010400000000001</v>
          </cell>
          <cell r="Q273">
            <v>16.985600000000002</v>
          </cell>
          <cell r="R273">
            <v>16.997199999999999</v>
          </cell>
          <cell r="S273">
            <v>17.1188</v>
          </cell>
          <cell r="T273">
            <v>17.010400000000001</v>
          </cell>
          <cell r="U273">
            <v>16.997199999999999</v>
          </cell>
          <cell r="V273">
            <v>17.084499999999998</v>
          </cell>
        </row>
        <row r="274">
          <cell r="B274" t="str">
            <v>Total San Benedetto Other Can</v>
          </cell>
          <cell r="C274">
            <v>1.38E-2</v>
          </cell>
          <cell r="D274">
            <v>1.2800000000000001E-2</v>
          </cell>
          <cell r="E274">
            <v>2.2200000000000001E-2</v>
          </cell>
          <cell r="F274">
            <v>1.9599999999999999E-2</v>
          </cell>
          <cell r="G274">
            <v>1.9E-2</v>
          </cell>
          <cell r="H274">
            <v>1.32E-2</v>
          </cell>
          <cell r="I274">
            <v>2.6599999999999999E-2</v>
          </cell>
          <cell r="J274">
            <v>4.1799999999999997E-2</v>
          </cell>
          <cell r="K274">
            <v>3.2199999999999999E-2</v>
          </cell>
          <cell r="L274">
            <v>1.03E-2</v>
          </cell>
          <cell r="M274">
            <v>0.1431</v>
          </cell>
          <cell r="N274">
            <v>0.14430000000000001</v>
          </cell>
          <cell r="O274">
            <v>0.13350000000000001</v>
          </cell>
          <cell r="P274">
            <v>0.1109</v>
          </cell>
          <cell r="Q274">
            <v>0.1021</v>
          </cell>
          <cell r="R274">
            <v>0.10059999999999999</v>
          </cell>
          <cell r="S274">
            <v>0.14430000000000001</v>
          </cell>
          <cell r="T274">
            <v>0.1109</v>
          </cell>
          <cell r="U274">
            <v>0.10059999999999999</v>
          </cell>
          <cell r="V274">
            <v>9.7100000000000006E-2</v>
          </cell>
        </row>
        <row r="275">
          <cell r="B275" t="str">
            <v>Total San Benedetto Other Pet&lt;1lt</v>
          </cell>
          <cell r="C275">
            <v>0.4032</v>
          </cell>
          <cell r="D275">
            <v>0.56820000000000004</v>
          </cell>
          <cell r="E275">
            <v>1.0366</v>
          </cell>
          <cell r="F275">
            <v>0.89470000000000005</v>
          </cell>
          <cell r="G275">
            <v>0.64229999999999998</v>
          </cell>
          <cell r="H275">
            <v>0.41920000000000002</v>
          </cell>
          <cell r="I275">
            <v>0.97140000000000004</v>
          </cell>
          <cell r="J275">
            <v>1.9313</v>
          </cell>
          <cell r="K275">
            <v>1.0615000000000001</v>
          </cell>
          <cell r="L275">
            <v>0.41660000000000003</v>
          </cell>
          <cell r="M275">
            <v>3.8940000000000001</v>
          </cell>
          <cell r="N275">
            <v>3.9415</v>
          </cell>
          <cell r="O275">
            <v>4.0738000000000003</v>
          </cell>
          <cell r="P275">
            <v>4.0243000000000002</v>
          </cell>
          <cell r="Q275">
            <v>3.9841000000000002</v>
          </cell>
          <cell r="R275">
            <v>3.9641000000000002</v>
          </cell>
          <cell r="S275">
            <v>3.9415</v>
          </cell>
          <cell r="T275">
            <v>4.0243000000000002</v>
          </cell>
          <cell r="U275">
            <v>3.9641000000000002</v>
          </cell>
          <cell r="V275">
            <v>3.9775</v>
          </cell>
        </row>
        <row r="276">
          <cell r="B276" t="str">
            <v>Total San Benedetto Other Pet&gt;=1lt</v>
          </cell>
          <cell r="C276">
            <v>1.0402</v>
          </cell>
          <cell r="D276">
            <v>1.7321</v>
          </cell>
          <cell r="E276">
            <v>3.5438000000000001</v>
          </cell>
          <cell r="F276">
            <v>3.2361</v>
          </cell>
          <cell r="G276">
            <v>2.0789</v>
          </cell>
          <cell r="H276">
            <v>1.1903999999999999</v>
          </cell>
          <cell r="I276">
            <v>2.7722000000000002</v>
          </cell>
          <cell r="J276">
            <v>6.7798999999999996</v>
          </cell>
          <cell r="K276">
            <v>3.2692999999999999</v>
          </cell>
          <cell r="L276">
            <v>1.1166</v>
          </cell>
          <cell r="M276">
            <v>12.700699999999999</v>
          </cell>
          <cell r="N276">
            <v>12.922800000000001</v>
          </cell>
          <cell r="O276">
            <v>13.0031</v>
          </cell>
          <cell r="P276">
            <v>12.7631</v>
          </cell>
          <cell r="Q276">
            <v>12.7881</v>
          </cell>
          <cell r="R276">
            <v>12.821400000000001</v>
          </cell>
          <cell r="S276">
            <v>12.922800000000001</v>
          </cell>
          <cell r="T276">
            <v>12.7631</v>
          </cell>
          <cell r="U276">
            <v>12.821400000000001</v>
          </cell>
          <cell r="V276">
            <v>12.8979</v>
          </cell>
        </row>
        <row r="277">
          <cell r="B277" t="str">
            <v>Total San Benedetto Other Brik</v>
          </cell>
          <cell r="C277">
            <v>1.54E-2</v>
          </cell>
          <cell r="D277">
            <v>2.0199999999999999E-2</v>
          </cell>
          <cell r="E277">
            <v>2.53E-2</v>
          </cell>
          <cell r="F277">
            <v>1.41E-2</v>
          </cell>
          <cell r="G277">
            <v>2.06E-2</v>
          </cell>
          <cell r="H277">
            <v>1.54E-2</v>
          </cell>
          <cell r="I277">
            <v>3.56E-2</v>
          </cell>
          <cell r="J277">
            <v>3.9399999999999998E-2</v>
          </cell>
          <cell r="K277">
            <v>3.5999999999999997E-2</v>
          </cell>
          <cell r="L277">
            <v>1.6400000000000001E-2</v>
          </cell>
          <cell r="M277">
            <v>0.1119</v>
          </cell>
          <cell r="N277">
            <v>0.11020000000000001</v>
          </cell>
          <cell r="O277">
            <v>0.1113</v>
          </cell>
          <cell r="P277">
            <v>0.11210000000000001</v>
          </cell>
          <cell r="Q277">
            <v>0.1113</v>
          </cell>
          <cell r="R277">
            <v>0.111</v>
          </cell>
          <cell r="S277">
            <v>0.11020000000000001</v>
          </cell>
          <cell r="T277">
            <v>0.11210000000000001</v>
          </cell>
          <cell r="U277">
            <v>0.111</v>
          </cell>
          <cell r="V277">
            <v>0.112</v>
          </cell>
        </row>
        <row r="278">
          <cell r="B278" t="str">
            <v>Total Co.ge.Di Other</v>
          </cell>
          <cell r="C278">
            <v>0.25019999999999998</v>
          </cell>
          <cell r="D278">
            <v>0.34050000000000002</v>
          </cell>
          <cell r="E278">
            <v>0.73770000000000002</v>
          </cell>
          <cell r="F278">
            <v>0.81279999999999997</v>
          </cell>
          <cell r="G278">
            <v>0.41899999999999998</v>
          </cell>
          <cell r="H278">
            <v>0.26729999999999998</v>
          </cell>
          <cell r="I278">
            <v>0.5907</v>
          </cell>
          <cell r="J278">
            <v>1.5505</v>
          </cell>
          <cell r="K278">
            <v>0.68630000000000002</v>
          </cell>
          <cell r="L278">
            <v>0.21560000000000001</v>
          </cell>
          <cell r="M278">
            <v>3.2563</v>
          </cell>
          <cell r="N278">
            <v>3.2464</v>
          </cell>
          <cell r="O278">
            <v>3.2433000000000001</v>
          </cell>
          <cell r="P278">
            <v>3.0002</v>
          </cell>
          <cell r="Q278">
            <v>2.8753000000000002</v>
          </cell>
          <cell r="R278">
            <v>2.8275999999999999</v>
          </cell>
          <cell r="S278">
            <v>3.2464</v>
          </cell>
          <cell r="T278">
            <v>3.0002</v>
          </cell>
          <cell r="U278">
            <v>2.8275999999999999</v>
          </cell>
          <cell r="V278">
            <v>2.7928999999999999</v>
          </cell>
        </row>
        <row r="279">
          <cell r="B279" t="str">
            <v>Total Co.ge.Di. Other Pet&lt;1lt</v>
          </cell>
          <cell r="C279">
            <v>1.6999999999999999E-3</v>
          </cell>
          <cell r="D279">
            <v>2.3999999999999998E-3</v>
          </cell>
          <cell r="E279">
            <v>6.7999999999999996E-3</v>
          </cell>
          <cell r="F279">
            <v>9.2999999999999992E-3</v>
          </cell>
          <cell r="G279">
            <v>6.0000000000000001E-3</v>
          </cell>
          <cell r="H279">
            <v>3.3999999999999998E-3</v>
          </cell>
          <cell r="I279">
            <v>4.1000000000000003E-3</v>
          </cell>
          <cell r="J279">
            <v>1.6E-2</v>
          </cell>
          <cell r="K279">
            <v>9.4000000000000004E-3</v>
          </cell>
          <cell r="L279">
            <v>3.0999999999999999E-3</v>
          </cell>
          <cell r="M279">
            <v>1.38E-2</v>
          </cell>
          <cell r="N279">
            <v>1.6199999999999999E-2</v>
          </cell>
          <cell r="O279">
            <v>2.12E-2</v>
          </cell>
          <cell r="P279">
            <v>2.5600000000000001E-2</v>
          </cell>
          <cell r="Q279">
            <v>2.8299999999999999E-2</v>
          </cell>
          <cell r="R279">
            <v>2.9499999999999998E-2</v>
          </cell>
          <cell r="S279">
            <v>1.6199999999999999E-2</v>
          </cell>
          <cell r="T279">
            <v>2.5600000000000001E-2</v>
          </cell>
          <cell r="U279">
            <v>2.9499999999999998E-2</v>
          </cell>
          <cell r="V279">
            <v>3.09E-2</v>
          </cell>
        </row>
        <row r="280">
          <cell r="B280" t="str">
            <v>Total Co.ge.Di Other Pet&gt;=1lt</v>
          </cell>
          <cell r="C280">
            <v>0.2485</v>
          </cell>
          <cell r="D280">
            <v>0.33810000000000001</v>
          </cell>
          <cell r="E280">
            <v>0.73089999999999999</v>
          </cell>
          <cell r="F280">
            <v>0.80359999999999998</v>
          </cell>
          <cell r="G280">
            <v>0.41299999999999998</v>
          </cell>
          <cell r="H280">
            <v>0.26390000000000002</v>
          </cell>
          <cell r="I280">
            <v>0.58660000000000001</v>
          </cell>
          <cell r="J280">
            <v>1.5345</v>
          </cell>
          <cell r="K280">
            <v>0.67689999999999995</v>
          </cell>
          <cell r="L280">
            <v>0.21249999999999999</v>
          </cell>
          <cell r="M280">
            <v>3.2425000000000002</v>
          </cell>
          <cell r="N280">
            <v>3.2302</v>
          </cell>
          <cell r="O280">
            <v>3.2221000000000002</v>
          </cell>
          <cell r="P280">
            <v>2.9746000000000001</v>
          </cell>
          <cell r="Q280">
            <v>2.847</v>
          </cell>
          <cell r="R280">
            <v>2.798</v>
          </cell>
          <cell r="S280">
            <v>3.2302</v>
          </cell>
          <cell r="T280">
            <v>2.9746000000000001</v>
          </cell>
          <cell r="U280">
            <v>2.798</v>
          </cell>
          <cell r="V280">
            <v>2.762</v>
          </cell>
        </row>
        <row r="281">
          <cell r="B281" t="str">
            <v>Total Private Label Other</v>
          </cell>
          <cell r="C281">
            <v>3.202</v>
          </cell>
          <cell r="D281">
            <v>4.4244000000000003</v>
          </cell>
          <cell r="E281">
            <v>6.0164999999999997</v>
          </cell>
          <cell r="F281">
            <v>5.1947999999999999</v>
          </cell>
          <cell r="G281">
            <v>4.6115000000000004</v>
          </cell>
          <cell r="H281">
            <v>3.7336999999999998</v>
          </cell>
          <cell r="I281">
            <v>7.6264000000000003</v>
          </cell>
          <cell r="J281">
            <v>11.2113</v>
          </cell>
          <cell r="K281">
            <v>8.3452000000000002</v>
          </cell>
          <cell r="L281">
            <v>3.5705</v>
          </cell>
          <cell r="M281">
            <v>26.302099999999999</v>
          </cell>
          <cell r="N281">
            <v>26.6585</v>
          </cell>
          <cell r="O281">
            <v>26.9419</v>
          </cell>
          <cell r="P281">
            <v>27.0534</v>
          </cell>
          <cell r="Q281">
            <v>26.922499999999999</v>
          </cell>
          <cell r="R281">
            <v>27.1829</v>
          </cell>
          <cell r="S281">
            <v>26.6585</v>
          </cell>
          <cell r="T281">
            <v>27.0534</v>
          </cell>
          <cell r="U281">
            <v>27.1829</v>
          </cell>
          <cell r="V281">
            <v>27.551400000000001</v>
          </cell>
        </row>
        <row r="282">
          <cell r="B282" t="str">
            <v>Total Private Label Other Glass</v>
          </cell>
          <cell r="C282">
            <v>0.58489999999999998</v>
          </cell>
          <cell r="D282">
            <v>0.74380000000000002</v>
          </cell>
          <cell r="E282">
            <v>0.82089999999999996</v>
          </cell>
          <cell r="F282">
            <v>0.71489999999999998</v>
          </cell>
          <cell r="G282">
            <v>0.75829999999999997</v>
          </cell>
          <cell r="H282">
            <v>0.62170000000000003</v>
          </cell>
          <cell r="I282">
            <v>1.3286</v>
          </cell>
          <cell r="J282">
            <v>1.5358000000000001</v>
          </cell>
          <cell r="K282">
            <v>1.3798999999999999</v>
          </cell>
          <cell r="L282">
            <v>0.59540000000000004</v>
          </cell>
          <cell r="M282">
            <v>4.4661</v>
          </cell>
          <cell r="N282">
            <v>4.4579000000000004</v>
          </cell>
          <cell r="O282">
            <v>4.3661000000000003</v>
          </cell>
          <cell r="P282">
            <v>4.3212999999999999</v>
          </cell>
          <cell r="Q282">
            <v>4.2699999999999996</v>
          </cell>
          <cell r="R282">
            <v>4.2443999999999997</v>
          </cell>
          <cell r="S282">
            <v>4.4579000000000004</v>
          </cell>
          <cell r="T282">
            <v>4.3212999999999999</v>
          </cell>
          <cell r="U282">
            <v>4.2443999999999997</v>
          </cell>
          <cell r="V282">
            <v>4.2549000000000001</v>
          </cell>
        </row>
        <row r="283">
          <cell r="B283" t="str">
            <v>Total Private Label Other Pet&lt;1lt</v>
          </cell>
          <cell r="C283">
            <v>3.2000000000000002E-3</v>
          </cell>
          <cell r="D283">
            <v>7.1999999999999998E-3</v>
          </cell>
          <cell r="E283">
            <v>3.73E-2</v>
          </cell>
          <cell r="F283">
            <v>3.2000000000000001E-2</v>
          </cell>
          <cell r="G283">
            <v>1.12E-2</v>
          </cell>
          <cell r="H283">
            <v>5.3E-3</v>
          </cell>
          <cell r="I283">
            <v>1.04E-2</v>
          </cell>
          <cell r="J283">
            <v>6.93E-2</v>
          </cell>
          <cell r="K283">
            <v>1.6500000000000001E-2</v>
          </cell>
          <cell r="L283">
            <v>5.1000000000000004E-3</v>
          </cell>
          <cell r="M283">
            <v>5.57E-2</v>
          </cell>
          <cell r="N283">
            <v>5.8900000000000001E-2</v>
          </cell>
          <cell r="O283">
            <v>8.3500000000000005E-2</v>
          </cell>
          <cell r="P283">
            <v>9.3600000000000003E-2</v>
          </cell>
          <cell r="Q283">
            <v>9.5100000000000004E-2</v>
          </cell>
          <cell r="R283">
            <v>9.6299999999999997E-2</v>
          </cell>
          <cell r="S283">
            <v>5.8900000000000001E-2</v>
          </cell>
          <cell r="T283">
            <v>9.3600000000000003E-2</v>
          </cell>
          <cell r="U283">
            <v>9.6299999999999997E-2</v>
          </cell>
          <cell r="V283">
            <v>9.8100000000000007E-2</v>
          </cell>
        </row>
        <row r="284">
          <cell r="B284" t="str">
            <v>Total Private Label Other Pet&gt;=1lt</v>
          </cell>
          <cell r="C284">
            <v>0.39979999999999999</v>
          </cell>
          <cell r="D284">
            <v>0.54930000000000001</v>
          </cell>
          <cell r="E284">
            <v>1.4077</v>
          </cell>
          <cell r="F284">
            <v>1.6960999999999999</v>
          </cell>
          <cell r="G284">
            <v>0.90639999999999998</v>
          </cell>
          <cell r="H284">
            <v>0.59130000000000005</v>
          </cell>
          <cell r="I284">
            <v>0.94899999999999995</v>
          </cell>
          <cell r="J284">
            <v>3.1038000000000001</v>
          </cell>
          <cell r="K284">
            <v>1.4977</v>
          </cell>
          <cell r="L284">
            <v>0.49170000000000003</v>
          </cell>
          <cell r="M284">
            <v>4.8746999999999998</v>
          </cell>
          <cell r="N284">
            <v>4.8151999999999999</v>
          </cell>
          <cell r="O284">
            <v>4.9809999999999999</v>
          </cell>
          <cell r="P284">
            <v>5.2225999999999999</v>
          </cell>
          <cell r="Q284">
            <v>5.4038000000000004</v>
          </cell>
          <cell r="R284">
            <v>5.5506000000000002</v>
          </cell>
          <cell r="S284">
            <v>4.8151999999999999</v>
          </cell>
          <cell r="T284">
            <v>5.2225999999999999</v>
          </cell>
          <cell r="U284">
            <v>5.5506000000000002</v>
          </cell>
          <cell r="V284">
            <v>5.6425000000000001</v>
          </cell>
        </row>
        <row r="285">
          <cell r="B285" t="str">
            <v>Total Private Label Other Brik</v>
          </cell>
          <cell r="C285">
            <v>2.2128000000000001</v>
          </cell>
          <cell r="D285">
            <v>3.1214</v>
          </cell>
          <cell r="E285">
            <v>3.7372000000000001</v>
          </cell>
          <cell r="F285">
            <v>2.7389999999999999</v>
          </cell>
          <cell r="G285">
            <v>2.9249000000000001</v>
          </cell>
          <cell r="H285">
            <v>2.5047999999999999</v>
          </cell>
          <cell r="I285">
            <v>5.3342000000000001</v>
          </cell>
          <cell r="J285">
            <v>6.4762000000000004</v>
          </cell>
          <cell r="K285">
            <v>5.4297000000000004</v>
          </cell>
          <cell r="L285">
            <v>2.4697</v>
          </cell>
          <cell r="M285">
            <v>16.893899999999999</v>
          </cell>
          <cell r="N285">
            <v>17.313600000000001</v>
          </cell>
          <cell r="O285">
            <v>17.487500000000001</v>
          </cell>
          <cell r="P285">
            <v>17.381900000000002</v>
          </cell>
          <cell r="Q285">
            <v>17.1112</v>
          </cell>
          <cell r="R285">
            <v>17.240200000000002</v>
          </cell>
          <cell r="S285">
            <v>17.313600000000001</v>
          </cell>
          <cell r="T285">
            <v>17.381900000000002</v>
          </cell>
          <cell r="U285">
            <v>17.240200000000002</v>
          </cell>
          <cell r="V285">
            <v>17.497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ue postings"/>
      <sheetName val="Worksheet in ReportWriter (1)"/>
      <sheetName val="Statistical postings"/>
      <sheetName val="Activity types"/>
      <sheetName val="Postings"/>
      <sheetName val="001"/>
      <sheetName val="Periods  Act Plan              "/>
    </sheetNames>
    <definedNames>
      <definedName name="asdfsadfsadf"/>
      <definedName name="_xlnm.Data_Form"/>
      <definedName name="_xlbgnm.Feb07"/>
    </definedNames>
    <sheetDataSet>
      <sheetData sheetId="0"/>
      <sheetData sheetId="1" refreshError="1"/>
      <sheetData sheetId="2"/>
      <sheetData sheetId="3"/>
      <sheetData sheetId="4"/>
      <sheetData sheetId="5"/>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2"/>
      <sheetName val="P&amp;L Act-RE 08.2000"/>
      <sheetName val="LS RUS"/>
      <sheetName val="Contents"/>
      <sheetName val="DataInput1"/>
      <sheetName val="DataInput2"/>
      <sheetName val="DataInput3"/>
      <sheetName val="Chart-BS"/>
      <sheetName val="Assumptions"/>
      <sheetName val="Manual_Hierarchy"/>
      <sheetName val="matl grp"/>
      <sheetName val="mat type"/>
      <sheetName val="dbase"/>
      <sheetName val="存货价差调整"/>
      <sheetName val="合并 "/>
      <sheetName val="Mach &amp; Equip- SAP Register"/>
      <sheetName val="SCG"/>
      <sheetName val="Lead"/>
      <sheetName val="CONST"/>
      <sheetName val="Coke"/>
      <sheetName val="estrazione"/>
      <sheetName val="原材料单价分析"/>
      <sheetName val="Area"/>
      <sheetName val="Davao"/>
      <sheetName val="db lead names"/>
      <sheetName val="2RFAFRES"/>
      <sheetName val="fut_jurosanual"/>
      <sheetName val="fut_juros"/>
      <sheetName val="Swaps"/>
      <sheetName val="fut_dolar"/>
      <sheetName val="Consolidado US$"/>
      <sheetName val="lookups"/>
      <sheetName val="Volume by Month UC"/>
      <sheetName val="GSR "/>
      <sheetName val="D&amp;A "/>
      <sheetName val="Volume by Month PC"/>
      <sheetName val="TD"/>
      <sheetName val="RTRHAU"/>
      <sheetName val="MachineryNBV2004"/>
      <sheetName val="Tracking"/>
      <sheetName val="display"/>
      <sheetName val="DIRECT"/>
      <sheetName val="Utilities 1"/>
      <sheetName val="Support"/>
      <sheetName val="P&amp;L Flash"/>
      <sheetName val="Overheads"/>
      <sheetName val="Cover"/>
      <sheetName val="c"/>
      <sheetName val="Exec travel"/>
      <sheetName val="Manning"/>
      <sheetName val="Cost Center"/>
      <sheetName val="stt"/>
      <sheetName val="LIST"/>
      <sheetName val="G"/>
      <sheetName val="cvbi abp"/>
      <sheetName val="BP"/>
      <sheetName val="RE"/>
      <sheetName val="PY"/>
      <sheetName val="FO1"/>
      <sheetName val="Material #"/>
      <sheetName val="Sheet5"/>
      <sheetName val="Control"/>
      <sheetName val="CEO系统有设备售点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Chart-BS"/>
      <sheetName val="Control"/>
      <sheetName val="Mfg_Fixed_Cost"/>
      <sheetName val="RTRHAU"/>
      <sheetName val="Collections Pd12"/>
      <sheetName val="Sheet1"/>
      <sheetName val="账面已有资产"/>
      <sheetName val="Sheet11"/>
      <sheetName val="市内"/>
      <sheetName val="外埠"/>
      <sheetName val="Sheet3"/>
      <sheetName val="PL_BS"/>
      <sheetName val="Coke"/>
      <sheetName val="sundry"/>
      <sheetName val="vichy envoi"/>
      <sheetName val="assumption"/>
      <sheetName val="c"/>
      <sheetName val="Exec travel"/>
      <sheetName val="estrazione"/>
      <sheetName val="master"/>
      <sheetName val="A"/>
      <sheetName val="dec05"/>
      <sheetName val="Sheet2"/>
      <sheetName val="MachineryNBV2004"/>
      <sheetName val="#REF"/>
    </sheetNames>
    <sheetDataSet>
      <sheetData sheetId="0" refreshError="1">
        <row r="12">
          <cell r="D12" t="str">
            <v>HOME MARKET</v>
          </cell>
        </row>
        <row r="13">
          <cell r="D13" t="str">
            <v>COLD DRINKS</v>
          </cell>
        </row>
        <row r="14">
          <cell r="D14" t="str">
            <v>Channel 3</v>
          </cell>
        </row>
        <row r="15">
          <cell r="D15" t="str">
            <v>Channel 4</v>
          </cell>
        </row>
        <row r="16">
          <cell r="D16" t="str">
            <v>Channel 5</v>
          </cell>
        </row>
        <row r="17">
          <cell r="D17" t="str">
            <v>Channel 6</v>
          </cell>
        </row>
        <row r="18">
          <cell r="D18" t="str">
            <v>Channel 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id"/>
      <sheetName val="committed"/>
      <sheetName val="Accrual"/>
      <sheetName val="Form"/>
    </sheetNames>
    <sheetDataSet>
      <sheetData sheetId="0" refreshError="1"/>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Summary - Act."/>
      <sheetName val="GP Variance Analysis - Act"/>
      <sheetName val="Opex Variance Analysis-Act"/>
      <sheetName val="Summary"/>
      <sheetName val="Key Narrative"/>
      <sheetName val="Key Narrative (2)"/>
      <sheetName val="KBIs"/>
      <sheetName val="KBIs Comments"/>
      <sheetName val="Risks &amp; Opps."/>
      <sheetName val="Key Summary - RE"/>
      <sheetName val="Key Summary (2)"/>
      <sheetName val="P&amp;L Qtr &amp; FY"/>
      <sheetName val="P&amp;L Qtr &amp; FY (2)"/>
      <sheetName val="P&amp;L Qtr &amp; FY Per Case (2)"/>
      <sheetName val="P&amp;L YTD &amp; YTG"/>
      <sheetName val="P&amp;L YTD &amp; YTG (2)"/>
      <sheetName val="P&amp;L YTD &amp; YTG Per Case (2)"/>
      <sheetName val="GP Variance Analysis"/>
      <sheetName val="GP Variance Analysis (2)"/>
      <sheetName val="Opex Variance Analysis"/>
      <sheetName val="Opex Variance Analysis (2)"/>
      <sheetName val="B-S"/>
      <sheetName val="BS KBIs WC"/>
      <sheetName val="ROIC Reconciliation"/>
      <sheetName val="Volume by Region"/>
      <sheetName val="Volume by Brand"/>
      <sheetName val="Volume by Package"/>
      <sheetName val="Mkt share by region Table"/>
      <sheetName val="Sales Weigh Quality Index"/>
      <sheetName val="Quality Index Attributes"/>
      <sheetName val="MTD Line KBIs (per region)"/>
      <sheetName val="YTD Line KBIs (per region)"/>
    </sheetNames>
    <sheetDataSet>
      <sheetData sheetId="0" refreshError="1">
        <row r="52">
          <cell r="B52">
            <v>45.53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101FIXPHONE"/>
      <sheetName val="0111-vms"/>
      <sheetName val="0111 -mobil"/>
      <sheetName val="0111 -mob-HP"/>
      <sheetName val="draft"/>
      <sheetName val="BU-code"/>
      <sheetName val="Heads"/>
      <sheetName val=" Staff-Plant"/>
      <sheetName val="Provinces"/>
      <sheetName val="GVL"/>
    </sheetNames>
    <sheetDataSet>
      <sheetData sheetId="0"/>
      <sheetData sheetId="1"/>
      <sheetData sheetId="2"/>
      <sheetData sheetId="3"/>
      <sheetData sheetId="4"/>
      <sheetData sheetId="5"/>
      <sheetData sheetId="6"/>
      <sheetData sheetId="7" refreshError="1">
        <row r="6">
          <cell r="A6" t="str">
            <v>435535</v>
          </cell>
          <cell r="B6" t="str">
            <v>0903435535</v>
          </cell>
          <cell r="C6" t="str">
            <v>Nguyen Thu Huyen</v>
          </cell>
          <cell r="D6" t="str">
            <v xml:space="preserve">Fin.Support Mgr. S&amp;D </v>
          </cell>
          <cell r="E6" t="str">
            <v>Plant</v>
          </cell>
          <cell r="F6" t="str">
            <v>Finance</v>
          </cell>
          <cell r="G6" t="str">
            <v>2231101</v>
          </cell>
          <cell r="H6">
            <v>1500000</v>
          </cell>
          <cell r="I6" t="str">
            <v>0903435535</v>
          </cell>
        </row>
        <row r="7">
          <cell r="A7" t="str">
            <v>228686</v>
          </cell>
          <cell r="B7" t="str">
            <v>0913228686</v>
          </cell>
          <cell r="C7" t="str">
            <v>Le Ngoc Huy</v>
          </cell>
          <cell r="D7" t="str">
            <v>IS Mgr</v>
          </cell>
          <cell r="E7" t="str">
            <v>Plant</v>
          </cell>
          <cell r="F7" t="str">
            <v>IS</v>
          </cell>
          <cell r="G7" t="str">
            <v>2231103</v>
          </cell>
          <cell r="H7">
            <v>1500000</v>
          </cell>
        </row>
        <row r="8">
          <cell r="A8" t="str">
            <v>235995</v>
          </cell>
          <cell r="B8" t="str">
            <v>0913235995</v>
          </cell>
          <cell r="C8" t="str">
            <v>Dang Khac Tuan</v>
          </cell>
          <cell r="D8" t="str">
            <v>IS Specialist</v>
          </cell>
          <cell r="E8" t="str">
            <v>Plant</v>
          </cell>
          <cell r="F8" t="str">
            <v>IS</v>
          </cell>
          <cell r="G8" t="str">
            <v>2231103</v>
          </cell>
          <cell r="H8">
            <v>500000</v>
          </cell>
        </row>
        <row r="9">
          <cell r="A9" t="str">
            <v>462488</v>
          </cell>
          <cell r="B9" t="str">
            <v>0903462488</v>
          </cell>
          <cell r="C9" t="str">
            <v>Tran Thi Bang Tam</v>
          </cell>
          <cell r="D9" t="str">
            <v>IS Specialist</v>
          </cell>
          <cell r="E9" t="str">
            <v>Plant</v>
          </cell>
          <cell r="F9" t="str">
            <v>IS</v>
          </cell>
          <cell r="G9" t="str">
            <v>2231103</v>
          </cell>
          <cell r="H9">
            <v>500000</v>
          </cell>
        </row>
        <row r="10">
          <cell r="A10" t="str">
            <v>434982</v>
          </cell>
          <cell r="B10" t="str">
            <v>0903434982</v>
          </cell>
          <cell r="C10" t="str">
            <v>Nguyen Thi Bich Huyen</v>
          </cell>
          <cell r="D10" t="str">
            <v>HR Mgr.</v>
          </cell>
          <cell r="E10" t="str">
            <v>Plant</v>
          </cell>
          <cell r="F10" t="str">
            <v>HR</v>
          </cell>
          <cell r="G10" t="str">
            <v>2231102</v>
          </cell>
          <cell r="H10">
            <v>2000000</v>
          </cell>
          <cell r="I10" t="str">
            <v>0903434982</v>
          </cell>
        </row>
        <row r="11">
          <cell r="A11" t="str">
            <v>227970</v>
          </cell>
          <cell r="B11" t="str">
            <v>0913227970</v>
          </cell>
          <cell r="C11" t="str">
            <v>Hoang Minh Tuong</v>
          </cell>
          <cell r="D11" t="str">
            <v>Sales Training Mgr.</v>
          </cell>
          <cell r="E11" t="str">
            <v>Plant</v>
          </cell>
          <cell r="F11" t="str">
            <v>HR</v>
          </cell>
          <cell r="G11" t="str">
            <v>2231102</v>
          </cell>
          <cell r="H11">
            <v>500000</v>
          </cell>
        </row>
        <row r="12">
          <cell r="A12" t="str">
            <v>409586</v>
          </cell>
          <cell r="B12" t="str">
            <v>0903409586</v>
          </cell>
          <cell r="C12" t="str">
            <v>Phan Dieu Ha</v>
          </cell>
          <cell r="D12" t="str">
            <v>ES Mgr.</v>
          </cell>
          <cell r="E12" t="str">
            <v>Plant</v>
          </cell>
          <cell r="F12" t="str">
            <v>HR</v>
          </cell>
          <cell r="G12" t="str">
            <v>2231102</v>
          </cell>
          <cell r="H12">
            <v>1000000</v>
          </cell>
          <cell r="I12" t="str">
            <v>0903409586</v>
          </cell>
        </row>
        <row r="13">
          <cell r="A13" t="str">
            <v>414450</v>
          </cell>
          <cell r="B13" t="str">
            <v>0903414450</v>
          </cell>
          <cell r="C13" t="str">
            <v>Ngo Trong Vu</v>
          </cell>
          <cell r="D13" t="str">
            <v>Plant Mgr.</v>
          </cell>
          <cell r="E13" t="str">
            <v>Plant</v>
          </cell>
          <cell r="F13" t="str">
            <v>Plant Oper.</v>
          </cell>
          <cell r="G13" t="str">
            <v>2231700</v>
          </cell>
          <cell r="H13">
            <v>2000000</v>
          </cell>
          <cell r="I13" t="str">
            <v>0903414450</v>
          </cell>
        </row>
        <row r="14">
          <cell r="A14" t="str">
            <v>434155</v>
          </cell>
          <cell r="B14" t="str">
            <v>0903434155</v>
          </cell>
          <cell r="C14" t="str">
            <v>Nguyen Viet Ha</v>
          </cell>
          <cell r="D14" t="str">
            <v>National TCCQS Mgr.</v>
          </cell>
          <cell r="E14" t="str">
            <v>Plant</v>
          </cell>
          <cell r="F14" t="str">
            <v>Plant Oper.</v>
          </cell>
          <cell r="G14" t="str">
            <v>2231104</v>
          </cell>
          <cell r="H14">
            <v>2000000</v>
          </cell>
          <cell r="I14" t="str">
            <v>0903434155</v>
          </cell>
        </row>
        <row r="15">
          <cell r="A15" t="str">
            <v>406257</v>
          </cell>
          <cell r="B15" t="str">
            <v>0903406257</v>
          </cell>
          <cell r="C15" t="str">
            <v>Nguyen Thi Anh Tuyet</v>
          </cell>
          <cell r="D15" t="str">
            <v>Procurement Mgr</v>
          </cell>
          <cell r="E15" t="str">
            <v>Plant</v>
          </cell>
          <cell r="F15" t="str">
            <v>Purchasing</v>
          </cell>
          <cell r="G15" t="str">
            <v>2231706</v>
          </cell>
          <cell r="H15">
            <v>1500000</v>
          </cell>
          <cell r="I15" t="str">
            <v>0903406275</v>
          </cell>
        </row>
        <row r="16">
          <cell r="A16" t="str">
            <v>403585</v>
          </cell>
          <cell r="B16" t="str">
            <v>0903403585</v>
          </cell>
          <cell r="C16" t="str">
            <v>Andrew Timothy Wall</v>
          </cell>
          <cell r="D16" t="str">
            <v>S&amp;D Manager</v>
          </cell>
          <cell r="E16" t="str">
            <v>Plant</v>
          </cell>
          <cell r="F16" t="str">
            <v>S&amp;D</v>
          </cell>
          <cell r="G16" t="str">
            <v>2231301</v>
          </cell>
          <cell r="H16">
            <v>2000000</v>
          </cell>
          <cell r="I16" t="str">
            <v>0903403585</v>
          </cell>
        </row>
        <row r="17">
          <cell r="A17" t="str">
            <v>203015</v>
          </cell>
          <cell r="B17" t="str">
            <v>0913203015</v>
          </cell>
          <cell r="C17" t="str">
            <v>Phan Duc Binh</v>
          </cell>
          <cell r="D17" t="str">
            <v>Dy. S&amp;D Mgr.</v>
          </cell>
          <cell r="E17" t="str">
            <v>Plant</v>
          </cell>
          <cell r="F17" t="str">
            <v>S&amp;D</v>
          </cell>
          <cell r="G17" t="str">
            <v>2231301</v>
          </cell>
          <cell r="H17">
            <v>2000000</v>
          </cell>
          <cell r="I17" t="str">
            <v>0913203015</v>
          </cell>
        </row>
        <row r="18">
          <cell r="A18" t="str">
            <v>216678</v>
          </cell>
          <cell r="B18" t="str">
            <v>0913216678</v>
          </cell>
          <cell r="C18" t="str">
            <v>Pham Huu Hao</v>
          </cell>
          <cell r="D18" t="str">
            <v>Distribution Mgr.</v>
          </cell>
          <cell r="E18" t="str">
            <v>Plant</v>
          </cell>
          <cell r="F18" t="str">
            <v>Distribution</v>
          </cell>
          <cell r="G18" t="str">
            <v>2231303</v>
          </cell>
          <cell r="H18">
            <v>1500000</v>
          </cell>
        </row>
        <row r="19">
          <cell r="A19" t="str">
            <v>288395</v>
          </cell>
          <cell r="B19" t="str">
            <v>0913288395</v>
          </cell>
          <cell r="C19" t="str">
            <v>Than Van Khanh</v>
          </cell>
          <cell r="D19" t="str">
            <v>CD Mgr.</v>
          </cell>
          <cell r="E19" t="str">
            <v>Plant</v>
          </cell>
          <cell r="F19" t="str">
            <v>Cold Drink</v>
          </cell>
          <cell r="G19" t="str">
            <v>2232330</v>
          </cell>
          <cell r="H19">
            <v>1000000</v>
          </cell>
          <cell r="I19" t="str">
            <v>0913288395</v>
          </cell>
        </row>
        <row r="20">
          <cell r="A20" t="str">
            <v>531234</v>
          </cell>
          <cell r="B20" t="str">
            <v>0913531234</v>
          </cell>
          <cell r="C20" t="str">
            <v>Nguyen Thuy Long</v>
          </cell>
          <cell r="D20" t="str">
            <v>Channel Mgr.</v>
          </cell>
          <cell r="E20" t="str">
            <v>Plant</v>
          </cell>
          <cell r="F20" t="str">
            <v>Marketing</v>
          </cell>
          <cell r="G20" t="str">
            <v>2231600</v>
          </cell>
          <cell r="H20">
            <v>500000</v>
          </cell>
        </row>
        <row r="21">
          <cell r="A21" t="str">
            <v>288500</v>
          </cell>
          <cell r="B21" t="str">
            <v>0913288500</v>
          </cell>
          <cell r="C21" t="str">
            <v>Dang Hong Phong</v>
          </cell>
          <cell r="D21" t="str">
            <v>Channel Mgr.</v>
          </cell>
          <cell r="E21" t="str">
            <v>Plant</v>
          </cell>
          <cell r="F21" t="str">
            <v>Marketing</v>
          </cell>
          <cell r="G21" t="str">
            <v>2231600</v>
          </cell>
          <cell r="H21">
            <v>500000</v>
          </cell>
          <cell r="I21" t="str">
            <v>0913288500</v>
          </cell>
        </row>
        <row r="22">
          <cell r="A22" t="str">
            <v>423452</v>
          </cell>
          <cell r="B22" t="str">
            <v>0903423452</v>
          </cell>
          <cell r="C22" t="str">
            <v>Nguyen Tuan Anh</v>
          </cell>
          <cell r="D22" t="str">
            <v>PG Controller</v>
          </cell>
          <cell r="E22" t="str">
            <v>Plant</v>
          </cell>
          <cell r="F22" t="str">
            <v>Marketing</v>
          </cell>
          <cell r="G22" t="str">
            <v>2231600</v>
          </cell>
          <cell r="H22">
            <v>500000</v>
          </cell>
        </row>
        <row r="23">
          <cell r="A23" t="str">
            <v>288455</v>
          </cell>
          <cell r="B23" t="str">
            <v>0913288455</v>
          </cell>
          <cell r="C23" t="str">
            <v>Nguyen Thi Hong</v>
          </cell>
          <cell r="D23" t="str">
            <v>KA Mgr</v>
          </cell>
          <cell r="E23" t="str">
            <v>Plant</v>
          </cell>
          <cell r="F23" t="str">
            <v>HN Sales</v>
          </cell>
          <cell r="G23" t="str">
            <v>2231301</v>
          </cell>
          <cell r="H23">
            <v>2000000</v>
          </cell>
          <cell r="I23" t="str">
            <v>0913288455</v>
          </cell>
        </row>
        <row r="24">
          <cell r="A24" t="str">
            <v>403590</v>
          </cell>
          <cell r="B24" t="str">
            <v>0903403590</v>
          </cell>
          <cell r="C24" t="str">
            <v>Vu Duy Hung</v>
          </cell>
          <cell r="D24" t="str">
            <v>Business Account Mgr.</v>
          </cell>
          <cell r="E24" t="str">
            <v>Plant</v>
          </cell>
          <cell r="F24" t="str">
            <v>HN Sales</v>
          </cell>
          <cell r="G24" t="str">
            <v>2231301</v>
          </cell>
          <cell r="H24">
            <v>1000000</v>
          </cell>
          <cell r="I24" t="str">
            <v>0903403590</v>
          </cell>
        </row>
        <row r="25">
          <cell r="A25" t="str">
            <v>231016</v>
          </cell>
          <cell r="B25" t="str">
            <v>0913231016</v>
          </cell>
          <cell r="C25" t="str">
            <v>Nguyen Manh Tuan</v>
          </cell>
          <cell r="D25" t="str">
            <v>Business Account Mgr.</v>
          </cell>
          <cell r="E25" t="str">
            <v>Plant</v>
          </cell>
          <cell r="F25" t="str">
            <v>HN Sales</v>
          </cell>
          <cell r="G25" t="str">
            <v>2231301</v>
          </cell>
          <cell r="H25">
            <v>1000000</v>
          </cell>
        </row>
        <row r="26">
          <cell r="A26" t="str">
            <v>412955</v>
          </cell>
          <cell r="B26" t="str">
            <v>0903412955</v>
          </cell>
          <cell r="C26" t="str">
            <v>Le Anh Dzung</v>
          </cell>
          <cell r="D26" t="str">
            <v>BUM</v>
          </cell>
          <cell r="E26" t="str">
            <v>Plant</v>
          </cell>
          <cell r="F26" t="str">
            <v>HN Sales</v>
          </cell>
          <cell r="G26" t="str">
            <v>2231302</v>
          </cell>
          <cell r="H26">
            <v>2000000</v>
          </cell>
        </row>
        <row r="27">
          <cell r="A27" t="str">
            <v>288679</v>
          </cell>
          <cell r="B27" t="str">
            <v>0913288679</v>
          </cell>
          <cell r="C27" t="str">
            <v>Nguyen Dinh Duc</v>
          </cell>
          <cell r="D27" t="str">
            <v>DSM</v>
          </cell>
          <cell r="E27" t="str">
            <v>Plant</v>
          </cell>
          <cell r="F27" t="str">
            <v>HN Sales</v>
          </cell>
          <cell r="G27" t="str">
            <v>2231302</v>
          </cell>
          <cell r="H27">
            <v>1500000</v>
          </cell>
          <cell r="I27" t="str">
            <v>0913288679</v>
          </cell>
        </row>
        <row r="28">
          <cell r="A28" t="str">
            <v>234272</v>
          </cell>
          <cell r="B28" t="str">
            <v>0913234272</v>
          </cell>
          <cell r="C28" t="str">
            <v>Le Tuan Sang</v>
          </cell>
          <cell r="D28" t="str">
            <v>DSM</v>
          </cell>
          <cell r="E28" t="str">
            <v>Plant</v>
          </cell>
          <cell r="F28" t="str">
            <v>HN Sales</v>
          </cell>
          <cell r="G28" t="str">
            <v>2231302</v>
          </cell>
          <cell r="H28">
            <v>1500000</v>
          </cell>
        </row>
        <row r="29">
          <cell r="A29" t="str">
            <v>445428</v>
          </cell>
          <cell r="B29" t="str">
            <v>0903445428</v>
          </cell>
          <cell r="C29" t="str">
            <v>Nguyen Hong Phuong</v>
          </cell>
          <cell r="D29" t="str">
            <v>DSM</v>
          </cell>
          <cell r="E29" t="str">
            <v>Plant</v>
          </cell>
          <cell r="F29" t="str">
            <v>HN Sales</v>
          </cell>
          <cell r="G29" t="str">
            <v>2231302</v>
          </cell>
          <cell r="H29">
            <v>1500000</v>
          </cell>
        </row>
        <row r="30">
          <cell r="A30" t="str">
            <v>427212</v>
          </cell>
          <cell r="B30" t="str">
            <v>0903427212</v>
          </cell>
          <cell r="C30" t="str">
            <v>Le Hai Hoang</v>
          </cell>
          <cell r="D30" t="str">
            <v>DSM</v>
          </cell>
          <cell r="E30" t="str">
            <v>Plant</v>
          </cell>
          <cell r="F30" t="str">
            <v>HN Sales</v>
          </cell>
          <cell r="G30" t="str">
            <v>2231302</v>
          </cell>
          <cell r="H30">
            <v>1500000</v>
          </cell>
          <cell r="I30" t="str">
            <v>0903427212</v>
          </cell>
        </row>
        <row r="31">
          <cell r="A31" t="str">
            <v>288276</v>
          </cell>
          <cell r="B31" t="str">
            <v>0913288276</v>
          </cell>
          <cell r="C31" t="str">
            <v>Nguyen  Khoi Nguyen</v>
          </cell>
          <cell r="D31" t="str">
            <v>BUM</v>
          </cell>
          <cell r="E31" t="str">
            <v>Hai Phong</v>
          </cell>
          <cell r="F31" t="str">
            <v>HP Sales</v>
          </cell>
          <cell r="G31" t="str">
            <v>2234302</v>
          </cell>
          <cell r="H31">
            <v>2000000</v>
          </cell>
          <cell r="I31" t="str">
            <v>0913288276</v>
          </cell>
        </row>
        <row r="32">
          <cell r="A32" t="str">
            <v>288677</v>
          </cell>
          <cell r="B32" t="str">
            <v>0913288677</v>
          </cell>
          <cell r="C32" t="str">
            <v>Nguyen Khoi Nguyen</v>
          </cell>
          <cell r="D32" t="str">
            <v>BUM</v>
          </cell>
          <cell r="E32" t="str">
            <v>Haiphong</v>
          </cell>
          <cell r="F32" t="str">
            <v>HP Sales</v>
          </cell>
          <cell r="G32" t="str">
            <v>2234302</v>
          </cell>
          <cell r="I32" t="str">
            <v>0913288677</v>
          </cell>
        </row>
        <row r="33">
          <cell r="A33" t="str">
            <v>288967</v>
          </cell>
          <cell r="B33" t="str">
            <v>0913288967</v>
          </cell>
          <cell r="C33" t="str">
            <v>Duong Khanh Toan</v>
          </cell>
          <cell r="D33" t="str">
            <v>SCM</v>
          </cell>
          <cell r="E33" t="str">
            <v>Hai Phong</v>
          </cell>
          <cell r="F33" t="str">
            <v>HP Sales</v>
          </cell>
          <cell r="G33" t="str">
            <v>2234302</v>
          </cell>
          <cell r="H33">
            <v>1500000</v>
          </cell>
          <cell r="I33" t="str">
            <v>0913288967</v>
          </cell>
        </row>
        <row r="34">
          <cell r="A34" t="str">
            <v>415267</v>
          </cell>
          <cell r="B34" t="str">
            <v>0903415267</v>
          </cell>
          <cell r="C34" t="str">
            <v>Tran Kim Loan</v>
          </cell>
          <cell r="D34" t="str">
            <v>Sales Service Mgr.</v>
          </cell>
          <cell r="E34" t="str">
            <v>Hai Phong</v>
          </cell>
          <cell r="F34" t="str">
            <v>HP Sales</v>
          </cell>
          <cell r="G34" t="str">
            <v>2234302</v>
          </cell>
          <cell r="H34">
            <v>500000</v>
          </cell>
        </row>
        <row r="35">
          <cell r="A35" t="str">
            <v>242928</v>
          </cell>
          <cell r="B35" t="str">
            <v>0913242928</v>
          </cell>
          <cell r="C35" t="str">
            <v>Pham Gia Phong</v>
          </cell>
          <cell r="D35" t="str">
            <v>ASM</v>
          </cell>
          <cell r="E35" t="str">
            <v>Hai Phong</v>
          </cell>
          <cell r="F35" t="str">
            <v>HP Sales</v>
          </cell>
          <cell r="G35" t="str">
            <v>2234302</v>
          </cell>
          <cell r="H35">
            <v>500000</v>
          </cell>
        </row>
        <row r="36">
          <cell r="A36" t="str">
            <v>424979</v>
          </cell>
          <cell r="B36" t="str">
            <v>0903424979</v>
          </cell>
          <cell r="C36" t="str">
            <v>Dao Nam Phong</v>
          </cell>
          <cell r="D36" t="str">
            <v>SCM</v>
          </cell>
          <cell r="E36" t="str">
            <v>Ha Long</v>
          </cell>
          <cell r="F36" t="str">
            <v xml:space="preserve">QN sales </v>
          </cell>
          <cell r="G36" t="str">
            <v>2236302</v>
          </cell>
          <cell r="H36">
            <v>1500000</v>
          </cell>
          <cell r="I36" t="str">
            <v>0903424979</v>
          </cell>
        </row>
        <row r="37">
          <cell r="A37" t="str">
            <v>416412</v>
          </cell>
          <cell r="B37" t="str">
            <v>0903416412</v>
          </cell>
          <cell r="C37" t="str">
            <v>Nguyen Anh Hung</v>
          </cell>
          <cell r="D37" t="str">
            <v>SOM</v>
          </cell>
          <cell r="E37" t="str">
            <v>Hai Duong</v>
          </cell>
          <cell r="F37" t="str">
            <v>HD Sales</v>
          </cell>
          <cell r="G37" t="str">
            <v>2238302</v>
          </cell>
          <cell r="H37">
            <v>1500000</v>
          </cell>
        </row>
        <row r="38">
          <cell r="A38" t="str">
            <v>435519</v>
          </cell>
          <cell r="B38" t="str">
            <v>0903435519</v>
          </cell>
          <cell r="C38" t="str">
            <v>Nguyen Van Can</v>
          </cell>
          <cell r="D38" t="str">
            <v>BUM</v>
          </cell>
          <cell r="E38" t="str">
            <v>Thanh Hoa</v>
          </cell>
          <cell r="F38" t="str">
            <v>TH Sales</v>
          </cell>
          <cell r="G38" t="str">
            <v>2235302</v>
          </cell>
          <cell r="H38">
            <v>2000000</v>
          </cell>
          <cell r="I38" t="str">
            <v>0903435519</v>
          </cell>
        </row>
        <row r="39">
          <cell r="A39" t="str">
            <v>403939</v>
          </cell>
          <cell r="B39" t="str">
            <v>0903403939</v>
          </cell>
          <cell r="C39" t="str">
            <v>Nguyen Doan Truong</v>
          </cell>
          <cell r="D39" t="str">
            <v>SCM</v>
          </cell>
          <cell r="E39" t="str">
            <v>Thanh Hoa</v>
          </cell>
          <cell r="F39" t="str">
            <v>TH Sales</v>
          </cell>
          <cell r="G39" t="str">
            <v>2235302</v>
          </cell>
          <cell r="H39">
            <v>1500000</v>
          </cell>
          <cell r="I39" t="str">
            <v>0903403939</v>
          </cell>
        </row>
        <row r="40">
          <cell r="A40" t="str">
            <v>402899</v>
          </cell>
          <cell r="B40" t="str">
            <v>0903402899</v>
          </cell>
          <cell r="C40" t="str">
            <v>Luong Thanh Hai</v>
          </cell>
          <cell r="D40" t="str">
            <v>SOM</v>
          </cell>
          <cell r="E40" t="str">
            <v>Nghe An</v>
          </cell>
          <cell r="F40" t="str">
            <v>VH Sales</v>
          </cell>
          <cell r="G40" t="str">
            <v>2237302</v>
          </cell>
          <cell r="H40">
            <v>1500000</v>
          </cell>
          <cell r="I40" t="str">
            <v>0903402899</v>
          </cell>
        </row>
        <row r="41">
          <cell r="A41" t="str">
            <v>403583</v>
          </cell>
          <cell r="B41" t="str">
            <v>0903403583</v>
          </cell>
          <cell r="C41" t="str">
            <v>Pham Tien Quang</v>
          </cell>
          <cell r="D41" t="str">
            <v>SOM</v>
          </cell>
          <cell r="E41" t="str">
            <v>Nam Dinh</v>
          </cell>
          <cell r="F41" t="str">
            <v>ND Sales</v>
          </cell>
          <cell r="G41" t="str">
            <v>2239302</v>
          </cell>
          <cell r="H41">
            <v>1500000</v>
          </cell>
          <cell r="I41" t="str">
            <v>0903403583</v>
          </cell>
        </row>
        <row r="42">
          <cell r="A42" t="str">
            <v>439591</v>
          </cell>
          <cell r="B42" t="str">
            <v>0903439591</v>
          </cell>
          <cell r="C42" t="str">
            <v>Hoang Minh Tam</v>
          </cell>
          <cell r="D42" t="str">
            <v>BUM</v>
          </cell>
          <cell r="E42" t="str">
            <v>Provinces, Northern</v>
          </cell>
          <cell r="F42" t="str">
            <v>Pro-Sales</v>
          </cell>
          <cell r="G42" t="str">
            <v>2240302</v>
          </cell>
          <cell r="H42">
            <v>2000000</v>
          </cell>
        </row>
        <row r="43">
          <cell r="A43" t="str">
            <v>240376</v>
          </cell>
          <cell r="B43" t="str">
            <v>0913240376</v>
          </cell>
          <cell r="C43" t="str">
            <v>Le Nhat Anh</v>
          </cell>
          <cell r="D43" t="str">
            <v>SOM</v>
          </cell>
          <cell r="E43" t="str">
            <v>Provinces, Northern</v>
          </cell>
          <cell r="F43" t="str">
            <v>Pro-Sales</v>
          </cell>
          <cell r="G43" t="str">
            <v>2240302</v>
          </cell>
          <cell r="H43">
            <v>1500000</v>
          </cell>
          <cell r="I43" t="str">
            <v>0913240376</v>
          </cell>
        </row>
        <row r="44">
          <cell r="A44" t="str">
            <v>288012</v>
          </cell>
          <cell r="B44" t="str">
            <v>0913288012</v>
          </cell>
          <cell r="C44" t="str">
            <v>Tran Hong Quang</v>
          </cell>
          <cell r="D44" t="str">
            <v>SOM</v>
          </cell>
          <cell r="E44" t="str">
            <v>Provinces, Northern</v>
          </cell>
          <cell r="F44" t="str">
            <v>Pro-Sales</v>
          </cell>
          <cell r="G44" t="str">
            <v>2240302</v>
          </cell>
          <cell r="H44">
            <v>1500000</v>
          </cell>
          <cell r="I44" t="str">
            <v>0913288012</v>
          </cell>
        </row>
        <row r="45">
          <cell r="A45" t="str">
            <v>240331</v>
          </cell>
          <cell r="B45" t="str">
            <v>0913240331</v>
          </cell>
          <cell r="C45" t="str">
            <v>Nguyen Van Tuyen</v>
          </cell>
          <cell r="D45" t="str">
            <v>SOM</v>
          </cell>
          <cell r="E45" t="str">
            <v>Provinces, Northern</v>
          </cell>
          <cell r="F45" t="str">
            <v>Pro-Sales</v>
          </cell>
          <cell r="G45" t="str">
            <v>2240302</v>
          </cell>
          <cell r="H45">
            <v>1500000</v>
          </cell>
          <cell r="I45" t="str">
            <v>0913240331</v>
          </cell>
        </row>
        <row r="46">
          <cell r="A46" t="str">
            <v>405791</v>
          </cell>
          <cell r="B46" t="str">
            <v>0903405791</v>
          </cell>
          <cell r="C46" t="str">
            <v>Hoang Quoc Binh</v>
          </cell>
          <cell r="D46" t="str">
            <v>ASM</v>
          </cell>
          <cell r="E46" t="str">
            <v>Provinces, Northern</v>
          </cell>
          <cell r="F46" t="str">
            <v>Pro-Sales</v>
          </cell>
          <cell r="G46" t="str">
            <v>2240302</v>
          </cell>
          <cell r="H46">
            <v>500000</v>
          </cell>
          <cell r="I46" t="str">
            <v>0903405791</v>
          </cell>
        </row>
        <row r="47">
          <cell r="A47" t="str">
            <v>288275</v>
          </cell>
          <cell r="B47" t="str">
            <v>0913288275</v>
          </cell>
          <cell r="C47" t="str">
            <v>(Wim Junge)</v>
          </cell>
          <cell r="D47" t="str">
            <v>(confirm later)</v>
          </cell>
          <cell r="F47" t="str">
            <v>HR</v>
          </cell>
          <cell r="G47" t="str">
            <v>2231102</v>
          </cell>
          <cell r="H47">
            <v>200000</v>
          </cell>
          <cell r="I47" t="str">
            <v>0913288275</v>
          </cell>
        </row>
      </sheetData>
      <sheetData sheetId="8"/>
      <sheetData sheetId="9"/>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 Art"/>
      <sheetName val="VolContribution"/>
      <sheetName val="PriceList"/>
      <sheetName val="By Channel"/>
      <sheetName val="Heads"/>
    </sheetNames>
    <sheetDataSet>
      <sheetData sheetId="0"/>
      <sheetData sheetId="1"/>
      <sheetData sheetId="2"/>
      <sheetData sheetId="3"/>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Book1"/>
      <sheetName val="Cap.employed "/>
      <sheetName val="Summary"/>
      <sheetName val="Qtr IIISegment"/>
      <sheetName val="CUSTOM Jun99"/>
      <sheetName val="Jun"/>
      <sheetName val="Jul"/>
      <sheetName val="Aug"/>
      <sheetName val="Sep"/>
      <sheetName val="Oct"/>
      <sheetName val="Apr"/>
      <sheetName val="May"/>
      <sheetName val="Nov"/>
      <sheetName val="Dec"/>
      <sheetName val="Mar"/>
      <sheetName val="BS"/>
      <sheetName val="inventory valuation"/>
      <sheetName val="Apr-Mar"/>
      <sheetName val="Ann C&amp;D Revised"/>
      <sheetName val="Jan"/>
      <sheetName val="Feb"/>
      <sheetName val="year 2002-03"/>
      <sheetName val="9 Month"/>
      <sheetName val="R&amp;D"/>
      <sheetName val="inline"/>
      <sheetName val="im"/>
      <sheetName val="filter"/>
      <sheetName val="bt"/>
      <sheetName val="Online"/>
      <sheetName val="Agri"/>
      <sheetName val="Heavy"/>
      <sheetName val="HO"/>
      <sheetName val=""/>
      <sheetName val="Master-with field names"/>
      <sheetName val="BP-2010.xlsx"/>
      <sheetName val="difference"/>
      <sheetName val="M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urnal"/>
      <sheetName val="map"/>
      <sheetName val="PERSONAL"/>
    </sheetNames>
    <sheetDataSet>
      <sheetData sheetId="0"/>
      <sheetData sheetId="1" refreshError="1">
        <row r="34">
          <cell r="A34" t="str">
            <v>Obj Acct</v>
          </cell>
          <cell r="B34" t="str">
            <v>Description</v>
          </cell>
        </row>
        <row r="35">
          <cell r="A35" t="str">
            <v>111101.ba</v>
          </cell>
          <cell r="B35" t="str">
            <v>Deposits Account - Loca</v>
          </cell>
        </row>
        <row r="36">
          <cell r="A36" t="str">
            <v>111101.citi</v>
          </cell>
          <cell r="B36" t="str">
            <v>Deposits Account - Loca</v>
          </cell>
        </row>
        <row r="37">
          <cell r="A37" t="str">
            <v>111101.ctho</v>
          </cell>
          <cell r="B37" t="str">
            <v>Deposits Account - Loca</v>
          </cell>
        </row>
        <row r="38">
          <cell r="A38" t="str">
            <v>111101.ind</v>
          </cell>
          <cell r="B38" t="str">
            <v>Deposits Account - Loca</v>
          </cell>
        </row>
        <row r="39">
          <cell r="A39" t="str">
            <v>111101.mtho</v>
          </cell>
          <cell r="B39" t="str">
            <v>Deposits Account - Loca</v>
          </cell>
        </row>
        <row r="40">
          <cell r="A40" t="str">
            <v>111101.nt</v>
          </cell>
          <cell r="B40" t="str">
            <v>Deposits Account - Loca</v>
          </cell>
        </row>
        <row r="41">
          <cell r="A41" t="str">
            <v>111101.otr</v>
          </cell>
          <cell r="B41" t="str">
            <v>Deposits Account - Loca</v>
          </cell>
        </row>
        <row r="42">
          <cell r="A42" t="str">
            <v>111201.ba</v>
          </cell>
          <cell r="B42" t="str">
            <v>Time Deposits - Local C</v>
          </cell>
        </row>
        <row r="43">
          <cell r="A43" t="str">
            <v>111201.citi</v>
          </cell>
          <cell r="B43" t="str">
            <v>Time Deposits - Local C</v>
          </cell>
        </row>
        <row r="44">
          <cell r="A44" t="str">
            <v>111201.ind</v>
          </cell>
          <cell r="B44" t="str">
            <v>Time Deposits - Local C</v>
          </cell>
        </row>
        <row r="45">
          <cell r="A45" t="str">
            <v>111201.otr</v>
          </cell>
          <cell r="B45" t="str">
            <v>Time Deposits - Local C</v>
          </cell>
        </row>
        <row r="46">
          <cell r="A46" t="str">
            <v>111301.citi</v>
          </cell>
          <cell r="B46" t="str">
            <v>Savings Account - Local</v>
          </cell>
        </row>
        <row r="47">
          <cell r="A47" t="str">
            <v>111301.ind</v>
          </cell>
          <cell r="B47" t="str">
            <v>Savings Account - Local</v>
          </cell>
        </row>
        <row r="48">
          <cell r="A48" t="str">
            <v>111301.otr</v>
          </cell>
          <cell r="B48" t="str">
            <v>Savings Account - Local</v>
          </cell>
        </row>
        <row r="49">
          <cell r="A49" t="str">
            <v>111401.ba</v>
          </cell>
          <cell r="B49" t="str">
            <v>Disbursements Account -</v>
          </cell>
        </row>
        <row r="50">
          <cell r="A50" t="str">
            <v>111401.citi</v>
          </cell>
          <cell r="B50" t="str">
            <v>Disbursements Account -</v>
          </cell>
        </row>
        <row r="51">
          <cell r="A51" t="str">
            <v>111401.ind</v>
          </cell>
          <cell r="B51" t="str">
            <v>Disbursements Account -</v>
          </cell>
        </row>
        <row r="52">
          <cell r="A52" t="str">
            <v>111501</v>
          </cell>
          <cell r="B52" t="str">
            <v>Payroll Account - Local C</v>
          </cell>
        </row>
        <row r="53">
          <cell r="A53" t="str">
            <v>111601.ctho</v>
          </cell>
          <cell r="B53" t="str">
            <v>Petty Cash - Local Currency (Cantho)</v>
          </cell>
        </row>
        <row r="54">
          <cell r="A54" t="str">
            <v>111601.mtho</v>
          </cell>
          <cell r="B54" t="str">
            <v>Petty Cash - Local Currency (Mytho)</v>
          </cell>
        </row>
        <row r="55">
          <cell r="A55" t="str">
            <v>111601.ntrang</v>
          </cell>
          <cell r="B55" t="str">
            <v>Petty Cash - Local Currency (Nhatrang)</v>
          </cell>
        </row>
        <row r="56">
          <cell r="A56" t="str">
            <v>111601.tbinh</v>
          </cell>
          <cell r="B56" t="str">
            <v>Petty Cash - Local Currency (Tanbinh)</v>
          </cell>
        </row>
        <row r="57">
          <cell r="A57" t="str">
            <v>111601.mtro</v>
          </cell>
          <cell r="B57" t="str">
            <v>Petty Cash - Local Currency (Metro)</v>
          </cell>
        </row>
        <row r="58">
          <cell r="A58" t="str">
            <v>111601.tduc</v>
          </cell>
          <cell r="B58" t="str">
            <v>Petty Cash - Local Currency (Thuduc)</v>
          </cell>
        </row>
        <row r="59">
          <cell r="A59" t="str">
            <v>111602</v>
          </cell>
          <cell r="B59" t="str">
            <v>Float - Local Currency</v>
          </cell>
        </row>
        <row r="60">
          <cell r="A60" t="str">
            <v>111701</v>
          </cell>
          <cell r="B60" t="str">
            <v>Coin Cooler Changer Fund</v>
          </cell>
        </row>
        <row r="61">
          <cell r="A61" t="str">
            <v>111901.ba</v>
          </cell>
          <cell r="B61" t="str">
            <v>Cash-in-Transit - Local</v>
          </cell>
        </row>
        <row r="62">
          <cell r="A62" t="str">
            <v>111901.citi</v>
          </cell>
          <cell r="B62" t="str">
            <v>Cash-in-Transit - Local</v>
          </cell>
        </row>
        <row r="63">
          <cell r="A63" t="str">
            <v>111901.ctho</v>
          </cell>
          <cell r="B63" t="str">
            <v>Cash-in-Transit - Local</v>
          </cell>
        </row>
        <row r="64">
          <cell r="A64" t="str">
            <v>111901.hcmc</v>
          </cell>
          <cell r="B64" t="str">
            <v>Cash-in-Transit - Local</v>
          </cell>
        </row>
        <row r="65">
          <cell r="A65" t="str">
            <v>111901.ind</v>
          </cell>
          <cell r="B65" t="str">
            <v>Cash-in-Transit - Local</v>
          </cell>
        </row>
        <row r="66">
          <cell r="A66" t="str">
            <v>111901.mtho</v>
          </cell>
          <cell r="B66" t="str">
            <v>Cash-in-Transit - Local</v>
          </cell>
        </row>
        <row r="67">
          <cell r="A67" t="str">
            <v>111901.nt</v>
          </cell>
          <cell r="B67" t="str">
            <v>Cash-in-Transit - Local</v>
          </cell>
        </row>
        <row r="68">
          <cell r="A68" t="str">
            <v>113101.ba</v>
          </cell>
          <cell r="B68" t="str">
            <v>Deposits Account-Foreig</v>
          </cell>
        </row>
        <row r="69">
          <cell r="A69" t="str">
            <v>113101.cap</v>
          </cell>
          <cell r="B69" t="str">
            <v>Deposits Account-Foreig</v>
          </cell>
        </row>
        <row r="70">
          <cell r="A70" t="str">
            <v>113101.citi</v>
          </cell>
          <cell r="B70" t="str">
            <v>Deposits Account-Foreig</v>
          </cell>
        </row>
        <row r="71">
          <cell r="A71" t="str">
            <v>113101.ind</v>
          </cell>
          <cell r="B71" t="str">
            <v>Deposits Account-Foreig</v>
          </cell>
        </row>
        <row r="72">
          <cell r="A72" t="str">
            <v>113201.ba</v>
          </cell>
          <cell r="B72" t="str">
            <v>Time Deposits - Foreign</v>
          </cell>
        </row>
        <row r="73">
          <cell r="A73" t="str">
            <v>113201.citi</v>
          </cell>
          <cell r="B73" t="str">
            <v>Time Deposits - Foreign</v>
          </cell>
        </row>
        <row r="74">
          <cell r="A74" t="str">
            <v>113201.ind</v>
          </cell>
          <cell r="B74" t="str">
            <v>Time Deposits - Foreign</v>
          </cell>
        </row>
        <row r="75">
          <cell r="A75" t="str">
            <v>113301.citi</v>
          </cell>
          <cell r="B75" t="str">
            <v>Savings Account - Forei</v>
          </cell>
        </row>
        <row r="76">
          <cell r="A76" t="str">
            <v>113301.ind</v>
          </cell>
          <cell r="B76" t="str">
            <v>Savings Account - Forei</v>
          </cell>
        </row>
        <row r="77">
          <cell r="A77" t="str">
            <v>113401.ba</v>
          </cell>
          <cell r="B77" t="str">
            <v>Disbursements Account -</v>
          </cell>
        </row>
        <row r="78">
          <cell r="A78" t="str">
            <v>113401.citi</v>
          </cell>
          <cell r="B78" t="str">
            <v>Disbursements Account -</v>
          </cell>
        </row>
        <row r="79">
          <cell r="A79" t="str">
            <v>113401.ind</v>
          </cell>
          <cell r="B79" t="str">
            <v>Disbursements Account -</v>
          </cell>
        </row>
        <row r="80">
          <cell r="A80" t="str">
            <v>113501</v>
          </cell>
          <cell r="B80" t="str">
            <v>Payroll Account - Foreign</v>
          </cell>
        </row>
        <row r="81">
          <cell r="A81" t="str">
            <v>113901</v>
          </cell>
          <cell r="B81" t="str">
            <v>Cash-in-Transit - Foreign</v>
          </cell>
        </row>
        <row r="82">
          <cell r="A82" t="str">
            <v>114001</v>
          </cell>
          <cell r="B82" t="str">
            <v>Cash - Uncollected Deposi</v>
          </cell>
        </row>
        <row r="83">
          <cell r="A83" t="str">
            <v>119001</v>
          </cell>
          <cell r="B83" t="str">
            <v>Notes Receivable - Short-</v>
          </cell>
        </row>
        <row r="84">
          <cell r="A84" t="str">
            <v>121001</v>
          </cell>
          <cell r="B84" t="str">
            <v>Accts Receivable - Trade</v>
          </cell>
        </row>
        <row r="85">
          <cell r="A85" t="str">
            <v>123001</v>
          </cell>
          <cell r="B85" t="str">
            <v>Accts Receivable - Vendor</v>
          </cell>
        </row>
        <row r="86">
          <cell r="A86" t="str">
            <v>125001</v>
          </cell>
          <cell r="B86" t="str">
            <v>Accts Receivable - Contai</v>
          </cell>
        </row>
        <row r="87">
          <cell r="A87" t="str">
            <v>125002.mkt</v>
          </cell>
          <cell r="B87" t="str">
            <v>Accts Receivable - Othe</v>
          </cell>
        </row>
        <row r="88">
          <cell r="A88" t="str">
            <v>129001.contain</v>
          </cell>
          <cell r="B88" t="str">
            <v>Provision For Doubtful</v>
          </cell>
        </row>
        <row r="89">
          <cell r="A89" t="str">
            <v>129001.content</v>
          </cell>
          <cell r="B89" t="str">
            <v>Provision For Doubtful</v>
          </cell>
        </row>
        <row r="90">
          <cell r="A90" t="str">
            <v>129001.mix</v>
          </cell>
          <cell r="B90" t="str">
            <v>Provision For Doubtful</v>
          </cell>
        </row>
        <row r="91">
          <cell r="A91" t="str">
            <v>129001.other</v>
          </cell>
          <cell r="B91" t="str">
            <v>Provision For Doubtful</v>
          </cell>
        </row>
        <row r="92">
          <cell r="A92" t="str">
            <v>129002.contain</v>
          </cell>
          <cell r="B92" t="str">
            <v>Provision For Bad Debts</v>
          </cell>
        </row>
        <row r="93">
          <cell r="A93" t="str">
            <v>129002.content</v>
          </cell>
          <cell r="B93" t="str">
            <v>Provision For Bad Debts</v>
          </cell>
        </row>
        <row r="94">
          <cell r="A94" t="str">
            <v>129002.other</v>
          </cell>
          <cell r="B94" t="str">
            <v>Provision For Bad Debts</v>
          </cell>
        </row>
        <row r="95">
          <cell r="A95" t="str">
            <v>131001</v>
          </cell>
          <cell r="B95" t="str">
            <v>Inventory- RM - Syrup</v>
          </cell>
        </row>
        <row r="96">
          <cell r="A96" t="str">
            <v>131101.otr</v>
          </cell>
          <cell r="B96" t="str">
            <v>Inventory - RM - Concen</v>
          </cell>
        </row>
        <row r="97">
          <cell r="A97" t="str">
            <v>131201</v>
          </cell>
          <cell r="B97" t="str">
            <v>Inventory - RM - Ingredia</v>
          </cell>
        </row>
        <row r="98">
          <cell r="A98" t="str">
            <v>131301</v>
          </cell>
          <cell r="B98" t="str">
            <v>Inventory - RM - Sweetner</v>
          </cell>
        </row>
        <row r="99">
          <cell r="A99" t="str">
            <v>131401</v>
          </cell>
          <cell r="B99" t="str">
            <v>Inventory - RM - Carbon D</v>
          </cell>
        </row>
        <row r="100">
          <cell r="A100" t="str">
            <v>131589</v>
          </cell>
          <cell r="B100" t="str">
            <v>Inventory - RM - Revaluat</v>
          </cell>
        </row>
        <row r="101">
          <cell r="A101" t="str">
            <v>131599</v>
          </cell>
          <cell r="B101" t="str">
            <v>Inventory - RM - Provisio</v>
          </cell>
        </row>
        <row r="102">
          <cell r="A102" t="str">
            <v>132501</v>
          </cell>
          <cell r="B102" t="str">
            <v>WIP- Syrup Production</v>
          </cell>
        </row>
        <row r="103">
          <cell r="A103" t="str">
            <v>132502</v>
          </cell>
          <cell r="B103" t="str">
            <v>WIP- Finished Goods</v>
          </cell>
        </row>
        <row r="104">
          <cell r="A104" t="str">
            <v>132601</v>
          </cell>
          <cell r="B104" t="str">
            <v>WIP- LIFO Adjustments</v>
          </cell>
        </row>
        <row r="105">
          <cell r="A105" t="str">
            <v>133001</v>
          </cell>
          <cell r="B105" t="str">
            <v>Finished Products</v>
          </cell>
        </row>
        <row r="106">
          <cell r="A106" t="str">
            <v>133002</v>
          </cell>
          <cell r="B106" t="str">
            <v>Finished Products-Absorpt</v>
          </cell>
        </row>
        <row r="107">
          <cell r="A107" t="str">
            <v>133010</v>
          </cell>
          <cell r="B107" t="str">
            <v>F/G -Initial Placement VM</v>
          </cell>
        </row>
        <row r="108">
          <cell r="A108" t="str">
            <v>133101</v>
          </cell>
          <cell r="B108" t="str">
            <v>Finished Products - LIFO</v>
          </cell>
        </row>
        <row r="109">
          <cell r="A109" t="str">
            <v>133189</v>
          </cell>
          <cell r="B109" t="str">
            <v>Finished Products - Reval</v>
          </cell>
        </row>
        <row r="110">
          <cell r="A110" t="str">
            <v>133199</v>
          </cell>
          <cell r="B110" t="str">
            <v>Finished Products - Prov</v>
          </cell>
        </row>
        <row r="111">
          <cell r="A111" t="str">
            <v>133501</v>
          </cell>
          <cell r="B111" t="str">
            <v>Consignment Stk</v>
          </cell>
        </row>
        <row r="112">
          <cell r="A112" t="str">
            <v>134001</v>
          </cell>
          <cell r="B112" t="str">
            <v>Engineering Spares Revalu</v>
          </cell>
        </row>
        <row r="113">
          <cell r="A113" t="str">
            <v>134089</v>
          </cell>
          <cell r="B113" t="str">
            <v>Engineering Spares - Reva</v>
          </cell>
        </row>
        <row r="114">
          <cell r="A114" t="str">
            <v>134099</v>
          </cell>
          <cell r="B114" t="str">
            <v>Engineering Spares - Prov</v>
          </cell>
        </row>
        <row r="115">
          <cell r="A115" t="str">
            <v>135101.coke</v>
          </cell>
          <cell r="B115" t="str">
            <v>Inventory - PM Cartons</v>
          </cell>
        </row>
        <row r="116">
          <cell r="A116" t="str">
            <v>135201.coke</v>
          </cell>
          <cell r="B116" t="str">
            <v>Inventory - PM Crowns/C</v>
          </cell>
        </row>
        <row r="117">
          <cell r="A117" t="str">
            <v>135301</v>
          </cell>
          <cell r="B117" t="str">
            <v>Inventory - PM Crown Mate</v>
          </cell>
        </row>
        <row r="118">
          <cell r="A118" t="str">
            <v>135401</v>
          </cell>
          <cell r="B118" t="str">
            <v>Inventory - PM Plastic Cr</v>
          </cell>
        </row>
        <row r="119">
          <cell r="A119" t="str">
            <v>135489</v>
          </cell>
          <cell r="B119" t="str">
            <v>Inv - PM Plastic Crates R</v>
          </cell>
        </row>
        <row r="120">
          <cell r="A120" t="str">
            <v>135499</v>
          </cell>
          <cell r="B120" t="str">
            <v>Inv - PM Plastic Crate Pr</v>
          </cell>
        </row>
        <row r="121">
          <cell r="A121" t="str">
            <v>135501</v>
          </cell>
          <cell r="B121" t="str">
            <v>Inventory - PM Pallets</v>
          </cell>
        </row>
        <row r="122">
          <cell r="A122" t="str">
            <v>135589</v>
          </cell>
          <cell r="B122" t="str">
            <v>Inv -PM Pallets-Reval</v>
          </cell>
        </row>
        <row r="123">
          <cell r="A123" t="str">
            <v>135599</v>
          </cell>
          <cell r="B123" t="str">
            <v>Inv -PM Pallets-Provn</v>
          </cell>
        </row>
        <row r="124">
          <cell r="A124" t="str">
            <v>135601.cbody</v>
          </cell>
          <cell r="B124" t="str">
            <v>Inventory - PM Cans</v>
          </cell>
        </row>
        <row r="125">
          <cell r="A125" t="str">
            <v>135701.ccart</v>
          </cell>
          <cell r="B125" t="str">
            <v>Inventory - PM Oneway B</v>
          </cell>
        </row>
        <row r="126">
          <cell r="A126" t="str">
            <v>135801</v>
          </cell>
          <cell r="B126" t="str">
            <v>Inventory - PM Lables</v>
          </cell>
        </row>
        <row r="127">
          <cell r="A127" t="str">
            <v>135802</v>
          </cell>
          <cell r="B127" t="str">
            <v>Inventory - PM Others</v>
          </cell>
        </row>
        <row r="128">
          <cell r="A128" t="str">
            <v>135901</v>
          </cell>
          <cell r="B128" t="str">
            <v>Inventory - PM LIFO Adjus</v>
          </cell>
        </row>
        <row r="129">
          <cell r="A129" t="str">
            <v>135989</v>
          </cell>
          <cell r="B129" t="str">
            <v>Inventory - PM Revaluatio</v>
          </cell>
        </row>
        <row r="130">
          <cell r="A130" t="str">
            <v>135999</v>
          </cell>
          <cell r="B130" t="str">
            <v>Inventory - PM Provisions</v>
          </cell>
        </row>
        <row r="131">
          <cell r="A131" t="str">
            <v>139101</v>
          </cell>
          <cell r="B131" t="str">
            <v>Inventory -Machinery &amp; Eq</v>
          </cell>
        </row>
        <row r="132">
          <cell r="A132" t="str">
            <v>139201</v>
          </cell>
          <cell r="B132" t="str">
            <v>Inventory -Automotive Equ</v>
          </cell>
        </row>
        <row r="133">
          <cell r="A133" t="str">
            <v>139301</v>
          </cell>
          <cell r="B133" t="str">
            <v>Inventory -A&amp;P Mateials</v>
          </cell>
        </row>
        <row r="134">
          <cell r="A134" t="str">
            <v>139389</v>
          </cell>
          <cell r="B134" t="str">
            <v>Inventory -Revaluation</v>
          </cell>
        </row>
        <row r="135">
          <cell r="A135" t="str">
            <v>139399</v>
          </cell>
          <cell r="B135" t="str">
            <v>Inventory -Provision</v>
          </cell>
        </row>
        <row r="136">
          <cell r="A136" t="str">
            <v>139401</v>
          </cell>
          <cell r="B136" t="str">
            <v>Inventory -Chemical</v>
          </cell>
        </row>
        <row r="137">
          <cell r="A137" t="str">
            <v>139402</v>
          </cell>
          <cell r="B137" t="str">
            <v>Inventory -Laboratoy Supp</v>
          </cell>
        </row>
        <row r="138">
          <cell r="A138" t="str">
            <v>139501</v>
          </cell>
          <cell r="B138" t="str">
            <v>Inventory -Accommodation</v>
          </cell>
        </row>
        <row r="139">
          <cell r="A139" t="str">
            <v>139601</v>
          </cell>
          <cell r="B139" t="str">
            <v>Inventory -Shop Orders in</v>
          </cell>
        </row>
        <row r="140">
          <cell r="A140" t="str">
            <v>139701</v>
          </cell>
          <cell r="B140" t="str">
            <v>Inventory -Merchand In Tr</v>
          </cell>
        </row>
        <row r="141">
          <cell r="A141" t="str">
            <v>139801</v>
          </cell>
          <cell r="B141" t="str">
            <v>Inventory - Miscellaneous</v>
          </cell>
        </row>
        <row r="142">
          <cell r="A142" t="str">
            <v>141001</v>
          </cell>
          <cell r="B142" t="str">
            <v>Prepayments - Supplies</v>
          </cell>
        </row>
        <row r="143">
          <cell r="A143" t="str">
            <v>142001.hs</v>
          </cell>
          <cell r="B143" t="str">
            <v>Prepayments - Insurance</v>
          </cell>
        </row>
        <row r="144">
          <cell r="A144" t="str">
            <v>142001.ins</v>
          </cell>
          <cell r="B144" t="str">
            <v>Prepayments - Insurance</v>
          </cell>
        </row>
        <row r="145">
          <cell r="A145" t="str">
            <v>142001.whs</v>
          </cell>
          <cell r="B145" t="str">
            <v>Prepayments - Insurance</v>
          </cell>
        </row>
        <row r="146">
          <cell r="A146" t="str">
            <v>143001</v>
          </cell>
          <cell r="B146" t="str">
            <v>Prepayments - Taxes and L</v>
          </cell>
        </row>
        <row r="147">
          <cell r="A147" t="str">
            <v>144001</v>
          </cell>
          <cell r="B147" t="str">
            <v>Prepayments - A&amp;P</v>
          </cell>
        </row>
        <row r="148">
          <cell r="A148" t="str">
            <v>145001</v>
          </cell>
          <cell r="B148" t="str">
            <v>Prepayments - Interest</v>
          </cell>
        </row>
        <row r="149">
          <cell r="A149" t="str">
            <v>146001</v>
          </cell>
          <cell r="B149" t="str">
            <v>Prepayments - Retirement</v>
          </cell>
        </row>
        <row r="150">
          <cell r="A150" t="str">
            <v>147001</v>
          </cell>
          <cell r="B150" t="str">
            <v>Prepayments - Containers</v>
          </cell>
        </row>
        <row r="151">
          <cell r="A151" t="str">
            <v>148101</v>
          </cell>
          <cell r="B151" t="str">
            <v>Deferred Gain/Loss on Exc</v>
          </cell>
        </row>
        <row r="152">
          <cell r="A152" t="str">
            <v>148501</v>
          </cell>
          <cell r="B152" t="str">
            <v>Prepayments -  Sports Spo</v>
          </cell>
        </row>
        <row r="153">
          <cell r="A153" t="str">
            <v>149001</v>
          </cell>
          <cell r="B153" t="str">
            <v>Prepayments to Vendor</v>
          </cell>
        </row>
        <row r="154">
          <cell r="A154" t="str">
            <v>149101</v>
          </cell>
          <cell r="B154" t="str">
            <v>Prepayments -  General</v>
          </cell>
        </row>
        <row r="155">
          <cell r="A155" t="str">
            <v>151001</v>
          </cell>
          <cell r="B155" t="str">
            <v>Investments - Subsidiary</v>
          </cell>
        </row>
        <row r="156">
          <cell r="A156" t="str">
            <v>156001</v>
          </cell>
          <cell r="B156" t="str">
            <v>Notes Receivable - Long-T</v>
          </cell>
        </row>
        <row r="157">
          <cell r="A157" t="str">
            <v>156901</v>
          </cell>
          <cell r="B157" t="str">
            <v>Investment - Long term -</v>
          </cell>
        </row>
        <row r="158">
          <cell r="A158" t="str">
            <v>159001</v>
          </cell>
          <cell r="B158" t="str">
            <v>Allowance for Losses</v>
          </cell>
        </row>
        <row r="159">
          <cell r="A159" t="str">
            <v>160101</v>
          </cell>
          <cell r="B159" t="str">
            <v>Accrued Interest Receivab</v>
          </cell>
        </row>
        <row r="160">
          <cell r="A160" t="str">
            <v>160201</v>
          </cell>
          <cell r="B160" t="str">
            <v>Organisation Costs</v>
          </cell>
        </row>
        <row r="161">
          <cell r="A161" t="str">
            <v>160301.emp</v>
          </cell>
          <cell r="B161" t="str">
            <v>Employees' Travel Advan</v>
          </cell>
        </row>
        <row r="162">
          <cell r="A162" t="str">
            <v>160301.expats</v>
          </cell>
          <cell r="B162" t="str">
            <v>Employees' Travel Advan</v>
          </cell>
        </row>
        <row r="163">
          <cell r="A163" t="str">
            <v>160301.vms</v>
          </cell>
          <cell r="B163" t="str">
            <v>Employees' Travel Advan</v>
          </cell>
        </row>
        <row r="164">
          <cell r="A164" t="str">
            <v>160401.emp</v>
          </cell>
          <cell r="B164" t="str">
            <v>Employees' Insurance Pr</v>
          </cell>
        </row>
        <row r="165">
          <cell r="A165" t="str">
            <v>160401.expats</v>
          </cell>
          <cell r="B165" t="str">
            <v>Employees' Insurance Pr</v>
          </cell>
        </row>
        <row r="166">
          <cell r="A166" t="str">
            <v>160401.vms</v>
          </cell>
          <cell r="B166" t="str">
            <v>Employees' Insurance Pr</v>
          </cell>
        </row>
        <row r="167">
          <cell r="A167" t="str">
            <v>160501.emp</v>
          </cell>
          <cell r="B167" t="str">
            <v>Employees' Accounts Receivable (Employee)</v>
          </cell>
        </row>
        <row r="168">
          <cell r="A168" t="str">
            <v>160501.expats</v>
          </cell>
          <cell r="B168" t="str">
            <v>Employees' Accounts Receivable (Expats)</v>
          </cell>
        </row>
        <row r="169">
          <cell r="A169" t="str">
            <v>160501.other</v>
          </cell>
          <cell r="B169" t="str">
            <v>Employees' Accounts Receivable (Other)</v>
          </cell>
        </row>
        <row r="170">
          <cell r="A170" t="str">
            <v>160501.recei</v>
          </cell>
          <cell r="B170" t="str">
            <v>Employees' Accounts Receivable</v>
          </cell>
        </row>
        <row r="171">
          <cell r="A171" t="str">
            <v>160501.vms</v>
          </cell>
          <cell r="B171" t="str">
            <v>Employees' Accounts Receivable (Vms)</v>
          </cell>
        </row>
        <row r="172">
          <cell r="A172" t="str">
            <v>160601</v>
          </cell>
          <cell r="B172" t="str">
            <v>Claims from Vendorsses</v>
          </cell>
        </row>
        <row r="173">
          <cell r="A173" t="str">
            <v>160701</v>
          </cell>
          <cell r="B173" t="str">
            <v>Deposits - Others</v>
          </cell>
        </row>
        <row r="174">
          <cell r="A174" t="str">
            <v>160801</v>
          </cell>
          <cell r="B174" t="str">
            <v>Carriers and Insurance Cl</v>
          </cell>
        </row>
        <row r="175">
          <cell r="A175" t="str">
            <v>160901</v>
          </cell>
          <cell r="B175" t="str">
            <v>Deposits on Containers Re</v>
          </cell>
        </row>
        <row r="176">
          <cell r="A176" t="str">
            <v>161001.gen</v>
          </cell>
          <cell r="B176" t="str">
            <v>Taxes recoverable</v>
          </cell>
        </row>
        <row r="177">
          <cell r="A177" t="str">
            <v>161001.import</v>
          </cell>
          <cell r="B177" t="str">
            <v>Taxes recoverable</v>
          </cell>
        </row>
        <row r="178">
          <cell r="A178" t="str">
            <v>161101</v>
          </cell>
          <cell r="B178" t="str">
            <v>Staff Advance Others</v>
          </cell>
        </row>
        <row r="179">
          <cell r="A179" t="str">
            <v>161201</v>
          </cell>
          <cell r="B179" t="str">
            <v>Collateral Deposits</v>
          </cell>
        </row>
        <row r="180">
          <cell r="A180" t="str">
            <v>161301</v>
          </cell>
          <cell r="B180" t="str">
            <v>Cash Deposited in Blocked</v>
          </cell>
        </row>
        <row r="181">
          <cell r="A181" t="str">
            <v>161401.im</v>
          </cell>
          <cell r="B181" t="str">
            <v>Value Added or General</v>
          </cell>
        </row>
        <row r="182">
          <cell r="A182" t="str">
            <v>161501</v>
          </cell>
          <cell r="B182" t="str">
            <v>Miscellaneous A/R</v>
          </cell>
        </row>
        <row r="183">
          <cell r="A183" t="str">
            <v>163301.gen</v>
          </cell>
          <cell r="B183" t="str">
            <v>Deferred Tax</v>
          </cell>
        </row>
        <row r="184">
          <cell r="A184" t="str">
            <v>163301.import</v>
          </cell>
          <cell r="B184" t="str">
            <v>Deferred Tax</v>
          </cell>
        </row>
        <row r="185">
          <cell r="A185" t="str">
            <v>165101</v>
          </cell>
          <cell r="B185" t="str">
            <v>Allowance for Misc. A/R</v>
          </cell>
        </row>
        <row r="186">
          <cell r="A186" t="str">
            <v>170101</v>
          </cell>
          <cell r="B186" t="str">
            <v>Land (Freehold) &amp; Improve</v>
          </cell>
        </row>
        <row r="187">
          <cell r="A187" t="str">
            <v>170201</v>
          </cell>
          <cell r="B187" t="str">
            <v>Land (Leasehold) &amp; Improv</v>
          </cell>
        </row>
        <row r="188">
          <cell r="A188" t="str">
            <v>170301</v>
          </cell>
          <cell r="B188" t="str">
            <v>Buildingsents - Subsidiar</v>
          </cell>
        </row>
        <row r="189">
          <cell r="A189" t="str">
            <v>170401</v>
          </cell>
          <cell r="B189" t="str">
            <v>Boiler &amp; Ancillary - Long</v>
          </cell>
        </row>
        <row r="190">
          <cell r="A190" t="str">
            <v>170501</v>
          </cell>
          <cell r="B190" t="str">
            <v>Plant &amp; Machinery g term</v>
          </cell>
        </row>
        <row r="191">
          <cell r="A191" t="str">
            <v>170601</v>
          </cell>
          <cell r="B191" t="str">
            <v>Furniture &amp; Fittings</v>
          </cell>
        </row>
        <row r="192">
          <cell r="A192" t="str">
            <v>170701</v>
          </cell>
          <cell r="B192" t="str">
            <v>Automobilesnterest Receiv</v>
          </cell>
        </row>
        <row r="193">
          <cell r="A193" t="str">
            <v>170801</v>
          </cell>
          <cell r="B193" t="str">
            <v>Trucksnisation Costsncome</v>
          </cell>
        </row>
        <row r="194">
          <cell r="A194" t="str">
            <v>170901</v>
          </cell>
          <cell r="B194" t="str">
            <v>Office Equipmentvel Advan</v>
          </cell>
        </row>
        <row r="195">
          <cell r="A195" t="str">
            <v>170902</v>
          </cell>
          <cell r="B195" t="str">
            <v>Computer Equipmentance Pr</v>
          </cell>
        </row>
        <row r="196">
          <cell r="A196" t="str">
            <v>170903</v>
          </cell>
          <cell r="B196" t="str">
            <v>Computer Software nts Rec</v>
          </cell>
        </row>
        <row r="197">
          <cell r="A197" t="str">
            <v>171011</v>
          </cell>
          <cell r="B197" t="str">
            <v>S&amp;M - Vending Machineses</v>
          </cell>
        </row>
        <row r="198">
          <cell r="A198" t="str">
            <v>171014</v>
          </cell>
          <cell r="B198" t="str">
            <v>S&amp;M - CoolersOthers</v>
          </cell>
        </row>
        <row r="199">
          <cell r="A199" t="str">
            <v>171015</v>
          </cell>
          <cell r="B199" t="str">
            <v>S&amp;M - Dispensersnsurance</v>
          </cell>
        </row>
        <row r="200">
          <cell r="A200" t="str">
            <v>171022</v>
          </cell>
          <cell r="B200" t="str">
            <v>S&amp;M - Cannistersntainers</v>
          </cell>
        </row>
        <row r="201">
          <cell r="A201" t="str">
            <v>171024</v>
          </cell>
          <cell r="B201" t="str">
            <v>S&amp;M - CO2 Gas Cylinders/T</v>
          </cell>
        </row>
        <row r="202">
          <cell r="A202" t="str">
            <v>171025</v>
          </cell>
          <cell r="B202" t="str">
            <v>S&amp;M - Counterse Others</v>
          </cell>
        </row>
        <row r="203">
          <cell r="A203" t="str">
            <v>171030</v>
          </cell>
          <cell r="B203" t="str">
            <v>S&amp;M - Advertising Signs</v>
          </cell>
        </row>
        <row r="204">
          <cell r="A204" t="str">
            <v>171101</v>
          </cell>
          <cell r="B204" t="str">
            <v>Forkliftsposited in Block</v>
          </cell>
        </row>
        <row r="205">
          <cell r="A205" t="str">
            <v>171201</v>
          </cell>
          <cell r="B205" t="str">
            <v>Water Resources</v>
          </cell>
        </row>
        <row r="206">
          <cell r="A206" t="str">
            <v>171202</v>
          </cell>
          <cell r="B206" t="str">
            <v>Lab Equipmentus A/R</v>
          </cell>
        </row>
        <row r="207">
          <cell r="A207" t="str">
            <v>173501</v>
          </cell>
          <cell r="B207" t="str">
            <v>PUC - Land (Freehold) &amp; I</v>
          </cell>
        </row>
        <row r="208">
          <cell r="A208" t="str">
            <v>173502</v>
          </cell>
          <cell r="B208" t="str">
            <v>PUC - Land (Leasehold) &amp;</v>
          </cell>
        </row>
        <row r="209">
          <cell r="A209" t="str">
            <v>173503</v>
          </cell>
          <cell r="B209" t="str">
            <v>PUC - Buildings</v>
          </cell>
        </row>
        <row r="210">
          <cell r="A210" t="str">
            <v>173504</v>
          </cell>
          <cell r="B210" t="str">
            <v>PUC - Boiler &amp; Ancillaryr</v>
          </cell>
        </row>
        <row r="211">
          <cell r="A211" t="str">
            <v>173505</v>
          </cell>
          <cell r="B211" t="str">
            <v>PUC - Plant &amp; Machinery i</v>
          </cell>
        </row>
        <row r="212">
          <cell r="A212" t="str">
            <v>173506</v>
          </cell>
          <cell r="B212" t="str">
            <v>PUC - Furniture &amp; Fitting</v>
          </cell>
        </row>
        <row r="213">
          <cell r="A213" t="str">
            <v>173507</v>
          </cell>
          <cell r="B213" t="str">
            <v>PUC - Automobiles</v>
          </cell>
        </row>
        <row r="214">
          <cell r="A214" t="str">
            <v>173508</v>
          </cell>
          <cell r="B214" t="str">
            <v>PUC - Trucks</v>
          </cell>
        </row>
        <row r="215">
          <cell r="A215" t="str">
            <v>173509</v>
          </cell>
          <cell r="B215" t="str">
            <v>PUC - Office &amp; Computer E</v>
          </cell>
        </row>
        <row r="216">
          <cell r="A216" t="str">
            <v>173510</v>
          </cell>
          <cell r="B216" t="str">
            <v>PUC - Sales &amp; Marketing E</v>
          </cell>
        </row>
        <row r="217">
          <cell r="A217" t="str">
            <v>173511</v>
          </cell>
          <cell r="B217" t="str">
            <v>PUC - Forklifts Others</v>
          </cell>
        </row>
        <row r="218">
          <cell r="A218" t="str">
            <v>173512</v>
          </cell>
          <cell r="B218" t="str">
            <v>PUC - Water Resources</v>
          </cell>
        </row>
        <row r="219">
          <cell r="A219" t="str">
            <v>173513</v>
          </cell>
          <cell r="B219" t="str">
            <v>PUC - Lab Equipment Block</v>
          </cell>
        </row>
        <row r="220">
          <cell r="A220" t="str">
            <v>174001.mark</v>
          </cell>
          <cell r="B220" t="str">
            <v>Returnable Bottlesenera</v>
          </cell>
        </row>
        <row r="221">
          <cell r="A221" t="str">
            <v>174001.plant</v>
          </cell>
          <cell r="B221" t="str">
            <v>Returnable Bottlesenera</v>
          </cell>
        </row>
        <row r="222">
          <cell r="A222" t="str">
            <v>174002.mark</v>
          </cell>
          <cell r="B222" t="str">
            <v>Returnable PalletsR</v>
          </cell>
        </row>
        <row r="223">
          <cell r="A223" t="str">
            <v>174002.plant</v>
          </cell>
          <cell r="B223" t="str">
            <v>Returnable PalletsR</v>
          </cell>
        </row>
        <row r="224">
          <cell r="A224" t="str">
            <v>174501.mark</v>
          </cell>
          <cell r="B224" t="str">
            <v>Returnable Casessset -</v>
          </cell>
        </row>
        <row r="225">
          <cell r="A225" t="str">
            <v>174501.plant</v>
          </cell>
          <cell r="B225" t="str">
            <v>Returnable Casessset -</v>
          </cell>
        </row>
        <row r="226">
          <cell r="A226" t="str">
            <v>174601</v>
          </cell>
          <cell r="B226" t="str">
            <v>Allowance for Surplus Ret</v>
          </cell>
        </row>
        <row r="227">
          <cell r="A227" t="str">
            <v>180101</v>
          </cell>
          <cell r="B227" t="str">
            <v>A/D - Land (Freehold) &amp; I</v>
          </cell>
        </row>
        <row r="228">
          <cell r="A228" t="str">
            <v>180201</v>
          </cell>
          <cell r="B228" t="str">
            <v>A/D - Land (Leasehold) &amp;</v>
          </cell>
        </row>
        <row r="229">
          <cell r="A229" t="str">
            <v>180301</v>
          </cell>
          <cell r="B229" t="str">
            <v>A/D - Buildingspmentance</v>
          </cell>
        </row>
        <row r="230">
          <cell r="A230" t="str">
            <v>180401</v>
          </cell>
          <cell r="B230" t="str">
            <v>A/D - Boiler &amp; AncillaryR</v>
          </cell>
        </row>
        <row r="231">
          <cell r="A231" t="str">
            <v>180501</v>
          </cell>
          <cell r="B231" t="str">
            <v>A/D - Plant &amp; Machinery e</v>
          </cell>
        </row>
        <row r="232">
          <cell r="A232" t="str">
            <v>180601</v>
          </cell>
          <cell r="B232" t="str">
            <v>A/D - Furniture &amp; Fitting</v>
          </cell>
        </row>
        <row r="233">
          <cell r="A233" t="str">
            <v>180701</v>
          </cell>
          <cell r="B233" t="str">
            <v>A/D - Automobilessnsuranc</v>
          </cell>
        </row>
        <row r="234">
          <cell r="A234" t="str">
            <v>180801</v>
          </cell>
          <cell r="B234" t="str">
            <v>A/D - Trucksistersntainer</v>
          </cell>
        </row>
        <row r="235">
          <cell r="A235" t="str">
            <v>180901</v>
          </cell>
          <cell r="B235" t="str">
            <v>A/D - Office Equipmenters</v>
          </cell>
        </row>
        <row r="236">
          <cell r="A236" t="str">
            <v>180902</v>
          </cell>
          <cell r="B236" t="str">
            <v>A/D - Computer Equipment</v>
          </cell>
        </row>
        <row r="237">
          <cell r="A237" t="str">
            <v>180903</v>
          </cell>
          <cell r="B237" t="str">
            <v>A/D - Computer Software s</v>
          </cell>
        </row>
        <row r="238">
          <cell r="A238" t="str">
            <v>181011</v>
          </cell>
          <cell r="B238" t="str">
            <v>A/D - S&amp;M - Vending Machi</v>
          </cell>
        </row>
        <row r="239">
          <cell r="A239" t="str">
            <v>181014</v>
          </cell>
          <cell r="B239" t="str">
            <v>A/D - S&amp;M - CoolersGenera</v>
          </cell>
        </row>
        <row r="240">
          <cell r="A240" t="str">
            <v>181015</v>
          </cell>
          <cell r="B240" t="str">
            <v>A/D - S&amp;M - Dispensers</v>
          </cell>
        </row>
        <row r="241">
          <cell r="A241" t="str">
            <v>181022</v>
          </cell>
          <cell r="B241" t="str">
            <v>A/D - S&amp;M - Cannisters) &amp;</v>
          </cell>
        </row>
        <row r="242">
          <cell r="A242" t="str">
            <v>181024</v>
          </cell>
          <cell r="B242" t="str">
            <v>A/D - S&amp;M - CO2 Gas Cylin</v>
          </cell>
        </row>
        <row r="243">
          <cell r="A243" t="str">
            <v>181025</v>
          </cell>
          <cell r="B243" t="str">
            <v>A/D - S&amp;M - Counters</v>
          </cell>
        </row>
        <row r="244">
          <cell r="A244" t="str">
            <v>181030</v>
          </cell>
          <cell r="B244" t="str">
            <v>A/D - S&amp;M - Advertising S</v>
          </cell>
        </row>
        <row r="245">
          <cell r="A245" t="str">
            <v>181101</v>
          </cell>
          <cell r="B245" t="str">
            <v>A/D - Forklifts</v>
          </cell>
        </row>
        <row r="246">
          <cell r="A246" t="str">
            <v>181201</v>
          </cell>
          <cell r="B246" t="str">
            <v>A/D - Water Resources</v>
          </cell>
        </row>
        <row r="247">
          <cell r="A247" t="str">
            <v>181202</v>
          </cell>
          <cell r="B247" t="str">
            <v>A/D - Lab Equipment</v>
          </cell>
        </row>
        <row r="248">
          <cell r="A248" t="str">
            <v>193501</v>
          </cell>
          <cell r="B248" t="str">
            <v>Pre-Operating Expenses</v>
          </cell>
        </row>
        <row r="249">
          <cell r="A249" t="str">
            <v>194201</v>
          </cell>
          <cell r="B249" t="str">
            <v>Goodwill</v>
          </cell>
        </row>
        <row r="250">
          <cell r="A250" t="str">
            <v>194401</v>
          </cell>
          <cell r="B250" t="str">
            <v>Franchise and Non-Compete</v>
          </cell>
        </row>
        <row r="251">
          <cell r="A251" t="str">
            <v>194601</v>
          </cell>
          <cell r="B251" t="str">
            <v>Trademarks and Tradenames</v>
          </cell>
        </row>
        <row r="252">
          <cell r="A252" t="str">
            <v>194801</v>
          </cell>
          <cell r="B252" t="str">
            <v>Other Intangible Assets</v>
          </cell>
        </row>
        <row r="253">
          <cell r="A253" t="str">
            <v>194901</v>
          </cell>
          <cell r="B253" t="str">
            <v>Deferred Expenditure</v>
          </cell>
        </row>
        <row r="254">
          <cell r="A254" t="str">
            <v>195201</v>
          </cell>
          <cell r="B254" t="str">
            <v>Accum Amort  - Goodwillca</v>
          </cell>
        </row>
        <row r="255">
          <cell r="A255" t="str">
            <v>195401</v>
          </cell>
          <cell r="B255" t="str">
            <v>Accum Amort  - Franchise</v>
          </cell>
        </row>
        <row r="256">
          <cell r="A256" t="str">
            <v>195601</v>
          </cell>
          <cell r="B256" t="str">
            <v>Accum Amort  - Trademarks</v>
          </cell>
        </row>
        <row r="257">
          <cell r="A257" t="str">
            <v>195801</v>
          </cell>
          <cell r="B257" t="str">
            <v>Accum Amort  - Other Inta</v>
          </cell>
        </row>
        <row r="258">
          <cell r="A258" t="str">
            <v>196001</v>
          </cell>
          <cell r="B258" t="str">
            <v>Inter-Co Loans - Pakistan</v>
          </cell>
        </row>
        <row r="259">
          <cell r="A259" t="str">
            <v>196005</v>
          </cell>
          <cell r="B259" t="str">
            <v>Inter-Co Loans - Sri Lank</v>
          </cell>
        </row>
        <row r="260">
          <cell r="A260" t="str">
            <v>196008</v>
          </cell>
          <cell r="B260" t="str">
            <v>Inter-Co Loans - Nepal (K</v>
          </cell>
        </row>
        <row r="261">
          <cell r="A261" t="str">
            <v>196009</v>
          </cell>
          <cell r="B261" t="str">
            <v>Inter-Co Loans - Nepal (T</v>
          </cell>
        </row>
        <row r="262">
          <cell r="A262" t="str">
            <v>196010</v>
          </cell>
          <cell r="B262" t="str">
            <v>Inter-Co Loans - Nepal al</v>
          </cell>
        </row>
        <row r="263">
          <cell r="A263" t="str">
            <v>196014</v>
          </cell>
          <cell r="B263" t="str">
            <v>Inter-Co Loans - Bruneiig</v>
          </cell>
        </row>
        <row r="264">
          <cell r="A264" t="str">
            <v>196016</v>
          </cell>
          <cell r="B264" t="str">
            <v>Inter-Co Loans - Singapor</v>
          </cell>
        </row>
        <row r="265">
          <cell r="A265" t="str">
            <v>196017</v>
          </cell>
          <cell r="B265" t="str">
            <v>Inter-Co Loans - FNBV -M'</v>
          </cell>
        </row>
        <row r="266">
          <cell r="A266" t="str">
            <v>196018</v>
          </cell>
          <cell r="B266" t="str">
            <v>Inter-Co Loans - FNCC -M'</v>
          </cell>
        </row>
        <row r="267">
          <cell r="A267" t="str">
            <v>196019</v>
          </cell>
          <cell r="B267" t="str">
            <v>Inter-Co Loans - Malaysia</v>
          </cell>
        </row>
        <row r="268">
          <cell r="A268" t="str">
            <v>196021</v>
          </cell>
          <cell r="B268" t="str">
            <v>Inter-Co Loans - HCMC</v>
          </cell>
        </row>
        <row r="269">
          <cell r="A269" t="str">
            <v>196022</v>
          </cell>
          <cell r="B269" t="str">
            <v>Inter-Co Loans - HanoiFun</v>
          </cell>
        </row>
        <row r="270">
          <cell r="A270" t="str">
            <v>196023</v>
          </cell>
          <cell r="B270" t="str">
            <v>Inter-Co Loans - Danangei</v>
          </cell>
        </row>
        <row r="271">
          <cell r="A271" t="str">
            <v>196030</v>
          </cell>
          <cell r="B271" t="str">
            <v>Inter-Co Loans - Cambodia</v>
          </cell>
        </row>
        <row r="272">
          <cell r="A272" t="str">
            <v>196090</v>
          </cell>
          <cell r="B272" t="str">
            <v>Inter-Co Loans - FNCCShor</v>
          </cell>
        </row>
        <row r="273">
          <cell r="A273" t="str">
            <v>196091</v>
          </cell>
          <cell r="B273" t="str">
            <v>Inter-Co Loans - CCILTrad</v>
          </cell>
        </row>
        <row r="274">
          <cell r="A274" t="str">
            <v>196101</v>
          </cell>
          <cell r="B274" t="str">
            <v>Inter-Co Loans - F&amp;N (S)</v>
          </cell>
        </row>
        <row r="275">
          <cell r="A275" t="str">
            <v>196110</v>
          </cell>
          <cell r="B275" t="str">
            <v>Inter-Co Loans - Asia Dai</v>
          </cell>
        </row>
        <row r="276">
          <cell r="A276" t="str">
            <v>196111</v>
          </cell>
          <cell r="B276" t="str">
            <v>Inter-Co Loans - Premier</v>
          </cell>
        </row>
        <row r="277">
          <cell r="A277" t="str">
            <v>196119</v>
          </cell>
          <cell r="B277" t="str">
            <v>Inter-Co Loans - Intl The</v>
          </cell>
        </row>
        <row r="278">
          <cell r="A278" t="str">
            <v>196120</v>
          </cell>
          <cell r="B278" t="str">
            <v>Inter-Co Loans - F&amp;N Hold</v>
          </cell>
        </row>
        <row r="279">
          <cell r="A279" t="str">
            <v>196121</v>
          </cell>
          <cell r="B279" t="str">
            <v>Inter-Co Loans - F&amp;N (M)</v>
          </cell>
        </row>
        <row r="280">
          <cell r="A280" t="str">
            <v>196123</v>
          </cell>
          <cell r="B280" t="str">
            <v>Inter-Co Loans - F&amp;N Food</v>
          </cell>
        </row>
        <row r="281">
          <cell r="A281" t="str">
            <v>196127</v>
          </cell>
          <cell r="B281" t="str">
            <v>Inter-Co Loans - F&amp;N Dair</v>
          </cell>
        </row>
        <row r="282">
          <cell r="A282" t="str">
            <v>196128</v>
          </cell>
          <cell r="B282" t="str">
            <v>Inter-Co Loans - Premier</v>
          </cell>
        </row>
        <row r="283">
          <cell r="A283" t="str">
            <v>196131</v>
          </cell>
          <cell r="B283" t="str">
            <v>Inter-Co Loans - Centrepo</v>
          </cell>
        </row>
        <row r="284">
          <cell r="A284" t="str">
            <v>196156</v>
          </cell>
          <cell r="B284" t="str">
            <v>Inter-Co Loans - API</v>
          </cell>
        </row>
        <row r="285">
          <cell r="A285" t="str">
            <v>196157</v>
          </cell>
          <cell r="B285" t="str">
            <v>Inter-Co Loans - APB</v>
          </cell>
        </row>
        <row r="286">
          <cell r="A286" t="str">
            <v>196201</v>
          </cell>
          <cell r="B286" t="str">
            <v>Inter-Co Loans - CC&amp; rela</v>
          </cell>
        </row>
        <row r="287">
          <cell r="A287" t="str">
            <v>196251</v>
          </cell>
          <cell r="B287" t="str">
            <v>Inter-Co Loans - CC Nestl</v>
          </cell>
        </row>
        <row r="288">
          <cell r="A288" t="str">
            <v>196301</v>
          </cell>
          <cell r="B288" t="str">
            <v>Inter-Co Loans - PT Polar</v>
          </cell>
        </row>
        <row r="289">
          <cell r="A289" t="str">
            <v>196302</v>
          </cell>
          <cell r="B289" t="str">
            <v>Inter-Co Loans - Limunusa</v>
          </cell>
        </row>
        <row r="290">
          <cell r="A290" t="str">
            <v>197001</v>
          </cell>
          <cell r="B290" t="str">
            <v>Inter-Co Rec - Pakistan</v>
          </cell>
        </row>
        <row r="291">
          <cell r="A291" t="str">
            <v>197005</v>
          </cell>
          <cell r="B291" t="str">
            <v>Inter-Co Rec - Sri Lanka</v>
          </cell>
        </row>
        <row r="292">
          <cell r="A292" t="str">
            <v>197008</v>
          </cell>
          <cell r="B292" t="str">
            <v>Inter-Co Rec - KTM (Nepal</v>
          </cell>
        </row>
        <row r="293">
          <cell r="A293" t="str">
            <v>197009</v>
          </cell>
          <cell r="B293" t="str">
            <v>Inter-Co Rec - Terai (Nep</v>
          </cell>
        </row>
        <row r="294">
          <cell r="A294" t="str">
            <v>197010</v>
          </cell>
          <cell r="B294" t="str">
            <v>Inter-Co Rec - Nepal</v>
          </cell>
        </row>
        <row r="295">
          <cell r="A295" t="str">
            <v>197014</v>
          </cell>
          <cell r="B295" t="str">
            <v>Inter-Co Rec - Brunai</v>
          </cell>
        </row>
        <row r="296">
          <cell r="A296" t="str">
            <v>197016</v>
          </cell>
          <cell r="B296" t="str">
            <v>Inter-Co Rec - Tuas</v>
          </cell>
        </row>
        <row r="297">
          <cell r="A297" t="str">
            <v>197017</v>
          </cell>
          <cell r="B297" t="str">
            <v>Inter-Co Rece -FNBV Malay</v>
          </cell>
        </row>
        <row r="298">
          <cell r="A298" t="str">
            <v>197018</v>
          </cell>
          <cell r="B298" t="str">
            <v>Inter-Co Rece -FNCC Malay</v>
          </cell>
        </row>
        <row r="299">
          <cell r="A299" t="str">
            <v>197019</v>
          </cell>
          <cell r="B299" t="str">
            <v>Inter-Co Rece -Malaysia</v>
          </cell>
        </row>
        <row r="300">
          <cell r="A300" t="str">
            <v>197021</v>
          </cell>
          <cell r="B300" t="str">
            <v>Inter-Co Rece -HCMC</v>
          </cell>
        </row>
        <row r="301">
          <cell r="A301" t="str">
            <v>197022</v>
          </cell>
          <cell r="B301" t="str">
            <v>Inter-Co Rece -Hanoi</v>
          </cell>
        </row>
        <row r="302">
          <cell r="A302" t="str">
            <v>197023</v>
          </cell>
          <cell r="B302" t="str">
            <v>Inter-Co Rece -Danang</v>
          </cell>
        </row>
        <row r="303">
          <cell r="A303" t="str">
            <v>197030</v>
          </cell>
          <cell r="B303" t="str">
            <v>Inter-Co Rece -Cambodia</v>
          </cell>
        </row>
        <row r="304">
          <cell r="A304" t="str">
            <v>197090</v>
          </cell>
          <cell r="B304" t="str">
            <v>Inter-Co Rece -FNCC Corp.</v>
          </cell>
        </row>
        <row r="305">
          <cell r="A305" t="str">
            <v>197091</v>
          </cell>
          <cell r="B305" t="str">
            <v>Inter-Co Rece -CCIL</v>
          </cell>
        </row>
        <row r="306">
          <cell r="A306" t="str">
            <v>197101</v>
          </cell>
          <cell r="B306" t="str">
            <v>Inter-Co Related - F&amp;N (S</v>
          </cell>
        </row>
        <row r="307">
          <cell r="A307" t="str">
            <v>197110</v>
          </cell>
          <cell r="B307" t="str">
            <v>Inter-Co Related - Asia D</v>
          </cell>
        </row>
        <row r="308">
          <cell r="A308" t="str">
            <v>197111</v>
          </cell>
          <cell r="B308" t="str">
            <v>Inter-Co Related - Premie</v>
          </cell>
        </row>
        <row r="309">
          <cell r="A309" t="str">
            <v>197119</v>
          </cell>
          <cell r="B309" t="str">
            <v>Inter-Co Related - Intl T</v>
          </cell>
        </row>
        <row r="310">
          <cell r="A310" t="str">
            <v>197120</v>
          </cell>
          <cell r="B310" t="str">
            <v>Inter-Co Related - F&amp;N Ho</v>
          </cell>
        </row>
        <row r="311">
          <cell r="A311" t="str">
            <v>197121</v>
          </cell>
          <cell r="B311" t="str">
            <v>Inter-Co Related - F&amp;N (M</v>
          </cell>
        </row>
        <row r="312">
          <cell r="A312" t="str">
            <v>197123</v>
          </cell>
          <cell r="B312" t="str">
            <v>Inter-Co Related - F&amp;N Fo</v>
          </cell>
        </row>
        <row r="313">
          <cell r="A313" t="str">
            <v>197127</v>
          </cell>
          <cell r="B313" t="str">
            <v>Inter-Co Related - F&amp;N Da</v>
          </cell>
        </row>
        <row r="314">
          <cell r="A314" t="str">
            <v>197128</v>
          </cell>
          <cell r="B314" t="str">
            <v>Inter-Co Related - Premie</v>
          </cell>
        </row>
        <row r="315">
          <cell r="A315" t="str">
            <v>197131</v>
          </cell>
          <cell r="B315" t="str">
            <v>Inter-Co Related - Centre</v>
          </cell>
        </row>
        <row r="316">
          <cell r="A316" t="str">
            <v>197156</v>
          </cell>
          <cell r="B316" t="str">
            <v>Inter-Co Related - Asia P</v>
          </cell>
        </row>
        <row r="317">
          <cell r="A317" t="str">
            <v>197157</v>
          </cell>
          <cell r="B317" t="str">
            <v>Inter-Co Related - Asia P</v>
          </cell>
        </row>
        <row r="318">
          <cell r="A318" t="str">
            <v>197201</v>
          </cell>
          <cell r="B318" t="str">
            <v>Inter-Co Related - CC&amp; re</v>
          </cell>
        </row>
        <row r="319">
          <cell r="A319" t="str">
            <v>197251</v>
          </cell>
          <cell r="B319" t="str">
            <v>Inter-Co Related - CC Nes</v>
          </cell>
        </row>
        <row r="320">
          <cell r="A320" t="str">
            <v>197301</v>
          </cell>
          <cell r="B320" t="str">
            <v>Inter-Co Related - PT Pol</v>
          </cell>
        </row>
        <row r="321">
          <cell r="A321" t="str">
            <v>197302</v>
          </cell>
          <cell r="B321" t="str">
            <v>Inter-Co Related - Limunu</v>
          </cell>
        </row>
        <row r="322">
          <cell r="A322" t="str">
            <v>211001</v>
          </cell>
          <cell r="B322" t="str">
            <v>Accts Payable - Trade</v>
          </cell>
        </row>
        <row r="323">
          <cell r="A323" t="str">
            <v>211003</v>
          </cell>
          <cell r="B323" t="str">
            <v>Accts Payable -Trade-Accr</v>
          </cell>
        </row>
        <row r="324">
          <cell r="A324" t="str">
            <v>212001</v>
          </cell>
          <cell r="B324" t="str">
            <v>Accts Payable - Misc.</v>
          </cell>
        </row>
        <row r="325">
          <cell r="A325" t="str">
            <v>212101</v>
          </cell>
          <cell r="B325" t="str">
            <v>Customers'Deposits &amp; Cred</v>
          </cell>
        </row>
        <row r="326">
          <cell r="A326" t="str">
            <v>212201</v>
          </cell>
          <cell r="B326" t="str">
            <v>Account payable -Other</v>
          </cell>
        </row>
        <row r="327">
          <cell r="A327" t="str">
            <v>212301</v>
          </cell>
          <cell r="B327" t="str">
            <v>Salesmen's Deferred Commi</v>
          </cell>
        </row>
        <row r="328">
          <cell r="A328" t="str">
            <v>212401</v>
          </cell>
          <cell r="B328" t="str">
            <v>Employees' Miscellaneous</v>
          </cell>
        </row>
        <row r="329">
          <cell r="A329" t="str">
            <v>212501</v>
          </cell>
          <cell r="B329" t="str">
            <v>Dealer Discounts Payables</v>
          </cell>
        </row>
        <row r="330">
          <cell r="A330" t="str">
            <v>212701</v>
          </cell>
          <cell r="B330" t="str">
            <v>Bank Overdrafts</v>
          </cell>
        </row>
        <row r="331">
          <cell r="A331" t="str">
            <v>212801</v>
          </cell>
          <cell r="B331" t="str">
            <v>Loans and Notes Payable -</v>
          </cell>
        </row>
        <row r="332">
          <cell r="A332" t="str">
            <v>212901</v>
          </cell>
          <cell r="B332" t="str">
            <v>Current Maturity - Long-T</v>
          </cell>
        </row>
        <row r="333">
          <cell r="A333" t="str">
            <v>213001</v>
          </cell>
          <cell r="B333" t="str">
            <v>Dividends Payable</v>
          </cell>
        </row>
        <row r="334">
          <cell r="A334" t="str">
            <v>213101</v>
          </cell>
          <cell r="B334" t="str">
            <v>Deferred Income - Short-T</v>
          </cell>
        </row>
        <row r="335">
          <cell r="A335" t="str">
            <v>221001.bottles</v>
          </cell>
          <cell r="B335" t="str">
            <v>Container Deposit Liabi</v>
          </cell>
        </row>
        <row r="336">
          <cell r="A336" t="str">
            <v>221001.case</v>
          </cell>
          <cell r="B336" t="str">
            <v>Container Deposit Liabi</v>
          </cell>
        </row>
        <row r="337">
          <cell r="A337" t="str">
            <v>221001.pallet</v>
          </cell>
          <cell r="B337" t="str">
            <v>Container Deposit Liabi</v>
          </cell>
        </row>
        <row r="338">
          <cell r="A338" t="str">
            <v>222101</v>
          </cell>
          <cell r="B338" t="str">
            <v>Accrued AdvertisingMisc.</v>
          </cell>
        </row>
        <row r="339">
          <cell r="A339" t="str">
            <v>222201.body</v>
          </cell>
          <cell r="B339" t="str">
            <v>Accrued Expense - Gener</v>
          </cell>
        </row>
        <row r="340">
          <cell r="A340" t="str">
            <v>222201.carton</v>
          </cell>
          <cell r="B340" t="str">
            <v>Accrued Expense - Gener</v>
          </cell>
        </row>
        <row r="341">
          <cell r="A341" t="str">
            <v>222201.chemic</v>
          </cell>
          <cell r="B341" t="str">
            <v>Accrued Expense - Gener</v>
          </cell>
        </row>
        <row r="342">
          <cell r="A342" t="str">
            <v>222201.concent</v>
          </cell>
          <cell r="B342" t="str">
            <v>Accrued Expense - Gener</v>
          </cell>
        </row>
        <row r="343">
          <cell r="A343" t="str">
            <v>222201.co2</v>
          </cell>
          <cell r="B343" t="str">
            <v>Accrued Expense - Gener</v>
          </cell>
        </row>
        <row r="344">
          <cell r="A344" t="str">
            <v>222201.crown</v>
          </cell>
          <cell r="B344" t="str">
            <v>Accrued Expense - Gener</v>
          </cell>
        </row>
        <row r="345">
          <cell r="A345" t="str">
            <v>222201.ctn</v>
          </cell>
          <cell r="B345" t="str">
            <v>Accrued Expense - Gener</v>
          </cell>
        </row>
        <row r="346">
          <cell r="A346" t="str">
            <v>222201.end</v>
          </cell>
          <cell r="B346" t="str">
            <v>Accrued Expense - Gener</v>
          </cell>
        </row>
        <row r="347">
          <cell r="A347" t="str">
            <v>222201.gen</v>
          </cell>
          <cell r="B347" t="str">
            <v>Accrued Expense - Gener</v>
          </cell>
        </row>
        <row r="348">
          <cell r="A348" t="str">
            <v>222201.inv</v>
          </cell>
          <cell r="B348" t="str">
            <v>Accrued Expense - Gener</v>
          </cell>
        </row>
        <row r="349">
          <cell r="A349" t="str">
            <v>222201.pet</v>
          </cell>
          <cell r="B349" t="str">
            <v>Accrued Expense - Gener</v>
          </cell>
        </row>
        <row r="350">
          <cell r="A350" t="str">
            <v>222201.sugar</v>
          </cell>
          <cell r="B350" t="str">
            <v>Accrued Expense - Gener</v>
          </cell>
        </row>
        <row r="351">
          <cell r="A351" t="str">
            <v>222301.health</v>
          </cell>
          <cell r="B351" t="str">
            <v>Accrued Insurance</v>
          </cell>
        </row>
        <row r="352">
          <cell r="A352" t="str">
            <v>222301.ins</v>
          </cell>
          <cell r="B352" t="str">
            <v>Accrued Insurance</v>
          </cell>
        </row>
        <row r="353">
          <cell r="A353" t="str">
            <v>222301.social</v>
          </cell>
          <cell r="B353" t="str">
            <v>Accrued Insurance</v>
          </cell>
        </row>
        <row r="354">
          <cell r="A354" t="str">
            <v>222401.citi</v>
          </cell>
          <cell r="B354" t="str">
            <v>Accrued Interest Payabl</v>
          </cell>
        </row>
        <row r="355">
          <cell r="A355" t="str">
            <v>222401.ind</v>
          </cell>
          <cell r="B355" t="str">
            <v>Accrued Interest Payabl</v>
          </cell>
        </row>
        <row r="356">
          <cell r="A356" t="str">
            <v>222501.com</v>
          </cell>
          <cell r="B356" t="str">
            <v>Accrued - Payroll</v>
          </cell>
        </row>
        <row r="357">
          <cell r="A357" t="str">
            <v>222501.ded</v>
          </cell>
          <cell r="B357" t="str">
            <v>Accrued - Payroll</v>
          </cell>
        </row>
        <row r="358">
          <cell r="A358" t="str">
            <v>222501.expats</v>
          </cell>
          <cell r="B358" t="str">
            <v>Accrued - Payroll</v>
          </cell>
        </row>
        <row r="359">
          <cell r="A359" t="str">
            <v>222501.pit</v>
          </cell>
          <cell r="B359" t="str">
            <v>Accrued - Payroll</v>
          </cell>
        </row>
        <row r="360">
          <cell r="A360" t="str">
            <v>222501.resign</v>
          </cell>
          <cell r="B360" t="str">
            <v>Accrued - Payroll</v>
          </cell>
        </row>
        <row r="361">
          <cell r="A361" t="str">
            <v>222501.sal</v>
          </cell>
          <cell r="B361" t="str">
            <v>Accrued - Payroll</v>
          </cell>
        </row>
        <row r="362">
          <cell r="A362" t="str">
            <v>222502</v>
          </cell>
          <cell r="B362" t="str">
            <v>Accrued Compensation - Bo</v>
          </cell>
        </row>
        <row r="363">
          <cell r="A363" t="str">
            <v>222601</v>
          </cell>
          <cell r="B363" t="str">
            <v>Marketing Program Commitm</v>
          </cell>
        </row>
        <row r="364">
          <cell r="A364" t="str">
            <v>222701</v>
          </cell>
          <cell r="B364" t="str">
            <v>Acc Retirement Plan - D/B</v>
          </cell>
        </row>
        <row r="365">
          <cell r="A365" t="str">
            <v>222801</v>
          </cell>
          <cell r="B365" t="str">
            <v>Acc Retirement Plan - Oth</v>
          </cell>
        </row>
        <row r="366">
          <cell r="A366" t="str">
            <v>223401</v>
          </cell>
          <cell r="B366" t="str">
            <v>Accrued Taxes - Current</v>
          </cell>
        </row>
        <row r="367">
          <cell r="A367" t="str">
            <v>223501</v>
          </cell>
          <cell r="B367" t="str">
            <v>Accrued Taxes - Prior Yea</v>
          </cell>
        </row>
        <row r="368">
          <cell r="A368" t="str">
            <v>223701</v>
          </cell>
          <cell r="B368" t="str">
            <v>Deferred Taxes - Current</v>
          </cell>
        </row>
        <row r="369">
          <cell r="A369" t="str">
            <v>223801</v>
          </cell>
          <cell r="B369" t="str">
            <v>Deferred Taxes - Prior Ye</v>
          </cell>
        </row>
        <row r="370">
          <cell r="A370" t="str">
            <v>224101</v>
          </cell>
          <cell r="B370" t="str">
            <v>Employees' Payroll Taxes</v>
          </cell>
        </row>
        <row r="371">
          <cell r="A371" t="str">
            <v>224301.vati</v>
          </cell>
          <cell r="B371" t="str">
            <v>VAT or GST Collections</v>
          </cell>
        </row>
        <row r="372">
          <cell r="A372" t="str">
            <v>224301.vato</v>
          </cell>
          <cell r="B372" t="str">
            <v>VAT or GST Collections</v>
          </cell>
        </row>
        <row r="373">
          <cell r="A373" t="str">
            <v>224401</v>
          </cell>
          <cell r="B373" t="str">
            <v>Accrued Payroll Taxesions</v>
          </cell>
        </row>
        <row r="374">
          <cell r="A374" t="str">
            <v>224501</v>
          </cell>
          <cell r="B374" t="str">
            <v>Accrued Taxes - General</v>
          </cell>
        </row>
        <row r="375">
          <cell r="A375" t="str">
            <v>224601</v>
          </cell>
          <cell r="B375" t="str">
            <v>Withholding Taxes on Remi</v>
          </cell>
        </row>
        <row r="376">
          <cell r="A376" t="str">
            <v>225201</v>
          </cell>
          <cell r="B376" t="str">
            <v>Valuation Allowance - Def</v>
          </cell>
        </row>
        <row r="377">
          <cell r="A377" t="str">
            <v>232001</v>
          </cell>
          <cell r="B377" t="str">
            <v>Inter-Co Loans - Pakistan</v>
          </cell>
        </row>
        <row r="378">
          <cell r="A378" t="str">
            <v>232005</v>
          </cell>
          <cell r="B378" t="str">
            <v>Inter-Co Loans - Sri Lank</v>
          </cell>
        </row>
        <row r="379">
          <cell r="A379" t="str">
            <v>232008</v>
          </cell>
          <cell r="B379" t="str">
            <v>Inter-Co Loans - KTM</v>
          </cell>
        </row>
        <row r="380">
          <cell r="A380" t="str">
            <v>232009</v>
          </cell>
          <cell r="B380" t="str">
            <v>Inter-Co Loans - Terai</v>
          </cell>
        </row>
        <row r="381">
          <cell r="A381" t="str">
            <v>232010</v>
          </cell>
          <cell r="B381" t="str">
            <v>Inter-Co Loans - Nepal</v>
          </cell>
        </row>
        <row r="382">
          <cell r="A382" t="str">
            <v>232014</v>
          </cell>
          <cell r="B382" t="str">
            <v>Inter-Co Loans - Bruneir</v>
          </cell>
        </row>
        <row r="383">
          <cell r="A383" t="str">
            <v>232016</v>
          </cell>
          <cell r="B383" t="str">
            <v>Inter-Co Loans - Singapor</v>
          </cell>
        </row>
        <row r="384">
          <cell r="A384" t="str">
            <v>232017</v>
          </cell>
          <cell r="B384" t="str">
            <v>Inter-Co Loans - FNBV Mal</v>
          </cell>
        </row>
        <row r="385">
          <cell r="A385" t="str">
            <v>232018</v>
          </cell>
          <cell r="B385" t="str">
            <v>Inter-Co Loans - FNCC Mal</v>
          </cell>
        </row>
        <row r="386">
          <cell r="A386" t="str">
            <v>232019</v>
          </cell>
          <cell r="B386" t="str">
            <v>Inter-Co Loans - Malaysia</v>
          </cell>
        </row>
        <row r="387">
          <cell r="A387" t="str">
            <v>232021</v>
          </cell>
          <cell r="B387" t="str">
            <v>Inter-Co Loans - HCMC</v>
          </cell>
        </row>
        <row r="388">
          <cell r="A388" t="str">
            <v>232022</v>
          </cell>
          <cell r="B388" t="str">
            <v>Inter-Co Loans - Hanoi</v>
          </cell>
        </row>
        <row r="389">
          <cell r="A389" t="str">
            <v>232023</v>
          </cell>
          <cell r="B389" t="str">
            <v>Inter-Co Loans - Danang</v>
          </cell>
        </row>
        <row r="390">
          <cell r="A390" t="str">
            <v>232030</v>
          </cell>
          <cell r="B390" t="str">
            <v>Inter-Co Loans - Cambodia</v>
          </cell>
        </row>
        <row r="391">
          <cell r="A391" t="str">
            <v>232090</v>
          </cell>
          <cell r="B391" t="str">
            <v>Inter-Co Loans - FNCC(Cor</v>
          </cell>
        </row>
        <row r="392">
          <cell r="A392" t="str">
            <v>232091</v>
          </cell>
          <cell r="B392" t="str">
            <v>Inter-Co Loans - CCIL</v>
          </cell>
        </row>
        <row r="393">
          <cell r="A393" t="str">
            <v>232101</v>
          </cell>
          <cell r="B393" t="str">
            <v>ICLs - F&amp;N (S) Pte Ltd</v>
          </cell>
        </row>
        <row r="394">
          <cell r="A394" t="str">
            <v>232110</v>
          </cell>
          <cell r="B394" t="str">
            <v>ICL- Asia Daries Pte Ltd</v>
          </cell>
        </row>
        <row r="395">
          <cell r="A395" t="str">
            <v>232111</v>
          </cell>
          <cell r="B395" t="str">
            <v>ICL- Premier Milk (S) Pte</v>
          </cell>
        </row>
        <row r="396">
          <cell r="A396" t="str">
            <v>232119</v>
          </cell>
          <cell r="B396" t="str">
            <v>ICL- Intl Theme Parks (S)</v>
          </cell>
        </row>
        <row r="397">
          <cell r="A397" t="str">
            <v>232120</v>
          </cell>
          <cell r="B397" t="str">
            <v>ICL- F&amp;N Holding Sdn Bhd</v>
          </cell>
        </row>
        <row r="398">
          <cell r="A398" t="str">
            <v>232121</v>
          </cell>
          <cell r="B398" t="str">
            <v>ICL- F&amp;N (M) Sdn Bhd</v>
          </cell>
        </row>
        <row r="399">
          <cell r="A399" t="str">
            <v>232123</v>
          </cell>
          <cell r="B399" t="str">
            <v>ICL- F&amp;N Foods Sdn Bhd</v>
          </cell>
        </row>
        <row r="400">
          <cell r="A400" t="str">
            <v>232127</v>
          </cell>
          <cell r="B400" t="str">
            <v>ICL- F&amp;N Dairies (M) Sdn</v>
          </cell>
        </row>
        <row r="401">
          <cell r="A401" t="str">
            <v>232128</v>
          </cell>
          <cell r="B401" t="str">
            <v>ICL- Premier Milk (M) Sdn</v>
          </cell>
        </row>
        <row r="402">
          <cell r="A402" t="str">
            <v>232131</v>
          </cell>
          <cell r="B402" t="str">
            <v>ICL- Centrepoint Properti</v>
          </cell>
        </row>
        <row r="403">
          <cell r="A403" t="str">
            <v>232156</v>
          </cell>
          <cell r="B403" t="str">
            <v>ICL- Asia Pacific Investm</v>
          </cell>
        </row>
        <row r="404">
          <cell r="A404" t="str">
            <v>232157</v>
          </cell>
          <cell r="B404" t="str">
            <v>ICL- Asia Pacific Breweri</v>
          </cell>
        </row>
        <row r="405">
          <cell r="A405" t="str">
            <v>232201</v>
          </cell>
          <cell r="B405" t="str">
            <v>Inter-Co Loans - CC&amp; rela</v>
          </cell>
        </row>
        <row r="406">
          <cell r="A406" t="str">
            <v>232251</v>
          </cell>
          <cell r="B406" t="str">
            <v>Inter-Co Loans - CC Nestl</v>
          </cell>
        </row>
        <row r="407">
          <cell r="A407" t="str">
            <v>232301</v>
          </cell>
          <cell r="B407" t="str">
            <v>Inter-Co Loans - PT Polar</v>
          </cell>
        </row>
        <row r="408">
          <cell r="A408" t="str">
            <v>232302</v>
          </cell>
          <cell r="B408" t="str">
            <v>Inter-Co Loans - Limunusa</v>
          </cell>
        </row>
        <row r="409">
          <cell r="A409" t="str">
            <v>233001</v>
          </cell>
          <cell r="B409" t="str">
            <v>Inter-Co Payable - Pakist</v>
          </cell>
        </row>
        <row r="410">
          <cell r="A410" t="str">
            <v>233005</v>
          </cell>
          <cell r="B410" t="str">
            <v>Inter-Co Payable - Sri La</v>
          </cell>
        </row>
        <row r="411">
          <cell r="A411" t="str">
            <v>233008</v>
          </cell>
          <cell r="B411" t="str">
            <v>Inter-Co Payable - KTM</v>
          </cell>
        </row>
        <row r="412">
          <cell r="A412" t="str">
            <v>233009</v>
          </cell>
          <cell r="B412" t="str">
            <v>Inter-Co Payable - Terai</v>
          </cell>
        </row>
        <row r="413">
          <cell r="A413" t="str">
            <v>233010</v>
          </cell>
          <cell r="B413" t="str">
            <v>Inter-Co Payable - Nepal</v>
          </cell>
        </row>
        <row r="414">
          <cell r="A414" t="str">
            <v>233014</v>
          </cell>
          <cell r="B414" t="str">
            <v>Inter-Co Payable - Brunei</v>
          </cell>
        </row>
        <row r="415">
          <cell r="A415" t="str">
            <v>233016</v>
          </cell>
          <cell r="B415" t="str">
            <v>Inter-Co Payable - Tuas</v>
          </cell>
        </row>
        <row r="416">
          <cell r="A416" t="str">
            <v>233017</v>
          </cell>
          <cell r="B416" t="str">
            <v>Inter-Co Payable - Bever</v>
          </cell>
        </row>
        <row r="417">
          <cell r="A417" t="str">
            <v>233018</v>
          </cell>
          <cell r="B417" t="str">
            <v>Inter-Co Payable - Malays</v>
          </cell>
        </row>
        <row r="418">
          <cell r="A418" t="str">
            <v>233019</v>
          </cell>
          <cell r="B418" t="str">
            <v>Inter-Co Payable - Malays</v>
          </cell>
        </row>
        <row r="419">
          <cell r="A419" t="str">
            <v>233021</v>
          </cell>
          <cell r="B419" t="str">
            <v>Inter-Co Payable - HCMCEL</v>
          </cell>
        </row>
        <row r="420">
          <cell r="A420" t="str">
            <v>233022</v>
          </cell>
          <cell r="B420" t="str">
            <v>Inter-Co Payable - Hanoi</v>
          </cell>
        </row>
        <row r="421">
          <cell r="A421" t="str">
            <v>233023</v>
          </cell>
          <cell r="B421" t="str">
            <v>Inter-Co Payable - Danang</v>
          </cell>
        </row>
        <row r="422">
          <cell r="A422" t="str">
            <v>233030</v>
          </cell>
          <cell r="B422" t="str">
            <v>Inter-Co Payable - Cambod</v>
          </cell>
        </row>
        <row r="423">
          <cell r="A423" t="str">
            <v>233090</v>
          </cell>
          <cell r="B423" t="str">
            <v>Inter-Co Payable - FNCC</v>
          </cell>
        </row>
        <row r="424">
          <cell r="A424" t="str">
            <v>233091</v>
          </cell>
          <cell r="B424" t="str">
            <v>Inter-Co Payable - CCIL</v>
          </cell>
        </row>
        <row r="425">
          <cell r="A425" t="str">
            <v>233101</v>
          </cell>
          <cell r="B425" t="str">
            <v>Int-Co Related - F&amp;N (S)</v>
          </cell>
        </row>
        <row r="426">
          <cell r="A426" t="str">
            <v>233110</v>
          </cell>
          <cell r="B426" t="str">
            <v>Int-Co Related - Asia Dai</v>
          </cell>
        </row>
        <row r="427">
          <cell r="A427" t="str">
            <v>233111</v>
          </cell>
          <cell r="B427" t="str">
            <v>Int-Co Related - Premier</v>
          </cell>
        </row>
        <row r="428">
          <cell r="A428" t="str">
            <v>233119</v>
          </cell>
          <cell r="B428" t="str">
            <v>Int-Co Related - Intl The</v>
          </cell>
        </row>
        <row r="429">
          <cell r="A429" t="str">
            <v>233120</v>
          </cell>
          <cell r="B429" t="str">
            <v>Int-Co Related - F&amp;N Hold</v>
          </cell>
        </row>
        <row r="430">
          <cell r="A430" t="str">
            <v>233121</v>
          </cell>
          <cell r="B430" t="str">
            <v>Int-Co Related - F&amp;N(M) S</v>
          </cell>
        </row>
        <row r="431">
          <cell r="A431" t="str">
            <v>233123</v>
          </cell>
          <cell r="B431" t="str">
            <v>Int-Co Related - F&amp;N Food</v>
          </cell>
        </row>
        <row r="432">
          <cell r="A432" t="str">
            <v>233127</v>
          </cell>
          <cell r="B432" t="str">
            <v>Int-Co Related - F&amp;N Dair</v>
          </cell>
        </row>
        <row r="433">
          <cell r="A433" t="str">
            <v>233128</v>
          </cell>
          <cell r="B433" t="str">
            <v>Int-Co Related - Premier</v>
          </cell>
        </row>
        <row r="434">
          <cell r="A434" t="str">
            <v>233131</v>
          </cell>
          <cell r="B434" t="str">
            <v>Int-Co Related - Centrepo</v>
          </cell>
        </row>
        <row r="435">
          <cell r="A435" t="str">
            <v>233156</v>
          </cell>
          <cell r="B435" t="str">
            <v>Int-Co Related - Asia Pac</v>
          </cell>
        </row>
        <row r="436">
          <cell r="A436" t="str">
            <v>233157</v>
          </cell>
          <cell r="B436" t="str">
            <v>Int-Co Related - APB</v>
          </cell>
        </row>
        <row r="437">
          <cell r="A437" t="str">
            <v>233201</v>
          </cell>
          <cell r="B437" t="str">
            <v>Inter-Co Related - CCFELC</v>
          </cell>
        </row>
        <row r="438">
          <cell r="A438" t="str">
            <v>233251</v>
          </cell>
          <cell r="B438" t="str">
            <v>Inter-Co Related - CC Nes</v>
          </cell>
        </row>
        <row r="439">
          <cell r="A439" t="str">
            <v>233301</v>
          </cell>
          <cell r="B439" t="str">
            <v>Inter-Co Related - PT Pol</v>
          </cell>
        </row>
        <row r="440">
          <cell r="A440" t="str">
            <v>233302</v>
          </cell>
          <cell r="B440" t="str">
            <v>Inter-Co Related - Limunu</v>
          </cell>
        </row>
        <row r="441">
          <cell r="A441" t="str">
            <v>240090</v>
          </cell>
          <cell r="B441" t="str">
            <v>Shareholder Loans - FNCC</v>
          </cell>
        </row>
        <row r="442">
          <cell r="A442" t="str">
            <v>240091</v>
          </cell>
          <cell r="B442" t="str">
            <v>Shareholder Loans - CCIL</v>
          </cell>
        </row>
        <row r="443">
          <cell r="A443" t="str">
            <v>250001</v>
          </cell>
          <cell r="B443" t="str">
            <v>Long-Term Debtted</v>
          </cell>
        </row>
        <row r="444">
          <cell r="A444" t="str">
            <v>255001</v>
          </cell>
          <cell r="B444" t="str">
            <v>Deferred Income - Long-Te</v>
          </cell>
        </row>
        <row r="445">
          <cell r="A445" t="str">
            <v>271001</v>
          </cell>
          <cell r="B445" t="str">
            <v>Settlement Sheet Clearanc</v>
          </cell>
        </row>
        <row r="446">
          <cell r="A446" t="str">
            <v>272101</v>
          </cell>
          <cell r="B446" t="str">
            <v>Plant Clearing Account  D</v>
          </cell>
        </row>
        <row r="447">
          <cell r="A447" t="str">
            <v>292001</v>
          </cell>
          <cell r="B447" t="str">
            <v>Issued Share Capital</v>
          </cell>
        </row>
        <row r="448">
          <cell r="A448" t="str">
            <v>294001</v>
          </cell>
          <cell r="B448" t="str">
            <v>Additional Paid-In Capita</v>
          </cell>
        </row>
        <row r="449">
          <cell r="A449" t="str">
            <v>295001</v>
          </cell>
          <cell r="B449" t="str">
            <v>Minority Interest</v>
          </cell>
        </row>
        <row r="450">
          <cell r="A450" t="str">
            <v>296001</v>
          </cell>
          <cell r="B450" t="str">
            <v>Retained Earnings</v>
          </cell>
        </row>
        <row r="451">
          <cell r="A451" t="str">
            <v>297001</v>
          </cell>
          <cell r="B451" t="str">
            <v>Capital Reserves</v>
          </cell>
        </row>
        <row r="452">
          <cell r="A452" t="str">
            <v>298001</v>
          </cell>
          <cell r="B452" t="str">
            <v>Net Income/Loss - Current</v>
          </cell>
        </row>
        <row r="453">
          <cell r="A453" t="str">
            <v>299001</v>
          </cell>
          <cell r="B453" t="str">
            <v>Sub Transl Adjust Begin.</v>
          </cell>
        </row>
        <row r="454">
          <cell r="A454" t="str">
            <v>299101</v>
          </cell>
          <cell r="B454" t="str">
            <v>Sub transl Adjus-C YTD</v>
          </cell>
        </row>
        <row r="455">
          <cell r="A455" t="str">
            <v>0</v>
          </cell>
          <cell r="B455" t="str">
            <v>Gross Revenues - Standard</v>
          </cell>
        </row>
        <row r="456">
          <cell r="A456" t="str">
            <v>311001</v>
          </cell>
          <cell r="B456" t="str">
            <v>Gross Revenues - Standard</v>
          </cell>
        </row>
        <row r="457">
          <cell r="A457" t="str">
            <v>311099</v>
          </cell>
          <cell r="B457" t="str">
            <v>Gross Revenues - Adjustme</v>
          </cell>
        </row>
        <row r="458">
          <cell r="A458" t="str">
            <v>321001</v>
          </cell>
          <cell r="B458" t="str">
            <v>Internal Trans Inc - Paki</v>
          </cell>
        </row>
        <row r="459">
          <cell r="A459" t="str">
            <v>321005</v>
          </cell>
          <cell r="B459" t="str">
            <v>Internal Trans Inc - Sri</v>
          </cell>
        </row>
        <row r="460">
          <cell r="A460" t="str">
            <v>321008</v>
          </cell>
          <cell r="B460" t="str">
            <v>Internal Trans Inc - KTM</v>
          </cell>
        </row>
        <row r="461">
          <cell r="A461" t="str">
            <v>321009</v>
          </cell>
          <cell r="B461" t="str">
            <v>Internal Trans Inc - Tera</v>
          </cell>
        </row>
        <row r="462">
          <cell r="A462" t="str">
            <v>321010</v>
          </cell>
          <cell r="B462" t="str">
            <v>Internal Trans Inc - Nepa</v>
          </cell>
        </row>
        <row r="463">
          <cell r="A463" t="str">
            <v>321014</v>
          </cell>
          <cell r="B463" t="str">
            <v>Internal Trans Inc - Brun</v>
          </cell>
        </row>
        <row r="464">
          <cell r="A464" t="str">
            <v>321016</v>
          </cell>
          <cell r="B464" t="str">
            <v>Internal Trans Inc - Sing</v>
          </cell>
        </row>
        <row r="465">
          <cell r="A465" t="str">
            <v>321017</v>
          </cell>
          <cell r="B465" t="str">
            <v>Internal Trans Inc - FNBV</v>
          </cell>
        </row>
        <row r="466">
          <cell r="A466" t="str">
            <v>321018</v>
          </cell>
          <cell r="B466" t="str">
            <v>Internal Trans Inc - FNCC</v>
          </cell>
        </row>
        <row r="467">
          <cell r="A467" t="str">
            <v>321019</v>
          </cell>
          <cell r="B467" t="str">
            <v>Internal Trans Inc - Mala</v>
          </cell>
        </row>
        <row r="468">
          <cell r="A468" t="str">
            <v>321021</v>
          </cell>
          <cell r="B468" t="str">
            <v>Internal Trans Inc - HCMC</v>
          </cell>
        </row>
        <row r="469">
          <cell r="A469" t="str">
            <v>321022</v>
          </cell>
          <cell r="B469" t="str">
            <v>Internal Trans Inc - Hano</v>
          </cell>
        </row>
        <row r="470">
          <cell r="A470" t="str">
            <v>321030</v>
          </cell>
          <cell r="B470" t="str">
            <v>Internal Trans Inc - Camb</v>
          </cell>
        </row>
        <row r="471">
          <cell r="A471" t="str">
            <v>321032</v>
          </cell>
          <cell r="B471" t="str">
            <v>Internal Trans Inc - Dana</v>
          </cell>
        </row>
        <row r="472">
          <cell r="A472" t="str">
            <v>321090</v>
          </cell>
          <cell r="B472" t="str">
            <v>Internal Trans Inc - Corp</v>
          </cell>
        </row>
        <row r="473">
          <cell r="A473" t="str">
            <v>321091</v>
          </cell>
          <cell r="B473" t="str">
            <v>Internal Trans Inc - CCIL</v>
          </cell>
        </row>
        <row r="474">
          <cell r="A474" t="str">
            <v>321101</v>
          </cell>
          <cell r="B474" t="str">
            <v>Int. Trans Inc - F&amp;N (S)P</v>
          </cell>
        </row>
        <row r="475">
          <cell r="A475" t="str">
            <v>321110</v>
          </cell>
          <cell r="B475" t="str">
            <v>Int.Trans Inc - Asia Dair</v>
          </cell>
        </row>
        <row r="476">
          <cell r="A476" t="str">
            <v>321111</v>
          </cell>
          <cell r="B476" t="str">
            <v>Int.Trans Inc - Premier M</v>
          </cell>
        </row>
        <row r="477">
          <cell r="A477" t="str">
            <v>321119</v>
          </cell>
          <cell r="B477" t="str">
            <v>Int.Trans Inc - Intl Them</v>
          </cell>
        </row>
        <row r="478">
          <cell r="A478" t="str">
            <v>321120</v>
          </cell>
          <cell r="B478" t="str">
            <v>Int.Trans Inc - F&amp;N Hol S</v>
          </cell>
        </row>
        <row r="479">
          <cell r="A479" t="str">
            <v>321121</v>
          </cell>
          <cell r="B479" t="str">
            <v>Int.Trans Inc - F&amp;N (M) S</v>
          </cell>
        </row>
        <row r="480">
          <cell r="A480" t="str">
            <v>321127</v>
          </cell>
          <cell r="B480" t="str">
            <v>Int.Trans Inc - F&amp;N Dairy</v>
          </cell>
        </row>
        <row r="481">
          <cell r="A481" t="str">
            <v>321128</v>
          </cell>
          <cell r="B481" t="str">
            <v>Int.rans Inc - Premier Mi</v>
          </cell>
        </row>
        <row r="482">
          <cell r="A482" t="str">
            <v>321131</v>
          </cell>
          <cell r="B482" t="str">
            <v>Int.Trans Inc - Centrep P</v>
          </cell>
        </row>
        <row r="483">
          <cell r="A483" t="str">
            <v>321132</v>
          </cell>
          <cell r="B483" t="str">
            <v>Int.Trans Inc - F&amp;N Food</v>
          </cell>
        </row>
        <row r="484">
          <cell r="A484" t="str">
            <v>321156</v>
          </cell>
          <cell r="B484" t="str">
            <v>Int. Trans Inc - APInvest</v>
          </cell>
        </row>
        <row r="485">
          <cell r="A485" t="str">
            <v>321157</v>
          </cell>
          <cell r="B485" t="str">
            <v>Int. Trans Inc - APB Pte</v>
          </cell>
        </row>
        <row r="486">
          <cell r="A486" t="str">
            <v>321201</v>
          </cell>
          <cell r="B486" t="str">
            <v>Int. Trans Inc - CC&amp; rela</v>
          </cell>
        </row>
        <row r="487">
          <cell r="A487" t="str">
            <v>321251</v>
          </cell>
          <cell r="B487" t="str">
            <v>Int. Trans Inc - CC Nest</v>
          </cell>
        </row>
        <row r="488">
          <cell r="A488" t="str">
            <v>411001.aff</v>
          </cell>
          <cell r="B488" t="str">
            <v>Promotion all-Volime Re</v>
          </cell>
        </row>
        <row r="489">
          <cell r="A489" t="str">
            <v>411001.mkt</v>
          </cell>
          <cell r="B489" t="str">
            <v>Promotion all-Volime Re</v>
          </cell>
        </row>
        <row r="490">
          <cell r="A490" t="str">
            <v>411001.vol</v>
          </cell>
          <cell r="B490" t="str">
            <v>Promotion all-Volime Re</v>
          </cell>
        </row>
        <row r="491">
          <cell r="A491" t="str">
            <v>411401</v>
          </cell>
          <cell r="B491" t="str">
            <v>Sales Tax</v>
          </cell>
        </row>
        <row r="492">
          <cell r="A492" t="str">
            <v>411402</v>
          </cell>
          <cell r="B492" t="str">
            <v>Excise Duty</v>
          </cell>
        </row>
        <row r="493">
          <cell r="A493" t="str">
            <v>411403</v>
          </cell>
          <cell r="B493" t="str">
            <v>Other Tax</v>
          </cell>
        </row>
        <row r="494">
          <cell r="A494" t="str">
            <v>511001.aff</v>
          </cell>
          <cell r="B494" t="str">
            <v>Std Materials Cost - St</v>
          </cell>
        </row>
        <row r="495">
          <cell r="A495" t="str">
            <v>511001.gen</v>
          </cell>
          <cell r="B495" t="str">
            <v>Std Materials Cost - St</v>
          </cell>
        </row>
        <row r="496">
          <cell r="A496" t="str">
            <v>511099</v>
          </cell>
          <cell r="B496" t="str">
            <v>Std Materials Cost - Adju</v>
          </cell>
        </row>
        <row r="497">
          <cell r="A497" t="str">
            <v>600101</v>
          </cell>
          <cell r="B497" t="str">
            <v>Variances - Price</v>
          </cell>
        </row>
        <row r="498">
          <cell r="A498" t="str">
            <v>600111</v>
          </cell>
          <cell r="B498" t="str">
            <v>Variances - Freight &amp; Ins</v>
          </cell>
        </row>
        <row r="499">
          <cell r="A499" t="str">
            <v>600201</v>
          </cell>
          <cell r="B499" t="str">
            <v>Variances - Usage</v>
          </cell>
        </row>
        <row r="500">
          <cell r="A500" t="str">
            <v>601001</v>
          </cell>
          <cell r="B500" t="str">
            <v>Inventory Losses - Ullage</v>
          </cell>
        </row>
        <row r="501">
          <cell r="A501" t="str">
            <v>601002</v>
          </cell>
          <cell r="B501" t="str">
            <v>Inventory Losses - Stock</v>
          </cell>
        </row>
        <row r="502">
          <cell r="A502" t="str">
            <v>601003.fg</v>
          </cell>
          <cell r="B502" t="str">
            <v>Inventory Losses - Stoc</v>
          </cell>
        </row>
        <row r="503">
          <cell r="A503" t="str">
            <v>601003.rm</v>
          </cell>
          <cell r="B503" t="str">
            <v>Inventory Losses - Stoc</v>
          </cell>
        </row>
        <row r="504">
          <cell r="A504" t="str">
            <v>601004</v>
          </cell>
          <cell r="B504" t="str">
            <v>Inventory Losses - Std Re</v>
          </cell>
        </row>
        <row r="505">
          <cell r="A505" t="str">
            <v>601005</v>
          </cell>
          <cell r="B505" t="str">
            <v>Inventory Losses - Exc/Ob</v>
          </cell>
        </row>
        <row r="506">
          <cell r="A506" t="str">
            <v>700301</v>
          </cell>
          <cell r="B506" t="str">
            <v>Interest Income - Deposit</v>
          </cell>
        </row>
        <row r="507">
          <cell r="A507" t="str">
            <v>700303</v>
          </cell>
          <cell r="B507" t="str">
            <v>Interest Income - InterCo</v>
          </cell>
        </row>
        <row r="508">
          <cell r="A508" t="str">
            <v>700305</v>
          </cell>
          <cell r="B508" t="str">
            <v>Interest Income - Other</v>
          </cell>
        </row>
        <row r="509">
          <cell r="A509" t="str">
            <v>701201.gain</v>
          </cell>
          <cell r="B509" t="str">
            <v>(Gain)/Loss on Disposal</v>
          </cell>
        </row>
        <row r="510">
          <cell r="A510" t="str">
            <v>701201.loss</v>
          </cell>
          <cell r="B510" t="str">
            <v>(Gain)/Loss on Disposal</v>
          </cell>
        </row>
        <row r="511">
          <cell r="A511" t="str">
            <v>701401.gain</v>
          </cell>
          <cell r="B511" t="str">
            <v>Fx Diff - Realised Gain</v>
          </cell>
        </row>
        <row r="512">
          <cell r="A512" t="str">
            <v>701401.loss</v>
          </cell>
          <cell r="B512" t="str">
            <v>Fx Diff - Realised loss</v>
          </cell>
        </row>
        <row r="513">
          <cell r="A513" t="str">
            <v>701402.gain</v>
          </cell>
          <cell r="B513" t="str">
            <v>Exch Loss/(Gain) - Unre</v>
          </cell>
        </row>
        <row r="514">
          <cell r="A514" t="str">
            <v>701402.loss</v>
          </cell>
          <cell r="B514" t="str">
            <v>Exch Loss/(Gain) - Unre</v>
          </cell>
        </row>
        <row r="515">
          <cell r="A515" t="str">
            <v>701403</v>
          </cell>
          <cell r="B515" t="str">
            <v>Exch Loss/(Gain) - Transl</v>
          </cell>
        </row>
        <row r="516">
          <cell r="A516" t="str">
            <v>701601</v>
          </cell>
          <cell r="B516" t="str">
            <v>Non-operating - Others</v>
          </cell>
        </row>
        <row r="517">
          <cell r="A517" t="str">
            <v>701602</v>
          </cell>
          <cell r="B517" t="str">
            <v>Non-operating Income</v>
          </cell>
        </row>
        <row r="518">
          <cell r="A518" t="str">
            <v>720301</v>
          </cell>
          <cell r="B518" t="str">
            <v>Interest Expense - Short</v>
          </cell>
        </row>
        <row r="519">
          <cell r="A519" t="str">
            <v>720302</v>
          </cell>
          <cell r="B519" t="str">
            <v>Interest Expense - Long T</v>
          </cell>
        </row>
        <row r="520">
          <cell r="A520" t="str">
            <v>720303</v>
          </cell>
          <cell r="B520" t="str">
            <v>Interest Expense - Inter-</v>
          </cell>
        </row>
        <row r="521">
          <cell r="A521" t="str">
            <v>720304</v>
          </cell>
          <cell r="B521" t="str">
            <v>Interest Expense - Loan f</v>
          </cell>
        </row>
        <row r="522">
          <cell r="A522" t="str">
            <v>720305</v>
          </cell>
          <cell r="B522" t="str">
            <v>Interest Expense - Other</v>
          </cell>
        </row>
        <row r="523">
          <cell r="A523" t="str">
            <v>754001</v>
          </cell>
          <cell r="B523" t="str">
            <v>Income Tax - Current</v>
          </cell>
        </row>
        <row r="524">
          <cell r="A524" t="str">
            <v>755001</v>
          </cell>
          <cell r="B524" t="str">
            <v>Income Tax - Prior Years</v>
          </cell>
        </row>
        <row r="525">
          <cell r="A525" t="str">
            <v>760001</v>
          </cell>
          <cell r="B525" t="str">
            <v>Minority Interest</v>
          </cell>
        </row>
        <row r="526">
          <cell r="A526" t="str">
            <v>770001</v>
          </cell>
          <cell r="B526" t="str">
            <v>ExtraOrdinary Items</v>
          </cell>
        </row>
        <row r="527">
          <cell r="A527" t="str">
            <v>780001</v>
          </cell>
          <cell r="B527" t="str">
            <v>Dividends</v>
          </cell>
        </row>
        <row r="528">
          <cell r="A528" t="str">
            <v>801101.emp</v>
          </cell>
          <cell r="B528" t="str">
            <v>Salaries</v>
          </cell>
        </row>
        <row r="529">
          <cell r="A529" t="str">
            <v>801101.expats</v>
          </cell>
          <cell r="B529" t="str">
            <v>Salaries</v>
          </cell>
        </row>
        <row r="530">
          <cell r="A530" t="str">
            <v>801101.pit</v>
          </cell>
          <cell r="B530" t="str">
            <v>Salaries</v>
          </cell>
        </row>
        <row r="531">
          <cell r="A531" t="str">
            <v>801101.vms</v>
          </cell>
          <cell r="B531" t="str">
            <v>Salaries</v>
          </cell>
        </row>
        <row r="532">
          <cell r="A532" t="str">
            <v>801102</v>
          </cell>
          <cell r="B532" t="str">
            <v>Wages</v>
          </cell>
        </row>
        <row r="533">
          <cell r="A533" t="str">
            <v>801103</v>
          </cell>
          <cell r="B533" t="str">
            <v>Overtime</v>
          </cell>
        </row>
        <row r="534">
          <cell r="A534" t="str">
            <v>801104</v>
          </cell>
          <cell r="B534" t="str">
            <v>Allowance</v>
          </cell>
        </row>
        <row r="535">
          <cell r="A535" t="str">
            <v>801105</v>
          </cell>
          <cell r="B535" t="str">
            <v>Incentive</v>
          </cell>
        </row>
        <row r="536">
          <cell r="A536" t="str">
            <v>801106.cd</v>
          </cell>
          <cell r="B536" t="str">
            <v>CPF</v>
          </cell>
        </row>
        <row r="537">
          <cell r="A537" t="str">
            <v>801106.foster</v>
          </cell>
          <cell r="B537" t="str">
            <v>CPF</v>
          </cell>
        </row>
        <row r="538">
          <cell r="A538" t="str">
            <v>801108</v>
          </cell>
          <cell r="B538" t="str">
            <v>Contract Bonus</v>
          </cell>
        </row>
        <row r="539">
          <cell r="A539" t="str">
            <v>801127</v>
          </cell>
          <cell r="B539" t="str">
            <v>Workman's Compensation</v>
          </cell>
        </row>
        <row r="540">
          <cell r="A540" t="str">
            <v>801129</v>
          </cell>
          <cell r="B540" t="str">
            <v>Retrenchment Benefits</v>
          </cell>
        </row>
        <row r="541">
          <cell r="A541" t="str">
            <v>801201</v>
          </cell>
          <cell r="B541" t="str">
            <v>Employee Payroll Clearanc</v>
          </cell>
        </row>
        <row r="542">
          <cell r="A542" t="str">
            <v>801202</v>
          </cell>
          <cell r="B542" t="str">
            <v>Contract Bonus Clearance</v>
          </cell>
        </row>
        <row r="543">
          <cell r="A543" t="str">
            <v>801501.car</v>
          </cell>
          <cell r="B543" t="str">
            <v>Contract Labour</v>
          </cell>
        </row>
        <row r="544">
          <cell r="A544" t="str">
            <v>801501.elect</v>
          </cell>
          <cell r="B544" t="str">
            <v>Contract Labour</v>
          </cell>
        </row>
        <row r="545">
          <cell r="A545" t="str">
            <v>801501.hs</v>
          </cell>
          <cell r="B545" t="str">
            <v>Contract Labour</v>
          </cell>
        </row>
        <row r="546">
          <cell r="A546" t="str">
            <v>801501.ins</v>
          </cell>
          <cell r="B546" t="str">
            <v>Contract Labour</v>
          </cell>
        </row>
        <row r="547">
          <cell r="A547" t="str">
            <v>801501.leave</v>
          </cell>
          <cell r="B547" t="str">
            <v>Contract Labour</v>
          </cell>
        </row>
        <row r="548">
          <cell r="A548" t="str">
            <v>801501.medical</v>
          </cell>
          <cell r="B548" t="str">
            <v>Contract Labour</v>
          </cell>
        </row>
        <row r="549">
          <cell r="A549" t="str">
            <v>801501.otr</v>
          </cell>
          <cell r="B549" t="str">
            <v>Contract Labour</v>
          </cell>
        </row>
        <row r="550">
          <cell r="A550" t="str">
            <v>801501.pit</v>
          </cell>
          <cell r="B550" t="str">
            <v>Contract Labour</v>
          </cell>
        </row>
        <row r="551">
          <cell r="A551" t="str">
            <v>801501.sal</v>
          </cell>
          <cell r="B551" t="str">
            <v>Contract Labour</v>
          </cell>
        </row>
        <row r="552">
          <cell r="A552" t="str">
            <v>801501.sec</v>
          </cell>
          <cell r="B552" t="str">
            <v>Contract Labour</v>
          </cell>
        </row>
        <row r="553">
          <cell r="A553" t="str">
            <v>801501.tel</v>
          </cell>
          <cell r="B553" t="str">
            <v>Contract Labour</v>
          </cell>
        </row>
        <row r="554">
          <cell r="A554" t="str">
            <v>801501.temp</v>
          </cell>
          <cell r="B554" t="str">
            <v>Contract Labour</v>
          </cell>
        </row>
        <row r="555">
          <cell r="A555" t="str">
            <v>801501.water</v>
          </cell>
          <cell r="B555" t="str">
            <v>Contract Labour</v>
          </cell>
        </row>
        <row r="556">
          <cell r="A556" t="str">
            <v>802001.ext</v>
          </cell>
          <cell r="B556" t="str">
            <v>Sales Incentives &amp; Comm</v>
          </cell>
        </row>
        <row r="557">
          <cell r="A557" t="str">
            <v>802001.int</v>
          </cell>
          <cell r="B557" t="str">
            <v>Sales Incentives &amp; Comm</v>
          </cell>
        </row>
        <row r="558">
          <cell r="A558" t="str">
            <v>803101.emp</v>
          </cell>
          <cell r="B558" t="str">
            <v>Payroll Taxes</v>
          </cell>
        </row>
        <row r="559">
          <cell r="A559" t="str">
            <v>803101.expats</v>
          </cell>
          <cell r="B559" t="str">
            <v>Payroll Taxes</v>
          </cell>
        </row>
        <row r="560">
          <cell r="A560" t="str">
            <v>803101.vms</v>
          </cell>
          <cell r="B560" t="str">
            <v>Payroll Taxes</v>
          </cell>
        </row>
        <row r="561">
          <cell r="A561" t="str">
            <v>803301</v>
          </cell>
          <cell r="B561" t="str">
            <v>Retirement Plan Expense</v>
          </cell>
        </row>
        <row r="562">
          <cell r="A562" t="str">
            <v>803501</v>
          </cell>
          <cell r="B562" t="str">
            <v>Employee Rental Housing /</v>
          </cell>
        </row>
        <row r="563">
          <cell r="A563" t="str">
            <v>803701</v>
          </cell>
          <cell r="B563" t="str">
            <v>Cafeteria Expense</v>
          </cell>
        </row>
        <row r="564">
          <cell r="A564" t="str">
            <v>803702</v>
          </cell>
          <cell r="B564" t="str">
            <v>Meal Subsidy</v>
          </cell>
        </row>
        <row r="565">
          <cell r="A565" t="str">
            <v>803801</v>
          </cell>
          <cell r="B565" t="str">
            <v>Product For Employee Cons</v>
          </cell>
        </row>
        <row r="566">
          <cell r="A566" t="str">
            <v>803901</v>
          </cell>
          <cell r="B566" t="str">
            <v>Employee Benefits - Trans</v>
          </cell>
        </row>
        <row r="567">
          <cell r="A567" t="str">
            <v>803902</v>
          </cell>
          <cell r="B567" t="str">
            <v>Employee Benefits - Staff</v>
          </cell>
        </row>
        <row r="568">
          <cell r="A568" t="str">
            <v>803903</v>
          </cell>
          <cell r="B568" t="str">
            <v>Employee Benefits - Staff</v>
          </cell>
        </row>
        <row r="569">
          <cell r="A569" t="str">
            <v>803904</v>
          </cell>
          <cell r="B569" t="str">
            <v>Employee Benefits - Staff</v>
          </cell>
        </row>
        <row r="570">
          <cell r="A570" t="str">
            <v>803905</v>
          </cell>
          <cell r="B570" t="str">
            <v>Employee Benefits - Child</v>
          </cell>
        </row>
        <row r="571">
          <cell r="A571" t="str">
            <v>803906</v>
          </cell>
          <cell r="B571" t="str">
            <v>Employee Benefits - Leave</v>
          </cell>
        </row>
        <row r="572">
          <cell r="A572" t="str">
            <v>803911.expats</v>
          </cell>
          <cell r="B572" t="str">
            <v>Employee Benefit-Expats</v>
          </cell>
        </row>
        <row r="573">
          <cell r="A573" t="str">
            <v>803912.emp</v>
          </cell>
          <cell r="B573" t="str">
            <v>Employee Ben.-Medical -</v>
          </cell>
        </row>
        <row r="574">
          <cell r="A574" t="str">
            <v>803912.vms</v>
          </cell>
          <cell r="B574" t="str">
            <v>Employee Ben.-Medical -</v>
          </cell>
        </row>
        <row r="575">
          <cell r="A575" t="str">
            <v>804001.emp</v>
          </cell>
          <cell r="B575" t="str">
            <v>Moving / Relocation Exp</v>
          </cell>
        </row>
        <row r="576">
          <cell r="A576" t="str">
            <v>804001.expats</v>
          </cell>
          <cell r="B576" t="str">
            <v>Moving / Relocation Exp</v>
          </cell>
        </row>
        <row r="577">
          <cell r="A577" t="str">
            <v>804001.vms</v>
          </cell>
          <cell r="B577" t="str">
            <v>Moving / Relocation Exp</v>
          </cell>
        </row>
        <row r="578">
          <cell r="A578" t="str">
            <v>804101</v>
          </cell>
          <cell r="B578" t="str">
            <v>Employee Memberships - Ex</v>
          </cell>
        </row>
        <row r="579">
          <cell r="A579" t="str">
            <v>804102</v>
          </cell>
          <cell r="B579" t="str">
            <v>Employee Memberships - Ot</v>
          </cell>
        </row>
        <row r="580">
          <cell r="A580" t="str">
            <v>804103.expats</v>
          </cell>
          <cell r="B580" t="str">
            <v>Spouse/Dependent Travel</v>
          </cell>
        </row>
        <row r="581">
          <cell r="A581" t="str">
            <v>804201</v>
          </cell>
          <cell r="B581" t="str">
            <v>Seminars and Conferences</v>
          </cell>
        </row>
        <row r="582">
          <cell r="A582" t="str">
            <v>804202</v>
          </cell>
          <cell r="B582" t="str">
            <v>Training and Development</v>
          </cell>
        </row>
        <row r="583">
          <cell r="A583" t="str">
            <v>805101.aair</v>
          </cell>
          <cell r="B583" t="str">
            <v>Travel and Accomodation</v>
          </cell>
        </row>
        <row r="584">
          <cell r="A584" t="str">
            <v>805101.ahotel</v>
          </cell>
          <cell r="B584" t="str">
            <v>Travel and Accomodation</v>
          </cell>
        </row>
        <row r="585">
          <cell r="A585" t="str">
            <v>805101.ameal</v>
          </cell>
          <cell r="B585" t="str">
            <v>Travel and Accomodation</v>
          </cell>
        </row>
        <row r="586">
          <cell r="A586" t="str">
            <v>805101.amov</v>
          </cell>
          <cell r="B586" t="str">
            <v>Travel and Accomodation</v>
          </cell>
        </row>
        <row r="587">
          <cell r="A587" t="str">
            <v>805101.aother</v>
          </cell>
          <cell r="B587" t="str">
            <v>Travel and Accomodation</v>
          </cell>
        </row>
        <row r="588">
          <cell r="A588" t="str">
            <v>805101.lair</v>
          </cell>
          <cell r="B588" t="str">
            <v>Travel and Accomodation</v>
          </cell>
        </row>
        <row r="589">
          <cell r="A589" t="str">
            <v>805101.lhotel</v>
          </cell>
          <cell r="B589" t="str">
            <v>Travel and Accomodation</v>
          </cell>
        </row>
        <row r="590">
          <cell r="A590" t="str">
            <v>805101.lmeal</v>
          </cell>
          <cell r="B590" t="str">
            <v>Travel and Accomodation</v>
          </cell>
        </row>
        <row r="591">
          <cell r="A591" t="str">
            <v>805101.lmov</v>
          </cell>
          <cell r="B591" t="str">
            <v>Travel and Accomodation</v>
          </cell>
        </row>
        <row r="592">
          <cell r="A592" t="str">
            <v>805101.lother</v>
          </cell>
          <cell r="B592" t="str">
            <v>Travel and Accomodation</v>
          </cell>
        </row>
        <row r="593">
          <cell r="A593" t="str">
            <v>805201</v>
          </cell>
          <cell r="B593" t="str">
            <v>Meals</v>
          </cell>
        </row>
        <row r="594">
          <cell r="A594" t="str">
            <v>805301</v>
          </cell>
          <cell r="B594" t="str">
            <v>Entertainment</v>
          </cell>
        </row>
        <row r="595">
          <cell r="A595" t="str">
            <v>805401</v>
          </cell>
          <cell r="B595" t="str">
            <v>Recruitment / Outplacemen</v>
          </cell>
        </row>
        <row r="596">
          <cell r="A596" t="str">
            <v>806101</v>
          </cell>
          <cell r="B596" t="str">
            <v>Company Sponsored Meeting</v>
          </cell>
        </row>
        <row r="597">
          <cell r="A597" t="str">
            <v>806201</v>
          </cell>
          <cell r="B597" t="str">
            <v>Non-Company Sponsored Mee</v>
          </cell>
        </row>
        <row r="598">
          <cell r="A598" t="str">
            <v>807001</v>
          </cell>
          <cell r="B598" t="str">
            <v>Company Memberships, Book</v>
          </cell>
        </row>
        <row r="599">
          <cell r="A599" t="str">
            <v>808001</v>
          </cell>
          <cell r="B599" t="str">
            <v>Donations</v>
          </cell>
        </row>
        <row r="600">
          <cell r="A600" t="str">
            <v>808101</v>
          </cell>
          <cell r="B600" t="str">
            <v>Gifts</v>
          </cell>
        </row>
        <row r="601">
          <cell r="A601" t="str">
            <v>808201</v>
          </cell>
          <cell r="B601" t="str">
            <v>Directors' Fees</v>
          </cell>
        </row>
        <row r="602">
          <cell r="A602" t="str">
            <v>808301.cl</v>
          </cell>
          <cell r="B602" t="str">
            <v>Professional Fees - Tax</v>
          </cell>
        </row>
        <row r="603">
          <cell r="A603" t="str">
            <v>808301.pw</v>
          </cell>
          <cell r="B603" t="str">
            <v>Professional Fees - Tax</v>
          </cell>
        </row>
        <row r="604">
          <cell r="A604" t="str">
            <v>808401.ey</v>
          </cell>
          <cell r="B604" t="str">
            <v>Professional Fees - Aud</v>
          </cell>
        </row>
        <row r="605">
          <cell r="A605" t="str">
            <v>808501.cl</v>
          </cell>
          <cell r="B605" t="str">
            <v>Professional Fees - Con</v>
          </cell>
        </row>
        <row r="606">
          <cell r="A606" t="str">
            <v>808501.other</v>
          </cell>
          <cell r="B606" t="str">
            <v>Professional Fees - Con</v>
          </cell>
        </row>
        <row r="607">
          <cell r="A607" t="str">
            <v>808501.pw</v>
          </cell>
          <cell r="B607" t="str">
            <v>Professional Fees - Con</v>
          </cell>
        </row>
        <row r="608">
          <cell r="A608" t="str">
            <v>809001</v>
          </cell>
          <cell r="B608" t="str">
            <v>Professional Fees - IS</v>
          </cell>
        </row>
        <row r="609">
          <cell r="A609" t="str">
            <v>809601</v>
          </cell>
          <cell r="B609" t="str">
            <v>Professional Fees - Legal</v>
          </cell>
        </row>
        <row r="610">
          <cell r="A610" t="str">
            <v>809602</v>
          </cell>
          <cell r="B610" t="str">
            <v>Professional Fees - Other</v>
          </cell>
        </row>
        <row r="611">
          <cell r="A611" t="str">
            <v>809701</v>
          </cell>
          <cell r="B611" t="str">
            <v>Market Research and Surve</v>
          </cell>
        </row>
        <row r="612">
          <cell r="A612" t="str">
            <v>809901</v>
          </cell>
          <cell r="B612" t="str">
            <v>Safety / Fire Programs</v>
          </cell>
        </row>
        <row r="613">
          <cell r="A613" t="str">
            <v>810001</v>
          </cell>
          <cell r="B613" t="str">
            <v>Package Design</v>
          </cell>
        </row>
        <row r="614">
          <cell r="A614" t="str">
            <v>811001</v>
          </cell>
          <cell r="B614" t="str">
            <v>Research and Development</v>
          </cell>
        </row>
        <row r="615">
          <cell r="A615" t="str">
            <v>812001</v>
          </cell>
          <cell r="B615" t="str">
            <v>House Publications</v>
          </cell>
        </row>
        <row r="616">
          <cell r="A616" t="str">
            <v>814101.build</v>
          </cell>
          <cell r="B616" t="str">
            <v>Rent - Building</v>
          </cell>
        </row>
        <row r="617">
          <cell r="A617" t="str">
            <v>814101.land</v>
          </cell>
          <cell r="B617" t="str">
            <v>Rent - Building</v>
          </cell>
        </row>
        <row r="618">
          <cell r="A618" t="str">
            <v>814101.other</v>
          </cell>
          <cell r="B618" t="str">
            <v>Rent - Building</v>
          </cell>
        </row>
        <row r="619">
          <cell r="A619" t="str">
            <v>814201</v>
          </cell>
          <cell r="B619" t="str">
            <v>Utilities - Water</v>
          </cell>
        </row>
        <row r="620">
          <cell r="A620" t="str">
            <v>814202</v>
          </cell>
          <cell r="B620" t="str">
            <v>Utilities - Electricity</v>
          </cell>
        </row>
        <row r="621">
          <cell r="A621" t="str">
            <v>814203</v>
          </cell>
          <cell r="B621" t="str">
            <v>Utilities - Gas</v>
          </cell>
        </row>
        <row r="622">
          <cell r="A622" t="str">
            <v>814401</v>
          </cell>
          <cell r="B622" t="str">
            <v>Security Services</v>
          </cell>
        </row>
        <row r="623">
          <cell r="A623" t="str">
            <v>814501</v>
          </cell>
          <cell r="B623" t="str">
            <v>Custodial Services / Clea</v>
          </cell>
        </row>
        <row r="624">
          <cell r="A624" t="str">
            <v>814601</v>
          </cell>
          <cell r="B624" t="str">
            <v>Refuse Removal</v>
          </cell>
        </row>
        <row r="625">
          <cell r="A625" t="str">
            <v>816001.bd</v>
          </cell>
          <cell r="B625" t="str">
            <v>Repairs and Maintenance</v>
          </cell>
        </row>
        <row r="626">
          <cell r="A626" t="str">
            <v>816001.comp</v>
          </cell>
          <cell r="B626" t="str">
            <v>Repairs and Maintenance</v>
          </cell>
        </row>
        <row r="627">
          <cell r="A627" t="str">
            <v>816001.cooler</v>
          </cell>
          <cell r="B627" t="str">
            <v>Repairs and Maintenance</v>
          </cell>
        </row>
        <row r="628">
          <cell r="A628" t="str">
            <v>816001.land</v>
          </cell>
          <cell r="B628" t="str">
            <v>Repairs and Maintenance</v>
          </cell>
        </row>
        <row r="629">
          <cell r="A629" t="str">
            <v>816001.m&amp;e</v>
          </cell>
          <cell r="B629" t="str">
            <v>Repairs and Maintenance</v>
          </cell>
        </row>
        <row r="630">
          <cell r="A630" t="str">
            <v>816001.off</v>
          </cell>
          <cell r="B630" t="str">
            <v>Repairs and Maintenance</v>
          </cell>
        </row>
        <row r="631">
          <cell r="A631" t="str">
            <v>816001.other</v>
          </cell>
          <cell r="B631" t="str">
            <v>Repairs and Maintenance</v>
          </cell>
        </row>
        <row r="632">
          <cell r="A632" t="str">
            <v>817001</v>
          </cell>
          <cell r="B632" t="str">
            <v>Vendor, Cooler &amp; Disp Ren</v>
          </cell>
        </row>
        <row r="633">
          <cell r="A633" t="str">
            <v>818001</v>
          </cell>
          <cell r="B633" t="str">
            <v>Recoveries from Manufactu</v>
          </cell>
        </row>
        <row r="634">
          <cell r="A634" t="str">
            <v>819001</v>
          </cell>
          <cell r="B634" t="str">
            <v>Recoveries from Dealers</v>
          </cell>
        </row>
        <row r="635">
          <cell r="A635" t="str">
            <v>819501</v>
          </cell>
          <cell r="B635" t="str">
            <v>Sale of Scrap</v>
          </cell>
        </row>
        <row r="636">
          <cell r="A636" t="str">
            <v>819601</v>
          </cell>
          <cell r="B636" t="str">
            <v>Sundry Revenue</v>
          </cell>
        </row>
        <row r="637">
          <cell r="A637" t="str">
            <v>820101.data</v>
          </cell>
          <cell r="B637" t="str">
            <v>Telecommunications</v>
          </cell>
        </row>
        <row r="638">
          <cell r="A638" t="str">
            <v>820101.fix</v>
          </cell>
          <cell r="B638" t="str">
            <v>Telecommunications</v>
          </cell>
        </row>
        <row r="639">
          <cell r="A639" t="str">
            <v>820101.hand</v>
          </cell>
          <cell r="B639" t="str">
            <v>Telecommunications</v>
          </cell>
        </row>
        <row r="640">
          <cell r="A640" t="str">
            <v>820101.other</v>
          </cell>
          <cell r="B640" t="str">
            <v>Telecommunications</v>
          </cell>
        </row>
        <row r="641">
          <cell r="A641" t="str">
            <v>820101.pager</v>
          </cell>
          <cell r="B641" t="str">
            <v>Telecommunications</v>
          </cell>
        </row>
        <row r="642">
          <cell r="A642" t="str">
            <v>820301</v>
          </cell>
          <cell r="B642" t="str">
            <v>Postage</v>
          </cell>
        </row>
        <row r="643">
          <cell r="A643" t="str">
            <v>821001</v>
          </cell>
          <cell r="B643" t="str">
            <v>Insurance Costs / Claims</v>
          </cell>
        </row>
        <row r="644">
          <cell r="A644" t="str">
            <v>821101.int</v>
          </cell>
          <cell r="B644" t="str">
            <v>Bank Charges</v>
          </cell>
        </row>
        <row r="645">
          <cell r="A645" t="str">
            <v>821101.otr</v>
          </cell>
          <cell r="B645" t="str">
            <v>Bank Charges</v>
          </cell>
        </row>
        <row r="646">
          <cell r="A646" t="str">
            <v>822001</v>
          </cell>
          <cell r="B646" t="str">
            <v>MV - Taxi Fare Claims</v>
          </cell>
        </row>
        <row r="647">
          <cell r="A647" t="str">
            <v>822002</v>
          </cell>
          <cell r="B647" t="str">
            <v>MV - Mileage Claims</v>
          </cell>
        </row>
        <row r="648">
          <cell r="A648" t="str">
            <v>822003</v>
          </cell>
          <cell r="B648" t="str">
            <v>MV - Tax, Lic, Insurance,</v>
          </cell>
        </row>
        <row r="649">
          <cell r="A649" t="str">
            <v>822101</v>
          </cell>
          <cell r="B649" t="str">
            <v>MV - Petrol/Fuel</v>
          </cell>
        </row>
        <row r="650">
          <cell r="A650" t="str">
            <v>822201</v>
          </cell>
          <cell r="B650" t="str">
            <v>MV - Tyres and Tubes</v>
          </cell>
        </row>
        <row r="651">
          <cell r="A651" t="str">
            <v>822301</v>
          </cell>
          <cell r="B651" t="str">
            <v>Uniforms &amp; Towels</v>
          </cell>
        </row>
        <row r="652">
          <cell r="A652" t="str">
            <v>822501</v>
          </cell>
          <cell r="B652" t="str">
            <v>Paper Cups &amp; Case Rack Us</v>
          </cell>
        </row>
        <row r="653">
          <cell r="A653" t="str">
            <v>822601.gen</v>
          </cell>
          <cell r="B653" t="str">
            <v>Supplies Used - Consuma</v>
          </cell>
        </row>
        <row r="654">
          <cell r="A654" t="str">
            <v>822601.lab</v>
          </cell>
          <cell r="B654" t="str">
            <v>Supplies Used - Consuma</v>
          </cell>
        </row>
        <row r="655">
          <cell r="A655" t="str">
            <v>822601.mkt</v>
          </cell>
          <cell r="B655" t="str">
            <v>Supplies Used - Consuma</v>
          </cell>
        </row>
        <row r="656">
          <cell r="A656" t="str">
            <v>822701</v>
          </cell>
          <cell r="B656" t="str">
            <v>Pallet Expenses</v>
          </cell>
        </row>
        <row r="657">
          <cell r="A657" t="str">
            <v>822801</v>
          </cell>
          <cell r="B657" t="str">
            <v>Printing &amp; Stationery</v>
          </cell>
        </row>
        <row r="658">
          <cell r="A658" t="str">
            <v>822802</v>
          </cell>
          <cell r="B658" t="str">
            <v>Photocopying Costs</v>
          </cell>
        </row>
        <row r="659">
          <cell r="A659" t="str">
            <v>822803</v>
          </cell>
          <cell r="B659" t="str">
            <v>Microfilming &amp; Data Stora</v>
          </cell>
        </row>
        <row r="660">
          <cell r="A660" t="str">
            <v>822804.comp</v>
          </cell>
          <cell r="B660" t="str">
            <v>Minor Tools &amp; Equip</v>
          </cell>
        </row>
        <row r="661">
          <cell r="A661" t="str">
            <v>822804.handtr</v>
          </cell>
          <cell r="B661" t="str">
            <v>Minor Tools &amp; Equip</v>
          </cell>
        </row>
        <row r="662">
          <cell r="A662" t="str">
            <v>822804.m&amp;e</v>
          </cell>
          <cell r="B662" t="str">
            <v>Minor Tools &amp; Equip</v>
          </cell>
        </row>
        <row r="663">
          <cell r="A663" t="str">
            <v>822804.off</v>
          </cell>
          <cell r="B663" t="str">
            <v>Minor Tools &amp; Equip</v>
          </cell>
        </row>
        <row r="664">
          <cell r="A664" t="str">
            <v>822804.other</v>
          </cell>
          <cell r="B664" t="str">
            <v>Minor Tools &amp; Equip</v>
          </cell>
        </row>
        <row r="665">
          <cell r="A665" t="str">
            <v>823001.dsd</v>
          </cell>
          <cell r="B665" t="str">
            <v>Delivery Charge-Local</v>
          </cell>
        </row>
        <row r="666">
          <cell r="A666" t="str">
            <v>823001.fr</v>
          </cell>
          <cell r="B666" t="str">
            <v>Delivery Charge-Local</v>
          </cell>
        </row>
        <row r="667">
          <cell r="A667" t="str">
            <v>823001.haulage</v>
          </cell>
          <cell r="B667" t="str">
            <v>Delivery Charge-Local</v>
          </cell>
        </row>
        <row r="668">
          <cell r="A668" t="str">
            <v>823001.ind</v>
          </cell>
          <cell r="B668" t="str">
            <v>Delivery Charge-Local</v>
          </cell>
        </row>
        <row r="669">
          <cell r="A669" t="str">
            <v>823001.presell</v>
          </cell>
          <cell r="B669" t="str">
            <v>Delivery Charge-Local</v>
          </cell>
        </row>
        <row r="670">
          <cell r="A670" t="str">
            <v>823001.pt</v>
          </cell>
          <cell r="B670" t="str">
            <v>Delivery Charge-Local</v>
          </cell>
        </row>
        <row r="671">
          <cell r="A671" t="str">
            <v>823001.sub</v>
          </cell>
          <cell r="B671" t="str">
            <v>Delivery Charge-Local</v>
          </cell>
        </row>
        <row r="672">
          <cell r="A672" t="str">
            <v>823002</v>
          </cell>
          <cell r="B672" t="str">
            <v>Freight and Insurance- Lo</v>
          </cell>
        </row>
        <row r="673">
          <cell r="A673" t="str">
            <v>823201</v>
          </cell>
          <cell r="B673" t="str">
            <v>Freight and Insurance - E</v>
          </cell>
        </row>
        <row r="674">
          <cell r="A674" t="str">
            <v>823202</v>
          </cell>
          <cell r="B674" t="str">
            <v>Delivery Charges - Export</v>
          </cell>
        </row>
        <row r="675">
          <cell r="A675" t="str">
            <v>824001</v>
          </cell>
          <cell r="B675" t="str">
            <v>Computer Equipment Rental</v>
          </cell>
        </row>
        <row r="676">
          <cell r="A676" t="str">
            <v>824501.car</v>
          </cell>
          <cell r="B676" t="str">
            <v>Equipment Rental - Othe</v>
          </cell>
        </row>
        <row r="677">
          <cell r="A677" t="str">
            <v>824501.forklift</v>
          </cell>
          <cell r="B677" t="str">
            <v>Equipment Rental - Othe</v>
          </cell>
        </row>
        <row r="678">
          <cell r="A678" t="str">
            <v>824501.other</v>
          </cell>
          <cell r="B678" t="str">
            <v>Equipment Rental - Othe</v>
          </cell>
        </row>
        <row r="679">
          <cell r="A679" t="str">
            <v>825001</v>
          </cell>
          <cell r="B679" t="str">
            <v>Taxes - General</v>
          </cell>
        </row>
        <row r="680">
          <cell r="A680" t="str">
            <v>825002</v>
          </cell>
          <cell r="B680" t="str">
            <v>Taxes - Excise Duty</v>
          </cell>
        </row>
        <row r="681">
          <cell r="A681" t="str">
            <v>825003</v>
          </cell>
          <cell r="B681" t="str">
            <v>Taxes - Property Tax</v>
          </cell>
        </row>
        <row r="682">
          <cell r="A682" t="str">
            <v>826001.inv</v>
          </cell>
          <cell r="B682" t="str">
            <v>Miscellaneous</v>
          </cell>
        </row>
        <row r="683">
          <cell r="A683" t="str">
            <v>826001.other</v>
          </cell>
          <cell r="B683" t="str">
            <v>Miscellaneous</v>
          </cell>
        </row>
        <row r="684">
          <cell r="A684" t="str">
            <v>827001.contain</v>
          </cell>
          <cell r="B684" t="str">
            <v>Provision for Doubtful</v>
          </cell>
        </row>
        <row r="685">
          <cell r="A685" t="str">
            <v>827001.content</v>
          </cell>
          <cell r="B685" t="str">
            <v>Provision for Doubtful</v>
          </cell>
        </row>
        <row r="686">
          <cell r="A686" t="str">
            <v>827001.cooler</v>
          </cell>
          <cell r="B686" t="str">
            <v>Provision for Doubtful</v>
          </cell>
        </row>
        <row r="687">
          <cell r="A687" t="str">
            <v>827001.other</v>
          </cell>
          <cell r="B687" t="str">
            <v>Provision for Doubtful</v>
          </cell>
        </row>
        <row r="688">
          <cell r="A688" t="str">
            <v>827001.vol</v>
          </cell>
          <cell r="B688" t="str">
            <v>Provision for Doubtful</v>
          </cell>
        </row>
        <row r="689">
          <cell r="A689" t="str">
            <v>827002.contain</v>
          </cell>
          <cell r="B689" t="str">
            <v>Bad Debts</v>
          </cell>
        </row>
        <row r="690">
          <cell r="A690" t="str">
            <v>827002.content</v>
          </cell>
          <cell r="B690" t="str">
            <v>Bad Debts</v>
          </cell>
        </row>
        <row r="691">
          <cell r="A691" t="str">
            <v>827002.cooler</v>
          </cell>
          <cell r="B691" t="str">
            <v>Bad Debts</v>
          </cell>
        </row>
        <row r="692">
          <cell r="A692" t="str">
            <v>827002.other</v>
          </cell>
          <cell r="B692" t="str">
            <v>Bad Debts</v>
          </cell>
        </row>
        <row r="693">
          <cell r="A693" t="str">
            <v>827002.vol</v>
          </cell>
          <cell r="B693" t="str">
            <v>Bad Debts</v>
          </cell>
        </row>
        <row r="694">
          <cell r="A694" t="str">
            <v>827003</v>
          </cell>
          <cell r="B694" t="str">
            <v>Cash Variance</v>
          </cell>
        </row>
        <row r="695">
          <cell r="A695" t="str">
            <v>840101</v>
          </cell>
          <cell r="B695" t="str">
            <v>Management Fees</v>
          </cell>
        </row>
        <row r="696">
          <cell r="A696" t="str">
            <v>841401</v>
          </cell>
          <cell r="B696" t="str">
            <v>Transfer Warehousing Expe</v>
          </cell>
        </row>
        <row r="697">
          <cell r="A697" t="str">
            <v>841901</v>
          </cell>
          <cell r="B697" t="str">
            <v>Amortisation - Pre-Operat</v>
          </cell>
        </row>
        <row r="698">
          <cell r="A698" t="str">
            <v>842001</v>
          </cell>
          <cell r="B698" t="str">
            <v>Amortization - Goodwill</v>
          </cell>
        </row>
        <row r="699">
          <cell r="A699" t="str">
            <v>842101</v>
          </cell>
          <cell r="B699" t="str">
            <v>Amortisation - Franchise</v>
          </cell>
        </row>
        <row r="700">
          <cell r="A700" t="str">
            <v>842201</v>
          </cell>
          <cell r="B700" t="str">
            <v>Amortisation - Trademarks</v>
          </cell>
        </row>
        <row r="701">
          <cell r="A701" t="str">
            <v>842301</v>
          </cell>
          <cell r="B701" t="str">
            <v>Amortisation - Others</v>
          </cell>
        </row>
        <row r="702">
          <cell r="A702" t="str">
            <v>843501</v>
          </cell>
          <cell r="B702" t="str">
            <v>Amortisation - Container</v>
          </cell>
        </row>
        <row r="703">
          <cell r="A703" t="str">
            <v>844001</v>
          </cell>
          <cell r="B703" t="str">
            <v>Business Development Ince</v>
          </cell>
        </row>
        <row r="704">
          <cell r="A704" t="str">
            <v>845101</v>
          </cell>
          <cell r="B704" t="str">
            <v>Royalties</v>
          </cell>
        </row>
        <row r="705">
          <cell r="A705" t="str">
            <v>846001.center</v>
          </cell>
          <cell r="B705" t="str">
            <v>Container Breakages &amp; S</v>
          </cell>
        </row>
        <row r="706">
          <cell r="A706" t="str">
            <v>846001.contain</v>
          </cell>
          <cell r="B706" t="str">
            <v>Container Breakages &amp; S</v>
          </cell>
        </row>
        <row r="707">
          <cell r="A707" t="str">
            <v>846001.plant</v>
          </cell>
          <cell r="B707" t="str">
            <v>Container Breakages &amp; S</v>
          </cell>
        </row>
        <row r="708">
          <cell r="A708" t="str">
            <v>846001.sale</v>
          </cell>
          <cell r="B708" t="str">
            <v>Container Breakages &amp; S</v>
          </cell>
        </row>
        <row r="709">
          <cell r="A709" t="str">
            <v>846101</v>
          </cell>
          <cell r="B709" t="str">
            <v>Surplus Returnable Contai</v>
          </cell>
        </row>
        <row r="710">
          <cell r="A710" t="str">
            <v>846201</v>
          </cell>
          <cell r="B710" t="str">
            <v>Driver Shortages</v>
          </cell>
        </row>
        <row r="711">
          <cell r="A711" t="str">
            <v>847501</v>
          </cell>
          <cell r="B711" t="str">
            <v>Contract Packaging</v>
          </cell>
        </row>
        <row r="712">
          <cell r="A712" t="str">
            <v>848101</v>
          </cell>
          <cell r="B712" t="str">
            <v>Depr - Land (Freehold) &amp;</v>
          </cell>
        </row>
        <row r="713">
          <cell r="A713" t="str">
            <v>848201</v>
          </cell>
          <cell r="B713" t="str">
            <v>Depr - Land (Leasehold) &amp;</v>
          </cell>
        </row>
        <row r="714">
          <cell r="A714" t="str">
            <v>848301</v>
          </cell>
          <cell r="B714" t="str">
            <v>Depr - Buildings</v>
          </cell>
        </row>
        <row r="715">
          <cell r="A715" t="str">
            <v>848401</v>
          </cell>
          <cell r="B715" t="str">
            <v>Depr - Boiler &amp; Ancillary</v>
          </cell>
        </row>
        <row r="716">
          <cell r="A716" t="str">
            <v>848501</v>
          </cell>
          <cell r="B716" t="str">
            <v>Depr - Plant &amp; Machinery</v>
          </cell>
        </row>
        <row r="717">
          <cell r="A717" t="str">
            <v>848601</v>
          </cell>
          <cell r="B717" t="str">
            <v>Depr - Furniture &amp; Fittin</v>
          </cell>
        </row>
        <row r="718">
          <cell r="A718" t="str">
            <v>848701</v>
          </cell>
          <cell r="B718" t="str">
            <v>Depr - Automobiles</v>
          </cell>
        </row>
        <row r="719">
          <cell r="A719" t="str">
            <v>848801</v>
          </cell>
          <cell r="B719" t="str">
            <v>Depr - Trucks</v>
          </cell>
        </row>
        <row r="720">
          <cell r="A720" t="str">
            <v>848901</v>
          </cell>
          <cell r="B720" t="str">
            <v>Depr - Office Equipment</v>
          </cell>
        </row>
        <row r="721">
          <cell r="A721" t="str">
            <v>848902</v>
          </cell>
          <cell r="B721" t="str">
            <v>Depr - Computer Equipment</v>
          </cell>
        </row>
        <row r="722">
          <cell r="A722" t="str">
            <v>848903</v>
          </cell>
          <cell r="B722" t="str">
            <v>Depr - Computer Software</v>
          </cell>
        </row>
        <row r="723">
          <cell r="A723" t="str">
            <v>849011</v>
          </cell>
          <cell r="B723" t="str">
            <v>Depr - S&amp;M - Vending Mach</v>
          </cell>
        </row>
        <row r="724">
          <cell r="A724" t="str">
            <v>849014</v>
          </cell>
          <cell r="B724" t="str">
            <v>Depr - S&amp;M - Coolers</v>
          </cell>
        </row>
        <row r="725">
          <cell r="A725" t="str">
            <v>849015</v>
          </cell>
          <cell r="B725" t="str">
            <v>Depr - S&amp;M - Dispensers</v>
          </cell>
        </row>
        <row r="726">
          <cell r="A726" t="str">
            <v>849022</v>
          </cell>
          <cell r="B726" t="str">
            <v>Depr - S&amp;M - Cannisters</v>
          </cell>
        </row>
        <row r="727">
          <cell r="A727" t="str">
            <v>849024</v>
          </cell>
          <cell r="B727" t="str">
            <v>Depr - S&amp;M - CO2 Gas Cyli</v>
          </cell>
        </row>
        <row r="728">
          <cell r="A728" t="str">
            <v>849025</v>
          </cell>
          <cell r="B728" t="str">
            <v>Depr - S&amp;M - Counters</v>
          </cell>
        </row>
        <row r="729">
          <cell r="A729" t="str">
            <v>849030</v>
          </cell>
          <cell r="B729" t="str">
            <v>Depr - S&amp;M - Advertising</v>
          </cell>
        </row>
        <row r="730">
          <cell r="A730" t="str">
            <v>849101</v>
          </cell>
          <cell r="B730" t="str">
            <v>Depr - Forklifts</v>
          </cell>
        </row>
        <row r="731">
          <cell r="A731" t="str">
            <v>849201</v>
          </cell>
          <cell r="B731" t="str">
            <v>Depr - Water Resources</v>
          </cell>
        </row>
        <row r="732">
          <cell r="A732" t="str">
            <v>849202</v>
          </cell>
          <cell r="B732" t="str">
            <v>Depr - Lab Equipment</v>
          </cell>
        </row>
        <row r="733">
          <cell r="A733" t="str">
            <v>849501</v>
          </cell>
          <cell r="B733" t="str">
            <v>Manufacturing Cost  - Abs</v>
          </cell>
        </row>
        <row r="734">
          <cell r="A734" t="str">
            <v>849901</v>
          </cell>
          <cell r="B734" t="str">
            <v>Marketing Prog/Commits -</v>
          </cell>
        </row>
        <row r="735">
          <cell r="A735" t="str">
            <v>849902</v>
          </cell>
          <cell r="B735" t="str">
            <v>Marketing Prog/Com - Outd</v>
          </cell>
        </row>
        <row r="736">
          <cell r="A736" t="str">
            <v>849903</v>
          </cell>
          <cell r="B736" t="str">
            <v>Marketing Prog/Comm - Poi</v>
          </cell>
        </row>
        <row r="737">
          <cell r="A737" t="str">
            <v>849904</v>
          </cell>
          <cell r="B737" t="str">
            <v>Marketing Prog/Comm - Sam</v>
          </cell>
        </row>
        <row r="738">
          <cell r="A738" t="str">
            <v>849905</v>
          </cell>
          <cell r="B738" t="str">
            <v>Marketing Progr/Comm - De</v>
          </cell>
        </row>
        <row r="739">
          <cell r="A739" t="str">
            <v>849906</v>
          </cell>
          <cell r="B739" t="str">
            <v>Marketing Prog/Comm - Con</v>
          </cell>
        </row>
        <row r="740">
          <cell r="A740" t="str">
            <v>849907</v>
          </cell>
          <cell r="B740" t="str">
            <v>Marketing Prog/Commit - S</v>
          </cell>
        </row>
        <row r="741">
          <cell r="A741" t="str">
            <v>849908</v>
          </cell>
          <cell r="B741" t="str">
            <v>Marketing Prog/Commit - O</v>
          </cell>
        </row>
        <row r="742">
          <cell r="A742" t="str">
            <v>850101</v>
          </cell>
          <cell r="B742" t="str">
            <v>Television - Media</v>
          </cell>
        </row>
        <row r="743">
          <cell r="A743" t="str">
            <v>850201</v>
          </cell>
          <cell r="B743" t="str">
            <v>Television - Development</v>
          </cell>
        </row>
        <row r="744">
          <cell r="A744" t="str">
            <v>850301</v>
          </cell>
          <cell r="B744" t="str">
            <v>Television - Production</v>
          </cell>
        </row>
        <row r="745">
          <cell r="A745" t="str">
            <v>851101</v>
          </cell>
          <cell r="B745" t="str">
            <v>Cinema - Media and Rental</v>
          </cell>
        </row>
        <row r="746">
          <cell r="A746" t="str">
            <v>851201</v>
          </cell>
          <cell r="B746" t="str">
            <v>Cinema - Development</v>
          </cell>
        </row>
        <row r="747">
          <cell r="A747" t="str">
            <v>851301</v>
          </cell>
          <cell r="B747" t="str">
            <v>Cinema - Production</v>
          </cell>
        </row>
        <row r="748">
          <cell r="A748" t="str">
            <v>852101</v>
          </cell>
          <cell r="B748" t="str">
            <v>Radio - Media</v>
          </cell>
        </row>
        <row r="749">
          <cell r="A749" t="str">
            <v>852201</v>
          </cell>
          <cell r="B749" t="str">
            <v>Radio - Development</v>
          </cell>
        </row>
        <row r="750">
          <cell r="A750" t="str">
            <v>852301</v>
          </cell>
          <cell r="B750" t="str">
            <v>Radio - Production</v>
          </cell>
        </row>
        <row r="751">
          <cell r="A751" t="str">
            <v>853101</v>
          </cell>
          <cell r="B751" t="str">
            <v>Newspapers - Media</v>
          </cell>
        </row>
        <row r="752">
          <cell r="A752" t="str">
            <v>853201</v>
          </cell>
          <cell r="B752" t="str">
            <v>Newspapers - Development</v>
          </cell>
        </row>
        <row r="753">
          <cell r="A753" t="str">
            <v>853301</v>
          </cell>
          <cell r="B753" t="str">
            <v>Newspapers - Production</v>
          </cell>
        </row>
        <row r="754">
          <cell r="A754" t="str">
            <v>854101</v>
          </cell>
          <cell r="B754" t="str">
            <v>Magaz &amp; Periodicals-Media</v>
          </cell>
        </row>
        <row r="755">
          <cell r="A755" t="str">
            <v>854201</v>
          </cell>
          <cell r="B755" t="str">
            <v>Magaz &amp; Periodicals-Devel</v>
          </cell>
        </row>
        <row r="756">
          <cell r="A756" t="str">
            <v>854301</v>
          </cell>
          <cell r="B756" t="str">
            <v>Magaz &amp; Periodicals-Produ</v>
          </cell>
        </row>
        <row r="757">
          <cell r="A757" t="str">
            <v>855401</v>
          </cell>
          <cell r="B757" t="str">
            <v>Posters - Media</v>
          </cell>
        </row>
        <row r="758">
          <cell r="A758" t="str">
            <v>855501</v>
          </cell>
          <cell r="B758" t="str">
            <v>Posters - Development</v>
          </cell>
        </row>
        <row r="759">
          <cell r="A759" t="str">
            <v>855601</v>
          </cell>
          <cell r="B759" t="str">
            <v>Posters - Production</v>
          </cell>
        </row>
        <row r="760">
          <cell r="A760" t="str">
            <v>856101</v>
          </cell>
          <cell r="B760" t="str">
            <v>Painted Walls and Bulleti</v>
          </cell>
        </row>
        <row r="761">
          <cell r="A761" t="str">
            <v>856201</v>
          </cell>
          <cell r="B761" t="str">
            <v>Painted Walls and Bulleti</v>
          </cell>
        </row>
        <row r="762">
          <cell r="A762" t="str">
            <v>857101</v>
          </cell>
          <cell r="B762" t="str">
            <v>Public Transportation - M</v>
          </cell>
        </row>
        <row r="763">
          <cell r="A763" t="str">
            <v>857201</v>
          </cell>
          <cell r="B763" t="str">
            <v>Public Transportation - D</v>
          </cell>
        </row>
        <row r="764">
          <cell r="A764" t="str">
            <v>857301</v>
          </cell>
          <cell r="B764" t="str">
            <v>Public Transportation - P</v>
          </cell>
        </row>
        <row r="765">
          <cell r="A765" t="str">
            <v>858501</v>
          </cell>
          <cell r="B765" t="str">
            <v>Electric and Neon Signs -</v>
          </cell>
        </row>
        <row r="766">
          <cell r="A766" t="str">
            <v>858601</v>
          </cell>
          <cell r="B766" t="str">
            <v>Electric and Neon Signs -</v>
          </cell>
        </row>
        <row r="767">
          <cell r="A767" t="str">
            <v>860101</v>
          </cell>
          <cell r="B767" t="str">
            <v>Point-of-Sale Materials -</v>
          </cell>
        </row>
        <row r="768">
          <cell r="A768" t="str">
            <v>860201</v>
          </cell>
          <cell r="B768" t="str">
            <v>Point-of-Sale Signs - Out</v>
          </cell>
        </row>
        <row r="769">
          <cell r="A769" t="str">
            <v>860301</v>
          </cell>
          <cell r="B769" t="str">
            <v>Point-of-Sale Materials -</v>
          </cell>
        </row>
        <row r="770">
          <cell r="A770" t="str">
            <v>861101</v>
          </cell>
          <cell r="B770" t="str">
            <v>Outside Advert - Other -</v>
          </cell>
        </row>
        <row r="771">
          <cell r="A771" t="str">
            <v>861201</v>
          </cell>
          <cell r="B771" t="str">
            <v>Outside Advert - Other -</v>
          </cell>
        </row>
        <row r="772">
          <cell r="A772" t="str">
            <v>861301</v>
          </cell>
          <cell r="B772" t="str">
            <v>Advertising - Agency Comp</v>
          </cell>
        </row>
        <row r="773">
          <cell r="A773" t="str">
            <v>862001</v>
          </cell>
          <cell r="B773" t="str">
            <v>Advertising - Third Party</v>
          </cell>
        </row>
        <row r="774">
          <cell r="A774" t="str">
            <v>862101</v>
          </cell>
          <cell r="B774" t="str">
            <v>Direct Mail - Media</v>
          </cell>
        </row>
        <row r="775">
          <cell r="A775" t="str">
            <v>862201</v>
          </cell>
          <cell r="B775" t="str">
            <v>Direct Mail - Development</v>
          </cell>
        </row>
        <row r="776">
          <cell r="A776" t="str">
            <v>862301</v>
          </cell>
          <cell r="B776" t="str">
            <v>Direct Mail - Production</v>
          </cell>
        </row>
        <row r="777">
          <cell r="A777" t="str">
            <v>862401</v>
          </cell>
          <cell r="B777" t="str">
            <v>Outdoor Misc - Media</v>
          </cell>
        </row>
        <row r="778">
          <cell r="A778" t="str">
            <v>862501</v>
          </cell>
          <cell r="B778" t="str">
            <v>Outdoor Misc - Developmen</v>
          </cell>
        </row>
        <row r="779">
          <cell r="A779" t="str">
            <v>862601</v>
          </cell>
          <cell r="B779" t="str">
            <v>Outdoor Misc - Production</v>
          </cell>
        </row>
        <row r="780">
          <cell r="A780" t="str">
            <v>862701</v>
          </cell>
          <cell r="B780" t="str">
            <v>Trade Communication</v>
          </cell>
        </row>
        <row r="781">
          <cell r="A781" t="str">
            <v>862801</v>
          </cell>
          <cell r="B781" t="str">
            <v>Trade - Development</v>
          </cell>
        </row>
        <row r="782">
          <cell r="A782" t="str">
            <v>862901</v>
          </cell>
          <cell r="B782" t="str">
            <v>Trade - Production</v>
          </cell>
        </row>
        <row r="783">
          <cell r="A783" t="str">
            <v>871001</v>
          </cell>
          <cell r="B783" t="str">
            <v>Sampling</v>
          </cell>
        </row>
        <row r="784">
          <cell r="A784" t="str">
            <v>872001</v>
          </cell>
          <cell r="B784" t="str">
            <v>Couponing</v>
          </cell>
        </row>
        <row r="785">
          <cell r="A785" t="str">
            <v>873101</v>
          </cell>
          <cell r="B785" t="str">
            <v>Contests - Dealer</v>
          </cell>
        </row>
        <row r="786">
          <cell r="A786" t="str">
            <v>873201</v>
          </cell>
          <cell r="B786" t="str">
            <v>Contests - Consumer</v>
          </cell>
        </row>
        <row r="787">
          <cell r="A787" t="str">
            <v>873301</v>
          </cell>
          <cell r="B787" t="str">
            <v>Contests - All Other</v>
          </cell>
        </row>
        <row r="788">
          <cell r="A788" t="str">
            <v>874001</v>
          </cell>
          <cell r="B788" t="str">
            <v>Special Events</v>
          </cell>
        </row>
        <row r="789">
          <cell r="A789" t="str">
            <v>875001</v>
          </cell>
          <cell r="B789" t="str">
            <v>Concessions</v>
          </cell>
        </row>
        <row r="790">
          <cell r="A790" t="str">
            <v>876001</v>
          </cell>
          <cell r="B790" t="str">
            <v>Exhibitions</v>
          </cell>
        </row>
        <row r="791">
          <cell r="A791" t="str">
            <v>877001</v>
          </cell>
          <cell r="B791" t="str">
            <v>SLP</v>
          </cell>
        </row>
        <row r="792">
          <cell r="A792" t="str">
            <v>877002</v>
          </cell>
          <cell r="B792" t="str">
            <v>Premiums</v>
          </cell>
        </row>
        <row r="793">
          <cell r="A793" t="str">
            <v>879001</v>
          </cell>
          <cell r="B793" t="str">
            <v>Promotion Packaging</v>
          </cell>
        </row>
        <row r="794">
          <cell r="A794" t="str">
            <v>880001</v>
          </cell>
          <cell r="B794" t="str">
            <v>Dealer Promotions</v>
          </cell>
        </row>
        <row r="795">
          <cell r="A795" t="str">
            <v>880002</v>
          </cell>
          <cell r="B795" t="str">
            <v>Mktg Fund/Grand Opening</v>
          </cell>
        </row>
        <row r="796">
          <cell r="A796" t="str">
            <v>881001</v>
          </cell>
          <cell r="B796" t="str">
            <v>Consumer Promotions</v>
          </cell>
        </row>
        <row r="797">
          <cell r="A797" t="str">
            <v>881002</v>
          </cell>
          <cell r="B797" t="str">
            <v>Space Buy/Rental</v>
          </cell>
        </row>
        <row r="798">
          <cell r="A798" t="str">
            <v>881003</v>
          </cell>
          <cell r="B798" t="str">
            <v>Co-Op Advertising</v>
          </cell>
        </row>
        <row r="799">
          <cell r="A799" t="str">
            <v>881004</v>
          </cell>
          <cell r="B799" t="str">
            <v>Promotion Expense</v>
          </cell>
        </row>
        <row r="800">
          <cell r="A800" t="str">
            <v>884101</v>
          </cell>
          <cell r="B800" t="str">
            <v>Point of Sale Materials -</v>
          </cell>
        </row>
      </sheetData>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
      <sheetName val="JV Form"/>
      <sheetName val="Sheet1"/>
    </sheetNames>
    <sheetDataSet>
      <sheetData sheetId="0" refreshError="1">
        <row r="1">
          <cell r="A1" t="str">
            <v>A/C No.</v>
          </cell>
          <cell r="B1" t="str">
            <v>Description</v>
          </cell>
        </row>
        <row r="2">
          <cell r="A2">
            <v>1131</v>
          </cell>
          <cell r="B2" t="str">
            <v xml:space="preserve">Deposits Account - Non Singapore Dollars </v>
          </cell>
        </row>
        <row r="3">
          <cell r="A3">
            <v>1131.01</v>
          </cell>
          <cell r="B3" t="str">
            <v>Deposit account - US$</v>
          </cell>
        </row>
        <row r="4">
          <cell r="A4">
            <v>1131.02</v>
          </cell>
          <cell r="B4" t="str">
            <v>Deposit account - Vietnam Dong</v>
          </cell>
        </row>
        <row r="5">
          <cell r="A5">
            <v>1136</v>
          </cell>
          <cell r="B5" t="str">
            <v>Petty Cash - Non Singapore Dollars</v>
          </cell>
        </row>
        <row r="6">
          <cell r="A6">
            <v>1136.02</v>
          </cell>
          <cell r="B6" t="str">
            <v>Petty Cash - Vietnam Dong</v>
          </cell>
        </row>
        <row r="7">
          <cell r="A7">
            <v>1139</v>
          </cell>
          <cell r="B7" t="str">
            <v>Cash in Transit - Non Singapore Dollars</v>
          </cell>
        </row>
        <row r="8">
          <cell r="A8">
            <v>1139.02</v>
          </cell>
          <cell r="B8" t="str">
            <v>Cash in Transit - Vietnam Dong</v>
          </cell>
        </row>
        <row r="9">
          <cell r="A9">
            <v>1140</v>
          </cell>
          <cell r="B9" t="str">
            <v>Cash - Uncollected Deposits</v>
          </cell>
        </row>
        <row r="10">
          <cell r="A10">
            <v>1190</v>
          </cell>
          <cell r="B10" t="str">
            <v>Notes Receivable - Short-Term</v>
          </cell>
        </row>
        <row r="11">
          <cell r="A11">
            <v>1210</v>
          </cell>
          <cell r="B11" t="str">
            <v>Accts. Receivable Customers - Product Sales</v>
          </cell>
        </row>
        <row r="12">
          <cell r="A12">
            <v>1250</v>
          </cell>
          <cell r="B12" t="str">
            <v>A/R Customers - Other</v>
          </cell>
        </row>
        <row r="13">
          <cell r="A13">
            <v>1260</v>
          </cell>
          <cell r="B13" t="str">
            <v>A/R - marketing claims</v>
          </cell>
        </row>
        <row r="14">
          <cell r="A14">
            <v>1260</v>
          </cell>
          <cell r="B14" t="str">
            <v>Marketing Claims</v>
          </cell>
        </row>
        <row r="15">
          <cell r="A15">
            <v>1290</v>
          </cell>
          <cell r="B15" t="str">
            <v>Allowance for Doubtful Accounts</v>
          </cell>
        </row>
        <row r="16">
          <cell r="A16">
            <v>1311</v>
          </cell>
          <cell r="B16" t="str">
            <v>Inventory - Raw Materials - Concentrates</v>
          </cell>
        </row>
        <row r="17">
          <cell r="A17">
            <v>1312</v>
          </cell>
          <cell r="B17" t="str">
            <v>Inventory - Raw Materials - Ingredients</v>
          </cell>
        </row>
        <row r="18">
          <cell r="A18">
            <v>1313</v>
          </cell>
          <cell r="B18" t="str">
            <v>Inventory - Raw Materials - Sweeteners</v>
          </cell>
        </row>
        <row r="19">
          <cell r="A19">
            <v>1314</v>
          </cell>
          <cell r="B19" t="str">
            <v>Inventory - Raw Materials - Carbon Dioxide Gas</v>
          </cell>
        </row>
        <row r="20">
          <cell r="A20">
            <v>1330</v>
          </cell>
          <cell r="B20" t="str">
            <v>Finished Products</v>
          </cell>
        </row>
        <row r="21">
          <cell r="A21">
            <v>1331</v>
          </cell>
          <cell r="B21" t="str">
            <v>LIFO Adjustment - Finished Products</v>
          </cell>
        </row>
        <row r="22">
          <cell r="A22">
            <v>1335</v>
          </cell>
          <cell r="B22" t="str">
            <v>Deferred Inventory</v>
          </cell>
        </row>
        <row r="23">
          <cell r="A23">
            <v>1351</v>
          </cell>
          <cell r="B23" t="str">
            <v>Inventory - Packaging Materials - Cartons</v>
          </cell>
        </row>
        <row r="24">
          <cell r="A24">
            <v>1352</v>
          </cell>
          <cell r="B24" t="str">
            <v>Inventory - Packaging Materials - Crowns</v>
          </cell>
        </row>
        <row r="25">
          <cell r="A25">
            <v>1353</v>
          </cell>
          <cell r="B25" t="str">
            <v>Inventory - Packaging Materials - Crowns Materials</v>
          </cell>
        </row>
        <row r="26">
          <cell r="A26">
            <v>1356</v>
          </cell>
          <cell r="B26" t="str">
            <v>Inventory - Packaging Materials - Cans</v>
          </cell>
        </row>
        <row r="27">
          <cell r="A27">
            <v>1356.01</v>
          </cell>
          <cell r="B27" t="str">
            <v>Inventory - Packaging Materials - Can bodies</v>
          </cell>
        </row>
        <row r="28">
          <cell r="A28">
            <v>1356.02</v>
          </cell>
          <cell r="B28" t="str">
            <v>Inventory - Packaging Materials - Can end</v>
          </cell>
        </row>
        <row r="29">
          <cell r="A29">
            <v>1357</v>
          </cell>
          <cell r="B29" t="str">
            <v>Inventory - Packaging Materials - One-Way Bottles</v>
          </cell>
        </row>
        <row r="30">
          <cell r="A30">
            <v>1358</v>
          </cell>
          <cell r="B30" t="str">
            <v>Miscellaneous Packaging Materials</v>
          </cell>
        </row>
        <row r="31">
          <cell r="A31">
            <v>1370</v>
          </cell>
          <cell r="B31" t="str">
            <v>Inventory - Other - Vendors, Coolers, Dispensers and Parts</v>
          </cell>
        </row>
        <row r="32">
          <cell r="A32">
            <v>1375</v>
          </cell>
          <cell r="B32" t="str">
            <v>Inventory - Other - Spare Parts</v>
          </cell>
        </row>
        <row r="33">
          <cell r="A33">
            <v>1380</v>
          </cell>
          <cell r="B33" t="str">
            <v>Inventory - Other - Computer and Office Supplies</v>
          </cell>
        </row>
        <row r="34">
          <cell r="A34">
            <v>1393</v>
          </cell>
          <cell r="B34" t="str">
            <v>Inventory - Other - Advertising and Sales Promotion Materials</v>
          </cell>
        </row>
        <row r="35">
          <cell r="A35">
            <v>1394</v>
          </cell>
          <cell r="B35" t="str">
            <v>Inventory - Other - Chemicals and Laboratory Supplies</v>
          </cell>
        </row>
        <row r="36">
          <cell r="A36">
            <v>1397</v>
          </cell>
          <cell r="B36" t="str">
            <v xml:space="preserve">Inventory - Merchandise- In-Transit </v>
          </cell>
        </row>
        <row r="37">
          <cell r="A37">
            <v>1398</v>
          </cell>
          <cell r="B37" t="str">
            <v>Inventory - Miscellaneous</v>
          </cell>
        </row>
        <row r="38">
          <cell r="A38">
            <v>1410</v>
          </cell>
          <cell r="B38" t="str">
            <v>Prepaid Expenses - Supplies</v>
          </cell>
        </row>
        <row r="39">
          <cell r="A39">
            <v>1420</v>
          </cell>
          <cell r="B39" t="str">
            <v>Prepaid Expenses - Insurance</v>
          </cell>
        </row>
        <row r="40">
          <cell r="A40">
            <v>1420.01</v>
          </cell>
          <cell r="B40" t="str">
            <v>Prepaid Expenses - Insurance Motor Vehicle</v>
          </cell>
        </row>
        <row r="41">
          <cell r="A41">
            <v>1420.02</v>
          </cell>
          <cell r="B41" t="str">
            <v>Prepaid Expenses - Insurance Building</v>
          </cell>
        </row>
        <row r="42">
          <cell r="A42">
            <v>1420.03</v>
          </cell>
          <cell r="B42" t="str">
            <v>Prepaid Expenses - School Fee</v>
          </cell>
        </row>
        <row r="43">
          <cell r="A43">
            <v>1420.04</v>
          </cell>
          <cell r="B43" t="str">
            <v>Prepaid Expenses - House Rental</v>
          </cell>
        </row>
        <row r="44">
          <cell r="A44">
            <v>1420.05</v>
          </cell>
          <cell r="B44" t="str">
            <v>Prepaid Expenses - Warehouse Rental</v>
          </cell>
        </row>
        <row r="45">
          <cell r="A45">
            <v>1430</v>
          </cell>
          <cell r="B45" t="str">
            <v>Prepaid Expenses - Taxes and Licenses</v>
          </cell>
        </row>
        <row r="46">
          <cell r="A46">
            <v>1440</v>
          </cell>
          <cell r="B46" t="str">
            <v>Prepaid Expenses - Advertising</v>
          </cell>
        </row>
        <row r="47">
          <cell r="A47">
            <v>1450</v>
          </cell>
          <cell r="B47" t="str">
            <v>Prepaid Expenses - Interest</v>
          </cell>
        </row>
        <row r="48">
          <cell r="A48">
            <v>1461</v>
          </cell>
          <cell r="B48" t="str">
            <v>Prepaid Expenses - Retirement Plan - Defined Benefit Plans</v>
          </cell>
        </row>
        <row r="49">
          <cell r="A49">
            <v>1462</v>
          </cell>
          <cell r="B49" t="str">
            <v>Prepaid Expenses - Retirement Plan - Other Plans</v>
          </cell>
        </row>
        <row r="50">
          <cell r="A50">
            <v>1470</v>
          </cell>
          <cell r="B50" t="str">
            <v>Prepaid Expenses - Container Expense</v>
          </cell>
        </row>
        <row r="51">
          <cell r="A51">
            <v>1481</v>
          </cell>
          <cell r="B51" t="str">
            <v>Deferred Gain/Loss on Exchange</v>
          </cell>
        </row>
        <row r="52">
          <cell r="A52">
            <v>1485</v>
          </cell>
          <cell r="B52" t="str">
            <v>Prepaid Expenses - Sports Sponsorships</v>
          </cell>
        </row>
        <row r="53">
          <cell r="A53">
            <v>1490</v>
          </cell>
          <cell r="B53" t="str">
            <v>Prepaid Expenses - General</v>
          </cell>
        </row>
        <row r="54">
          <cell r="A54">
            <v>1491</v>
          </cell>
          <cell r="B54" t="str">
            <v>Prepaid Income Taxes</v>
          </cell>
        </row>
        <row r="55">
          <cell r="A55">
            <v>1510</v>
          </cell>
          <cell r="B55" t="str">
            <v>Investments in Consolidated Affiliates</v>
          </cell>
        </row>
        <row r="56">
          <cell r="A56">
            <v>1511</v>
          </cell>
          <cell r="B56" t="str">
            <v>Investments in Unconsolidated Investees</v>
          </cell>
        </row>
        <row r="57">
          <cell r="A57">
            <v>1560</v>
          </cell>
          <cell r="B57" t="str">
            <v>Notes Receivable - Long Term</v>
          </cell>
        </row>
        <row r="58">
          <cell r="A58">
            <v>1569</v>
          </cell>
          <cell r="B58" t="str">
            <v>Investements - Long Term - Other</v>
          </cell>
        </row>
        <row r="59">
          <cell r="A59">
            <v>1590</v>
          </cell>
          <cell r="B59" t="str">
            <v>Allowance for Losses</v>
          </cell>
        </row>
        <row r="60">
          <cell r="A60">
            <v>1601</v>
          </cell>
          <cell r="B60" t="str">
            <v>Accrued Interest Receivable</v>
          </cell>
        </row>
        <row r="61">
          <cell r="A61">
            <v>1602</v>
          </cell>
          <cell r="B61" t="str">
            <v>Organisation Costs</v>
          </cell>
        </row>
        <row r="62">
          <cell r="A62">
            <v>1603</v>
          </cell>
          <cell r="B62" t="str">
            <v>Employees' Travel Advances</v>
          </cell>
        </row>
        <row r="63">
          <cell r="A63">
            <v>1604</v>
          </cell>
          <cell r="B63" t="str">
            <v>Employees' Insurance Premiums</v>
          </cell>
        </row>
        <row r="64">
          <cell r="A64">
            <v>1605</v>
          </cell>
          <cell r="B64" t="str">
            <v>Employees' Accounts Receivable - Other</v>
          </cell>
        </row>
        <row r="65">
          <cell r="A65">
            <v>1605.01</v>
          </cell>
          <cell r="B65" t="str">
            <v>Employees' Advances</v>
          </cell>
        </row>
        <row r="66">
          <cell r="A66">
            <v>1605.02</v>
          </cell>
          <cell r="B66" t="str">
            <v>Employee shortage/overage</v>
          </cell>
        </row>
        <row r="67">
          <cell r="A67">
            <v>1606</v>
          </cell>
          <cell r="B67" t="str">
            <v>Prepayments to Vendors</v>
          </cell>
        </row>
        <row r="68">
          <cell r="A68">
            <v>1608</v>
          </cell>
          <cell r="B68" t="str">
            <v xml:space="preserve">Carriers and Insurance Claims </v>
          </cell>
        </row>
        <row r="69">
          <cell r="A69">
            <v>1609</v>
          </cell>
          <cell r="B69" t="str">
            <v>Deposits on Containers Returnable to Vendors</v>
          </cell>
        </row>
        <row r="70">
          <cell r="A70">
            <v>1610</v>
          </cell>
          <cell r="B70" t="str">
            <v>Taxes Recoverable</v>
          </cell>
        </row>
        <row r="71">
          <cell r="A71">
            <v>1612</v>
          </cell>
          <cell r="B71" t="str">
            <v>Collateral Deposits</v>
          </cell>
        </row>
        <row r="72">
          <cell r="A72">
            <v>1613</v>
          </cell>
          <cell r="B72" t="str">
            <v>Cash Deposited in Blocked Bank Accounts</v>
          </cell>
        </row>
        <row r="73">
          <cell r="A73">
            <v>1614</v>
          </cell>
          <cell r="B73" t="str">
            <v>Value Added or General Sales Tax Receivable</v>
          </cell>
        </row>
        <row r="74">
          <cell r="A74">
            <v>1615</v>
          </cell>
          <cell r="B74" t="str">
            <v>Miscellaneous A/c. Receivable</v>
          </cell>
        </row>
        <row r="75">
          <cell r="A75">
            <v>1633</v>
          </cell>
          <cell r="B75" t="str">
            <v>Deferred Tax Asset - Valuation Allowance</v>
          </cell>
        </row>
        <row r="76">
          <cell r="A76">
            <v>1651</v>
          </cell>
          <cell r="B76" t="str">
            <v>Allowance for Miscellaneous Accounts Receivable</v>
          </cell>
        </row>
        <row r="77">
          <cell r="A77">
            <v>1701</v>
          </cell>
          <cell r="B77" t="str">
            <v>Land</v>
          </cell>
        </row>
        <row r="78">
          <cell r="A78">
            <v>1701.01</v>
          </cell>
          <cell r="B78" t="str">
            <v>Land Use Rights</v>
          </cell>
        </row>
        <row r="79">
          <cell r="A79">
            <v>1702</v>
          </cell>
          <cell r="B79" t="str">
            <v>Land Improvements</v>
          </cell>
        </row>
        <row r="80">
          <cell r="A80">
            <v>1703</v>
          </cell>
          <cell r="B80" t="str">
            <v>Buildings</v>
          </cell>
        </row>
        <row r="81">
          <cell r="A81">
            <v>1704</v>
          </cell>
          <cell r="B81" t="str">
            <v>Leashold Improvements</v>
          </cell>
        </row>
        <row r="82">
          <cell r="A82">
            <v>1705</v>
          </cell>
          <cell r="B82" t="str">
            <v>Machinery and Equipment</v>
          </cell>
        </row>
        <row r="83">
          <cell r="A83">
            <v>1706</v>
          </cell>
          <cell r="B83" t="str">
            <v>Furniture and Fixtures</v>
          </cell>
        </row>
        <row r="84">
          <cell r="A84">
            <v>1707</v>
          </cell>
          <cell r="B84" t="str">
            <v>Automobiles and Trucks</v>
          </cell>
        </row>
        <row r="85">
          <cell r="A85">
            <v>1709</v>
          </cell>
          <cell r="B85" t="str">
            <v>Computer Equipment</v>
          </cell>
        </row>
        <row r="86">
          <cell r="A86">
            <v>1711</v>
          </cell>
          <cell r="B86" t="str">
            <v>Vendors - Bottles &amp; Cans</v>
          </cell>
        </row>
        <row r="87">
          <cell r="A87">
            <v>1712</v>
          </cell>
          <cell r="B87" t="str">
            <v>Vendors - Pre-mix</v>
          </cell>
        </row>
        <row r="88">
          <cell r="A88">
            <v>1713</v>
          </cell>
          <cell r="B88" t="str">
            <v>Vendors - Post-mix</v>
          </cell>
        </row>
        <row r="89">
          <cell r="A89">
            <v>1714</v>
          </cell>
          <cell r="B89" t="str">
            <v>Coolers</v>
          </cell>
        </row>
        <row r="90">
          <cell r="A90">
            <v>1714</v>
          </cell>
          <cell r="B90" t="str">
            <v>Marketing Equipment - others</v>
          </cell>
        </row>
        <row r="91">
          <cell r="A91">
            <v>1715</v>
          </cell>
          <cell r="B91" t="str">
            <v>Dispensers - Pre-mix</v>
          </cell>
        </row>
        <row r="92">
          <cell r="A92">
            <v>1716</v>
          </cell>
          <cell r="B92" t="str">
            <v>Dispensers - Post-mix</v>
          </cell>
        </row>
        <row r="93">
          <cell r="A93">
            <v>1722</v>
          </cell>
          <cell r="B93" t="str">
            <v>Metal Containers - Pre-mix and Post-mix</v>
          </cell>
        </row>
        <row r="94">
          <cell r="A94">
            <v>1723</v>
          </cell>
          <cell r="B94" t="str">
            <v>Metal Containers - Other</v>
          </cell>
        </row>
        <row r="95">
          <cell r="A95">
            <v>1724</v>
          </cell>
          <cell r="B95" t="str">
            <v>CO2 Gas Cylinders</v>
          </cell>
        </row>
        <row r="96">
          <cell r="A96">
            <v>1730</v>
          </cell>
          <cell r="B96" t="str">
            <v>Advertising Signs</v>
          </cell>
        </row>
        <row r="97">
          <cell r="A97">
            <v>1735</v>
          </cell>
          <cell r="B97" t="str">
            <v>Construction In Progress</v>
          </cell>
        </row>
        <row r="98">
          <cell r="A98">
            <v>1736</v>
          </cell>
          <cell r="B98" t="str">
            <v>Properties Under Construction -  Qualifying Assets</v>
          </cell>
        </row>
        <row r="99">
          <cell r="A99">
            <v>1740</v>
          </cell>
          <cell r="B99" t="str">
            <v>Returnable Bottles</v>
          </cell>
        </row>
        <row r="100">
          <cell r="A100">
            <v>1740.01</v>
          </cell>
          <cell r="B100" t="str">
            <v>Container in Circulation - Bottles</v>
          </cell>
        </row>
        <row r="101">
          <cell r="A101">
            <v>1740.02</v>
          </cell>
          <cell r="B101" t="str">
            <v>Container in Circulation - Cases</v>
          </cell>
        </row>
        <row r="102">
          <cell r="A102">
            <v>1740.03</v>
          </cell>
          <cell r="B102" t="str">
            <v>Container in Circulation - Pallets</v>
          </cell>
        </row>
        <row r="103">
          <cell r="A103">
            <v>1745</v>
          </cell>
          <cell r="B103" t="str">
            <v>Returnable Cases</v>
          </cell>
        </row>
        <row r="104">
          <cell r="A104">
            <v>1746</v>
          </cell>
          <cell r="B104" t="str">
            <v>Allowance for Surplus Returnable Containers</v>
          </cell>
        </row>
        <row r="105">
          <cell r="A105">
            <v>1802</v>
          </cell>
          <cell r="B105" t="str">
            <v>Allowance for Depreciation - Land Improvements</v>
          </cell>
        </row>
        <row r="106">
          <cell r="A106">
            <v>1803</v>
          </cell>
          <cell r="B106" t="str">
            <v>Allowance for Depreciation - Buildings</v>
          </cell>
        </row>
        <row r="107">
          <cell r="A107">
            <v>1804</v>
          </cell>
          <cell r="B107" t="str">
            <v>Allowance for Depreciation - Leasehold Improvements</v>
          </cell>
        </row>
        <row r="108">
          <cell r="A108">
            <v>1805</v>
          </cell>
          <cell r="B108" t="str">
            <v>Allowance for Depreciation - Machinery and Equipment</v>
          </cell>
        </row>
        <row r="109">
          <cell r="A109">
            <v>1806</v>
          </cell>
          <cell r="B109" t="str">
            <v>Allowance for Depreciation - Furniture and Fixtures</v>
          </cell>
        </row>
        <row r="110">
          <cell r="A110">
            <v>1807</v>
          </cell>
          <cell r="B110" t="str">
            <v>Allowance for Depreciation - Automobiles and Trucks</v>
          </cell>
        </row>
        <row r="111">
          <cell r="A111">
            <v>1809</v>
          </cell>
          <cell r="B111" t="str">
            <v>Allowance for Depreciation - Computer Equipment</v>
          </cell>
        </row>
        <row r="112">
          <cell r="A112">
            <v>1811</v>
          </cell>
          <cell r="B112" t="str">
            <v>Allowance for Depreciation - Vendors - Bottles and Cans</v>
          </cell>
        </row>
        <row r="113">
          <cell r="A113">
            <v>1812</v>
          </cell>
          <cell r="B113" t="str">
            <v>Allowance for Depreciation - Vendors - Pre-mix</v>
          </cell>
        </row>
        <row r="114">
          <cell r="A114">
            <v>1813</v>
          </cell>
          <cell r="B114" t="str">
            <v>Allowance for Depreciation - Vendors - Post-mix</v>
          </cell>
        </row>
        <row r="115">
          <cell r="A115">
            <v>1814</v>
          </cell>
          <cell r="B115" t="str">
            <v>Allowance for Depreciation - Coolers</v>
          </cell>
        </row>
        <row r="116">
          <cell r="A116">
            <v>1815</v>
          </cell>
          <cell r="B116" t="str">
            <v>Allowance for Depreciation - Dispensers - Pre-mix</v>
          </cell>
        </row>
        <row r="117">
          <cell r="A117">
            <v>1816</v>
          </cell>
          <cell r="B117" t="str">
            <v>Allowance for Depreciation - Dispensers - Post-mix</v>
          </cell>
        </row>
        <row r="118">
          <cell r="A118">
            <v>1822</v>
          </cell>
          <cell r="B118" t="str">
            <v>Allowance for Depreciation - Metal Containers - Pre-mix and Post-mix</v>
          </cell>
        </row>
        <row r="119">
          <cell r="A119">
            <v>1823</v>
          </cell>
          <cell r="B119" t="str">
            <v>Allowance for Depreciation - Metal Containers - Other</v>
          </cell>
        </row>
        <row r="120">
          <cell r="A120">
            <v>1824</v>
          </cell>
          <cell r="B120" t="str">
            <v>Allowance for Depreciation - C02 Gas Cylinders</v>
          </cell>
        </row>
        <row r="121">
          <cell r="A121">
            <v>1830</v>
          </cell>
          <cell r="B121" t="str">
            <v>Allowance for Depreciation - Advertising Signs</v>
          </cell>
        </row>
        <row r="122">
          <cell r="A122">
            <v>1910</v>
          </cell>
          <cell r="B122" t="str">
            <v>Goodwill</v>
          </cell>
        </row>
        <row r="123">
          <cell r="A123">
            <v>1915</v>
          </cell>
          <cell r="B123" t="str">
            <v>Franchise and non-Compete Agreements</v>
          </cell>
        </row>
        <row r="124">
          <cell r="A124">
            <v>1925</v>
          </cell>
          <cell r="B124" t="str">
            <v>Trademarks and Tradenames</v>
          </cell>
        </row>
        <row r="125">
          <cell r="A125">
            <v>1935</v>
          </cell>
          <cell r="B125" t="str">
            <v>Other Intangible Assets</v>
          </cell>
        </row>
        <row r="126">
          <cell r="A126">
            <v>1940</v>
          </cell>
          <cell r="B126" t="str">
            <v>Amortization - Goodwill</v>
          </cell>
        </row>
        <row r="127">
          <cell r="A127">
            <v>1941</v>
          </cell>
          <cell r="B127" t="str">
            <v>Amortization - Franchise and non-Compete Agreements</v>
          </cell>
        </row>
        <row r="128">
          <cell r="A128">
            <v>1942</v>
          </cell>
          <cell r="B128" t="str">
            <v>Amortization - Trademarks and Tradenames</v>
          </cell>
        </row>
        <row r="129">
          <cell r="A129">
            <v>1943</v>
          </cell>
          <cell r="B129" t="str">
            <v>Accumulated Organization Costs</v>
          </cell>
        </row>
        <row r="130">
          <cell r="A130">
            <v>2110</v>
          </cell>
          <cell r="B130" t="str">
            <v>Accounts Payable - Trade</v>
          </cell>
        </row>
        <row r="131">
          <cell r="A131">
            <v>2120</v>
          </cell>
          <cell r="B131" t="str">
            <v>Accounts Payable - Miscellaneous</v>
          </cell>
        </row>
        <row r="132">
          <cell r="A132">
            <v>2121</v>
          </cell>
          <cell r="B132" t="str">
            <v>Customers' Deposits and Credit Balances</v>
          </cell>
        </row>
        <row r="133">
          <cell r="A133">
            <v>2122</v>
          </cell>
          <cell r="B133" t="str">
            <v>Unclaimed Cheques and Wages</v>
          </cell>
        </row>
        <row r="134">
          <cell r="A134">
            <v>2123</v>
          </cell>
          <cell r="B134" t="str">
            <v>Salesmen's Deferred Commissions</v>
          </cell>
        </row>
        <row r="135">
          <cell r="A135">
            <v>2124</v>
          </cell>
          <cell r="B135" t="str">
            <v>Employees' Miscellaneous Payables</v>
          </cell>
        </row>
        <row r="136">
          <cell r="A136">
            <v>2125</v>
          </cell>
          <cell r="B136" t="str">
            <v>Dealer Discounts Payable</v>
          </cell>
        </row>
        <row r="137">
          <cell r="A137">
            <v>2127</v>
          </cell>
          <cell r="B137" t="str">
            <v>Bank Overdrafts</v>
          </cell>
        </row>
        <row r="138">
          <cell r="A138">
            <v>2128</v>
          </cell>
          <cell r="B138" t="str">
            <v>Loans and Notes Payable - Short-Term</v>
          </cell>
        </row>
        <row r="139">
          <cell r="A139">
            <v>2129</v>
          </cell>
          <cell r="B139" t="str">
            <v>Current Maturity - Long-Term Debt</v>
          </cell>
        </row>
        <row r="140">
          <cell r="A140">
            <v>2130</v>
          </cell>
          <cell r="B140" t="str">
            <v>Dividends Payable</v>
          </cell>
        </row>
        <row r="141">
          <cell r="A141">
            <v>2131</v>
          </cell>
          <cell r="B141" t="str">
            <v>Deferred Income - Short-Term</v>
          </cell>
        </row>
        <row r="142">
          <cell r="A142">
            <v>2210</v>
          </cell>
          <cell r="B142" t="str">
            <v>Container Deposit Liability</v>
          </cell>
        </row>
        <row r="143">
          <cell r="A143">
            <v>2221</v>
          </cell>
          <cell r="B143" t="str">
            <v>Accrued Advertising</v>
          </cell>
        </row>
        <row r="144">
          <cell r="A144">
            <v>2222</v>
          </cell>
          <cell r="B144" t="str">
            <v xml:space="preserve">Accrued Expense - General </v>
          </cell>
        </row>
        <row r="145">
          <cell r="A145">
            <v>2222.0100000000002</v>
          </cell>
          <cell r="B145" t="str">
            <v>Accrued  Bonus</v>
          </cell>
        </row>
        <row r="146">
          <cell r="A146">
            <v>2222.02</v>
          </cell>
          <cell r="B146" t="str">
            <v>Accrued Commission</v>
          </cell>
        </row>
        <row r="147">
          <cell r="A147">
            <v>2223</v>
          </cell>
          <cell r="B147" t="str">
            <v>Accrued Insurance</v>
          </cell>
        </row>
        <row r="148">
          <cell r="A148">
            <v>2223.0100000000002</v>
          </cell>
          <cell r="B148" t="str">
            <v>Accrued Social Insurance</v>
          </cell>
        </row>
        <row r="149">
          <cell r="A149">
            <v>2223.02</v>
          </cell>
          <cell r="B149" t="str">
            <v>Accrued Health Insurance</v>
          </cell>
        </row>
        <row r="150">
          <cell r="A150">
            <v>2224</v>
          </cell>
          <cell r="B150" t="str">
            <v>Accrued Interest Payable</v>
          </cell>
        </row>
        <row r="151">
          <cell r="A151">
            <v>2225</v>
          </cell>
          <cell r="B151" t="str">
            <v>Accrued Payrolls</v>
          </cell>
        </row>
        <row r="152">
          <cell r="A152">
            <v>2226</v>
          </cell>
          <cell r="B152" t="str">
            <v>Marketing Program Commitments - Contra</v>
          </cell>
        </row>
        <row r="153">
          <cell r="A153">
            <v>2227</v>
          </cell>
          <cell r="B153" t="str">
            <v>Accrued Retirement Plan Expense - Defined Benefit Plans - Current</v>
          </cell>
        </row>
        <row r="154">
          <cell r="A154">
            <v>2228</v>
          </cell>
          <cell r="B154" t="str">
            <v>Accrued Retirement Plan Expense - Other Plans - Current</v>
          </cell>
        </row>
        <row r="155">
          <cell r="A155">
            <v>2229</v>
          </cell>
          <cell r="B155" t="str">
            <v>Accrued Minority Interest</v>
          </cell>
        </row>
        <row r="156">
          <cell r="A156">
            <v>2234</v>
          </cell>
          <cell r="B156" t="str">
            <v>Accrued Taxes - Current</v>
          </cell>
        </row>
        <row r="157">
          <cell r="A157">
            <v>2235</v>
          </cell>
          <cell r="B157" t="str">
            <v>Accrued Taxes - Prior Years</v>
          </cell>
        </row>
        <row r="158">
          <cell r="A158">
            <v>2237</v>
          </cell>
          <cell r="B158" t="str">
            <v>Deferred Taxes</v>
          </cell>
        </row>
        <row r="159">
          <cell r="A159">
            <v>2238</v>
          </cell>
          <cell r="B159" t="str">
            <v>Deferred Taxes - Prior Years</v>
          </cell>
        </row>
        <row r="160">
          <cell r="A160">
            <v>2241</v>
          </cell>
          <cell r="B160" t="str">
            <v xml:space="preserve">Employee's Payroll Taxes Witheld </v>
          </cell>
        </row>
        <row r="161">
          <cell r="A161">
            <v>2243</v>
          </cell>
          <cell r="B161" t="str">
            <v xml:space="preserve">Value Added or General Sales Tax (VAT/GST) Collections </v>
          </cell>
        </row>
        <row r="162">
          <cell r="A162">
            <v>2244</v>
          </cell>
          <cell r="B162" t="str">
            <v>Accrued Payroll Taxes</v>
          </cell>
        </row>
        <row r="163">
          <cell r="A163">
            <v>2245</v>
          </cell>
          <cell r="B163" t="str">
            <v>Accrued Taxes - General</v>
          </cell>
        </row>
        <row r="164">
          <cell r="A164">
            <v>2246</v>
          </cell>
          <cell r="B164" t="str">
            <v>Withholding Taxes on Remittances</v>
          </cell>
        </row>
        <row r="165">
          <cell r="A165">
            <v>2252</v>
          </cell>
          <cell r="B165" t="str">
            <v>Valuation Allowance - Deferred Tax Assets</v>
          </cell>
        </row>
        <row r="166">
          <cell r="A166">
            <v>2320</v>
          </cell>
          <cell r="B166" t="str">
            <v>Consolidated Affiliates - Advances - Singapore Dollar</v>
          </cell>
        </row>
        <row r="167">
          <cell r="A167">
            <v>2324</v>
          </cell>
          <cell r="B167" t="str">
            <v>Consolidated Affiliates - Advances - Other than Singapore Dollar</v>
          </cell>
        </row>
        <row r="168">
          <cell r="A168">
            <v>2334</v>
          </cell>
          <cell r="B168" t="str">
            <v>Consolidated Affiliates - Current Account - Singapore Dollar</v>
          </cell>
        </row>
        <row r="169">
          <cell r="A169">
            <v>2354</v>
          </cell>
          <cell r="B169" t="str">
            <v>Consolidated Affiliates - Other than Singapore Dollar</v>
          </cell>
        </row>
        <row r="170">
          <cell r="A170">
            <v>2500</v>
          </cell>
          <cell r="B170" t="str">
            <v>Long-Term Debt</v>
          </cell>
        </row>
        <row r="171">
          <cell r="A171">
            <v>2550</v>
          </cell>
          <cell r="B171" t="str">
            <v>Deferred Income - Long-Term</v>
          </cell>
        </row>
        <row r="172">
          <cell r="A172">
            <v>2710</v>
          </cell>
          <cell r="B172" t="str">
            <v>Settlement Sheet Clearance Account</v>
          </cell>
        </row>
        <row r="173">
          <cell r="A173">
            <v>2721</v>
          </cell>
          <cell r="B173" t="str">
            <v>Plant Clearing Account - Current Account</v>
          </cell>
        </row>
        <row r="174">
          <cell r="A174">
            <v>2725</v>
          </cell>
          <cell r="B174" t="str">
            <v>Plant Clearing Account - Net Income/Loss - Current</v>
          </cell>
        </row>
        <row r="175">
          <cell r="A175">
            <v>2920</v>
          </cell>
          <cell r="B175" t="str">
            <v>Issued Share Capital</v>
          </cell>
        </row>
        <row r="176">
          <cell r="A176">
            <v>2940</v>
          </cell>
          <cell r="B176" t="str">
            <v>Additional Paid-In Capital</v>
          </cell>
        </row>
        <row r="177">
          <cell r="A177">
            <v>2960</v>
          </cell>
          <cell r="B177" t="str">
            <v>Retained Earnings</v>
          </cell>
        </row>
        <row r="178">
          <cell r="A178">
            <v>2965</v>
          </cell>
          <cell r="B178" t="str">
            <v>Reserves</v>
          </cell>
        </row>
        <row r="179">
          <cell r="A179">
            <v>2980</v>
          </cell>
          <cell r="B179" t="str">
            <v>Net Income / Loss - Current</v>
          </cell>
        </row>
        <row r="180">
          <cell r="A180">
            <v>2990</v>
          </cell>
          <cell r="B180" t="str">
            <v>Consolidated Affiliates Translations Adjustment - Beginning Balance</v>
          </cell>
        </row>
        <row r="181">
          <cell r="A181">
            <v>2991</v>
          </cell>
          <cell r="B181" t="str">
            <v>Consolidated Affiliates Translations Adjustment - Current Year-to-Date</v>
          </cell>
        </row>
        <row r="182">
          <cell r="A182">
            <v>3110</v>
          </cell>
          <cell r="B182" t="str">
            <v>Products - Customers</v>
          </cell>
        </row>
        <row r="183">
          <cell r="A183">
            <v>3120</v>
          </cell>
          <cell r="B183" t="str">
            <v>Vendors, Coolers, Dispensers, and Parts</v>
          </cell>
        </row>
        <row r="184">
          <cell r="A184">
            <v>3130</v>
          </cell>
          <cell r="B184" t="str">
            <v>Advertising and Sales Promotion Materials</v>
          </cell>
        </row>
        <row r="185">
          <cell r="A185">
            <v>3140</v>
          </cell>
          <cell r="B185" t="str">
            <v>Miscellaneous</v>
          </cell>
        </row>
        <row r="186">
          <cell r="A186">
            <v>3150</v>
          </cell>
          <cell r="B186" t="str">
            <v>Properties</v>
          </cell>
        </row>
        <row r="187">
          <cell r="A187">
            <v>3160</v>
          </cell>
          <cell r="B187" t="str">
            <v>Full Service Vending Outlets</v>
          </cell>
        </row>
        <row r="188">
          <cell r="A188">
            <v>3210</v>
          </cell>
          <cell r="B188" t="str">
            <v>Products - Consolidated Affiliates</v>
          </cell>
        </row>
        <row r="189">
          <cell r="A189">
            <v>3220</v>
          </cell>
          <cell r="B189" t="str">
            <v>Vendors, Coolers, Dispensers and Parts</v>
          </cell>
        </row>
        <row r="190">
          <cell r="A190">
            <v>3230</v>
          </cell>
          <cell r="B190" t="str">
            <v>Advertising and Sales Promotion Materials</v>
          </cell>
        </row>
        <row r="191">
          <cell r="A191">
            <v>3240</v>
          </cell>
          <cell r="B191" t="str">
            <v>Miscellaneous</v>
          </cell>
        </row>
        <row r="192">
          <cell r="A192">
            <v>3250</v>
          </cell>
          <cell r="B192" t="str">
            <v>Properties</v>
          </cell>
        </row>
        <row r="193">
          <cell r="A193">
            <v>4110</v>
          </cell>
          <cell r="B193" t="str">
            <v>Promotional Allowances - Marketing</v>
          </cell>
        </row>
        <row r="194">
          <cell r="A194">
            <v>4210</v>
          </cell>
          <cell r="B194" t="str">
            <v>Promotional Allowances - Cons Aff. Mktg. Deductions</v>
          </cell>
        </row>
        <row r="195">
          <cell r="A195">
            <v>5110</v>
          </cell>
          <cell r="B195" t="str">
            <v>Products - Customers</v>
          </cell>
        </row>
        <row r="196">
          <cell r="A196">
            <v>5120</v>
          </cell>
          <cell r="B196" t="str">
            <v>Vendors, Coolers, Dispensers and Parts</v>
          </cell>
        </row>
        <row r="197">
          <cell r="A197">
            <v>5130</v>
          </cell>
          <cell r="B197" t="str">
            <v>Advertising and Sales Promotion Materials</v>
          </cell>
        </row>
        <row r="198">
          <cell r="A198">
            <v>5140</v>
          </cell>
          <cell r="B198" t="str">
            <v>Miscellaneous</v>
          </cell>
        </row>
        <row r="199">
          <cell r="A199">
            <v>5150</v>
          </cell>
          <cell r="B199" t="str">
            <v>Properties</v>
          </cell>
        </row>
        <row r="200">
          <cell r="A200">
            <v>5160</v>
          </cell>
          <cell r="B200" t="str">
            <v>Full Service Vending Outlets</v>
          </cell>
        </row>
        <row r="201">
          <cell r="A201">
            <v>5210</v>
          </cell>
          <cell r="B201" t="str">
            <v>Products - Consolidated affiliates</v>
          </cell>
        </row>
        <row r="202">
          <cell r="A202">
            <v>5220</v>
          </cell>
          <cell r="B202" t="str">
            <v>Vendors, Coolers, Dispensers and Parts</v>
          </cell>
        </row>
        <row r="203">
          <cell r="A203">
            <v>5230</v>
          </cell>
          <cell r="B203" t="str">
            <v>Advertising and Sales Promotion Materials</v>
          </cell>
        </row>
        <row r="204">
          <cell r="A204">
            <v>5240</v>
          </cell>
          <cell r="B204" t="str">
            <v>Miscellaneous</v>
          </cell>
        </row>
        <row r="205">
          <cell r="A205">
            <v>5250</v>
          </cell>
          <cell r="B205" t="str">
            <v>Properties</v>
          </cell>
        </row>
        <row r="206">
          <cell r="A206">
            <v>5290</v>
          </cell>
          <cell r="B206" t="str">
            <v>Ingredients</v>
          </cell>
        </row>
        <row r="207">
          <cell r="A207">
            <v>5500</v>
          </cell>
          <cell r="B207" t="str">
            <v>LIFO Adjustment - Cost of Sales</v>
          </cell>
        </row>
        <row r="208">
          <cell r="A208">
            <v>6001</v>
          </cell>
          <cell r="B208" t="str">
            <v>Variances - Price</v>
          </cell>
        </row>
        <row r="209">
          <cell r="A209">
            <v>6002</v>
          </cell>
          <cell r="B209" t="str">
            <v>Variances - Usage</v>
          </cell>
        </row>
        <row r="210">
          <cell r="A210">
            <v>7001</v>
          </cell>
          <cell r="B210" t="str">
            <v>Interest Income - Consolidated Affiliates</v>
          </cell>
        </row>
        <row r="211">
          <cell r="A211">
            <v>7003</v>
          </cell>
          <cell r="B211" t="str">
            <v>Interest Income - Other</v>
          </cell>
        </row>
        <row r="212">
          <cell r="A212">
            <v>7004</v>
          </cell>
          <cell r="B212" t="str">
            <v>Rental Income - Consolidated Affiliates</v>
          </cell>
        </row>
        <row r="213">
          <cell r="A213">
            <v>7006</v>
          </cell>
          <cell r="B213" t="str">
            <v>Rental Income - Other</v>
          </cell>
        </row>
        <row r="214">
          <cell r="A214">
            <v>7008</v>
          </cell>
          <cell r="B214" t="str">
            <v>Income from Investments</v>
          </cell>
        </row>
        <row r="215">
          <cell r="A215">
            <v>7009</v>
          </cell>
          <cell r="B215" t="str">
            <v>Fees and Commission Income - Consolidated Affiliates</v>
          </cell>
        </row>
        <row r="216">
          <cell r="A216">
            <v>7011</v>
          </cell>
          <cell r="B216" t="str">
            <v>Fees and Commission Income - Other</v>
          </cell>
        </row>
        <row r="217">
          <cell r="A217">
            <v>7012</v>
          </cell>
          <cell r="B217" t="str">
            <v>Gain on Disposal of Property, Plant and  Equipment</v>
          </cell>
        </row>
        <row r="218">
          <cell r="A218">
            <v>7014</v>
          </cell>
          <cell r="B218" t="str">
            <v>Gain on Exchange</v>
          </cell>
        </row>
        <row r="219">
          <cell r="A219">
            <v>7016</v>
          </cell>
          <cell r="B219" t="str">
            <v>Nonoperating Additions to Income</v>
          </cell>
        </row>
        <row r="220">
          <cell r="A220">
            <v>7018</v>
          </cell>
          <cell r="B220" t="str">
            <v>Gain of Disposal of Other Assets</v>
          </cell>
        </row>
        <row r="221">
          <cell r="A221">
            <v>7021</v>
          </cell>
          <cell r="B221" t="str">
            <v>Gain from Write-off of In-Trade Containers</v>
          </cell>
        </row>
        <row r="222">
          <cell r="A222">
            <v>7027</v>
          </cell>
          <cell r="B222" t="str">
            <v>Royalty and License Fee Income - Consolidated Affiliates</v>
          </cell>
        </row>
        <row r="223">
          <cell r="A223">
            <v>7028</v>
          </cell>
          <cell r="B223" t="str">
            <v>Royalty and License Fee Income - Other</v>
          </cell>
        </row>
        <row r="224">
          <cell r="A224">
            <v>7201</v>
          </cell>
          <cell r="B224" t="str">
            <v>Consolidatd Affiliates - Interest Expense</v>
          </cell>
        </row>
        <row r="225">
          <cell r="A225">
            <v>7203</v>
          </cell>
          <cell r="B225" t="str">
            <v>Interest Expense</v>
          </cell>
        </row>
        <row r="226">
          <cell r="A226">
            <v>7204</v>
          </cell>
          <cell r="B226" t="str">
            <v xml:space="preserve">Bank Charges </v>
          </cell>
        </row>
        <row r="227">
          <cell r="A227">
            <v>7205</v>
          </cell>
          <cell r="B227" t="str">
            <v>Company-Owned Property Rental Expense - Depreciation</v>
          </cell>
        </row>
        <row r="228">
          <cell r="A228">
            <v>7206</v>
          </cell>
          <cell r="B228" t="str">
            <v>Company-Owned Property Rental Expense - All Other</v>
          </cell>
        </row>
        <row r="229">
          <cell r="A229">
            <v>7207</v>
          </cell>
          <cell r="B229" t="str">
            <v>Leased Property Rental Expense</v>
          </cell>
        </row>
        <row r="230">
          <cell r="A230">
            <v>7208</v>
          </cell>
          <cell r="B230" t="str">
            <v>Loss on Disposal of Property, Plant and Equipment</v>
          </cell>
        </row>
        <row r="231">
          <cell r="A231">
            <v>7210</v>
          </cell>
          <cell r="B231" t="str">
            <v>Inventory Losses</v>
          </cell>
        </row>
        <row r="232">
          <cell r="A232">
            <v>7212</v>
          </cell>
          <cell r="B232" t="str">
            <v>Idle Plant Expense - Depreciation</v>
          </cell>
        </row>
        <row r="233">
          <cell r="A233">
            <v>7213</v>
          </cell>
          <cell r="B233" t="str">
            <v>Idle Plant Expense - All Other</v>
          </cell>
        </row>
        <row r="234">
          <cell r="A234">
            <v>7214</v>
          </cell>
          <cell r="B234" t="str">
            <v>Fees and Commission Expenses - Consolidated Affiliates</v>
          </cell>
        </row>
        <row r="235">
          <cell r="A235">
            <v>7216</v>
          </cell>
          <cell r="B235" t="str">
            <v>Fees and Commission Expenses - Other</v>
          </cell>
        </row>
        <row r="236">
          <cell r="A236">
            <v>7217</v>
          </cell>
          <cell r="B236" t="str">
            <v xml:space="preserve">Loss on Exchange </v>
          </cell>
        </row>
        <row r="237">
          <cell r="A237">
            <v>7219</v>
          </cell>
          <cell r="B237" t="str">
            <v>Nonoperating Deductions from Income</v>
          </cell>
        </row>
        <row r="238">
          <cell r="A238">
            <v>7220</v>
          </cell>
          <cell r="B238" t="str">
            <v>Royalty and License Fee Expenses - Consolidated Affiliates</v>
          </cell>
        </row>
        <row r="239">
          <cell r="A239">
            <v>7222</v>
          </cell>
          <cell r="B239" t="str">
            <v>Royalty and License Fee Expense - Other</v>
          </cell>
        </row>
        <row r="240">
          <cell r="A240">
            <v>7223</v>
          </cell>
          <cell r="B240" t="str">
            <v>Loss on Disposal of Other Assets</v>
          </cell>
        </row>
        <row r="241">
          <cell r="A241">
            <v>7227</v>
          </cell>
          <cell r="B241" t="str">
            <v>Cons. Aff. - Company-Owned Property Rental Expense Depr</v>
          </cell>
        </row>
        <row r="242">
          <cell r="A242">
            <v>7228</v>
          </cell>
          <cell r="B242" t="str">
            <v>Cons. Aff. - Company-Owned Property Rental Expense Other</v>
          </cell>
        </row>
        <row r="243">
          <cell r="A243">
            <v>7229</v>
          </cell>
          <cell r="B243" t="str">
            <v>Minority Interest Accrual</v>
          </cell>
        </row>
        <row r="244">
          <cell r="A244">
            <v>7231</v>
          </cell>
          <cell r="B244" t="str">
            <v>Loss on Returnable Containers</v>
          </cell>
        </row>
        <row r="245">
          <cell r="A245">
            <v>7232</v>
          </cell>
          <cell r="B245" t="str">
            <v>Provision for Surplus Returnable Containers</v>
          </cell>
        </row>
        <row r="246">
          <cell r="A246">
            <v>7234</v>
          </cell>
          <cell r="B246" t="str">
            <v>Interest Costs Capitalised</v>
          </cell>
        </row>
        <row r="247">
          <cell r="A247">
            <v>7241</v>
          </cell>
          <cell r="B247" t="str">
            <v>Political Contributions</v>
          </cell>
        </row>
        <row r="248">
          <cell r="A248">
            <v>7540</v>
          </cell>
          <cell r="B248" t="str">
            <v>Income Tax Provision - Current Year</v>
          </cell>
        </row>
        <row r="249">
          <cell r="A249">
            <v>7550</v>
          </cell>
          <cell r="B249" t="str">
            <v>Income Tax Provision - Prior Years</v>
          </cell>
        </row>
        <row r="250">
          <cell r="A250">
            <v>8011</v>
          </cell>
          <cell r="B250" t="str">
            <v>Salaries and Wages - Permanent Employees</v>
          </cell>
        </row>
        <row r="251">
          <cell r="A251">
            <v>8011.03</v>
          </cell>
          <cell r="B251" t="str">
            <v>Overtime  and Shift Allowance</v>
          </cell>
        </row>
        <row r="252">
          <cell r="A252">
            <v>8011.05</v>
          </cell>
          <cell r="B252" t="str">
            <v>Bonus</v>
          </cell>
        </row>
        <row r="253">
          <cell r="A253">
            <v>8012</v>
          </cell>
          <cell r="B253" t="str">
            <v xml:space="preserve">Employee Salary Expense Clearance </v>
          </cell>
        </row>
        <row r="254">
          <cell r="A254">
            <v>8015</v>
          </cell>
          <cell r="B254" t="str">
            <v>Contract Labour Expense</v>
          </cell>
        </row>
        <row r="255">
          <cell r="A255">
            <v>8015.01</v>
          </cell>
          <cell r="B255" t="str">
            <v>Distributors commission</v>
          </cell>
        </row>
        <row r="256">
          <cell r="A256">
            <v>8015.01</v>
          </cell>
          <cell r="B256" t="str">
            <v>Outside Services - Distributor</v>
          </cell>
        </row>
        <row r="257">
          <cell r="A257">
            <v>8015.02</v>
          </cell>
          <cell r="B257" t="str">
            <v>Contract packing</v>
          </cell>
        </row>
        <row r="258">
          <cell r="A258">
            <v>8015.02</v>
          </cell>
          <cell r="B258" t="str">
            <v>Outside Services - Others</v>
          </cell>
        </row>
        <row r="259">
          <cell r="A259">
            <v>8015.03</v>
          </cell>
          <cell r="B259" t="str">
            <v>Other Contract Labour</v>
          </cell>
        </row>
        <row r="260">
          <cell r="A260">
            <v>8020</v>
          </cell>
          <cell r="B260" t="str">
            <v>Commissions</v>
          </cell>
        </row>
        <row r="261">
          <cell r="A261">
            <v>8031</v>
          </cell>
          <cell r="B261" t="str">
            <v xml:space="preserve">Payroll Taxes </v>
          </cell>
        </row>
        <row r="262">
          <cell r="A262">
            <v>8033</v>
          </cell>
          <cell r="B262" t="str">
            <v>Retirement Plan Expense</v>
          </cell>
        </row>
        <row r="263">
          <cell r="A263">
            <v>8034</v>
          </cell>
          <cell r="B263" t="str">
            <v>Thrift Plan Expense</v>
          </cell>
        </row>
        <row r="264">
          <cell r="A264">
            <v>8035</v>
          </cell>
          <cell r="B264" t="str">
            <v>Employee Rental Housing Expense</v>
          </cell>
        </row>
        <row r="265">
          <cell r="A265">
            <v>8037</v>
          </cell>
          <cell r="B265" t="str">
            <v>Cafeteria Expense</v>
          </cell>
        </row>
        <row r="266">
          <cell r="A266">
            <v>8038</v>
          </cell>
          <cell r="B266" t="str">
            <v>Products for Employee Consumption</v>
          </cell>
        </row>
        <row r="267">
          <cell r="A267">
            <v>8039</v>
          </cell>
          <cell r="B267" t="str">
            <v>Employee Benefits - (Tuition Reimb., Health &amp;Life Ins Plan, etc.)</v>
          </cell>
        </row>
        <row r="268">
          <cell r="A268">
            <v>8039.01</v>
          </cell>
          <cell r="B268" t="str">
            <v>Health Insurance</v>
          </cell>
        </row>
        <row r="269">
          <cell r="A269">
            <v>8039.02</v>
          </cell>
          <cell r="B269" t="str">
            <v>Social Insurance</v>
          </cell>
        </row>
        <row r="270">
          <cell r="A270">
            <v>8040</v>
          </cell>
          <cell r="B270" t="str">
            <v>Moving Expense</v>
          </cell>
        </row>
        <row r="271">
          <cell r="A271">
            <v>8041</v>
          </cell>
          <cell r="B271" t="str">
            <v>Employee Memberships</v>
          </cell>
        </row>
        <row r="272">
          <cell r="A272">
            <v>8042</v>
          </cell>
          <cell r="B272" t="str">
            <v>Training and Development</v>
          </cell>
        </row>
        <row r="273">
          <cell r="A273">
            <v>8043</v>
          </cell>
          <cell r="B273" t="str">
            <v>Incentive Plan Expense</v>
          </cell>
        </row>
        <row r="274">
          <cell r="A274">
            <v>8046</v>
          </cell>
          <cell r="B274" t="str">
            <v>Flexible Benefits</v>
          </cell>
        </row>
        <row r="275">
          <cell r="A275">
            <v>8049</v>
          </cell>
          <cell r="B275" t="str">
            <v>Spousal/Dependent Travel Expense</v>
          </cell>
        </row>
        <row r="276">
          <cell r="A276">
            <v>8051</v>
          </cell>
          <cell r="B276" t="str">
            <v xml:space="preserve">Travel and Lodging </v>
          </cell>
        </row>
        <row r="277">
          <cell r="A277">
            <v>8051.01</v>
          </cell>
          <cell r="B277" t="str">
            <v>Home leave</v>
          </cell>
        </row>
        <row r="278">
          <cell r="A278">
            <v>8051.02</v>
          </cell>
          <cell r="B278" t="str">
            <v>Business trip</v>
          </cell>
        </row>
        <row r="279">
          <cell r="A279">
            <v>8051.03</v>
          </cell>
          <cell r="B279" t="str">
            <v>Gratuity</v>
          </cell>
        </row>
        <row r="280">
          <cell r="A280">
            <v>8051.04</v>
          </cell>
          <cell r="B280" t="str">
            <v>Vehicle hire</v>
          </cell>
        </row>
        <row r="281">
          <cell r="A281">
            <v>8052</v>
          </cell>
          <cell r="B281" t="str">
            <v xml:space="preserve">Meals </v>
          </cell>
        </row>
        <row r="282">
          <cell r="A282">
            <v>8053</v>
          </cell>
          <cell r="B282" t="str">
            <v xml:space="preserve">Entertainment </v>
          </cell>
        </row>
        <row r="283">
          <cell r="A283">
            <v>8054</v>
          </cell>
          <cell r="B283" t="str">
            <v>Recruitment/Outplacement</v>
          </cell>
        </row>
        <row r="284">
          <cell r="A284">
            <v>8060</v>
          </cell>
          <cell r="B284" t="str">
            <v>Company-Sponsored Meetings</v>
          </cell>
        </row>
        <row r="285">
          <cell r="A285">
            <v>8061</v>
          </cell>
          <cell r="B285" t="str">
            <v>Non-Company Sponsored Meetings</v>
          </cell>
        </row>
        <row r="286">
          <cell r="A286">
            <v>8070</v>
          </cell>
          <cell r="B286" t="str">
            <v>Company Memberships, Books and Subscriptions</v>
          </cell>
        </row>
        <row r="287">
          <cell r="A287">
            <v>8080</v>
          </cell>
          <cell r="B287" t="str">
            <v>Donations</v>
          </cell>
        </row>
        <row r="288">
          <cell r="A288">
            <v>8081</v>
          </cell>
          <cell r="B288" t="str">
            <v>Gifts</v>
          </cell>
        </row>
        <row r="289">
          <cell r="A289">
            <v>8082</v>
          </cell>
          <cell r="B289" t="str">
            <v>Directors' Expense</v>
          </cell>
        </row>
        <row r="290">
          <cell r="A290">
            <v>8083</v>
          </cell>
          <cell r="B290" t="str">
            <v>Professional Fees - Tax Advisory Services</v>
          </cell>
        </row>
        <row r="291">
          <cell r="A291">
            <v>8084</v>
          </cell>
          <cell r="B291" t="str">
            <v>Professional Fees - Audit Expense</v>
          </cell>
        </row>
        <row r="292">
          <cell r="A292">
            <v>8085</v>
          </cell>
          <cell r="B292" t="str">
            <v>Professional Fees - Consultants</v>
          </cell>
        </row>
        <row r="293">
          <cell r="A293">
            <v>8090</v>
          </cell>
          <cell r="B293" t="str">
            <v>Information Systems Expense</v>
          </cell>
        </row>
        <row r="294">
          <cell r="A294">
            <v>8096</v>
          </cell>
          <cell r="B294" t="str">
            <v>Professional Fees - Legal Expense</v>
          </cell>
        </row>
        <row r="295">
          <cell r="A295">
            <v>8097</v>
          </cell>
          <cell r="B295" t="str">
            <v>Marketing Research</v>
          </cell>
        </row>
        <row r="296">
          <cell r="A296">
            <v>8099</v>
          </cell>
          <cell r="B296" t="str">
            <v>Safety Programs</v>
          </cell>
        </row>
        <row r="297">
          <cell r="A297">
            <v>8100</v>
          </cell>
          <cell r="B297" t="str">
            <v>Package Design</v>
          </cell>
        </row>
        <row r="298">
          <cell r="A298">
            <v>8110</v>
          </cell>
          <cell r="B298" t="str">
            <v>Research and Development</v>
          </cell>
        </row>
        <row r="299">
          <cell r="A299">
            <v>8120</v>
          </cell>
          <cell r="B299" t="str">
            <v>House Publications</v>
          </cell>
        </row>
        <row r="300">
          <cell r="A300">
            <v>8130</v>
          </cell>
          <cell r="B300" t="str">
            <v>Market Surveys</v>
          </cell>
        </row>
        <row r="301">
          <cell r="A301">
            <v>8141</v>
          </cell>
          <cell r="B301" t="str">
            <v>Rent</v>
          </cell>
        </row>
        <row r="302">
          <cell r="A302">
            <v>8142</v>
          </cell>
          <cell r="B302" t="str">
            <v>Utilities</v>
          </cell>
        </row>
        <row r="303">
          <cell r="A303">
            <v>8142.01</v>
          </cell>
          <cell r="B303" t="str">
            <v>Water</v>
          </cell>
        </row>
        <row r="304">
          <cell r="A304">
            <v>8142.02</v>
          </cell>
          <cell r="B304" t="str">
            <v>Electricity</v>
          </cell>
        </row>
        <row r="305">
          <cell r="A305">
            <v>8142.03</v>
          </cell>
          <cell r="B305" t="str">
            <v>Gas</v>
          </cell>
        </row>
        <row r="306">
          <cell r="A306">
            <v>8143</v>
          </cell>
          <cell r="B306" t="str">
            <v>Outside Storage</v>
          </cell>
        </row>
        <row r="307">
          <cell r="A307">
            <v>8144</v>
          </cell>
          <cell r="B307" t="str">
            <v>Security Services</v>
          </cell>
        </row>
        <row r="308">
          <cell r="A308">
            <v>8145</v>
          </cell>
          <cell r="B308" t="str">
            <v>Custodial Services</v>
          </cell>
        </row>
        <row r="309">
          <cell r="A309">
            <v>8146</v>
          </cell>
          <cell r="B309" t="str">
            <v>Refuse Removal</v>
          </cell>
        </row>
        <row r="310">
          <cell r="A310">
            <v>8150</v>
          </cell>
          <cell r="B310" t="str">
            <v>Finished Product Stock Credits</v>
          </cell>
        </row>
        <row r="311">
          <cell r="A311">
            <v>8160</v>
          </cell>
          <cell r="B311" t="str">
            <v>Repairs and Maintenance</v>
          </cell>
        </row>
        <row r="312">
          <cell r="A312">
            <v>8170</v>
          </cell>
          <cell r="B312" t="str">
            <v>Vendor, Cooler, and Dispenser Rental Income</v>
          </cell>
        </row>
        <row r="313">
          <cell r="A313">
            <v>8180</v>
          </cell>
          <cell r="B313" t="str">
            <v xml:space="preserve">Recoveries from Manufacturers </v>
          </cell>
        </row>
        <row r="314">
          <cell r="A314">
            <v>8190</v>
          </cell>
          <cell r="B314" t="str">
            <v xml:space="preserve">Recoveries from Dealers </v>
          </cell>
        </row>
        <row r="315">
          <cell r="A315">
            <v>8195</v>
          </cell>
          <cell r="B315" t="str">
            <v>Sale of Scrap</v>
          </cell>
        </row>
        <row r="316">
          <cell r="A316">
            <v>8201</v>
          </cell>
          <cell r="B316" t="str">
            <v>Telecommunications</v>
          </cell>
        </row>
        <row r="317">
          <cell r="A317">
            <v>8203</v>
          </cell>
          <cell r="B317" t="str">
            <v>Postage</v>
          </cell>
        </row>
        <row r="318">
          <cell r="A318">
            <v>8210</v>
          </cell>
          <cell r="B318" t="str">
            <v>Insurance</v>
          </cell>
        </row>
        <row r="319">
          <cell r="A319">
            <v>8211</v>
          </cell>
          <cell r="B319" t="str">
            <v>Banking Expense</v>
          </cell>
        </row>
        <row r="320">
          <cell r="A320">
            <v>8221</v>
          </cell>
          <cell r="B320" t="str">
            <v>Gasoline, Diesel Fuel and Oil</v>
          </cell>
        </row>
        <row r="321">
          <cell r="A321">
            <v>8222</v>
          </cell>
          <cell r="B321" t="str">
            <v>Tyres and Tubes</v>
          </cell>
        </row>
        <row r="322">
          <cell r="A322">
            <v>8223</v>
          </cell>
          <cell r="B322" t="str">
            <v>Uniforms and Towels</v>
          </cell>
        </row>
        <row r="323">
          <cell r="A323">
            <v>8225</v>
          </cell>
          <cell r="B323" t="str">
            <v>Paper Cups and Case Racks Used</v>
          </cell>
        </row>
        <row r="324">
          <cell r="A324">
            <v>8226</v>
          </cell>
          <cell r="B324" t="str">
            <v>Supplies Used - General</v>
          </cell>
        </row>
        <row r="325">
          <cell r="A325">
            <v>8226.01</v>
          </cell>
          <cell r="B325" t="str">
            <v>Consumable</v>
          </cell>
        </row>
        <row r="326">
          <cell r="A326">
            <v>8226.02</v>
          </cell>
          <cell r="B326" t="str">
            <v>Stationary</v>
          </cell>
        </row>
        <row r="327">
          <cell r="A327">
            <v>8226.0300000000007</v>
          </cell>
          <cell r="B327" t="str">
            <v>Lab chemicals</v>
          </cell>
        </row>
        <row r="328">
          <cell r="A328">
            <v>8226.0400000000009</v>
          </cell>
          <cell r="B328" t="str">
            <v>Indirect Manufacturing Supplies</v>
          </cell>
        </row>
        <row r="329">
          <cell r="A329">
            <v>8226.0499999999993</v>
          </cell>
          <cell r="B329" t="str">
            <v>Other marketing supplies</v>
          </cell>
        </row>
        <row r="330">
          <cell r="A330">
            <v>8227</v>
          </cell>
          <cell r="B330" t="str">
            <v>Pallet Expense</v>
          </cell>
        </row>
        <row r="331">
          <cell r="A331">
            <v>8230</v>
          </cell>
          <cell r="B331" t="str">
            <v>Freight, Demurrage, Etc.</v>
          </cell>
        </row>
        <row r="332">
          <cell r="A332">
            <v>8230.01</v>
          </cell>
          <cell r="B332" t="str">
            <v>Freight Expense - Local</v>
          </cell>
        </row>
        <row r="333">
          <cell r="A333">
            <v>8230.0300000000007</v>
          </cell>
          <cell r="B333" t="str">
            <v>Freight Expense - Contract Packing</v>
          </cell>
        </row>
        <row r="334">
          <cell r="A334">
            <v>8240</v>
          </cell>
          <cell r="B334" t="str">
            <v>Computer Equipment Rental Expense</v>
          </cell>
        </row>
        <row r="335">
          <cell r="A335">
            <v>8245</v>
          </cell>
          <cell r="B335" t="str">
            <v>Equipment Rental Expense - Other</v>
          </cell>
        </row>
        <row r="336">
          <cell r="A336">
            <v>8250</v>
          </cell>
          <cell r="B336" t="str">
            <v>Taxes - General</v>
          </cell>
        </row>
        <row r="337">
          <cell r="A337">
            <v>8260</v>
          </cell>
          <cell r="B337" t="str">
            <v>Miscellaneous</v>
          </cell>
        </row>
        <row r="338">
          <cell r="A338">
            <v>8270</v>
          </cell>
          <cell r="B338" t="str">
            <v>Provision for Doubtful Accounts</v>
          </cell>
        </row>
        <row r="339">
          <cell r="A339">
            <v>8401</v>
          </cell>
          <cell r="B339" t="str">
            <v>Service Charges from Consolidated Affiliates</v>
          </cell>
        </row>
        <row r="340">
          <cell r="A340">
            <v>8402</v>
          </cell>
          <cell r="B340" t="str">
            <v xml:space="preserve">Service Charges to Consolidated Affiliates </v>
          </cell>
        </row>
        <row r="341">
          <cell r="A341">
            <v>8411</v>
          </cell>
          <cell r="B341" t="str">
            <v>Transfer Departmental Expenses</v>
          </cell>
        </row>
        <row r="342">
          <cell r="A342">
            <v>8412</v>
          </cell>
          <cell r="B342" t="str">
            <v>Transfer Transportation Expenses</v>
          </cell>
        </row>
        <row r="343">
          <cell r="A343">
            <v>8414</v>
          </cell>
          <cell r="B343" t="str">
            <v>Transfer Warehousing Expenses</v>
          </cell>
        </row>
        <row r="344">
          <cell r="A344">
            <v>8421</v>
          </cell>
          <cell r="B344" t="str">
            <v>Amortization of Franchise and Non-Compete Agreements</v>
          </cell>
        </row>
        <row r="345">
          <cell r="A345">
            <v>8422</v>
          </cell>
          <cell r="B345" t="str">
            <v>Amortization of Trademarks and Tradenames</v>
          </cell>
        </row>
        <row r="346">
          <cell r="A346">
            <v>8423</v>
          </cell>
          <cell r="B346" t="str">
            <v>Amortization of Other Intangible Assets</v>
          </cell>
        </row>
        <row r="347">
          <cell r="A347">
            <v>8424</v>
          </cell>
          <cell r="B347" t="str">
            <v>Amortization of Organisation Costs</v>
          </cell>
        </row>
        <row r="348">
          <cell r="A348">
            <v>8425</v>
          </cell>
          <cell r="B348" t="str">
            <v>Product Materials Used</v>
          </cell>
        </row>
        <row r="349">
          <cell r="A349">
            <v>8426</v>
          </cell>
          <cell r="B349" t="str">
            <v>Amortization of Interest on Capitalised on Equity Affiliates</v>
          </cell>
        </row>
        <row r="350">
          <cell r="A350">
            <v>8430</v>
          </cell>
          <cell r="B350" t="str">
            <v>Packaging Materials Used</v>
          </cell>
        </row>
        <row r="351">
          <cell r="A351">
            <v>8435</v>
          </cell>
          <cell r="B351" t="str">
            <v>Container Write-Down</v>
          </cell>
        </row>
        <row r="352">
          <cell r="A352">
            <v>8450</v>
          </cell>
          <cell r="B352" t="str">
            <v>Other Packaging Expense</v>
          </cell>
        </row>
        <row r="353">
          <cell r="A353">
            <v>8453</v>
          </cell>
          <cell r="B353" t="str">
            <v>Royalty Expense</v>
          </cell>
        </row>
        <row r="354">
          <cell r="A354">
            <v>8460</v>
          </cell>
          <cell r="B354" t="str">
            <v>Returnable Container Breakage and Shortage</v>
          </cell>
        </row>
        <row r="355">
          <cell r="A355">
            <v>8461</v>
          </cell>
          <cell r="B355" t="str">
            <v>Surplus Returnable Containers</v>
          </cell>
        </row>
        <row r="356">
          <cell r="A356">
            <v>8462</v>
          </cell>
          <cell r="B356" t="str">
            <v>Driver Shortages</v>
          </cell>
        </row>
        <row r="357">
          <cell r="A357">
            <v>8475</v>
          </cell>
          <cell r="B357" t="str">
            <v>Outside Packaging</v>
          </cell>
        </row>
        <row r="358">
          <cell r="A358">
            <v>8480</v>
          </cell>
          <cell r="B358" t="str">
            <v>Outside Processing</v>
          </cell>
        </row>
        <row r="359">
          <cell r="A359">
            <v>8485</v>
          </cell>
          <cell r="B359" t="str">
            <v>Depreciation</v>
          </cell>
        </row>
        <row r="360">
          <cell r="A360">
            <v>8485.01</v>
          </cell>
          <cell r="B360" t="str">
            <v>Depreciation - Land Improvements</v>
          </cell>
        </row>
        <row r="361">
          <cell r="A361">
            <v>8485.02</v>
          </cell>
          <cell r="B361" t="str">
            <v>Depreciation - Buildings</v>
          </cell>
        </row>
        <row r="362">
          <cell r="A362">
            <v>8485.0300000000007</v>
          </cell>
          <cell r="B362" t="str">
            <v>Depreciation - Leasehold Improvements</v>
          </cell>
        </row>
        <row r="363">
          <cell r="A363">
            <v>8485.0400000000009</v>
          </cell>
          <cell r="B363" t="str">
            <v>Depreciation - Machinery and Equipments</v>
          </cell>
        </row>
        <row r="364">
          <cell r="A364">
            <v>8485.0499999999993</v>
          </cell>
          <cell r="B364" t="str">
            <v>Depreciation - Furniture and Fixtures</v>
          </cell>
        </row>
        <row r="365">
          <cell r="A365">
            <v>8485.06</v>
          </cell>
          <cell r="B365" t="str">
            <v>Depreciation - Automobiles and Trucks</v>
          </cell>
        </row>
        <row r="366">
          <cell r="A366">
            <v>8485.07</v>
          </cell>
          <cell r="B366" t="str">
            <v>Depreciation - Computer Equipment</v>
          </cell>
        </row>
        <row r="367">
          <cell r="A367">
            <v>8485.1299999999992</v>
          </cell>
          <cell r="B367" t="str">
            <v>Depreciation - Coolers</v>
          </cell>
        </row>
        <row r="368">
          <cell r="A368">
            <v>8485.15</v>
          </cell>
          <cell r="B368" t="str">
            <v>Depreciation - Dispensers - Post-mix</v>
          </cell>
        </row>
        <row r="369">
          <cell r="A369">
            <v>8485.16</v>
          </cell>
          <cell r="B369" t="str">
            <v>Depreciation - Metal containers - Pre-mix and Post-mix</v>
          </cell>
        </row>
        <row r="370">
          <cell r="A370">
            <v>8485.17</v>
          </cell>
          <cell r="B370" t="str">
            <v>Depreciation - Metal Conatiners - Other</v>
          </cell>
        </row>
        <row r="371">
          <cell r="A371">
            <v>8485.18</v>
          </cell>
          <cell r="B371" t="str">
            <v>Depreciation - CO2 Gas Cylinders</v>
          </cell>
        </row>
        <row r="372">
          <cell r="A372">
            <v>8485.19</v>
          </cell>
          <cell r="B372" t="str">
            <v>Depreciation - Advertising Signs</v>
          </cell>
        </row>
        <row r="373">
          <cell r="A373">
            <v>8486</v>
          </cell>
          <cell r="B373" t="str">
            <v>Inventory Losses</v>
          </cell>
        </row>
        <row r="374">
          <cell r="A374">
            <v>8490</v>
          </cell>
          <cell r="B374" t="str">
            <v>Amortization of Leasehold Improvements</v>
          </cell>
        </row>
        <row r="375">
          <cell r="A375">
            <v>8491</v>
          </cell>
          <cell r="B375" t="str">
            <v>Amortization of Goodwill</v>
          </cell>
        </row>
        <row r="376">
          <cell r="A376">
            <v>8495</v>
          </cell>
          <cell r="B376" t="str">
            <v>Cost to Manufacture Contra (Cr.)</v>
          </cell>
        </row>
        <row r="377">
          <cell r="A377">
            <v>8496</v>
          </cell>
          <cell r="B377" t="str">
            <v>Inventory Adjustments</v>
          </cell>
        </row>
        <row r="378">
          <cell r="A378">
            <v>8499</v>
          </cell>
          <cell r="B378" t="str">
            <v>Marketing Program Commitments</v>
          </cell>
        </row>
        <row r="379">
          <cell r="A379">
            <v>8501</v>
          </cell>
          <cell r="B379" t="str">
            <v>Television - Time</v>
          </cell>
        </row>
        <row r="380">
          <cell r="A380">
            <v>8503</v>
          </cell>
          <cell r="B380" t="str">
            <v>Television - Production</v>
          </cell>
        </row>
        <row r="381">
          <cell r="A381">
            <v>8511</v>
          </cell>
          <cell r="B381" t="str">
            <v>Cinema - Time and Rentals</v>
          </cell>
        </row>
        <row r="382">
          <cell r="A382">
            <v>8512</v>
          </cell>
          <cell r="B382" t="str">
            <v>Cinema - Development</v>
          </cell>
        </row>
        <row r="383">
          <cell r="A383">
            <v>8513</v>
          </cell>
          <cell r="B383" t="str">
            <v>Cinema - Production</v>
          </cell>
        </row>
        <row r="384">
          <cell r="A384">
            <v>8521</v>
          </cell>
          <cell r="B384" t="str">
            <v>Radio - Time</v>
          </cell>
        </row>
        <row r="385">
          <cell r="A385">
            <v>8522</v>
          </cell>
          <cell r="B385" t="str">
            <v>Radio - Development</v>
          </cell>
        </row>
        <row r="386">
          <cell r="A386">
            <v>8523</v>
          </cell>
          <cell r="B386" t="str">
            <v>Radio - Production</v>
          </cell>
        </row>
        <row r="387">
          <cell r="A387">
            <v>8531</v>
          </cell>
          <cell r="B387" t="str">
            <v>Newspapers - Space</v>
          </cell>
        </row>
        <row r="388">
          <cell r="A388">
            <v>8532</v>
          </cell>
          <cell r="B388" t="str">
            <v>Newspapers - Development</v>
          </cell>
        </row>
        <row r="389">
          <cell r="A389">
            <v>8533</v>
          </cell>
          <cell r="B389" t="str">
            <v>Newspapers - Production</v>
          </cell>
        </row>
        <row r="390">
          <cell r="A390">
            <v>8541</v>
          </cell>
          <cell r="B390" t="str">
            <v>Magazines and Periodicals - Space</v>
          </cell>
        </row>
        <row r="391">
          <cell r="A391">
            <v>8542</v>
          </cell>
          <cell r="B391" t="str">
            <v>Magazines and Periodicals - Development</v>
          </cell>
        </row>
        <row r="392">
          <cell r="A392">
            <v>8543</v>
          </cell>
          <cell r="B392" t="str">
            <v>Magazines and Periodicals - Production</v>
          </cell>
        </row>
        <row r="393">
          <cell r="A393">
            <v>8551</v>
          </cell>
          <cell r="B393" t="str">
            <v>Posters - Rental</v>
          </cell>
        </row>
        <row r="394">
          <cell r="A394">
            <v>8552</v>
          </cell>
          <cell r="B394" t="str">
            <v>Posters - Development</v>
          </cell>
        </row>
        <row r="395">
          <cell r="A395">
            <v>8553</v>
          </cell>
          <cell r="B395" t="str">
            <v>Posters - Production</v>
          </cell>
        </row>
        <row r="396">
          <cell r="A396">
            <v>8561</v>
          </cell>
          <cell r="B396" t="str">
            <v>Painted Walls and Bulletins - Development</v>
          </cell>
        </row>
        <row r="397">
          <cell r="A397">
            <v>8562</v>
          </cell>
          <cell r="B397" t="str">
            <v>Painted Walls and Bulletins - Rental and Production</v>
          </cell>
        </row>
        <row r="398">
          <cell r="A398">
            <v>8571</v>
          </cell>
          <cell r="B398" t="str">
            <v>Public Transportation - Space</v>
          </cell>
        </row>
        <row r="399">
          <cell r="A399">
            <v>8572</v>
          </cell>
          <cell r="B399" t="str">
            <v>Public Transportation - Development</v>
          </cell>
        </row>
        <row r="400">
          <cell r="A400">
            <v>8573</v>
          </cell>
          <cell r="B400" t="str">
            <v>Public Transportation - Production</v>
          </cell>
        </row>
        <row r="401">
          <cell r="A401">
            <v>8581</v>
          </cell>
          <cell r="B401" t="str">
            <v>Electric Spectaculars - Development</v>
          </cell>
        </row>
        <row r="402">
          <cell r="A402">
            <v>8582</v>
          </cell>
          <cell r="B402" t="str">
            <v>Electric Spectaculars - Expenses</v>
          </cell>
        </row>
        <row r="403">
          <cell r="A403">
            <v>8583</v>
          </cell>
          <cell r="B403" t="str">
            <v>Electric and Neon Signs - Expenses</v>
          </cell>
        </row>
        <row r="404">
          <cell r="A404">
            <v>8584</v>
          </cell>
          <cell r="B404" t="str">
            <v>Electric and Neon Signs - Development</v>
          </cell>
        </row>
        <row r="405">
          <cell r="A405">
            <v>8601</v>
          </cell>
          <cell r="B405" t="str">
            <v>Point-of-Sale Materials - Outside - Development</v>
          </cell>
        </row>
        <row r="406">
          <cell r="A406">
            <v>8602</v>
          </cell>
          <cell r="B406" t="str">
            <v>Point-of-Sale Materials - Outside - Production</v>
          </cell>
        </row>
        <row r="407">
          <cell r="A407">
            <v>8603</v>
          </cell>
          <cell r="B407" t="str">
            <v>Point-of-Sale Signs - Outside - Production</v>
          </cell>
        </row>
        <row r="408">
          <cell r="A408">
            <v>8611</v>
          </cell>
          <cell r="B408" t="str">
            <v>Outside Advertising - Other - Development</v>
          </cell>
        </row>
        <row r="409">
          <cell r="A409">
            <v>8612</v>
          </cell>
          <cell r="B409" t="str">
            <v>Outside Advertising - Other - Production</v>
          </cell>
        </row>
        <row r="410">
          <cell r="A410">
            <v>8613</v>
          </cell>
          <cell r="B410" t="str">
            <v>Agency Fee</v>
          </cell>
        </row>
        <row r="411">
          <cell r="A411">
            <v>8613</v>
          </cell>
          <cell r="B411" t="str">
            <v>Advertising - Creative Fees</v>
          </cell>
        </row>
        <row r="412">
          <cell r="A412">
            <v>8620</v>
          </cell>
          <cell r="B412" t="str">
            <v>Advertising - Miscellaneous</v>
          </cell>
        </row>
        <row r="413">
          <cell r="A413">
            <v>8710</v>
          </cell>
          <cell r="B413" t="str">
            <v>Sampling</v>
          </cell>
        </row>
        <row r="414">
          <cell r="A414">
            <v>8720</v>
          </cell>
          <cell r="B414" t="str">
            <v>Couponing</v>
          </cell>
        </row>
        <row r="415">
          <cell r="A415">
            <v>8731</v>
          </cell>
          <cell r="B415" t="str">
            <v>Contests - Dealer</v>
          </cell>
        </row>
        <row r="416">
          <cell r="A416">
            <v>8732</v>
          </cell>
          <cell r="B416" t="str">
            <v>Contests - Consumer</v>
          </cell>
        </row>
        <row r="417">
          <cell r="A417">
            <v>8733</v>
          </cell>
          <cell r="B417" t="str">
            <v>Contests - All Other</v>
          </cell>
        </row>
        <row r="418">
          <cell r="A418">
            <v>8740</v>
          </cell>
          <cell r="B418" t="str">
            <v>Special Events</v>
          </cell>
        </row>
        <row r="419">
          <cell r="A419">
            <v>8750</v>
          </cell>
          <cell r="B419" t="str">
            <v>Concessions</v>
          </cell>
        </row>
        <row r="420">
          <cell r="A420">
            <v>8760</v>
          </cell>
          <cell r="B420" t="str">
            <v>Exhibitions</v>
          </cell>
        </row>
        <row r="421">
          <cell r="A421">
            <v>8770</v>
          </cell>
          <cell r="B421" t="str">
            <v>Novelties</v>
          </cell>
        </row>
        <row r="422">
          <cell r="A422">
            <v>8781</v>
          </cell>
          <cell r="B422" t="str">
            <v>Participation - Open Type Coolers</v>
          </cell>
        </row>
        <row r="423">
          <cell r="A423">
            <v>8782</v>
          </cell>
          <cell r="B423" t="str">
            <v>Participation - Bottle Vending Equipment</v>
          </cell>
        </row>
        <row r="424">
          <cell r="A424">
            <v>8783</v>
          </cell>
          <cell r="B424" t="str">
            <v>Participation - Can Vending Equipment</v>
          </cell>
        </row>
        <row r="425">
          <cell r="A425">
            <v>8784</v>
          </cell>
          <cell r="B425" t="str">
            <v>Participation - Pre-Mix Dispensers</v>
          </cell>
        </row>
        <row r="426">
          <cell r="A426">
            <v>8785</v>
          </cell>
          <cell r="B426" t="str">
            <v>Participation - Post-Mix Dispensers</v>
          </cell>
        </row>
        <row r="427">
          <cell r="A427">
            <v>8787</v>
          </cell>
          <cell r="B427" t="str">
            <v>Participation - Other Vending and Dispensing Equipment</v>
          </cell>
        </row>
        <row r="428">
          <cell r="A428">
            <v>8790</v>
          </cell>
          <cell r="B428" t="str">
            <v>Promotion Packaging</v>
          </cell>
        </row>
        <row r="429">
          <cell r="A429">
            <v>8800</v>
          </cell>
          <cell r="B429" t="str">
            <v>Dealer Promotions</v>
          </cell>
        </row>
        <row r="430">
          <cell r="A430">
            <v>8810</v>
          </cell>
          <cell r="B430" t="str">
            <v>Consumer Promotions</v>
          </cell>
        </row>
        <row r="431">
          <cell r="A431">
            <v>8830</v>
          </cell>
          <cell r="B431" t="str">
            <v>Dealer Meetings and Expenses</v>
          </cell>
        </row>
        <row r="432">
          <cell r="A432">
            <v>8841</v>
          </cell>
          <cell r="B432" t="str">
            <v>Point-of-Sale Materials - Inside - Development</v>
          </cell>
        </row>
        <row r="433">
          <cell r="A433">
            <v>8842</v>
          </cell>
          <cell r="B433" t="str">
            <v>Point-of-Sale Materials - Inside - Production</v>
          </cell>
        </row>
        <row r="434">
          <cell r="A434">
            <v>8850</v>
          </cell>
          <cell r="B434" t="str">
            <v>Sponsorships - Sports - International</v>
          </cell>
        </row>
        <row r="435">
          <cell r="A435">
            <v>8911</v>
          </cell>
          <cell r="B435" t="str">
            <v>Sponsorships - Sports - National and Local</v>
          </cell>
        </row>
        <row r="436">
          <cell r="A436">
            <v>8920</v>
          </cell>
          <cell r="B436" t="str">
            <v>Sponsorships - Scholarships</v>
          </cell>
        </row>
        <row r="437">
          <cell r="A437">
            <v>8931</v>
          </cell>
          <cell r="B437" t="str">
            <v>Printed Materials</v>
          </cell>
        </row>
        <row r="438">
          <cell r="A438">
            <v>8941</v>
          </cell>
          <cell r="B438" t="str">
            <v>Sponsorships - Community Service</v>
          </cell>
        </row>
        <row r="439">
          <cell r="A439">
            <v>8950</v>
          </cell>
          <cell r="B439" t="str">
            <v>Sponsorships - Cultural Events</v>
          </cell>
        </row>
        <row r="440">
          <cell r="A440">
            <v>8961</v>
          </cell>
          <cell r="B440" t="str">
            <v>Music Sponsorhip</v>
          </cell>
        </row>
        <row r="441">
          <cell r="A441">
            <v>8961</v>
          </cell>
          <cell r="B441" t="str">
            <v>Sponsorships - Other</v>
          </cell>
        </row>
        <row r="442">
          <cell r="A442">
            <v>8971</v>
          </cell>
          <cell r="B442" t="str">
            <v>Other Materials</v>
          </cell>
        </row>
        <row r="443">
          <cell r="A443">
            <v>8981</v>
          </cell>
          <cell r="B443" t="str">
            <v>Audio Visual Materials</v>
          </cell>
        </row>
        <row r="444">
          <cell r="A444">
            <v>8985</v>
          </cell>
          <cell r="B444" t="str">
            <v>Films</v>
          </cell>
        </row>
        <row r="445">
          <cell r="A445">
            <v>9502</v>
          </cell>
          <cell r="B445" t="str">
            <v>Television - Development</v>
          </cell>
        </row>
        <row r="446">
          <cell r="A446">
            <v>9502</v>
          </cell>
          <cell r="B446" t="str">
            <v>Sales Taxes</v>
          </cell>
        </row>
        <row r="447">
          <cell r="B447" t="str">
            <v>Volume Rebates</v>
          </cell>
        </row>
      </sheetData>
      <sheetData sheetId="1" refreshError="1">
        <row r="4">
          <cell r="I4">
            <v>35490</v>
          </cell>
        </row>
        <row r="38">
          <cell r="A38" t="str">
            <v>Ngay:  Mar. 31, 1997</v>
          </cell>
        </row>
      </sheetData>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s>
    <sheetDataSet>
      <sheetData sheetId="0" refreshError="1">
        <row r="4">
          <cell r="A4">
            <v>1131</v>
          </cell>
          <cell r="B4" t="str">
            <v xml:space="preserve">Deposits Account - Non Singapore Dollars </v>
          </cell>
        </row>
        <row r="5">
          <cell r="A5">
            <v>1131.02</v>
          </cell>
          <cell r="B5" t="str">
            <v>Deposit account - Vietnam Dong</v>
          </cell>
        </row>
        <row r="6">
          <cell r="A6">
            <v>1131.01</v>
          </cell>
          <cell r="B6" t="str">
            <v>Deposit account - US$</v>
          </cell>
        </row>
        <row r="7">
          <cell r="A7">
            <v>1136</v>
          </cell>
          <cell r="B7" t="str">
            <v>Petty Cash - Non Singapore Dollars</v>
          </cell>
        </row>
        <row r="8">
          <cell r="A8">
            <v>1136.02</v>
          </cell>
          <cell r="B8" t="str">
            <v>Petty Cash - Vietnam Dong</v>
          </cell>
        </row>
        <row r="9">
          <cell r="A9">
            <v>1139</v>
          </cell>
          <cell r="B9" t="str">
            <v>Cash in Transit - Non Singapore Dollars</v>
          </cell>
        </row>
        <row r="10">
          <cell r="A10">
            <v>1139.02</v>
          </cell>
          <cell r="B10" t="str">
            <v>Cash in Transit - Vietnam Dong</v>
          </cell>
        </row>
        <row r="11">
          <cell r="A11">
            <v>1190</v>
          </cell>
          <cell r="B11" t="str">
            <v>Notes Receivable - Short-Term</v>
          </cell>
        </row>
        <row r="12">
          <cell r="A12">
            <v>1210</v>
          </cell>
          <cell r="B12" t="str">
            <v>Accts. Receivable Customers - Product Sales</v>
          </cell>
        </row>
        <row r="13">
          <cell r="A13">
            <v>1250</v>
          </cell>
          <cell r="B13" t="str">
            <v>A/R Customers - Other</v>
          </cell>
        </row>
        <row r="14">
          <cell r="A14">
            <v>1260</v>
          </cell>
          <cell r="B14" t="str">
            <v>A/R - marketing claims</v>
          </cell>
        </row>
        <row r="15">
          <cell r="A15">
            <v>1290</v>
          </cell>
          <cell r="B15" t="str">
            <v>Allowance for Doubtful Accounts</v>
          </cell>
        </row>
        <row r="16">
          <cell r="A16">
            <v>1311</v>
          </cell>
          <cell r="B16" t="str">
            <v>Inventory - Raw Materials - Concentrates</v>
          </cell>
        </row>
        <row r="17">
          <cell r="A17">
            <v>1312</v>
          </cell>
          <cell r="B17" t="str">
            <v>Inventory - Raw Materials - Ingredients</v>
          </cell>
        </row>
        <row r="18">
          <cell r="A18">
            <v>1313</v>
          </cell>
          <cell r="B18" t="str">
            <v>Inventory - Raw Materials - Sweeteners</v>
          </cell>
        </row>
        <row r="19">
          <cell r="A19">
            <v>1314</v>
          </cell>
          <cell r="B19" t="str">
            <v>Inventory - Raw Materials - Carbon Dioxide Gas</v>
          </cell>
        </row>
        <row r="20">
          <cell r="A20">
            <v>1330</v>
          </cell>
          <cell r="B20" t="str">
            <v>Finished Products</v>
          </cell>
        </row>
        <row r="21">
          <cell r="A21">
            <v>1335</v>
          </cell>
          <cell r="B21" t="str">
            <v>Deferred Inventory</v>
          </cell>
        </row>
        <row r="22">
          <cell r="A22">
            <v>1351</v>
          </cell>
          <cell r="B22" t="str">
            <v>Inventory - Packaging Materials - Cartons</v>
          </cell>
        </row>
        <row r="23">
          <cell r="A23">
            <v>1352</v>
          </cell>
          <cell r="B23" t="str">
            <v>Inventory - Packaging Materials - Crowns</v>
          </cell>
        </row>
        <row r="24">
          <cell r="A24">
            <v>1353</v>
          </cell>
          <cell r="B24" t="str">
            <v>Inventory - Packaging Materials - Crowns Materials</v>
          </cell>
        </row>
        <row r="25">
          <cell r="A25">
            <v>1356</v>
          </cell>
          <cell r="B25" t="str">
            <v>Inventory - Packaging Materials - Cans</v>
          </cell>
        </row>
        <row r="26">
          <cell r="A26">
            <v>1356.01</v>
          </cell>
          <cell r="B26" t="str">
            <v>Inventory - Packaging Materials - Can bodies</v>
          </cell>
        </row>
        <row r="27">
          <cell r="A27">
            <v>1356.02</v>
          </cell>
          <cell r="B27" t="str">
            <v>Inventory - Packaging Materials - Can end</v>
          </cell>
        </row>
        <row r="28">
          <cell r="A28">
            <v>1357</v>
          </cell>
          <cell r="B28" t="str">
            <v>Inventory - Packaging Materials - One-Way Bottles</v>
          </cell>
        </row>
        <row r="29">
          <cell r="A29">
            <v>1358</v>
          </cell>
          <cell r="B29" t="str">
            <v>Miscellaneous Packaging Materials</v>
          </cell>
        </row>
        <row r="30">
          <cell r="A30">
            <v>1375</v>
          </cell>
          <cell r="B30" t="str">
            <v>Inventory - Other - Spare Parts</v>
          </cell>
        </row>
        <row r="31">
          <cell r="A31">
            <v>1380</v>
          </cell>
          <cell r="B31" t="str">
            <v>Inventory - Other - Computer and Office Supplies</v>
          </cell>
        </row>
        <row r="32">
          <cell r="A32">
            <v>1393</v>
          </cell>
          <cell r="B32" t="str">
            <v>Inventory - Other - Advertising and Sales Promotion Materials</v>
          </cell>
        </row>
        <row r="33">
          <cell r="A33">
            <v>1394</v>
          </cell>
          <cell r="B33" t="str">
            <v>Inventory - Other - Chemicals and Laboratory Supplies</v>
          </cell>
        </row>
        <row r="34">
          <cell r="A34">
            <v>1397</v>
          </cell>
          <cell r="B34" t="str">
            <v xml:space="preserve">Inventory - Merchandise- In-Transit </v>
          </cell>
        </row>
        <row r="35">
          <cell r="A35">
            <v>1398</v>
          </cell>
          <cell r="B35" t="str">
            <v>Pallets</v>
          </cell>
        </row>
        <row r="36">
          <cell r="A36">
            <v>1410</v>
          </cell>
          <cell r="B36" t="str">
            <v>Prepaid Expenses - Supplies</v>
          </cell>
        </row>
        <row r="37">
          <cell r="A37">
            <v>1420</v>
          </cell>
          <cell r="B37" t="str">
            <v>Prepaid Expenses - Insurance</v>
          </cell>
        </row>
        <row r="38">
          <cell r="A38">
            <v>1440</v>
          </cell>
          <cell r="B38" t="str">
            <v>Prepaid Expenses - Advertising</v>
          </cell>
        </row>
        <row r="39">
          <cell r="A39">
            <v>1470</v>
          </cell>
          <cell r="B39" t="str">
            <v>Prepaid Expenses - Container Expense</v>
          </cell>
        </row>
        <row r="40">
          <cell r="A40">
            <v>1490</v>
          </cell>
          <cell r="B40" t="str">
            <v>Prepaid Expenses - General</v>
          </cell>
        </row>
        <row r="41">
          <cell r="A41">
            <v>1560</v>
          </cell>
          <cell r="B41" t="str">
            <v>Notes Receivable - Long Term</v>
          </cell>
        </row>
        <row r="42">
          <cell r="A42">
            <v>1601</v>
          </cell>
          <cell r="B42" t="str">
            <v>Accrued Interest Receivable</v>
          </cell>
        </row>
        <row r="43">
          <cell r="A43">
            <v>1602</v>
          </cell>
          <cell r="B43" t="str">
            <v>Organisation Costs</v>
          </cell>
        </row>
        <row r="44">
          <cell r="A44">
            <v>1603</v>
          </cell>
          <cell r="B44" t="str">
            <v>Employees' Travel Advances</v>
          </cell>
        </row>
        <row r="45">
          <cell r="A45">
            <v>1605</v>
          </cell>
          <cell r="B45" t="str">
            <v>Employees' Accounts Receivable - Other</v>
          </cell>
        </row>
        <row r="46">
          <cell r="A46">
            <v>1605.01</v>
          </cell>
          <cell r="B46" t="str">
            <v>Employees' Advances</v>
          </cell>
        </row>
        <row r="47">
          <cell r="A47">
            <v>1605.02</v>
          </cell>
          <cell r="B47" t="str">
            <v>Employee shortage/overage</v>
          </cell>
        </row>
        <row r="48">
          <cell r="A48">
            <v>1606</v>
          </cell>
          <cell r="B48" t="str">
            <v>Prepayments to Vendors</v>
          </cell>
        </row>
        <row r="49">
          <cell r="A49">
            <v>1609</v>
          </cell>
          <cell r="B49" t="str">
            <v>Deposits on Containers Returnable to Vendors</v>
          </cell>
        </row>
        <row r="50">
          <cell r="A50">
            <v>1612</v>
          </cell>
          <cell r="B50" t="str">
            <v>Collateral Deposits</v>
          </cell>
        </row>
        <row r="51">
          <cell r="A51">
            <v>1614</v>
          </cell>
          <cell r="B51" t="str">
            <v>Value Added or General Sales Tax Receivable</v>
          </cell>
        </row>
        <row r="52">
          <cell r="A52">
            <v>1615</v>
          </cell>
          <cell r="B52" t="str">
            <v>Miscellaneous Accounts Receivable</v>
          </cell>
        </row>
        <row r="53">
          <cell r="A53">
            <v>1651</v>
          </cell>
          <cell r="B53" t="str">
            <v>Allowance for Miscellaneous Accounts Receivable</v>
          </cell>
        </row>
        <row r="54">
          <cell r="A54">
            <v>1701</v>
          </cell>
          <cell r="B54" t="str">
            <v>Land</v>
          </cell>
        </row>
        <row r="55">
          <cell r="A55">
            <v>1701.01</v>
          </cell>
          <cell r="B55" t="str">
            <v>Land Use Rights</v>
          </cell>
        </row>
        <row r="56">
          <cell r="A56">
            <v>1702</v>
          </cell>
          <cell r="B56" t="str">
            <v>Land Improvements</v>
          </cell>
        </row>
        <row r="57">
          <cell r="A57">
            <v>1703</v>
          </cell>
          <cell r="B57" t="str">
            <v>Buildings</v>
          </cell>
        </row>
        <row r="58">
          <cell r="A58">
            <v>1704</v>
          </cell>
          <cell r="B58" t="str">
            <v>Leashold Improvements</v>
          </cell>
        </row>
        <row r="59">
          <cell r="A59">
            <v>1705</v>
          </cell>
          <cell r="B59" t="str">
            <v>Machinery and Equipment</v>
          </cell>
        </row>
        <row r="60">
          <cell r="A60">
            <v>1706</v>
          </cell>
          <cell r="B60" t="str">
            <v>Furniture and Fixtures</v>
          </cell>
        </row>
        <row r="61">
          <cell r="A61">
            <v>1707</v>
          </cell>
          <cell r="B61" t="str">
            <v>Automobiles and Trucks</v>
          </cell>
        </row>
        <row r="62">
          <cell r="A62">
            <v>1709</v>
          </cell>
          <cell r="B62" t="str">
            <v>Computer Equipment</v>
          </cell>
        </row>
        <row r="63">
          <cell r="A63">
            <v>1711</v>
          </cell>
          <cell r="B63" t="str">
            <v>Vendors - Bottles &amp; Cans</v>
          </cell>
        </row>
        <row r="64">
          <cell r="A64">
            <v>1712</v>
          </cell>
          <cell r="B64" t="str">
            <v>Vendors - Pre-mix</v>
          </cell>
        </row>
        <row r="65">
          <cell r="A65">
            <v>1713</v>
          </cell>
          <cell r="B65" t="str">
            <v>Vendors - Post-mix</v>
          </cell>
        </row>
        <row r="66">
          <cell r="A66">
            <v>1714</v>
          </cell>
          <cell r="B66" t="str">
            <v>Coolers</v>
          </cell>
        </row>
        <row r="67">
          <cell r="A67">
            <v>1715</v>
          </cell>
          <cell r="B67" t="str">
            <v>Dispensers - Pre-mix</v>
          </cell>
        </row>
        <row r="68">
          <cell r="A68">
            <v>1716</v>
          </cell>
          <cell r="B68" t="str">
            <v>Dispensers - Post-mix</v>
          </cell>
        </row>
        <row r="69">
          <cell r="A69">
            <v>1722</v>
          </cell>
          <cell r="B69" t="str">
            <v>Metal Containers - Pre-mix and Post-mix</v>
          </cell>
        </row>
        <row r="70">
          <cell r="A70">
            <v>1723</v>
          </cell>
          <cell r="B70" t="str">
            <v>Metal Containers - Other</v>
          </cell>
        </row>
        <row r="71">
          <cell r="A71">
            <v>1724</v>
          </cell>
          <cell r="B71" t="str">
            <v>CO2 Gas Cylinders</v>
          </cell>
        </row>
        <row r="72">
          <cell r="A72">
            <v>1730</v>
          </cell>
          <cell r="B72" t="str">
            <v>Advertising Signs</v>
          </cell>
        </row>
        <row r="74">
          <cell r="A74">
            <v>1735</v>
          </cell>
          <cell r="B74" t="str">
            <v>Properties Under Construction - Non Qualifying Assets</v>
          </cell>
        </row>
        <row r="75">
          <cell r="A75">
            <v>1736</v>
          </cell>
          <cell r="B75" t="str">
            <v>Properties Under Construction -  Qualifying Assets</v>
          </cell>
        </row>
        <row r="76">
          <cell r="A76">
            <v>1740</v>
          </cell>
          <cell r="B76" t="str">
            <v>Returnable Bottles</v>
          </cell>
        </row>
        <row r="77">
          <cell r="A77">
            <v>1740.01</v>
          </cell>
          <cell r="B77" t="str">
            <v>Container in Circulation - Bottles</v>
          </cell>
        </row>
        <row r="78">
          <cell r="A78">
            <v>1740.02</v>
          </cell>
          <cell r="B78" t="str">
            <v>Container in Circulation - Cases</v>
          </cell>
        </row>
        <row r="79">
          <cell r="A79">
            <v>1740.03</v>
          </cell>
          <cell r="B79" t="str">
            <v>Container in Circulation - Pallets</v>
          </cell>
        </row>
        <row r="80">
          <cell r="A80">
            <v>1745</v>
          </cell>
          <cell r="B80" t="str">
            <v>Returnable Cases</v>
          </cell>
        </row>
        <row r="81">
          <cell r="A81">
            <v>1746</v>
          </cell>
          <cell r="B81" t="str">
            <v>Allowance for Surplus Returnable Containers</v>
          </cell>
        </row>
        <row r="82">
          <cell r="A82">
            <v>1802</v>
          </cell>
          <cell r="B82" t="str">
            <v>Depreciation - Land Improvements</v>
          </cell>
        </row>
        <row r="83">
          <cell r="A83">
            <v>1803</v>
          </cell>
          <cell r="B83" t="str">
            <v>Depreciation - Buildings</v>
          </cell>
        </row>
        <row r="84">
          <cell r="A84">
            <v>1805</v>
          </cell>
          <cell r="B84" t="str">
            <v>Depreciation - Machinery and Equipment</v>
          </cell>
        </row>
        <row r="85">
          <cell r="A85">
            <v>1806</v>
          </cell>
          <cell r="B85" t="str">
            <v>Depreciation - Furniture and Fixtures</v>
          </cell>
        </row>
        <row r="86">
          <cell r="A86">
            <v>1807</v>
          </cell>
          <cell r="B86" t="str">
            <v>Depreciation - Automobiles and Trucks</v>
          </cell>
        </row>
        <row r="87">
          <cell r="A87">
            <v>1809</v>
          </cell>
          <cell r="B87" t="str">
            <v>Depreciation - Computer Equipment</v>
          </cell>
        </row>
        <row r="88">
          <cell r="A88">
            <v>1811</v>
          </cell>
          <cell r="B88" t="str">
            <v>Depreciation - Vendors - Bottles and Cans</v>
          </cell>
        </row>
        <row r="89">
          <cell r="A89">
            <v>1812</v>
          </cell>
          <cell r="B89" t="str">
            <v>Depreciation - Vendors - Pre-mix</v>
          </cell>
        </row>
        <row r="90">
          <cell r="A90">
            <v>1813</v>
          </cell>
          <cell r="B90" t="str">
            <v>Depreciation - Vendors - Post-mix</v>
          </cell>
        </row>
        <row r="91">
          <cell r="A91">
            <v>1814</v>
          </cell>
          <cell r="B91" t="str">
            <v>Depreciation - Coolers</v>
          </cell>
        </row>
        <row r="92">
          <cell r="A92">
            <v>1815</v>
          </cell>
          <cell r="B92" t="str">
            <v>Depreciation - Dispensers - Pre-mix</v>
          </cell>
        </row>
        <row r="93">
          <cell r="A93">
            <v>1816</v>
          </cell>
          <cell r="B93" t="str">
            <v>Depreciation - Dispensers - Post-mix</v>
          </cell>
        </row>
        <row r="94">
          <cell r="A94">
            <v>1822</v>
          </cell>
          <cell r="B94" t="str">
            <v>Depreciation - Metal Containers - Pre-mix and Post-mix</v>
          </cell>
        </row>
        <row r="95">
          <cell r="A95">
            <v>1823</v>
          </cell>
          <cell r="B95" t="str">
            <v>Depreciation - Metal Containers - Other</v>
          </cell>
        </row>
        <row r="96">
          <cell r="A96">
            <v>1824</v>
          </cell>
          <cell r="B96" t="str">
            <v>Depreciation - C02 Gas Cylinders</v>
          </cell>
        </row>
        <row r="97">
          <cell r="A97">
            <v>1830</v>
          </cell>
          <cell r="B97" t="str">
            <v>Depreciation - Advertising Signs</v>
          </cell>
        </row>
        <row r="98">
          <cell r="A98">
            <v>1935</v>
          </cell>
          <cell r="B98" t="str">
            <v>Other Intangible Assets</v>
          </cell>
        </row>
        <row r="99">
          <cell r="A99">
            <v>2110</v>
          </cell>
          <cell r="B99" t="str">
            <v>Accounts Payable - Trade</v>
          </cell>
        </row>
        <row r="100">
          <cell r="A100">
            <v>2120</v>
          </cell>
          <cell r="B100" t="str">
            <v>Accounts Payable - Miscellaneous</v>
          </cell>
        </row>
        <row r="101">
          <cell r="A101">
            <v>2121</v>
          </cell>
          <cell r="B101" t="str">
            <v>Customers' Deposits and Credit Balances</v>
          </cell>
        </row>
        <row r="102">
          <cell r="A102">
            <v>2124</v>
          </cell>
          <cell r="B102" t="str">
            <v>Employees' Miscellaneous Payables</v>
          </cell>
        </row>
        <row r="103">
          <cell r="A103">
            <v>2125</v>
          </cell>
          <cell r="B103" t="str">
            <v>Dealer Discounts Payable</v>
          </cell>
        </row>
        <row r="104">
          <cell r="A104">
            <v>2128</v>
          </cell>
          <cell r="B104" t="str">
            <v>Loans and Notes Payable - Short-Term</v>
          </cell>
        </row>
        <row r="105">
          <cell r="A105">
            <v>2210</v>
          </cell>
          <cell r="B105" t="str">
            <v>Container Deposit Liability</v>
          </cell>
        </row>
        <row r="106">
          <cell r="A106">
            <v>2221</v>
          </cell>
          <cell r="B106" t="str">
            <v>Accrued Advertising</v>
          </cell>
        </row>
        <row r="107">
          <cell r="A107">
            <v>2222</v>
          </cell>
          <cell r="B107" t="str">
            <v xml:space="preserve">Accrued Expense - General </v>
          </cell>
        </row>
        <row r="108">
          <cell r="A108">
            <v>2222.0100000000002</v>
          </cell>
          <cell r="B108" t="str">
            <v>Accrued  Bonus</v>
          </cell>
        </row>
        <row r="109">
          <cell r="A109">
            <v>2222.02</v>
          </cell>
          <cell r="B109" t="str">
            <v>Accrued Commission</v>
          </cell>
        </row>
        <row r="110">
          <cell r="A110">
            <v>2223</v>
          </cell>
          <cell r="B110" t="str">
            <v>Accrued Insurance</v>
          </cell>
        </row>
        <row r="111">
          <cell r="A111">
            <v>2223.0100000000002</v>
          </cell>
          <cell r="B111" t="str">
            <v>Accrued Social Insurance</v>
          </cell>
        </row>
        <row r="112">
          <cell r="A112">
            <v>2223.02</v>
          </cell>
          <cell r="B112" t="str">
            <v>Accrued Health Insurance</v>
          </cell>
        </row>
        <row r="113">
          <cell r="A113">
            <v>2224</v>
          </cell>
          <cell r="B113" t="str">
            <v>Accrued Interest Payable</v>
          </cell>
        </row>
        <row r="114">
          <cell r="A114">
            <v>2225</v>
          </cell>
          <cell r="B114" t="str">
            <v>Accrued Payrolls</v>
          </cell>
        </row>
        <row r="115">
          <cell r="A115">
            <v>2226</v>
          </cell>
          <cell r="B115" t="str">
            <v>Marketing Program Commitments - Contra</v>
          </cell>
        </row>
        <row r="116">
          <cell r="A116">
            <v>2227</v>
          </cell>
          <cell r="B116" t="str">
            <v>Accrue Retirement -Expenses -Current</v>
          </cell>
        </row>
        <row r="117">
          <cell r="A117">
            <v>2234</v>
          </cell>
          <cell r="B117" t="str">
            <v>Accrued Taxes - Current</v>
          </cell>
        </row>
        <row r="118">
          <cell r="A118">
            <v>2235</v>
          </cell>
          <cell r="B118" t="str">
            <v>Accrued Taxes - Prior Years</v>
          </cell>
        </row>
        <row r="119">
          <cell r="A119">
            <v>2241</v>
          </cell>
          <cell r="B119" t="str">
            <v xml:space="preserve">Employee's Payroll Taxes Witheld </v>
          </cell>
        </row>
        <row r="120">
          <cell r="A120">
            <v>2243</v>
          </cell>
          <cell r="B120" t="str">
            <v xml:space="preserve">Value Added or General Sales Tax (VAT/GST) Collections </v>
          </cell>
        </row>
        <row r="121">
          <cell r="A121">
            <v>2245</v>
          </cell>
          <cell r="B121" t="str">
            <v>Accrued Taxes - General</v>
          </cell>
        </row>
        <row r="122">
          <cell r="A122">
            <v>2246</v>
          </cell>
          <cell r="B122" t="str">
            <v>Withholding Taxes on Remittances</v>
          </cell>
        </row>
        <row r="123">
          <cell r="A123">
            <v>2324</v>
          </cell>
          <cell r="B123" t="str">
            <v>Consolidated Affiliates - Advances - Other than SGpore Dollar</v>
          </cell>
        </row>
        <row r="124">
          <cell r="A124">
            <v>2354</v>
          </cell>
          <cell r="B124" t="str">
            <v>Consolidated Affiliates - Other than Singapore Dollar</v>
          </cell>
        </row>
        <row r="125">
          <cell r="A125">
            <v>2500</v>
          </cell>
          <cell r="B125" t="str">
            <v>Long-Term Debt</v>
          </cell>
        </row>
        <row r="126">
          <cell r="A126">
            <v>2550</v>
          </cell>
          <cell r="B126" t="str">
            <v>Deferred Income - Long-Term</v>
          </cell>
        </row>
        <row r="127">
          <cell r="A127">
            <v>2940</v>
          </cell>
          <cell r="B127" t="str">
            <v>Additional Paid-In Capital</v>
          </cell>
        </row>
        <row r="128">
          <cell r="A128">
            <v>2960</v>
          </cell>
          <cell r="B128" t="str">
            <v>Retained Earnings</v>
          </cell>
        </row>
        <row r="129">
          <cell r="A129">
            <v>2965</v>
          </cell>
          <cell r="B129" t="str">
            <v>Reserves</v>
          </cell>
        </row>
        <row r="130">
          <cell r="A130">
            <v>2980</v>
          </cell>
          <cell r="B130" t="str">
            <v>Net Income / Loss - Current</v>
          </cell>
        </row>
        <row r="131">
          <cell r="A131">
            <v>3110</v>
          </cell>
          <cell r="B131" t="str">
            <v>Products</v>
          </cell>
        </row>
        <row r="132">
          <cell r="A132">
            <v>3130</v>
          </cell>
          <cell r="B132" t="str">
            <v>Advertising and Sales Promotion Materials</v>
          </cell>
        </row>
        <row r="133">
          <cell r="A133">
            <v>3140</v>
          </cell>
          <cell r="B133" t="str">
            <v>Miscellaneous</v>
          </cell>
        </row>
        <row r="134">
          <cell r="A134">
            <v>3210</v>
          </cell>
          <cell r="B134" t="str">
            <v>Products</v>
          </cell>
        </row>
        <row r="135">
          <cell r="A135">
            <v>3230</v>
          </cell>
          <cell r="B135" t="str">
            <v>Advertising and Sales Promotion Materials</v>
          </cell>
        </row>
        <row r="136">
          <cell r="A136">
            <v>3240</v>
          </cell>
          <cell r="B136" t="str">
            <v>Miscellaneous</v>
          </cell>
        </row>
        <row r="137">
          <cell r="A137">
            <v>3250</v>
          </cell>
          <cell r="B137" t="str">
            <v>Properties</v>
          </cell>
        </row>
        <row r="138">
          <cell r="A138">
            <v>4110</v>
          </cell>
          <cell r="B138" t="str">
            <v>Promotional Allowances - Marketing</v>
          </cell>
        </row>
        <row r="139">
          <cell r="A139">
            <v>4210</v>
          </cell>
          <cell r="B139" t="str">
            <v>Promotional Allowances - Cons Aff. Mktg. Deductions</v>
          </cell>
        </row>
        <row r="140">
          <cell r="A140" t="str">
            <v>4XX4.XX</v>
          </cell>
          <cell r="B140" t="str">
            <v>Sales Taxes</v>
          </cell>
        </row>
        <row r="141">
          <cell r="A141" t="str">
            <v>4XX8.XX</v>
          </cell>
          <cell r="B141" t="str">
            <v>Volume Rebates</v>
          </cell>
        </row>
        <row r="142">
          <cell r="A142">
            <v>5110</v>
          </cell>
          <cell r="B142" t="str">
            <v>Products</v>
          </cell>
        </row>
        <row r="143">
          <cell r="A143">
            <v>5130</v>
          </cell>
          <cell r="B143" t="str">
            <v>Advertising and Sales Promotion Materials</v>
          </cell>
        </row>
        <row r="144">
          <cell r="A144">
            <v>5210</v>
          </cell>
          <cell r="B144" t="str">
            <v>Products</v>
          </cell>
        </row>
        <row r="145">
          <cell r="A145">
            <v>5230</v>
          </cell>
          <cell r="B145" t="str">
            <v>Advertising and Sales Promotion Materials</v>
          </cell>
        </row>
        <row r="146">
          <cell r="A146">
            <v>6001</v>
          </cell>
          <cell r="B146" t="str">
            <v>Variances - Price</v>
          </cell>
        </row>
        <row r="147">
          <cell r="A147">
            <v>6002</v>
          </cell>
          <cell r="B147" t="str">
            <v>Variances - Usage</v>
          </cell>
        </row>
        <row r="148">
          <cell r="A148">
            <v>8011</v>
          </cell>
          <cell r="B148" t="str">
            <v>Salaries and Wages - Permanent Employees</v>
          </cell>
        </row>
        <row r="149">
          <cell r="A149">
            <v>8011.03</v>
          </cell>
          <cell r="B149" t="str">
            <v>Overtime  and Shift Allowance</v>
          </cell>
        </row>
        <row r="150">
          <cell r="A150">
            <v>8011.05</v>
          </cell>
          <cell r="B150" t="str">
            <v>Bonus</v>
          </cell>
        </row>
        <row r="151">
          <cell r="A151">
            <v>8012</v>
          </cell>
          <cell r="B151" t="str">
            <v xml:space="preserve">Employee Salary Expense Clearance </v>
          </cell>
        </row>
        <row r="152">
          <cell r="A152">
            <v>8015</v>
          </cell>
          <cell r="B152" t="str">
            <v>Contract Labour Expense</v>
          </cell>
        </row>
        <row r="153">
          <cell r="A153">
            <v>8015.01</v>
          </cell>
          <cell r="B153" t="str">
            <v>Distributors commission</v>
          </cell>
        </row>
        <row r="154">
          <cell r="A154">
            <v>8015.02</v>
          </cell>
          <cell r="B154" t="str">
            <v>Contract packing</v>
          </cell>
        </row>
        <row r="155">
          <cell r="A155">
            <v>8015.03</v>
          </cell>
          <cell r="B155" t="str">
            <v>Other Contract Labour</v>
          </cell>
        </row>
        <row r="156">
          <cell r="A156">
            <v>8020</v>
          </cell>
          <cell r="B156" t="str">
            <v>Commissions</v>
          </cell>
        </row>
        <row r="157">
          <cell r="A157">
            <v>8035</v>
          </cell>
          <cell r="B157" t="str">
            <v>Employee Rental Housing Expense</v>
          </cell>
        </row>
        <row r="158">
          <cell r="A158">
            <v>8037</v>
          </cell>
          <cell r="B158" t="str">
            <v>Cafeteria Expenses</v>
          </cell>
        </row>
        <row r="159">
          <cell r="A159">
            <v>8038</v>
          </cell>
          <cell r="B159" t="str">
            <v>Products for Employee Consumption</v>
          </cell>
        </row>
        <row r="160">
          <cell r="A160">
            <v>8039</v>
          </cell>
          <cell r="B160" t="str">
            <v>Employee Benefits - (Tuition Reimb., Health &amp;Life Ins Plan, etc.)</v>
          </cell>
        </row>
        <row r="161">
          <cell r="A161">
            <v>8039.01</v>
          </cell>
          <cell r="B161" t="str">
            <v>Health Insurance</v>
          </cell>
        </row>
        <row r="162">
          <cell r="A162">
            <v>8039.02</v>
          </cell>
          <cell r="B162" t="str">
            <v>Social Insurance</v>
          </cell>
        </row>
        <row r="163">
          <cell r="A163">
            <v>8039.03</v>
          </cell>
          <cell r="B163" t="str">
            <v>Employee Benefits -Medical Redical</v>
          </cell>
        </row>
        <row r="164">
          <cell r="A164">
            <v>8039.06</v>
          </cell>
          <cell r="B164" t="str">
            <v>Employee Benefits - Gift</v>
          </cell>
        </row>
        <row r="165">
          <cell r="A165">
            <v>8040</v>
          </cell>
          <cell r="B165" t="str">
            <v>Moving Expense</v>
          </cell>
        </row>
        <row r="166">
          <cell r="A166">
            <v>8041</v>
          </cell>
          <cell r="B166" t="str">
            <v>Employee Memberships</v>
          </cell>
        </row>
        <row r="167">
          <cell r="A167">
            <v>8042</v>
          </cell>
          <cell r="B167" t="str">
            <v>Training and Development</v>
          </cell>
        </row>
        <row r="168">
          <cell r="A168">
            <v>8043</v>
          </cell>
          <cell r="B168" t="str">
            <v>Incentive Plan Expense</v>
          </cell>
        </row>
        <row r="169">
          <cell r="A169">
            <v>8046</v>
          </cell>
          <cell r="B169" t="str">
            <v>Flexible Benefits</v>
          </cell>
        </row>
        <row r="170">
          <cell r="A170">
            <v>8049</v>
          </cell>
          <cell r="B170" t="str">
            <v>Spousal/Dependent Travel Expense</v>
          </cell>
        </row>
        <row r="171">
          <cell r="A171">
            <v>8051</v>
          </cell>
          <cell r="B171" t="str">
            <v xml:space="preserve">Travel and Lodging </v>
          </cell>
        </row>
        <row r="172">
          <cell r="A172">
            <v>8051.01</v>
          </cell>
          <cell r="B172" t="str">
            <v>Home leave</v>
          </cell>
        </row>
        <row r="173">
          <cell r="A173">
            <v>8051.02</v>
          </cell>
          <cell r="B173" t="str">
            <v>Bus trip</v>
          </cell>
        </row>
        <row r="174">
          <cell r="A174">
            <v>8051.03</v>
          </cell>
          <cell r="B174" t="str">
            <v>Gratuity</v>
          </cell>
        </row>
        <row r="175">
          <cell r="A175">
            <v>8051.04</v>
          </cell>
          <cell r="B175" t="str">
            <v>Vehicle hire</v>
          </cell>
        </row>
        <row r="176">
          <cell r="A176">
            <v>8052</v>
          </cell>
          <cell r="B176" t="str">
            <v xml:space="preserve">Meals </v>
          </cell>
        </row>
        <row r="177">
          <cell r="A177">
            <v>8053</v>
          </cell>
          <cell r="B177" t="str">
            <v xml:space="preserve">Entertainment </v>
          </cell>
        </row>
        <row r="178">
          <cell r="A178">
            <v>8054</v>
          </cell>
          <cell r="B178" t="str">
            <v>Recruitment/Outplacement</v>
          </cell>
        </row>
        <row r="179">
          <cell r="A179">
            <v>8060</v>
          </cell>
          <cell r="B179" t="str">
            <v>Company-Sponsored Meetings</v>
          </cell>
        </row>
        <row r="180">
          <cell r="A180">
            <v>8061</v>
          </cell>
          <cell r="B180" t="str">
            <v>Non-Company Sponsored Meetings</v>
          </cell>
        </row>
        <row r="181">
          <cell r="A181">
            <v>8070</v>
          </cell>
          <cell r="B181" t="str">
            <v>Company Memberships, Books and Subscriptions</v>
          </cell>
        </row>
        <row r="182">
          <cell r="A182">
            <v>8080</v>
          </cell>
          <cell r="B182" t="str">
            <v>Donations</v>
          </cell>
        </row>
        <row r="183">
          <cell r="A183">
            <v>8081</v>
          </cell>
          <cell r="B183" t="str">
            <v>Gifts</v>
          </cell>
        </row>
        <row r="184">
          <cell r="A184">
            <v>8082</v>
          </cell>
          <cell r="B184" t="str">
            <v>Directors' Expense</v>
          </cell>
        </row>
        <row r="185">
          <cell r="A185">
            <v>8083</v>
          </cell>
          <cell r="B185" t="str">
            <v>Professional Fees - Tax Advisory Services</v>
          </cell>
        </row>
        <row r="186">
          <cell r="A186">
            <v>8084</v>
          </cell>
          <cell r="B186" t="str">
            <v>Professional Fees - Audit Expense</v>
          </cell>
        </row>
        <row r="187">
          <cell r="A187">
            <v>8085</v>
          </cell>
          <cell r="B187" t="str">
            <v>Professional Fees - Consultants</v>
          </cell>
        </row>
        <row r="188">
          <cell r="A188">
            <v>8090</v>
          </cell>
          <cell r="B188" t="str">
            <v>Information Systems Expense</v>
          </cell>
        </row>
        <row r="189">
          <cell r="A189">
            <v>8096</v>
          </cell>
          <cell r="B189" t="str">
            <v>Professional Fees - Legal Expense</v>
          </cell>
        </row>
        <row r="190">
          <cell r="A190">
            <v>8099</v>
          </cell>
          <cell r="B190" t="str">
            <v>Safety Programs</v>
          </cell>
        </row>
        <row r="191">
          <cell r="A191">
            <v>8110</v>
          </cell>
          <cell r="B191" t="str">
            <v>Research and Development</v>
          </cell>
        </row>
        <row r="192">
          <cell r="A192">
            <v>8141</v>
          </cell>
          <cell r="B192" t="str">
            <v>Rent</v>
          </cell>
        </row>
        <row r="193">
          <cell r="A193">
            <v>8142</v>
          </cell>
          <cell r="B193" t="str">
            <v>Utilities</v>
          </cell>
        </row>
        <row r="194">
          <cell r="A194">
            <v>8142.01</v>
          </cell>
          <cell r="B194" t="str">
            <v>Water</v>
          </cell>
        </row>
        <row r="195">
          <cell r="A195">
            <v>8142.02</v>
          </cell>
          <cell r="B195" t="str">
            <v>Electricity</v>
          </cell>
        </row>
        <row r="196">
          <cell r="A196">
            <v>8142.03</v>
          </cell>
          <cell r="B196" t="str">
            <v>Gas</v>
          </cell>
        </row>
        <row r="197">
          <cell r="A197">
            <v>8143</v>
          </cell>
          <cell r="B197" t="str">
            <v>Outside Storage</v>
          </cell>
        </row>
        <row r="198">
          <cell r="A198">
            <v>8144</v>
          </cell>
          <cell r="B198" t="str">
            <v>Security Services</v>
          </cell>
        </row>
        <row r="199">
          <cell r="A199">
            <v>8146</v>
          </cell>
          <cell r="B199" t="str">
            <v>Refuse Removal</v>
          </cell>
        </row>
        <row r="200">
          <cell r="A200">
            <v>8150</v>
          </cell>
          <cell r="B200" t="str">
            <v>Finished Product Stock Credits</v>
          </cell>
        </row>
        <row r="201">
          <cell r="A201">
            <v>8160</v>
          </cell>
          <cell r="B201" t="str">
            <v>Repairs and Maintenance</v>
          </cell>
        </row>
        <row r="202">
          <cell r="A202">
            <v>8195</v>
          </cell>
          <cell r="B202" t="str">
            <v>Sale of Scrap</v>
          </cell>
        </row>
        <row r="203">
          <cell r="A203">
            <v>8201</v>
          </cell>
          <cell r="B203" t="str">
            <v>Telecommunications</v>
          </cell>
        </row>
        <row r="204">
          <cell r="A204">
            <v>8203</v>
          </cell>
          <cell r="B204" t="str">
            <v>Postage</v>
          </cell>
        </row>
        <row r="205">
          <cell r="A205">
            <v>8210</v>
          </cell>
          <cell r="B205" t="str">
            <v>Insurance</v>
          </cell>
        </row>
        <row r="206">
          <cell r="A206">
            <v>8211</v>
          </cell>
          <cell r="B206" t="str">
            <v>Banking Expense</v>
          </cell>
        </row>
        <row r="207">
          <cell r="A207">
            <v>8221</v>
          </cell>
          <cell r="B207" t="str">
            <v>Gasoline, Diesel Fuel and Oil</v>
          </cell>
        </row>
        <row r="208">
          <cell r="A208">
            <v>8222</v>
          </cell>
          <cell r="B208" t="str">
            <v>Tyres and Tubes</v>
          </cell>
        </row>
        <row r="209">
          <cell r="A209">
            <v>8223</v>
          </cell>
          <cell r="B209" t="str">
            <v>Uniforms and Towels</v>
          </cell>
        </row>
        <row r="210">
          <cell r="A210">
            <v>8223.0499999999993</v>
          </cell>
          <cell r="B210" t="str">
            <v>Indirect Manufacturing Supplies</v>
          </cell>
        </row>
        <row r="211">
          <cell r="A211">
            <v>8225</v>
          </cell>
          <cell r="B211" t="str">
            <v>Paper Cups and Case Racks Used</v>
          </cell>
        </row>
        <row r="212">
          <cell r="A212">
            <v>8226</v>
          </cell>
          <cell r="B212" t="str">
            <v>Supplies Used - General</v>
          </cell>
        </row>
        <row r="213">
          <cell r="A213">
            <v>8226.01</v>
          </cell>
          <cell r="B213" t="str">
            <v>Consumable</v>
          </cell>
        </row>
        <row r="214">
          <cell r="A214">
            <v>8226.02</v>
          </cell>
          <cell r="B214" t="str">
            <v>Supplies Used - Stationary</v>
          </cell>
        </row>
        <row r="215">
          <cell r="A215">
            <v>8226.0300000000007</v>
          </cell>
          <cell r="B215" t="str">
            <v>Lab chemicals</v>
          </cell>
        </row>
        <row r="216">
          <cell r="A216">
            <v>8226.0499999999993</v>
          </cell>
          <cell r="B216" t="str">
            <v>Other marketing supplies</v>
          </cell>
        </row>
        <row r="217">
          <cell r="A217">
            <v>8227</v>
          </cell>
          <cell r="B217" t="str">
            <v>Pallet Expense</v>
          </cell>
        </row>
        <row r="218">
          <cell r="A218">
            <v>8230</v>
          </cell>
          <cell r="B218" t="str">
            <v>Freight, Demurrage, Etc.</v>
          </cell>
        </row>
        <row r="219">
          <cell r="A219">
            <v>8230.01</v>
          </cell>
          <cell r="B219" t="str">
            <v>Local</v>
          </cell>
        </row>
        <row r="220">
          <cell r="A220">
            <v>8230.0300000000007</v>
          </cell>
          <cell r="B220" t="str">
            <v>Freight related to contract packing</v>
          </cell>
        </row>
        <row r="221">
          <cell r="A221">
            <v>8240</v>
          </cell>
          <cell r="B221" t="str">
            <v>Computer Equipment Rental Expense</v>
          </cell>
        </row>
        <row r="222">
          <cell r="A222">
            <v>8245</v>
          </cell>
          <cell r="B222" t="str">
            <v>Equipment Rental Expense - Other</v>
          </cell>
        </row>
        <row r="223">
          <cell r="A223">
            <v>8250</v>
          </cell>
          <cell r="B223" t="str">
            <v>Taxes - General</v>
          </cell>
        </row>
        <row r="224">
          <cell r="A224">
            <v>8260</v>
          </cell>
          <cell r="B224" t="str">
            <v>Miscellaneous</v>
          </cell>
        </row>
        <row r="225">
          <cell r="A225">
            <v>8270</v>
          </cell>
          <cell r="B225" t="str">
            <v>Provision for Doubtful Accounts</v>
          </cell>
        </row>
        <row r="226">
          <cell r="A226">
            <v>8401</v>
          </cell>
          <cell r="B226" t="str">
            <v>Service Charges from Consolidated Affiliates</v>
          </cell>
        </row>
        <row r="227">
          <cell r="A227">
            <v>8402</v>
          </cell>
          <cell r="B227" t="str">
            <v xml:space="preserve">Service Charges to Consolidated Affiliates </v>
          </cell>
        </row>
        <row r="228">
          <cell r="A228">
            <v>8423</v>
          </cell>
          <cell r="B228" t="str">
            <v>Amortisation of Other Intangible Assets</v>
          </cell>
        </row>
        <row r="229">
          <cell r="A229">
            <v>8424</v>
          </cell>
          <cell r="B229" t="str">
            <v>Amortisation of Organisation Costs</v>
          </cell>
        </row>
        <row r="230">
          <cell r="A230">
            <v>8435</v>
          </cell>
          <cell r="B230" t="str">
            <v>Container Write-Down</v>
          </cell>
        </row>
        <row r="231">
          <cell r="A231">
            <v>8450</v>
          </cell>
          <cell r="B231" t="str">
            <v>Other Packaging Expense</v>
          </cell>
        </row>
        <row r="232">
          <cell r="A232">
            <v>8460</v>
          </cell>
          <cell r="B232" t="str">
            <v>Returnable Container Breakage and Shortage</v>
          </cell>
        </row>
        <row r="233">
          <cell r="A233">
            <v>8485</v>
          </cell>
          <cell r="B233" t="str">
            <v>Depreciation</v>
          </cell>
        </row>
        <row r="234">
          <cell r="A234">
            <v>8485.01</v>
          </cell>
          <cell r="B234" t="str">
            <v>Land Improvements</v>
          </cell>
        </row>
        <row r="235">
          <cell r="A235">
            <v>8485.02</v>
          </cell>
          <cell r="B235" t="str">
            <v>Buildings</v>
          </cell>
        </row>
        <row r="236">
          <cell r="A236">
            <v>8485.0300000000007</v>
          </cell>
          <cell r="B236" t="str">
            <v>Leasehold Improvements</v>
          </cell>
        </row>
        <row r="237">
          <cell r="A237">
            <v>8485.0400000000009</v>
          </cell>
          <cell r="B237" t="str">
            <v>Machinery and Equipments</v>
          </cell>
        </row>
        <row r="238">
          <cell r="A238">
            <v>8485.0499999999993</v>
          </cell>
          <cell r="B238" t="str">
            <v>Furniture and Fixtures</v>
          </cell>
        </row>
        <row r="239">
          <cell r="A239">
            <v>8485.06</v>
          </cell>
          <cell r="B239" t="str">
            <v>Automobiles and Trucks</v>
          </cell>
        </row>
        <row r="240">
          <cell r="A240">
            <v>8485.07</v>
          </cell>
          <cell r="B240" t="str">
            <v>Computer Equipment</v>
          </cell>
        </row>
        <row r="241">
          <cell r="A241">
            <v>8485.1299999999992</v>
          </cell>
          <cell r="B241" t="str">
            <v>Coolers</v>
          </cell>
        </row>
        <row r="242">
          <cell r="A242">
            <v>8485.15</v>
          </cell>
          <cell r="B242" t="str">
            <v>Dispensers - Post-mix</v>
          </cell>
        </row>
        <row r="243">
          <cell r="A243">
            <v>8485.16</v>
          </cell>
          <cell r="B243" t="str">
            <v>Metal containers - Pre-mix and Post-mix</v>
          </cell>
        </row>
        <row r="244">
          <cell r="A244">
            <v>8485.17</v>
          </cell>
          <cell r="B244" t="str">
            <v>Metal Conatiners - Other</v>
          </cell>
        </row>
        <row r="245">
          <cell r="A245">
            <v>8485.18</v>
          </cell>
          <cell r="B245" t="str">
            <v>CO2 Gas Cylinders</v>
          </cell>
        </row>
        <row r="246">
          <cell r="A246">
            <v>8485.19</v>
          </cell>
          <cell r="B246" t="str">
            <v>Advertising Signs</v>
          </cell>
        </row>
        <row r="247">
          <cell r="A247">
            <v>8486</v>
          </cell>
          <cell r="B247" t="str">
            <v>Inventory Losses</v>
          </cell>
        </row>
        <row r="248">
          <cell r="A248">
            <v>8490</v>
          </cell>
          <cell r="B248" t="str">
            <v>Amortisation of Leasehold Improvements</v>
          </cell>
        </row>
        <row r="249">
          <cell r="A249">
            <v>8491</v>
          </cell>
          <cell r="B249" t="str">
            <v>Amortisation of Goodwill</v>
          </cell>
        </row>
        <row r="250">
          <cell r="A250">
            <v>8499</v>
          </cell>
          <cell r="B250" t="str">
            <v>Marketing Program Commitments</v>
          </cell>
        </row>
        <row r="251">
          <cell r="A251">
            <v>8501</v>
          </cell>
          <cell r="B251" t="str">
            <v>Television - Time</v>
          </cell>
        </row>
        <row r="252">
          <cell r="A252">
            <v>9502</v>
          </cell>
          <cell r="B252" t="str">
            <v>Television - Development</v>
          </cell>
        </row>
        <row r="253">
          <cell r="A253">
            <v>8503</v>
          </cell>
          <cell r="B253" t="str">
            <v>Television - Production</v>
          </cell>
        </row>
        <row r="254">
          <cell r="A254">
            <v>8511</v>
          </cell>
          <cell r="B254" t="str">
            <v>Cinema - Time and Rentals</v>
          </cell>
        </row>
        <row r="255">
          <cell r="A255">
            <v>8512</v>
          </cell>
          <cell r="B255" t="str">
            <v>Cinema - Development</v>
          </cell>
        </row>
        <row r="256">
          <cell r="A256">
            <v>8513</v>
          </cell>
          <cell r="B256" t="str">
            <v>Cinema - Production</v>
          </cell>
        </row>
        <row r="257">
          <cell r="A257">
            <v>8521</v>
          </cell>
          <cell r="B257" t="str">
            <v>Radio - Time</v>
          </cell>
        </row>
        <row r="258">
          <cell r="A258">
            <v>8522</v>
          </cell>
          <cell r="B258" t="str">
            <v>Radio - Development</v>
          </cell>
        </row>
        <row r="259">
          <cell r="A259">
            <v>8523</v>
          </cell>
          <cell r="B259" t="str">
            <v>Radio - Production</v>
          </cell>
        </row>
        <row r="260">
          <cell r="A260">
            <v>8531</v>
          </cell>
          <cell r="B260" t="str">
            <v>Newspapers - Space</v>
          </cell>
        </row>
        <row r="261">
          <cell r="A261">
            <v>8532</v>
          </cell>
          <cell r="B261" t="str">
            <v>Newspapers - Development</v>
          </cell>
        </row>
        <row r="262">
          <cell r="A262">
            <v>8533</v>
          </cell>
          <cell r="B262" t="str">
            <v>Newspapers - Production</v>
          </cell>
        </row>
        <row r="263">
          <cell r="A263">
            <v>8541</v>
          </cell>
          <cell r="B263" t="str">
            <v>Magazines and Periodicals - Space</v>
          </cell>
        </row>
        <row r="264">
          <cell r="A264">
            <v>8542</v>
          </cell>
          <cell r="B264" t="str">
            <v>Magazines and Periodicals - Development</v>
          </cell>
        </row>
        <row r="265">
          <cell r="A265">
            <v>8543</v>
          </cell>
          <cell r="B265" t="str">
            <v>Magazines and Periodicals - Production</v>
          </cell>
        </row>
        <row r="266">
          <cell r="A266">
            <v>8551</v>
          </cell>
          <cell r="B266" t="str">
            <v>Posters - Rental</v>
          </cell>
        </row>
        <row r="267">
          <cell r="A267">
            <v>8552</v>
          </cell>
          <cell r="B267" t="str">
            <v>Posters - Development</v>
          </cell>
        </row>
        <row r="268">
          <cell r="A268">
            <v>8553</v>
          </cell>
          <cell r="B268" t="str">
            <v>Posters - Production</v>
          </cell>
        </row>
        <row r="269">
          <cell r="A269">
            <v>8561</v>
          </cell>
          <cell r="B269" t="str">
            <v>Painted Walls and Bulletins - Development</v>
          </cell>
        </row>
        <row r="270">
          <cell r="A270">
            <v>8562</v>
          </cell>
          <cell r="B270" t="str">
            <v>Painted Walls and Bulletins - Rental and Production</v>
          </cell>
        </row>
        <row r="271">
          <cell r="A271">
            <v>8571</v>
          </cell>
          <cell r="B271" t="str">
            <v>Public Transportation - Space</v>
          </cell>
        </row>
        <row r="272">
          <cell r="A272">
            <v>8572</v>
          </cell>
          <cell r="B272" t="str">
            <v>Public Transportation - Development</v>
          </cell>
        </row>
        <row r="273">
          <cell r="A273">
            <v>8573</v>
          </cell>
          <cell r="B273" t="str">
            <v>Public Transportation - Production</v>
          </cell>
        </row>
        <row r="274">
          <cell r="A274">
            <v>8581</v>
          </cell>
          <cell r="B274" t="str">
            <v>Electric Spectaculars - Development</v>
          </cell>
        </row>
        <row r="275">
          <cell r="A275">
            <v>8582</v>
          </cell>
          <cell r="B275" t="str">
            <v>Electric Spectaculars - Expenses</v>
          </cell>
        </row>
        <row r="276">
          <cell r="A276">
            <v>8583</v>
          </cell>
          <cell r="B276" t="str">
            <v>Electric and Neon Signs - Expenses</v>
          </cell>
        </row>
        <row r="277">
          <cell r="A277">
            <v>8584</v>
          </cell>
          <cell r="B277" t="str">
            <v>Electric and Neon Signs - Development</v>
          </cell>
        </row>
        <row r="278">
          <cell r="A278">
            <v>8601</v>
          </cell>
          <cell r="B278" t="str">
            <v>Point-of-Sale Materials - Outside - Development</v>
          </cell>
        </row>
        <row r="279">
          <cell r="A279">
            <v>8602</v>
          </cell>
          <cell r="B279" t="str">
            <v>Point-of-Sale Materials - Outside - Production</v>
          </cell>
        </row>
        <row r="280">
          <cell r="A280">
            <v>8603</v>
          </cell>
          <cell r="B280" t="str">
            <v>Point-of-Sale Signs - Outside - Production</v>
          </cell>
        </row>
        <row r="281">
          <cell r="A281">
            <v>8611</v>
          </cell>
          <cell r="B281" t="str">
            <v>Outside Advertising - Other - Development</v>
          </cell>
        </row>
        <row r="282">
          <cell r="A282">
            <v>8612</v>
          </cell>
          <cell r="B282" t="str">
            <v>Outside Advertising - Other - Production</v>
          </cell>
        </row>
        <row r="283">
          <cell r="A283">
            <v>8613</v>
          </cell>
          <cell r="B283" t="str">
            <v>Advertising - Creative Fees</v>
          </cell>
        </row>
        <row r="284">
          <cell r="A284">
            <v>8620</v>
          </cell>
          <cell r="B284" t="str">
            <v>Advertising - Miscellaneous</v>
          </cell>
        </row>
        <row r="285">
          <cell r="A285">
            <v>8710</v>
          </cell>
          <cell r="B285" t="str">
            <v>Sampling</v>
          </cell>
        </row>
        <row r="286">
          <cell r="A286">
            <v>8720</v>
          </cell>
          <cell r="B286" t="str">
            <v>Couponing</v>
          </cell>
        </row>
        <row r="287">
          <cell r="A287">
            <v>8731</v>
          </cell>
          <cell r="B287" t="str">
            <v>Contests - Dealer</v>
          </cell>
        </row>
        <row r="288">
          <cell r="A288">
            <v>8732</v>
          </cell>
          <cell r="B288" t="str">
            <v>Contests - Consumer</v>
          </cell>
        </row>
        <row r="289">
          <cell r="A289">
            <v>8733</v>
          </cell>
          <cell r="B289" t="str">
            <v>Contests - All Other</v>
          </cell>
        </row>
        <row r="290">
          <cell r="A290">
            <v>8740</v>
          </cell>
          <cell r="B290" t="str">
            <v>Special Events</v>
          </cell>
        </row>
        <row r="291">
          <cell r="A291">
            <v>8750</v>
          </cell>
          <cell r="B291" t="str">
            <v>Concessions</v>
          </cell>
        </row>
        <row r="292">
          <cell r="A292">
            <v>8760</v>
          </cell>
          <cell r="B292" t="str">
            <v>Exhibitions</v>
          </cell>
        </row>
        <row r="293">
          <cell r="A293">
            <v>8770</v>
          </cell>
          <cell r="B293" t="str">
            <v>Novelties</v>
          </cell>
        </row>
        <row r="294">
          <cell r="A294">
            <v>8781</v>
          </cell>
          <cell r="B294" t="str">
            <v>Participation - Open Type Coolers</v>
          </cell>
        </row>
        <row r="295">
          <cell r="A295">
            <v>8782</v>
          </cell>
          <cell r="B295" t="str">
            <v>Participation - Bottle Vending Equipment</v>
          </cell>
        </row>
        <row r="296">
          <cell r="A296">
            <v>8783</v>
          </cell>
          <cell r="B296" t="str">
            <v>Participation - Can Vending Equipment</v>
          </cell>
        </row>
        <row r="297">
          <cell r="A297">
            <v>8784</v>
          </cell>
          <cell r="B297" t="str">
            <v>Participation - Pre-Mix Dispensers</v>
          </cell>
        </row>
        <row r="298">
          <cell r="A298">
            <v>8785</v>
          </cell>
          <cell r="B298" t="str">
            <v>Participation - Post-Mix Dispensers</v>
          </cell>
        </row>
        <row r="299">
          <cell r="A299">
            <v>8787</v>
          </cell>
          <cell r="B299" t="str">
            <v>Participation - Other Vending and Dispensing Equipment</v>
          </cell>
        </row>
        <row r="300">
          <cell r="A300">
            <v>8790</v>
          </cell>
          <cell r="B300" t="str">
            <v>Promotion Packaging</v>
          </cell>
        </row>
        <row r="301">
          <cell r="A301">
            <v>8800</v>
          </cell>
          <cell r="B301" t="str">
            <v>Dealer Promotions</v>
          </cell>
        </row>
        <row r="302">
          <cell r="A302">
            <v>8810</v>
          </cell>
          <cell r="B302" t="str">
            <v>Consumer Promotions</v>
          </cell>
        </row>
        <row r="303">
          <cell r="A303">
            <v>8830</v>
          </cell>
          <cell r="B303" t="str">
            <v>Dealer Meetings and Expenses</v>
          </cell>
        </row>
        <row r="304">
          <cell r="A304">
            <v>8841</v>
          </cell>
          <cell r="B304" t="str">
            <v>Point-of-Sale Materials - Inside - Development</v>
          </cell>
        </row>
        <row r="305">
          <cell r="A305">
            <v>8842</v>
          </cell>
          <cell r="B305" t="str">
            <v>Point-of-Sale Materials - Inside - Production</v>
          </cell>
        </row>
        <row r="306">
          <cell r="A306">
            <v>8850</v>
          </cell>
          <cell r="B306" t="str">
            <v>Sponsorships - Sports - International</v>
          </cell>
        </row>
        <row r="307">
          <cell r="A307">
            <v>8911</v>
          </cell>
          <cell r="B307" t="str">
            <v>Sponsorships - Sports - National and Local</v>
          </cell>
        </row>
        <row r="308">
          <cell r="A308">
            <v>8920</v>
          </cell>
          <cell r="B308" t="str">
            <v>Sponsorships - Scholarships</v>
          </cell>
        </row>
        <row r="309">
          <cell r="A309">
            <v>8931</v>
          </cell>
          <cell r="B309" t="str">
            <v>Printed Materials</v>
          </cell>
        </row>
        <row r="310">
          <cell r="A310">
            <v>8941</v>
          </cell>
          <cell r="B310" t="str">
            <v>Sponsorships - Community Service</v>
          </cell>
        </row>
        <row r="311">
          <cell r="A311">
            <v>8950</v>
          </cell>
          <cell r="B311" t="str">
            <v>Sponsorships - Cultural Events</v>
          </cell>
        </row>
        <row r="312">
          <cell r="A312">
            <v>8961</v>
          </cell>
          <cell r="B312" t="str">
            <v>Sponsorships - Other</v>
          </cell>
        </row>
        <row r="313">
          <cell r="A313">
            <v>8971</v>
          </cell>
          <cell r="B313" t="str">
            <v>Other Materials</v>
          </cell>
        </row>
        <row r="314">
          <cell r="A314">
            <v>8981</v>
          </cell>
          <cell r="B314" t="str">
            <v>Audio Visual Materials</v>
          </cell>
        </row>
        <row r="315">
          <cell r="A315">
            <v>8985</v>
          </cell>
          <cell r="B315" t="str">
            <v>Films</v>
          </cell>
        </row>
        <row r="316">
          <cell r="A316">
            <v>7003</v>
          </cell>
          <cell r="B316" t="str">
            <v>Interest Income - Other</v>
          </cell>
        </row>
        <row r="317">
          <cell r="A317">
            <v>7012</v>
          </cell>
          <cell r="B317" t="str">
            <v>Gain on Disposal of Property, Plant and  Equipment</v>
          </cell>
        </row>
        <row r="318">
          <cell r="A318">
            <v>7014</v>
          </cell>
          <cell r="B318" t="str">
            <v>Gain on Exchange</v>
          </cell>
        </row>
        <row r="319">
          <cell r="A319">
            <v>7016</v>
          </cell>
          <cell r="B319" t="str">
            <v>Nonoperating Additions to Income</v>
          </cell>
        </row>
        <row r="320">
          <cell r="A320">
            <v>7018</v>
          </cell>
          <cell r="B320" t="str">
            <v>Gain of Disposal of Other Assets</v>
          </cell>
        </row>
        <row r="321">
          <cell r="A321">
            <v>7203</v>
          </cell>
          <cell r="B321" t="str">
            <v>Interest Expense</v>
          </cell>
        </row>
        <row r="322">
          <cell r="A322">
            <v>7204</v>
          </cell>
          <cell r="B322" t="str">
            <v xml:space="preserve">Bank Charges </v>
          </cell>
        </row>
        <row r="323">
          <cell r="A323">
            <v>7210</v>
          </cell>
          <cell r="B323" t="str">
            <v>Inventory Losses</v>
          </cell>
        </row>
        <row r="324">
          <cell r="A324">
            <v>7217</v>
          </cell>
          <cell r="B324" t="str">
            <v xml:space="preserve">Loss on Exchange </v>
          </cell>
        </row>
        <row r="325">
          <cell r="A325">
            <v>7219</v>
          </cell>
          <cell r="B325" t="str">
            <v>Nonoperating Deductions from Income</v>
          </cell>
        </row>
        <row r="326">
          <cell r="A326">
            <v>7223</v>
          </cell>
          <cell r="B326" t="str">
            <v>Loss on Disposal of Other Assets</v>
          </cell>
        </row>
        <row r="327">
          <cell r="A327">
            <v>7231</v>
          </cell>
          <cell r="B327" t="str">
            <v>Loss on Returnable Containers</v>
          </cell>
        </row>
        <row r="328">
          <cell r="A328">
            <v>7232</v>
          </cell>
          <cell r="B328" t="str">
            <v>Provision for Surplus Returnable Containers</v>
          </cell>
        </row>
        <row r="329">
          <cell r="A329">
            <v>7540</v>
          </cell>
          <cell r="B329" t="str">
            <v>Income Tax Provision - Current Year</v>
          </cell>
        </row>
        <row r="330">
          <cell r="A330">
            <v>7550</v>
          </cell>
          <cell r="B330" t="str">
            <v>Income Tax Provision - Prior Years</v>
          </cell>
        </row>
        <row r="331">
          <cell r="A331">
            <v>8424</v>
          </cell>
          <cell r="B331" t="str">
            <v>Amortisation of Organisation Costs</v>
          </cell>
        </row>
        <row r="332">
          <cell r="A332">
            <v>8425</v>
          </cell>
          <cell r="B332" t="str">
            <v>Product Materials Used</v>
          </cell>
        </row>
        <row r="333">
          <cell r="A333">
            <v>8426</v>
          </cell>
          <cell r="B333" t="str">
            <v>Amortisation of Interest on Capitalised on Equity Affiliates</v>
          </cell>
        </row>
        <row r="334">
          <cell r="A334">
            <v>8430</v>
          </cell>
          <cell r="B334" t="str">
            <v>Packaging Materials Used</v>
          </cell>
        </row>
        <row r="335">
          <cell r="A335">
            <v>8435</v>
          </cell>
          <cell r="B335" t="str">
            <v>Container Write-Down</v>
          </cell>
        </row>
        <row r="336">
          <cell r="A336">
            <v>8450</v>
          </cell>
          <cell r="B336" t="str">
            <v>Other Packaging Expense</v>
          </cell>
        </row>
        <row r="337">
          <cell r="A337">
            <v>8453</v>
          </cell>
          <cell r="B337" t="str">
            <v>Royalty Expense</v>
          </cell>
        </row>
        <row r="338">
          <cell r="A338">
            <v>8460</v>
          </cell>
          <cell r="B338" t="str">
            <v>Returnable Container Breakage and Shortage</v>
          </cell>
        </row>
        <row r="339">
          <cell r="A339">
            <v>8461</v>
          </cell>
          <cell r="B339" t="str">
            <v>Surplus Returnable Containers</v>
          </cell>
        </row>
        <row r="340">
          <cell r="A340">
            <v>8462</v>
          </cell>
          <cell r="B340" t="str">
            <v>Driver Shortages</v>
          </cell>
        </row>
        <row r="341">
          <cell r="A341">
            <v>8475</v>
          </cell>
          <cell r="B341" t="str">
            <v>Outside Packaging</v>
          </cell>
        </row>
        <row r="342">
          <cell r="A342">
            <v>8480</v>
          </cell>
          <cell r="B342" t="str">
            <v>Outside Processing</v>
          </cell>
        </row>
        <row r="343">
          <cell r="A343">
            <v>8485</v>
          </cell>
          <cell r="B343" t="str">
            <v>Depreciation</v>
          </cell>
        </row>
        <row r="344">
          <cell r="A344">
            <v>8485.01</v>
          </cell>
          <cell r="B344" t="str">
            <v>Land Improvements</v>
          </cell>
        </row>
        <row r="345">
          <cell r="A345">
            <v>8485.02</v>
          </cell>
          <cell r="B345" t="str">
            <v>Buildings</v>
          </cell>
        </row>
        <row r="346">
          <cell r="A346">
            <v>8485.0300000000007</v>
          </cell>
          <cell r="B346" t="str">
            <v>Leasehold Improvements</v>
          </cell>
        </row>
        <row r="347">
          <cell r="A347">
            <v>8485.0400000000009</v>
          </cell>
          <cell r="B347" t="str">
            <v>Machinery and Equipments</v>
          </cell>
        </row>
        <row r="348">
          <cell r="A348">
            <v>8485.0499999999993</v>
          </cell>
          <cell r="B348" t="str">
            <v>Furniture and Fixtures</v>
          </cell>
        </row>
        <row r="349">
          <cell r="A349">
            <v>8485.06</v>
          </cell>
          <cell r="B349" t="str">
            <v>Automobiles and Trucks</v>
          </cell>
        </row>
        <row r="350">
          <cell r="A350">
            <v>8485.07</v>
          </cell>
          <cell r="B350" t="str">
            <v>Computer Equipment</v>
          </cell>
        </row>
        <row r="351">
          <cell r="A351">
            <v>8485.1299999999992</v>
          </cell>
          <cell r="B351" t="str">
            <v>Coolers</v>
          </cell>
        </row>
        <row r="352">
          <cell r="A352">
            <v>8485.15</v>
          </cell>
          <cell r="B352" t="str">
            <v>Dispensers - Post-mix</v>
          </cell>
        </row>
        <row r="353">
          <cell r="A353">
            <v>8485.16</v>
          </cell>
          <cell r="B353" t="str">
            <v>Metal containers - Pre-mix and Post-mix</v>
          </cell>
        </row>
        <row r="354">
          <cell r="A354">
            <v>8485.17</v>
          </cell>
          <cell r="B354" t="str">
            <v>Metal Conatiners - Other</v>
          </cell>
        </row>
        <row r="355">
          <cell r="A355">
            <v>8485.18</v>
          </cell>
          <cell r="B355" t="str">
            <v>CO2 Gas Cylinders</v>
          </cell>
        </row>
        <row r="356">
          <cell r="A356">
            <v>8485.19</v>
          </cell>
          <cell r="B356" t="str">
            <v>Advertising Signs</v>
          </cell>
        </row>
        <row r="357">
          <cell r="A357">
            <v>8486</v>
          </cell>
          <cell r="B357" t="str">
            <v>Inventory Losses</v>
          </cell>
        </row>
        <row r="358">
          <cell r="A358">
            <v>8490</v>
          </cell>
          <cell r="B358" t="str">
            <v>Amortisation of Leasehold Improvements</v>
          </cell>
        </row>
        <row r="359">
          <cell r="A359">
            <v>8491</v>
          </cell>
          <cell r="B359" t="str">
            <v>Amortisation of Goodwill</v>
          </cell>
        </row>
        <row r="360">
          <cell r="A360">
            <v>8495</v>
          </cell>
          <cell r="B360" t="str">
            <v>Cost to Manufacture Contra (Cr.)</v>
          </cell>
        </row>
        <row r="361">
          <cell r="A361">
            <v>8496</v>
          </cell>
          <cell r="B361" t="str">
            <v>Inventory Adjustments</v>
          </cell>
        </row>
        <row r="362">
          <cell r="A362">
            <v>8499</v>
          </cell>
          <cell r="B362" t="str">
            <v>Marketing Program Commitments</v>
          </cell>
        </row>
        <row r="363">
          <cell r="A363">
            <v>8501</v>
          </cell>
          <cell r="B363" t="str">
            <v>Television - Time</v>
          </cell>
        </row>
        <row r="364">
          <cell r="A364">
            <v>9502</v>
          </cell>
          <cell r="B364" t="str">
            <v>Television - Development</v>
          </cell>
        </row>
        <row r="365">
          <cell r="A365">
            <v>8503</v>
          </cell>
          <cell r="B365" t="str">
            <v>Television - Production</v>
          </cell>
        </row>
        <row r="366">
          <cell r="A366">
            <v>8511</v>
          </cell>
          <cell r="B366" t="str">
            <v>Cinema - Time and Rentals</v>
          </cell>
        </row>
        <row r="367">
          <cell r="A367">
            <v>8512</v>
          </cell>
          <cell r="B367" t="str">
            <v>Cinema - Development</v>
          </cell>
        </row>
        <row r="368">
          <cell r="A368">
            <v>8513</v>
          </cell>
          <cell r="B368" t="str">
            <v>Cinema - Production</v>
          </cell>
        </row>
        <row r="369">
          <cell r="B369" t="str">
            <v>Agency Fee</v>
          </cell>
        </row>
        <row r="370">
          <cell r="A370">
            <v>8521</v>
          </cell>
          <cell r="B370" t="str">
            <v>Radio - Time</v>
          </cell>
        </row>
        <row r="371">
          <cell r="A371">
            <v>8522</v>
          </cell>
          <cell r="B371" t="str">
            <v>Radio - Development</v>
          </cell>
        </row>
        <row r="372">
          <cell r="A372">
            <v>8523</v>
          </cell>
          <cell r="B372" t="str">
            <v>Radio - Production</v>
          </cell>
        </row>
        <row r="373">
          <cell r="A373">
            <v>8531</v>
          </cell>
          <cell r="B373" t="str">
            <v>Newspapers - Space</v>
          </cell>
        </row>
        <row r="374">
          <cell r="A374">
            <v>8532</v>
          </cell>
          <cell r="B374" t="str">
            <v>Newspapers - Development</v>
          </cell>
        </row>
        <row r="375">
          <cell r="A375">
            <v>8533</v>
          </cell>
          <cell r="B375" t="str">
            <v>Newspapers - Production</v>
          </cell>
        </row>
        <row r="376">
          <cell r="A376">
            <v>8541</v>
          </cell>
          <cell r="B376" t="str">
            <v>Magazines and Periodicals - Space</v>
          </cell>
        </row>
        <row r="377">
          <cell r="A377">
            <v>8542</v>
          </cell>
          <cell r="B377" t="str">
            <v>Magazines and Periodicals - Development</v>
          </cell>
        </row>
        <row r="378">
          <cell r="A378">
            <v>8543</v>
          </cell>
          <cell r="B378" t="str">
            <v>Magazines and Periodicals - Production</v>
          </cell>
        </row>
        <row r="379">
          <cell r="A379">
            <v>8551</v>
          </cell>
          <cell r="B379" t="str">
            <v>Posters - Rental</v>
          </cell>
        </row>
        <row r="380">
          <cell r="A380">
            <v>8552</v>
          </cell>
          <cell r="B380" t="str">
            <v>Posters - Development</v>
          </cell>
        </row>
        <row r="381">
          <cell r="A381">
            <v>8553</v>
          </cell>
          <cell r="B381" t="str">
            <v>Posters - Production</v>
          </cell>
        </row>
        <row r="382">
          <cell r="A382">
            <v>8561</v>
          </cell>
          <cell r="B382" t="str">
            <v>Painted Walls and Bulletins - Development</v>
          </cell>
        </row>
        <row r="383">
          <cell r="A383">
            <v>8562</v>
          </cell>
          <cell r="B383" t="str">
            <v>Painted Walls and Bulletins - Rental and Production</v>
          </cell>
        </row>
        <row r="384">
          <cell r="A384">
            <v>8571</v>
          </cell>
          <cell r="B384" t="str">
            <v>Public Transportation - Space</v>
          </cell>
        </row>
        <row r="385">
          <cell r="A385">
            <v>8572</v>
          </cell>
          <cell r="B385" t="str">
            <v>Public Transportation - Development</v>
          </cell>
        </row>
        <row r="386">
          <cell r="A386">
            <v>8573</v>
          </cell>
          <cell r="B386" t="str">
            <v>Public Transportation - Production</v>
          </cell>
        </row>
        <row r="387">
          <cell r="A387">
            <v>8581</v>
          </cell>
          <cell r="B387" t="str">
            <v>Electric Spectaculars - Development</v>
          </cell>
        </row>
        <row r="388">
          <cell r="A388">
            <v>8582</v>
          </cell>
          <cell r="B388" t="str">
            <v>Electric Spectaculars - Expenses</v>
          </cell>
        </row>
        <row r="389">
          <cell r="A389">
            <v>8583</v>
          </cell>
          <cell r="B389" t="str">
            <v>Electric and Neon Signs - Expenses</v>
          </cell>
        </row>
        <row r="390">
          <cell r="A390">
            <v>8584</v>
          </cell>
          <cell r="B390" t="str">
            <v>Electric and Neon Signs - Development</v>
          </cell>
        </row>
        <row r="391">
          <cell r="A391" t="str">
            <v>82-8584</v>
          </cell>
          <cell r="B391" t="str">
            <v>Lighted signs</v>
          </cell>
        </row>
        <row r="392">
          <cell r="A392" t="str">
            <v>51-8553</v>
          </cell>
          <cell r="B392" t="str">
            <v>Shop Signs</v>
          </cell>
        </row>
        <row r="393">
          <cell r="A393" t="str">
            <v>51-8553</v>
          </cell>
          <cell r="B393" t="str">
            <v>Billboards</v>
          </cell>
        </row>
        <row r="394">
          <cell r="B394" t="str">
            <v>Music Sponsorhip</v>
          </cell>
        </row>
        <row r="395">
          <cell r="B395" t="str">
            <v>Community Affairs</v>
          </cell>
        </row>
        <row r="396">
          <cell r="A396">
            <v>8601</v>
          </cell>
          <cell r="B396" t="str">
            <v>Point-of-Sale Materials - Outside - Development</v>
          </cell>
        </row>
        <row r="397">
          <cell r="A397">
            <v>8602</v>
          </cell>
          <cell r="B397" t="str">
            <v>Point-of-Sale Materials - Outside - Production</v>
          </cell>
        </row>
        <row r="398">
          <cell r="A398">
            <v>8603</v>
          </cell>
          <cell r="B398" t="str">
            <v>Point-of-Sale Signs - Outside - Production</v>
          </cell>
        </row>
        <row r="399">
          <cell r="A399">
            <v>8611</v>
          </cell>
          <cell r="B399" t="str">
            <v>Outside Advertising - Other - Development</v>
          </cell>
        </row>
        <row r="400">
          <cell r="A400">
            <v>8612</v>
          </cell>
          <cell r="B400" t="str">
            <v>Outside Advertising - Other - Production</v>
          </cell>
        </row>
        <row r="401">
          <cell r="A401">
            <v>8613</v>
          </cell>
          <cell r="B401" t="str">
            <v>Advertising - Creative Fees</v>
          </cell>
        </row>
        <row r="402">
          <cell r="A402">
            <v>8620</v>
          </cell>
          <cell r="B402" t="str">
            <v>Advertising - Miscellaneous</v>
          </cell>
        </row>
        <row r="403">
          <cell r="A403">
            <v>8710</v>
          </cell>
          <cell r="B403" t="str">
            <v>Sampling</v>
          </cell>
        </row>
        <row r="404">
          <cell r="A404">
            <v>8720</v>
          </cell>
          <cell r="B404" t="str">
            <v>Couponing</v>
          </cell>
        </row>
        <row r="405">
          <cell r="A405">
            <v>8731</v>
          </cell>
          <cell r="B405" t="str">
            <v>Contests - Dealer</v>
          </cell>
        </row>
        <row r="406">
          <cell r="A406">
            <v>8732</v>
          </cell>
          <cell r="B406" t="str">
            <v>Contests - Consumer</v>
          </cell>
        </row>
        <row r="407">
          <cell r="A407">
            <v>8733</v>
          </cell>
          <cell r="B407" t="str">
            <v>Contests - All Other</v>
          </cell>
        </row>
        <row r="408">
          <cell r="A408">
            <v>8740</v>
          </cell>
          <cell r="B408" t="str">
            <v>Special Events</v>
          </cell>
        </row>
        <row r="409">
          <cell r="A409">
            <v>8750</v>
          </cell>
          <cell r="B409" t="str">
            <v>Concessions</v>
          </cell>
        </row>
        <row r="410">
          <cell r="A410">
            <v>8760</v>
          </cell>
          <cell r="B410" t="str">
            <v>Exhibitions</v>
          </cell>
        </row>
        <row r="411">
          <cell r="A411">
            <v>8770</v>
          </cell>
          <cell r="B411" t="str">
            <v>Novelties</v>
          </cell>
        </row>
        <row r="412">
          <cell r="A412">
            <v>8781</v>
          </cell>
          <cell r="B412" t="str">
            <v>Participation - Open Type Coolers</v>
          </cell>
        </row>
        <row r="413">
          <cell r="A413">
            <v>8782</v>
          </cell>
          <cell r="B413" t="str">
            <v>Participation - Bottle Vending Equipment</v>
          </cell>
        </row>
        <row r="414">
          <cell r="A414">
            <v>8783</v>
          </cell>
          <cell r="B414" t="str">
            <v>Participation - Can Vending Equipment</v>
          </cell>
        </row>
        <row r="415">
          <cell r="A415">
            <v>8784</v>
          </cell>
          <cell r="B415" t="str">
            <v>Participation - Pre-Mix Dispensers</v>
          </cell>
        </row>
        <row r="416">
          <cell r="A416">
            <v>8785</v>
          </cell>
          <cell r="B416" t="str">
            <v>Participation - Post-Mix Dispensers</v>
          </cell>
        </row>
        <row r="417">
          <cell r="A417">
            <v>8787</v>
          </cell>
          <cell r="B417" t="str">
            <v>Participation - Other Vending and Dispensing Equipment</v>
          </cell>
        </row>
        <row r="418">
          <cell r="A418">
            <v>8790</v>
          </cell>
          <cell r="B418" t="str">
            <v>Promotion Packaging</v>
          </cell>
        </row>
        <row r="419">
          <cell r="A419">
            <v>8800</v>
          </cell>
          <cell r="B419" t="str">
            <v>Dealer Promotions</v>
          </cell>
        </row>
        <row r="420">
          <cell r="A420">
            <v>8810</v>
          </cell>
          <cell r="B420" t="str">
            <v>Consumer Promotions</v>
          </cell>
        </row>
        <row r="421">
          <cell r="A421">
            <v>8830</v>
          </cell>
          <cell r="B421" t="str">
            <v>Dealer Meetings and Expenses</v>
          </cell>
        </row>
        <row r="422">
          <cell r="A422">
            <v>8841</v>
          </cell>
          <cell r="B422" t="str">
            <v>Point-of-Sale Materials - Inside - Development</v>
          </cell>
        </row>
        <row r="423">
          <cell r="A423">
            <v>8842</v>
          </cell>
          <cell r="B423" t="str">
            <v>Point-of-Sale Materials - Inside - Production</v>
          </cell>
        </row>
        <row r="424">
          <cell r="A424">
            <v>8850</v>
          </cell>
          <cell r="B424" t="str">
            <v>Sponsorships - Sports - International</v>
          </cell>
        </row>
        <row r="425">
          <cell r="A425">
            <v>8911</v>
          </cell>
          <cell r="B425" t="str">
            <v>Sponsorships - Sports - National and Local</v>
          </cell>
        </row>
        <row r="426">
          <cell r="A426">
            <v>8920</v>
          </cell>
          <cell r="B426" t="str">
            <v>Sponsorships - Scholarships</v>
          </cell>
        </row>
        <row r="427">
          <cell r="A427">
            <v>8931</v>
          </cell>
          <cell r="B427" t="str">
            <v>Printed Materials</v>
          </cell>
        </row>
        <row r="428">
          <cell r="A428">
            <v>8941</v>
          </cell>
          <cell r="B428" t="str">
            <v>Sponsorships - Community Service</v>
          </cell>
        </row>
        <row r="429">
          <cell r="A429">
            <v>8950</v>
          </cell>
          <cell r="B429" t="str">
            <v>Sponsorships - Cultural Events</v>
          </cell>
        </row>
        <row r="430">
          <cell r="A430">
            <v>8961</v>
          </cell>
          <cell r="B430" t="str">
            <v>Sponsorships - Other</v>
          </cell>
        </row>
        <row r="431">
          <cell r="A431">
            <v>8971</v>
          </cell>
          <cell r="B431" t="str">
            <v>Other Materials</v>
          </cell>
        </row>
        <row r="432">
          <cell r="A432">
            <v>8981</v>
          </cell>
          <cell r="B432" t="str">
            <v>Audio Visual Materials</v>
          </cell>
        </row>
        <row r="433">
          <cell r="A433">
            <v>8985</v>
          </cell>
          <cell r="B433" t="str">
            <v>Films</v>
          </cell>
        </row>
        <row r="435">
          <cell r="B435" t="str">
            <v>ADDITIONS TO INCOME</v>
          </cell>
        </row>
        <row r="436">
          <cell r="A436">
            <v>7001</v>
          </cell>
          <cell r="B436" t="str">
            <v>Interest Income - Consolidated Affiliates</v>
          </cell>
        </row>
        <row r="437">
          <cell r="A437">
            <v>7003</v>
          </cell>
          <cell r="B437" t="str">
            <v>Interest Income - Other</v>
          </cell>
        </row>
        <row r="438">
          <cell r="A438">
            <v>7004</v>
          </cell>
          <cell r="B438" t="str">
            <v>Rental Income - Consolidated Affiliates</v>
          </cell>
        </row>
        <row r="439">
          <cell r="A439">
            <v>7006</v>
          </cell>
          <cell r="B439" t="str">
            <v>Rental Income - Other</v>
          </cell>
        </row>
        <row r="440">
          <cell r="A440">
            <v>7008</v>
          </cell>
          <cell r="B440" t="str">
            <v>Income from Investments</v>
          </cell>
        </row>
        <row r="441">
          <cell r="A441">
            <v>7009</v>
          </cell>
          <cell r="B441" t="str">
            <v>Fees and Commission Income - Consolidated Affiliates</v>
          </cell>
        </row>
        <row r="442">
          <cell r="A442">
            <v>7011</v>
          </cell>
          <cell r="B442" t="str">
            <v>Fees and Commission Income - Other</v>
          </cell>
        </row>
        <row r="443">
          <cell r="A443">
            <v>7012</v>
          </cell>
          <cell r="B443" t="str">
            <v>Gain on Disposal of Property, Plant and  Equipment</v>
          </cell>
        </row>
        <row r="444">
          <cell r="A444">
            <v>7014</v>
          </cell>
          <cell r="B444" t="str">
            <v>Gain on Exchange</v>
          </cell>
        </row>
        <row r="445">
          <cell r="A445">
            <v>7016</v>
          </cell>
          <cell r="B445" t="str">
            <v>Nonoperating Additions to Income</v>
          </cell>
        </row>
        <row r="446">
          <cell r="A446">
            <v>7018</v>
          </cell>
          <cell r="B446" t="str">
            <v>Gain of Disposal of Other Assets</v>
          </cell>
        </row>
        <row r="447">
          <cell r="A447">
            <v>7021</v>
          </cell>
          <cell r="B447" t="str">
            <v>Gain from Write-off of In-Trade Containers</v>
          </cell>
        </row>
        <row r="448">
          <cell r="A448">
            <v>7027</v>
          </cell>
          <cell r="B448" t="str">
            <v>Royalty and License Fee Income - Consolidated Affiliates</v>
          </cell>
        </row>
        <row r="449">
          <cell r="A449">
            <v>7028</v>
          </cell>
          <cell r="B449" t="str">
            <v>Royalty and License Fee Income - Other</v>
          </cell>
        </row>
        <row r="451">
          <cell r="B451" t="str">
            <v>DEDUCTIONS FROM INCOME</v>
          </cell>
        </row>
        <row r="452">
          <cell r="A452">
            <v>7201</v>
          </cell>
          <cell r="B452" t="str">
            <v>Consolidatd Affiliates - Interest Expense</v>
          </cell>
        </row>
        <row r="453">
          <cell r="A453">
            <v>7203</v>
          </cell>
          <cell r="B453" t="str">
            <v>Interest Expense</v>
          </cell>
        </row>
        <row r="454">
          <cell r="A454">
            <v>7204</v>
          </cell>
          <cell r="B454" t="str">
            <v xml:space="preserve">Bank Charges </v>
          </cell>
        </row>
        <row r="455">
          <cell r="A455">
            <v>7205</v>
          </cell>
          <cell r="B455" t="str">
            <v>Company-Owned Property Rental Expense - Depreciation</v>
          </cell>
        </row>
        <row r="456">
          <cell r="A456">
            <v>7206</v>
          </cell>
          <cell r="B456" t="str">
            <v>Company-Owned Property Rental Expense - All Other</v>
          </cell>
        </row>
        <row r="457">
          <cell r="A457">
            <v>7207</v>
          </cell>
          <cell r="B457" t="str">
            <v>Leased Property Rental Expense</v>
          </cell>
        </row>
        <row r="458">
          <cell r="A458">
            <v>7208</v>
          </cell>
          <cell r="B458" t="str">
            <v>Loss on Disposal of Property, Plant and Equipment</v>
          </cell>
        </row>
        <row r="459">
          <cell r="A459">
            <v>7210</v>
          </cell>
          <cell r="B459" t="str">
            <v>Inventory Losses</v>
          </cell>
        </row>
        <row r="460">
          <cell r="A460">
            <v>7212</v>
          </cell>
          <cell r="B460" t="str">
            <v>Idle Plant Expense - Depreciation</v>
          </cell>
        </row>
        <row r="461">
          <cell r="A461">
            <v>7213</v>
          </cell>
          <cell r="B461" t="str">
            <v>Idle Plant Expense - All Other</v>
          </cell>
        </row>
        <row r="462">
          <cell r="A462">
            <v>7214</v>
          </cell>
          <cell r="B462" t="str">
            <v>Fees and Commission Expenses - Consolidated Affiliates</v>
          </cell>
        </row>
        <row r="463">
          <cell r="A463">
            <v>7216</v>
          </cell>
          <cell r="B463" t="str">
            <v>Fees and Commission Expenses - Other</v>
          </cell>
        </row>
        <row r="464">
          <cell r="A464">
            <v>7217</v>
          </cell>
          <cell r="B464" t="str">
            <v xml:space="preserve">Loss on Exchange </v>
          </cell>
        </row>
        <row r="465">
          <cell r="A465">
            <v>7219</v>
          </cell>
          <cell r="B465" t="str">
            <v>Nonoperating Deductions from Income</v>
          </cell>
        </row>
        <row r="466">
          <cell r="A466">
            <v>7220</v>
          </cell>
          <cell r="B466" t="str">
            <v>Royalty and License Fee Expenses - Consolidated Affiliates</v>
          </cell>
        </row>
        <row r="467">
          <cell r="A467">
            <v>7222</v>
          </cell>
          <cell r="B467" t="str">
            <v>Royalty and License Fee Expense - Other</v>
          </cell>
        </row>
        <row r="468">
          <cell r="A468">
            <v>7223</v>
          </cell>
          <cell r="B468" t="str">
            <v>Loss on Disposal of Other Assets</v>
          </cell>
        </row>
        <row r="469">
          <cell r="A469">
            <v>7227</v>
          </cell>
          <cell r="B469" t="str">
            <v>Cons. Aff. - Company-Owned Property Rental Expense Depr</v>
          </cell>
        </row>
        <row r="470">
          <cell r="A470">
            <v>7228</v>
          </cell>
          <cell r="B470" t="str">
            <v>Cons. Aff. - Company-Owned Property Rental Expense Other</v>
          </cell>
        </row>
        <row r="471">
          <cell r="A471">
            <v>7229</v>
          </cell>
          <cell r="B471" t="str">
            <v>Minority Interest Accrual</v>
          </cell>
        </row>
        <row r="472">
          <cell r="A472">
            <v>7231</v>
          </cell>
          <cell r="B472" t="str">
            <v>Loss on Returnable Containers</v>
          </cell>
        </row>
        <row r="473">
          <cell r="A473">
            <v>7232</v>
          </cell>
          <cell r="B473" t="str">
            <v>Provision for Surplus Returnable Containers</v>
          </cell>
        </row>
        <row r="474">
          <cell r="A474">
            <v>7234</v>
          </cell>
          <cell r="B474" t="str">
            <v>Interest Costs Capitalised</v>
          </cell>
        </row>
        <row r="475">
          <cell r="A475">
            <v>7241</v>
          </cell>
          <cell r="B475" t="str">
            <v>Political Contributions</v>
          </cell>
        </row>
        <row r="477">
          <cell r="B477" t="str">
            <v>INCOME TAX PROVISION</v>
          </cell>
        </row>
        <row r="478">
          <cell r="A478">
            <v>7540</v>
          </cell>
          <cell r="B478" t="str">
            <v>Income Tax Provision - Current Year</v>
          </cell>
        </row>
        <row r="479">
          <cell r="A479">
            <v>7550</v>
          </cell>
          <cell r="B479" t="str">
            <v>Income Tax Provision - Prior Years</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v"/>
      <sheetName val="Differ"/>
      <sheetName val="Rec."/>
      <sheetName val="Env"/>
      <sheetName val="PrSum."/>
      <sheetName val="Gen."/>
      <sheetName val="RT"/>
      <sheetName val="OT"/>
    </sheetNames>
    <sheetDataSet>
      <sheetData sheetId="0"/>
      <sheetData sheetId="1"/>
      <sheetData sheetId="2"/>
      <sheetData sheetId="3"/>
      <sheetData sheetId="4"/>
      <sheetData sheetId="5" refreshError="1">
        <row r="1">
          <cell r="D1" t="str">
            <v>10/1999 payrollgeneralinformation</v>
          </cell>
        </row>
        <row r="3">
          <cell r="B3" t="str">
            <v>2111101</v>
          </cell>
          <cell r="C3">
            <v>13</v>
          </cell>
          <cell r="D3">
            <v>37461000</v>
          </cell>
          <cell r="E3">
            <v>36820630</v>
          </cell>
          <cell r="F3">
            <v>8043408</v>
          </cell>
          <cell r="G3">
            <v>0</v>
          </cell>
          <cell r="H3">
            <v>0</v>
          </cell>
          <cell r="I3">
            <v>3724060</v>
          </cell>
          <cell r="J3">
            <v>1873050</v>
          </cell>
          <cell r="K3">
            <v>374610</v>
          </cell>
          <cell r="L3">
            <v>118510</v>
          </cell>
          <cell r="M3">
            <v>0</v>
          </cell>
          <cell r="N3">
            <v>38773808</v>
          </cell>
          <cell r="O3">
            <v>1002000</v>
          </cell>
        </row>
        <row r="4">
          <cell r="B4" t="str">
            <v>2111102</v>
          </cell>
          <cell r="C4">
            <v>10</v>
          </cell>
          <cell r="D4">
            <v>29171000</v>
          </cell>
          <cell r="E4">
            <v>28451301</v>
          </cell>
          <cell r="F4">
            <v>2036231</v>
          </cell>
          <cell r="G4">
            <v>0</v>
          </cell>
          <cell r="H4">
            <v>0</v>
          </cell>
          <cell r="I4">
            <v>1872020</v>
          </cell>
          <cell r="J4">
            <v>1458550</v>
          </cell>
          <cell r="K4">
            <v>291710</v>
          </cell>
          <cell r="L4">
            <v>87220</v>
          </cell>
          <cell r="M4">
            <v>0</v>
          </cell>
          <cell r="N4">
            <v>26778032</v>
          </cell>
          <cell r="O4">
            <v>756000</v>
          </cell>
        </row>
        <row r="5">
          <cell r="B5" t="str">
            <v>2111103</v>
          </cell>
          <cell r="C5">
            <v>10</v>
          </cell>
          <cell r="D5">
            <v>35889000</v>
          </cell>
          <cell r="E5">
            <v>35215801</v>
          </cell>
          <cell r="F5">
            <v>4889016</v>
          </cell>
          <cell r="G5">
            <v>0</v>
          </cell>
          <cell r="H5">
            <v>0</v>
          </cell>
          <cell r="I5">
            <v>3747358</v>
          </cell>
          <cell r="J5">
            <v>1794450</v>
          </cell>
          <cell r="K5">
            <v>358890</v>
          </cell>
          <cell r="L5">
            <v>75530</v>
          </cell>
          <cell r="M5">
            <v>0</v>
          </cell>
          <cell r="N5">
            <v>34128589</v>
          </cell>
          <cell r="O5">
            <v>762000</v>
          </cell>
        </row>
        <row r="6">
          <cell r="B6" t="str">
            <v>2111302</v>
          </cell>
          <cell r="C6">
            <v>344</v>
          </cell>
          <cell r="D6">
            <v>565193000</v>
          </cell>
          <cell r="E6">
            <v>564649556</v>
          </cell>
          <cell r="F6">
            <v>59440687</v>
          </cell>
          <cell r="G6">
            <v>0</v>
          </cell>
          <cell r="H6">
            <v>37580102</v>
          </cell>
          <cell r="I6">
            <v>21499074</v>
          </cell>
          <cell r="J6">
            <v>27988400</v>
          </cell>
          <cell r="K6">
            <v>5597680</v>
          </cell>
          <cell r="L6">
            <v>2464030</v>
          </cell>
          <cell r="M6">
            <v>500000</v>
          </cell>
          <cell r="N6">
            <v>566041059</v>
          </cell>
          <cell r="O6">
            <v>26655000</v>
          </cell>
        </row>
        <row r="7">
          <cell r="B7" t="str">
            <v>2112303</v>
          </cell>
          <cell r="C7">
            <v>279</v>
          </cell>
          <cell r="D7">
            <v>394899000</v>
          </cell>
          <cell r="E7">
            <v>391477759</v>
          </cell>
          <cell r="F7">
            <v>29175145</v>
          </cell>
          <cell r="G7">
            <v>0</v>
          </cell>
          <cell r="H7">
            <v>700000</v>
          </cell>
          <cell r="I7">
            <v>8683039</v>
          </cell>
          <cell r="J7">
            <v>19635800</v>
          </cell>
          <cell r="K7">
            <v>3927160</v>
          </cell>
          <cell r="L7">
            <v>1619570</v>
          </cell>
          <cell r="M7">
            <v>0</v>
          </cell>
          <cell r="N7">
            <v>386787335</v>
          </cell>
          <cell r="O7">
            <v>21486000</v>
          </cell>
        </row>
        <row r="8">
          <cell r="B8" t="str">
            <v>2115304</v>
          </cell>
          <cell r="C8">
            <v>53</v>
          </cell>
          <cell r="D8">
            <v>76197000</v>
          </cell>
          <cell r="E8">
            <v>75120923</v>
          </cell>
          <cell r="F8">
            <v>12259984</v>
          </cell>
          <cell r="G8">
            <v>0</v>
          </cell>
          <cell r="H8">
            <v>0</v>
          </cell>
          <cell r="I8">
            <v>1943911</v>
          </cell>
          <cell r="J8">
            <v>3766050</v>
          </cell>
          <cell r="K8">
            <v>753210</v>
          </cell>
          <cell r="L8">
            <v>0</v>
          </cell>
          <cell r="M8">
            <v>300000</v>
          </cell>
          <cell r="N8">
            <v>80617736</v>
          </cell>
          <cell r="O8">
            <v>4044000</v>
          </cell>
        </row>
        <row r="9">
          <cell r="B9" t="str">
            <v>2119305</v>
          </cell>
          <cell r="C9">
            <v>12</v>
          </cell>
          <cell r="D9">
            <v>30101000</v>
          </cell>
          <cell r="E9">
            <v>29378577</v>
          </cell>
          <cell r="F9">
            <v>965714</v>
          </cell>
          <cell r="G9">
            <v>0</v>
          </cell>
          <cell r="H9">
            <v>7192500</v>
          </cell>
          <cell r="I9">
            <v>2122646</v>
          </cell>
          <cell r="J9">
            <v>1505050</v>
          </cell>
          <cell r="K9">
            <v>301010</v>
          </cell>
          <cell r="L9">
            <v>0</v>
          </cell>
          <cell r="M9">
            <v>0</v>
          </cell>
          <cell r="N9">
            <v>26415585</v>
          </cell>
          <cell r="O9">
            <v>909000</v>
          </cell>
        </row>
        <row r="10">
          <cell r="B10" t="str">
            <v>2116306</v>
          </cell>
          <cell r="C10">
            <v>121</v>
          </cell>
          <cell r="D10">
            <v>177964000</v>
          </cell>
          <cell r="E10">
            <v>173218519</v>
          </cell>
          <cell r="F10">
            <v>16997652</v>
          </cell>
          <cell r="G10">
            <v>0</v>
          </cell>
          <cell r="H10">
            <v>0</v>
          </cell>
          <cell r="I10">
            <v>4469678</v>
          </cell>
          <cell r="J10">
            <v>8760500</v>
          </cell>
          <cell r="K10">
            <v>1752100</v>
          </cell>
          <cell r="L10">
            <v>422870</v>
          </cell>
          <cell r="M10">
            <v>0</v>
          </cell>
          <cell r="N10">
            <v>174811023</v>
          </cell>
          <cell r="O10">
            <v>9117000</v>
          </cell>
        </row>
        <row r="11">
          <cell r="B11" t="str">
            <v>2120308M</v>
          </cell>
          <cell r="C11">
            <v>1</v>
          </cell>
          <cell r="D11">
            <v>3060000</v>
          </cell>
          <cell r="E11">
            <v>2706923</v>
          </cell>
          <cell r="F11">
            <v>430313</v>
          </cell>
          <cell r="G11">
            <v>0</v>
          </cell>
          <cell r="H11">
            <v>0</v>
          </cell>
          <cell r="I11">
            <v>127447</v>
          </cell>
          <cell r="J11">
            <v>153000</v>
          </cell>
          <cell r="K11">
            <v>30600</v>
          </cell>
          <cell r="L11">
            <v>0</v>
          </cell>
          <cell r="M11">
            <v>0</v>
          </cell>
          <cell r="N11">
            <v>2826189</v>
          </cell>
          <cell r="O11">
            <v>69000</v>
          </cell>
        </row>
        <row r="12">
          <cell r="B12" t="str">
            <v>2118308</v>
          </cell>
          <cell r="C12">
            <v>61</v>
          </cell>
          <cell r="D12">
            <v>99324000</v>
          </cell>
          <cell r="E12">
            <v>94908423</v>
          </cell>
          <cell r="F12">
            <v>10497573</v>
          </cell>
          <cell r="G12">
            <v>0</v>
          </cell>
          <cell r="H12">
            <v>25743764</v>
          </cell>
          <cell r="I12">
            <v>4691748</v>
          </cell>
          <cell r="J12">
            <v>4735250</v>
          </cell>
          <cell r="K12">
            <v>947050</v>
          </cell>
          <cell r="L12">
            <v>0</v>
          </cell>
          <cell r="M12">
            <v>0</v>
          </cell>
          <cell r="N12">
            <v>95031948</v>
          </cell>
          <cell r="O12">
            <v>4452000</v>
          </cell>
        </row>
        <row r="13">
          <cell r="B13" t="str">
            <v>2120308</v>
          </cell>
          <cell r="C13">
            <v>52</v>
          </cell>
          <cell r="D13">
            <v>87196000</v>
          </cell>
          <cell r="E13">
            <v>83980067</v>
          </cell>
          <cell r="F13">
            <v>25169554</v>
          </cell>
          <cell r="G13">
            <v>0</v>
          </cell>
          <cell r="H13">
            <v>16635500</v>
          </cell>
          <cell r="I13">
            <v>6656588</v>
          </cell>
          <cell r="J13">
            <v>4220700</v>
          </cell>
          <cell r="K13">
            <v>844140</v>
          </cell>
          <cell r="L13">
            <v>0</v>
          </cell>
          <cell r="M13">
            <v>0</v>
          </cell>
          <cell r="N13">
            <v>97428193</v>
          </cell>
          <cell r="O13">
            <v>3960000</v>
          </cell>
        </row>
        <row r="14">
          <cell r="B14" t="str">
            <v>2111700</v>
          </cell>
          <cell r="C14">
            <v>225</v>
          </cell>
          <cell r="D14">
            <v>295396000</v>
          </cell>
          <cell r="E14">
            <v>290211814</v>
          </cell>
          <cell r="F14">
            <v>117889812</v>
          </cell>
          <cell r="G14">
            <v>600000</v>
          </cell>
          <cell r="H14">
            <v>0</v>
          </cell>
          <cell r="I14">
            <v>10676582</v>
          </cell>
          <cell r="J14">
            <v>14624400</v>
          </cell>
          <cell r="K14">
            <v>2924880</v>
          </cell>
          <cell r="L14">
            <v>2086330</v>
          </cell>
          <cell r="M14">
            <v>0</v>
          </cell>
          <cell r="N14">
            <v>378389434</v>
          </cell>
          <cell r="O14">
            <v>17247000</v>
          </cell>
        </row>
        <row r="15">
          <cell r="B15" t="str">
            <v>2111707</v>
          </cell>
          <cell r="C15">
            <v>4</v>
          </cell>
          <cell r="D15">
            <v>9542000</v>
          </cell>
          <cell r="E15">
            <v>9299144</v>
          </cell>
          <cell r="F15">
            <v>29709</v>
          </cell>
          <cell r="G15">
            <v>0</v>
          </cell>
          <cell r="H15">
            <v>0</v>
          </cell>
          <cell r="I15">
            <v>163168</v>
          </cell>
          <cell r="J15">
            <v>477100</v>
          </cell>
          <cell r="K15">
            <v>95420</v>
          </cell>
          <cell r="L15">
            <v>95420</v>
          </cell>
          <cell r="M15">
            <v>0</v>
          </cell>
          <cell r="N15">
            <v>8497745</v>
          </cell>
          <cell r="O15">
            <v>303000</v>
          </cell>
        </row>
        <row r="16">
          <cell r="C16">
            <v>1185</v>
          </cell>
          <cell r="D16">
            <v>1841393000</v>
          </cell>
          <cell r="E16">
            <v>1815439437</v>
          </cell>
          <cell r="F16">
            <v>287824798</v>
          </cell>
          <cell r="G16">
            <v>600000</v>
          </cell>
          <cell r="H16">
            <v>87851866</v>
          </cell>
          <cell r="I16">
            <v>70377319</v>
          </cell>
          <cell r="J16">
            <v>90992300</v>
          </cell>
          <cell r="K16">
            <v>18198460</v>
          </cell>
          <cell r="L16">
            <v>6969480</v>
          </cell>
          <cell r="M16">
            <v>800000</v>
          </cell>
          <cell r="N16">
            <v>1916526676</v>
          </cell>
          <cell r="O16">
            <v>90762000</v>
          </cell>
        </row>
      </sheetData>
      <sheetData sheetId="6"/>
      <sheetData sheetId="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id"/>
      <sheetName val="committed"/>
      <sheetName val="Accrual"/>
      <sheetName val="Form"/>
    </sheet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s "/>
      <sheetName val="8'96"/>
      <sheetName val="10'96"/>
      <sheetName val="10'96 (2)"/>
      <sheetName val="10'96 (3)"/>
      <sheetName val="11'96"/>
      <sheetName val="12'96"/>
      <sheetName val="1'97"/>
      <sheetName val="2'97"/>
      <sheetName val="2'97 (2)"/>
      <sheetName val="3'97"/>
      <sheetName val="2'97 (3)"/>
      <sheetName val="4'97"/>
      <sheetName val="5'97"/>
      <sheetName val="6'97"/>
      <sheetName val="7'97"/>
      <sheetName val="7'97 (2)"/>
      <sheetName val="8'97"/>
      <sheetName val="10'97"/>
      <sheetName val="10'97 (2)"/>
      <sheetName val="11'97"/>
      <sheetName val="12'97"/>
      <sheetName val="01'98"/>
      <sheetName val="01'98 (2)"/>
      <sheetName val="02'98"/>
      <sheetName val="03'98"/>
      <sheetName val="03'98 (2)"/>
    </sheetNames>
    <sheetDataSet>
      <sheetData sheetId="0" refreshError="1">
        <row r="1">
          <cell r="B1" t="str">
            <v>ACCOUNTS</v>
          </cell>
          <cell r="C1" t="str">
            <v>DESCRIPTIONS</v>
          </cell>
        </row>
        <row r="2">
          <cell r="C2" t="str">
            <v>ASSETS</v>
          </cell>
        </row>
        <row r="3">
          <cell r="B3">
            <v>1111</v>
          </cell>
          <cell r="C3" t="str">
            <v xml:space="preserve">Deposits Account - Singapore Dollars </v>
          </cell>
        </row>
        <row r="4">
          <cell r="B4">
            <v>1112</v>
          </cell>
          <cell r="C4" t="str">
            <v>Time Deposits - Singapore Dollars</v>
          </cell>
        </row>
        <row r="5">
          <cell r="B5">
            <v>1113</v>
          </cell>
          <cell r="C5" t="str">
            <v>Savings Account - Singapore Dollars</v>
          </cell>
        </row>
        <row r="6">
          <cell r="B6">
            <v>1114</v>
          </cell>
          <cell r="C6" t="str">
            <v>Disbursements Account - Singapore Dollars</v>
          </cell>
        </row>
        <row r="7">
          <cell r="B7">
            <v>1115</v>
          </cell>
          <cell r="C7" t="str">
            <v>Payroll Account - Singapore Dollars</v>
          </cell>
        </row>
        <row r="8">
          <cell r="B8">
            <v>1116</v>
          </cell>
          <cell r="C8" t="str">
            <v>Petty Cash - Singapore Dollars</v>
          </cell>
        </row>
        <row r="9">
          <cell r="B9">
            <v>1116</v>
          </cell>
          <cell r="C9" t="str">
            <v>Petty Cash - Vietnam Dong</v>
          </cell>
        </row>
        <row r="10">
          <cell r="B10">
            <v>1117</v>
          </cell>
          <cell r="C10" t="str">
            <v>Coin Cooler Changer Fund - Singapore Dollars</v>
          </cell>
        </row>
        <row r="11">
          <cell r="B11">
            <v>1119</v>
          </cell>
          <cell r="C11" t="str">
            <v>Cash-in-Transit - Singapore Dollars</v>
          </cell>
        </row>
        <row r="12">
          <cell r="B12">
            <v>1131</v>
          </cell>
          <cell r="C12" t="str">
            <v xml:space="preserve">Deposits Account - Non Singapore Dollars </v>
          </cell>
        </row>
        <row r="13">
          <cell r="B13">
            <v>1131.02</v>
          </cell>
          <cell r="C13" t="str">
            <v>Deposit account - Vietnam Dong</v>
          </cell>
        </row>
        <row r="14">
          <cell r="B14">
            <v>1131.01</v>
          </cell>
          <cell r="C14" t="str">
            <v>Deposit account - US$</v>
          </cell>
        </row>
        <row r="15">
          <cell r="B15">
            <v>1132</v>
          </cell>
          <cell r="C15" t="str">
            <v>Time Deposits - Non Singapore Dollars</v>
          </cell>
        </row>
        <row r="16">
          <cell r="B16">
            <v>1133</v>
          </cell>
          <cell r="C16" t="str">
            <v>Savings Account - Non Singapore Dollars</v>
          </cell>
        </row>
        <row r="17">
          <cell r="B17">
            <v>1134</v>
          </cell>
          <cell r="C17" t="str">
            <v xml:space="preserve">Disbursements Account - Non Singapore Dollars </v>
          </cell>
        </row>
        <row r="18">
          <cell r="B18">
            <v>1135</v>
          </cell>
          <cell r="C18" t="str">
            <v>Payroll Account - Non Singapore Dollars</v>
          </cell>
        </row>
        <row r="19">
          <cell r="B19">
            <v>1136</v>
          </cell>
          <cell r="C19" t="str">
            <v>Petty Cash - Non Singapore Dollars</v>
          </cell>
        </row>
        <row r="20">
          <cell r="B20">
            <v>1137</v>
          </cell>
          <cell r="C20" t="str">
            <v>Coin Cooler Changer Fund - Non Singapore Dollars</v>
          </cell>
        </row>
        <row r="21">
          <cell r="B21">
            <v>1136.02</v>
          </cell>
          <cell r="C21" t="str">
            <v>Petty Cash - Vietnam Dong</v>
          </cell>
        </row>
        <row r="22">
          <cell r="B22">
            <v>1139</v>
          </cell>
          <cell r="C22" t="str">
            <v>Cash in Transit - Non Singapore Dollars</v>
          </cell>
        </row>
        <row r="23">
          <cell r="B23">
            <v>1139.02</v>
          </cell>
          <cell r="C23" t="str">
            <v>Cash in Transit - Vietnam Dong</v>
          </cell>
        </row>
        <row r="26">
          <cell r="B26">
            <v>1140</v>
          </cell>
          <cell r="C26" t="str">
            <v>Cash - Uncollected Deposits</v>
          </cell>
        </row>
        <row r="27">
          <cell r="B27">
            <v>1145</v>
          </cell>
          <cell r="C27" t="str">
            <v>Cash Equivalents - Singapore Dollars</v>
          </cell>
        </row>
        <row r="29">
          <cell r="B29">
            <v>1190</v>
          </cell>
          <cell r="C29" t="str">
            <v>Notes Receivable - Short-Term</v>
          </cell>
        </row>
        <row r="31">
          <cell r="B31">
            <v>1210</v>
          </cell>
          <cell r="C31" t="str">
            <v>Accts. Receivable Customers - Product Sales</v>
          </cell>
        </row>
        <row r="32">
          <cell r="B32">
            <v>1230</v>
          </cell>
          <cell r="C32" t="str">
            <v>A/R Customers - Vendor, Cooler and Dispenser Sales</v>
          </cell>
        </row>
        <row r="33">
          <cell r="B33">
            <v>1250</v>
          </cell>
          <cell r="C33" t="str">
            <v>A/R Customers - Other</v>
          </cell>
        </row>
        <row r="34">
          <cell r="B34">
            <v>1260</v>
          </cell>
          <cell r="C34" t="str">
            <v>A/R - marketing claims</v>
          </cell>
        </row>
        <row r="35">
          <cell r="B35">
            <v>1290</v>
          </cell>
          <cell r="C35" t="str">
            <v>Allowance for Doubtful Accounts</v>
          </cell>
        </row>
        <row r="37">
          <cell r="B37">
            <v>1311</v>
          </cell>
          <cell r="C37" t="str">
            <v>Inventory - Raw Materials - Concentrates</v>
          </cell>
        </row>
        <row r="38">
          <cell r="B38">
            <v>1312</v>
          </cell>
          <cell r="C38" t="str">
            <v>Inventory - Raw Materials - Ingredients</v>
          </cell>
        </row>
        <row r="39">
          <cell r="B39">
            <v>1313</v>
          </cell>
          <cell r="C39" t="str">
            <v>Inventory - Raw Materials - Sweeteners</v>
          </cell>
        </row>
        <row r="40">
          <cell r="B40">
            <v>1314</v>
          </cell>
          <cell r="C40" t="str">
            <v>Inventory - Raw Materials - Carbon Dioxide Gas</v>
          </cell>
        </row>
        <row r="41">
          <cell r="B41">
            <v>1325</v>
          </cell>
          <cell r="C41" t="str">
            <v>Work-In-Process</v>
          </cell>
        </row>
        <row r="42">
          <cell r="B42">
            <v>1326</v>
          </cell>
          <cell r="C42" t="str">
            <v>LIFO Adjustment - Work-In-Process</v>
          </cell>
        </row>
        <row r="44">
          <cell r="B44">
            <v>1330</v>
          </cell>
          <cell r="C44" t="str">
            <v>Finished Products</v>
          </cell>
        </row>
        <row r="45">
          <cell r="B45">
            <v>1331</v>
          </cell>
          <cell r="C45" t="str">
            <v>LIFO Adjustment - Finished Products</v>
          </cell>
        </row>
        <row r="46">
          <cell r="B46">
            <v>1335</v>
          </cell>
          <cell r="C46" t="str">
            <v>Deferred Inventory</v>
          </cell>
        </row>
        <row r="47">
          <cell r="B47">
            <v>1351</v>
          </cell>
          <cell r="C47" t="str">
            <v>Inventory - Packaging Materials - Cartons</v>
          </cell>
        </row>
        <row r="48">
          <cell r="B48">
            <v>1352</v>
          </cell>
          <cell r="C48" t="str">
            <v>Inventory - Packaging Materials - Crowns</v>
          </cell>
        </row>
        <row r="49">
          <cell r="B49">
            <v>1353</v>
          </cell>
          <cell r="C49" t="str">
            <v>Inventory - Packaging Materials - Crowns Materials</v>
          </cell>
        </row>
        <row r="50">
          <cell r="B50">
            <v>1356</v>
          </cell>
          <cell r="C50" t="str">
            <v>Inventory - Packaging Materials - Cans</v>
          </cell>
        </row>
        <row r="51">
          <cell r="B51">
            <v>1356.01</v>
          </cell>
          <cell r="C51" t="str">
            <v>Inventory - Packaging Materials - Can bodies</v>
          </cell>
        </row>
        <row r="52">
          <cell r="B52">
            <v>1356.02</v>
          </cell>
          <cell r="C52" t="str">
            <v>Inventory - Packaging Materials - Can end</v>
          </cell>
        </row>
        <row r="53">
          <cell r="B53">
            <v>1357</v>
          </cell>
          <cell r="C53" t="str">
            <v>Inventory - Packaging Materials - One-Way Bottles</v>
          </cell>
        </row>
        <row r="54">
          <cell r="B54">
            <v>1358</v>
          </cell>
          <cell r="C54" t="str">
            <v>Miscellaneous Packaging Materials</v>
          </cell>
        </row>
        <row r="55">
          <cell r="B55">
            <v>1359</v>
          </cell>
          <cell r="C55" t="str">
            <v>LIFO Adjustment - Product and Packaging Materials</v>
          </cell>
        </row>
        <row r="57">
          <cell r="B57">
            <v>1370</v>
          </cell>
          <cell r="C57" t="str">
            <v>Inventory - Other - Vendors, Coolers, Dispensers and Parts</v>
          </cell>
        </row>
        <row r="58">
          <cell r="B58">
            <v>1375</v>
          </cell>
          <cell r="C58" t="str">
            <v>Inventory - Other - Spare Parts</v>
          </cell>
        </row>
        <row r="59">
          <cell r="B59">
            <v>1380</v>
          </cell>
          <cell r="C59" t="str">
            <v>Inventory - Other - Computer and Office Supplies</v>
          </cell>
        </row>
        <row r="60">
          <cell r="B60">
            <v>1393</v>
          </cell>
          <cell r="C60" t="str">
            <v>Inventory - Other - Advertising and Sales Promotion Materials</v>
          </cell>
        </row>
        <row r="61">
          <cell r="B61">
            <v>1394</v>
          </cell>
          <cell r="C61" t="str">
            <v>Inventory - Other - Chemicals and Laboratory Supplies</v>
          </cell>
        </row>
        <row r="62">
          <cell r="B62">
            <v>1395</v>
          </cell>
          <cell r="C62" t="str">
            <v>Accomodation Purchases</v>
          </cell>
        </row>
        <row r="64">
          <cell r="B64">
            <v>1397</v>
          </cell>
          <cell r="C64" t="str">
            <v xml:space="preserve">Inventory - Merchandise- In-Transit </v>
          </cell>
        </row>
        <row r="65">
          <cell r="B65">
            <v>1398</v>
          </cell>
          <cell r="C65" t="str">
            <v>Inventory - Miscellaneous</v>
          </cell>
        </row>
        <row r="67">
          <cell r="B67">
            <v>1410</v>
          </cell>
          <cell r="C67" t="str">
            <v>Prepaid Expenses - Supplies</v>
          </cell>
        </row>
        <row r="68">
          <cell r="B68">
            <v>1420</v>
          </cell>
          <cell r="C68" t="str">
            <v>Prepaid Expenses - Insurance</v>
          </cell>
        </row>
        <row r="69">
          <cell r="B69">
            <v>1430</v>
          </cell>
          <cell r="C69" t="str">
            <v>Prepaid Expenses - Taxes and Licenses</v>
          </cell>
        </row>
        <row r="70">
          <cell r="B70">
            <v>1440</v>
          </cell>
          <cell r="C70" t="str">
            <v>Prepaid Expenses - Advertising</v>
          </cell>
        </row>
        <row r="71">
          <cell r="B71">
            <v>1450</v>
          </cell>
          <cell r="C71" t="str">
            <v>Prepaid Expenses - Interest</v>
          </cell>
        </row>
        <row r="72">
          <cell r="B72">
            <v>1461</v>
          </cell>
          <cell r="C72" t="str">
            <v>Prepaid Expenses - Retirement Plan - Defined Benefit Plans</v>
          </cell>
        </row>
        <row r="73">
          <cell r="B73">
            <v>1462</v>
          </cell>
          <cell r="C73" t="str">
            <v>Prepaid Expenses - Retirement Plan - Other Plans</v>
          </cell>
        </row>
        <row r="74">
          <cell r="B74">
            <v>1470</v>
          </cell>
          <cell r="C74" t="str">
            <v>Prepaid Expenses - Container Expense</v>
          </cell>
        </row>
        <row r="75">
          <cell r="B75">
            <v>1481</v>
          </cell>
          <cell r="C75" t="str">
            <v>Deferred Gain/Loss on Exchange</v>
          </cell>
        </row>
        <row r="76">
          <cell r="B76">
            <v>1485</v>
          </cell>
          <cell r="C76" t="str">
            <v>Prepaid Expenses - Sports Sponsorships</v>
          </cell>
        </row>
        <row r="77">
          <cell r="B77">
            <v>1490</v>
          </cell>
          <cell r="C77" t="str">
            <v>Prepaid Expenses - General</v>
          </cell>
        </row>
        <row r="78">
          <cell r="B78">
            <v>1491</v>
          </cell>
          <cell r="C78" t="str">
            <v>Prepaid Income Taxes</v>
          </cell>
        </row>
        <row r="80">
          <cell r="B80">
            <v>1510</v>
          </cell>
          <cell r="C80" t="str">
            <v>Investments in Consolidated Affiliates</v>
          </cell>
        </row>
        <row r="81">
          <cell r="B81">
            <v>1511</v>
          </cell>
          <cell r="C81" t="str">
            <v>Investments in Unconsolidated Investees</v>
          </cell>
        </row>
        <row r="82">
          <cell r="B82">
            <v>1560</v>
          </cell>
          <cell r="C82" t="str">
            <v>Notes Receivable - Long Term</v>
          </cell>
        </row>
        <row r="84">
          <cell r="B84">
            <v>1569</v>
          </cell>
          <cell r="C84" t="str">
            <v>Investements - Long Term - Other</v>
          </cell>
        </row>
        <row r="85">
          <cell r="B85">
            <v>1590</v>
          </cell>
          <cell r="C85" t="str">
            <v>Allowance for Losses</v>
          </cell>
        </row>
        <row r="87">
          <cell r="B87">
            <v>1601</v>
          </cell>
          <cell r="C87" t="str">
            <v>Accrued Interest Receivable</v>
          </cell>
        </row>
        <row r="88">
          <cell r="B88">
            <v>1602</v>
          </cell>
          <cell r="C88" t="str">
            <v>Organisation Costs</v>
          </cell>
        </row>
        <row r="89">
          <cell r="B89">
            <v>1603</v>
          </cell>
          <cell r="C89" t="str">
            <v>Employees' Travel Advances</v>
          </cell>
        </row>
        <row r="90">
          <cell r="B90">
            <v>1604</v>
          </cell>
          <cell r="C90" t="str">
            <v>Employees' Insurance Premiums</v>
          </cell>
        </row>
        <row r="91">
          <cell r="B91">
            <v>1605</v>
          </cell>
          <cell r="C91" t="str">
            <v>Employees' Accounts Receivable - Other</v>
          </cell>
        </row>
        <row r="92">
          <cell r="B92">
            <v>1605.01</v>
          </cell>
          <cell r="C92" t="str">
            <v>Employees' Advances</v>
          </cell>
        </row>
        <row r="93">
          <cell r="B93">
            <v>1605.02</v>
          </cell>
          <cell r="C93" t="str">
            <v>Employee shortage/overage</v>
          </cell>
        </row>
        <row r="94">
          <cell r="B94">
            <v>1606</v>
          </cell>
          <cell r="C94" t="str">
            <v>Prepayments to Vendors</v>
          </cell>
        </row>
        <row r="95">
          <cell r="C95" t="str">
            <v>Marketing Claims</v>
          </cell>
        </row>
        <row r="96">
          <cell r="B96">
            <v>1608</v>
          </cell>
          <cell r="C96" t="str">
            <v xml:space="preserve">Carriers and Insurance Claims </v>
          </cell>
        </row>
        <row r="97">
          <cell r="B97">
            <v>1609</v>
          </cell>
          <cell r="C97" t="str">
            <v>Deposits on Containers Returnable to Vendors</v>
          </cell>
        </row>
        <row r="98">
          <cell r="B98">
            <v>1610</v>
          </cell>
          <cell r="C98" t="str">
            <v>Taxes Recoverable</v>
          </cell>
        </row>
        <row r="99">
          <cell r="B99">
            <v>1612</v>
          </cell>
          <cell r="C99" t="str">
            <v>Collateral Deposits</v>
          </cell>
        </row>
        <row r="100">
          <cell r="B100">
            <v>1613</v>
          </cell>
          <cell r="C100" t="str">
            <v>Cash Deposited in Blocked Bank Accounts</v>
          </cell>
        </row>
        <row r="101">
          <cell r="B101">
            <v>1614</v>
          </cell>
          <cell r="C101" t="str">
            <v>Value Added or General Sales Tax Receivable</v>
          </cell>
        </row>
        <row r="102">
          <cell r="B102">
            <v>1615</v>
          </cell>
          <cell r="C102" t="str">
            <v>Miscellaneous Accounts Receivable</v>
          </cell>
        </row>
        <row r="103">
          <cell r="B103">
            <v>1633</v>
          </cell>
          <cell r="C103" t="str">
            <v>Deferred Tax Asset - Valuation Allowance</v>
          </cell>
        </row>
        <row r="104">
          <cell r="B104">
            <v>1651</v>
          </cell>
          <cell r="C104" t="str">
            <v>Allowance for Miscellaneous Accounts Receivable</v>
          </cell>
        </row>
        <row r="106">
          <cell r="B106">
            <v>1701</v>
          </cell>
          <cell r="C106" t="str">
            <v>Land</v>
          </cell>
        </row>
        <row r="107">
          <cell r="B107">
            <v>1701.01</v>
          </cell>
          <cell r="C107" t="str">
            <v>Land Use Rights</v>
          </cell>
        </row>
        <row r="108">
          <cell r="B108">
            <v>1702</v>
          </cell>
          <cell r="C108" t="str">
            <v>Land Improvements</v>
          </cell>
        </row>
        <row r="109">
          <cell r="B109">
            <v>1703</v>
          </cell>
          <cell r="C109" t="str">
            <v>Buildings</v>
          </cell>
        </row>
        <row r="110">
          <cell r="B110">
            <v>1704</v>
          </cell>
          <cell r="C110" t="str">
            <v>Leashold Improvements</v>
          </cell>
        </row>
        <row r="111">
          <cell r="B111">
            <v>1705</v>
          </cell>
          <cell r="C111" t="str">
            <v>Machinery and Equipment</v>
          </cell>
        </row>
        <row r="112">
          <cell r="B112">
            <v>1706</v>
          </cell>
          <cell r="C112" t="str">
            <v>Furniture and Fixtures</v>
          </cell>
        </row>
        <row r="113">
          <cell r="B113">
            <v>1707</v>
          </cell>
          <cell r="C113" t="str">
            <v>Automobiles and Trucks</v>
          </cell>
        </row>
        <row r="114">
          <cell r="B114">
            <v>1709</v>
          </cell>
          <cell r="C114" t="str">
            <v>Computer Equipment</v>
          </cell>
        </row>
        <row r="115">
          <cell r="B115">
            <v>1711</v>
          </cell>
          <cell r="C115" t="str">
            <v>Vendors - Bottles &amp; Cans</v>
          </cell>
        </row>
        <row r="116">
          <cell r="B116">
            <v>1712</v>
          </cell>
          <cell r="C116" t="str">
            <v>Vendors - Pre-mix</v>
          </cell>
        </row>
        <row r="117">
          <cell r="B117">
            <v>1713</v>
          </cell>
          <cell r="C117" t="str">
            <v>Vendors - Post-mix</v>
          </cell>
        </row>
        <row r="118">
          <cell r="B118">
            <v>1714</v>
          </cell>
          <cell r="C118" t="str">
            <v>Coolers</v>
          </cell>
        </row>
        <row r="119">
          <cell r="B119">
            <v>1715</v>
          </cell>
          <cell r="C119" t="str">
            <v>Dispensers - Pre-mix</v>
          </cell>
        </row>
        <row r="120">
          <cell r="B120">
            <v>1716</v>
          </cell>
          <cell r="C120" t="str">
            <v>Dispensers - Post-mix</v>
          </cell>
        </row>
        <row r="121">
          <cell r="C121" t="str">
            <v>Marketing Equipment - others</v>
          </cell>
        </row>
        <row r="122">
          <cell r="B122">
            <v>1722</v>
          </cell>
          <cell r="C122" t="str">
            <v>Metal Containers - Pre-mix and Post-mix</v>
          </cell>
        </row>
        <row r="123">
          <cell r="B123">
            <v>1723</v>
          </cell>
          <cell r="C123" t="str">
            <v>Metal Containers - Other</v>
          </cell>
        </row>
        <row r="124">
          <cell r="B124">
            <v>1724</v>
          </cell>
          <cell r="C124" t="str">
            <v>CO2 Gas Cylinders</v>
          </cell>
        </row>
        <row r="125">
          <cell r="B125">
            <v>1730</v>
          </cell>
          <cell r="C125" t="str">
            <v>Advertising Signs</v>
          </cell>
        </row>
        <row r="127">
          <cell r="B127">
            <v>1735</v>
          </cell>
          <cell r="C127" t="str">
            <v>Properties Under Construction - Non Qualifying Assets</v>
          </cell>
        </row>
        <row r="128">
          <cell r="B128">
            <v>1736</v>
          </cell>
          <cell r="C128" t="str">
            <v>Properties Under Construction -  Qualifying Assets</v>
          </cell>
        </row>
        <row r="129">
          <cell r="B129">
            <v>1740</v>
          </cell>
          <cell r="C129" t="str">
            <v>Returnable Bottles</v>
          </cell>
        </row>
        <row r="130">
          <cell r="B130">
            <v>1740.01</v>
          </cell>
          <cell r="C130" t="str">
            <v>Container in Circulation - Bottles</v>
          </cell>
        </row>
        <row r="131">
          <cell r="B131">
            <v>1740.02</v>
          </cell>
          <cell r="C131" t="str">
            <v>Container in Circulation - Cases</v>
          </cell>
        </row>
        <row r="132">
          <cell r="B132">
            <v>1740.03</v>
          </cell>
          <cell r="C132" t="str">
            <v>Container in Circulation - Pallets</v>
          </cell>
        </row>
        <row r="133">
          <cell r="B133">
            <v>1745</v>
          </cell>
          <cell r="C133" t="str">
            <v>Returnable Cases</v>
          </cell>
        </row>
        <row r="134">
          <cell r="B134">
            <v>1746</v>
          </cell>
          <cell r="C134" t="str">
            <v>Allowance for Surplus Returnable Containers</v>
          </cell>
        </row>
        <row r="136">
          <cell r="B136">
            <v>1802</v>
          </cell>
          <cell r="C136" t="str">
            <v>Depreciation - Land Improvements</v>
          </cell>
        </row>
        <row r="137">
          <cell r="B137">
            <v>1803</v>
          </cell>
          <cell r="C137" t="str">
            <v>Depreciation - Buildings</v>
          </cell>
        </row>
        <row r="138">
          <cell r="B138">
            <v>1805</v>
          </cell>
          <cell r="C138" t="str">
            <v>Depreciation - Machinery and Equipment</v>
          </cell>
        </row>
        <row r="139">
          <cell r="B139">
            <v>1806</v>
          </cell>
          <cell r="C139" t="str">
            <v>Depreciation - Furniture and Fixtures</v>
          </cell>
        </row>
        <row r="140">
          <cell r="B140">
            <v>1807</v>
          </cell>
          <cell r="C140" t="str">
            <v>Depreciation - Automobiles and Trucks</v>
          </cell>
        </row>
        <row r="141">
          <cell r="B141">
            <v>1809</v>
          </cell>
          <cell r="C141" t="str">
            <v>Depreciation - Computer Equipment</v>
          </cell>
        </row>
        <row r="142">
          <cell r="B142">
            <v>1811</v>
          </cell>
          <cell r="C142" t="str">
            <v>Depreciation - Vendors - Bottles and Cans</v>
          </cell>
        </row>
        <row r="143">
          <cell r="B143">
            <v>1812</v>
          </cell>
          <cell r="C143" t="str">
            <v>Depreciation - Vendors - Pre-mix</v>
          </cell>
        </row>
        <row r="144">
          <cell r="B144">
            <v>1813</v>
          </cell>
          <cell r="C144" t="str">
            <v>Depreciation - Vendors - Post-mix</v>
          </cell>
        </row>
        <row r="145">
          <cell r="B145">
            <v>1814</v>
          </cell>
          <cell r="C145" t="str">
            <v>Depreciation - Coolers</v>
          </cell>
        </row>
        <row r="146">
          <cell r="B146">
            <v>1815</v>
          </cell>
          <cell r="C146" t="str">
            <v>Depreciation - Dispensers - Pre-mix</v>
          </cell>
        </row>
        <row r="147">
          <cell r="B147">
            <v>1816</v>
          </cell>
          <cell r="C147" t="str">
            <v>Depreciation - Dispensers - Post-mix</v>
          </cell>
        </row>
        <row r="148">
          <cell r="B148">
            <v>1822</v>
          </cell>
          <cell r="C148" t="str">
            <v>Depreciation - Metal Containers - Pre-mix and Post-mix</v>
          </cell>
        </row>
        <row r="149">
          <cell r="B149">
            <v>1823</v>
          </cell>
          <cell r="C149" t="str">
            <v>Depreciation - Metal Containers - Other</v>
          </cell>
        </row>
        <row r="150">
          <cell r="B150">
            <v>1824</v>
          </cell>
          <cell r="C150" t="str">
            <v>Depreciation - C02 Gas Cylinders</v>
          </cell>
        </row>
        <row r="151">
          <cell r="B151">
            <v>1830</v>
          </cell>
          <cell r="C151" t="str">
            <v>Depreciation - Advertising Signs</v>
          </cell>
        </row>
        <row r="153">
          <cell r="B153">
            <v>1910</v>
          </cell>
          <cell r="C153" t="str">
            <v>Goodwill</v>
          </cell>
        </row>
        <row r="154">
          <cell r="B154">
            <v>1915</v>
          </cell>
          <cell r="C154" t="str">
            <v>Franchise and non-Compete Agreements</v>
          </cell>
        </row>
        <row r="155">
          <cell r="B155">
            <v>1925</v>
          </cell>
          <cell r="C155" t="str">
            <v>Trademarks and Tradenames</v>
          </cell>
        </row>
        <row r="156">
          <cell r="B156">
            <v>1935</v>
          </cell>
          <cell r="C156" t="str">
            <v>Other Intangible Assets</v>
          </cell>
        </row>
        <row r="157">
          <cell r="B157">
            <v>1940</v>
          </cell>
          <cell r="C157" t="str">
            <v>Amortisation - Goodwill</v>
          </cell>
        </row>
        <row r="158">
          <cell r="B158">
            <v>1941</v>
          </cell>
          <cell r="C158" t="str">
            <v>Amortisation - Franchise and non-Compete Agreements</v>
          </cell>
        </row>
        <row r="159">
          <cell r="B159">
            <v>1942</v>
          </cell>
          <cell r="C159" t="str">
            <v>Amortisation - Trademarks and Tradenames</v>
          </cell>
        </row>
        <row r="160">
          <cell r="B160">
            <v>1943</v>
          </cell>
          <cell r="C160" t="str">
            <v>Amortisation - Other Intangible Assets</v>
          </cell>
        </row>
        <row r="162">
          <cell r="C162" t="str">
            <v>LIABILITIES and SHARE-OWNERS' EQUITY</v>
          </cell>
        </row>
        <row r="163">
          <cell r="B163">
            <v>2110</v>
          </cell>
          <cell r="C163" t="str">
            <v>Accounts Payable - Trade</v>
          </cell>
        </row>
        <row r="164">
          <cell r="B164">
            <v>2120</v>
          </cell>
          <cell r="C164" t="str">
            <v>Accounts Payable - Miscellaneous</v>
          </cell>
        </row>
        <row r="165">
          <cell r="B165">
            <v>2121</v>
          </cell>
          <cell r="C165" t="str">
            <v>Customers' Deposits and Credit Balances</v>
          </cell>
        </row>
        <row r="166">
          <cell r="B166">
            <v>2122</v>
          </cell>
          <cell r="C166" t="str">
            <v>Unclaimed Cheques and Wages</v>
          </cell>
        </row>
        <row r="167">
          <cell r="B167">
            <v>2123</v>
          </cell>
          <cell r="C167" t="str">
            <v>Salesmen's Deferred Commissions</v>
          </cell>
        </row>
        <row r="168">
          <cell r="B168">
            <v>2124</v>
          </cell>
          <cell r="C168" t="str">
            <v>Employees' Miscellaneous Payables</v>
          </cell>
        </row>
        <row r="169">
          <cell r="B169">
            <v>2125</v>
          </cell>
          <cell r="C169" t="str">
            <v>Dealer Discounts Payable</v>
          </cell>
        </row>
        <row r="170">
          <cell r="B170">
            <v>2127</v>
          </cell>
          <cell r="C170" t="str">
            <v>Bank Overdrafts</v>
          </cell>
        </row>
        <row r="171">
          <cell r="B171">
            <v>2128</v>
          </cell>
          <cell r="C171" t="str">
            <v>Loans and Notes Payable - Short-Term</v>
          </cell>
        </row>
        <row r="172">
          <cell r="B172">
            <v>2129</v>
          </cell>
          <cell r="C172" t="str">
            <v>Current Maturity - Long-Term Debt</v>
          </cell>
        </row>
        <row r="173">
          <cell r="B173">
            <v>2130</v>
          </cell>
          <cell r="C173" t="str">
            <v>Dividends Payable</v>
          </cell>
        </row>
        <row r="174">
          <cell r="B174">
            <v>2131</v>
          </cell>
          <cell r="C174" t="str">
            <v>Deferred Income - Short-Term</v>
          </cell>
        </row>
        <row r="175">
          <cell r="B175">
            <v>2210</v>
          </cell>
          <cell r="C175" t="str">
            <v>Container Deposit Liability</v>
          </cell>
        </row>
        <row r="176">
          <cell r="B176">
            <v>2221</v>
          </cell>
          <cell r="C176" t="str">
            <v>Accrued Advertising</v>
          </cell>
        </row>
        <row r="177">
          <cell r="B177">
            <v>2222</v>
          </cell>
          <cell r="C177" t="str">
            <v xml:space="preserve">Accrued Expense - General </v>
          </cell>
        </row>
        <row r="178">
          <cell r="B178">
            <v>2222.0100000000002</v>
          </cell>
          <cell r="C178" t="str">
            <v>Accrued  Bonus</v>
          </cell>
        </row>
        <row r="179">
          <cell r="B179">
            <v>2222.02</v>
          </cell>
          <cell r="C179" t="str">
            <v>Accrued Commission</v>
          </cell>
        </row>
        <row r="180">
          <cell r="B180">
            <v>2223</v>
          </cell>
          <cell r="C180" t="str">
            <v>Accrued Insurance</v>
          </cell>
        </row>
        <row r="181">
          <cell r="B181">
            <v>2223.0100000000002</v>
          </cell>
          <cell r="C181" t="str">
            <v>Accrued Social Insurance</v>
          </cell>
        </row>
        <row r="182">
          <cell r="B182">
            <v>2223.02</v>
          </cell>
          <cell r="C182" t="str">
            <v>Accrued Health Insurance</v>
          </cell>
        </row>
        <row r="183">
          <cell r="B183">
            <v>2224</v>
          </cell>
          <cell r="C183" t="str">
            <v>Accrued Interest Payable</v>
          </cell>
        </row>
        <row r="184">
          <cell r="B184">
            <v>2225</v>
          </cell>
          <cell r="C184" t="str">
            <v>Accrued Payrolls</v>
          </cell>
        </row>
        <row r="185">
          <cell r="B185">
            <v>2226</v>
          </cell>
          <cell r="C185" t="str">
            <v>Marketing Program Commitments - Contra</v>
          </cell>
        </row>
        <row r="186">
          <cell r="B186">
            <v>2227</v>
          </cell>
          <cell r="C186" t="str">
            <v>Accrued Retirement Plan Expense - Defined Benefit Plans - Current</v>
          </cell>
        </row>
        <row r="187">
          <cell r="B187">
            <v>2228</v>
          </cell>
          <cell r="C187" t="str">
            <v>Accrued Retirement Plan Expense - Other Plans - Current</v>
          </cell>
        </row>
        <row r="188">
          <cell r="B188">
            <v>2229</v>
          </cell>
          <cell r="C188" t="str">
            <v>Accrued Minority Interest</v>
          </cell>
        </row>
        <row r="189">
          <cell r="B189">
            <v>2234</v>
          </cell>
          <cell r="C189" t="str">
            <v>Accrued Taxes - Current</v>
          </cell>
        </row>
        <row r="190">
          <cell r="B190">
            <v>2235</v>
          </cell>
          <cell r="C190" t="str">
            <v>Accrued Taxes - Prior Years</v>
          </cell>
        </row>
        <row r="191">
          <cell r="B191">
            <v>2237</v>
          </cell>
          <cell r="C191" t="str">
            <v>Deferred Taxes</v>
          </cell>
        </row>
        <row r="192">
          <cell r="B192">
            <v>2238</v>
          </cell>
          <cell r="C192" t="str">
            <v>Deferred Taxes - Prior Years</v>
          </cell>
        </row>
        <row r="193">
          <cell r="B193">
            <v>2241</v>
          </cell>
          <cell r="C193" t="str">
            <v xml:space="preserve">Employee's Payroll Taxes Witheld </v>
          </cell>
        </row>
        <row r="194">
          <cell r="B194">
            <v>2243</v>
          </cell>
          <cell r="C194" t="str">
            <v xml:space="preserve">Value Added or General Sales Tax (VAT/GST) Collections </v>
          </cell>
        </row>
        <row r="195">
          <cell r="B195">
            <v>2244</v>
          </cell>
          <cell r="C195" t="str">
            <v>Accrued Payroll Taxes</v>
          </cell>
        </row>
        <row r="196">
          <cell r="B196">
            <v>2245</v>
          </cell>
          <cell r="C196" t="str">
            <v>Accrued Taxes - General</v>
          </cell>
        </row>
        <row r="197">
          <cell r="B197">
            <v>2246</v>
          </cell>
          <cell r="C197" t="str">
            <v>Withholding Taxes on Remittances</v>
          </cell>
        </row>
        <row r="198">
          <cell r="B198">
            <v>2252</v>
          </cell>
          <cell r="C198" t="str">
            <v>Valuation Allowance - Deferred Tax Assets</v>
          </cell>
        </row>
        <row r="199">
          <cell r="B199">
            <v>2320</v>
          </cell>
          <cell r="C199" t="str">
            <v>Consolidated Affiliates - Advances - Singapore Dollar</v>
          </cell>
        </row>
        <row r="200">
          <cell r="B200">
            <v>2324</v>
          </cell>
          <cell r="C200" t="str">
            <v>Consolidated Affiliates - Advances - Other than Singapore Dollar</v>
          </cell>
        </row>
        <row r="201">
          <cell r="B201">
            <v>2334</v>
          </cell>
          <cell r="C201" t="str">
            <v>Consolidated Affiliates - Current Account - Singapore Dollar</v>
          </cell>
        </row>
        <row r="202">
          <cell r="B202">
            <v>2354</v>
          </cell>
          <cell r="C202" t="str">
            <v>Consolidated Affiliates - Other than Singapore Dollar</v>
          </cell>
        </row>
        <row r="203">
          <cell r="B203">
            <v>2500</v>
          </cell>
          <cell r="C203" t="str">
            <v>Long-Term Debt</v>
          </cell>
        </row>
        <row r="204">
          <cell r="B204">
            <v>2550</v>
          </cell>
          <cell r="C204" t="str">
            <v>Deferred Income - Long-Term</v>
          </cell>
        </row>
        <row r="205">
          <cell r="B205">
            <v>2710</v>
          </cell>
          <cell r="C205" t="str">
            <v>Settlement Sheet Clearance Account</v>
          </cell>
        </row>
        <row r="206">
          <cell r="B206">
            <v>2721</v>
          </cell>
          <cell r="C206" t="str">
            <v>Plant Clearing Account - Current Account</v>
          </cell>
        </row>
        <row r="207">
          <cell r="B207">
            <v>2725</v>
          </cell>
          <cell r="C207" t="str">
            <v>Plant Clearing Account - Net Income/Loss - Current</v>
          </cell>
        </row>
        <row r="208">
          <cell r="B208">
            <v>2920</v>
          </cell>
          <cell r="C208" t="str">
            <v>Issued Share Capital</v>
          </cell>
        </row>
        <row r="209">
          <cell r="B209">
            <v>2940</v>
          </cell>
          <cell r="C209" t="str">
            <v>Additional Paid-In Capital</v>
          </cell>
        </row>
        <row r="210">
          <cell r="B210">
            <v>2960</v>
          </cell>
          <cell r="C210" t="str">
            <v>Retained Earnings</v>
          </cell>
        </row>
        <row r="211">
          <cell r="B211">
            <v>2965</v>
          </cell>
          <cell r="C211" t="str">
            <v>Reserves</v>
          </cell>
        </row>
        <row r="212">
          <cell r="B212">
            <v>2980</v>
          </cell>
          <cell r="C212" t="str">
            <v>Net Income / Loss - Current</v>
          </cell>
        </row>
        <row r="213">
          <cell r="B213">
            <v>2990</v>
          </cell>
          <cell r="C213" t="str">
            <v>Consolidated Affiliates Translations Adjustment - Beginning Balance</v>
          </cell>
        </row>
        <row r="214">
          <cell r="B214">
            <v>2991</v>
          </cell>
          <cell r="C214" t="str">
            <v>Consolidated Affiliates Translations Adjustment - Current Year-to-Date</v>
          </cell>
        </row>
        <row r="216">
          <cell r="C216" t="str">
            <v>GROSS REVENUES - CUSTOMERS</v>
          </cell>
        </row>
        <row r="217">
          <cell r="B217">
            <v>3110</v>
          </cell>
          <cell r="C217" t="str">
            <v>Products</v>
          </cell>
        </row>
        <row r="218">
          <cell r="B218">
            <v>3120</v>
          </cell>
          <cell r="C218" t="str">
            <v>Vendors, Coolers, Dispensers, and Parts</v>
          </cell>
        </row>
        <row r="219">
          <cell r="B219">
            <v>3130</v>
          </cell>
          <cell r="C219" t="str">
            <v>Advertising and Sales Promotion Materials</v>
          </cell>
        </row>
        <row r="220">
          <cell r="B220">
            <v>3140</v>
          </cell>
          <cell r="C220" t="str">
            <v>Miscellaneous</v>
          </cell>
        </row>
        <row r="221">
          <cell r="B221">
            <v>3150</v>
          </cell>
          <cell r="C221" t="str">
            <v>Properties</v>
          </cell>
        </row>
        <row r="222">
          <cell r="B222">
            <v>3160</v>
          </cell>
          <cell r="C222" t="str">
            <v>Full Service Vending Outlets</v>
          </cell>
        </row>
        <row r="224">
          <cell r="C224" t="str">
            <v>GROSS REVENUES - CONSOLIDATED AFFILIATES</v>
          </cell>
        </row>
        <row r="225">
          <cell r="B225">
            <v>3210</v>
          </cell>
          <cell r="C225" t="str">
            <v>Products</v>
          </cell>
        </row>
        <row r="226">
          <cell r="B226">
            <v>3220</v>
          </cell>
          <cell r="C226" t="str">
            <v>Vendors, Coolers, Dispensers and Parts</v>
          </cell>
        </row>
        <row r="227">
          <cell r="B227">
            <v>3230</v>
          </cell>
          <cell r="C227" t="str">
            <v>Advertising and Sales Promotion Materials</v>
          </cell>
        </row>
        <row r="228">
          <cell r="B228">
            <v>3240</v>
          </cell>
          <cell r="C228" t="str">
            <v>Miscellaneous</v>
          </cell>
        </row>
        <row r="229">
          <cell r="B229">
            <v>3250</v>
          </cell>
          <cell r="C229" t="str">
            <v>Properties</v>
          </cell>
        </row>
        <row r="231">
          <cell r="C231" t="str">
            <v>DEDUCTIONS FROM REVENUES</v>
          </cell>
        </row>
        <row r="232">
          <cell r="B232">
            <v>4110</v>
          </cell>
          <cell r="C232" t="str">
            <v>Promotional Allowances - Marketing</v>
          </cell>
        </row>
        <row r="233">
          <cell r="B233">
            <v>4210</v>
          </cell>
          <cell r="C233" t="str">
            <v>Promotional Allowances - Cons Aff. Mktg. Deductions</v>
          </cell>
        </row>
        <row r="235">
          <cell r="B235" t="str">
            <v>4XX4.XX</v>
          </cell>
          <cell r="C235" t="str">
            <v>Sales Taxes</v>
          </cell>
        </row>
        <row r="236">
          <cell r="B236" t="str">
            <v>4XX8.XX</v>
          </cell>
          <cell r="C236" t="str">
            <v>Volume Rebates</v>
          </cell>
        </row>
        <row r="238">
          <cell r="C238" t="str">
            <v>COST OF SALES - CUSTOMERS</v>
          </cell>
        </row>
        <row r="239">
          <cell r="B239">
            <v>5110</v>
          </cell>
          <cell r="C239" t="str">
            <v>Products</v>
          </cell>
        </row>
        <row r="240">
          <cell r="B240">
            <v>5120</v>
          </cell>
          <cell r="C240" t="str">
            <v>Vendors, Coolers, Dispensers and Parts</v>
          </cell>
        </row>
        <row r="241">
          <cell r="B241">
            <v>5130</v>
          </cell>
          <cell r="C241" t="str">
            <v>Advertising and Sales Promotion Materials</v>
          </cell>
        </row>
        <row r="242">
          <cell r="B242">
            <v>5140</v>
          </cell>
          <cell r="C242" t="str">
            <v>Miscellaneous</v>
          </cell>
        </row>
        <row r="243">
          <cell r="B243">
            <v>5150</v>
          </cell>
          <cell r="C243" t="str">
            <v>Properties</v>
          </cell>
        </row>
        <row r="244">
          <cell r="B244">
            <v>5160</v>
          </cell>
          <cell r="C244" t="str">
            <v>Full Service Vending Outlets</v>
          </cell>
        </row>
        <row r="246">
          <cell r="C246" t="str">
            <v>COST OF SALES - CONSOLIDATED AFFILIATES</v>
          </cell>
        </row>
        <row r="247">
          <cell r="B247">
            <v>5210</v>
          </cell>
          <cell r="C247" t="str">
            <v>Products</v>
          </cell>
        </row>
        <row r="248">
          <cell r="B248">
            <v>5220</v>
          </cell>
          <cell r="C248" t="str">
            <v>Vendors, Coolers, Dispensers and Parts</v>
          </cell>
        </row>
        <row r="249">
          <cell r="B249">
            <v>5230</v>
          </cell>
          <cell r="C249" t="str">
            <v>Advertising and Sales Promotion Materials</v>
          </cell>
        </row>
        <row r="250">
          <cell r="B250">
            <v>5240</v>
          </cell>
          <cell r="C250" t="str">
            <v>Miscellaneous</v>
          </cell>
        </row>
        <row r="251">
          <cell r="B251">
            <v>5250</v>
          </cell>
          <cell r="C251" t="str">
            <v>Properties</v>
          </cell>
        </row>
        <row r="252">
          <cell r="B252">
            <v>5290</v>
          </cell>
          <cell r="C252" t="str">
            <v>Ingredients</v>
          </cell>
        </row>
        <row r="254">
          <cell r="B254">
            <v>5500</v>
          </cell>
          <cell r="C254" t="str">
            <v>LIFO Adjustment - Cost of Sales</v>
          </cell>
        </row>
        <row r="256">
          <cell r="B256">
            <v>6001</v>
          </cell>
          <cell r="C256" t="str">
            <v>Variances - Price</v>
          </cell>
        </row>
        <row r="257">
          <cell r="B257">
            <v>6002</v>
          </cell>
          <cell r="C257" t="str">
            <v>Variances - Usage</v>
          </cell>
        </row>
        <row r="259">
          <cell r="C259" t="str">
            <v>OPERATING AND MANUFACTURING EXPENSES</v>
          </cell>
        </row>
        <row r="260">
          <cell r="B260">
            <v>8011</v>
          </cell>
          <cell r="C260" t="str">
            <v>Salaries and Wages - Permanent Employees</v>
          </cell>
        </row>
        <row r="261">
          <cell r="B261">
            <v>8011.03</v>
          </cell>
          <cell r="C261" t="str">
            <v>Overtime  and Shift Allowance</v>
          </cell>
        </row>
        <row r="262">
          <cell r="B262">
            <v>8011.05</v>
          </cell>
          <cell r="C262" t="str">
            <v>Bonus</v>
          </cell>
        </row>
        <row r="263">
          <cell r="B263">
            <v>8012</v>
          </cell>
          <cell r="C263" t="str">
            <v xml:space="preserve">Employee Salary Expense Clearance </v>
          </cell>
        </row>
        <row r="264">
          <cell r="B264">
            <v>8015</v>
          </cell>
          <cell r="C264" t="str">
            <v>Contract Labour Expense</v>
          </cell>
        </row>
        <row r="265">
          <cell r="B265">
            <v>8015.01</v>
          </cell>
          <cell r="C265" t="str">
            <v>Distributors commission</v>
          </cell>
        </row>
        <row r="266">
          <cell r="B266">
            <v>8015.02</v>
          </cell>
          <cell r="C266" t="str">
            <v>Contract packing</v>
          </cell>
        </row>
        <row r="267">
          <cell r="B267">
            <v>8015.03</v>
          </cell>
          <cell r="C267" t="str">
            <v>Other Contract Labour</v>
          </cell>
        </row>
        <row r="268">
          <cell r="B268">
            <v>8020</v>
          </cell>
          <cell r="C268" t="str">
            <v>Commissions</v>
          </cell>
        </row>
        <row r="269">
          <cell r="B269">
            <v>8031</v>
          </cell>
          <cell r="C269" t="str">
            <v xml:space="preserve">Payroll Taxes </v>
          </cell>
        </row>
        <row r="270">
          <cell r="B270">
            <v>8033</v>
          </cell>
          <cell r="C270" t="str">
            <v>Retirement Plan Expense</v>
          </cell>
        </row>
        <row r="271">
          <cell r="B271">
            <v>8034</v>
          </cell>
          <cell r="C271" t="str">
            <v>Thrift Plan Expense</v>
          </cell>
        </row>
        <row r="272">
          <cell r="B272">
            <v>8035</v>
          </cell>
          <cell r="C272" t="str">
            <v>Employee Rental Housing Expense</v>
          </cell>
        </row>
        <row r="273">
          <cell r="B273">
            <v>8037</v>
          </cell>
          <cell r="C273" t="str">
            <v>Cafeteria Expense</v>
          </cell>
        </row>
        <row r="274">
          <cell r="B274">
            <v>8038</v>
          </cell>
          <cell r="C274" t="str">
            <v>Products for Employee Consumption</v>
          </cell>
        </row>
        <row r="275">
          <cell r="B275">
            <v>8039</v>
          </cell>
          <cell r="C275" t="str">
            <v>Employee Benefits - (Tuition Reimb., Health &amp;Life Ins Plan, etc.)</v>
          </cell>
        </row>
        <row r="276">
          <cell r="B276">
            <v>8039.01</v>
          </cell>
          <cell r="C276" t="str">
            <v>Health Insurance</v>
          </cell>
        </row>
        <row r="277">
          <cell r="B277">
            <v>8039.02</v>
          </cell>
          <cell r="C277" t="str">
            <v>Social Insurance</v>
          </cell>
        </row>
        <row r="278">
          <cell r="B278">
            <v>8040</v>
          </cell>
          <cell r="C278" t="str">
            <v>Moving Expense</v>
          </cell>
        </row>
        <row r="279">
          <cell r="B279">
            <v>8041</v>
          </cell>
          <cell r="C279" t="str">
            <v>Employee Memberships</v>
          </cell>
        </row>
        <row r="280">
          <cell r="B280">
            <v>8042</v>
          </cell>
          <cell r="C280" t="str">
            <v>Training and Development</v>
          </cell>
        </row>
        <row r="281">
          <cell r="B281">
            <v>8043</v>
          </cell>
          <cell r="C281" t="str">
            <v>Incentive Plan Expense</v>
          </cell>
        </row>
        <row r="282">
          <cell r="B282">
            <v>8046</v>
          </cell>
          <cell r="C282" t="str">
            <v>Flexible Benefits</v>
          </cell>
        </row>
        <row r="283">
          <cell r="B283">
            <v>8049</v>
          </cell>
          <cell r="C283" t="str">
            <v>Spousal/Dependent Travel Expense</v>
          </cell>
        </row>
        <row r="284">
          <cell r="B284">
            <v>8051</v>
          </cell>
          <cell r="C284" t="str">
            <v xml:space="preserve">Travel and Lodging </v>
          </cell>
        </row>
        <row r="285">
          <cell r="B285">
            <v>8051.01</v>
          </cell>
          <cell r="C285" t="str">
            <v>Home leave</v>
          </cell>
        </row>
        <row r="286">
          <cell r="B286">
            <v>8051.02</v>
          </cell>
          <cell r="C286" t="str">
            <v>Bus trip</v>
          </cell>
        </row>
        <row r="287">
          <cell r="B287">
            <v>8051.03</v>
          </cell>
          <cell r="C287" t="str">
            <v>Gratuity</v>
          </cell>
        </row>
        <row r="288">
          <cell r="B288">
            <v>8051.04</v>
          </cell>
          <cell r="C288" t="str">
            <v>Vehicle hire</v>
          </cell>
        </row>
        <row r="289">
          <cell r="B289">
            <v>8052</v>
          </cell>
          <cell r="C289" t="str">
            <v xml:space="preserve">Meals </v>
          </cell>
        </row>
        <row r="290">
          <cell r="B290">
            <v>8053</v>
          </cell>
          <cell r="C290" t="str">
            <v xml:space="preserve">Entertainment </v>
          </cell>
        </row>
        <row r="291">
          <cell r="B291">
            <v>8054</v>
          </cell>
          <cell r="C291" t="str">
            <v>Recruitment/Outplacement</v>
          </cell>
        </row>
        <row r="292">
          <cell r="B292">
            <v>8060</v>
          </cell>
          <cell r="C292" t="str">
            <v>Company-Sponsored Meetings</v>
          </cell>
        </row>
        <row r="293">
          <cell r="B293">
            <v>8061</v>
          </cell>
          <cell r="C293" t="str">
            <v>Non-Company Sponsored Meetings</v>
          </cell>
        </row>
        <row r="294">
          <cell r="B294">
            <v>8070</v>
          </cell>
          <cell r="C294" t="str">
            <v>Company Memberships, Books and Subscriptions</v>
          </cell>
        </row>
        <row r="295">
          <cell r="B295">
            <v>8080</v>
          </cell>
          <cell r="C295" t="str">
            <v>Donations</v>
          </cell>
        </row>
        <row r="296">
          <cell r="B296">
            <v>8081</v>
          </cell>
          <cell r="C296" t="str">
            <v>Gifts</v>
          </cell>
        </row>
        <row r="297">
          <cell r="B297">
            <v>8082</v>
          </cell>
          <cell r="C297" t="str">
            <v>Directors' Expense</v>
          </cell>
        </row>
        <row r="298">
          <cell r="B298">
            <v>8083</v>
          </cell>
          <cell r="C298" t="str">
            <v>Professional Fees - Tax Advisory Services</v>
          </cell>
        </row>
        <row r="299">
          <cell r="B299">
            <v>8084</v>
          </cell>
          <cell r="C299" t="str">
            <v>Professional Fees - Audit Expense</v>
          </cell>
        </row>
        <row r="300">
          <cell r="B300">
            <v>8085</v>
          </cell>
          <cell r="C300" t="str">
            <v>Professional Fees - Consultants</v>
          </cell>
        </row>
        <row r="301">
          <cell r="B301">
            <v>8090</v>
          </cell>
          <cell r="C301" t="str">
            <v>Information Systems Expense</v>
          </cell>
        </row>
        <row r="302">
          <cell r="B302">
            <v>8096</v>
          </cell>
          <cell r="C302" t="str">
            <v>Professional Fees - Legal Expense</v>
          </cell>
        </row>
        <row r="303">
          <cell r="B303">
            <v>8097</v>
          </cell>
          <cell r="C303" t="str">
            <v>Marketing Research</v>
          </cell>
        </row>
        <row r="304">
          <cell r="B304">
            <v>8099</v>
          </cell>
          <cell r="C304" t="str">
            <v>Safety Programs</v>
          </cell>
        </row>
        <row r="305">
          <cell r="B305">
            <v>8100</v>
          </cell>
          <cell r="C305" t="str">
            <v>Package Design</v>
          </cell>
        </row>
        <row r="306">
          <cell r="B306">
            <v>8110</v>
          </cell>
          <cell r="C306" t="str">
            <v>Research and Development</v>
          </cell>
        </row>
        <row r="307">
          <cell r="B307">
            <v>8120</v>
          </cell>
          <cell r="C307" t="str">
            <v>House Publications</v>
          </cell>
        </row>
        <row r="308">
          <cell r="B308">
            <v>8130</v>
          </cell>
          <cell r="C308" t="str">
            <v>Market Surveys</v>
          </cell>
        </row>
        <row r="309">
          <cell r="B309">
            <v>8141</v>
          </cell>
          <cell r="C309" t="str">
            <v>Rent</v>
          </cell>
        </row>
        <row r="310">
          <cell r="B310">
            <v>8142</v>
          </cell>
          <cell r="C310" t="str">
            <v>Utilities</v>
          </cell>
        </row>
        <row r="311">
          <cell r="B311">
            <v>8142.01</v>
          </cell>
          <cell r="C311" t="str">
            <v>Water</v>
          </cell>
        </row>
        <row r="312">
          <cell r="B312">
            <v>8142.02</v>
          </cell>
          <cell r="C312" t="str">
            <v>Electricity</v>
          </cell>
        </row>
        <row r="313">
          <cell r="B313">
            <v>8142.03</v>
          </cell>
          <cell r="C313" t="str">
            <v>Gas</v>
          </cell>
        </row>
        <row r="314">
          <cell r="B314">
            <v>8143</v>
          </cell>
          <cell r="C314" t="str">
            <v>Outside Storage</v>
          </cell>
        </row>
        <row r="315">
          <cell r="B315">
            <v>8144</v>
          </cell>
          <cell r="C315" t="str">
            <v>Security Services</v>
          </cell>
        </row>
        <row r="316">
          <cell r="B316">
            <v>8145</v>
          </cell>
          <cell r="C316" t="str">
            <v>Custodial Services</v>
          </cell>
        </row>
        <row r="317">
          <cell r="B317">
            <v>8146</v>
          </cell>
          <cell r="C317" t="str">
            <v>Refuse Removal</v>
          </cell>
        </row>
        <row r="318">
          <cell r="C318" t="str">
            <v>Outside Services - Distributor</v>
          </cell>
        </row>
        <row r="319">
          <cell r="C319" t="str">
            <v>Outside Services - Others</v>
          </cell>
        </row>
        <row r="320">
          <cell r="B320">
            <v>8150</v>
          </cell>
          <cell r="C320" t="str">
            <v>Finished Product Stock Credits</v>
          </cell>
        </row>
        <row r="322">
          <cell r="B322">
            <v>8160</v>
          </cell>
          <cell r="C322" t="str">
            <v>Repairs and Maintenance</v>
          </cell>
        </row>
        <row r="323">
          <cell r="B323">
            <v>8170</v>
          </cell>
          <cell r="C323" t="str">
            <v>Vendor, Cooler, and Dispenser Rental Income</v>
          </cell>
        </row>
        <row r="324">
          <cell r="B324">
            <v>8180</v>
          </cell>
          <cell r="C324" t="str">
            <v xml:space="preserve">Recoveries from Manufacturers </v>
          </cell>
        </row>
        <row r="325">
          <cell r="B325">
            <v>8190</v>
          </cell>
          <cell r="C325" t="str">
            <v xml:space="preserve">Recoveries from Dealers </v>
          </cell>
        </row>
        <row r="326">
          <cell r="B326">
            <v>8195</v>
          </cell>
          <cell r="C326" t="str">
            <v>Sale of Scrap</v>
          </cell>
        </row>
        <row r="327">
          <cell r="B327">
            <v>8201</v>
          </cell>
          <cell r="C327" t="str">
            <v>Telecommunications</v>
          </cell>
        </row>
        <row r="328">
          <cell r="B328">
            <v>8203</v>
          </cell>
          <cell r="C328" t="str">
            <v>Postage</v>
          </cell>
        </row>
        <row r="329">
          <cell r="B329">
            <v>8210</v>
          </cell>
          <cell r="C329" t="str">
            <v>Insurance</v>
          </cell>
        </row>
        <row r="330">
          <cell r="B330">
            <v>8211</v>
          </cell>
          <cell r="C330" t="str">
            <v>Banking Expense</v>
          </cell>
        </row>
        <row r="331">
          <cell r="B331">
            <v>8221</v>
          </cell>
          <cell r="C331" t="str">
            <v>Gasoline, Diesel Fuel and Oil</v>
          </cell>
        </row>
        <row r="332">
          <cell r="B332">
            <v>8222</v>
          </cell>
          <cell r="C332" t="str">
            <v>Tyres and Tubes</v>
          </cell>
        </row>
        <row r="333">
          <cell r="B333">
            <v>8223</v>
          </cell>
          <cell r="C333" t="str">
            <v>Uniforms and Towels</v>
          </cell>
        </row>
        <row r="334">
          <cell r="C334" t="str">
            <v>Indirect Manufacturing Supplies</v>
          </cell>
        </row>
        <row r="335">
          <cell r="B335">
            <v>8225</v>
          </cell>
          <cell r="C335" t="str">
            <v>Paper Cups and Case Racks Used</v>
          </cell>
        </row>
        <row r="336">
          <cell r="B336">
            <v>8226</v>
          </cell>
          <cell r="C336" t="str">
            <v>Supplies Used - General</v>
          </cell>
        </row>
        <row r="337">
          <cell r="B337">
            <v>8226.01</v>
          </cell>
          <cell r="C337" t="str">
            <v>Consumable</v>
          </cell>
        </row>
        <row r="338">
          <cell r="B338">
            <v>8226.02</v>
          </cell>
          <cell r="C338" t="str">
            <v>Stationary</v>
          </cell>
        </row>
        <row r="339">
          <cell r="B339">
            <v>8226.0300000000007</v>
          </cell>
          <cell r="C339" t="str">
            <v>Lab chemicals</v>
          </cell>
        </row>
        <row r="340">
          <cell r="B340">
            <v>8226.0499999999993</v>
          </cell>
          <cell r="C340" t="str">
            <v>Other marketing supplies</v>
          </cell>
        </row>
        <row r="341">
          <cell r="B341">
            <v>8227</v>
          </cell>
          <cell r="C341" t="str">
            <v>Pallet Expense</v>
          </cell>
        </row>
        <row r="342">
          <cell r="B342">
            <v>8230</v>
          </cell>
          <cell r="C342" t="str">
            <v>Freight, Demurrage, Etc.</v>
          </cell>
        </row>
        <row r="343">
          <cell r="B343">
            <v>8230.01</v>
          </cell>
          <cell r="C343" t="str">
            <v>Local</v>
          </cell>
        </row>
        <row r="344">
          <cell r="B344">
            <v>8230.0300000000007</v>
          </cell>
          <cell r="C344" t="str">
            <v>Freight related to contract packing</v>
          </cell>
        </row>
        <row r="345">
          <cell r="B345">
            <v>8240</v>
          </cell>
          <cell r="C345" t="str">
            <v>Computer Equipment Rental Expense</v>
          </cell>
        </row>
        <row r="346">
          <cell r="B346">
            <v>8245</v>
          </cell>
          <cell r="C346" t="str">
            <v>Equipment Rental Expense - Other</v>
          </cell>
        </row>
        <row r="347">
          <cell r="B347">
            <v>8250</v>
          </cell>
          <cell r="C347" t="str">
            <v>Taxes - General</v>
          </cell>
        </row>
        <row r="348">
          <cell r="B348">
            <v>8260</v>
          </cell>
          <cell r="C348" t="str">
            <v>Miscellaneous</v>
          </cell>
        </row>
        <row r="349">
          <cell r="B349">
            <v>8270</v>
          </cell>
          <cell r="C349" t="str">
            <v>Provision for Doubtful Accounts</v>
          </cell>
        </row>
        <row r="350">
          <cell r="B350">
            <v>8401</v>
          </cell>
          <cell r="C350" t="str">
            <v>Service Charges from Consolidated Affiliates</v>
          </cell>
        </row>
        <row r="351">
          <cell r="B351">
            <v>8402</v>
          </cell>
          <cell r="C351" t="str">
            <v xml:space="preserve">Service Charges to Consolidated Affiliates </v>
          </cell>
        </row>
        <row r="352">
          <cell r="B352">
            <v>8411</v>
          </cell>
          <cell r="C352" t="str">
            <v>Transfer Departmental Expenses</v>
          </cell>
        </row>
        <row r="353">
          <cell r="B353">
            <v>8412</v>
          </cell>
          <cell r="C353" t="str">
            <v>Transfer Transportation Expenses</v>
          </cell>
        </row>
        <row r="354">
          <cell r="B354">
            <v>8414</v>
          </cell>
          <cell r="C354" t="str">
            <v>Transfer Warehousing Expenses</v>
          </cell>
        </row>
        <row r="355">
          <cell r="B355">
            <v>8421</v>
          </cell>
          <cell r="C355" t="str">
            <v>Amortisation of Franchise and Non-Compete Agreements</v>
          </cell>
        </row>
        <row r="356">
          <cell r="B356">
            <v>8422</v>
          </cell>
          <cell r="C356" t="str">
            <v>Amortisation of Trademarks and Tradenames</v>
          </cell>
        </row>
        <row r="357">
          <cell r="B357">
            <v>8423</v>
          </cell>
          <cell r="C357" t="str">
            <v>Amortisation of Other Intangible Assets</v>
          </cell>
        </row>
        <row r="358">
          <cell r="B358">
            <v>8424</v>
          </cell>
          <cell r="C358" t="str">
            <v>Amortisation of Organisation Costs</v>
          </cell>
        </row>
        <row r="359">
          <cell r="B359">
            <v>8425</v>
          </cell>
          <cell r="C359" t="str">
            <v>Product Materials Used</v>
          </cell>
        </row>
        <row r="360">
          <cell r="B360">
            <v>8426</v>
          </cell>
          <cell r="C360" t="str">
            <v>Amortisation of Interest on Capitalised on Equity Affiliates</v>
          </cell>
        </row>
        <row r="361">
          <cell r="B361">
            <v>8430</v>
          </cell>
          <cell r="C361" t="str">
            <v>Packaging Materials Used</v>
          </cell>
        </row>
        <row r="362">
          <cell r="B362">
            <v>8435</v>
          </cell>
          <cell r="C362" t="str">
            <v>Container Write-Down</v>
          </cell>
        </row>
        <row r="363">
          <cell r="B363">
            <v>8450</v>
          </cell>
          <cell r="C363" t="str">
            <v>Other Packaging Expense</v>
          </cell>
        </row>
        <row r="364">
          <cell r="B364">
            <v>8453</v>
          </cell>
          <cell r="C364" t="str">
            <v>Royalty Expense</v>
          </cell>
        </row>
        <row r="365">
          <cell r="B365">
            <v>8460</v>
          </cell>
          <cell r="C365" t="str">
            <v>Returnable Container Breakage and Shortage</v>
          </cell>
        </row>
        <row r="366">
          <cell r="B366">
            <v>8461</v>
          </cell>
          <cell r="C366" t="str">
            <v>Surplus Returnable Containers</v>
          </cell>
        </row>
        <row r="367">
          <cell r="B367">
            <v>8462</v>
          </cell>
          <cell r="C367" t="str">
            <v>Driver Shortages</v>
          </cell>
        </row>
        <row r="368">
          <cell r="B368">
            <v>8475</v>
          </cell>
          <cell r="C368" t="str">
            <v>Outside Packaging</v>
          </cell>
        </row>
        <row r="369">
          <cell r="B369">
            <v>8480</v>
          </cell>
          <cell r="C369" t="str">
            <v>Outside Processing</v>
          </cell>
        </row>
        <row r="370">
          <cell r="B370">
            <v>8485</v>
          </cell>
          <cell r="C370" t="str">
            <v>Depreciation</v>
          </cell>
        </row>
        <row r="371">
          <cell r="B371">
            <v>8485.01</v>
          </cell>
          <cell r="C371" t="str">
            <v>Land Improvements</v>
          </cell>
        </row>
        <row r="372">
          <cell r="B372">
            <v>8485.02</v>
          </cell>
          <cell r="C372" t="str">
            <v>Buildings</v>
          </cell>
        </row>
        <row r="373">
          <cell r="B373">
            <v>8485.0300000000007</v>
          </cell>
          <cell r="C373" t="str">
            <v>Leasehold Improvements</v>
          </cell>
        </row>
        <row r="374">
          <cell r="B374">
            <v>8485.0400000000009</v>
          </cell>
          <cell r="C374" t="str">
            <v>Machinery and Equipments</v>
          </cell>
        </row>
        <row r="375">
          <cell r="B375">
            <v>8485.0499999999993</v>
          </cell>
          <cell r="C375" t="str">
            <v>Furniture and Fixtures</v>
          </cell>
        </row>
        <row r="376">
          <cell r="B376">
            <v>8485.06</v>
          </cell>
          <cell r="C376" t="str">
            <v>Automobiles and Trucks</v>
          </cell>
        </row>
        <row r="377">
          <cell r="B377">
            <v>8485.07</v>
          </cell>
          <cell r="C377" t="str">
            <v>Computer Equipment</v>
          </cell>
        </row>
        <row r="378">
          <cell r="B378">
            <v>8485.1299999999992</v>
          </cell>
          <cell r="C378" t="str">
            <v>Coolers</v>
          </cell>
        </row>
        <row r="379">
          <cell r="B379">
            <v>8485.15</v>
          </cell>
          <cell r="C379" t="str">
            <v>Dispensers - Post-mix</v>
          </cell>
        </row>
        <row r="380">
          <cell r="B380">
            <v>8485.16</v>
          </cell>
          <cell r="C380" t="str">
            <v>Metal containers - Pre-mix and Post-mix</v>
          </cell>
        </row>
        <row r="381">
          <cell r="B381">
            <v>8485.17</v>
          </cell>
          <cell r="C381" t="str">
            <v>Metal Conatiners - Other</v>
          </cell>
        </row>
        <row r="382">
          <cell r="B382">
            <v>8485.18</v>
          </cell>
          <cell r="C382" t="str">
            <v>CO2 Gas Cylinders</v>
          </cell>
        </row>
        <row r="383">
          <cell r="B383">
            <v>8485.19</v>
          </cell>
          <cell r="C383" t="str">
            <v>Advertising Signs</v>
          </cell>
        </row>
        <row r="384">
          <cell r="B384">
            <v>8486</v>
          </cell>
          <cell r="C384" t="str">
            <v>Inventory Losses</v>
          </cell>
        </row>
        <row r="385">
          <cell r="B385">
            <v>8490</v>
          </cell>
          <cell r="C385" t="str">
            <v>Amortisation of Leasehold Improvements</v>
          </cell>
        </row>
        <row r="386">
          <cell r="B386">
            <v>8491</v>
          </cell>
          <cell r="C386" t="str">
            <v>Amortisation of Goodwill</v>
          </cell>
        </row>
        <row r="387">
          <cell r="B387">
            <v>8495</v>
          </cell>
          <cell r="C387" t="str">
            <v>Cost to Manufacture Contra (Cr.)</v>
          </cell>
        </row>
        <row r="388">
          <cell r="B388">
            <v>8496</v>
          </cell>
          <cell r="C388" t="str">
            <v>Inventory Adjustments</v>
          </cell>
        </row>
        <row r="389">
          <cell r="B389">
            <v>8499</v>
          </cell>
          <cell r="C389" t="str">
            <v>Marketing Program Commitments</v>
          </cell>
        </row>
        <row r="390">
          <cell r="B390">
            <v>8501</v>
          </cell>
          <cell r="C390" t="str">
            <v>Television - Time</v>
          </cell>
        </row>
        <row r="391">
          <cell r="B391">
            <v>9502</v>
          </cell>
          <cell r="C391" t="str">
            <v>Television - Development</v>
          </cell>
        </row>
        <row r="392">
          <cell r="B392">
            <v>8503</v>
          </cell>
          <cell r="C392" t="str">
            <v>Television - Production</v>
          </cell>
        </row>
        <row r="393">
          <cell r="B393">
            <v>8511</v>
          </cell>
          <cell r="C393" t="str">
            <v>Cinema - Time and Rentals</v>
          </cell>
        </row>
        <row r="394">
          <cell r="B394">
            <v>8512</v>
          </cell>
          <cell r="C394" t="str">
            <v>Cinema - Development</v>
          </cell>
        </row>
        <row r="395">
          <cell r="B395">
            <v>8513</v>
          </cell>
          <cell r="C395" t="str">
            <v>Cinema - Production</v>
          </cell>
        </row>
        <row r="396">
          <cell r="C396" t="str">
            <v>Agency Fee</v>
          </cell>
        </row>
        <row r="397">
          <cell r="B397">
            <v>8521</v>
          </cell>
          <cell r="C397" t="str">
            <v>Radio - Time</v>
          </cell>
        </row>
        <row r="398">
          <cell r="B398">
            <v>8522</v>
          </cell>
          <cell r="C398" t="str">
            <v>Radio - Development</v>
          </cell>
        </row>
        <row r="399">
          <cell r="B399">
            <v>8523</v>
          </cell>
          <cell r="C399" t="str">
            <v>Radio - Production</v>
          </cell>
        </row>
        <row r="400">
          <cell r="B400">
            <v>8531</v>
          </cell>
          <cell r="C400" t="str">
            <v>Newspapers - Space</v>
          </cell>
        </row>
        <row r="401">
          <cell r="B401">
            <v>8532</v>
          </cell>
          <cell r="C401" t="str">
            <v>Newspapers - Development</v>
          </cell>
        </row>
        <row r="402">
          <cell r="B402">
            <v>8533</v>
          </cell>
          <cell r="C402" t="str">
            <v>Newspapers - Production</v>
          </cell>
        </row>
        <row r="403">
          <cell r="B403">
            <v>8541</v>
          </cell>
          <cell r="C403" t="str">
            <v>Magazines and Periodicals - Space</v>
          </cell>
        </row>
        <row r="404">
          <cell r="B404">
            <v>8542</v>
          </cell>
          <cell r="C404" t="str">
            <v>Magazines and Periodicals - Development</v>
          </cell>
        </row>
        <row r="405">
          <cell r="B405">
            <v>8543</v>
          </cell>
          <cell r="C405" t="str">
            <v>Magazines and Periodicals - Production</v>
          </cell>
        </row>
        <row r="406">
          <cell r="B406">
            <v>8551</v>
          </cell>
          <cell r="C406" t="str">
            <v>Posters - Rental</v>
          </cell>
        </row>
        <row r="407">
          <cell r="B407">
            <v>8552</v>
          </cell>
          <cell r="C407" t="str">
            <v>Posters - Development</v>
          </cell>
        </row>
        <row r="408">
          <cell r="B408">
            <v>8553</v>
          </cell>
          <cell r="C408" t="str">
            <v>Posters - Production</v>
          </cell>
        </row>
        <row r="409">
          <cell r="B409">
            <v>8561</v>
          </cell>
          <cell r="C409" t="str">
            <v>Painted Walls and Bulletins - Development</v>
          </cell>
        </row>
        <row r="410">
          <cell r="B410">
            <v>8562</v>
          </cell>
          <cell r="C410" t="str">
            <v>Painted Walls and Bulletins - Rental and Production</v>
          </cell>
        </row>
        <row r="411">
          <cell r="B411">
            <v>8571</v>
          </cell>
          <cell r="C411" t="str">
            <v>Public Transportation - Space</v>
          </cell>
        </row>
        <row r="412">
          <cell r="B412">
            <v>8572</v>
          </cell>
          <cell r="C412" t="str">
            <v>Public Transportation - Development</v>
          </cell>
        </row>
        <row r="413">
          <cell r="B413">
            <v>8573</v>
          </cell>
          <cell r="C413" t="str">
            <v>Public Transportation - Production</v>
          </cell>
        </row>
        <row r="414">
          <cell r="B414">
            <v>8581</v>
          </cell>
          <cell r="C414" t="str">
            <v>Electric Spectaculars - Development</v>
          </cell>
        </row>
        <row r="415">
          <cell r="B415">
            <v>8582</v>
          </cell>
          <cell r="C415" t="str">
            <v>Electric Spectaculars - Expenses</v>
          </cell>
        </row>
        <row r="416">
          <cell r="B416">
            <v>8583</v>
          </cell>
          <cell r="C416" t="str">
            <v>Electric and Neon Signs - Expenses</v>
          </cell>
        </row>
        <row r="417">
          <cell r="B417">
            <v>8584</v>
          </cell>
          <cell r="C417" t="str">
            <v>Electric and Neon Signs - Development</v>
          </cell>
        </row>
        <row r="418">
          <cell r="B418" t="str">
            <v>82-8584</v>
          </cell>
          <cell r="C418" t="str">
            <v>Lighted signs</v>
          </cell>
        </row>
        <row r="419">
          <cell r="B419" t="str">
            <v>51-8553</v>
          </cell>
          <cell r="C419" t="str">
            <v>Shop Signs</v>
          </cell>
        </row>
        <row r="420">
          <cell r="B420" t="str">
            <v>51-8553</v>
          </cell>
          <cell r="C420" t="str">
            <v>Billboards</v>
          </cell>
        </row>
        <row r="421">
          <cell r="C421" t="str">
            <v>Music Sponsorhip</v>
          </cell>
        </row>
        <row r="422">
          <cell r="C422" t="str">
            <v>Community Affairs</v>
          </cell>
        </row>
        <row r="423">
          <cell r="B423">
            <v>8601</v>
          </cell>
          <cell r="C423" t="str">
            <v>Point-of-Sale Materials - Outside - Development</v>
          </cell>
        </row>
        <row r="424">
          <cell r="B424">
            <v>8602</v>
          </cell>
          <cell r="C424" t="str">
            <v>Point-of-Sale Materials - Outside - Production</v>
          </cell>
        </row>
        <row r="425">
          <cell r="B425">
            <v>8603</v>
          </cell>
          <cell r="C425" t="str">
            <v>Point-of-Sale Signs - Outside - Production</v>
          </cell>
        </row>
        <row r="426">
          <cell r="B426">
            <v>8611</v>
          </cell>
          <cell r="C426" t="str">
            <v>Outside Advertising - Other - Development</v>
          </cell>
        </row>
        <row r="427">
          <cell r="B427">
            <v>8612</v>
          </cell>
          <cell r="C427" t="str">
            <v>Outside Advertising - Other - Production</v>
          </cell>
        </row>
        <row r="428">
          <cell r="B428">
            <v>8613</v>
          </cell>
          <cell r="C428" t="str">
            <v>Advertising - Creative Fees</v>
          </cell>
        </row>
        <row r="429">
          <cell r="B429">
            <v>8620</v>
          </cell>
          <cell r="C429" t="str">
            <v>Advertising - Miscellaneous</v>
          </cell>
        </row>
        <row r="430">
          <cell r="B430">
            <v>8710</v>
          </cell>
          <cell r="C430" t="str">
            <v>Sampling</v>
          </cell>
        </row>
        <row r="431">
          <cell r="B431">
            <v>8720</v>
          </cell>
          <cell r="C431" t="str">
            <v>Couponing</v>
          </cell>
        </row>
        <row r="432">
          <cell r="B432">
            <v>8731</v>
          </cell>
          <cell r="C432" t="str">
            <v>Contests - Dealer</v>
          </cell>
        </row>
        <row r="433">
          <cell r="B433">
            <v>8732</v>
          </cell>
          <cell r="C433" t="str">
            <v>Contests - Consumer</v>
          </cell>
        </row>
        <row r="434">
          <cell r="B434">
            <v>8733</v>
          </cell>
          <cell r="C434" t="str">
            <v>Contests - All Other</v>
          </cell>
        </row>
        <row r="435">
          <cell r="B435">
            <v>8740</v>
          </cell>
          <cell r="C435" t="str">
            <v>Special Events</v>
          </cell>
        </row>
        <row r="436">
          <cell r="B436">
            <v>8750</v>
          </cell>
          <cell r="C436" t="str">
            <v>Concessions</v>
          </cell>
        </row>
        <row r="437">
          <cell r="B437">
            <v>8760</v>
          </cell>
          <cell r="C437" t="str">
            <v>Exhibitions</v>
          </cell>
        </row>
        <row r="438">
          <cell r="B438">
            <v>8770</v>
          </cell>
          <cell r="C438" t="str">
            <v>Novelties</v>
          </cell>
        </row>
        <row r="439">
          <cell r="B439">
            <v>8781</v>
          </cell>
          <cell r="C439" t="str">
            <v>Participation - Open Type Coolers</v>
          </cell>
        </row>
        <row r="440">
          <cell r="B440">
            <v>8782</v>
          </cell>
          <cell r="C440" t="str">
            <v>Participation - Bottle Vending Equipment</v>
          </cell>
        </row>
        <row r="441">
          <cell r="B441">
            <v>8783</v>
          </cell>
          <cell r="C441" t="str">
            <v>Participation - Can Vending Equipment</v>
          </cell>
        </row>
        <row r="442">
          <cell r="B442">
            <v>8784</v>
          </cell>
          <cell r="C442" t="str">
            <v>Participation - Pre-Mix Dispensers</v>
          </cell>
        </row>
        <row r="443">
          <cell r="B443">
            <v>8785</v>
          </cell>
          <cell r="C443" t="str">
            <v>Participation - Post-Mix Dispensers</v>
          </cell>
        </row>
        <row r="444">
          <cell r="B444">
            <v>8787</v>
          </cell>
          <cell r="C444" t="str">
            <v>Participation - Other Vending and Dispensing Equipment</v>
          </cell>
        </row>
        <row r="445">
          <cell r="B445">
            <v>8790</v>
          </cell>
          <cell r="C445" t="str">
            <v>Promotion Packaging</v>
          </cell>
        </row>
        <row r="446">
          <cell r="B446">
            <v>8800</v>
          </cell>
          <cell r="C446" t="str">
            <v>Dealer Promotions</v>
          </cell>
        </row>
        <row r="447">
          <cell r="B447">
            <v>8810</v>
          </cell>
          <cell r="C447" t="str">
            <v>Consumer Promotions</v>
          </cell>
        </row>
        <row r="448">
          <cell r="B448">
            <v>8830</v>
          </cell>
          <cell r="C448" t="str">
            <v>Dealer Meetings and Expenses</v>
          </cell>
        </row>
        <row r="449">
          <cell r="B449">
            <v>8841</v>
          </cell>
          <cell r="C449" t="str">
            <v>Point-of-Sale Materials - Inside - Development</v>
          </cell>
        </row>
        <row r="450">
          <cell r="B450">
            <v>8842</v>
          </cell>
          <cell r="C450" t="str">
            <v>Point-of-Sale Materials - Inside - Production</v>
          </cell>
        </row>
        <row r="451">
          <cell r="B451">
            <v>8850</v>
          </cell>
          <cell r="C451" t="str">
            <v>Sponsorships - Sports - International</v>
          </cell>
        </row>
        <row r="452">
          <cell r="B452">
            <v>8911</v>
          </cell>
          <cell r="C452" t="str">
            <v>Sponsorships - Sports - National and Local</v>
          </cell>
        </row>
        <row r="453">
          <cell r="B453">
            <v>8920</v>
          </cell>
          <cell r="C453" t="str">
            <v>Sponsorships - Scholarships</v>
          </cell>
        </row>
        <row r="454">
          <cell r="B454">
            <v>8931</v>
          </cell>
          <cell r="C454" t="str">
            <v>Printed Materials</v>
          </cell>
        </row>
        <row r="455">
          <cell r="B455">
            <v>8941</v>
          </cell>
          <cell r="C455" t="str">
            <v>Sponsorships - Community Service</v>
          </cell>
        </row>
        <row r="456">
          <cell r="B456">
            <v>8950</v>
          </cell>
          <cell r="C456" t="str">
            <v>Sponsorships - Cultural Events</v>
          </cell>
        </row>
        <row r="457">
          <cell r="B457">
            <v>8961</v>
          </cell>
          <cell r="C457" t="str">
            <v>Sponsorships - Other</v>
          </cell>
        </row>
        <row r="458">
          <cell r="B458">
            <v>8971</v>
          </cell>
          <cell r="C458" t="str">
            <v>Other Materials</v>
          </cell>
        </row>
        <row r="459">
          <cell r="B459">
            <v>8981</v>
          </cell>
          <cell r="C459" t="str">
            <v>Audio Visual Materials</v>
          </cell>
        </row>
        <row r="460">
          <cell r="B460">
            <v>8985</v>
          </cell>
          <cell r="C460" t="str">
            <v>Films</v>
          </cell>
        </row>
        <row r="462">
          <cell r="C462" t="str">
            <v>ADDITIONS TO INCOME</v>
          </cell>
        </row>
        <row r="463">
          <cell r="B463">
            <v>7001</v>
          </cell>
          <cell r="C463" t="str">
            <v>Interest Income - Consolidated Affiliates</v>
          </cell>
        </row>
        <row r="464">
          <cell r="B464">
            <v>7003</v>
          </cell>
          <cell r="C464" t="str">
            <v>Interest Income - Other</v>
          </cell>
        </row>
        <row r="465">
          <cell r="B465">
            <v>7004</v>
          </cell>
          <cell r="C465" t="str">
            <v>Rental Income - Consolidated Affiliates</v>
          </cell>
        </row>
        <row r="466">
          <cell r="B466">
            <v>7006</v>
          </cell>
          <cell r="C466" t="str">
            <v>Rental Income - Other</v>
          </cell>
        </row>
        <row r="467">
          <cell r="B467">
            <v>7008</v>
          </cell>
          <cell r="C467" t="str">
            <v>Income from Investments</v>
          </cell>
        </row>
        <row r="468">
          <cell r="B468">
            <v>7009</v>
          </cell>
          <cell r="C468" t="str">
            <v>Fees and Commission Income - Consolidated Affiliates</v>
          </cell>
        </row>
        <row r="469">
          <cell r="B469">
            <v>7011</v>
          </cell>
          <cell r="C469" t="str">
            <v>Fees and Commission Income - Other</v>
          </cell>
        </row>
        <row r="470">
          <cell r="B470">
            <v>7012</v>
          </cell>
          <cell r="C470" t="str">
            <v>Gain on Disposal of Property, Plant and  Equipment</v>
          </cell>
        </row>
        <row r="471">
          <cell r="B471">
            <v>7014</v>
          </cell>
          <cell r="C471" t="str">
            <v>Gain on Exchange</v>
          </cell>
        </row>
        <row r="472">
          <cell r="B472">
            <v>7016</v>
          </cell>
          <cell r="C472" t="str">
            <v>Nonoperating Additions to Income</v>
          </cell>
        </row>
        <row r="473">
          <cell r="B473">
            <v>7018</v>
          </cell>
          <cell r="C473" t="str">
            <v>Gain of Disposal of Other Assets</v>
          </cell>
        </row>
        <row r="474">
          <cell r="B474">
            <v>7021</v>
          </cell>
          <cell r="C474" t="str">
            <v>Gain from Write-off of In-Trade Containers</v>
          </cell>
        </row>
        <row r="475">
          <cell r="B475">
            <v>7027</v>
          </cell>
          <cell r="C475" t="str">
            <v>Royalty and License Fee Income - Consolidated Affiliates</v>
          </cell>
        </row>
        <row r="476">
          <cell r="B476">
            <v>7028</v>
          </cell>
          <cell r="C476" t="str">
            <v>Royalty and License Fee Income - Other</v>
          </cell>
        </row>
        <row r="478">
          <cell r="C478" t="str">
            <v>DEDUCTIONS FROM INCOME</v>
          </cell>
        </row>
        <row r="479">
          <cell r="B479">
            <v>7201</v>
          </cell>
          <cell r="C479" t="str">
            <v>Consolidatd Affiliates - Interest Expense</v>
          </cell>
        </row>
        <row r="480">
          <cell r="B480">
            <v>7203</v>
          </cell>
          <cell r="C480" t="str">
            <v>Interest Expense</v>
          </cell>
        </row>
        <row r="481">
          <cell r="B481">
            <v>7204</v>
          </cell>
          <cell r="C481" t="str">
            <v xml:space="preserve">Bank Charges </v>
          </cell>
        </row>
        <row r="482">
          <cell r="B482">
            <v>7205</v>
          </cell>
          <cell r="C482" t="str">
            <v>Company-Owned Property Rental Expense - Depreciation</v>
          </cell>
        </row>
        <row r="483">
          <cell r="B483">
            <v>7206</v>
          </cell>
          <cell r="C483" t="str">
            <v>Company-Owned Property Rental Expense - All Other</v>
          </cell>
        </row>
        <row r="484">
          <cell r="B484">
            <v>7207</v>
          </cell>
          <cell r="C484" t="str">
            <v>Leased Property Rental Expense</v>
          </cell>
        </row>
        <row r="485">
          <cell r="B485">
            <v>7208</v>
          </cell>
          <cell r="C485" t="str">
            <v>Loss on Disposal of Property, Plant and Equipment</v>
          </cell>
        </row>
        <row r="486">
          <cell r="B486">
            <v>7210</v>
          </cell>
          <cell r="C486" t="str">
            <v>Inventory Losses</v>
          </cell>
        </row>
        <row r="487">
          <cell r="B487">
            <v>7212</v>
          </cell>
          <cell r="C487" t="str">
            <v>Idle Plant Expense - Depreciation</v>
          </cell>
        </row>
        <row r="488">
          <cell r="B488">
            <v>7213</v>
          </cell>
          <cell r="C488" t="str">
            <v>Idle Plant Expense - All Other</v>
          </cell>
        </row>
        <row r="489">
          <cell r="B489">
            <v>7214</v>
          </cell>
          <cell r="C489" t="str">
            <v>Fees and Commission Expenses - Consolidated Affiliates</v>
          </cell>
        </row>
        <row r="490">
          <cell r="B490">
            <v>7216</v>
          </cell>
          <cell r="C490" t="str">
            <v>Fees and Commission Expenses - Other</v>
          </cell>
        </row>
        <row r="491">
          <cell r="B491">
            <v>7217</v>
          </cell>
          <cell r="C491" t="str">
            <v xml:space="preserve">Loss on Exchange </v>
          </cell>
        </row>
        <row r="492">
          <cell r="B492">
            <v>7219</v>
          </cell>
          <cell r="C492" t="str">
            <v>Nonoperating Deductions from Income</v>
          </cell>
        </row>
        <row r="493">
          <cell r="B493">
            <v>7220</v>
          </cell>
          <cell r="C493" t="str">
            <v>Royalty and License Fee Expenses - Consolidated Affiliates</v>
          </cell>
        </row>
        <row r="494">
          <cell r="B494">
            <v>7222</v>
          </cell>
          <cell r="C494" t="str">
            <v>Royalty and License Fee Expense - Other</v>
          </cell>
        </row>
        <row r="495">
          <cell r="B495">
            <v>7223</v>
          </cell>
          <cell r="C495" t="str">
            <v>Loss on Disposal of Other Assets</v>
          </cell>
        </row>
        <row r="496">
          <cell r="B496">
            <v>7227</v>
          </cell>
          <cell r="C496" t="str">
            <v>Cons. Aff. - Company-Owned Property Rental Expense Depr</v>
          </cell>
        </row>
        <row r="497">
          <cell r="B497">
            <v>7228</v>
          </cell>
          <cell r="C497" t="str">
            <v>Cons. Aff. - Company-Owned Property Rental Expense Other</v>
          </cell>
        </row>
        <row r="498">
          <cell r="B498">
            <v>7229</v>
          </cell>
          <cell r="C498" t="str">
            <v>Minority Interest Accrual</v>
          </cell>
        </row>
        <row r="499">
          <cell r="B499">
            <v>7231</v>
          </cell>
          <cell r="C499" t="str">
            <v>Loss on Returnable Containers</v>
          </cell>
        </row>
        <row r="500">
          <cell r="B500">
            <v>7232</v>
          </cell>
          <cell r="C500" t="str">
            <v>Provision for Surplus Returnable Containers</v>
          </cell>
        </row>
        <row r="501">
          <cell r="B501">
            <v>7234</v>
          </cell>
          <cell r="C501" t="str">
            <v>Interest Costs Capitalised</v>
          </cell>
        </row>
        <row r="502">
          <cell r="B502">
            <v>7241</v>
          </cell>
          <cell r="C502" t="str">
            <v>Political Contributions</v>
          </cell>
        </row>
        <row r="504">
          <cell r="C504" t="str">
            <v>INCOME TAX PROVISION</v>
          </cell>
        </row>
        <row r="505">
          <cell r="B505">
            <v>7540</v>
          </cell>
          <cell r="C505" t="str">
            <v>Income Tax Provision - Current Year</v>
          </cell>
        </row>
        <row r="506">
          <cell r="B506">
            <v>7550</v>
          </cell>
          <cell r="C506" t="str">
            <v>Income Tax Provision - Prior Years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Analysis"/>
      <sheetName val="Primary"/>
      <sheetName val="Primary (Trg)"/>
      <sheetName val="Secondary"/>
      <sheetName val="Secondary (Trg)"/>
      <sheetName val="Outlets"/>
      <sheetName val="Outlets (Trg)"/>
      <sheetName val="Villages"/>
      <sheetName val="Villages (Trg)"/>
      <sheetName val="OYA"/>
      <sheetName val="OYA (Trg)"/>
      <sheetName val="OYA (WS)"/>
      <sheetName val="OYA (WS) (Trg)"/>
      <sheetName val="Jammu"/>
    </sheetNames>
    <sheetDataSet>
      <sheetData sheetId="0" refreshError="1"/>
      <sheetData sheetId="1" refreshError="1">
        <row r="3">
          <cell r="B3" t="str">
            <v>Outlets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1- SWOT"/>
      <sheetName val="2- STRATEGY"/>
      <sheetName val="3-Competition"/>
      <sheetName val="4-INFRA"/>
      <sheetName val="5-VOLUME BY CHANNEL"/>
      <sheetName val="6-NEW OLT VOLUMES"/>
      <sheetName val="7-SGA VOLUMES"/>
      <sheetName val="8-REDEPLOY"/>
      <sheetName val="9-SOURCES OF GROWTH"/>
      <sheetName val="10-SGAS"/>
      <sheetName val="11-COOLER PLACEMENT "/>
      <sheetName val="12-INDIRECT DIST ANALYSIS"/>
      <sheetName val="13-Vehicle planning"/>
      <sheetName val="14-PROFIT IMPROV. PLAN"/>
      <sheetName val="15-disc"/>
      <sheetName val="F1-IUPricing"/>
      <sheetName val="F2-Input"/>
      <sheetName val="F3-Input BS"/>
      <sheetName val="Glass Adj"/>
      <sheetName val="F4-Prod Ohd"/>
      <sheetName val="TVM"/>
      <sheetName val="CLT"/>
      <sheetName val="PLGT"/>
      <sheetName val="F5-S&amp;D Admin Ohd"/>
      <sheetName val="PriceSourSupp"/>
      <sheetName val="Link"/>
      <sheetName val="F6-Sourcing Vol"/>
      <sheetName val="F7-Supply Vol"/>
      <sheetName val="Var Cost"/>
      <sheetName val="RMPM Cost"/>
      <sheetName val="Consumption"/>
      <sheetName val="Price"/>
      <sheetName val="Revenue"/>
      <sheetName val="RevSupply"/>
      <sheetName val="COGS Vol"/>
      <sheetName val="SourcingCost"/>
      <sheetName val="Prod Cost"/>
      <sheetName val="Overheads"/>
      <sheetName val="Glass &amp; Cases"/>
      <sheetName val="Depreciation"/>
      <sheetName val="Cost Brkup"/>
      <sheetName val="P&amp;L Cost Cs"/>
      <sheetName val="P&amp;L "/>
      <sheetName val="Work Cap"/>
      <sheetName val="Balance Sheet"/>
      <sheetName val="CashFlow"/>
      <sheetName val="Notes"/>
      <sheetName val="1-_SWOT"/>
      <sheetName val="2-_STRATEGY"/>
      <sheetName val="5-VOLUME_BY_CHANNEL"/>
      <sheetName val="6-NEW_OLT_VOLUMES"/>
      <sheetName val="7-SGA_VOLUMES"/>
      <sheetName val="9-SOURCES_OF_GROWTH"/>
      <sheetName val="11-COOLER_PLACEMENT_"/>
      <sheetName val="12-INDIRECT_DIST_ANALYSIS"/>
      <sheetName val="13-Vehicle_planning"/>
      <sheetName val="14-PROFIT_IMPROV__PLAN"/>
      <sheetName val="F3-Input_BS"/>
      <sheetName val="Glass_Adj"/>
      <sheetName val="F4-Prod_Ohd"/>
      <sheetName val="F5-S&amp;D_Admin_Ohd"/>
      <sheetName val="F6-Sourcing_Vol"/>
      <sheetName val="F7-Supply_Vol"/>
      <sheetName val="Var_Cost"/>
      <sheetName val="RMPM_Cost"/>
      <sheetName val="COGS_Vol"/>
      <sheetName val="Prod_Cost"/>
      <sheetName val="Glass_&amp;_Cases"/>
      <sheetName val="Cost_Brkup"/>
      <sheetName val="P&amp;L_Cost_Cs"/>
      <sheetName val="P&amp;L_"/>
      <sheetName val="Work_Cap"/>
      <sheetName val="Balance_Sheet"/>
      <sheetName val="Emp Wel-Canteen"/>
      <sheetName val="U-4_Investments &amp; FD"/>
      <sheetName val="C.2.1_Additions in 2007-08"/>
      <sheetName val="ADEX"/>
      <sheetName val="Overheads01"/>
      <sheetName val="Analysis"/>
      <sheetName val="Details"/>
      <sheetName val="G"/>
      <sheetName val="Per Diem"/>
      <sheetName val="6-NEW_OLT_VOLUM"/>
      <sheetName val="Assumptions IRMG"/>
      <sheetName val="Assumptions US-Rev"/>
      <sheetName val="1-_SWOT1"/>
      <sheetName val="2-_STRATEGY1"/>
      <sheetName val="5-VOLUME_BY_CHANNEL1"/>
      <sheetName val="6-NEW_OLT_VOLUMES1"/>
      <sheetName val="7-SGA_VOLUMES1"/>
      <sheetName val="9-SOURCES_OF_GROWTH1"/>
      <sheetName val="11-COOLER_PLACEMENT_1"/>
      <sheetName val="12-INDIRECT_DIST_ANALYSIS1"/>
      <sheetName val="13-Vehicle_planning1"/>
      <sheetName val="14-PROFIT_IMPROV__PLAN1"/>
      <sheetName val="F3-Input_BS1"/>
      <sheetName val="Glass_Adj1"/>
      <sheetName val="F4-Prod_Ohd1"/>
      <sheetName val="F5-S&amp;D_Admin_Ohd1"/>
      <sheetName val="F6-Sourcing_Vol1"/>
      <sheetName val="F7-Supply_Vol1"/>
      <sheetName val="Var_Cost1"/>
      <sheetName val="RMPM_Cost1"/>
      <sheetName val="COGS_Vol1"/>
      <sheetName val="Prod_Cost1"/>
      <sheetName val="Glass_&amp;_Cases1"/>
      <sheetName val="Cost_Brkup1"/>
      <sheetName val="P&amp;L_Cost_Cs1"/>
      <sheetName val="P&amp;L_1"/>
      <sheetName val="Work_Cap1"/>
      <sheetName val="Balance_Sheet1"/>
      <sheetName val="Emp_Wel-Canteen"/>
      <sheetName val="U-4_Investments_&amp;_FD"/>
      <sheetName val="Per_Diem"/>
      <sheetName val="C_2_1_Additions_in_2007-08"/>
      <sheetName val="Sheet3"/>
      <sheetName val="QOS RP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Data"/>
      <sheetName val="CITI"/>
      <sheetName val="Receipts"/>
      <sheetName val="Test"/>
      <sheetName val="Account"/>
    </sheetNames>
    <sheetDataSet>
      <sheetData sheetId="0" refreshError="1">
        <row r="1">
          <cell r="E1" t="str">
            <v>OUTNUM</v>
          </cell>
          <cell r="F1" t="str">
            <v>CHKDIG</v>
          </cell>
          <cell r="G1" t="str">
            <v>ADRLIN1</v>
          </cell>
          <cell r="H1" t="str">
            <v>DETCOD</v>
          </cell>
        </row>
        <row r="2">
          <cell r="E2">
            <v>2183753</v>
          </cell>
          <cell r="F2">
            <v>9</v>
          </cell>
          <cell r="G2" t="str">
            <v xml:space="preserve">CTY TNHH TM MINH TU           </v>
          </cell>
          <cell r="H2">
            <v>211</v>
          </cell>
        </row>
        <row r="3">
          <cell r="E3">
            <v>2183754</v>
          </cell>
          <cell r="F3">
            <v>7</v>
          </cell>
          <cell r="G3" t="str">
            <v xml:space="preserve">NGUYEN TRONG SAN              </v>
          </cell>
          <cell r="H3">
            <v>213</v>
          </cell>
        </row>
        <row r="4">
          <cell r="E4">
            <v>2184323</v>
          </cell>
          <cell r="F4">
            <v>0</v>
          </cell>
          <cell r="G4" t="str">
            <v xml:space="preserve">NGUYEN THI TUYET              </v>
          </cell>
          <cell r="H4">
            <v>211</v>
          </cell>
        </row>
        <row r="5">
          <cell r="E5">
            <v>2184325</v>
          </cell>
          <cell r="F5">
            <v>5</v>
          </cell>
          <cell r="G5" t="str">
            <v xml:space="preserve">TRAN THUY                     </v>
          </cell>
          <cell r="H5">
            <v>211</v>
          </cell>
        </row>
        <row r="6">
          <cell r="E6">
            <v>2184331</v>
          </cell>
          <cell r="F6">
            <v>3</v>
          </cell>
          <cell r="G6" t="str">
            <v xml:space="preserve">DANG THI THU HUONG            </v>
          </cell>
          <cell r="H6">
            <v>211</v>
          </cell>
        </row>
        <row r="7">
          <cell r="E7">
            <v>2184340</v>
          </cell>
          <cell r="F7">
            <v>4</v>
          </cell>
          <cell r="G7" t="str">
            <v xml:space="preserve">DUONG VIET HA                 </v>
          </cell>
          <cell r="H7">
            <v>211</v>
          </cell>
        </row>
        <row r="8">
          <cell r="E8">
            <v>2184344</v>
          </cell>
          <cell r="F8">
            <v>6</v>
          </cell>
          <cell r="G8" t="str">
            <v xml:space="preserve">TRAN VAN LOI                  </v>
          </cell>
          <cell r="H8">
            <v>211</v>
          </cell>
        </row>
        <row r="9">
          <cell r="E9">
            <v>2184361</v>
          </cell>
          <cell r="F9">
            <v>0</v>
          </cell>
          <cell r="G9" t="str">
            <v xml:space="preserve">NGUYEN VAN CUONG              </v>
          </cell>
          <cell r="H9">
            <v>211</v>
          </cell>
        </row>
        <row r="10">
          <cell r="E10">
            <v>2184369</v>
          </cell>
          <cell r="F10">
            <v>3</v>
          </cell>
          <cell r="G10" t="str">
            <v xml:space="preserve">NGUYEN THI KIM QUAT           </v>
          </cell>
          <cell r="H10">
            <v>211</v>
          </cell>
        </row>
        <row r="11">
          <cell r="E11">
            <v>2184394</v>
          </cell>
          <cell r="F11">
            <v>1</v>
          </cell>
          <cell r="G11" t="str">
            <v xml:space="preserve">CONG TY TNHH LONG NAM         </v>
          </cell>
          <cell r="H11">
            <v>211</v>
          </cell>
        </row>
        <row r="12">
          <cell r="E12">
            <v>2184396</v>
          </cell>
          <cell r="F12">
            <v>6</v>
          </cell>
          <cell r="G12" t="str">
            <v xml:space="preserve">LAM THI HANH                  </v>
          </cell>
          <cell r="H12">
            <v>213</v>
          </cell>
        </row>
        <row r="13">
          <cell r="E13">
            <v>2184399</v>
          </cell>
          <cell r="F13">
            <v>0</v>
          </cell>
          <cell r="G13" t="str">
            <v xml:space="preserve">NGUYEN THI HA                 </v>
          </cell>
          <cell r="H13">
            <v>213</v>
          </cell>
        </row>
        <row r="14">
          <cell r="E14">
            <v>2184400</v>
          </cell>
          <cell r="F14">
            <v>6</v>
          </cell>
          <cell r="G14" t="str">
            <v xml:space="preserve">NGUYEN DAC KY                 </v>
          </cell>
          <cell r="H14">
            <v>213</v>
          </cell>
        </row>
        <row r="15">
          <cell r="E15">
            <v>2184402</v>
          </cell>
          <cell r="F15">
            <v>2</v>
          </cell>
          <cell r="G15" t="str">
            <v xml:space="preserve">LE VAN HA                     </v>
          </cell>
          <cell r="H15">
            <v>213</v>
          </cell>
        </row>
        <row r="16">
          <cell r="E16">
            <v>2184409</v>
          </cell>
          <cell r="F16">
            <v>7</v>
          </cell>
          <cell r="G16" t="str">
            <v xml:space="preserve">LE VAN THANG                  </v>
          </cell>
          <cell r="H16">
            <v>213</v>
          </cell>
        </row>
        <row r="17">
          <cell r="E17">
            <v>2184414</v>
          </cell>
          <cell r="F17">
            <v>7</v>
          </cell>
          <cell r="G17" t="str">
            <v xml:space="preserve">DINH THI HANH                 </v>
          </cell>
          <cell r="H17">
            <v>211</v>
          </cell>
        </row>
        <row r="18">
          <cell r="E18">
            <v>2184419</v>
          </cell>
          <cell r="F18">
            <v>6</v>
          </cell>
          <cell r="G18" t="str">
            <v xml:space="preserve">NPP HIEN MAN                  </v>
          </cell>
          <cell r="H18">
            <v>213</v>
          </cell>
        </row>
        <row r="19">
          <cell r="E19">
            <v>2184422</v>
          </cell>
          <cell r="F19">
            <v>0</v>
          </cell>
          <cell r="G19" t="str">
            <v xml:space="preserve">PHAM ANH TUAN                 </v>
          </cell>
          <cell r="H19">
            <v>211</v>
          </cell>
        </row>
        <row r="20">
          <cell r="E20">
            <v>2184440</v>
          </cell>
          <cell r="F20">
            <v>2</v>
          </cell>
          <cell r="G20" t="str">
            <v xml:space="preserve">TRAN THI HUONG                </v>
          </cell>
          <cell r="H20">
            <v>213</v>
          </cell>
        </row>
        <row r="21">
          <cell r="E21">
            <v>2183755</v>
          </cell>
          <cell r="F21">
            <v>4</v>
          </cell>
          <cell r="G21" t="str">
            <v xml:space="preserve">PHAM TAM                      </v>
          </cell>
          <cell r="H21">
            <v>213</v>
          </cell>
        </row>
        <row r="22">
          <cell r="E22">
            <v>2999991</v>
          </cell>
          <cell r="F22">
            <v>9</v>
          </cell>
          <cell r="G22" t="str">
            <v xml:space="preserve">HIGH LEVEL - DSD              </v>
          </cell>
          <cell r="H22">
            <v>211</v>
          </cell>
        </row>
        <row r="23">
          <cell r="E23">
            <v>2999992</v>
          </cell>
          <cell r="F23">
            <v>7</v>
          </cell>
          <cell r="G23" t="str">
            <v xml:space="preserve">HIGH LEVEL - WS               </v>
          </cell>
          <cell r="H23">
            <v>211</v>
          </cell>
        </row>
        <row r="24">
          <cell r="E24">
            <v>2999993</v>
          </cell>
          <cell r="F24">
            <v>5</v>
          </cell>
          <cell r="G24" t="str">
            <v xml:space="preserve">HIGH LEVEL - DS               </v>
          </cell>
          <cell r="H24">
            <v>211</v>
          </cell>
        </row>
        <row r="25">
          <cell r="E25">
            <v>2999994</v>
          </cell>
          <cell r="F25">
            <v>3</v>
          </cell>
          <cell r="G25" t="str">
            <v xml:space="preserve">HIGH LEVEL - SP               </v>
          </cell>
          <cell r="H25">
            <v>211</v>
          </cell>
        </row>
        <row r="26">
          <cell r="E26">
            <v>2184500</v>
          </cell>
          <cell r="F26">
            <v>3</v>
          </cell>
          <cell r="G26" t="str">
            <v xml:space="preserve">TA ANH TUAN                   </v>
          </cell>
          <cell r="H26">
            <v>211</v>
          </cell>
        </row>
        <row r="27">
          <cell r="E27">
            <v>2184501</v>
          </cell>
          <cell r="F27">
            <v>1</v>
          </cell>
          <cell r="G27" t="str">
            <v xml:space="preserve">NGUYEN NGOC TUNG              </v>
          </cell>
          <cell r="H27">
            <v>211</v>
          </cell>
        </row>
        <row r="28">
          <cell r="E28">
            <v>2184525</v>
          </cell>
          <cell r="F28">
            <v>0</v>
          </cell>
          <cell r="G28" t="str">
            <v xml:space="preserve">DO TUYET MINH                 </v>
          </cell>
          <cell r="H28">
            <v>211</v>
          </cell>
        </row>
        <row r="29">
          <cell r="E29">
            <v>2184528</v>
          </cell>
          <cell r="F29">
            <v>4</v>
          </cell>
          <cell r="G29" t="str">
            <v xml:space="preserve">NPP TUAN VAN                  </v>
          </cell>
          <cell r="H29">
            <v>213</v>
          </cell>
        </row>
        <row r="30">
          <cell r="E30">
            <v>2184533</v>
          </cell>
          <cell r="F30">
            <v>4</v>
          </cell>
          <cell r="G30" t="str">
            <v xml:space="preserve">TRAN VAN MANG                 </v>
          </cell>
          <cell r="H30">
            <v>213</v>
          </cell>
        </row>
        <row r="31">
          <cell r="E31">
            <v>2184538</v>
          </cell>
          <cell r="F31">
            <v>3</v>
          </cell>
          <cell r="G31" t="str">
            <v xml:space="preserve">DO VU CHUONG                  </v>
          </cell>
          <cell r="H31">
            <v>211</v>
          </cell>
        </row>
        <row r="32">
          <cell r="E32">
            <v>2184546</v>
          </cell>
          <cell r="F32">
            <v>6</v>
          </cell>
          <cell r="G32" t="str">
            <v xml:space="preserve">NGUYEN HOANG HA               </v>
          </cell>
          <cell r="H32">
            <v>211</v>
          </cell>
        </row>
        <row r="33">
          <cell r="E33">
            <v>2184553</v>
          </cell>
          <cell r="F33">
            <v>2</v>
          </cell>
          <cell r="G33" t="str">
            <v xml:space="preserve">NGUYEN QUANG VINH             </v>
          </cell>
          <cell r="H33">
            <v>211</v>
          </cell>
        </row>
        <row r="34">
          <cell r="E34">
            <v>2184557</v>
          </cell>
          <cell r="F34">
            <v>3</v>
          </cell>
          <cell r="G34" t="str">
            <v xml:space="preserve">NGUYEN THI XA                 </v>
          </cell>
          <cell r="H34">
            <v>211</v>
          </cell>
        </row>
        <row r="35">
          <cell r="E35">
            <v>2184560</v>
          </cell>
          <cell r="F35">
            <v>7</v>
          </cell>
          <cell r="G35" t="str">
            <v xml:space="preserve">PHUNG THI ANH                 </v>
          </cell>
          <cell r="H35">
            <v>213</v>
          </cell>
        </row>
        <row r="36">
          <cell r="E36">
            <v>2184566</v>
          </cell>
          <cell r="F36">
            <v>4</v>
          </cell>
          <cell r="G36" t="str">
            <v xml:space="preserve">NGUYEN THI HAI YEN            </v>
          </cell>
          <cell r="H36">
            <v>211</v>
          </cell>
        </row>
        <row r="37">
          <cell r="E37">
            <v>2184574</v>
          </cell>
          <cell r="F37">
            <v>8</v>
          </cell>
          <cell r="G37" t="str">
            <v xml:space="preserve">NGUYEN THI TUYET MAI          </v>
          </cell>
          <cell r="H37">
            <v>211</v>
          </cell>
        </row>
        <row r="38">
          <cell r="E38">
            <v>2184575</v>
          </cell>
          <cell r="F38">
            <v>5</v>
          </cell>
          <cell r="G38" t="str">
            <v xml:space="preserve">NGO THI HIEN                  </v>
          </cell>
          <cell r="H38">
            <v>211</v>
          </cell>
        </row>
        <row r="39">
          <cell r="E39">
            <v>2184588</v>
          </cell>
          <cell r="F39">
            <v>8</v>
          </cell>
          <cell r="G39" t="str">
            <v xml:space="preserve">TRAN THANH HUONG              </v>
          </cell>
          <cell r="H39">
            <v>211</v>
          </cell>
        </row>
        <row r="40">
          <cell r="E40">
            <v>2184596</v>
          </cell>
          <cell r="F40">
            <v>1</v>
          </cell>
          <cell r="G40" t="str">
            <v xml:space="preserve">NGUYEN NGOC THAI              </v>
          </cell>
          <cell r="H40">
            <v>213</v>
          </cell>
        </row>
        <row r="41">
          <cell r="E41">
            <v>2184616</v>
          </cell>
          <cell r="F41">
            <v>7</v>
          </cell>
          <cell r="G41" t="str">
            <v xml:space="preserve">PHUNG BA CHUNG                </v>
          </cell>
          <cell r="H41">
            <v>211</v>
          </cell>
        </row>
        <row r="42">
          <cell r="E42">
            <v>2184620</v>
          </cell>
          <cell r="F42">
            <v>9</v>
          </cell>
          <cell r="G42" t="str">
            <v xml:space="preserve">TRAN VAN LUYEN                </v>
          </cell>
          <cell r="H42">
            <v>211</v>
          </cell>
        </row>
        <row r="43">
          <cell r="E43">
            <v>2184679</v>
          </cell>
          <cell r="F43">
            <v>5</v>
          </cell>
          <cell r="G43" t="str">
            <v xml:space="preserve">NGUYEN THI NAM                </v>
          </cell>
          <cell r="H43">
            <v>211</v>
          </cell>
        </row>
        <row r="44">
          <cell r="E44">
            <v>2183756</v>
          </cell>
          <cell r="F44">
            <v>2</v>
          </cell>
          <cell r="G44" t="str">
            <v xml:space="preserve">LE THI LIEN                   </v>
          </cell>
          <cell r="H44">
            <v>213</v>
          </cell>
        </row>
        <row r="45">
          <cell r="E45">
            <v>2184457</v>
          </cell>
          <cell r="F45">
            <v>6</v>
          </cell>
          <cell r="G45" t="str">
            <v xml:space="preserve">HO THI THUY                   </v>
          </cell>
          <cell r="H45">
            <v>213</v>
          </cell>
        </row>
        <row r="46">
          <cell r="E46">
            <v>2184458</v>
          </cell>
          <cell r="F46">
            <v>4</v>
          </cell>
          <cell r="G46" t="str">
            <v>CTCP QUANG CAO TMDV THANG LONG</v>
          </cell>
          <cell r="H46">
            <v>211</v>
          </cell>
        </row>
        <row r="47">
          <cell r="E47">
            <v>2184459</v>
          </cell>
          <cell r="F47">
            <v>2</v>
          </cell>
          <cell r="G47" t="str">
            <v xml:space="preserve">LE THI VI CAM                 </v>
          </cell>
          <cell r="H47">
            <v>211</v>
          </cell>
        </row>
        <row r="48">
          <cell r="E48">
            <v>2184460</v>
          </cell>
          <cell r="F48">
            <v>0</v>
          </cell>
          <cell r="G48" t="str">
            <v xml:space="preserve">NGUYEN THANH HUONG            </v>
          </cell>
          <cell r="H48">
            <v>211</v>
          </cell>
        </row>
        <row r="49">
          <cell r="E49">
            <v>2184461</v>
          </cell>
          <cell r="F49">
            <v>8</v>
          </cell>
          <cell r="G49" t="str">
            <v xml:space="preserve">DAO MINH HOAN                 </v>
          </cell>
          <cell r="H49">
            <v>211</v>
          </cell>
        </row>
        <row r="50">
          <cell r="E50">
            <v>2184462</v>
          </cell>
          <cell r="F50">
            <v>6</v>
          </cell>
          <cell r="G50" t="str">
            <v xml:space="preserve">NGUYEN THI QUY                </v>
          </cell>
          <cell r="H50">
            <v>211</v>
          </cell>
        </row>
        <row r="51">
          <cell r="E51">
            <v>2184463</v>
          </cell>
          <cell r="F51">
            <v>4</v>
          </cell>
          <cell r="G51" t="str">
            <v xml:space="preserve">PHAM THANH HUONG              </v>
          </cell>
          <cell r="H51">
            <v>211</v>
          </cell>
        </row>
        <row r="52">
          <cell r="E52">
            <v>2184464</v>
          </cell>
          <cell r="F52">
            <v>2</v>
          </cell>
          <cell r="G52" t="str">
            <v xml:space="preserve">LE THI THANH HA               </v>
          </cell>
          <cell r="H52">
            <v>211</v>
          </cell>
        </row>
        <row r="53">
          <cell r="E53">
            <v>2184465</v>
          </cell>
          <cell r="F53">
            <v>9</v>
          </cell>
          <cell r="G53" t="str">
            <v xml:space="preserve">TRAN THI HIEN                 </v>
          </cell>
          <cell r="H53">
            <v>211</v>
          </cell>
        </row>
        <row r="54">
          <cell r="E54">
            <v>2184466</v>
          </cell>
          <cell r="F54">
            <v>7</v>
          </cell>
          <cell r="G54" t="str">
            <v xml:space="preserve">NGUYEN NGOC VAN               </v>
          </cell>
          <cell r="H54">
            <v>211</v>
          </cell>
        </row>
        <row r="55">
          <cell r="E55">
            <v>2184477</v>
          </cell>
          <cell r="F55">
            <v>4</v>
          </cell>
          <cell r="G55" t="str">
            <v xml:space="preserve">PHAM HONG HOA                 </v>
          </cell>
          <cell r="H55">
            <v>211</v>
          </cell>
        </row>
        <row r="56">
          <cell r="E56">
            <v>2184479</v>
          </cell>
          <cell r="F56">
            <v>0</v>
          </cell>
          <cell r="G56" t="str">
            <v xml:space="preserve">VU THI LAN                    </v>
          </cell>
          <cell r="H56">
            <v>211</v>
          </cell>
        </row>
        <row r="57">
          <cell r="E57">
            <v>2184481</v>
          </cell>
          <cell r="F57">
            <v>6</v>
          </cell>
          <cell r="G57" t="str">
            <v xml:space="preserve">PHAM MINH NGOC                </v>
          </cell>
          <cell r="H57">
            <v>211</v>
          </cell>
        </row>
        <row r="58">
          <cell r="E58">
            <v>2184482</v>
          </cell>
          <cell r="F58">
            <v>4</v>
          </cell>
          <cell r="G58" t="str">
            <v xml:space="preserve">NGUYEN THI PHUONG             </v>
          </cell>
          <cell r="H58">
            <v>211</v>
          </cell>
        </row>
        <row r="59">
          <cell r="E59">
            <v>2184483</v>
          </cell>
          <cell r="F59">
            <v>2</v>
          </cell>
          <cell r="G59" t="str">
            <v xml:space="preserve">DUONG MINH TIEN               </v>
          </cell>
          <cell r="H59">
            <v>211</v>
          </cell>
        </row>
        <row r="60">
          <cell r="E60">
            <v>2184485</v>
          </cell>
          <cell r="F60">
            <v>7</v>
          </cell>
          <cell r="G60" t="str">
            <v xml:space="preserve">NGUYEN THI THUC               </v>
          </cell>
          <cell r="H60">
            <v>211</v>
          </cell>
        </row>
        <row r="61">
          <cell r="E61">
            <v>2184486</v>
          </cell>
          <cell r="F61">
            <v>5</v>
          </cell>
          <cell r="G61" t="str">
            <v xml:space="preserve">VU TRONG TOAN                 </v>
          </cell>
          <cell r="H61">
            <v>211</v>
          </cell>
        </row>
        <row r="62">
          <cell r="E62">
            <v>2184493</v>
          </cell>
          <cell r="F62">
            <v>1</v>
          </cell>
          <cell r="G62" t="str">
            <v xml:space="preserve">HOANG THI MINH TAM            </v>
          </cell>
          <cell r="H62">
            <v>211</v>
          </cell>
        </row>
        <row r="63">
          <cell r="E63">
            <v>2184494</v>
          </cell>
          <cell r="F63">
            <v>9</v>
          </cell>
          <cell r="G63" t="str">
            <v xml:space="preserve">NGO THI HOAI                  </v>
          </cell>
          <cell r="H63">
            <v>211</v>
          </cell>
        </row>
        <row r="64">
          <cell r="E64">
            <v>2184496</v>
          </cell>
          <cell r="F64">
            <v>4</v>
          </cell>
          <cell r="G64" t="str">
            <v xml:space="preserve">DO XUAN HIEN                  </v>
          </cell>
          <cell r="H64">
            <v>211</v>
          </cell>
        </row>
        <row r="65">
          <cell r="E65">
            <v>2183758</v>
          </cell>
          <cell r="F65">
            <v>8</v>
          </cell>
          <cell r="G65" t="str">
            <v xml:space="preserve">TRAN THI HONG                 </v>
          </cell>
          <cell r="H65">
            <v>213</v>
          </cell>
        </row>
        <row r="66">
          <cell r="E66">
            <v>5999941</v>
          </cell>
          <cell r="F66">
            <v>7</v>
          </cell>
          <cell r="G66" t="str">
            <v xml:space="preserve">DNTN AN PHAT                  </v>
          </cell>
          <cell r="H66">
            <v>213</v>
          </cell>
        </row>
        <row r="67">
          <cell r="E67">
            <v>5999942</v>
          </cell>
          <cell r="F67">
            <v>5</v>
          </cell>
          <cell r="G67" t="str">
            <v xml:space="preserve">NPP VIET HUNG                 </v>
          </cell>
          <cell r="H67">
            <v>213</v>
          </cell>
        </row>
        <row r="68">
          <cell r="E68">
            <v>5999943</v>
          </cell>
          <cell r="F68">
            <v>3</v>
          </cell>
          <cell r="G68" t="str">
            <v xml:space="preserve">CTY TNHH XD-TM QUOC BAO       </v>
          </cell>
          <cell r="H68">
            <v>213</v>
          </cell>
        </row>
        <row r="69">
          <cell r="E69">
            <v>5999944</v>
          </cell>
          <cell r="F69">
            <v>1</v>
          </cell>
          <cell r="G69" t="str">
            <v xml:space="preserve">NPP DONG VUI                  </v>
          </cell>
          <cell r="H69">
            <v>213</v>
          </cell>
        </row>
        <row r="70">
          <cell r="E70">
            <v>5999945</v>
          </cell>
          <cell r="F70">
            <v>8</v>
          </cell>
          <cell r="G70" t="str">
            <v xml:space="preserve">NPP NGUYET LIEU               </v>
          </cell>
          <cell r="H70">
            <v>213</v>
          </cell>
        </row>
        <row r="71">
          <cell r="E71">
            <v>5999946</v>
          </cell>
          <cell r="F71">
            <v>6</v>
          </cell>
          <cell r="G71" t="str">
            <v xml:space="preserve">DNTN PHUC HOA                 </v>
          </cell>
          <cell r="H71">
            <v>213</v>
          </cell>
        </row>
        <row r="72">
          <cell r="E72">
            <v>5999948</v>
          </cell>
          <cell r="F72">
            <v>2</v>
          </cell>
          <cell r="G72" t="str">
            <v xml:space="preserve">NPP TU HUNG                   </v>
          </cell>
          <cell r="H72">
            <v>213</v>
          </cell>
        </row>
        <row r="73">
          <cell r="E73">
            <v>5999952</v>
          </cell>
          <cell r="F73">
            <v>4</v>
          </cell>
          <cell r="G73" t="str">
            <v xml:space="preserve">NPP TRUONG NHAN               </v>
          </cell>
          <cell r="H73">
            <v>213</v>
          </cell>
        </row>
        <row r="74">
          <cell r="E74">
            <v>2183763</v>
          </cell>
          <cell r="F74">
            <v>8</v>
          </cell>
          <cell r="G74" t="str">
            <v xml:space="preserve">TRAN VAN BINH                 </v>
          </cell>
          <cell r="H74">
            <v>213</v>
          </cell>
        </row>
        <row r="75">
          <cell r="E75">
            <v>2184066</v>
          </cell>
          <cell r="F75">
            <v>5</v>
          </cell>
          <cell r="G75" t="str">
            <v xml:space="preserve">PHAM PHUONG LIEN              </v>
          </cell>
          <cell r="H75">
            <v>213</v>
          </cell>
        </row>
        <row r="76">
          <cell r="E76">
            <v>2182498</v>
          </cell>
          <cell r="F76">
            <v>2</v>
          </cell>
          <cell r="G76" t="str">
            <v xml:space="preserve">CONG TY TNHH PHUONG DONG      </v>
          </cell>
          <cell r="H76">
            <v>213</v>
          </cell>
        </row>
        <row r="77">
          <cell r="E77">
            <v>2182826</v>
          </cell>
          <cell r="F77">
            <v>4</v>
          </cell>
          <cell r="G77" t="str">
            <v>CTY TNHH NN 1 THANH VIEN TP HN</v>
          </cell>
          <cell r="H77">
            <v>213</v>
          </cell>
        </row>
        <row r="78">
          <cell r="E78">
            <v>2183100</v>
          </cell>
          <cell r="F78">
            <v>3</v>
          </cell>
          <cell r="G78" t="str">
            <v xml:space="preserve">SANYO HA ASEAN CORPORATION    </v>
          </cell>
          <cell r="H78">
            <v>213</v>
          </cell>
        </row>
        <row r="79">
          <cell r="E79">
            <v>2183168</v>
          </cell>
          <cell r="F79">
            <v>0</v>
          </cell>
          <cell r="G79" t="str">
            <v>CTY CP SIEU THI &amp; XNK TM V.NAM</v>
          </cell>
          <cell r="H79">
            <v>213</v>
          </cell>
        </row>
        <row r="80">
          <cell r="E80">
            <v>2184813</v>
          </cell>
          <cell r="F80">
            <v>0</v>
          </cell>
          <cell r="G80" t="str">
            <v xml:space="preserve">PHAM THI LUA                  </v>
          </cell>
          <cell r="H80">
            <v>211</v>
          </cell>
        </row>
        <row r="81">
          <cell r="E81">
            <v>2184814</v>
          </cell>
          <cell r="F81">
            <v>8</v>
          </cell>
          <cell r="G81" t="str">
            <v xml:space="preserve">NGUYEN TIEN DUNG              </v>
          </cell>
          <cell r="H81">
            <v>211</v>
          </cell>
        </row>
        <row r="82">
          <cell r="E82">
            <v>2184815</v>
          </cell>
          <cell r="F82">
            <v>5</v>
          </cell>
          <cell r="G82" t="str">
            <v xml:space="preserve">VU NGOC LIEN                  </v>
          </cell>
          <cell r="H82">
            <v>211</v>
          </cell>
        </row>
        <row r="83">
          <cell r="E83">
            <v>2184816</v>
          </cell>
          <cell r="F83">
            <v>3</v>
          </cell>
          <cell r="G83" t="str">
            <v xml:space="preserve">NGUYEN VAN SON                </v>
          </cell>
          <cell r="H83">
            <v>211</v>
          </cell>
        </row>
        <row r="84">
          <cell r="E84">
            <v>2184817</v>
          </cell>
          <cell r="F84">
            <v>1</v>
          </cell>
          <cell r="G84" t="str">
            <v xml:space="preserve">TRAN THI DOAN                 </v>
          </cell>
          <cell r="H84">
            <v>211</v>
          </cell>
        </row>
        <row r="85">
          <cell r="E85">
            <v>2184818</v>
          </cell>
          <cell r="F85">
            <v>9</v>
          </cell>
          <cell r="G85" t="str">
            <v xml:space="preserve">NGO HOANG DUC                 </v>
          </cell>
          <cell r="H85">
            <v>211</v>
          </cell>
        </row>
        <row r="86">
          <cell r="E86">
            <v>2184819</v>
          </cell>
          <cell r="F86">
            <v>7</v>
          </cell>
          <cell r="G86" t="str">
            <v xml:space="preserve">BUI THI KIM TUYEN             </v>
          </cell>
          <cell r="H86">
            <v>211</v>
          </cell>
        </row>
        <row r="87">
          <cell r="E87">
            <v>2184078</v>
          </cell>
          <cell r="F87">
            <v>0</v>
          </cell>
          <cell r="G87" t="str">
            <v xml:space="preserve">NGUYEN VAN THANH              </v>
          </cell>
          <cell r="H87">
            <v>213</v>
          </cell>
        </row>
        <row r="88">
          <cell r="E88">
            <v>2184820</v>
          </cell>
          <cell r="F88">
            <v>5</v>
          </cell>
          <cell r="G88" t="str">
            <v xml:space="preserve">BUI THI NGA                   </v>
          </cell>
          <cell r="H88">
            <v>211</v>
          </cell>
        </row>
        <row r="89">
          <cell r="E89">
            <v>2184079</v>
          </cell>
          <cell r="F89">
            <v>8</v>
          </cell>
          <cell r="G89" t="str">
            <v xml:space="preserve">NGUYEN VAN THOAI              </v>
          </cell>
          <cell r="H89">
            <v>213</v>
          </cell>
        </row>
        <row r="90">
          <cell r="E90">
            <v>2184821</v>
          </cell>
          <cell r="F90">
            <v>3</v>
          </cell>
          <cell r="G90" t="str">
            <v xml:space="preserve">DAO THI VAN                   </v>
          </cell>
          <cell r="H90">
            <v>211</v>
          </cell>
        </row>
        <row r="91">
          <cell r="E91">
            <v>2184080</v>
          </cell>
          <cell r="F91">
            <v>6</v>
          </cell>
          <cell r="G91" t="str">
            <v xml:space="preserve">NGUYEN XUAN HIEN              </v>
          </cell>
          <cell r="H91">
            <v>213</v>
          </cell>
        </row>
        <row r="92">
          <cell r="E92">
            <v>2184081</v>
          </cell>
          <cell r="F92">
            <v>4</v>
          </cell>
          <cell r="G92" t="str">
            <v xml:space="preserve">MAU DANH TUYEN                </v>
          </cell>
          <cell r="H92">
            <v>213</v>
          </cell>
        </row>
        <row r="93">
          <cell r="E93">
            <v>2184082</v>
          </cell>
          <cell r="F93">
            <v>2</v>
          </cell>
          <cell r="G93" t="str">
            <v xml:space="preserve">LY NHAT LE                    </v>
          </cell>
          <cell r="H93">
            <v>213</v>
          </cell>
        </row>
        <row r="94">
          <cell r="E94">
            <v>2184083</v>
          </cell>
          <cell r="F94">
            <v>0</v>
          </cell>
          <cell r="G94" t="str">
            <v xml:space="preserve">LAI DANG HA                   </v>
          </cell>
          <cell r="H94">
            <v>213</v>
          </cell>
        </row>
        <row r="95">
          <cell r="E95">
            <v>2184822</v>
          </cell>
          <cell r="F95">
            <v>1</v>
          </cell>
          <cell r="G95" t="str">
            <v xml:space="preserve">NGUYEN DUC DOAN               </v>
          </cell>
          <cell r="H95">
            <v>211</v>
          </cell>
        </row>
        <row r="96">
          <cell r="E96">
            <v>2184823</v>
          </cell>
          <cell r="F96">
            <v>9</v>
          </cell>
          <cell r="G96" t="str">
            <v xml:space="preserve">TRAN ANH DOAN                 </v>
          </cell>
          <cell r="H96">
            <v>211</v>
          </cell>
        </row>
        <row r="97">
          <cell r="E97">
            <v>2184084</v>
          </cell>
          <cell r="F97">
            <v>8</v>
          </cell>
          <cell r="G97" t="str">
            <v xml:space="preserve">PHAN MINH KHOI                </v>
          </cell>
          <cell r="H97">
            <v>213</v>
          </cell>
        </row>
        <row r="98">
          <cell r="E98">
            <v>2184824</v>
          </cell>
          <cell r="F98">
            <v>7</v>
          </cell>
          <cell r="G98" t="str">
            <v xml:space="preserve">DINH VAN PHO                  </v>
          </cell>
          <cell r="H98">
            <v>211</v>
          </cell>
        </row>
        <row r="99">
          <cell r="E99">
            <v>2184085</v>
          </cell>
          <cell r="F99">
            <v>5</v>
          </cell>
          <cell r="G99" t="str">
            <v xml:space="preserve">LE VAN CAT                    </v>
          </cell>
          <cell r="H99">
            <v>213</v>
          </cell>
        </row>
        <row r="100">
          <cell r="E100">
            <v>2184086</v>
          </cell>
          <cell r="F100">
            <v>3</v>
          </cell>
          <cell r="G100" t="str">
            <v xml:space="preserve">CTY TNHH XD &amp; TM HUNG PHUONG  </v>
          </cell>
          <cell r="H100">
            <v>213</v>
          </cell>
        </row>
        <row r="101">
          <cell r="E101">
            <v>2184087</v>
          </cell>
          <cell r="F101">
            <v>1</v>
          </cell>
          <cell r="G101" t="str">
            <v xml:space="preserve">TONG THI HAI AN               </v>
          </cell>
          <cell r="H101">
            <v>213</v>
          </cell>
        </row>
        <row r="102">
          <cell r="E102">
            <v>2184088</v>
          </cell>
          <cell r="F102">
            <v>9</v>
          </cell>
          <cell r="G102" t="str">
            <v xml:space="preserve">BUI THI LIEU                  </v>
          </cell>
          <cell r="H102">
            <v>213</v>
          </cell>
        </row>
        <row r="103">
          <cell r="E103">
            <v>2184090</v>
          </cell>
          <cell r="F103">
            <v>5</v>
          </cell>
          <cell r="G103" t="str">
            <v xml:space="preserve">NGUYEN NGOC TUNG THU          </v>
          </cell>
          <cell r="H103">
            <v>213</v>
          </cell>
        </row>
        <row r="104">
          <cell r="E104">
            <v>2184091</v>
          </cell>
          <cell r="F104">
            <v>3</v>
          </cell>
          <cell r="G104" t="str">
            <v xml:space="preserve">PHAM THI TRANG                </v>
          </cell>
          <cell r="H104">
            <v>213</v>
          </cell>
        </row>
        <row r="105">
          <cell r="E105">
            <v>2183376</v>
          </cell>
          <cell r="F105">
            <v>9</v>
          </cell>
          <cell r="G105" t="str">
            <v xml:space="preserve">CTY TNHH PHUONG DONG          </v>
          </cell>
          <cell r="H105">
            <v>213</v>
          </cell>
        </row>
        <row r="106">
          <cell r="E106">
            <v>2183379</v>
          </cell>
          <cell r="F106">
            <v>3</v>
          </cell>
          <cell r="G106" t="str">
            <v xml:space="preserve">LE THANH BINH                 </v>
          </cell>
          <cell r="H106">
            <v>211</v>
          </cell>
        </row>
        <row r="107">
          <cell r="E107">
            <v>2183385</v>
          </cell>
          <cell r="F107">
            <v>0</v>
          </cell>
          <cell r="G107" t="str">
            <v xml:space="preserve">CTY CO PHAN SX &amp; TM HUU NGHI  </v>
          </cell>
          <cell r="H107">
            <v>211</v>
          </cell>
        </row>
        <row r="108">
          <cell r="E108">
            <v>3999815</v>
          </cell>
          <cell r="F108">
            <v>8</v>
          </cell>
          <cell r="G108" t="str">
            <v xml:space="preserve">DANG XUYEN CO LTD             </v>
          </cell>
          <cell r="H108">
            <v>213</v>
          </cell>
        </row>
        <row r="109">
          <cell r="E109">
            <v>2184092</v>
          </cell>
          <cell r="F109">
            <v>1</v>
          </cell>
          <cell r="G109" t="str">
            <v xml:space="preserve">NGUYEN BIEN THUY              </v>
          </cell>
          <cell r="H109">
            <v>213</v>
          </cell>
        </row>
        <row r="110">
          <cell r="E110">
            <v>2184093</v>
          </cell>
          <cell r="F110">
            <v>9</v>
          </cell>
          <cell r="G110" t="str">
            <v xml:space="preserve">BUI THI LAN                   </v>
          </cell>
          <cell r="H110">
            <v>213</v>
          </cell>
        </row>
        <row r="111">
          <cell r="E111">
            <v>2184094</v>
          </cell>
          <cell r="F111">
            <v>7</v>
          </cell>
          <cell r="G111" t="str">
            <v xml:space="preserve">PHAM DUC THANG                </v>
          </cell>
          <cell r="H111">
            <v>213</v>
          </cell>
        </row>
        <row r="112">
          <cell r="E112">
            <v>2184095</v>
          </cell>
          <cell r="F112">
            <v>4</v>
          </cell>
          <cell r="G112" t="str">
            <v xml:space="preserve">NGUYEN THI TUOI               </v>
          </cell>
          <cell r="H112">
            <v>213</v>
          </cell>
        </row>
        <row r="113">
          <cell r="E113">
            <v>2184096</v>
          </cell>
          <cell r="F113">
            <v>2</v>
          </cell>
          <cell r="G113" t="str">
            <v xml:space="preserve">NGUYEN VAN NGHIA              </v>
          </cell>
          <cell r="H113">
            <v>213</v>
          </cell>
        </row>
        <row r="114">
          <cell r="E114">
            <v>2184114</v>
          </cell>
          <cell r="F114">
            <v>3</v>
          </cell>
          <cell r="G114" t="str">
            <v xml:space="preserve">DO THI TUYEN                  </v>
          </cell>
          <cell r="H114">
            <v>213</v>
          </cell>
        </row>
        <row r="115">
          <cell r="E115">
            <v>2323615</v>
          </cell>
          <cell r="F115">
            <v>1</v>
          </cell>
          <cell r="G115" t="str">
            <v xml:space="preserve">NGUYEN DINH VINH              </v>
          </cell>
          <cell r="H115">
            <v>211</v>
          </cell>
        </row>
        <row r="116">
          <cell r="E116">
            <v>2184115</v>
          </cell>
          <cell r="F116">
            <v>0</v>
          </cell>
          <cell r="G116" t="str">
            <v xml:space="preserve">NGUYEN THU THUY               </v>
          </cell>
          <cell r="H116">
            <v>213</v>
          </cell>
        </row>
        <row r="117">
          <cell r="E117">
            <v>2184117</v>
          </cell>
          <cell r="F117">
            <v>6</v>
          </cell>
          <cell r="G117" t="str">
            <v xml:space="preserve">LUU THI YEN                   </v>
          </cell>
          <cell r="H117">
            <v>213</v>
          </cell>
        </row>
        <row r="118">
          <cell r="E118">
            <v>2323396</v>
          </cell>
          <cell r="F118">
            <v>8</v>
          </cell>
          <cell r="G118" t="str">
            <v xml:space="preserve">NGUYEN THI DUNG               </v>
          </cell>
          <cell r="H118">
            <v>211</v>
          </cell>
        </row>
        <row r="119">
          <cell r="E119">
            <v>2184119</v>
          </cell>
          <cell r="F119">
            <v>2</v>
          </cell>
          <cell r="G119" t="str">
            <v xml:space="preserve">PHAN THI HA                   </v>
          </cell>
          <cell r="H119">
            <v>213</v>
          </cell>
        </row>
        <row r="120">
          <cell r="E120">
            <v>2323061</v>
          </cell>
          <cell r="F120">
            <v>8</v>
          </cell>
          <cell r="G120" t="str">
            <v xml:space="preserve">TRUNG TAM THE THAO            </v>
          </cell>
          <cell r="H120">
            <v>211</v>
          </cell>
        </row>
        <row r="121">
          <cell r="E121">
            <v>2184121</v>
          </cell>
          <cell r="F121">
            <v>8</v>
          </cell>
          <cell r="G121" t="str">
            <v xml:space="preserve">NGUYEN HONG SON               </v>
          </cell>
          <cell r="H121">
            <v>213</v>
          </cell>
        </row>
        <row r="122">
          <cell r="E122">
            <v>2184316</v>
          </cell>
          <cell r="F122">
            <v>4</v>
          </cell>
          <cell r="G122" t="str">
            <v xml:space="preserve">DO VAN MUOI                   </v>
          </cell>
          <cell r="H122">
            <v>213</v>
          </cell>
        </row>
        <row r="123">
          <cell r="E123">
            <v>2184318</v>
          </cell>
          <cell r="F123">
            <v>0</v>
          </cell>
          <cell r="G123" t="str">
            <v xml:space="preserve">NGUYEN VAN HAI                </v>
          </cell>
          <cell r="H123">
            <v>213</v>
          </cell>
        </row>
        <row r="124">
          <cell r="E124">
            <v>2322263</v>
          </cell>
          <cell r="F124">
            <v>1</v>
          </cell>
          <cell r="G124" t="str">
            <v xml:space="preserve">HANG-NGUYEN THI THANH         </v>
          </cell>
          <cell r="H124">
            <v>211</v>
          </cell>
        </row>
        <row r="125">
          <cell r="E125">
            <v>2184319</v>
          </cell>
          <cell r="F125">
            <v>8</v>
          </cell>
          <cell r="G125" t="str">
            <v xml:space="preserve">NGUYEN THI HA                 </v>
          </cell>
          <cell r="H125">
            <v>213</v>
          </cell>
        </row>
        <row r="126">
          <cell r="E126">
            <v>2184320</v>
          </cell>
          <cell r="F126">
            <v>6</v>
          </cell>
          <cell r="G126" t="str">
            <v xml:space="preserve">DO VAN PHAN                   </v>
          </cell>
          <cell r="H126">
            <v>211</v>
          </cell>
        </row>
        <row r="127">
          <cell r="E127">
            <v>2322098</v>
          </cell>
          <cell r="F127">
            <v>1</v>
          </cell>
          <cell r="G127" t="str">
            <v xml:space="preserve">MAI-NGUYEN THE                </v>
          </cell>
          <cell r="H127">
            <v>211</v>
          </cell>
        </row>
        <row r="128">
          <cell r="E128">
            <v>2321728</v>
          </cell>
          <cell r="F128">
            <v>4</v>
          </cell>
          <cell r="G128" t="str">
            <v xml:space="preserve">NGHIEM THI HUE                </v>
          </cell>
          <cell r="H128">
            <v>211</v>
          </cell>
        </row>
        <row r="129">
          <cell r="E129">
            <v>2184321</v>
          </cell>
          <cell r="F129">
            <v>4</v>
          </cell>
          <cell r="G129" t="str">
            <v xml:space="preserve">NGUYEN THI NGOC HUYEN         </v>
          </cell>
          <cell r="H129">
            <v>211</v>
          </cell>
        </row>
        <row r="130">
          <cell r="E130">
            <v>2184395</v>
          </cell>
          <cell r="F130">
            <v>8</v>
          </cell>
          <cell r="G130" t="str">
            <v xml:space="preserve">TRAN QUANG TUAN               </v>
          </cell>
          <cell r="H130">
            <v>213</v>
          </cell>
        </row>
        <row r="131">
          <cell r="E131">
            <v>2100131</v>
          </cell>
          <cell r="F131">
            <v>8</v>
          </cell>
          <cell r="G131" t="str">
            <v xml:space="preserve">CTY TNHH TMDV HA TRUONG GIANG </v>
          </cell>
          <cell r="H131">
            <v>211</v>
          </cell>
        </row>
        <row r="132">
          <cell r="E132">
            <v>2184397</v>
          </cell>
          <cell r="F132">
            <v>4</v>
          </cell>
          <cell r="G132" t="str">
            <v xml:space="preserve">PHAM THI THANH                </v>
          </cell>
          <cell r="H132">
            <v>213</v>
          </cell>
        </row>
        <row r="133">
          <cell r="E133">
            <v>2184398</v>
          </cell>
          <cell r="F133">
            <v>2</v>
          </cell>
          <cell r="G133" t="str">
            <v xml:space="preserve">CTY TNHH TA LU                </v>
          </cell>
          <cell r="H133">
            <v>213</v>
          </cell>
        </row>
        <row r="134">
          <cell r="E134">
            <v>2184401</v>
          </cell>
          <cell r="F134">
            <v>4</v>
          </cell>
          <cell r="G134" t="str">
            <v xml:space="preserve">PHAM DINH PHUONG              </v>
          </cell>
          <cell r="H134">
            <v>213</v>
          </cell>
        </row>
        <row r="135">
          <cell r="E135">
            <v>2184403</v>
          </cell>
          <cell r="F135">
            <v>0</v>
          </cell>
          <cell r="G135" t="str">
            <v xml:space="preserve">TRUONG CONG DUYEN             </v>
          </cell>
          <cell r="H135">
            <v>213</v>
          </cell>
        </row>
        <row r="136">
          <cell r="E136">
            <v>2184404</v>
          </cell>
          <cell r="F136">
            <v>8</v>
          </cell>
          <cell r="G136" t="str">
            <v xml:space="preserve">DINH VAN CANH                 </v>
          </cell>
          <cell r="H136">
            <v>213</v>
          </cell>
        </row>
        <row r="137">
          <cell r="E137">
            <v>2184405</v>
          </cell>
          <cell r="F137">
            <v>5</v>
          </cell>
          <cell r="G137" t="str">
            <v xml:space="preserve">NGUYEN DUC THANG              </v>
          </cell>
          <cell r="H137">
            <v>213</v>
          </cell>
        </row>
        <row r="138">
          <cell r="E138">
            <v>2184406</v>
          </cell>
          <cell r="F138">
            <v>3</v>
          </cell>
          <cell r="G138" t="str">
            <v xml:space="preserve">NHA PHAN PHOI THUY VINH       </v>
          </cell>
          <cell r="H138">
            <v>213</v>
          </cell>
        </row>
        <row r="139">
          <cell r="E139">
            <v>2184407</v>
          </cell>
          <cell r="F139">
            <v>1</v>
          </cell>
          <cell r="G139" t="str">
            <v xml:space="preserve">PHUNG VAN LONG                </v>
          </cell>
          <cell r="H139">
            <v>213</v>
          </cell>
        </row>
        <row r="140">
          <cell r="E140">
            <v>2184408</v>
          </cell>
          <cell r="F140">
            <v>9</v>
          </cell>
          <cell r="G140" t="str">
            <v xml:space="preserve">LE QUYET THANG                </v>
          </cell>
          <cell r="H140">
            <v>213</v>
          </cell>
        </row>
        <row r="141">
          <cell r="E141">
            <v>2101761</v>
          </cell>
          <cell r="F141">
            <v>1</v>
          </cell>
          <cell r="G141" t="str">
            <v xml:space="preserve">CROWN VINALIMEX PACKAGING LTD </v>
          </cell>
          <cell r="H141">
            <v>211</v>
          </cell>
        </row>
        <row r="142">
          <cell r="E142">
            <v>2184410</v>
          </cell>
          <cell r="F142">
            <v>5</v>
          </cell>
          <cell r="G142" t="str">
            <v xml:space="preserve">TONG XUAN DONG                </v>
          </cell>
          <cell r="H142">
            <v>211</v>
          </cell>
        </row>
        <row r="143">
          <cell r="E143">
            <v>2184411</v>
          </cell>
          <cell r="F143">
            <v>3</v>
          </cell>
          <cell r="G143" t="str">
            <v xml:space="preserve">BUI DUC HUYEN                 </v>
          </cell>
          <cell r="H143">
            <v>213</v>
          </cell>
        </row>
        <row r="144">
          <cell r="E144">
            <v>2184412</v>
          </cell>
          <cell r="F144">
            <v>1</v>
          </cell>
          <cell r="G144" t="str">
            <v xml:space="preserve">AN THI PHUONG                 </v>
          </cell>
          <cell r="H144">
            <v>213</v>
          </cell>
        </row>
        <row r="145">
          <cell r="E145">
            <v>2184413</v>
          </cell>
          <cell r="F145">
            <v>9</v>
          </cell>
          <cell r="G145" t="str">
            <v xml:space="preserve">LE CONG DINH                  </v>
          </cell>
          <cell r="H145">
            <v>213</v>
          </cell>
        </row>
        <row r="146">
          <cell r="E146">
            <v>2184415</v>
          </cell>
          <cell r="F146">
            <v>4</v>
          </cell>
          <cell r="G146" t="str">
            <v xml:space="preserve">NGUYEN THI THANH MAI          </v>
          </cell>
          <cell r="H146">
            <v>213</v>
          </cell>
        </row>
        <row r="147">
          <cell r="E147">
            <v>2184416</v>
          </cell>
          <cell r="F147">
            <v>2</v>
          </cell>
          <cell r="G147" t="str">
            <v xml:space="preserve">TRAN THI THU                  </v>
          </cell>
          <cell r="H147">
            <v>213</v>
          </cell>
        </row>
        <row r="148">
          <cell r="E148">
            <v>2184417</v>
          </cell>
          <cell r="F148">
            <v>0</v>
          </cell>
          <cell r="G148" t="str">
            <v xml:space="preserve">NPP HOA PHUONG                </v>
          </cell>
          <cell r="H148">
            <v>213</v>
          </cell>
        </row>
        <row r="149">
          <cell r="E149">
            <v>2184418</v>
          </cell>
          <cell r="F149">
            <v>8</v>
          </cell>
          <cell r="G149" t="str">
            <v xml:space="preserve">NPP HUONG CHAU                </v>
          </cell>
          <cell r="H149">
            <v>213</v>
          </cell>
        </row>
        <row r="150">
          <cell r="E150">
            <v>2184420</v>
          </cell>
          <cell r="F150">
            <v>4</v>
          </cell>
          <cell r="G150" t="str">
            <v xml:space="preserve">NPP XUAN DUONG                </v>
          </cell>
          <cell r="H150">
            <v>213</v>
          </cell>
        </row>
        <row r="151">
          <cell r="E151">
            <v>2100367</v>
          </cell>
          <cell r="F151">
            <v>8</v>
          </cell>
          <cell r="G151" t="str">
            <v xml:space="preserve">AU THI KICH                   </v>
          </cell>
          <cell r="H151">
            <v>211</v>
          </cell>
        </row>
        <row r="152">
          <cell r="E152">
            <v>2184448</v>
          </cell>
          <cell r="F152">
            <v>5</v>
          </cell>
          <cell r="G152" t="str">
            <v xml:space="preserve">TRAN HUU NGOC                 </v>
          </cell>
          <cell r="H152">
            <v>213</v>
          </cell>
        </row>
        <row r="153">
          <cell r="E153">
            <v>2184449</v>
          </cell>
          <cell r="F153">
            <v>3</v>
          </cell>
          <cell r="G153" t="str">
            <v xml:space="preserve">PHAM ANH TUAN                 </v>
          </cell>
          <cell r="H153">
            <v>213</v>
          </cell>
        </row>
        <row r="154">
          <cell r="E154">
            <v>2184450</v>
          </cell>
          <cell r="F154">
            <v>1</v>
          </cell>
          <cell r="G154" t="str">
            <v xml:space="preserve">DO HUU HUNG                   </v>
          </cell>
          <cell r="H154">
            <v>213</v>
          </cell>
        </row>
        <row r="155">
          <cell r="E155">
            <v>2184451</v>
          </cell>
          <cell r="F155">
            <v>9</v>
          </cell>
          <cell r="G155" t="str">
            <v xml:space="preserve">NGUYEN VAN NGHI               </v>
          </cell>
          <cell r="H155">
            <v>213</v>
          </cell>
        </row>
        <row r="156">
          <cell r="E156">
            <v>2184452</v>
          </cell>
          <cell r="F156">
            <v>7</v>
          </cell>
          <cell r="G156" t="str">
            <v xml:space="preserve">TRUONG VAN SON                </v>
          </cell>
          <cell r="H156">
            <v>213</v>
          </cell>
        </row>
        <row r="157">
          <cell r="E157">
            <v>2315106</v>
          </cell>
          <cell r="F157">
            <v>1</v>
          </cell>
          <cell r="G157" t="str">
            <v xml:space="preserve">QUAN CA                       </v>
          </cell>
          <cell r="H157">
            <v>211</v>
          </cell>
        </row>
        <row r="158">
          <cell r="E158">
            <v>2184453</v>
          </cell>
          <cell r="F158">
            <v>5</v>
          </cell>
          <cell r="G158" t="str">
            <v xml:space="preserve">LE XUAN DIEU                  </v>
          </cell>
          <cell r="H158">
            <v>213</v>
          </cell>
        </row>
        <row r="159">
          <cell r="E159">
            <v>2184454</v>
          </cell>
          <cell r="F159">
            <v>3</v>
          </cell>
          <cell r="G159" t="str">
            <v xml:space="preserve">NGO THI HANG                  </v>
          </cell>
          <cell r="H159">
            <v>213</v>
          </cell>
        </row>
        <row r="160">
          <cell r="E160">
            <v>2184455</v>
          </cell>
          <cell r="F160">
            <v>0</v>
          </cell>
          <cell r="G160" t="str">
            <v xml:space="preserve">DANG THI HA                   </v>
          </cell>
          <cell r="H160">
            <v>213</v>
          </cell>
        </row>
        <row r="161">
          <cell r="E161">
            <v>2312596</v>
          </cell>
          <cell r="F161">
            <v>6</v>
          </cell>
          <cell r="G161" t="str">
            <v xml:space="preserve">CTY DVKT &amp; XUAT NHAP KHAU     </v>
          </cell>
          <cell r="H161">
            <v>211</v>
          </cell>
        </row>
        <row r="162">
          <cell r="E162">
            <v>2184456</v>
          </cell>
          <cell r="F162">
            <v>8</v>
          </cell>
          <cell r="G162" t="str">
            <v xml:space="preserve">NPP DAM NGA                   </v>
          </cell>
          <cell r="H162">
            <v>213</v>
          </cell>
        </row>
        <row r="163">
          <cell r="E163">
            <v>2184529</v>
          </cell>
          <cell r="F163">
            <v>2</v>
          </cell>
          <cell r="G163" t="str">
            <v xml:space="preserve">CHU THI HA                    </v>
          </cell>
          <cell r="H163">
            <v>213</v>
          </cell>
        </row>
        <row r="164">
          <cell r="E164">
            <v>2184530</v>
          </cell>
          <cell r="F164">
            <v>0</v>
          </cell>
          <cell r="G164" t="str">
            <v xml:space="preserve">NPP MANH HIEN                 </v>
          </cell>
          <cell r="H164">
            <v>213</v>
          </cell>
        </row>
        <row r="165">
          <cell r="E165">
            <v>2310565</v>
          </cell>
          <cell r="F165">
            <v>3</v>
          </cell>
          <cell r="G165" t="str">
            <v xml:space="preserve">THANG-VU VAN                  </v>
          </cell>
          <cell r="H165">
            <v>211</v>
          </cell>
        </row>
        <row r="166">
          <cell r="E166">
            <v>2310270</v>
          </cell>
          <cell r="F166">
            <v>0</v>
          </cell>
          <cell r="G166" t="str">
            <v xml:space="preserve">NGA-NGUYEN THI                </v>
          </cell>
          <cell r="H166">
            <v>211</v>
          </cell>
        </row>
        <row r="167">
          <cell r="E167">
            <v>2184531</v>
          </cell>
          <cell r="F167">
            <v>8</v>
          </cell>
          <cell r="G167" t="str">
            <v xml:space="preserve">NPP DUNG DO                   </v>
          </cell>
          <cell r="H167">
            <v>213</v>
          </cell>
        </row>
        <row r="168">
          <cell r="E168">
            <v>2184532</v>
          </cell>
          <cell r="F168">
            <v>6</v>
          </cell>
          <cell r="G168" t="str">
            <v xml:space="preserve">NGUYEN THI OANH               </v>
          </cell>
          <cell r="H168">
            <v>213</v>
          </cell>
        </row>
        <row r="169">
          <cell r="E169">
            <v>2184534</v>
          </cell>
          <cell r="F169">
            <v>2</v>
          </cell>
          <cell r="G169" t="str">
            <v xml:space="preserve">NGUYEN KIM DUNG               </v>
          </cell>
          <cell r="H169">
            <v>213</v>
          </cell>
        </row>
        <row r="170">
          <cell r="E170">
            <v>2184535</v>
          </cell>
          <cell r="F170">
            <v>9</v>
          </cell>
          <cell r="G170" t="str">
            <v xml:space="preserve">CAO SON                       </v>
          </cell>
          <cell r="H170">
            <v>213</v>
          </cell>
        </row>
        <row r="171">
          <cell r="E171">
            <v>2184536</v>
          </cell>
          <cell r="F171">
            <v>7</v>
          </cell>
          <cell r="G171" t="str">
            <v xml:space="preserve">NGUYEN VIET TOAN              </v>
          </cell>
          <cell r="H171">
            <v>213</v>
          </cell>
        </row>
        <row r="172">
          <cell r="E172">
            <v>2184558</v>
          </cell>
          <cell r="F172">
            <v>1</v>
          </cell>
          <cell r="G172" t="str">
            <v xml:space="preserve">NGUYEN THI HUONG              </v>
          </cell>
          <cell r="H172">
            <v>213</v>
          </cell>
        </row>
        <row r="173">
          <cell r="E173">
            <v>2184559</v>
          </cell>
          <cell r="F173">
            <v>9</v>
          </cell>
          <cell r="G173" t="str">
            <v xml:space="preserve">TRUONG THI VAN                </v>
          </cell>
          <cell r="H173">
            <v>213</v>
          </cell>
        </row>
        <row r="174">
          <cell r="E174">
            <v>2308081</v>
          </cell>
          <cell r="F174">
            <v>5</v>
          </cell>
          <cell r="G174" t="str">
            <v xml:space="preserve">NGUYEN THUY LOAN              </v>
          </cell>
          <cell r="H174">
            <v>211</v>
          </cell>
        </row>
        <row r="175">
          <cell r="E175">
            <v>2184561</v>
          </cell>
          <cell r="F175">
            <v>5</v>
          </cell>
          <cell r="G175" t="str">
            <v xml:space="preserve">TRAN HONG HIEU                </v>
          </cell>
          <cell r="H175">
            <v>213</v>
          </cell>
        </row>
        <row r="176">
          <cell r="E176">
            <v>2184563</v>
          </cell>
          <cell r="F176">
            <v>1</v>
          </cell>
          <cell r="G176" t="str">
            <v xml:space="preserve">NGUYEN THUY LINH              </v>
          </cell>
          <cell r="H176">
            <v>213</v>
          </cell>
        </row>
        <row r="177">
          <cell r="E177">
            <v>2184586</v>
          </cell>
          <cell r="F177">
            <v>2</v>
          </cell>
          <cell r="G177" t="str">
            <v xml:space="preserve">HO THANH TAM                  </v>
          </cell>
          <cell r="H177">
            <v>213</v>
          </cell>
        </row>
        <row r="178">
          <cell r="E178">
            <v>2184603</v>
          </cell>
          <cell r="F178">
            <v>5</v>
          </cell>
          <cell r="G178" t="str">
            <v xml:space="preserve">TRUONG THI THUY NGAN          </v>
          </cell>
          <cell r="H178">
            <v>213</v>
          </cell>
        </row>
        <row r="179">
          <cell r="E179">
            <v>2184604</v>
          </cell>
          <cell r="F179">
            <v>3</v>
          </cell>
          <cell r="G179" t="str">
            <v xml:space="preserve">TRUONG THI DUNG               </v>
          </cell>
          <cell r="H179">
            <v>213</v>
          </cell>
        </row>
        <row r="180">
          <cell r="E180">
            <v>2184618</v>
          </cell>
          <cell r="F180">
            <v>3</v>
          </cell>
          <cell r="G180" t="str">
            <v xml:space="preserve">LE DINH TRONG                 </v>
          </cell>
          <cell r="H180">
            <v>213</v>
          </cell>
        </row>
        <row r="181">
          <cell r="E181">
            <v>2306811</v>
          </cell>
          <cell r="F181">
            <v>7</v>
          </cell>
          <cell r="G181" t="str">
            <v xml:space="preserve">TRUONG THPT LOMONOXOP         </v>
          </cell>
          <cell r="H181">
            <v>211</v>
          </cell>
        </row>
        <row r="182">
          <cell r="E182">
            <v>2184778</v>
          </cell>
          <cell r="F182">
            <v>5</v>
          </cell>
          <cell r="G182" t="str">
            <v xml:space="preserve">MAI THANH THUY                </v>
          </cell>
          <cell r="H182">
            <v>211</v>
          </cell>
        </row>
        <row r="183">
          <cell r="E183">
            <v>2184825</v>
          </cell>
          <cell r="F183">
            <v>4</v>
          </cell>
          <cell r="G183" t="str">
            <v xml:space="preserve">CTY TNHH DV-TM DUC CONG       </v>
          </cell>
          <cell r="H183">
            <v>213</v>
          </cell>
        </row>
        <row r="184">
          <cell r="E184">
            <v>2305204</v>
          </cell>
          <cell r="F184">
            <v>6</v>
          </cell>
          <cell r="G184" t="str">
            <v xml:space="preserve">LONG VU QUAN CA               </v>
          </cell>
          <cell r="H184">
            <v>211</v>
          </cell>
        </row>
        <row r="185">
          <cell r="E185">
            <v>2305245</v>
          </cell>
          <cell r="F185">
            <v>9</v>
          </cell>
          <cell r="G185" t="str">
            <v xml:space="preserve">KHACH SAN CAU GIAY            </v>
          </cell>
          <cell r="H185">
            <v>211</v>
          </cell>
        </row>
        <row r="186">
          <cell r="E186">
            <v>2184826</v>
          </cell>
          <cell r="F186">
            <v>2</v>
          </cell>
          <cell r="G186" t="str">
            <v xml:space="preserve">NPP THANH PHAN                </v>
          </cell>
          <cell r="H186">
            <v>213</v>
          </cell>
        </row>
        <row r="187">
          <cell r="E187">
            <v>2184827</v>
          </cell>
          <cell r="F187">
            <v>0</v>
          </cell>
          <cell r="G187" t="str">
            <v xml:space="preserve">BUI QUANG KHANH               </v>
          </cell>
          <cell r="H187">
            <v>213</v>
          </cell>
        </row>
        <row r="188">
          <cell r="E188">
            <v>2184832</v>
          </cell>
          <cell r="F188">
            <v>0</v>
          </cell>
          <cell r="G188" t="str">
            <v xml:space="preserve">TRINH THI TO                  </v>
          </cell>
          <cell r="H188">
            <v>213</v>
          </cell>
        </row>
        <row r="189">
          <cell r="E189">
            <v>2184833</v>
          </cell>
          <cell r="F189">
            <v>8</v>
          </cell>
          <cell r="G189" t="str">
            <v xml:space="preserve">TRAN THANH VINH               </v>
          </cell>
          <cell r="H189">
            <v>213</v>
          </cell>
        </row>
        <row r="190">
          <cell r="E190">
            <v>2184834</v>
          </cell>
          <cell r="F190">
            <v>6</v>
          </cell>
          <cell r="G190" t="str">
            <v xml:space="preserve">NGUYEN THI UYEN               </v>
          </cell>
          <cell r="H190">
            <v>213</v>
          </cell>
        </row>
        <row r="191">
          <cell r="E191">
            <v>2184835</v>
          </cell>
          <cell r="F191">
            <v>3</v>
          </cell>
          <cell r="G191" t="str">
            <v xml:space="preserve">NGO THI CAM                   </v>
          </cell>
          <cell r="H191">
            <v>213</v>
          </cell>
        </row>
        <row r="192">
          <cell r="E192">
            <v>2184927</v>
          </cell>
          <cell r="F192">
            <v>8</v>
          </cell>
          <cell r="G192" t="str">
            <v xml:space="preserve">NGO THI THANH NGA             </v>
          </cell>
          <cell r="H192">
            <v>213</v>
          </cell>
        </row>
        <row r="193">
          <cell r="E193">
            <v>2184928</v>
          </cell>
          <cell r="F193">
            <v>6</v>
          </cell>
          <cell r="G193" t="str">
            <v xml:space="preserve">NGUYEN VAN HAI                </v>
          </cell>
          <cell r="H193">
            <v>213</v>
          </cell>
        </row>
        <row r="194">
          <cell r="E194">
            <v>2184929</v>
          </cell>
          <cell r="F194">
            <v>4</v>
          </cell>
          <cell r="G194" t="str">
            <v xml:space="preserve">LUONG THI KHOAT               </v>
          </cell>
          <cell r="H194">
            <v>213</v>
          </cell>
        </row>
        <row r="195">
          <cell r="E195">
            <v>2303264</v>
          </cell>
          <cell r="F195">
            <v>2</v>
          </cell>
          <cell r="G195" t="str">
            <v xml:space="preserve">TRINH THI KHANH               </v>
          </cell>
          <cell r="H195">
            <v>211</v>
          </cell>
        </row>
        <row r="196">
          <cell r="E196">
            <v>2184930</v>
          </cell>
          <cell r="F196">
            <v>2</v>
          </cell>
          <cell r="G196" t="str">
            <v xml:space="preserve">VO THI ANH QUYEN              </v>
          </cell>
          <cell r="H196">
            <v>213</v>
          </cell>
        </row>
        <row r="197">
          <cell r="E197">
            <v>2185028</v>
          </cell>
          <cell r="F197">
            <v>4</v>
          </cell>
          <cell r="G197" t="str">
            <v xml:space="preserve">NGUYEN VAN THANG              </v>
          </cell>
          <cell r="H197">
            <v>213</v>
          </cell>
        </row>
        <row r="198">
          <cell r="E198">
            <v>2185029</v>
          </cell>
          <cell r="F198">
            <v>2</v>
          </cell>
          <cell r="G198" t="str">
            <v xml:space="preserve">NGUYEN UY                     </v>
          </cell>
          <cell r="H198">
            <v>213</v>
          </cell>
        </row>
        <row r="199">
          <cell r="E199">
            <v>2302845</v>
          </cell>
          <cell r="F199">
            <v>9</v>
          </cell>
          <cell r="G199" t="str">
            <v xml:space="preserve">TRUONG VIET NAM - AN GIE GI   </v>
          </cell>
          <cell r="H199">
            <v>211</v>
          </cell>
        </row>
        <row r="200">
          <cell r="E200">
            <v>2185030</v>
          </cell>
          <cell r="F200">
            <v>0</v>
          </cell>
          <cell r="G200" t="str">
            <v xml:space="preserve">MDC KHUYEN LAP                </v>
          </cell>
          <cell r="H200">
            <v>213</v>
          </cell>
        </row>
        <row r="201">
          <cell r="E201">
            <v>2302610</v>
          </cell>
          <cell r="F201">
            <v>7</v>
          </cell>
          <cell r="G201" t="str">
            <v>CTY TNHH ADEN SERVICES VIETNAM</v>
          </cell>
          <cell r="H201">
            <v>211</v>
          </cell>
        </row>
        <row r="202">
          <cell r="E202">
            <v>2185031</v>
          </cell>
          <cell r="F202">
            <v>8</v>
          </cell>
          <cell r="G202" t="str">
            <v xml:space="preserve">MDC HONG TRUONG  - nguyen quoc truong            </v>
          </cell>
          <cell r="H202">
            <v>213</v>
          </cell>
        </row>
        <row r="203">
          <cell r="E203">
            <v>2302726</v>
          </cell>
          <cell r="F203">
            <v>1</v>
          </cell>
          <cell r="G203" t="str">
            <v>CTY SAN XUAT XNK NONG SAN HNOI</v>
          </cell>
          <cell r="H203">
            <v>211</v>
          </cell>
        </row>
        <row r="204">
          <cell r="E204">
            <v>2302779</v>
          </cell>
          <cell r="F204">
            <v>0</v>
          </cell>
          <cell r="G204" t="str">
            <v xml:space="preserve">CANG-TIN-NT-QUAN-DOI          </v>
          </cell>
          <cell r="H204">
            <v>211</v>
          </cell>
        </row>
        <row r="205">
          <cell r="E205">
            <v>2103435</v>
          </cell>
          <cell r="F205">
            <v>0</v>
          </cell>
          <cell r="G205" t="str">
            <v xml:space="preserve">DOANH NGHIEP TN LINH PHUONG   </v>
          </cell>
          <cell r="H205">
            <v>213</v>
          </cell>
        </row>
        <row r="206">
          <cell r="E206">
            <v>2185032</v>
          </cell>
          <cell r="F206">
            <v>6</v>
          </cell>
          <cell r="G206" t="str">
            <v xml:space="preserve">NGUYEN THI MINH CHINH         </v>
          </cell>
          <cell r="H206">
            <v>213</v>
          </cell>
        </row>
        <row r="207">
          <cell r="E207">
            <v>2302569</v>
          </cell>
          <cell r="F207">
            <v>5</v>
          </cell>
          <cell r="G207" t="str">
            <v xml:space="preserve">CTY TNHH TM &amp; DVKT NGUYEN ANH </v>
          </cell>
          <cell r="H207">
            <v>211</v>
          </cell>
        </row>
        <row r="208">
          <cell r="E208">
            <v>2200157</v>
          </cell>
          <cell r="F208">
            <v>2</v>
          </cell>
          <cell r="G208" t="str">
            <v xml:space="preserve">NGO THANH KHANG               </v>
          </cell>
          <cell r="H208">
            <v>211</v>
          </cell>
        </row>
        <row r="209">
          <cell r="E209">
            <v>2184806</v>
          </cell>
          <cell r="F209">
            <v>4</v>
          </cell>
          <cell r="G209" t="str">
            <v xml:space="preserve">BUI VIET HUNG                 </v>
          </cell>
          <cell r="H209">
            <v>211</v>
          </cell>
        </row>
        <row r="210">
          <cell r="E210">
            <v>2206644</v>
          </cell>
          <cell r="F210">
            <v>3</v>
          </cell>
          <cell r="G210" t="str">
            <v xml:space="preserve">NGUYEN VAN NHAN               </v>
          </cell>
          <cell r="H210">
            <v>211</v>
          </cell>
        </row>
        <row r="211">
          <cell r="E211">
            <v>2184807</v>
          </cell>
          <cell r="F211">
            <v>2</v>
          </cell>
          <cell r="G211" t="str">
            <v xml:space="preserve">DO MINH HONG                  </v>
          </cell>
          <cell r="H211">
            <v>211</v>
          </cell>
        </row>
        <row r="212">
          <cell r="E212">
            <v>2209032</v>
          </cell>
          <cell r="F212">
            <v>8</v>
          </cell>
          <cell r="G212" t="str">
            <v>CONG TY TNHH KHACH SAN NHA HAT</v>
          </cell>
          <cell r="H212">
            <v>213</v>
          </cell>
        </row>
        <row r="213">
          <cell r="E213">
            <v>2209476</v>
          </cell>
          <cell r="F213">
            <v>7</v>
          </cell>
          <cell r="G213" t="str">
            <v xml:space="preserve">CTY TNHH TMAI THIEN GIANG     </v>
          </cell>
          <cell r="H213">
            <v>213</v>
          </cell>
        </row>
        <row r="214">
          <cell r="E214">
            <v>2210210</v>
          </cell>
          <cell r="F214">
            <v>7</v>
          </cell>
          <cell r="G214" t="str">
            <v xml:space="preserve">CTY TNHH THIEN GIANG          </v>
          </cell>
          <cell r="H214">
            <v>213</v>
          </cell>
        </row>
        <row r="215">
          <cell r="E215">
            <v>2184808</v>
          </cell>
          <cell r="F215">
            <v>0</v>
          </cell>
          <cell r="G215" t="str">
            <v xml:space="preserve">NGUYEN THI TU VAN             </v>
          </cell>
          <cell r="H215">
            <v>211</v>
          </cell>
        </row>
        <row r="216">
          <cell r="E216">
            <v>2212692</v>
          </cell>
          <cell r="F216">
            <v>4</v>
          </cell>
          <cell r="G216" t="str">
            <v>CN CTY TNHH HOTAY 1 THANH VIEN</v>
          </cell>
          <cell r="H216">
            <v>213</v>
          </cell>
        </row>
        <row r="217">
          <cell r="E217">
            <v>2184809</v>
          </cell>
          <cell r="F217">
            <v>8</v>
          </cell>
          <cell r="G217" t="str">
            <v xml:space="preserve">NGUYEN DINH CHIEN             </v>
          </cell>
          <cell r="H217">
            <v>211</v>
          </cell>
        </row>
        <row r="218">
          <cell r="E218">
            <v>2302094</v>
          </cell>
          <cell r="F218">
            <v>4</v>
          </cell>
          <cell r="G218" t="str">
            <v xml:space="preserve">CTY CO PHAN NHAT NAM          </v>
          </cell>
          <cell r="H218">
            <v>213</v>
          </cell>
        </row>
        <row r="219">
          <cell r="E219">
            <v>2103459</v>
          </cell>
          <cell r="F219">
            <v>0</v>
          </cell>
          <cell r="G219" t="str">
            <v>CH.NHANH CTY DVDL DUONG SAT HN</v>
          </cell>
          <cell r="H219">
            <v>213</v>
          </cell>
        </row>
        <row r="220">
          <cell r="E220">
            <v>2184810</v>
          </cell>
          <cell r="F220">
            <v>6</v>
          </cell>
          <cell r="G220" t="str">
            <v xml:space="preserve">DAO THI HOAT                  </v>
          </cell>
          <cell r="H220">
            <v>211</v>
          </cell>
        </row>
        <row r="221">
          <cell r="E221">
            <v>2184811</v>
          </cell>
          <cell r="F221">
            <v>4</v>
          </cell>
          <cell r="G221" t="str">
            <v xml:space="preserve">NGUYEN THI LOAT               </v>
          </cell>
          <cell r="H221">
            <v>211</v>
          </cell>
        </row>
        <row r="222">
          <cell r="E222">
            <v>2184812</v>
          </cell>
          <cell r="F222">
            <v>2</v>
          </cell>
          <cell r="G222" t="str">
            <v xml:space="preserve">NGUYEN THI NGAN HA            </v>
          </cell>
          <cell r="H222">
            <v>211</v>
          </cell>
        </row>
        <row r="223">
          <cell r="E223">
            <v>2302372</v>
          </cell>
          <cell r="F223">
            <v>4</v>
          </cell>
          <cell r="G223" t="str">
            <v xml:space="preserve">CONG TY QUOC TE HO TAY        </v>
          </cell>
          <cell r="H223">
            <v>213</v>
          </cell>
        </row>
        <row r="224">
          <cell r="E224">
            <v>2301493</v>
          </cell>
          <cell r="F224">
            <v>9</v>
          </cell>
          <cell r="G224" t="str">
            <v xml:space="preserve">DAI HOC NGOAI NGU             </v>
          </cell>
          <cell r="H224">
            <v>211</v>
          </cell>
        </row>
        <row r="225">
          <cell r="E225">
            <v>2301547</v>
          </cell>
          <cell r="F225">
            <v>2</v>
          </cell>
          <cell r="G225" t="str">
            <v xml:space="preserve">BAO TANG QUAN DOI             </v>
          </cell>
          <cell r="H225">
            <v>211</v>
          </cell>
        </row>
        <row r="226">
          <cell r="E226">
            <v>2301162</v>
          </cell>
          <cell r="F226">
            <v>0</v>
          </cell>
          <cell r="G226" t="str">
            <v xml:space="preserve">TANG 2 BAO TANG HCM           </v>
          </cell>
          <cell r="H226">
            <v>211</v>
          </cell>
        </row>
        <row r="227">
          <cell r="E227">
            <v>2303033</v>
          </cell>
          <cell r="F227">
            <v>1</v>
          </cell>
          <cell r="G227" t="str">
            <v xml:space="preserve">CTY TNHH THANH HUYEN TRANG    </v>
          </cell>
          <cell r="H227">
            <v>211</v>
          </cell>
        </row>
        <row r="228">
          <cell r="E228">
            <v>2303193</v>
          </cell>
          <cell r="F228">
            <v>3</v>
          </cell>
          <cell r="G228" t="str">
            <v xml:space="preserve">CN CTY TNHH TM-DV DONG HUNG   </v>
          </cell>
          <cell r="H228">
            <v>213</v>
          </cell>
        </row>
        <row r="229">
          <cell r="E229">
            <v>2301029</v>
          </cell>
          <cell r="F229">
            <v>1</v>
          </cell>
          <cell r="G229" t="str">
            <v xml:space="preserve">PATIN THU LE                  </v>
          </cell>
          <cell r="H229">
            <v>211</v>
          </cell>
        </row>
        <row r="230">
          <cell r="E230">
            <v>2301115</v>
          </cell>
          <cell r="F230">
            <v>8</v>
          </cell>
          <cell r="G230" t="str">
            <v xml:space="preserve">CANTEEN TR.PTCS DONG DA       </v>
          </cell>
          <cell r="H230">
            <v>211</v>
          </cell>
        </row>
        <row r="231">
          <cell r="E231">
            <v>2103465</v>
          </cell>
          <cell r="F231">
            <v>7</v>
          </cell>
          <cell r="G231" t="str">
            <v xml:space="preserve">NGUYEN THI TRON               </v>
          </cell>
          <cell r="H231">
            <v>213</v>
          </cell>
        </row>
        <row r="232">
          <cell r="E232">
            <v>2303372</v>
          </cell>
          <cell r="F232">
            <v>3</v>
          </cell>
          <cell r="G232" t="str">
            <v>CTY DICH VU HANG KHONG NOI BAI</v>
          </cell>
          <cell r="H232">
            <v>213</v>
          </cell>
        </row>
        <row r="233">
          <cell r="E233">
            <v>2300885</v>
          </cell>
          <cell r="F233">
            <v>7</v>
          </cell>
          <cell r="G233" t="str">
            <v xml:space="preserve">PHAM DAC BINH                 </v>
          </cell>
          <cell r="H233">
            <v>211</v>
          </cell>
        </row>
        <row r="234">
          <cell r="E234">
            <v>2103493</v>
          </cell>
          <cell r="F234">
            <v>9</v>
          </cell>
          <cell r="G234" t="str">
            <v xml:space="preserve">HOANG HUY KHANH               </v>
          </cell>
          <cell r="H234">
            <v>213</v>
          </cell>
        </row>
        <row r="235">
          <cell r="E235">
            <v>2305094</v>
          </cell>
          <cell r="F235">
            <v>1</v>
          </cell>
          <cell r="G235" t="str">
            <v xml:space="preserve">CTY TNHH TM AT                </v>
          </cell>
          <cell r="H235">
            <v>213</v>
          </cell>
        </row>
        <row r="236">
          <cell r="E236">
            <v>2305241</v>
          </cell>
          <cell r="F236">
            <v>8</v>
          </cell>
          <cell r="G236" t="str">
            <v xml:space="preserve">CTY LIEN DOANH SAKURA HN PLAZ </v>
          </cell>
          <cell r="H236">
            <v>213</v>
          </cell>
        </row>
        <row r="237">
          <cell r="E237">
            <v>2300423</v>
          </cell>
          <cell r="F237">
            <v>7</v>
          </cell>
          <cell r="G237" t="str">
            <v xml:space="preserve">TRUONG TRAN PHU               </v>
          </cell>
          <cell r="H237">
            <v>211</v>
          </cell>
        </row>
        <row r="238">
          <cell r="E238">
            <v>2306594</v>
          </cell>
          <cell r="F238">
            <v>9</v>
          </cell>
          <cell r="G238" t="str">
            <v>CTY LDOANH KHACHSAN HN FORTUNE</v>
          </cell>
          <cell r="H238">
            <v>213</v>
          </cell>
        </row>
        <row r="239">
          <cell r="E239">
            <v>2300469</v>
          </cell>
          <cell r="F239">
            <v>0</v>
          </cell>
          <cell r="G239" t="str">
            <v xml:space="preserve">KHACH SAN HACINCO             </v>
          </cell>
          <cell r="H239">
            <v>211</v>
          </cell>
        </row>
        <row r="240">
          <cell r="E240">
            <v>2300282</v>
          </cell>
          <cell r="F240">
            <v>7</v>
          </cell>
          <cell r="G240" t="str">
            <v xml:space="preserve">KIEU-PHAM THI KIM             </v>
          </cell>
          <cell r="H240">
            <v>211</v>
          </cell>
        </row>
        <row r="241">
          <cell r="E241">
            <v>2306964</v>
          </cell>
          <cell r="F241">
            <v>4</v>
          </cell>
          <cell r="G241" t="str">
            <v xml:space="preserve">CTY SX VA TM  BAO QUANG       </v>
          </cell>
          <cell r="H241">
            <v>213</v>
          </cell>
        </row>
        <row r="242">
          <cell r="E242">
            <v>2300028</v>
          </cell>
          <cell r="F242">
            <v>4</v>
          </cell>
          <cell r="G242" t="str">
            <v xml:space="preserve">TUAN-BUI DUC                  </v>
          </cell>
          <cell r="H242">
            <v>211</v>
          </cell>
        </row>
        <row r="243">
          <cell r="E243">
            <v>2300052</v>
          </cell>
          <cell r="F243">
            <v>4</v>
          </cell>
          <cell r="G243" t="str">
            <v xml:space="preserve">LE LAN PHUONG                 </v>
          </cell>
          <cell r="H243">
            <v>211</v>
          </cell>
        </row>
        <row r="244">
          <cell r="E244">
            <v>2300095</v>
          </cell>
          <cell r="F244">
            <v>3</v>
          </cell>
          <cell r="G244" t="str">
            <v xml:space="preserve">CUA HANG PHUC DUC             </v>
          </cell>
          <cell r="H244">
            <v>211</v>
          </cell>
        </row>
        <row r="245">
          <cell r="E245">
            <v>2220550</v>
          </cell>
          <cell r="F245">
            <v>4</v>
          </cell>
          <cell r="G245" t="str">
            <v xml:space="preserve">QUAY HANG AN 63 LO SU-TT KDCB </v>
          </cell>
          <cell r="H245">
            <v>211</v>
          </cell>
        </row>
        <row r="246">
          <cell r="E246">
            <v>2323892</v>
          </cell>
          <cell r="F246">
            <v>6</v>
          </cell>
          <cell r="G246" t="str">
            <v xml:space="preserve">CTY LIEN DOANH TNHH KIM NGOC  </v>
          </cell>
          <cell r="H246">
            <v>213</v>
          </cell>
        </row>
        <row r="247">
          <cell r="E247">
            <v>2324157</v>
          </cell>
          <cell r="F247">
            <v>3</v>
          </cell>
          <cell r="G247" t="str">
            <v xml:space="preserve">DO THI LOAN                   </v>
          </cell>
          <cell r="H247">
            <v>213</v>
          </cell>
        </row>
        <row r="248">
          <cell r="E248">
            <v>2405748</v>
          </cell>
          <cell r="F248">
            <v>1</v>
          </cell>
          <cell r="G248" t="str">
            <v xml:space="preserve">DO TIEN NGHIA                 </v>
          </cell>
          <cell r="H248">
            <v>213</v>
          </cell>
        </row>
        <row r="249">
          <cell r="E249">
            <v>2220450</v>
          </cell>
          <cell r="F249">
            <v>7</v>
          </cell>
          <cell r="G249" t="str">
            <v>CTY CO PHAN TM &amp; DV THANH LONG</v>
          </cell>
          <cell r="H249">
            <v>211</v>
          </cell>
        </row>
        <row r="250">
          <cell r="E250">
            <v>2220000</v>
          </cell>
          <cell r="F250">
            <v>0</v>
          </cell>
          <cell r="G250" t="str">
            <v xml:space="preserve">NGUYEN HONG SON               </v>
          </cell>
          <cell r="H250">
            <v>211</v>
          </cell>
        </row>
        <row r="251">
          <cell r="E251">
            <v>2410074</v>
          </cell>
          <cell r="F251">
            <v>5</v>
          </cell>
          <cell r="G251" t="str">
            <v xml:space="preserve">MAI TAN SUU                   </v>
          </cell>
          <cell r="H251">
            <v>213</v>
          </cell>
        </row>
        <row r="252">
          <cell r="E252">
            <v>2410257</v>
          </cell>
          <cell r="F252">
            <v>6</v>
          </cell>
          <cell r="G252" t="str">
            <v xml:space="preserve">NGUYEN THI THUY               </v>
          </cell>
          <cell r="H252">
            <v>213</v>
          </cell>
        </row>
        <row r="253">
          <cell r="E253">
            <v>2219776</v>
          </cell>
          <cell r="F253">
            <v>8</v>
          </cell>
          <cell r="G253" t="str">
            <v xml:space="preserve">TRUNG TAM THUONG MAI HO GUOM  </v>
          </cell>
          <cell r="H253">
            <v>211</v>
          </cell>
        </row>
        <row r="254">
          <cell r="E254">
            <v>2410509</v>
          </cell>
          <cell r="F254">
            <v>0</v>
          </cell>
          <cell r="G254" t="str">
            <v xml:space="preserve">LE VAN THI                    </v>
          </cell>
          <cell r="H254">
            <v>213</v>
          </cell>
        </row>
        <row r="255">
          <cell r="E255">
            <v>2415010</v>
          </cell>
          <cell r="F255">
            <v>4</v>
          </cell>
          <cell r="G255" t="str">
            <v xml:space="preserve">TRAN DINH BAY                 </v>
          </cell>
          <cell r="H255">
            <v>213</v>
          </cell>
        </row>
        <row r="256">
          <cell r="E256">
            <v>2415018</v>
          </cell>
          <cell r="F256">
            <v>7</v>
          </cell>
          <cell r="G256" t="str">
            <v xml:space="preserve">TRAN VAN BIEN                 </v>
          </cell>
          <cell r="H256">
            <v>213</v>
          </cell>
        </row>
        <row r="257">
          <cell r="E257">
            <v>2415019</v>
          </cell>
          <cell r="F257">
            <v>5</v>
          </cell>
          <cell r="G257" t="str">
            <v xml:space="preserve">TRAN THI HOA                  </v>
          </cell>
          <cell r="H257">
            <v>213</v>
          </cell>
        </row>
        <row r="258">
          <cell r="E258">
            <v>2218067</v>
          </cell>
          <cell r="F258">
            <v>3</v>
          </cell>
          <cell r="G258" t="str">
            <v xml:space="preserve">CTY TNHH NC &amp; PT KD DAI HUNG  </v>
          </cell>
          <cell r="H258">
            <v>211</v>
          </cell>
        </row>
        <row r="259">
          <cell r="E259">
            <v>2218179</v>
          </cell>
          <cell r="F259">
            <v>6</v>
          </cell>
          <cell r="G259" t="str">
            <v xml:space="preserve">HO GUOM XANH                  </v>
          </cell>
          <cell r="H259">
            <v>211</v>
          </cell>
        </row>
        <row r="260">
          <cell r="E260">
            <v>2415020</v>
          </cell>
          <cell r="F260">
            <v>3</v>
          </cell>
          <cell r="G260" t="str">
            <v xml:space="preserve">NGUYEN DUC HAI                </v>
          </cell>
          <cell r="H260">
            <v>213</v>
          </cell>
        </row>
        <row r="261">
          <cell r="E261">
            <v>2415021</v>
          </cell>
          <cell r="F261">
            <v>1</v>
          </cell>
          <cell r="G261" t="str">
            <v xml:space="preserve">PHAM THI QUYNH                </v>
          </cell>
          <cell r="H261">
            <v>213</v>
          </cell>
        </row>
        <row r="262">
          <cell r="E262">
            <v>2217598</v>
          </cell>
          <cell r="F262">
            <v>8</v>
          </cell>
          <cell r="G262" t="str">
            <v xml:space="preserve">THUY-DO THU                   </v>
          </cell>
          <cell r="H262">
            <v>211</v>
          </cell>
        </row>
        <row r="263">
          <cell r="E263">
            <v>2415024</v>
          </cell>
          <cell r="F263">
            <v>5</v>
          </cell>
          <cell r="G263" t="str">
            <v xml:space="preserve">MAI THI DUYEN                 </v>
          </cell>
          <cell r="H263">
            <v>213</v>
          </cell>
        </row>
        <row r="264">
          <cell r="E264">
            <v>2415025</v>
          </cell>
          <cell r="F264">
            <v>2</v>
          </cell>
          <cell r="G264" t="str">
            <v xml:space="preserve">LUU CONG CACH                 </v>
          </cell>
          <cell r="H264">
            <v>213</v>
          </cell>
        </row>
        <row r="265">
          <cell r="E265">
            <v>2415026</v>
          </cell>
          <cell r="F265">
            <v>0</v>
          </cell>
          <cell r="G265" t="str">
            <v xml:space="preserve">NGUYEN THI NHANG              </v>
          </cell>
          <cell r="H265">
            <v>213</v>
          </cell>
        </row>
        <row r="266">
          <cell r="E266">
            <v>2418400</v>
          </cell>
          <cell r="F266">
            <v>4</v>
          </cell>
          <cell r="G266" t="str">
            <v xml:space="preserve">DO THI KIM THI                </v>
          </cell>
          <cell r="H266">
            <v>213</v>
          </cell>
        </row>
        <row r="267">
          <cell r="E267">
            <v>2418402</v>
          </cell>
          <cell r="F267">
            <v>0</v>
          </cell>
          <cell r="G267" t="str">
            <v xml:space="preserve">TRAN HUY CUONG                </v>
          </cell>
          <cell r="H267">
            <v>213</v>
          </cell>
        </row>
        <row r="268">
          <cell r="E268">
            <v>2418403</v>
          </cell>
          <cell r="F268">
            <v>8</v>
          </cell>
          <cell r="G268" t="str">
            <v xml:space="preserve">PHAM VAN DAT                  </v>
          </cell>
          <cell r="H268">
            <v>213</v>
          </cell>
        </row>
        <row r="269">
          <cell r="E269">
            <v>2215324</v>
          </cell>
          <cell r="F269">
            <v>1</v>
          </cell>
          <cell r="G269" t="str">
            <v xml:space="preserve">TRAN VAN SON                  </v>
          </cell>
          <cell r="H269">
            <v>211</v>
          </cell>
        </row>
        <row r="270">
          <cell r="E270">
            <v>2100023</v>
          </cell>
          <cell r="F270">
            <v>7</v>
          </cell>
          <cell r="G270" t="str">
            <v xml:space="preserve">CTY TNHH DVTM HANOI           </v>
          </cell>
          <cell r="H270">
            <v>211</v>
          </cell>
        </row>
        <row r="271">
          <cell r="E271">
            <v>2100024</v>
          </cell>
          <cell r="F271">
            <v>5</v>
          </cell>
          <cell r="G271" t="str">
            <v xml:space="preserve">NGUYEN THI KIEU ANH           </v>
          </cell>
          <cell r="H271">
            <v>211</v>
          </cell>
        </row>
        <row r="272">
          <cell r="E272">
            <v>2502932</v>
          </cell>
          <cell r="F272">
            <v>3</v>
          </cell>
          <cell r="G272" t="str">
            <v xml:space="preserve">NGUYEN THI OANH               </v>
          </cell>
          <cell r="H272">
            <v>213</v>
          </cell>
        </row>
        <row r="273">
          <cell r="E273">
            <v>2215158</v>
          </cell>
          <cell r="F273">
            <v>3</v>
          </cell>
          <cell r="G273" t="str">
            <v xml:space="preserve">NHA HANG HAN QUOC             </v>
          </cell>
          <cell r="H273">
            <v>211</v>
          </cell>
        </row>
        <row r="274">
          <cell r="E274">
            <v>2504152</v>
          </cell>
          <cell r="F274">
            <v>6</v>
          </cell>
          <cell r="G274" t="str">
            <v xml:space="preserve">PHAM VAN NOI                  </v>
          </cell>
          <cell r="H274">
            <v>213</v>
          </cell>
        </row>
        <row r="275">
          <cell r="E275">
            <v>2215220</v>
          </cell>
          <cell r="F275">
            <v>1</v>
          </cell>
          <cell r="G275" t="str">
            <v xml:space="preserve">CTY CO PHAN TM DUC CHINH      </v>
          </cell>
          <cell r="H275">
            <v>211</v>
          </cell>
        </row>
        <row r="276">
          <cell r="E276">
            <v>2511207</v>
          </cell>
          <cell r="F276">
            <v>9</v>
          </cell>
          <cell r="G276" t="str">
            <v xml:space="preserve">DO THI BICH LIEN              </v>
          </cell>
          <cell r="H276">
            <v>213</v>
          </cell>
        </row>
        <row r="277">
          <cell r="E277">
            <v>2106851</v>
          </cell>
          <cell r="F277">
            <v>5</v>
          </cell>
          <cell r="G277" t="str">
            <v xml:space="preserve">NGUYEN TRONG THUY             </v>
          </cell>
          <cell r="H277">
            <v>213</v>
          </cell>
        </row>
        <row r="278">
          <cell r="E278">
            <v>2106852</v>
          </cell>
          <cell r="F278">
            <v>3</v>
          </cell>
          <cell r="G278" t="str">
            <v xml:space="preserve">DANG THI XUAN                 </v>
          </cell>
          <cell r="H278">
            <v>213</v>
          </cell>
        </row>
        <row r="279">
          <cell r="E279">
            <v>2106885</v>
          </cell>
          <cell r="F279">
            <v>3</v>
          </cell>
          <cell r="G279" t="str">
            <v xml:space="preserve">TRAN VAN HAI                  </v>
          </cell>
          <cell r="H279">
            <v>213</v>
          </cell>
        </row>
        <row r="280">
          <cell r="E280">
            <v>2209468</v>
          </cell>
          <cell r="F280">
            <v>4</v>
          </cell>
          <cell r="G280" t="str">
            <v xml:space="preserve">SAN TENNIS KS DL CONG DOAN    </v>
          </cell>
          <cell r="H280">
            <v>211</v>
          </cell>
        </row>
        <row r="281">
          <cell r="E281">
            <v>2511210</v>
          </cell>
          <cell r="F281">
            <v>3</v>
          </cell>
          <cell r="G281" t="str">
            <v xml:space="preserve">NGUYEN QUY DUONG              </v>
          </cell>
          <cell r="H281">
            <v>213</v>
          </cell>
        </row>
        <row r="282">
          <cell r="E282">
            <v>2511458</v>
          </cell>
          <cell r="F282">
            <v>8</v>
          </cell>
          <cell r="G282" t="str">
            <v xml:space="preserve">NGUYEN BACH THANG             </v>
          </cell>
          <cell r="H282">
            <v>213</v>
          </cell>
        </row>
        <row r="283">
          <cell r="E283">
            <v>2511480</v>
          </cell>
          <cell r="F283">
            <v>2</v>
          </cell>
          <cell r="G283" t="str">
            <v xml:space="preserve">TRAN THI OANH                 </v>
          </cell>
          <cell r="H283">
            <v>213</v>
          </cell>
        </row>
        <row r="284">
          <cell r="E284">
            <v>2511487</v>
          </cell>
          <cell r="F284">
            <v>7</v>
          </cell>
          <cell r="G284" t="str">
            <v xml:space="preserve">LE VAN CHUYEN                 </v>
          </cell>
          <cell r="H284">
            <v>213</v>
          </cell>
        </row>
        <row r="285">
          <cell r="E285">
            <v>2208141</v>
          </cell>
          <cell r="F285">
            <v>8</v>
          </cell>
          <cell r="G285" t="str">
            <v xml:space="preserve">TR.TAM DL THANH NIEN VIET NAM </v>
          </cell>
          <cell r="H285">
            <v>211</v>
          </cell>
        </row>
        <row r="286">
          <cell r="E286">
            <v>2707062</v>
          </cell>
          <cell r="F286">
            <v>2</v>
          </cell>
          <cell r="G286" t="str">
            <v xml:space="preserve">PHAM LUONG THIEN              </v>
          </cell>
          <cell r="H286">
            <v>213</v>
          </cell>
        </row>
        <row r="287">
          <cell r="E287">
            <v>2207789</v>
          </cell>
          <cell r="F287">
            <v>5</v>
          </cell>
          <cell r="G287" t="str">
            <v xml:space="preserve">CUONG                         </v>
          </cell>
          <cell r="H287">
            <v>211</v>
          </cell>
        </row>
        <row r="288">
          <cell r="E288">
            <v>2511488</v>
          </cell>
          <cell r="F288">
            <v>5</v>
          </cell>
          <cell r="G288" t="str">
            <v xml:space="preserve">NGUYEN THI HA                 </v>
          </cell>
          <cell r="H288">
            <v>213</v>
          </cell>
        </row>
        <row r="289">
          <cell r="E289">
            <v>2511489</v>
          </cell>
          <cell r="F289">
            <v>3</v>
          </cell>
          <cell r="G289" t="str">
            <v xml:space="preserve">DN TU NHAN NGOC TRINH         </v>
          </cell>
          <cell r="H289">
            <v>213</v>
          </cell>
        </row>
        <row r="290">
          <cell r="E290">
            <v>2206794</v>
          </cell>
          <cell r="F290">
            <v>6</v>
          </cell>
          <cell r="G290" t="str">
            <v xml:space="preserve">TINH-NGUYEN THI               </v>
          </cell>
          <cell r="H290">
            <v>211</v>
          </cell>
        </row>
        <row r="291">
          <cell r="E291">
            <v>2511490</v>
          </cell>
          <cell r="F291">
            <v>1</v>
          </cell>
          <cell r="G291" t="str">
            <v xml:space="preserve">DINH QUOC PHUONG              </v>
          </cell>
          <cell r="H291">
            <v>213</v>
          </cell>
        </row>
        <row r="292">
          <cell r="E292">
            <v>2600181</v>
          </cell>
          <cell r="F292">
            <v>8</v>
          </cell>
          <cell r="G292" t="str">
            <v xml:space="preserve">NGUYEN THI HAI                </v>
          </cell>
          <cell r="H292">
            <v>213</v>
          </cell>
        </row>
        <row r="293">
          <cell r="E293">
            <v>2608083</v>
          </cell>
          <cell r="F293">
            <v>8</v>
          </cell>
          <cell r="G293" t="str">
            <v xml:space="preserve">CTY TNHH LONG HAI             </v>
          </cell>
          <cell r="H293">
            <v>213</v>
          </cell>
        </row>
        <row r="294">
          <cell r="E294">
            <v>2108100</v>
          </cell>
          <cell r="F294">
            <v>5</v>
          </cell>
          <cell r="G294" t="str">
            <v xml:space="preserve">NGUYEN THI VAN                </v>
          </cell>
          <cell r="H294">
            <v>213</v>
          </cell>
        </row>
        <row r="295">
          <cell r="E295">
            <v>2608084</v>
          </cell>
          <cell r="F295">
            <v>6</v>
          </cell>
          <cell r="G295" t="str">
            <v xml:space="preserve">DN TU NHAN MAI HOANH          </v>
          </cell>
          <cell r="H295">
            <v>213</v>
          </cell>
        </row>
        <row r="296">
          <cell r="E296">
            <v>2608085</v>
          </cell>
          <cell r="F296">
            <v>3</v>
          </cell>
          <cell r="G296" t="str">
            <v xml:space="preserve">CTY CPTM TONG HOP NINH BINH   </v>
          </cell>
          <cell r="H296">
            <v>213</v>
          </cell>
        </row>
        <row r="297">
          <cell r="E297">
            <v>2608086</v>
          </cell>
          <cell r="F297">
            <v>1</v>
          </cell>
          <cell r="G297" t="str">
            <v xml:space="preserve">DO THI THUY                   </v>
          </cell>
          <cell r="H297">
            <v>213</v>
          </cell>
        </row>
        <row r="298">
          <cell r="E298">
            <v>2109310</v>
          </cell>
          <cell r="F298">
            <v>9</v>
          </cell>
          <cell r="G298" t="str">
            <v xml:space="preserve">XI NGHIEP DV TOA XE HA NOI    </v>
          </cell>
          <cell r="H298">
            <v>213</v>
          </cell>
        </row>
        <row r="299">
          <cell r="E299">
            <v>2608087</v>
          </cell>
          <cell r="F299">
            <v>9</v>
          </cell>
          <cell r="G299" t="str">
            <v xml:space="preserve">VUONG VAN KIEN                </v>
          </cell>
          <cell r="H299">
            <v>213</v>
          </cell>
        </row>
        <row r="300">
          <cell r="E300">
            <v>2109562</v>
          </cell>
          <cell r="F300">
            <v>5</v>
          </cell>
          <cell r="G300" t="str">
            <v xml:space="preserve">DO DUC LIEU                   </v>
          </cell>
          <cell r="H300">
            <v>213</v>
          </cell>
        </row>
        <row r="301">
          <cell r="E301">
            <v>2608088</v>
          </cell>
          <cell r="F301">
            <v>7</v>
          </cell>
          <cell r="G301" t="str">
            <v xml:space="preserve">LE VINH QUANG                 </v>
          </cell>
          <cell r="H301">
            <v>213</v>
          </cell>
        </row>
        <row r="302">
          <cell r="E302">
            <v>2608090</v>
          </cell>
          <cell r="F302">
            <v>3</v>
          </cell>
          <cell r="G302" t="str">
            <v xml:space="preserve">PHAM VAN HONG                 </v>
          </cell>
          <cell r="H302">
            <v>213</v>
          </cell>
        </row>
        <row r="303">
          <cell r="E303">
            <v>2608093</v>
          </cell>
          <cell r="F303">
            <v>7</v>
          </cell>
          <cell r="G303" t="str">
            <v xml:space="preserve">HO THI HUYEN TRANG            </v>
          </cell>
          <cell r="H303">
            <v>213</v>
          </cell>
        </row>
        <row r="304">
          <cell r="E304">
            <v>2608094</v>
          </cell>
          <cell r="F304">
            <v>5</v>
          </cell>
          <cell r="G304" t="str">
            <v xml:space="preserve">DO THI LUU YEN NGA            </v>
          </cell>
          <cell r="H304">
            <v>213</v>
          </cell>
        </row>
        <row r="305">
          <cell r="E305">
            <v>2201225</v>
          </cell>
          <cell r="F305">
            <v>6</v>
          </cell>
          <cell r="G305" t="str">
            <v xml:space="preserve">DUNG-VUONG ANH                </v>
          </cell>
          <cell r="H305">
            <v>211</v>
          </cell>
        </row>
        <row r="306">
          <cell r="E306">
            <v>2201241</v>
          </cell>
          <cell r="F306">
            <v>3</v>
          </cell>
          <cell r="G306" t="str">
            <v xml:space="preserve">DE-NGUYEN VAN                 </v>
          </cell>
          <cell r="H306">
            <v>211</v>
          </cell>
        </row>
        <row r="307">
          <cell r="E307">
            <v>2708267</v>
          </cell>
          <cell r="F307">
            <v>6</v>
          </cell>
          <cell r="G307" t="str">
            <v xml:space="preserve">TRUONG XUAN LOC               </v>
          </cell>
          <cell r="H307">
            <v>213</v>
          </cell>
        </row>
        <row r="308">
          <cell r="E308">
            <v>2806266</v>
          </cell>
          <cell r="F308">
            <v>9</v>
          </cell>
          <cell r="G308" t="str">
            <v xml:space="preserve">BUI THI PHUONG                </v>
          </cell>
          <cell r="H308">
            <v>213</v>
          </cell>
        </row>
        <row r="309">
          <cell r="E309">
            <v>2108500</v>
          </cell>
          <cell r="F309">
            <v>6</v>
          </cell>
          <cell r="G309" t="str">
            <v xml:space="preserve">NGUYEN KHAC HOA               </v>
          </cell>
          <cell r="H309">
            <v>213</v>
          </cell>
        </row>
        <row r="310">
          <cell r="E310">
            <v>2806267</v>
          </cell>
          <cell r="F310">
            <v>7</v>
          </cell>
          <cell r="G310" t="str">
            <v xml:space="preserve">LE THI LUYEN                  </v>
          </cell>
          <cell r="H310">
            <v>213</v>
          </cell>
        </row>
        <row r="311">
          <cell r="E311">
            <v>2200580</v>
          </cell>
          <cell r="F311">
            <v>5</v>
          </cell>
          <cell r="G311" t="str">
            <v xml:space="preserve">VU KIEU ANH                   </v>
          </cell>
          <cell r="H311">
            <v>211</v>
          </cell>
        </row>
        <row r="312">
          <cell r="E312">
            <v>2806268</v>
          </cell>
          <cell r="F312">
            <v>5</v>
          </cell>
          <cell r="G312" t="str">
            <v xml:space="preserve">VU VAN TU                     </v>
          </cell>
          <cell r="H312">
            <v>213</v>
          </cell>
        </row>
        <row r="313">
          <cell r="E313">
            <v>2806269</v>
          </cell>
          <cell r="F313">
            <v>3</v>
          </cell>
          <cell r="G313" t="str">
            <v xml:space="preserve">VU HONG THUAN                 </v>
          </cell>
          <cell r="H313">
            <v>213</v>
          </cell>
        </row>
        <row r="314">
          <cell r="E314">
            <v>2806270</v>
          </cell>
          <cell r="F314">
            <v>1</v>
          </cell>
          <cell r="G314" t="str">
            <v xml:space="preserve">CHU VIET NGA                  </v>
          </cell>
          <cell r="H314">
            <v>213</v>
          </cell>
        </row>
        <row r="315">
          <cell r="E315">
            <v>2200255</v>
          </cell>
          <cell r="F315">
            <v>4</v>
          </cell>
          <cell r="G315" t="str">
            <v>CTY CPHAN DVDL BANH TOM HO TAY</v>
          </cell>
          <cell r="H315">
            <v>211</v>
          </cell>
        </row>
        <row r="316">
          <cell r="E316">
            <v>2806271</v>
          </cell>
          <cell r="F316">
            <v>9</v>
          </cell>
          <cell r="G316" t="str">
            <v xml:space="preserve">VU THI DUNG                   </v>
          </cell>
          <cell r="H316">
            <v>213</v>
          </cell>
        </row>
        <row r="317">
          <cell r="E317">
            <v>2806272</v>
          </cell>
          <cell r="F317">
            <v>7</v>
          </cell>
          <cell r="G317" t="str">
            <v xml:space="preserve">DAO XUAN TINH                 </v>
          </cell>
          <cell r="H317">
            <v>213</v>
          </cell>
        </row>
        <row r="318">
          <cell r="E318">
            <v>2184442</v>
          </cell>
          <cell r="F318">
            <v>8</v>
          </cell>
          <cell r="G318" t="str">
            <v xml:space="preserve">CTY TNHH QC VA TT MAI THANH   </v>
          </cell>
          <cell r="H318">
            <v>211</v>
          </cell>
        </row>
        <row r="319">
          <cell r="E319">
            <v>2109627</v>
          </cell>
          <cell r="F319">
            <v>6</v>
          </cell>
          <cell r="G319" t="str">
            <v xml:space="preserve">HOP TAC XA SONG HONG          </v>
          </cell>
          <cell r="H319">
            <v>213</v>
          </cell>
        </row>
        <row r="320">
          <cell r="E320">
            <v>2109891</v>
          </cell>
          <cell r="F320">
            <v>8</v>
          </cell>
          <cell r="G320" t="str">
            <v xml:space="preserve">CTY QUAN LY BEN XE GIAP BAT   </v>
          </cell>
          <cell r="H320">
            <v>211</v>
          </cell>
        </row>
        <row r="321">
          <cell r="E321">
            <v>2114227</v>
          </cell>
          <cell r="F321">
            <v>8</v>
          </cell>
          <cell r="G321" t="str">
            <v xml:space="preserve">BP PETCO LIMITED              </v>
          </cell>
          <cell r="H321">
            <v>213</v>
          </cell>
        </row>
        <row r="322">
          <cell r="E322">
            <v>2182460</v>
          </cell>
          <cell r="F322">
            <v>2</v>
          </cell>
          <cell r="G322" t="str">
            <v xml:space="preserve">KHACH SAN QUOC TE ASEAN       </v>
          </cell>
          <cell r="H322">
            <v>213</v>
          </cell>
        </row>
        <row r="323">
          <cell r="E323">
            <v>2184537</v>
          </cell>
          <cell r="F323">
            <v>5</v>
          </cell>
          <cell r="G323" t="str">
            <v xml:space="preserve">BIZ SOLUTIONS                 </v>
          </cell>
          <cell r="H323">
            <v>211</v>
          </cell>
        </row>
        <row r="324">
          <cell r="E324">
            <v>2806274</v>
          </cell>
          <cell r="F324">
            <v>3</v>
          </cell>
          <cell r="G324" t="str">
            <v xml:space="preserve">HOANG THI LIEN                </v>
          </cell>
          <cell r="H324">
            <v>213</v>
          </cell>
        </row>
        <row r="325">
          <cell r="E325">
            <v>2184562</v>
          </cell>
          <cell r="F325">
            <v>3</v>
          </cell>
          <cell r="G325" t="str">
            <v xml:space="preserve">QUAN NGON                     </v>
          </cell>
          <cell r="H325">
            <v>211</v>
          </cell>
        </row>
        <row r="326">
          <cell r="E326">
            <v>2806275</v>
          </cell>
          <cell r="F326">
            <v>0</v>
          </cell>
          <cell r="G326" t="str">
            <v xml:space="preserve">DO NHU QUYET                  </v>
          </cell>
          <cell r="H326">
            <v>213</v>
          </cell>
        </row>
        <row r="327">
          <cell r="E327">
            <v>2184322</v>
          </cell>
          <cell r="F327">
            <v>2</v>
          </cell>
          <cell r="G327" t="str">
            <v>TT THE THAO-BC TANG THIET GIAP</v>
          </cell>
          <cell r="H327">
            <v>211</v>
          </cell>
        </row>
        <row r="328">
          <cell r="E328">
            <v>2806277</v>
          </cell>
          <cell r="F328">
            <v>6</v>
          </cell>
          <cell r="G328" t="str">
            <v xml:space="preserve">HOANG HAI HANH                </v>
          </cell>
          <cell r="H328">
            <v>213</v>
          </cell>
        </row>
        <row r="329">
          <cell r="E329">
            <v>2184116</v>
          </cell>
          <cell r="F329">
            <v>8</v>
          </cell>
          <cell r="G329" t="str">
            <v xml:space="preserve">CTCP DT VA DL THIEN SON       </v>
          </cell>
          <cell r="H329">
            <v>211</v>
          </cell>
        </row>
        <row r="330">
          <cell r="E330">
            <v>2183766</v>
          </cell>
          <cell r="F330">
            <v>1</v>
          </cell>
          <cell r="G330" t="str">
            <v xml:space="preserve">CT TNHH TM &amp; CN GIA NGUYEN    </v>
          </cell>
          <cell r="H330">
            <v>211</v>
          </cell>
        </row>
        <row r="331">
          <cell r="E331">
            <v>2103499</v>
          </cell>
          <cell r="F331">
            <v>6</v>
          </cell>
          <cell r="G331" t="str">
            <v xml:space="preserve">TRUONG ANH TUAN               </v>
          </cell>
          <cell r="H331">
            <v>211</v>
          </cell>
        </row>
        <row r="332">
          <cell r="E332">
            <v>2806278</v>
          </cell>
          <cell r="F332">
            <v>4</v>
          </cell>
          <cell r="G332" t="str">
            <v xml:space="preserve">LE VAN THUAN                  </v>
          </cell>
          <cell r="H332">
            <v>213</v>
          </cell>
        </row>
        <row r="333">
          <cell r="E333">
            <v>2183419</v>
          </cell>
          <cell r="F333">
            <v>7</v>
          </cell>
          <cell r="G333" t="str">
            <v xml:space="preserve">TTVHGDTHTW DOAN-NHH HOA SEN   </v>
          </cell>
          <cell r="H333">
            <v>211</v>
          </cell>
        </row>
        <row r="334">
          <cell r="E334">
            <v>2183441</v>
          </cell>
          <cell r="F334">
            <v>1</v>
          </cell>
          <cell r="G334" t="str">
            <v xml:space="preserve">CTY DL &amp; TMTH THANG LONG GTC  </v>
          </cell>
          <cell r="H334">
            <v>211</v>
          </cell>
        </row>
        <row r="335">
          <cell r="E335">
            <v>2183448</v>
          </cell>
          <cell r="F335">
            <v>6</v>
          </cell>
          <cell r="G335" t="str">
            <v xml:space="preserve">CTY CP SXDV &amp; XNK TU LIEM     </v>
          </cell>
          <cell r="H335">
            <v>211</v>
          </cell>
        </row>
        <row r="336">
          <cell r="E336">
            <v>2183453</v>
          </cell>
          <cell r="F336">
            <v>6</v>
          </cell>
          <cell r="G336" t="str">
            <v xml:space="preserve">CTY CO PHAN BAI THO HANOI     </v>
          </cell>
          <cell r="H336">
            <v>211</v>
          </cell>
        </row>
        <row r="337">
          <cell r="E337">
            <v>2183463</v>
          </cell>
          <cell r="F337">
            <v>5</v>
          </cell>
          <cell r="G337" t="str">
            <v xml:space="preserve">DN TU NHAN TM HONG MAI        </v>
          </cell>
          <cell r="H337">
            <v>211</v>
          </cell>
        </row>
        <row r="338">
          <cell r="E338">
            <v>2183535</v>
          </cell>
          <cell r="F338">
            <v>0</v>
          </cell>
          <cell r="G338" t="str">
            <v xml:space="preserve">TRUNG TAM THE THAO GIAI TRI   </v>
          </cell>
          <cell r="H338">
            <v>211</v>
          </cell>
        </row>
        <row r="339">
          <cell r="E339">
            <v>2183537</v>
          </cell>
          <cell r="F339">
            <v>6</v>
          </cell>
          <cell r="G339" t="str">
            <v xml:space="preserve">CTY CO PHAN HUYEN THOAI BIA   </v>
          </cell>
          <cell r="H339">
            <v>211</v>
          </cell>
        </row>
        <row r="340">
          <cell r="E340">
            <v>2183069</v>
          </cell>
          <cell r="F340">
            <v>0</v>
          </cell>
          <cell r="G340" t="str">
            <v xml:space="preserve">KHACH SAN PHUONG NAM          </v>
          </cell>
          <cell r="H340">
            <v>211</v>
          </cell>
        </row>
        <row r="341">
          <cell r="E341">
            <v>2183104</v>
          </cell>
          <cell r="F341">
            <v>5</v>
          </cell>
          <cell r="G341" t="str">
            <v xml:space="preserve">CUA HANG THU CUC              </v>
          </cell>
          <cell r="H341">
            <v>211</v>
          </cell>
        </row>
        <row r="342">
          <cell r="E342">
            <v>2183265</v>
          </cell>
          <cell r="F342">
            <v>4</v>
          </cell>
          <cell r="G342" t="str">
            <v xml:space="preserve">CONG TY TNHH HOA ANH DAO      </v>
          </cell>
          <cell r="H342">
            <v>211</v>
          </cell>
        </row>
        <row r="343">
          <cell r="E343">
            <v>2183276</v>
          </cell>
          <cell r="F343">
            <v>1</v>
          </cell>
          <cell r="G343" t="str">
            <v xml:space="preserve">CTY POSCO                     </v>
          </cell>
          <cell r="H343">
            <v>211</v>
          </cell>
        </row>
        <row r="344">
          <cell r="E344">
            <v>2183296</v>
          </cell>
          <cell r="F344">
            <v>9</v>
          </cell>
          <cell r="G344" t="str">
            <v>CN CTY TNHH HOTAY 1 THANH VIEN</v>
          </cell>
          <cell r="H344">
            <v>211</v>
          </cell>
        </row>
        <row r="345">
          <cell r="E345">
            <v>2183322</v>
          </cell>
          <cell r="F345">
            <v>3</v>
          </cell>
          <cell r="G345" t="str">
            <v xml:space="preserve">SIEU THI QUAN NHAN            </v>
          </cell>
          <cell r="H345">
            <v>211</v>
          </cell>
        </row>
        <row r="346">
          <cell r="E346">
            <v>2182840</v>
          </cell>
          <cell r="F346">
            <v>5</v>
          </cell>
          <cell r="G346" t="str">
            <v xml:space="preserve">CTY TNHH THANH TAN AN         </v>
          </cell>
          <cell r="H346">
            <v>211</v>
          </cell>
        </row>
        <row r="347">
          <cell r="E347">
            <v>2182929</v>
          </cell>
          <cell r="F347">
            <v>6</v>
          </cell>
          <cell r="G347" t="str">
            <v xml:space="preserve">CONG TY TNHH N VA N           </v>
          </cell>
          <cell r="H347">
            <v>211</v>
          </cell>
        </row>
        <row r="348">
          <cell r="E348">
            <v>2183003</v>
          </cell>
          <cell r="F348">
            <v>9</v>
          </cell>
          <cell r="G348" t="str">
            <v xml:space="preserve">VU THI HA                     </v>
          </cell>
          <cell r="H348">
            <v>211</v>
          </cell>
        </row>
        <row r="349">
          <cell r="E349">
            <v>2182530</v>
          </cell>
          <cell r="F349">
            <v>2</v>
          </cell>
          <cell r="G349" t="str">
            <v>CTY CP D.TU &amp; D.LICH THIEN SON</v>
          </cell>
          <cell r="H349">
            <v>211</v>
          </cell>
        </row>
        <row r="350">
          <cell r="E350">
            <v>2182534</v>
          </cell>
          <cell r="F350">
            <v>4</v>
          </cell>
          <cell r="G350" t="str">
            <v xml:space="preserve">CTY TNHH TM &amp; DU THINH THAI   </v>
          </cell>
          <cell r="H350">
            <v>211</v>
          </cell>
        </row>
        <row r="351">
          <cell r="E351">
            <v>2182621</v>
          </cell>
          <cell r="F351">
            <v>9</v>
          </cell>
          <cell r="G351" t="str">
            <v xml:space="preserve">HOP TAC XA 23-9               </v>
          </cell>
          <cell r="H351">
            <v>211</v>
          </cell>
        </row>
        <row r="352">
          <cell r="E352">
            <v>2182746</v>
          </cell>
          <cell r="F352">
            <v>4</v>
          </cell>
          <cell r="G352" t="str">
            <v xml:space="preserve">XN DV TONG HOP HANG KHONG     </v>
          </cell>
          <cell r="H352">
            <v>211</v>
          </cell>
        </row>
        <row r="353">
          <cell r="E353">
            <v>2806279</v>
          </cell>
          <cell r="F353">
            <v>2</v>
          </cell>
          <cell r="G353" t="str">
            <v xml:space="preserve">HA THI THUC TRINH             </v>
          </cell>
          <cell r="H353">
            <v>213</v>
          </cell>
        </row>
        <row r="354">
          <cell r="E354">
            <v>2182447</v>
          </cell>
          <cell r="F354">
            <v>9</v>
          </cell>
          <cell r="G354" t="str">
            <v xml:space="preserve">NGUYEN HUYEN MINH             </v>
          </cell>
          <cell r="H354">
            <v>211</v>
          </cell>
        </row>
        <row r="355">
          <cell r="E355">
            <v>2182482</v>
          </cell>
          <cell r="F355">
            <v>6</v>
          </cell>
          <cell r="G355" t="str">
            <v xml:space="preserve">CTY CO PHAN HUYEN THOAI BIA   </v>
          </cell>
          <cell r="H355">
            <v>211</v>
          </cell>
        </row>
        <row r="356">
          <cell r="E356">
            <v>2806280</v>
          </cell>
          <cell r="F356">
            <v>0</v>
          </cell>
          <cell r="G356" t="str">
            <v xml:space="preserve">TRUONG VAN THANG              </v>
          </cell>
          <cell r="H356">
            <v>213</v>
          </cell>
        </row>
        <row r="357">
          <cell r="E357">
            <v>2806281</v>
          </cell>
          <cell r="F357">
            <v>8</v>
          </cell>
          <cell r="G357" t="str">
            <v xml:space="preserve">PHAN MINH DUC                 </v>
          </cell>
          <cell r="H357">
            <v>213</v>
          </cell>
        </row>
        <row r="358">
          <cell r="E358">
            <v>2114194</v>
          </cell>
          <cell r="F358">
            <v>0</v>
          </cell>
          <cell r="G358" t="str">
            <v>NHA AN KS DU LICH CONG DOAN HN</v>
          </cell>
          <cell r="H358">
            <v>211</v>
          </cell>
        </row>
        <row r="359">
          <cell r="E359">
            <v>2114207</v>
          </cell>
          <cell r="F359">
            <v>0</v>
          </cell>
          <cell r="G359" t="str">
            <v xml:space="preserve">CTY TNHH TM MINH DAT          </v>
          </cell>
          <cell r="H359">
            <v>211</v>
          </cell>
        </row>
        <row r="360">
          <cell r="E360">
            <v>2114246</v>
          </cell>
          <cell r="F360">
            <v>8</v>
          </cell>
          <cell r="G360" t="str">
            <v xml:space="preserve">LAU BO SAI GON                </v>
          </cell>
          <cell r="H360">
            <v>211</v>
          </cell>
        </row>
        <row r="361">
          <cell r="E361">
            <v>2181665</v>
          </cell>
          <cell r="F361">
            <v>7</v>
          </cell>
          <cell r="G361" t="str">
            <v xml:space="preserve">COM TO UYEN                   </v>
          </cell>
          <cell r="H361">
            <v>211</v>
          </cell>
        </row>
        <row r="362">
          <cell r="E362">
            <v>2181679</v>
          </cell>
          <cell r="F362">
            <v>8</v>
          </cell>
          <cell r="G362" t="str">
            <v xml:space="preserve">NGUYEN TUYET NGA              </v>
          </cell>
          <cell r="H362">
            <v>211</v>
          </cell>
        </row>
        <row r="363">
          <cell r="E363">
            <v>3999511</v>
          </cell>
          <cell r="F363">
            <v>3</v>
          </cell>
          <cell r="G363" t="str">
            <v xml:space="preserve">HO THANH TAM                  </v>
          </cell>
          <cell r="H363">
            <v>213</v>
          </cell>
        </row>
        <row r="364">
          <cell r="E364">
            <v>2114026</v>
          </cell>
          <cell r="F364">
            <v>4</v>
          </cell>
          <cell r="G364" t="str">
            <v xml:space="preserve">HUONG LIEN                    </v>
          </cell>
          <cell r="H364">
            <v>211</v>
          </cell>
        </row>
        <row r="365">
          <cell r="E365">
            <v>3999512</v>
          </cell>
          <cell r="F365">
            <v>1</v>
          </cell>
          <cell r="G365" t="str">
            <v xml:space="preserve">NGUYEN THUY LINH              </v>
          </cell>
          <cell r="H365">
            <v>213</v>
          </cell>
        </row>
        <row r="366">
          <cell r="E366">
            <v>3999517</v>
          </cell>
          <cell r="F366">
            <v>0</v>
          </cell>
          <cell r="G366" t="str">
            <v xml:space="preserve">NGUYEN VIET TOAN              </v>
          </cell>
          <cell r="H366">
            <v>213</v>
          </cell>
        </row>
        <row r="367">
          <cell r="E367">
            <v>3999545</v>
          </cell>
          <cell r="F367">
            <v>1</v>
          </cell>
          <cell r="G367" t="str">
            <v xml:space="preserve">NGUYEN BA CHUNG               </v>
          </cell>
          <cell r="H367">
            <v>213</v>
          </cell>
        </row>
        <row r="368">
          <cell r="E368">
            <v>2113354</v>
          </cell>
          <cell r="F368">
            <v>1</v>
          </cell>
          <cell r="G368" t="str">
            <v xml:space="preserve">HOANG DINH SON                </v>
          </cell>
          <cell r="H368">
            <v>211</v>
          </cell>
        </row>
        <row r="369">
          <cell r="E369">
            <v>2112866</v>
          </cell>
          <cell r="F369">
            <v>5</v>
          </cell>
          <cell r="G369" t="str">
            <v xml:space="preserve">CTY DVU NHA O VA KHU DO THI   </v>
          </cell>
          <cell r="H369">
            <v>211</v>
          </cell>
        </row>
        <row r="370">
          <cell r="E370">
            <v>3999546</v>
          </cell>
          <cell r="F370">
            <v>9</v>
          </cell>
          <cell r="G370" t="str">
            <v xml:space="preserve">DANG NHU TRANG                </v>
          </cell>
          <cell r="H370">
            <v>213</v>
          </cell>
        </row>
        <row r="371">
          <cell r="E371">
            <v>2109463</v>
          </cell>
          <cell r="F371">
            <v>6</v>
          </cell>
          <cell r="G371" t="str">
            <v xml:space="preserve">NGUYEN VAN LOC                </v>
          </cell>
          <cell r="H371">
            <v>213</v>
          </cell>
        </row>
        <row r="372">
          <cell r="E372">
            <v>3999547</v>
          </cell>
          <cell r="F372">
            <v>7</v>
          </cell>
          <cell r="G372" t="str">
            <v xml:space="preserve">TONG XUAN DONG                </v>
          </cell>
          <cell r="H372">
            <v>213</v>
          </cell>
        </row>
        <row r="373">
          <cell r="E373">
            <v>2184731</v>
          </cell>
          <cell r="F373">
            <v>4</v>
          </cell>
          <cell r="G373" t="str">
            <v xml:space="preserve">NGUYEN THI KIM OANH           </v>
          </cell>
          <cell r="H373">
            <v>211</v>
          </cell>
        </row>
        <row r="374">
          <cell r="E374">
            <v>3999784</v>
          </cell>
          <cell r="F374">
            <v>6</v>
          </cell>
          <cell r="G374" t="str">
            <v xml:space="preserve">DO THI LOAN                   </v>
          </cell>
          <cell r="H374">
            <v>213</v>
          </cell>
        </row>
        <row r="375">
          <cell r="E375">
            <v>2112245</v>
          </cell>
          <cell r="F375">
            <v>2</v>
          </cell>
          <cell r="G375" t="str">
            <v xml:space="preserve">CTY CP XNK HOAN KIEM          </v>
          </cell>
          <cell r="H375">
            <v>211</v>
          </cell>
        </row>
        <row r="376">
          <cell r="E376">
            <v>2109504</v>
          </cell>
          <cell r="F376">
            <v>7</v>
          </cell>
          <cell r="G376" t="str">
            <v xml:space="preserve">TRAN HUU HUNG                 </v>
          </cell>
          <cell r="H376">
            <v>213</v>
          </cell>
        </row>
        <row r="377">
          <cell r="E377">
            <v>2184733</v>
          </cell>
          <cell r="F377">
            <v>0</v>
          </cell>
          <cell r="G377" t="str">
            <v xml:space="preserve">DO DAI THANH                  </v>
          </cell>
          <cell r="H377">
            <v>211</v>
          </cell>
        </row>
        <row r="378">
          <cell r="E378">
            <v>2109505</v>
          </cell>
          <cell r="F378">
            <v>4</v>
          </cell>
          <cell r="G378" t="str">
            <v xml:space="preserve">VUONG TIEN CHAU               </v>
          </cell>
          <cell r="H378">
            <v>213</v>
          </cell>
        </row>
        <row r="379">
          <cell r="E379">
            <v>3999786</v>
          </cell>
          <cell r="F379">
            <v>1</v>
          </cell>
          <cell r="G379" t="str">
            <v xml:space="preserve">NGUYEN THI HOE                </v>
          </cell>
          <cell r="H379">
            <v>213</v>
          </cell>
        </row>
        <row r="380">
          <cell r="E380">
            <v>3999788</v>
          </cell>
          <cell r="F380">
            <v>7</v>
          </cell>
          <cell r="G380" t="str">
            <v xml:space="preserve">NGUYEN TRUNG KIEN             </v>
          </cell>
          <cell r="H380">
            <v>213</v>
          </cell>
        </row>
        <row r="381">
          <cell r="E381">
            <v>2184745</v>
          </cell>
          <cell r="F381">
            <v>4</v>
          </cell>
          <cell r="G381" t="str">
            <v xml:space="preserve">NHA HANG NGOC QUANG           </v>
          </cell>
          <cell r="H381">
            <v>211</v>
          </cell>
        </row>
        <row r="382">
          <cell r="E382">
            <v>3999789</v>
          </cell>
          <cell r="F382">
            <v>5</v>
          </cell>
          <cell r="G382" t="str">
            <v xml:space="preserve">PHAM THU HUONG                </v>
          </cell>
          <cell r="H382">
            <v>213</v>
          </cell>
        </row>
        <row r="383">
          <cell r="E383">
            <v>2183764</v>
          </cell>
          <cell r="F383">
            <v>6</v>
          </cell>
          <cell r="G383" t="str">
            <v xml:space="preserve">NGUYEN THI MINH TUYET         </v>
          </cell>
          <cell r="H383">
            <v>213</v>
          </cell>
        </row>
        <row r="384">
          <cell r="E384">
            <v>2110704</v>
          </cell>
          <cell r="F384">
            <v>0</v>
          </cell>
          <cell r="G384" t="str">
            <v xml:space="preserve">NGUYEN THI LOAN               </v>
          </cell>
          <cell r="H384">
            <v>211</v>
          </cell>
        </row>
        <row r="385">
          <cell r="E385">
            <v>2183765</v>
          </cell>
          <cell r="F385">
            <v>3</v>
          </cell>
          <cell r="G385" t="str">
            <v xml:space="preserve">NGUYEN HAI SON                </v>
          </cell>
          <cell r="H385">
            <v>213</v>
          </cell>
        </row>
        <row r="386">
          <cell r="E386">
            <v>2110690</v>
          </cell>
          <cell r="F386">
            <v>1</v>
          </cell>
          <cell r="G386" t="str">
            <v xml:space="preserve">PHAM THUY QUYNH               </v>
          </cell>
          <cell r="H386">
            <v>211</v>
          </cell>
        </row>
        <row r="387">
          <cell r="E387">
            <v>2110208</v>
          </cell>
          <cell r="F387">
            <v>2</v>
          </cell>
          <cell r="G387" t="str">
            <v xml:space="preserve">DO THI THUY                   </v>
          </cell>
          <cell r="H387">
            <v>211</v>
          </cell>
        </row>
        <row r="388">
          <cell r="E388">
            <v>2183768</v>
          </cell>
          <cell r="F388">
            <v>7</v>
          </cell>
          <cell r="G388" t="str">
            <v xml:space="preserve">TRAN CAO TRU                  </v>
          </cell>
          <cell r="H388">
            <v>213</v>
          </cell>
        </row>
        <row r="389">
          <cell r="E389">
            <v>2110242</v>
          </cell>
          <cell r="F389">
            <v>1</v>
          </cell>
          <cell r="G389" t="str">
            <v xml:space="preserve">NGUYEN HUONG GIANG            </v>
          </cell>
          <cell r="H389">
            <v>211</v>
          </cell>
        </row>
        <row r="390">
          <cell r="E390">
            <v>2183769</v>
          </cell>
          <cell r="F390">
            <v>5</v>
          </cell>
          <cell r="G390" t="str">
            <v xml:space="preserve">CHU TRI GIANG                 </v>
          </cell>
          <cell r="H390">
            <v>213</v>
          </cell>
        </row>
        <row r="391">
          <cell r="E391">
            <v>2183814</v>
          </cell>
          <cell r="F391">
            <v>9</v>
          </cell>
          <cell r="G391" t="str">
            <v xml:space="preserve">NGUYEN THI BAC                </v>
          </cell>
          <cell r="H391">
            <v>213</v>
          </cell>
        </row>
        <row r="392">
          <cell r="E392">
            <v>2184779</v>
          </cell>
          <cell r="F392">
            <v>3</v>
          </cell>
          <cell r="G392" t="str">
            <v xml:space="preserve">NGUYEN THI MINH               </v>
          </cell>
          <cell r="H392">
            <v>211</v>
          </cell>
        </row>
        <row r="393">
          <cell r="E393">
            <v>2183924</v>
          </cell>
          <cell r="F393">
            <v>6</v>
          </cell>
          <cell r="G393" t="str">
            <v xml:space="preserve">DAO DANH HUAN                 </v>
          </cell>
          <cell r="H393">
            <v>213</v>
          </cell>
        </row>
        <row r="394">
          <cell r="E394">
            <v>2184780</v>
          </cell>
          <cell r="F394">
            <v>1</v>
          </cell>
          <cell r="G394" t="str">
            <v xml:space="preserve">NGUYEN TU QUAN                </v>
          </cell>
          <cell r="H394">
            <v>211</v>
          </cell>
        </row>
        <row r="395">
          <cell r="E395">
            <v>2183925</v>
          </cell>
          <cell r="F395">
            <v>3</v>
          </cell>
          <cell r="G395" t="str">
            <v xml:space="preserve">DAO THU HUONG                 </v>
          </cell>
          <cell r="H395">
            <v>213</v>
          </cell>
        </row>
        <row r="396">
          <cell r="E396">
            <v>2184781</v>
          </cell>
          <cell r="F396">
            <v>9</v>
          </cell>
          <cell r="G396" t="str">
            <v xml:space="preserve">PHAM THI HOA                  </v>
          </cell>
          <cell r="H396">
            <v>211</v>
          </cell>
        </row>
        <row r="397">
          <cell r="E397">
            <v>2184018</v>
          </cell>
          <cell r="F397">
            <v>6</v>
          </cell>
          <cell r="G397" t="str">
            <v xml:space="preserve">NGO THANH TUAN                </v>
          </cell>
          <cell r="H397">
            <v>213</v>
          </cell>
        </row>
        <row r="398">
          <cell r="E398">
            <v>2184782</v>
          </cell>
          <cell r="F398">
            <v>7</v>
          </cell>
          <cell r="G398" t="str">
            <v xml:space="preserve">VU DUY LONG                   </v>
          </cell>
          <cell r="H398">
            <v>211</v>
          </cell>
        </row>
        <row r="399">
          <cell r="E399">
            <v>2184026</v>
          </cell>
          <cell r="F399">
            <v>9</v>
          </cell>
          <cell r="G399" t="str">
            <v xml:space="preserve">LE MANH HUNG                  </v>
          </cell>
          <cell r="H399">
            <v>213</v>
          </cell>
        </row>
        <row r="400">
          <cell r="E400">
            <v>2184783</v>
          </cell>
          <cell r="F400">
            <v>5</v>
          </cell>
          <cell r="G400" t="str">
            <v xml:space="preserve">NGUYEN DUC TOAN               </v>
          </cell>
          <cell r="H400">
            <v>211</v>
          </cell>
        </row>
        <row r="401">
          <cell r="E401">
            <v>2184028</v>
          </cell>
          <cell r="F401">
            <v>5</v>
          </cell>
          <cell r="G401" t="str">
            <v xml:space="preserve">NGUYEN THI THU                </v>
          </cell>
          <cell r="H401">
            <v>213</v>
          </cell>
        </row>
        <row r="402">
          <cell r="E402">
            <v>2184784</v>
          </cell>
          <cell r="F402">
            <v>3</v>
          </cell>
          <cell r="G402" t="str">
            <v xml:space="preserve">DO THI MINH                   </v>
          </cell>
          <cell r="H402">
            <v>211</v>
          </cell>
        </row>
        <row r="403">
          <cell r="E403">
            <v>2184029</v>
          </cell>
          <cell r="F403">
            <v>3</v>
          </cell>
          <cell r="G403" t="str">
            <v xml:space="preserve">NGUYEN MAI HUONG              </v>
          </cell>
          <cell r="H403">
            <v>213</v>
          </cell>
        </row>
        <row r="404">
          <cell r="E404">
            <v>2184785</v>
          </cell>
          <cell r="F404">
            <v>0</v>
          </cell>
          <cell r="G404" t="str">
            <v xml:space="preserve">PHAN NHUAN HUNG               </v>
          </cell>
          <cell r="H404">
            <v>211</v>
          </cell>
        </row>
        <row r="405">
          <cell r="E405">
            <v>2108396</v>
          </cell>
          <cell r="F405">
            <v>9</v>
          </cell>
          <cell r="G405" t="str">
            <v xml:space="preserve">BUI THI PHUONG                </v>
          </cell>
          <cell r="H405">
            <v>211</v>
          </cell>
        </row>
        <row r="406">
          <cell r="E406">
            <v>2184786</v>
          </cell>
          <cell r="F406">
            <v>8</v>
          </cell>
          <cell r="G406" t="str">
            <v xml:space="preserve">VU THANH TUNG                 </v>
          </cell>
          <cell r="H406">
            <v>211</v>
          </cell>
        </row>
        <row r="407">
          <cell r="E407">
            <v>2184036</v>
          </cell>
          <cell r="F407">
            <v>8</v>
          </cell>
          <cell r="G407" t="str">
            <v xml:space="preserve">NGUYEN THI THUY               </v>
          </cell>
          <cell r="H407">
            <v>213</v>
          </cell>
        </row>
        <row r="408">
          <cell r="E408">
            <v>2184787</v>
          </cell>
          <cell r="F408">
            <v>6</v>
          </cell>
          <cell r="G408" t="str">
            <v xml:space="preserve">TRAN THI HONG                 </v>
          </cell>
          <cell r="H408">
            <v>211</v>
          </cell>
        </row>
        <row r="409">
          <cell r="E409">
            <v>2184051</v>
          </cell>
          <cell r="F409">
            <v>7</v>
          </cell>
          <cell r="G409" t="str">
            <v xml:space="preserve">NHA PHAN PHOI QUANG HUNG      </v>
          </cell>
          <cell r="H409">
            <v>213</v>
          </cell>
        </row>
        <row r="410">
          <cell r="E410">
            <v>2184788</v>
          </cell>
          <cell r="F410">
            <v>4</v>
          </cell>
          <cell r="G410" t="str">
            <v xml:space="preserve">DO THI HANH                   </v>
          </cell>
          <cell r="H410">
            <v>211</v>
          </cell>
        </row>
        <row r="411">
          <cell r="E411">
            <v>2100719</v>
          </cell>
          <cell r="F411">
            <v>0</v>
          </cell>
          <cell r="G411" t="str">
            <v>CTY D.VU D.TU &amp; DLICH NGHI TAM</v>
          </cell>
          <cell r="H411">
            <v>213</v>
          </cell>
        </row>
        <row r="412">
          <cell r="E412">
            <v>2184056</v>
          </cell>
          <cell r="F412">
            <v>6</v>
          </cell>
          <cell r="G412" t="str">
            <v xml:space="preserve">NHA PHAN PHOI NGOAN THU       </v>
          </cell>
          <cell r="H412">
            <v>213</v>
          </cell>
        </row>
        <row r="413">
          <cell r="E413">
            <v>2184057</v>
          </cell>
          <cell r="F413">
            <v>4</v>
          </cell>
          <cell r="G413" t="str">
            <v xml:space="preserve">NHA PHAN PHOI LOC THE         </v>
          </cell>
          <cell r="H413">
            <v>213</v>
          </cell>
        </row>
        <row r="414">
          <cell r="E414">
            <v>2184058</v>
          </cell>
          <cell r="F414">
            <v>2</v>
          </cell>
          <cell r="G414" t="str">
            <v xml:space="preserve">THAN VAN PHU                  </v>
          </cell>
          <cell r="H414">
            <v>213</v>
          </cell>
        </row>
        <row r="415">
          <cell r="E415">
            <v>2184059</v>
          </cell>
          <cell r="F415">
            <v>0</v>
          </cell>
          <cell r="G415" t="str">
            <v xml:space="preserve">VI THI CHUNG                  </v>
          </cell>
          <cell r="H415">
            <v>213</v>
          </cell>
        </row>
        <row r="416">
          <cell r="E416">
            <v>2106867</v>
          </cell>
          <cell r="F416">
            <v>1</v>
          </cell>
          <cell r="G416" t="str">
            <v xml:space="preserve">LE THI HANH                   </v>
          </cell>
          <cell r="H416">
            <v>211</v>
          </cell>
        </row>
        <row r="417">
          <cell r="E417">
            <v>2184060</v>
          </cell>
          <cell r="F417">
            <v>8</v>
          </cell>
          <cell r="G417" t="str">
            <v xml:space="preserve">TRAN QUOC VIET                </v>
          </cell>
          <cell r="H417">
            <v>213</v>
          </cell>
        </row>
        <row r="418">
          <cell r="E418">
            <v>2184061</v>
          </cell>
          <cell r="F418">
            <v>6</v>
          </cell>
          <cell r="G418" t="str">
            <v xml:space="preserve">TRAN THI DONG                 </v>
          </cell>
          <cell r="H418">
            <v>213</v>
          </cell>
        </row>
        <row r="419">
          <cell r="E419">
            <v>2184062</v>
          </cell>
          <cell r="F419">
            <v>4</v>
          </cell>
          <cell r="G419" t="str">
            <v xml:space="preserve">DOANH NGHIEP TN KHANH VU      </v>
          </cell>
          <cell r="H419">
            <v>213</v>
          </cell>
        </row>
        <row r="420">
          <cell r="E420">
            <v>2184063</v>
          </cell>
          <cell r="F420">
            <v>2</v>
          </cell>
          <cell r="G420" t="str">
            <v xml:space="preserve">VU THI THUAN                  </v>
          </cell>
          <cell r="H420">
            <v>213</v>
          </cell>
        </row>
        <row r="421">
          <cell r="E421">
            <v>2184064</v>
          </cell>
          <cell r="F421">
            <v>0</v>
          </cell>
          <cell r="G421" t="str">
            <v xml:space="preserve">VU THI THE                    </v>
          </cell>
          <cell r="H421">
            <v>213</v>
          </cell>
        </row>
        <row r="422">
          <cell r="E422">
            <v>2184065</v>
          </cell>
          <cell r="F422">
            <v>7</v>
          </cell>
          <cell r="G422" t="str">
            <v xml:space="preserve">NGUYEN THI NGUYEN             </v>
          </cell>
          <cell r="H422">
            <v>213</v>
          </cell>
        </row>
        <row r="423">
          <cell r="E423">
            <v>2103587</v>
          </cell>
          <cell r="F423">
            <v>8</v>
          </cell>
          <cell r="G423" t="str">
            <v xml:space="preserve">NGUYEN MAI PHUONG             </v>
          </cell>
          <cell r="H423">
            <v>211</v>
          </cell>
        </row>
        <row r="424">
          <cell r="E424">
            <v>2184123</v>
          </cell>
          <cell r="F424">
            <v>4</v>
          </cell>
          <cell r="G424" t="str">
            <v xml:space="preserve">PHUNG VAN HUNG                </v>
          </cell>
          <cell r="H424">
            <v>213</v>
          </cell>
        </row>
        <row r="425">
          <cell r="E425">
            <v>2184124</v>
          </cell>
          <cell r="F425">
            <v>2</v>
          </cell>
          <cell r="G425" t="str">
            <v xml:space="preserve">LE DUC HOA                    </v>
          </cell>
          <cell r="H425">
            <v>213</v>
          </cell>
        </row>
        <row r="426">
          <cell r="E426">
            <v>2184125</v>
          </cell>
          <cell r="F426">
            <v>9</v>
          </cell>
          <cell r="G426" t="str">
            <v xml:space="preserve">NGUYEN THI HUONG              </v>
          </cell>
          <cell r="H426">
            <v>213</v>
          </cell>
        </row>
        <row r="427">
          <cell r="E427">
            <v>2184136</v>
          </cell>
          <cell r="F427">
            <v>6</v>
          </cell>
          <cell r="G427" t="str">
            <v xml:space="preserve">DU VAN THUONG                 </v>
          </cell>
          <cell r="H427">
            <v>213</v>
          </cell>
        </row>
        <row r="428">
          <cell r="E428">
            <v>2184138</v>
          </cell>
          <cell r="F428">
            <v>2</v>
          </cell>
          <cell r="G428" t="str">
            <v xml:space="preserve">DO VAN CU                     </v>
          </cell>
          <cell r="H428">
            <v>213</v>
          </cell>
        </row>
        <row r="429">
          <cell r="E429">
            <v>2184139</v>
          </cell>
          <cell r="F429">
            <v>0</v>
          </cell>
          <cell r="G429" t="str">
            <v xml:space="preserve">TRAN VAN BICH                 </v>
          </cell>
          <cell r="H429">
            <v>213</v>
          </cell>
        </row>
        <row r="430">
          <cell r="E430">
            <v>2184140</v>
          </cell>
          <cell r="F430">
            <v>8</v>
          </cell>
          <cell r="G430" t="str">
            <v xml:space="preserve">PHAM THU HUONG                </v>
          </cell>
          <cell r="H430">
            <v>213</v>
          </cell>
        </row>
        <row r="431">
          <cell r="E431">
            <v>2102003</v>
          </cell>
          <cell r="F431">
            <v>7</v>
          </cell>
          <cell r="G431" t="str">
            <v xml:space="preserve">VINH - NGUYEN THI             </v>
          </cell>
          <cell r="H431">
            <v>211</v>
          </cell>
        </row>
        <row r="432">
          <cell r="E432">
            <v>2184141</v>
          </cell>
          <cell r="F432">
            <v>6</v>
          </cell>
          <cell r="G432" t="str">
            <v xml:space="preserve">NGUYEN THI HIEN               </v>
          </cell>
          <cell r="H432">
            <v>213</v>
          </cell>
        </row>
        <row r="433">
          <cell r="E433">
            <v>2184142</v>
          </cell>
          <cell r="F433">
            <v>4</v>
          </cell>
          <cell r="G433" t="str">
            <v xml:space="preserve">NGUYEN PHUONG ANH             </v>
          </cell>
          <cell r="H433">
            <v>213</v>
          </cell>
        </row>
        <row r="434">
          <cell r="E434">
            <v>2184143</v>
          </cell>
          <cell r="F434">
            <v>2</v>
          </cell>
          <cell r="G434" t="str">
            <v xml:space="preserve">NHA PHAN PHOI NAM HOACH       </v>
          </cell>
          <cell r="H434">
            <v>213</v>
          </cell>
        </row>
        <row r="435">
          <cell r="E435">
            <v>2184144</v>
          </cell>
          <cell r="F435">
            <v>0</v>
          </cell>
          <cell r="G435" t="str">
            <v xml:space="preserve">NHA PHAN PHOI DUYEN HOA       </v>
          </cell>
          <cell r="H435">
            <v>213</v>
          </cell>
        </row>
        <row r="436">
          <cell r="E436">
            <v>2184147</v>
          </cell>
          <cell r="F436">
            <v>3</v>
          </cell>
          <cell r="G436" t="str">
            <v xml:space="preserve">LE HONG HOA                   </v>
          </cell>
          <cell r="H436">
            <v>213</v>
          </cell>
        </row>
        <row r="437">
          <cell r="E437">
            <v>2101287</v>
          </cell>
          <cell r="F437">
            <v>7</v>
          </cell>
          <cell r="G437" t="str">
            <v xml:space="preserve">CONG TY TNHH ANH VU           </v>
          </cell>
          <cell r="H437">
            <v>211</v>
          </cell>
        </row>
        <row r="438">
          <cell r="E438">
            <v>2184149</v>
          </cell>
          <cell r="F438">
            <v>9</v>
          </cell>
          <cell r="G438" t="str">
            <v xml:space="preserve">VU DINH THANH                 </v>
          </cell>
          <cell r="H438">
            <v>213</v>
          </cell>
        </row>
        <row r="439">
          <cell r="E439">
            <v>2184150</v>
          </cell>
          <cell r="F439">
            <v>7</v>
          </cell>
          <cell r="G439" t="str">
            <v xml:space="preserve">NHA PHAN PHOI MANH HUNG       </v>
          </cell>
          <cell r="H439">
            <v>213</v>
          </cell>
        </row>
        <row r="440">
          <cell r="E440">
            <v>2184151</v>
          </cell>
          <cell r="F440">
            <v>5</v>
          </cell>
          <cell r="G440" t="str">
            <v xml:space="preserve">NHA PHAN PHOI YEN HUNG        </v>
          </cell>
          <cell r="H440">
            <v>213</v>
          </cell>
        </row>
        <row r="441">
          <cell r="E441">
            <v>2184152</v>
          </cell>
          <cell r="F441">
            <v>3</v>
          </cell>
          <cell r="G441" t="str">
            <v xml:space="preserve">NHA PHAN PHOI HONG THUY       </v>
          </cell>
          <cell r="H441">
            <v>213</v>
          </cell>
        </row>
        <row r="442">
          <cell r="E442">
            <v>2184153</v>
          </cell>
          <cell r="F442">
            <v>1</v>
          </cell>
          <cell r="G442" t="str">
            <v xml:space="preserve">NHA PHAN PHOI KIEU ANH        </v>
          </cell>
          <cell r="H442">
            <v>213</v>
          </cell>
        </row>
        <row r="443">
          <cell r="E443">
            <v>2184154</v>
          </cell>
          <cell r="F443">
            <v>9</v>
          </cell>
          <cell r="G443" t="str">
            <v xml:space="preserve">DUONG THI DUY                 </v>
          </cell>
          <cell r="H443">
            <v>213</v>
          </cell>
        </row>
        <row r="444">
          <cell r="E444">
            <v>2100557</v>
          </cell>
          <cell r="F444">
            <v>4</v>
          </cell>
          <cell r="G444" t="str">
            <v xml:space="preserve">VU THANH HIEN                 </v>
          </cell>
          <cell r="H444">
            <v>211</v>
          </cell>
        </row>
        <row r="445">
          <cell r="E445">
            <v>2184155</v>
          </cell>
          <cell r="F445">
            <v>6</v>
          </cell>
          <cell r="G445" t="str">
            <v xml:space="preserve">DO XUAN LUAT                  </v>
          </cell>
          <cell r="H445">
            <v>213</v>
          </cell>
        </row>
        <row r="446">
          <cell r="E446">
            <v>2100657</v>
          </cell>
          <cell r="F446">
            <v>2</v>
          </cell>
          <cell r="G446" t="str">
            <v xml:space="preserve">CTY CP DL TM MY KINH          </v>
          </cell>
          <cell r="H446">
            <v>211</v>
          </cell>
        </row>
        <row r="447">
          <cell r="E447">
            <v>2100262</v>
          </cell>
          <cell r="F447">
            <v>1</v>
          </cell>
          <cell r="G447" t="str">
            <v xml:space="preserve">NGUYEN HUU TIEP               </v>
          </cell>
          <cell r="H447">
            <v>211</v>
          </cell>
        </row>
        <row r="448">
          <cell r="E448">
            <v>2100330</v>
          </cell>
          <cell r="F448">
            <v>6</v>
          </cell>
          <cell r="G448" t="str">
            <v xml:space="preserve">NGUYEN TIEN VINH              </v>
          </cell>
          <cell r="H448">
            <v>211</v>
          </cell>
        </row>
        <row r="449">
          <cell r="E449">
            <v>2100340</v>
          </cell>
          <cell r="F449">
            <v>5</v>
          </cell>
          <cell r="G449" t="str">
            <v xml:space="preserve">NGUYEN THI NHAN               </v>
          </cell>
          <cell r="H449">
            <v>211</v>
          </cell>
        </row>
        <row r="450">
          <cell r="E450">
            <v>2184291</v>
          </cell>
          <cell r="F450">
            <v>9</v>
          </cell>
          <cell r="G450" t="str">
            <v xml:space="preserve">HOANG TRONG DAT               </v>
          </cell>
          <cell r="H450">
            <v>213</v>
          </cell>
        </row>
        <row r="451">
          <cell r="E451">
            <v>2184293</v>
          </cell>
          <cell r="F451">
            <v>5</v>
          </cell>
          <cell r="G451" t="str">
            <v xml:space="preserve">NGUYEN THI HOE                </v>
          </cell>
          <cell r="H451">
            <v>213</v>
          </cell>
        </row>
        <row r="452">
          <cell r="E452">
            <v>2184310</v>
          </cell>
          <cell r="F452">
            <v>7</v>
          </cell>
          <cell r="G452" t="str">
            <v xml:space="preserve">DO THI KIM THONG              </v>
          </cell>
          <cell r="H452">
            <v>213</v>
          </cell>
        </row>
        <row r="453">
          <cell r="E453">
            <v>2100003</v>
          </cell>
          <cell r="F453">
            <v>9</v>
          </cell>
          <cell r="G453" t="str">
            <v xml:space="preserve">CTY TNHH TM TRUONG SINH       </v>
          </cell>
          <cell r="H453">
            <v>211</v>
          </cell>
        </row>
        <row r="454">
          <cell r="E454">
            <v>2184311</v>
          </cell>
          <cell r="F454">
            <v>5</v>
          </cell>
          <cell r="G454" t="str">
            <v xml:space="preserve">NGUYEN DUY BINH               </v>
          </cell>
          <cell r="H454">
            <v>213</v>
          </cell>
        </row>
        <row r="455">
          <cell r="E455">
            <v>2184312</v>
          </cell>
          <cell r="F455">
            <v>3</v>
          </cell>
          <cell r="G455" t="str">
            <v xml:space="preserve">NGUYEN DAC DAO                </v>
          </cell>
          <cell r="H455">
            <v>213</v>
          </cell>
        </row>
        <row r="456">
          <cell r="E456">
            <v>2184421</v>
          </cell>
          <cell r="F456">
            <v>2</v>
          </cell>
          <cell r="G456" t="str">
            <v xml:space="preserve">NPP LAM DIEU                  </v>
          </cell>
          <cell r="H456">
            <v>213</v>
          </cell>
        </row>
        <row r="457">
          <cell r="E457">
            <v>2184423</v>
          </cell>
          <cell r="F457">
            <v>8</v>
          </cell>
          <cell r="G457" t="str">
            <v xml:space="preserve">NPP HUONG NAM                 </v>
          </cell>
          <cell r="H457">
            <v>213</v>
          </cell>
        </row>
        <row r="458">
          <cell r="E458">
            <v>2184424</v>
          </cell>
          <cell r="F458">
            <v>6</v>
          </cell>
          <cell r="G458" t="str">
            <v xml:space="preserve">NPP LY XUAN                   </v>
          </cell>
          <cell r="H458">
            <v>213</v>
          </cell>
        </row>
        <row r="459">
          <cell r="E459">
            <v>2184425</v>
          </cell>
          <cell r="F459">
            <v>3</v>
          </cell>
          <cell r="G459" t="str">
            <v xml:space="preserve">NPP HOAI DO                   </v>
          </cell>
          <cell r="H459">
            <v>213</v>
          </cell>
        </row>
        <row r="460">
          <cell r="E460">
            <v>2100772</v>
          </cell>
          <cell r="F460">
            <v>9</v>
          </cell>
          <cell r="G460" t="str">
            <v xml:space="preserve">NGUYEN THI HOA                </v>
          </cell>
          <cell r="H460">
            <v>211</v>
          </cell>
        </row>
        <row r="461">
          <cell r="E461">
            <v>2184426</v>
          </cell>
          <cell r="F461">
            <v>1</v>
          </cell>
          <cell r="G461" t="str">
            <v xml:space="preserve">NPP LONG HANG                 </v>
          </cell>
          <cell r="H461">
            <v>213</v>
          </cell>
        </row>
        <row r="462">
          <cell r="E462">
            <v>2182742</v>
          </cell>
          <cell r="F462">
            <v>3</v>
          </cell>
          <cell r="G462" t="str">
            <v xml:space="preserve">NGUYEN THI AN                 </v>
          </cell>
          <cell r="H462">
            <v>213</v>
          </cell>
        </row>
        <row r="463">
          <cell r="E463">
            <v>2182756</v>
          </cell>
          <cell r="F463">
            <v>3</v>
          </cell>
          <cell r="G463" t="str">
            <v xml:space="preserve">COCA-COLA SOUTHEAST ASIA.,INC </v>
          </cell>
          <cell r="H463">
            <v>213</v>
          </cell>
        </row>
        <row r="464">
          <cell r="E464">
            <v>5999955</v>
          </cell>
          <cell r="F464">
            <v>7</v>
          </cell>
          <cell r="G464" t="str">
            <v xml:space="preserve">NPP NGOC VAN                  </v>
          </cell>
          <cell r="H464">
            <v>213</v>
          </cell>
        </row>
        <row r="465">
          <cell r="E465">
            <v>5999956</v>
          </cell>
          <cell r="F465">
            <v>5</v>
          </cell>
          <cell r="G465" t="str">
            <v xml:space="preserve">NPP TIEN DAT                  </v>
          </cell>
          <cell r="H465">
            <v>213</v>
          </cell>
        </row>
        <row r="466">
          <cell r="E466">
            <v>5999957</v>
          </cell>
          <cell r="F466">
            <v>3</v>
          </cell>
          <cell r="G466" t="str">
            <v xml:space="preserve">NPP NAM VIET                  </v>
          </cell>
          <cell r="H466">
            <v>213</v>
          </cell>
        </row>
        <row r="467">
          <cell r="E467">
            <v>5999958</v>
          </cell>
          <cell r="F467">
            <v>1</v>
          </cell>
          <cell r="G467" t="str">
            <v xml:space="preserve">NPP KIM TUYET                 </v>
          </cell>
          <cell r="H467">
            <v>213</v>
          </cell>
        </row>
        <row r="468">
          <cell r="E468">
            <v>5999960</v>
          </cell>
          <cell r="F468">
            <v>7</v>
          </cell>
          <cell r="G468" t="str">
            <v xml:space="preserve">NPP AN TAM                    </v>
          </cell>
          <cell r="H468">
            <v>213</v>
          </cell>
        </row>
        <row r="469">
          <cell r="E469">
            <v>5999961</v>
          </cell>
          <cell r="F469">
            <v>5</v>
          </cell>
          <cell r="G469" t="str">
            <v xml:space="preserve">NPP MY DUYEN                  </v>
          </cell>
          <cell r="H469">
            <v>213</v>
          </cell>
        </row>
        <row r="470">
          <cell r="E470">
            <v>5999962</v>
          </cell>
          <cell r="F470">
            <v>3</v>
          </cell>
          <cell r="G470" t="str">
            <v xml:space="preserve">NPP TRUNG HIEU                </v>
          </cell>
          <cell r="H470">
            <v>213</v>
          </cell>
        </row>
        <row r="471">
          <cell r="E471">
            <v>5999963</v>
          </cell>
          <cell r="F471">
            <v>1</v>
          </cell>
          <cell r="G471" t="str">
            <v xml:space="preserve">NHA PHAN PHOI THU HA          </v>
          </cell>
          <cell r="H471">
            <v>213</v>
          </cell>
        </row>
        <row r="472">
          <cell r="E472">
            <v>5999964</v>
          </cell>
          <cell r="F472">
            <v>9</v>
          </cell>
          <cell r="G472" t="str">
            <v xml:space="preserve">NPP PHUOC LONG                </v>
          </cell>
          <cell r="H472">
            <v>213</v>
          </cell>
        </row>
        <row r="473">
          <cell r="E473">
            <v>5999965</v>
          </cell>
          <cell r="F473">
            <v>6</v>
          </cell>
          <cell r="G473" t="str">
            <v xml:space="preserve">NHA PHAN PHOI NGOC ANH        </v>
          </cell>
          <cell r="H473">
            <v>213</v>
          </cell>
        </row>
        <row r="474">
          <cell r="E474">
            <v>5999966</v>
          </cell>
          <cell r="F474">
            <v>4</v>
          </cell>
          <cell r="G474" t="str">
            <v xml:space="preserve">DNTN THIEN THANH              </v>
          </cell>
          <cell r="H474">
            <v>213</v>
          </cell>
        </row>
        <row r="475">
          <cell r="E475">
            <v>5999967</v>
          </cell>
          <cell r="F475">
            <v>2</v>
          </cell>
          <cell r="G475" t="str">
            <v xml:space="preserve">NPP MINH HOANG                </v>
          </cell>
          <cell r="H475">
            <v>213</v>
          </cell>
        </row>
        <row r="476">
          <cell r="E476">
            <v>5999968</v>
          </cell>
          <cell r="F476">
            <v>0</v>
          </cell>
          <cell r="G476" t="str">
            <v xml:space="preserve">NPP TIEN THINH                </v>
          </cell>
          <cell r="H476">
            <v>213</v>
          </cell>
        </row>
        <row r="477">
          <cell r="E477">
            <v>5999970</v>
          </cell>
          <cell r="F477">
            <v>6</v>
          </cell>
          <cell r="G477" t="str">
            <v xml:space="preserve">NPP PHUONG HA                 </v>
          </cell>
          <cell r="H477">
            <v>213</v>
          </cell>
        </row>
        <row r="478">
          <cell r="E478">
            <v>5999975</v>
          </cell>
          <cell r="F478">
            <v>5</v>
          </cell>
          <cell r="G478" t="str">
            <v xml:space="preserve">DANG TRUONG HAI               </v>
          </cell>
          <cell r="H478">
            <v>213</v>
          </cell>
        </row>
        <row r="479">
          <cell r="E479">
            <v>5999978</v>
          </cell>
          <cell r="F479">
            <v>9</v>
          </cell>
          <cell r="G479" t="str">
            <v xml:space="preserve">NPP DUY XUYEN                 </v>
          </cell>
          <cell r="H479">
            <v>213</v>
          </cell>
        </row>
        <row r="480">
          <cell r="E480">
            <v>5999981</v>
          </cell>
          <cell r="F480">
            <v>3</v>
          </cell>
          <cell r="G480" t="str">
            <v xml:space="preserve">THAI THI THANH VAN            </v>
          </cell>
          <cell r="H480">
            <v>213</v>
          </cell>
        </row>
        <row r="481">
          <cell r="E481">
            <v>5999982</v>
          </cell>
          <cell r="F481">
            <v>1</v>
          </cell>
          <cell r="G481" t="str">
            <v xml:space="preserve">CSPP NGK NGO XUAN LAM         </v>
          </cell>
          <cell r="H481">
            <v>213</v>
          </cell>
        </row>
        <row r="482">
          <cell r="E482">
            <v>5999986</v>
          </cell>
          <cell r="F482">
            <v>2</v>
          </cell>
          <cell r="G482" t="str">
            <v xml:space="preserve">NGUYEN THI TU ANH             </v>
          </cell>
          <cell r="H482">
            <v>213</v>
          </cell>
        </row>
        <row r="483">
          <cell r="E483">
            <v>5999987</v>
          </cell>
          <cell r="F483">
            <v>0</v>
          </cell>
          <cell r="G483" t="str">
            <v xml:space="preserve">LE THI LUU                    </v>
          </cell>
          <cell r="H483">
            <v>213</v>
          </cell>
        </row>
        <row r="484">
          <cell r="E484">
            <v>5999992</v>
          </cell>
          <cell r="F484">
            <v>0</v>
          </cell>
          <cell r="G484" t="str">
            <v xml:space="preserve">NGUYEN THI                    </v>
          </cell>
          <cell r="H484">
            <v>213</v>
          </cell>
        </row>
        <row r="485">
          <cell r="E485">
            <v>5999994</v>
          </cell>
          <cell r="F485">
            <v>6</v>
          </cell>
          <cell r="G485" t="str">
            <v xml:space="preserve">TRUONG DINH NGUYEN            </v>
          </cell>
          <cell r="H485">
            <v>213</v>
          </cell>
        </row>
        <row r="486">
          <cell r="E486">
            <v>5999995</v>
          </cell>
          <cell r="F486">
            <v>3</v>
          </cell>
          <cell r="G486" t="str">
            <v xml:space="preserve">CTY TM NAM HUNG               </v>
          </cell>
          <cell r="H486">
            <v>213</v>
          </cell>
        </row>
        <row r="487">
          <cell r="E487">
            <v>5999998</v>
          </cell>
          <cell r="F487">
            <v>7</v>
          </cell>
          <cell r="G487" t="str">
            <v xml:space="preserve">TON NU THIEN                  </v>
          </cell>
          <cell r="H487">
            <v>213</v>
          </cell>
        </row>
        <row r="488">
          <cell r="E488">
            <v>5999999</v>
          </cell>
          <cell r="F488">
            <v>5</v>
          </cell>
          <cell r="G488" t="str">
            <v xml:space="preserve">CAO THI HOA                   </v>
          </cell>
          <cell r="H488">
            <v>213</v>
          </cell>
        </row>
        <row r="489">
          <cell r="E489">
            <v>4000002</v>
          </cell>
          <cell r="F489">
            <v>8</v>
          </cell>
          <cell r="G489" t="str">
            <v xml:space="preserve">TON NU THIEN                  </v>
          </cell>
          <cell r="H489">
            <v>213</v>
          </cell>
        </row>
        <row r="490">
          <cell r="E490">
            <v>4000014</v>
          </cell>
          <cell r="F490">
            <v>3</v>
          </cell>
          <cell r="G490" t="str">
            <v xml:space="preserve">DNTN LAM DAO                  </v>
          </cell>
          <cell r="H490">
            <v>213</v>
          </cell>
        </row>
        <row r="491">
          <cell r="E491">
            <v>5999928</v>
          </cell>
          <cell r="F491">
            <v>4</v>
          </cell>
          <cell r="G491" t="str">
            <v xml:space="preserve">NPP DUONG CHAU                </v>
          </cell>
          <cell r="H491">
            <v>213</v>
          </cell>
        </row>
        <row r="492">
          <cell r="E492">
            <v>5999977</v>
          </cell>
          <cell r="F492">
            <v>1</v>
          </cell>
          <cell r="G492" t="str">
            <v xml:space="preserve">DO THI TRONG                  </v>
          </cell>
          <cell r="H492">
            <v>213</v>
          </cell>
        </row>
        <row r="493">
          <cell r="E493">
            <v>5999919</v>
          </cell>
          <cell r="F493">
            <v>3</v>
          </cell>
          <cell r="G493" t="str">
            <v xml:space="preserve">MDC NHAT THUAN                </v>
          </cell>
          <cell r="H493">
            <v>213</v>
          </cell>
        </row>
        <row r="494">
          <cell r="E494">
            <v>4000054</v>
          </cell>
          <cell r="F494">
            <v>9</v>
          </cell>
          <cell r="G494" t="str">
            <v xml:space="preserve">DO THI TRONG                  </v>
          </cell>
          <cell r="H494">
            <v>213</v>
          </cell>
        </row>
        <row r="495">
          <cell r="E495">
            <v>5999922</v>
          </cell>
          <cell r="F495">
            <v>7</v>
          </cell>
          <cell r="G495" t="str">
            <v xml:space="preserve">DOAN THI MY HA                </v>
          </cell>
          <cell r="H495">
            <v>213</v>
          </cell>
        </row>
        <row r="496">
          <cell r="E496">
            <v>5999923</v>
          </cell>
          <cell r="F496">
            <v>5</v>
          </cell>
          <cell r="G496" t="str">
            <v xml:space="preserve">NPP THANH TAM                 </v>
          </cell>
          <cell r="H496">
            <v>213</v>
          </cell>
        </row>
        <row r="497">
          <cell r="E497">
            <v>5999924</v>
          </cell>
          <cell r="F497">
            <v>3</v>
          </cell>
          <cell r="G497" t="str">
            <v xml:space="preserve">CTY TNHH TIEN HUNG            </v>
          </cell>
          <cell r="H497">
            <v>213</v>
          </cell>
        </row>
        <row r="498">
          <cell r="E498">
            <v>5999925</v>
          </cell>
          <cell r="F498">
            <v>0</v>
          </cell>
          <cell r="G498" t="str">
            <v xml:space="preserve">DNTT NGUYEN HUU TUYEN         </v>
          </cell>
          <cell r="H498">
            <v>213</v>
          </cell>
        </row>
        <row r="499">
          <cell r="E499">
            <v>5999926</v>
          </cell>
          <cell r="F499">
            <v>8</v>
          </cell>
          <cell r="G499" t="str">
            <v xml:space="preserve">DNTN THIEN NGA                </v>
          </cell>
          <cell r="H499">
            <v>213</v>
          </cell>
        </row>
        <row r="500">
          <cell r="E500">
            <v>5999927</v>
          </cell>
          <cell r="F500">
            <v>6</v>
          </cell>
          <cell r="G500" t="str">
            <v xml:space="preserve">NPP MINH TAM                  </v>
          </cell>
          <cell r="H500">
            <v>213</v>
          </cell>
        </row>
        <row r="501">
          <cell r="E501">
            <v>5999929</v>
          </cell>
          <cell r="F501">
            <v>2</v>
          </cell>
          <cell r="G501" t="str">
            <v xml:space="preserve">NPP KIEU CHINH                </v>
          </cell>
          <cell r="H501">
            <v>213</v>
          </cell>
        </row>
        <row r="502">
          <cell r="E502">
            <v>5999931</v>
          </cell>
          <cell r="F502">
            <v>8</v>
          </cell>
          <cell r="G502" t="str">
            <v xml:space="preserve">NPP HONG QUANG                </v>
          </cell>
          <cell r="H502">
            <v>213</v>
          </cell>
        </row>
        <row r="503">
          <cell r="E503">
            <v>5999932</v>
          </cell>
          <cell r="F503">
            <v>6</v>
          </cell>
          <cell r="G503" t="str">
            <v xml:space="preserve">NPP BINH NHIEU                </v>
          </cell>
          <cell r="H503">
            <v>213</v>
          </cell>
        </row>
        <row r="504">
          <cell r="E504">
            <v>5999933</v>
          </cell>
          <cell r="F504">
            <v>4</v>
          </cell>
          <cell r="G504" t="str">
            <v xml:space="preserve">NPP HONG CHI                  </v>
          </cell>
          <cell r="H504">
            <v>213</v>
          </cell>
        </row>
        <row r="505">
          <cell r="E505">
            <v>5999936</v>
          </cell>
          <cell r="F505">
            <v>7</v>
          </cell>
          <cell r="G505" t="str">
            <v xml:space="preserve">NPP KIM TUONG                 </v>
          </cell>
          <cell r="H505">
            <v>213</v>
          </cell>
        </row>
        <row r="506">
          <cell r="E506">
            <v>5999938</v>
          </cell>
          <cell r="F506">
            <v>3</v>
          </cell>
          <cell r="G506" t="str">
            <v xml:space="preserve">NPP SONG PHUONG               </v>
          </cell>
          <cell r="H506">
            <v>213</v>
          </cell>
        </row>
        <row r="507">
          <cell r="E507">
            <v>4112295</v>
          </cell>
          <cell r="F507">
            <v>3</v>
          </cell>
          <cell r="G507" t="str">
            <v xml:space="preserve">NPP NGUYEN THI THANH          </v>
          </cell>
          <cell r="H507">
            <v>213</v>
          </cell>
        </row>
        <row r="508">
          <cell r="E508">
            <v>4112302</v>
          </cell>
          <cell r="F508">
            <v>7</v>
          </cell>
          <cell r="G508" t="str">
            <v xml:space="preserve">DNTN THIEN THANH              </v>
          </cell>
          <cell r="H508">
            <v>213</v>
          </cell>
        </row>
        <row r="509">
          <cell r="E509">
            <v>4112312</v>
          </cell>
          <cell r="F509">
            <v>6</v>
          </cell>
          <cell r="G509" t="str">
            <v xml:space="preserve">NHA PHAN PHOI NGOC ANH        </v>
          </cell>
          <cell r="H509">
            <v>213</v>
          </cell>
        </row>
        <row r="510">
          <cell r="E510">
            <v>4112339</v>
          </cell>
          <cell r="F510">
            <v>9</v>
          </cell>
          <cell r="G510" t="str">
            <v xml:space="preserve">NPP HUY HOANG                 </v>
          </cell>
          <cell r="H510">
            <v>213</v>
          </cell>
        </row>
        <row r="511">
          <cell r="E511">
            <v>4112342</v>
          </cell>
          <cell r="F511">
            <v>3</v>
          </cell>
          <cell r="G511" t="str">
            <v xml:space="preserve">DNTN MINH THUAN               </v>
          </cell>
          <cell r="H511">
            <v>213</v>
          </cell>
        </row>
        <row r="512">
          <cell r="E512">
            <v>2184427</v>
          </cell>
          <cell r="F512">
            <v>9</v>
          </cell>
          <cell r="G512" t="str">
            <v xml:space="preserve">DO THI PHUONG                 </v>
          </cell>
          <cell r="H512">
            <v>213</v>
          </cell>
        </row>
        <row r="513">
          <cell r="E513">
            <v>2181653</v>
          </cell>
          <cell r="F513">
            <v>3</v>
          </cell>
          <cell r="G513" t="str">
            <v xml:space="preserve">CTY TNHH TM &amp; DV BINH THAI    </v>
          </cell>
          <cell r="H513">
            <v>211</v>
          </cell>
        </row>
        <row r="514">
          <cell r="E514">
            <v>4112357</v>
          </cell>
          <cell r="F514">
            <v>1</v>
          </cell>
          <cell r="G514" t="str">
            <v xml:space="preserve">NPP HONG QUANG                </v>
          </cell>
          <cell r="H514">
            <v>213</v>
          </cell>
        </row>
        <row r="515">
          <cell r="E515">
            <v>4112361</v>
          </cell>
          <cell r="F515">
            <v>3</v>
          </cell>
          <cell r="G515" t="str">
            <v xml:space="preserve">CTY TNHH NHAT TIN             </v>
          </cell>
          <cell r="H515">
            <v>213</v>
          </cell>
        </row>
        <row r="516">
          <cell r="E516">
            <v>4112381</v>
          </cell>
          <cell r="F516">
            <v>1</v>
          </cell>
          <cell r="G516" t="str">
            <v xml:space="preserve">NPP THANH TAM                 </v>
          </cell>
          <cell r="H516">
            <v>213</v>
          </cell>
        </row>
        <row r="517">
          <cell r="E517">
            <v>4112384</v>
          </cell>
          <cell r="F517">
            <v>5</v>
          </cell>
          <cell r="G517" t="str">
            <v xml:space="preserve">CONG TY TNHH MINH NGUYET      </v>
          </cell>
          <cell r="H517">
            <v>213</v>
          </cell>
        </row>
        <row r="518">
          <cell r="E518">
            <v>4112386</v>
          </cell>
          <cell r="F518">
            <v>0</v>
          </cell>
          <cell r="G518" t="str">
            <v xml:space="preserve">CO SO THANH HUONG             </v>
          </cell>
          <cell r="H518">
            <v>213</v>
          </cell>
        </row>
        <row r="519">
          <cell r="E519">
            <v>4112388</v>
          </cell>
          <cell r="F519">
            <v>6</v>
          </cell>
          <cell r="G519" t="str">
            <v xml:space="preserve">CTY SANYO HA ASEAN CORP       </v>
          </cell>
          <cell r="H519">
            <v>213</v>
          </cell>
        </row>
        <row r="520">
          <cell r="E520">
            <v>4107437</v>
          </cell>
          <cell r="F520">
            <v>8</v>
          </cell>
          <cell r="G520" t="str">
            <v xml:space="preserve">ME COC CONG TY                </v>
          </cell>
          <cell r="H520">
            <v>213</v>
          </cell>
        </row>
        <row r="521">
          <cell r="E521">
            <v>4000013</v>
          </cell>
          <cell r="F521">
            <v>5</v>
          </cell>
          <cell r="G521" t="str">
            <v xml:space="preserve">TRUONG DINH NGUYEN            </v>
          </cell>
          <cell r="H521">
            <v>213</v>
          </cell>
        </row>
        <row r="522">
          <cell r="E522">
            <v>4000019</v>
          </cell>
          <cell r="F522">
            <v>2</v>
          </cell>
          <cell r="G522" t="str">
            <v xml:space="preserve">BUI ANH DUY                   </v>
          </cell>
          <cell r="H522">
            <v>213</v>
          </cell>
        </row>
        <row r="523">
          <cell r="E523">
            <v>4000050</v>
          </cell>
          <cell r="F523">
            <v>7</v>
          </cell>
          <cell r="G523" t="str">
            <v xml:space="preserve">DOANH NGHIEP TU NHAN VAN KHOI </v>
          </cell>
          <cell r="H523">
            <v>213</v>
          </cell>
        </row>
        <row r="524">
          <cell r="E524">
            <v>4000094</v>
          </cell>
          <cell r="F524">
            <v>5</v>
          </cell>
          <cell r="G524" t="str">
            <v xml:space="preserve">PROCTER &amp; GAMBLE VIETNAM LTD  </v>
          </cell>
          <cell r="H524">
            <v>213</v>
          </cell>
        </row>
        <row r="525">
          <cell r="E525">
            <v>4000098</v>
          </cell>
          <cell r="F525">
            <v>6</v>
          </cell>
          <cell r="G525" t="str">
            <v>VIMEDIMEX II(GLAXO SMITH KLINE</v>
          </cell>
          <cell r="H525">
            <v>213</v>
          </cell>
        </row>
        <row r="526">
          <cell r="E526">
            <v>4112333</v>
          </cell>
          <cell r="F526">
            <v>2</v>
          </cell>
          <cell r="G526" t="str">
            <v xml:space="preserve">METROPOLITAN-COCA-COLA OFFICE </v>
          </cell>
          <cell r="H526">
            <v>213</v>
          </cell>
        </row>
        <row r="527">
          <cell r="E527">
            <v>4000092</v>
          </cell>
          <cell r="F527">
            <v>9</v>
          </cell>
          <cell r="G527" t="str">
            <v xml:space="preserve">CTY TNHH BINH VINH II         </v>
          </cell>
          <cell r="H527">
            <v>211</v>
          </cell>
        </row>
        <row r="528">
          <cell r="E528">
            <v>5999934</v>
          </cell>
          <cell r="F528">
            <v>2</v>
          </cell>
          <cell r="G528" t="str">
            <v xml:space="preserve">MDC NGOC PHUOC                </v>
          </cell>
          <cell r="H528">
            <v>213</v>
          </cell>
        </row>
        <row r="529">
          <cell r="E529">
            <v>5999971</v>
          </cell>
          <cell r="F529">
            <v>4</v>
          </cell>
          <cell r="G529" t="str">
            <v xml:space="preserve">DNTN SON HA                   </v>
          </cell>
          <cell r="H529">
            <v>213</v>
          </cell>
        </row>
        <row r="530">
          <cell r="E530">
            <v>4112396</v>
          </cell>
          <cell r="F530">
            <v>9</v>
          </cell>
          <cell r="G530" t="str">
            <v xml:space="preserve">HOANG TUYET                   </v>
          </cell>
          <cell r="H530">
            <v>213</v>
          </cell>
        </row>
        <row r="531">
          <cell r="E531">
            <v>5999935</v>
          </cell>
          <cell r="F531">
            <v>9</v>
          </cell>
          <cell r="G531" t="str">
            <v xml:space="preserve">NPP HOANG NGOC                </v>
          </cell>
          <cell r="H531">
            <v>213</v>
          </cell>
        </row>
        <row r="532">
          <cell r="E532">
            <v>5999959</v>
          </cell>
          <cell r="F532">
            <v>9</v>
          </cell>
          <cell r="G532" t="str">
            <v xml:space="preserve">NPP HUY HOANG                 </v>
          </cell>
          <cell r="H532">
            <v>213</v>
          </cell>
        </row>
        <row r="533">
          <cell r="E533">
            <v>4000025</v>
          </cell>
          <cell r="F533">
            <v>9</v>
          </cell>
          <cell r="G533" t="str">
            <v xml:space="preserve">NGUYEN THI KHUYEN             </v>
          </cell>
          <cell r="H533">
            <v>213</v>
          </cell>
        </row>
        <row r="534">
          <cell r="E534">
            <v>5999951</v>
          </cell>
          <cell r="F534">
            <v>6</v>
          </cell>
          <cell r="G534" t="str">
            <v xml:space="preserve">NPP LAM NGUYET                </v>
          </cell>
          <cell r="H534">
            <v>213</v>
          </cell>
        </row>
        <row r="535">
          <cell r="E535">
            <v>4000023</v>
          </cell>
          <cell r="F535">
            <v>4</v>
          </cell>
          <cell r="G535" t="str">
            <v xml:space="preserve">NGUYEN THI                    </v>
          </cell>
          <cell r="H535">
            <v>213</v>
          </cell>
        </row>
        <row r="536">
          <cell r="E536">
            <v>4000031</v>
          </cell>
          <cell r="F536">
            <v>7</v>
          </cell>
          <cell r="G536" t="str">
            <v xml:space="preserve">DANG TRUONG HAI               </v>
          </cell>
          <cell r="H536">
            <v>213</v>
          </cell>
        </row>
        <row r="537">
          <cell r="E537">
            <v>4000037</v>
          </cell>
          <cell r="F537">
            <v>4</v>
          </cell>
          <cell r="G537" t="str">
            <v xml:space="preserve">LE THI LUU                    </v>
          </cell>
          <cell r="H537">
            <v>213</v>
          </cell>
        </row>
        <row r="538">
          <cell r="E538">
            <v>4000038</v>
          </cell>
          <cell r="F538">
            <v>2</v>
          </cell>
          <cell r="G538" t="str">
            <v xml:space="preserve">ANH-NGUYEN THI TU             </v>
          </cell>
          <cell r="H538">
            <v>213</v>
          </cell>
        </row>
        <row r="539">
          <cell r="E539">
            <v>4000040</v>
          </cell>
          <cell r="F539">
            <v>8</v>
          </cell>
          <cell r="G539" t="str">
            <v xml:space="preserve">NGO VAN MINH                  </v>
          </cell>
          <cell r="H539">
            <v>213</v>
          </cell>
        </row>
        <row r="540">
          <cell r="E540">
            <v>4000049</v>
          </cell>
          <cell r="F540">
            <v>9</v>
          </cell>
          <cell r="G540" t="str">
            <v xml:space="preserve">CSPP NUOC GK NGO XUAN LAM     </v>
          </cell>
          <cell r="H540">
            <v>213</v>
          </cell>
        </row>
        <row r="541">
          <cell r="E541">
            <v>2100658</v>
          </cell>
          <cell r="F541">
            <v>0</v>
          </cell>
          <cell r="G541" t="str">
            <v xml:space="preserve">NGUYEN THI BICH THANH         </v>
          </cell>
          <cell r="H541">
            <v>211</v>
          </cell>
        </row>
        <row r="542">
          <cell r="E542">
            <v>4112344</v>
          </cell>
          <cell r="F542">
            <v>9</v>
          </cell>
          <cell r="G542" t="str">
            <v>DOANH NGHIEP TNHAN MANH PHUONG</v>
          </cell>
          <cell r="H542">
            <v>213</v>
          </cell>
        </row>
        <row r="543">
          <cell r="E543">
            <v>4112345</v>
          </cell>
          <cell r="F543">
            <v>6</v>
          </cell>
          <cell r="G543" t="str">
            <v xml:space="preserve">DOANH NGHIEP TU NHAN PHUC HOA </v>
          </cell>
          <cell r="H543">
            <v>213</v>
          </cell>
        </row>
        <row r="544">
          <cell r="E544">
            <v>2184428</v>
          </cell>
          <cell r="F544">
            <v>7</v>
          </cell>
          <cell r="G544" t="str">
            <v xml:space="preserve">NGUYEN VAN THUYEN             </v>
          </cell>
          <cell r="H544">
            <v>213</v>
          </cell>
        </row>
        <row r="545">
          <cell r="E545">
            <v>5999949</v>
          </cell>
          <cell r="F545">
            <v>0</v>
          </cell>
          <cell r="G545" t="str">
            <v xml:space="preserve">MDC KHANG BINH                </v>
          </cell>
          <cell r="H545">
            <v>213</v>
          </cell>
        </row>
        <row r="546">
          <cell r="E546">
            <v>2215724</v>
          </cell>
          <cell r="F546">
            <v>2</v>
          </cell>
          <cell r="G546" t="str">
            <v xml:space="preserve">BUN NGAN                      </v>
          </cell>
          <cell r="H546">
            <v>211</v>
          </cell>
        </row>
        <row r="547">
          <cell r="E547">
            <v>2114135</v>
          </cell>
          <cell r="F547">
            <v>3</v>
          </cell>
          <cell r="G547" t="str">
            <v xml:space="preserve">NGUYEN TIEN LAM               </v>
          </cell>
          <cell r="H547">
            <v>213</v>
          </cell>
        </row>
        <row r="548">
          <cell r="E548">
            <v>2182794</v>
          </cell>
          <cell r="F548">
            <v>4</v>
          </cell>
          <cell r="G548" t="str">
            <v xml:space="preserve">HO THI HA                     </v>
          </cell>
          <cell r="H548">
            <v>213</v>
          </cell>
        </row>
        <row r="549">
          <cell r="E549">
            <v>2184429</v>
          </cell>
          <cell r="F549">
            <v>5</v>
          </cell>
          <cell r="G549" t="str">
            <v xml:space="preserve">NGUYEN THI DUNG               </v>
          </cell>
          <cell r="H549">
            <v>213</v>
          </cell>
        </row>
        <row r="550">
          <cell r="E550">
            <v>2182855</v>
          </cell>
          <cell r="F550">
            <v>3</v>
          </cell>
          <cell r="G550" t="str">
            <v>CTY TNHH METRO CASH &amp; CARRY VN</v>
          </cell>
          <cell r="H550">
            <v>213</v>
          </cell>
        </row>
        <row r="551">
          <cell r="E551">
            <v>2183021</v>
          </cell>
          <cell r="F551">
            <v>1</v>
          </cell>
          <cell r="G551" t="str">
            <v xml:space="preserve">PHAM NGOC TRAM                </v>
          </cell>
          <cell r="H551">
            <v>213</v>
          </cell>
        </row>
        <row r="552">
          <cell r="E552">
            <v>2183171</v>
          </cell>
          <cell r="F552">
            <v>4</v>
          </cell>
          <cell r="G552" t="str">
            <v xml:space="preserve">KIEU XUAN HIEN                </v>
          </cell>
          <cell r="H552">
            <v>213</v>
          </cell>
        </row>
        <row r="553">
          <cell r="E553">
            <v>2183409</v>
          </cell>
          <cell r="F553">
            <v>8</v>
          </cell>
          <cell r="G553" t="str">
            <v xml:space="preserve">NGUYEN THUY PHUONG            </v>
          </cell>
          <cell r="H553">
            <v>211</v>
          </cell>
        </row>
        <row r="554">
          <cell r="E554">
            <v>2183412</v>
          </cell>
          <cell r="F554">
            <v>2</v>
          </cell>
          <cell r="G554" t="str">
            <v xml:space="preserve">DUONG THI LAN HUONG           </v>
          </cell>
          <cell r="H554">
            <v>211</v>
          </cell>
        </row>
        <row r="555">
          <cell r="E555">
            <v>2183420</v>
          </cell>
          <cell r="F555">
            <v>5</v>
          </cell>
          <cell r="G555" t="str">
            <v xml:space="preserve">TRAN THI THUY                 </v>
          </cell>
          <cell r="H555">
            <v>211</v>
          </cell>
        </row>
        <row r="556">
          <cell r="E556">
            <v>2183429</v>
          </cell>
          <cell r="F556">
            <v>6</v>
          </cell>
          <cell r="G556" t="str">
            <v>NHA PHAN PHOI NGUYEN VAN CHIEN</v>
          </cell>
          <cell r="H556">
            <v>211</v>
          </cell>
        </row>
        <row r="557">
          <cell r="E557">
            <v>2183430</v>
          </cell>
          <cell r="F557">
            <v>4</v>
          </cell>
          <cell r="G557" t="str">
            <v xml:space="preserve">NHA PHAN PHOI HUONG DUNG      </v>
          </cell>
          <cell r="H557">
            <v>211</v>
          </cell>
        </row>
        <row r="558">
          <cell r="E558">
            <v>2183436</v>
          </cell>
          <cell r="F558">
            <v>1</v>
          </cell>
          <cell r="G558" t="str">
            <v xml:space="preserve">CTY TNHH TM-DV HUONG LINH     </v>
          </cell>
          <cell r="H558">
            <v>211</v>
          </cell>
        </row>
        <row r="559">
          <cell r="E559">
            <v>2183443</v>
          </cell>
          <cell r="F559">
            <v>7</v>
          </cell>
          <cell r="G559" t="str">
            <v xml:space="preserve">LE THE DUNG                   </v>
          </cell>
          <cell r="H559">
            <v>211</v>
          </cell>
        </row>
        <row r="560">
          <cell r="E560">
            <v>2183445</v>
          </cell>
          <cell r="F560">
            <v>2</v>
          </cell>
          <cell r="G560" t="str">
            <v xml:space="preserve">NHA PHAN PHOI LUU THI THAI    </v>
          </cell>
          <cell r="H560">
            <v>211</v>
          </cell>
        </row>
        <row r="561">
          <cell r="E561">
            <v>2183446</v>
          </cell>
          <cell r="F561">
            <v>0</v>
          </cell>
          <cell r="G561" t="str">
            <v xml:space="preserve">NGHIEM THI HOAN               </v>
          </cell>
          <cell r="H561">
            <v>211</v>
          </cell>
        </row>
        <row r="562">
          <cell r="E562">
            <v>2183447</v>
          </cell>
          <cell r="F562">
            <v>8</v>
          </cell>
          <cell r="G562" t="str">
            <v xml:space="preserve">DAO THI VUONG                 </v>
          </cell>
          <cell r="H562">
            <v>211</v>
          </cell>
        </row>
        <row r="563">
          <cell r="E563">
            <v>2183450</v>
          </cell>
          <cell r="F563">
            <v>2</v>
          </cell>
          <cell r="G563" t="str">
            <v xml:space="preserve">CT THNN TMQT&amp;DVST BOURBON     </v>
          </cell>
          <cell r="H563">
            <v>213</v>
          </cell>
        </row>
        <row r="564">
          <cell r="E564">
            <v>3999838</v>
          </cell>
          <cell r="F564">
            <v>0</v>
          </cell>
          <cell r="G564" t="str">
            <v xml:space="preserve">NHA PHAN PHOI TRUNG TU        </v>
          </cell>
          <cell r="H564">
            <v>213</v>
          </cell>
        </row>
        <row r="565">
          <cell r="E565">
            <v>2183391</v>
          </cell>
          <cell r="F565">
            <v>8</v>
          </cell>
          <cell r="G565" t="str">
            <v xml:space="preserve">CTY TNHH JVC VIET NAM         </v>
          </cell>
          <cell r="H565">
            <v>213</v>
          </cell>
        </row>
        <row r="566">
          <cell r="E566">
            <v>3999839</v>
          </cell>
          <cell r="F566">
            <v>8</v>
          </cell>
          <cell r="G566" t="str">
            <v xml:space="preserve">DO VAN PHAN                   </v>
          </cell>
          <cell r="H566">
            <v>213</v>
          </cell>
        </row>
        <row r="567">
          <cell r="E567">
            <v>3999840</v>
          </cell>
          <cell r="F567">
            <v>6</v>
          </cell>
          <cell r="G567" t="str">
            <v xml:space="preserve">LE NI NA                      </v>
          </cell>
          <cell r="H567">
            <v>213</v>
          </cell>
        </row>
        <row r="568">
          <cell r="E568">
            <v>3999841</v>
          </cell>
          <cell r="F568">
            <v>4</v>
          </cell>
          <cell r="G568" t="str">
            <v xml:space="preserve">NGUYEN THI NGOC HUYEN         </v>
          </cell>
          <cell r="H568">
            <v>213</v>
          </cell>
        </row>
        <row r="569">
          <cell r="E569">
            <v>2183402</v>
          </cell>
          <cell r="F569">
            <v>3</v>
          </cell>
          <cell r="G569" t="str">
            <v xml:space="preserve">TUONG VAN KHANH               </v>
          </cell>
          <cell r="H569">
            <v>213</v>
          </cell>
        </row>
        <row r="570">
          <cell r="E570">
            <v>3999844</v>
          </cell>
          <cell r="F570">
            <v>8</v>
          </cell>
          <cell r="G570" t="str">
            <v xml:space="preserve">NGUYEN THI SOI                </v>
          </cell>
          <cell r="H570">
            <v>213</v>
          </cell>
        </row>
        <row r="571">
          <cell r="E571">
            <v>3999845</v>
          </cell>
          <cell r="F571">
            <v>5</v>
          </cell>
          <cell r="G571" t="str">
            <v xml:space="preserve">NGUYEN HUY TUAN               </v>
          </cell>
          <cell r="H571">
            <v>213</v>
          </cell>
        </row>
        <row r="572">
          <cell r="E572">
            <v>3999846</v>
          </cell>
          <cell r="F572">
            <v>3</v>
          </cell>
          <cell r="G572" t="str">
            <v xml:space="preserve">NGUYEN VAN HOANG              </v>
          </cell>
          <cell r="H572">
            <v>213</v>
          </cell>
        </row>
        <row r="573">
          <cell r="E573">
            <v>2183407</v>
          </cell>
          <cell r="F573">
            <v>2</v>
          </cell>
          <cell r="G573" t="str">
            <v xml:space="preserve">LUONG NGOC ANH                </v>
          </cell>
          <cell r="H573">
            <v>213</v>
          </cell>
        </row>
        <row r="574">
          <cell r="E574">
            <v>3999847</v>
          </cell>
          <cell r="F574">
            <v>1</v>
          </cell>
          <cell r="G574" t="str">
            <v xml:space="preserve">NGUYEN HONG PHONG             </v>
          </cell>
          <cell r="H574">
            <v>213</v>
          </cell>
        </row>
        <row r="575">
          <cell r="E575">
            <v>2183395</v>
          </cell>
          <cell r="F575">
            <v>9</v>
          </cell>
          <cell r="G575" t="str">
            <v xml:space="preserve">NHA HANG SEN                  </v>
          </cell>
          <cell r="H575">
            <v>213</v>
          </cell>
        </row>
        <row r="576">
          <cell r="E576">
            <v>2183398</v>
          </cell>
          <cell r="F576">
            <v>3</v>
          </cell>
          <cell r="G576" t="str">
            <v xml:space="preserve">TRAN THI THANH CHAM           </v>
          </cell>
          <cell r="H576">
            <v>213</v>
          </cell>
        </row>
        <row r="577">
          <cell r="E577">
            <v>2183399</v>
          </cell>
          <cell r="F577">
            <v>1</v>
          </cell>
          <cell r="G577" t="str">
            <v xml:space="preserve">NHA PHAN PHOI THU HUONG       </v>
          </cell>
          <cell r="H577">
            <v>211</v>
          </cell>
        </row>
        <row r="578">
          <cell r="E578">
            <v>2183405</v>
          </cell>
          <cell r="F578">
            <v>6</v>
          </cell>
          <cell r="G578" t="str">
            <v xml:space="preserve">NHA PHAN PHOI TRUNG TU        </v>
          </cell>
          <cell r="H578">
            <v>211</v>
          </cell>
        </row>
        <row r="579">
          <cell r="E579">
            <v>2183406</v>
          </cell>
          <cell r="F579">
            <v>4</v>
          </cell>
          <cell r="G579" t="str">
            <v xml:space="preserve">VU THI TRANG                  </v>
          </cell>
          <cell r="H579">
            <v>211</v>
          </cell>
        </row>
        <row r="580">
          <cell r="E580">
            <v>2184680</v>
          </cell>
          <cell r="F580">
            <v>3</v>
          </cell>
          <cell r="G580" t="str">
            <v xml:space="preserve">LE THI TIEN GIANG             </v>
          </cell>
          <cell r="H580">
            <v>211</v>
          </cell>
        </row>
        <row r="581">
          <cell r="E581">
            <v>2184682</v>
          </cell>
          <cell r="F581">
            <v>9</v>
          </cell>
          <cell r="G581" t="str">
            <v xml:space="preserve">TRAN XUAN TRUNG               </v>
          </cell>
          <cell r="H581">
            <v>211</v>
          </cell>
        </row>
        <row r="582">
          <cell r="E582">
            <v>2184692</v>
          </cell>
          <cell r="F582">
            <v>8</v>
          </cell>
          <cell r="G582" t="str">
            <v xml:space="preserve">CTY TNHH HOANG PHUC THAI      </v>
          </cell>
          <cell r="H582">
            <v>211</v>
          </cell>
        </row>
        <row r="583">
          <cell r="E583">
            <v>2184693</v>
          </cell>
          <cell r="F583">
            <v>6</v>
          </cell>
          <cell r="G583" t="str">
            <v xml:space="preserve">LE KIM HUNG                   </v>
          </cell>
          <cell r="H583">
            <v>213</v>
          </cell>
        </row>
        <row r="584">
          <cell r="E584">
            <v>2184430</v>
          </cell>
          <cell r="F584">
            <v>3</v>
          </cell>
          <cell r="G584" t="str">
            <v xml:space="preserve">DO THI THU HUONG              </v>
          </cell>
          <cell r="H584">
            <v>213</v>
          </cell>
        </row>
        <row r="585">
          <cell r="E585">
            <v>2184705</v>
          </cell>
          <cell r="F585">
            <v>8</v>
          </cell>
          <cell r="G585" t="str">
            <v xml:space="preserve">NGUYEN THI BICH HANH          </v>
          </cell>
          <cell r="H585">
            <v>211</v>
          </cell>
        </row>
        <row r="586">
          <cell r="E586">
            <v>2184748</v>
          </cell>
          <cell r="F586">
            <v>8</v>
          </cell>
          <cell r="G586" t="str">
            <v xml:space="preserve">TRAN XUAN THIEP               </v>
          </cell>
          <cell r="H586">
            <v>211</v>
          </cell>
        </row>
        <row r="587">
          <cell r="E587">
            <v>2184749</v>
          </cell>
          <cell r="F587">
            <v>6</v>
          </cell>
          <cell r="G587" t="str">
            <v xml:space="preserve">NGUYEN VAN MINH               </v>
          </cell>
          <cell r="H587">
            <v>211</v>
          </cell>
        </row>
        <row r="588">
          <cell r="E588">
            <v>2184750</v>
          </cell>
          <cell r="F588">
            <v>4</v>
          </cell>
          <cell r="G588" t="str">
            <v xml:space="preserve">BUI THI DUYEN                 </v>
          </cell>
          <cell r="H588">
            <v>211</v>
          </cell>
        </row>
        <row r="589">
          <cell r="E589">
            <v>2184751</v>
          </cell>
          <cell r="F589">
            <v>2</v>
          </cell>
          <cell r="G589" t="str">
            <v xml:space="preserve">DO THI MINH HIEN              </v>
          </cell>
          <cell r="H589">
            <v>211</v>
          </cell>
        </row>
        <row r="590">
          <cell r="E590">
            <v>2184752</v>
          </cell>
          <cell r="F590">
            <v>0</v>
          </cell>
          <cell r="G590" t="str">
            <v xml:space="preserve">NGUYEN MANH HUNG              </v>
          </cell>
          <cell r="H590">
            <v>211</v>
          </cell>
        </row>
        <row r="591">
          <cell r="E591">
            <v>2184753</v>
          </cell>
          <cell r="F591">
            <v>8</v>
          </cell>
          <cell r="G591" t="str">
            <v xml:space="preserve">NGUYEN THI MAI                </v>
          </cell>
          <cell r="H591">
            <v>211</v>
          </cell>
        </row>
        <row r="592">
          <cell r="E592">
            <v>2184754</v>
          </cell>
          <cell r="F592">
            <v>6</v>
          </cell>
          <cell r="G592" t="str">
            <v xml:space="preserve">NGUYEN THI KIM DUNG           </v>
          </cell>
          <cell r="H592">
            <v>211</v>
          </cell>
        </row>
        <row r="593">
          <cell r="E593">
            <v>2184755</v>
          </cell>
          <cell r="F593">
            <v>3</v>
          </cell>
          <cell r="G593" t="str">
            <v xml:space="preserve">NGUYEN VAN PHUC               </v>
          </cell>
          <cell r="H593">
            <v>211</v>
          </cell>
        </row>
        <row r="594">
          <cell r="E594">
            <v>2184756</v>
          </cell>
          <cell r="F594">
            <v>1</v>
          </cell>
          <cell r="G594" t="str">
            <v xml:space="preserve">TRAN MINH THU                 </v>
          </cell>
          <cell r="H594">
            <v>211</v>
          </cell>
        </row>
        <row r="595">
          <cell r="E595">
            <v>2184757</v>
          </cell>
          <cell r="F595">
            <v>9</v>
          </cell>
          <cell r="G595" t="str">
            <v xml:space="preserve">NGUYEN KIM PHUONG             </v>
          </cell>
          <cell r="H595">
            <v>211</v>
          </cell>
        </row>
        <row r="596">
          <cell r="E596">
            <v>2184758</v>
          </cell>
          <cell r="F596">
            <v>7</v>
          </cell>
          <cell r="G596" t="str">
            <v xml:space="preserve">NGUYEN HONG HA                </v>
          </cell>
          <cell r="H596">
            <v>211</v>
          </cell>
        </row>
        <row r="597">
          <cell r="E597">
            <v>2184759</v>
          </cell>
          <cell r="F597">
            <v>5</v>
          </cell>
          <cell r="G597" t="str">
            <v xml:space="preserve">TRUONG THANH THUY             </v>
          </cell>
          <cell r="H597">
            <v>211</v>
          </cell>
        </row>
        <row r="598">
          <cell r="E598">
            <v>2184760</v>
          </cell>
          <cell r="F598">
            <v>3</v>
          </cell>
          <cell r="G598" t="str">
            <v xml:space="preserve">NGUYEN THI KIM DUNG           </v>
          </cell>
          <cell r="H598">
            <v>211</v>
          </cell>
        </row>
        <row r="599">
          <cell r="E599">
            <v>2184761</v>
          </cell>
          <cell r="F599">
            <v>1</v>
          </cell>
          <cell r="G599" t="str">
            <v xml:space="preserve">PHAM THI THUY                 </v>
          </cell>
          <cell r="H599">
            <v>211</v>
          </cell>
        </row>
        <row r="600">
          <cell r="E600">
            <v>2184762</v>
          </cell>
          <cell r="F600">
            <v>9</v>
          </cell>
          <cell r="G600" t="str">
            <v xml:space="preserve">TRAN THI KIM LAN              </v>
          </cell>
          <cell r="H600">
            <v>211</v>
          </cell>
        </row>
        <row r="601">
          <cell r="E601">
            <v>2184763</v>
          </cell>
          <cell r="F601">
            <v>7</v>
          </cell>
          <cell r="G601" t="str">
            <v xml:space="preserve">NGUYEN THI TUYET              </v>
          </cell>
          <cell r="H601">
            <v>211</v>
          </cell>
        </row>
        <row r="602">
          <cell r="E602">
            <v>2184764</v>
          </cell>
          <cell r="F602">
            <v>5</v>
          </cell>
          <cell r="G602" t="str">
            <v xml:space="preserve">NGUYEN HOANG NGHI             </v>
          </cell>
          <cell r="H602">
            <v>211</v>
          </cell>
        </row>
        <row r="603">
          <cell r="E603">
            <v>2184765</v>
          </cell>
          <cell r="F603">
            <v>2</v>
          </cell>
          <cell r="G603" t="str">
            <v xml:space="preserve">TRIEU THI TIEN                </v>
          </cell>
          <cell r="H603">
            <v>211</v>
          </cell>
        </row>
        <row r="604">
          <cell r="E604">
            <v>2184766</v>
          </cell>
          <cell r="F604">
            <v>0</v>
          </cell>
          <cell r="G604" t="str">
            <v xml:space="preserve">DO KIM DUNG                   </v>
          </cell>
          <cell r="H604">
            <v>211</v>
          </cell>
        </row>
        <row r="605">
          <cell r="E605">
            <v>2184767</v>
          </cell>
          <cell r="F605">
            <v>8</v>
          </cell>
          <cell r="G605" t="str">
            <v xml:space="preserve">DUONG BICH HA                 </v>
          </cell>
          <cell r="H605">
            <v>211</v>
          </cell>
        </row>
        <row r="606">
          <cell r="E606">
            <v>2184768</v>
          </cell>
          <cell r="F606">
            <v>6</v>
          </cell>
          <cell r="G606" t="str">
            <v xml:space="preserve">CHAU THI MAN                  </v>
          </cell>
          <cell r="H606">
            <v>211</v>
          </cell>
        </row>
        <row r="607">
          <cell r="E607">
            <v>2184769</v>
          </cell>
          <cell r="F607">
            <v>4</v>
          </cell>
          <cell r="G607" t="str">
            <v xml:space="preserve">NGUYEN KIM HOA                </v>
          </cell>
          <cell r="H607">
            <v>211</v>
          </cell>
        </row>
        <row r="608">
          <cell r="E608">
            <v>2184770</v>
          </cell>
          <cell r="F608">
            <v>2</v>
          </cell>
          <cell r="G608" t="str">
            <v xml:space="preserve">HOANG KIM ANH                 </v>
          </cell>
          <cell r="H608">
            <v>211</v>
          </cell>
        </row>
        <row r="609">
          <cell r="E609">
            <v>2184771</v>
          </cell>
          <cell r="F609">
            <v>0</v>
          </cell>
          <cell r="G609" t="str">
            <v xml:space="preserve">NGUYEN THI MINH               </v>
          </cell>
          <cell r="H609">
            <v>211</v>
          </cell>
        </row>
        <row r="610">
          <cell r="E610">
            <v>2184772</v>
          </cell>
          <cell r="F610">
            <v>8</v>
          </cell>
          <cell r="G610" t="str">
            <v xml:space="preserve">DO THANH HUYEN                </v>
          </cell>
          <cell r="H610">
            <v>211</v>
          </cell>
        </row>
        <row r="611">
          <cell r="E611">
            <v>2184773</v>
          </cell>
          <cell r="F611">
            <v>6</v>
          </cell>
          <cell r="G611" t="str">
            <v xml:space="preserve">LE THI TUYET HANG             </v>
          </cell>
          <cell r="H611">
            <v>211</v>
          </cell>
        </row>
        <row r="612">
          <cell r="E612">
            <v>2183456</v>
          </cell>
          <cell r="F612">
            <v>9</v>
          </cell>
          <cell r="G612" t="str">
            <v xml:space="preserve">NGUYEN HONG PHONG             </v>
          </cell>
          <cell r="H612">
            <v>211</v>
          </cell>
        </row>
        <row r="613">
          <cell r="E613">
            <v>2183457</v>
          </cell>
          <cell r="F613">
            <v>7</v>
          </cell>
          <cell r="G613" t="str">
            <v xml:space="preserve">VU THI BAC                    </v>
          </cell>
          <cell r="H613">
            <v>211</v>
          </cell>
        </row>
        <row r="614">
          <cell r="E614">
            <v>2183458</v>
          </cell>
          <cell r="F614">
            <v>5</v>
          </cell>
          <cell r="G614" t="str">
            <v xml:space="preserve">TRAN VAN QUY                  </v>
          </cell>
          <cell r="H614">
            <v>211</v>
          </cell>
        </row>
        <row r="615">
          <cell r="E615">
            <v>2183459</v>
          </cell>
          <cell r="F615">
            <v>3</v>
          </cell>
          <cell r="G615" t="str">
            <v xml:space="preserve">NGUYEN VAN TUAN               </v>
          </cell>
          <cell r="H615">
            <v>211</v>
          </cell>
        </row>
        <row r="616">
          <cell r="E616">
            <v>2183461</v>
          </cell>
          <cell r="F616">
            <v>9</v>
          </cell>
          <cell r="G616" t="str">
            <v xml:space="preserve">PHAM THI HANH                 </v>
          </cell>
          <cell r="H616">
            <v>211</v>
          </cell>
        </row>
        <row r="617">
          <cell r="E617">
            <v>3999790</v>
          </cell>
          <cell r="F617">
            <v>3</v>
          </cell>
          <cell r="G617" t="str">
            <v xml:space="preserve">DAO DANH HUAN                 </v>
          </cell>
          <cell r="H617">
            <v>213</v>
          </cell>
        </row>
        <row r="618">
          <cell r="E618">
            <v>3999792</v>
          </cell>
          <cell r="F618">
            <v>9</v>
          </cell>
          <cell r="G618" t="str">
            <v xml:space="preserve">NGUYEN VAN THANH              </v>
          </cell>
          <cell r="H618">
            <v>213</v>
          </cell>
        </row>
        <row r="619">
          <cell r="E619">
            <v>3999793</v>
          </cell>
          <cell r="F619">
            <v>7</v>
          </cell>
          <cell r="G619" t="str">
            <v xml:space="preserve">NGUYEN VAN THOAI              </v>
          </cell>
          <cell r="H619">
            <v>213</v>
          </cell>
        </row>
        <row r="620">
          <cell r="E620">
            <v>3999794</v>
          </cell>
          <cell r="F620">
            <v>5</v>
          </cell>
          <cell r="G620" t="str">
            <v xml:space="preserve">MAU DANH TUYEN                </v>
          </cell>
          <cell r="H620">
            <v>213</v>
          </cell>
        </row>
        <row r="621">
          <cell r="E621">
            <v>3999795</v>
          </cell>
          <cell r="F621">
            <v>2</v>
          </cell>
          <cell r="G621" t="str">
            <v xml:space="preserve">CHU TRI GIANG                 </v>
          </cell>
          <cell r="H621">
            <v>213</v>
          </cell>
        </row>
        <row r="622">
          <cell r="E622">
            <v>3999796</v>
          </cell>
          <cell r="F622">
            <v>0</v>
          </cell>
          <cell r="G622" t="str">
            <v xml:space="preserve">TRAN CAO TRU                  </v>
          </cell>
          <cell r="H622">
            <v>213</v>
          </cell>
        </row>
        <row r="623">
          <cell r="E623">
            <v>3999797</v>
          </cell>
          <cell r="F623">
            <v>8</v>
          </cell>
          <cell r="G623" t="str">
            <v xml:space="preserve">NGUYEN HAI SON                </v>
          </cell>
          <cell r="H623">
            <v>213</v>
          </cell>
        </row>
        <row r="624">
          <cell r="E624">
            <v>3999798</v>
          </cell>
          <cell r="F624">
            <v>6</v>
          </cell>
          <cell r="G624" t="str">
            <v xml:space="preserve">NGUYEN THI MINH TUYET         </v>
          </cell>
          <cell r="H624">
            <v>213</v>
          </cell>
        </row>
        <row r="625">
          <cell r="E625">
            <v>3999799</v>
          </cell>
          <cell r="F625">
            <v>4</v>
          </cell>
          <cell r="G625" t="str">
            <v xml:space="preserve">TRAN VAN BINH                 </v>
          </cell>
          <cell r="H625">
            <v>213</v>
          </cell>
        </row>
        <row r="626">
          <cell r="E626">
            <v>3999800</v>
          </cell>
          <cell r="F626">
            <v>0</v>
          </cell>
          <cell r="G626" t="str">
            <v xml:space="preserve">LE THI LIEN                   </v>
          </cell>
          <cell r="H626">
            <v>213</v>
          </cell>
        </row>
        <row r="627">
          <cell r="E627">
            <v>3999801</v>
          </cell>
          <cell r="F627">
            <v>8</v>
          </cell>
          <cell r="G627" t="str">
            <v xml:space="preserve">TRAN CONG THANH               </v>
          </cell>
          <cell r="H627">
            <v>213</v>
          </cell>
        </row>
        <row r="628">
          <cell r="E628">
            <v>3999802</v>
          </cell>
          <cell r="F628">
            <v>6</v>
          </cell>
          <cell r="G628" t="str">
            <v xml:space="preserve">HOANG TRONG DAT               </v>
          </cell>
          <cell r="H628">
            <v>213</v>
          </cell>
        </row>
        <row r="629">
          <cell r="E629">
            <v>3999803</v>
          </cell>
          <cell r="F629">
            <v>4</v>
          </cell>
          <cell r="G629" t="str">
            <v xml:space="preserve">NGUYEN THI HIEN               </v>
          </cell>
          <cell r="H629">
            <v>213</v>
          </cell>
        </row>
        <row r="630">
          <cell r="E630">
            <v>3999804</v>
          </cell>
          <cell r="F630">
            <v>2</v>
          </cell>
          <cell r="G630" t="str">
            <v xml:space="preserve">NGUYEN PHUONG ANH             </v>
          </cell>
          <cell r="H630">
            <v>213</v>
          </cell>
        </row>
        <row r="631">
          <cell r="E631">
            <v>3999805</v>
          </cell>
          <cell r="F631">
            <v>9</v>
          </cell>
          <cell r="G631" t="str">
            <v xml:space="preserve">DAO THU HUONG                 </v>
          </cell>
          <cell r="H631">
            <v>213</v>
          </cell>
        </row>
        <row r="632">
          <cell r="E632">
            <v>3999806</v>
          </cell>
          <cell r="F632">
            <v>7</v>
          </cell>
          <cell r="G632" t="str">
            <v xml:space="preserve">NGUYEN VAN NGHIA              </v>
          </cell>
          <cell r="H632">
            <v>213</v>
          </cell>
        </row>
        <row r="633">
          <cell r="E633">
            <v>3999807</v>
          </cell>
          <cell r="F633">
            <v>5</v>
          </cell>
          <cell r="G633" t="str">
            <v xml:space="preserve">NGUYEN XUAN HIEN              </v>
          </cell>
          <cell r="H633">
            <v>213</v>
          </cell>
        </row>
        <row r="634">
          <cell r="E634">
            <v>3999808</v>
          </cell>
          <cell r="F634">
            <v>3</v>
          </cell>
          <cell r="G634" t="str">
            <v xml:space="preserve">PHAM TAM                      </v>
          </cell>
          <cell r="H634">
            <v>213</v>
          </cell>
        </row>
        <row r="635">
          <cell r="E635">
            <v>3999809</v>
          </cell>
          <cell r="F635">
            <v>1</v>
          </cell>
          <cell r="G635" t="str">
            <v xml:space="preserve">NGUYEN THI BICH THUY          </v>
          </cell>
          <cell r="H635">
            <v>213</v>
          </cell>
        </row>
        <row r="636">
          <cell r="E636">
            <v>3999810</v>
          </cell>
          <cell r="F636">
            <v>9</v>
          </cell>
          <cell r="G636" t="str">
            <v xml:space="preserve">NGUYEN TRONG SAN              </v>
          </cell>
          <cell r="H636">
            <v>213</v>
          </cell>
        </row>
        <row r="637">
          <cell r="E637">
            <v>3999811</v>
          </cell>
          <cell r="F637">
            <v>7</v>
          </cell>
          <cell r="G637" t="str">
            <v xml:space="preserve">NGUYEN THI HA                 </v>
          </cell>
          <cell r="H637">
            <v>213</v>
          </cell>
        </row>
        <row r="638">
          <cell r="E638">
            <v>3999812</v>
          </cell>
          <cell r="F638">
            <v>5</v>
          </cell>
          <cell r="G638" t="str">
            <v xml:space="preserve">LE VAN SU                     </v>
          </cell>
          <cell r="H638">
            <v>213</v>
          </cell>
        </row>
        <row r="639">
          <cell r="E639">
            <v>3999813</v>
          </cell>
          <cell r="F639">
            <v>3</v>
          </cell>
          <cell r="G639" t="str">
            <v xml:space="preserve">NGUYEN MANH HOANG             </v>
          </cell>
          <cell r="H639">
            <v>213</v>
          </cell>
        </row>
        <row r="640">
          <cell r="E640">
            <v>3999814</v>
          </cell>
          <cell r="F640">
            <v>1</v>
          </cell>
          <cell r="G640" t="str">
            <v xml:space="preserve">HUYNH THI HUE                 </v>
          </cell>
          <cell r="H640">
            <v>213</v>
          </cell>
        </row>
        <row r="641">
          <cell r="E641">
            <v>3999848</v>
          </cell>
          <cell r="F641">
            <v>9</v>
          </cell>
          <cell r="G641" t="str">
            <v xml:space="preserve">VU THI BAC                    </v>
          </cell>
          <cell r="H641">
            <v>213</v>
          </cell>
        </row>
        <row r="642">
          <cell r="E642">
            <v>3999849</v>
          </cell>
          <cell r="F642">
            <v>7</v>
          </cell>
          <cell r="G642" t="str">
            <v xml:space="preserve">DAO THI VUONG                 </v>
          </cell>
          <cell r="H642">
            <v>213</v>
          </cell>
        </row>
        <row r="643">
          <cell r="E643">
            <v>3999852</v>
          </cell>
          <cell r="F643">
            <v>1</v>
          </cell>
          <cell r="G643" t="str">
            <v xml:space="preserve">NHA PHAN PHOI BAO HOA         </v>
          </cell>
          <cell r="H643">
            <v>213</v>
          </cell>
        </row>
        <row r="644">
          <cell r="E644">
            <v>3999853</v>
          </cell>
          <cell r="F644">
            <v>9</v>
          </cell>
          <cell r="G644" t="str">
            <v xml:space="preserve">TRAN VAN QUY                  </v>
          </cell>
          <cell r="H644">
            <v>213</v>
          </cell>
        </row>
        <row r="645">
          <cell r="E645">
            <v>3999854</v>
          </cell>
          <cell r="F645">
            <v>7</v>
          </cell>
          <cell r="G645" t="str">
            <v xml:space="preserve">NGUYEN VAN TUAN               </v>
          </cell>
          <cell r="H645">
            <v>213</v>
          </cell>
        </row>
        <row r="646">
          <cell r="E646">
            <v>3999856</v>
          </cell>
          <cell r="F646">
            <v>2</v>
          </cell>
          <cell r="G646" t="str">
            <v xml:space="preserve">NGUYEN VAN NHAN               </v>
          </cell>
          <cell r="H646">
            <v>213</v>
          </cell>
        </row>
        <row r="647">
          <cell r="E647">
            <v>3999857</v>
          </cell>
          <cell r="F647">
            <v>0</v>
          </cell>
          <cell r="G647" t="str">
            <v xml:space="preserve">LE THE DUNG                   </v>
          </cell>
          <cell r="H647">
            <v>213</v>
          </cell>
        </row>
        <row r="648">
          <cell r="E648">
            <v>3999859</v>
          </cell>
          <cell r="F648">
            <v>6</v>
          </cell>
          <cell r="G648" t="str">
            <v xml:space="preserve">CTY TNHH TM &amp; DV HUONG LINH   </v>
          </cell>
          <cell r="H648">
            <v>213</v>
          </cell>
        </row>
        <row r="649">
          <cell r="E649">
            <v>3999860</v>
          </cell>
          <cell r="F649">
            <v>4</v>
          </cell>
          <cell r="G649" t="str">
            <v>NHA PHAN PHOI NGUYEN VAN CHIEN</v>
          </cell>
          <cell r="H649">
            <v>213</v>
          </cell>
        </row>
        <row r="650">
          <cell r="E650">
            <v>3999862</v>
          </cell>
          <cell r="F650">
            <v>0</v>
          </cell>
          <cell r="G650" t="str">
            <v xml:space="preserve">VU THI TRANG                  </v>
          </cell>
          <cell r="H650">
            <v>213</v>
          </cell>
        </row>
        <row r="651">
          <cell r="E651">
            <v>2184431</v>
          </cell>
          <cell r="F651">
            <v>1</v>
          </cell>
          <cell r="G651" t="str">
            <v xml:space="preserve">TRINH NGOC QUANG              </v>
          </cell>
          <cell r="H651">
            <v>213</v>
          </cell>
        </row>
        <row r="652">
          <cell r="E652">
            <v>2217893</v>
          </cell>
          <cell r="F652">
            <v>3</v>
          </cell>
          <cell r="G652" t="str">
            <v xml:space="preserve">VU TRUONG NEW CENTURY         </v>
          </cell>
          <cell r="H652">
            <v>213</v>
          </cell>
        </row>
        <row r="653">
          <cell r="E653">
            <v>2220449</v>
          </cell>
          <cell r="F653">
            <v>9</v>
          </cell>
          <cell r="G653" t="str">
            <v xml:space="preserve">PROCTER &amp; GAMBLE VIETNAM LTD. </v>
          </cell>
          <cell r="H653">
            <v>213</v>
          </cell>
        </row>
        <row r="654">
          <cell r="E654">
            <v>2184432</v>
          </cell>
          <cell r="F654">
            <v>9</v>
          </cell>
          <cell r="G654" t="str">
            <v xml:space="preserve">TA MAI VAN                    </v>
          </cell>
          <cell r="H654">
            <v>213</v>
          </cell>
        </row>
        <row r="655">
          <cell r="E655">
            <v>2300447</v>
          </cell>
          <cell r="F655">
            <v>6</v>
          </cell>
          <cell r="G655" t="str">
            <v xml:space="preserve">CTY TNHH TAN LINH CHI         </v>
          </cell>
          <cell r="H655">
            <v>211</v>
          </cell>
        </row>
        <row r="656">
          <cell r="E656">
            <v>2300725</v>
          </cell>
          <cell r="F656">
            <v>5</v>
          </cell>
          <cell r="G656" t="str">
            <v xml:space="preserve">CTY CP THUONG MAI VIET HUNG   </v>
          </cell>
          <cell r="H656">
            <v>211</v>
          </cell>
        </row>
        <row r="657">
          <cell r="E657">
            <v>2184433</v>
          </cell>
          <cell r="F657">
            <v>7</v>
          </cell>
          <cell r="G657" t="str">
            <v xml:space="preserve">DUONG THI OANH                </v>
          </cell>
          <cell r="H657">
            <v>213</v>
          </cell>
        </row>
        <row r="658">
          <cell r="E658">
            <v>2304005</v>
          </cell>
          <cell r="F658">
            <v>8</v>
          </cell>
          <cell r="G658" t="str">
            <v xml:space="preserve">NGUYEN THI THU                </v>
          </cell>
          <cell r="H658">
            <v>211</v>
          </cell>
        </row>
        <row r="659">
          <cell r="E659">
            <v>2184434</v>
          </cell>
          <cell r="F659">
            <v>5</v>
          </cell>
          <cell r="G659" t="str">
            <v xml:space="preserve">TRAN VAN LUONG                </v>
          </cell>
          <cell r="H659">
            <v>213</v>
          </cell>
        </row>
        <row r="660">
          <cell r="E660">
            <v>2305109</v>
          </cell>
          <cell r="F660">
            <v>7</v>
          </cell>
          <cell r="G660" t="str">
            <v xml:space="preserve">TONG CTY HANG KHONG VIET NAM  </v>
          </cell>
          <cell r="H660">
            <v>213</v>
          </cell>
        </row>
        <row r="661">
          <cell r="E661">
            <v>2806264</v>
          </cell>
          <cell r="F661">
            <v>4</v>
          </cell>
          <cell r="G661" t="str">
            <v xml:space="preserve">MAC TUAN HUNG                 </v>
          </cell>
          <cell r="H661">
            <v>213</v>
          </cell>
        </row>
        <row r="662">
          <cell r="E662">
            <v>2323770</v>
          </cell>
          <cell r="F662">
            <v>4</v>
          </cell>
          <cell r="G662" t="str">
            <v>CONG TY XUAT NHAP KHAU Y TE II</v>
          </cell>
          <cell r="H662">
            <v>213</v>
          </cell>
        </row>
        <row r="663">
          <cell r="E663">
            <v>2101839</v>
          </cell>
          <cell r="F663">
            <v>5</v>
          </cell>
          <cell r="G663" t="str">
            <v xml:space="preserve">LE VAN CAM                    </v>
          </cell>
          <cell r="H663">
            <v>211</v>
          </cell>
        </row>
        <row r="664">
          <cell r="E664">
            <v>2108774</v>
          </cell>
          <cell r="F664">
            <v>7</v>
          </cell>
          <cell r="G664" t="str">
            <v xml:space="preserve">TRUNG TAM THUONG MAI INTIMEX  </v>
          </cell>
          <cell r="H664">
            <v>213</v>
          </cell>
        </row>
        <row r="665">
          <cell r="E665">
            <v>2184435</v>
          </cell>
          <cell r="F665">
            <v>2</v>
          </cell>
          <cell r="G665" t="str">
            <v xml:space="preserve">NGUYEN MANH HUNG              </v>
          </cell>
          <cell r="H665">
            <v>213</v>
          </cell>
        </row>
        <row r="666">
          <cell r="E666">
            <v>2184436</v>
          </cell>
          <cell r="F666">
            <v>0</v>
          </cell>
          <cell r="G666" t="str">
            <v xml:space="preserve">CTY TNHH HOANG TAN            </v>
          </cell>
          <cell r="H666">
            <v>213</v>
          </cell>
        </row>
        <row r="667">
          <cell r="E667">
            <v>2184437</v>
          </cell>
          <cell r="F667">
            <v>8</v>
          </cell>
          <cell r="G667" t="str">
            <v xml:space="preserve">PHAM VAN KHA                  </v>
          </cell>
          <cell r="H667">
            <v>213</v>
          </cell>
        </row>
        <row r="668">
          <cell r="E668">
            <v>2184438</v>
          </cell>
          <cell r="F668">
            <v>6</v>
          </cell>
          <cell r="G668" t="str">
            <v xml:space="preserve">PHAM DUC DONG                 </v>
          </cell>
          <cell r="H668">
            <v>213</v>
          </cell>
        </row>
        <row r="669">
          <cell r="E669">
            <v>2708281</v>
          </cell>
          <cell r="F669">
            <v>7</v>
          </cell>
          <cell r="G669" t="str">
            <v xml:space="preserve">NGUYEN DUC HOAN               </v>
          </cell>
          <cell r="H669">
            <v>213</v>
          </cell>
        </row>
        <row r="670">
          <cell r="E670">
            <v>2708283</v>
          </cell>
          <cell r="F670">
            <v>3</v>
          </cell>
          <cell r="G670" t="str">
            <v xml:space="preserve">NGUYEN THI XUAN               </v>
          </cell>
          <cell r="H670">
            <v>213</v>
          </cell>
        </row>
        <row r="671">
          <cell r="E671">
            <v>2708286</v>
          </cell>
          <cell r="F671">
            <v>6</v>
          </cell>
          <cell r="G671" t="str">
            <v xml:space="preserve">BUI THI HONG                  </v>
          </cell>
          <cell r="H671">
            <v>213</v>
          </cell>
        </row>
        <row r="672">
          <cell r="E672">
            <v>2708287</v>
          </cell>
          <cell r="F672">
            <v>4</v>
          </cell>
          <cell r="G672" t="str">
            <v xml:space="preserve">TO THANH SON                  </v>
          </cell>
          <cell r="H672">
            <v>213</v>
          </cell>
        </row>
        <row r="673">
          <cell r="E673">
            <v>2708289</v>
          </cell>
          <cell r="F673">
            <v>0</v>
          </cell>
          <cell r="G673" t="str">
            <v xml:space="preserve">LE VAN XUAN                   </v>
          </cell>
          <cell r="H673">
            <v>213</v>
          </cell>
        </row>
        <row r="674">
          <cell r="E674">
            <v>2708299</v>
          </cell>
          <cell r="F674">
            <v>9</v>
          </cell>
          <cell r="G674" t="str">
            <v xml:space="preserve">DN TU NHAN CUONG HAI          </v>
          </cell>
          <cell r="H674">
            <v>213</v>
          </cell>
        </row>
        <row r="675">
          <cell r="E675">
            <v>2708300</v>
          </cell>
          <cell r="F675">
            <v>5</v>
          </cell>
          <cell r="G675" t="str">
            <v xml:space="preserve">NGO THI SINH                  </v>
          </cell>
          <cell r="H675">
            <v>213</v>
          </cell>
        </row>
        <row r="676">
          <cell r="E676">
            <v>2708303</v>
          </cell>
          <cell r="F676">
            <v>9</v>
          </cell>
          <cell r="G676" t="str">
            <v xml:space="preserve">LE THI LUONG                  </v>
          </cell>
          <cell r="H676">
            <v>213</v>
          </cell>
        </row>
        <row r="677">
          <cell r="E677">
            <v>2708304</v>
          </cell>
          <cell r="F677">
            <v>7</v>
          </cell>
          <cell r="G677" t="str">
            <v xml:space="preserve">NGUYEN THE BINH               </v>
          </cell>
          <cell r="H677">
            <v>213</v>
          </cell>
        </row>
        <row r="678">
          <cell r="E678">
            <v>2806257</v>
          </cell>
          <cell r="F678">
            <v>8</v>
          </cell>
          <cell r="G678" t="str">
            <v xml:space="preserve">NGUYEN VAN DO                 </v>
          </cell>
          <cell r="H678">
            <v>213</v>
          </cell>
        </row>
        <row r="679">
          <cell r="E679">
            <v>2806258</v>
          </cell>
          <cell r="F679">
            <v>6</v>
          </cell>
          <cell r="G679" t="str">
            <v xml:space="preserve">CONG TY CO PHAN HUONG GIANG   </v>
          </cell>
          <cell r="H679">
            <v>213</v>
          </cell>
        </row>
        <row r="680">
          <cell r="E680">
            <v>2806259</v>
          </cell>
          <cell r="F680">
            <v>4</v>
          </cell>
          <cell r="G680" t="str">
            <v xml:space="preserve">VU VAN LUNG                   </v>
          </cell>
          <cell r="H680">
            <v>213</v>
          </cell>
        </row>
        <row r="681">
          <cell r="E681">
            <v>2806260</v>
          </cell>
          <cell r="F681">
            <v>2</v>
          </cell>
          <cell r="G681" t="str">
            <v xml:space="preserve">NGUYEN VAN TOAN               </v>
          </cell>
          <cell r="H681">
            <v>213</v>
          </cell>
        </row>
        <row r="682">
          <cell r="E682">
            <v>2806263</v>
          </cell>
          <cell r="F682">
            <v>6</v>
          </cell>
          <cell r="G682" t="str">
            <v xml:space="preserve">DUONG THI KIM HANG            </v>
          </cell>
          <cell r="H682">
            <v>213</v>
          </cell>
        </row>
        <row r="683">
          <cell r="E683">
            <v>2806265</v>
          </cell>
          <cell r="F683">
            <v>1</v>
          </cell>
          <cell r="G683" t="str">
            <v xml:space="preserve">TRAN THI LOAN                 </v>
          </cell>
          <cell r="H683">
            <v>213</v>
          </cell>
        </row>
        <row r="684">
          <cell r="E684">
            <v>2415054</v>
          </cell>
          <cell r="F684">
            <v>2</v>
          </cell>
          <cell r="G684" t="str">
            <v xml:space="preserve">VU THI VAN ANH                </v>
          </cell>
          <cell r="H684">
            <v>213</v>
          </cell>
        </row>
        <row r="685">
          <cell r="E685">
            <v>2184439</v>
          </cell>
          <cell r="F685">
            <v>4</v>
          </cell>
          <cell r="G685" t="str">
            <v xml:space="preserve">DINH VAN LOI                  </v>
          </cell>
          <cell r="H685">
            <v>213</v>
          </cell>
        </row>
        <row r="686">
          <cell r="E686">
            <v>2184443</v>
          </cell>
          <cell r="F686">
            <v>6</v>
          </cell>
          <cell r="G686" t="str">
            <v xml:space="preserve">DANG NHU TRANG                </v>
          </cell>
          <cell r="H686">
            <v>213</v>
          </cell>
        </row>
        <row r="687">
          <cell r="E687">
            <v>2184445</v>
          </cell>
          <cell r="F687">
            <v>1</v>
          </cell>
          <cell r="G687" t="str">
            <v xml:space="preserve">TRAN THI THANH                </v>
          </cell>
          <cell r="H687">
            <v>213</v>
          </cell>
        </row>
        <row r="688">
          <cell r="E688">
            <v>2184446</v>
          </cell>
          <cell r="F688">
            <v>9</v>
          </cell>
          <cell r="G688" t="str">
            <v xml:space="preserve">BUI THI LAN                   </v>
          </cell>
          <cell r="H688">
            <v>213</v>
          </cell>
        </row>
        <row r="689">
          <cell r="E689">
            <v>2511204</v>
          </cell>
          <cell r="F689">
            <v>6</v>
          </cell>
          <cell r="G689" t="str">
            <v xml:space="preserve">BUI VAN NAM                   </v>
          </cell>
          <cell r="H689">
            <v>213</v>
          </cell>
        </row>
        <row r="690">
          <cell r="E690">
            <v>2184447</v>
          </cell>
          <cell r="F690">
            <v>7</v>
          </cell>
          <cell r="G690" t="str">
            <v xml:space="preserve">BANH TU LE                    </v>
          </cell>
          <cell r="H690">
            <v>213</v>
          </cell>
        </row>
        <row r="691">
          <cell r="E691">
            <v>2184619</v>
          </cell>
          <cell r="F691">
            <v>1</v>
          </cell>
          <cell r="G691" t="str">
            <v xml:space="preserve">NGUYEN DUY KHAI               </v>
          </cell>
          <cell r="H691">
            <v>213</v>
          </cell>
        </row>
        <row r="692">
          <cell r="E692">
            <v>2184793</v>
          </cell>
          <cell r="F692">
            <v>4</v>
          </cell>
          <cell r="G692" t="str">
            <v xml:space="preserve">HOANG THI MINH LAN            </v>
          </cell>
          <cell r="H692">
            <v>211</v>
          </cell>
        </row>
        <row r="693">
          <cell r="E693">
            <v>2184794</v>
          </cell>
          <cell r="F693">
            <v>2</v>
          </cell>
          <cell r="G693" t="str">
            <v xml:space="preserve">LY THI DUYEN                  </v>
          </cell>
          <cell r="H693">
            <v>211</v>
          </cell>
        </row>
        <row r="694">
          <cell r="E694">
            <v>2184795</v>
          </cell>
          <cell r="F694">
            <v>9</v>
          </cell>
          <cell r="G694" t="str">
            <v xml:space="preserve">NGUYEN TIEN DIEU              </v>
          </cell>
          <cell r="H694">
            <v>211</v>
          </cell>
        </row>
        <row r="695">
          <cell r="E695">
            <v>2184796</v>
          </cell>
          <cell r="F695">
            <v>7</v>
          </cell>
          <cell r="G695" t="str">
            <v xml:space="preserve">VU THI THU HA                 </v>
          </cell>
          <cell r="H695">
            <v>211</v>
          </cell>
        </row>
        <row r="696">
          <cell r="E696">
            <v>2184626</v>
          </cell>
          <cell r="F696">
            <v>6</v>
          </cell>
          <cell r="G696" t="str">
            <v xml:space="preserve">VU VAN QUYNH                  </v>
          </cell>
          <cell r="H696">
            <v>213</v>
          </cell>
        </row>
        <row r="697">
          <cell r="E697">
            <v>2184628</v>
          </cell>
          <cell r="F697">
            <v>2</v>
          </cell>
          <cell r="G697" t="str">
            <v xml:space="preserve">TRINH VAN TIEN                </v>
          </cell>
          <cell r="H697">
            <v>213</v>
          </cell>
        </row>
        <row r="698">
          <cell r="E698">
            <v>2600178</v>
          </cell>
          <cell r="F698">
            <v>4</v>
          </cell>
          <cell r="G698" t="str">
            <v xml:space="preserve">CTY TNHH HONG NAP             </v>
          </cell>
          <cell r="H698">
            <v>213</v>
          </cell>
        </row>
        <row r="699">
          <cell r="E699">
            <v>2184630</v>
          </cell>
          <cell r="F699">
            <v>8</v>
          </cell>
          <cell r="G699" t="str">
            <v xml:space="preserve">NGUYEN QUANG HAI              </v>
          </cell>
          <cell r="H699">
            <v>213</v>
          </cell>
        </row>
        <row r="700">
          <cell r="E700">
            <v>2600436</v>
          </cell>
          <cell r="F700">
            <v>6</v>
          </cell>
          <cell r="G700" t="str">
            <v>CTY TMDV UONG BI CH HUONG BIEN</v>
          </cell>
          <cell r="H700">
            <v>213</v>
          </cell>
        </row>
        <row r="701">
          <cell r="E701">
            <v>2601884</v>
          </cell>
          <cell r="F701">
            <v>6</v>
          </cell>
          <cell r="G701" t="str">
            <v xml:space="preserve">PHAM THI DET                  </v>
          </cell>
          <cell r="H701">
            <v>213</v>
          </cell>
        </row>
        <row r="702">
          <cell r="E702">
            <v>2184632</v>
          </cell>
          <cell r="F702">
            <v>4</v>
          </cell>
          <cell r="G702" t="str">
            <v xml:space="preserve">BUI THI THANH                 </v>
          </cell>
          <cell r="H702">
            <v>213</v>
          </cell>
        </row>
        <row r="703">
          <cell r="E703">
            <v>2184634</v>
          </cell>
          <cell r="F703">
            <v>0</v>
          </cell>
          <cell r="G703" t="str">
            <v xml:space="preserve">NPP HIEU PHUONG               </v>
          </cell>
          <cell r="H703">
            <v>213</v>
          </cell>
        </row>
        <row r="704">
          <cell r="E704">
            <v>2184776</v>
          </cell>
          <cell r="F704">
            <v>9</v>
          </cell>
          <cell r="G704" t="str">
            <v xml:space="preserve">NGUYEN THE VINH               </v>
          </cell>
          <cell r="H704">
            <v>213</v>
          </cell>
        </row>
        <row r="705">
          <cell r="E705">
            <v>2184777</v>
          </cell>
          <cell r="F705">
            <v>7</v>
          </cell>
          <cell r="G705" t="str">
            <v xml:space="preserve">HOANG THI TUYET               </v>
          </cell>
          <cell r="H705">
            <v>213</v>
          </cell>
        </row>
        <row r="706">
          <cell r="E706">
            <v>2214239</v>
          </cell>
          <cell r="F706">
            <v>2</v>
          </cell>
          <cell r="G706" t="str">
            <v xml:space="preserve">CONG TY TNHH PHUONG ANH       </v>
          </cell>
          <cell r="H706">
            <v>213</v>
          </cell>
        </row>
        <row r="707">
          <cell r="E707">
            <v>2217205</v>
          </cell>
          <cell r="F707">
            <v>0</v>
          </cell>
          <cell r="G707" t="str">
            <v xml:space="preserve">CTY TNHH SIEU THI PCSC VN     </v>
          </cell>
          <cell r="H707">
            <v>213</v>
          </cell>
        </row>
        <row r="708">
          <cell r="E708">
            <v>2220460</v>
          </cell>
          <cell r="F708">
            <v>6</v>
          </cell>
          <cell r="G708" t="str">
            <v xml:space="preserve">CTY TNHH DUC NHAN             </v>
          </cell>
          <cell r="H708">
            <v>213</v>
          </cell>
        </row>
        <row r="709">
          <cell r="E709">
            <v>2220503</v>
          </cell>
          <cell r="F709">
            <v>3</v>
          </cell>
          <cell r="G709" t="str">
            <v xml:space="preserve">CTY C.PHAN V.TAI &amp; TM D.SAT   </v>
          </cell>
          <cell r="H709">
            <v>213</v>
          </cell>
        </row>
        <row r="710">
          <cell r="E710">
            <v>2700856</v>
          </cell>
          <cell r="F710">
            <v>4</v>
          </cell>
          <cell r="G710" t="str">
            <v xml:space="preserve">NGUYEN THI QUANG              </v>
          </cell>
          <cell r="H710">
            <v>213</v>
          </cell>
        </row>
        <row r="711">
          <cell r="E711">
            <v>2702117</v>
          </cell>
          <cell r="F711">
            <v>9</v>
          </cell>
          <cell r="G711" t="str">
            <v xml:space="preserve">DNGHIEP TM TU NHAN HUNG CHIEN </v>
          </cell>
          <cell r="H711">
            <v>213</v>
          </cell>
        </row>
        <row r="712">
          <cell r="E712">
            <v>2220553</v>
          </cell>
          <cell r="F712">
            <v>8</v>
          </cell>
          <cell r="G712" t="str">
            <v xml:space="preserve">CONG TY DU LICH CONG DOAN VN  </v>
          </cell>
          <cell r="H712">
            <v>213</v>
          </cell>
        </row>
        <row r="713">
          <cell r="E713">
            <v>2708250</v>
          </cell>
          <cell r="F713">
            <v>2</v>
          </cell>
          <cell r="G713" t="str">
            <v xml:space="preserve">NGUYEN THI MINH               </v>
          </cell>
          <cell r="H713">
            <v>213</v>
          </cell>
        </row>
        <row r="714">
          <cell r="E714">
            <v>3999817</v>
          </cell>
          <cell r="F714">
            <v>4</v>
          </cell>
          <cell r="G714" t="str">
            <v xml:space="preserve">NGUYEN THUY PHUONG            </v>
          </cell>
          <cell r="H714">
            <v>213</v>
          </cell>
        </row>
        <row r="715">
          <cell r="E715">
            <v>3999818</v>
          </cell>
          <cell r="F715">
            <v>2</v>
          </cell>
          <cell r="G715" t="str">
            <v xml:space="preserve">NHA PHAN PHOI NGUYEN VAN HAI  </v>
          </cell>
          <cell r="H715">
            <v>213</v>
          </cell>
        </row>
        <row r="716">
          <cell r="E716">
            <v>3999819</v>
          </cell>
          <cell r="F716">
            <v>0</v>
          </cell>
          <cell r="G716" t="str">
            <v xml:space="preserve">DANG THI HOA                  </v>
          </cell>
          <cell r="H716">
            <v>213</v>
          </cell>
        </row>
        <row r="717">
          <cell r="E717">
            <v>3999820</v>
          </cell>
          <cell r="F717">
            <v>8</v>
          </cell>
          <cell r="G717" t="str">
            <v xml:space="preserve">NHA PHAN PHOI LINH NAM        </v>
          </cell>
          <cell r="H717">
            <v>213</v>
          </cell>
        </row>
        <row r="718">
          <cell r="E718">
            <v>3999824</v>
          </cell>
          <cell r="F718">
            <v>0</v>
          </cell>
          <cell r="G718" t="str">
            <v xml:space="preserve">LE THANH BINH                 </v>
          </cell>
          <cell r="H718">
            <v>213</v>
          </cell>
        </row>
        <row r="719">
          <cell r="E719">
            <v>3999827</v>
          </cell>
          <cell r="F719">
            <v>3</v>
          </cell>
          <cell r="G719" t="str">
            <v xml:space="preserve">DANG DOAN THANG               </v>
          </cell>
          <cell r="H719">
            <v>213</v>
          </cell>
        </row>
        <row r="720">
          <cell r="E720">
            <v>3999828</v>
          </cell>
          <cell r="F720">
            <v>1</v>
          </cell>
          <cell r="G720" t="str">
            <v xml:space="preserve">TRAN THI THUY                 </v>
          </cell>
          <cell r="H720">
            <v>213</v>
          </cell>
        </row>
        <row r="721">
          <cell r="E721">
            <v>3999829</v>
          </cell>
          <cell r="F721">
            <v>9</v>
          </cell>
          <cell r="G721" t="str">
            <v xml:space="preserve">DUONG THI LAN HUONG           </v>
          </cell>
          <cell r="H721">
            <v>213</v>
          </cell>
        </row>
        <row r="722">
          <cell r="E722">
            <v>3999830</v>
          </cell>
          <cell r="F722">
            <v>7</v>
          </cell>
          <cell r="G722" t="str">
            <v xml:space="preserve">TRAN THI LAN                  </v>
          </cell>
          <cell r="H722">
            <v>213</v>
          </cell>
        </row>
        <row r="723">
          <cell r="E723">
            <v>2708284</v>
          </cell>
          <cell r="F723">
            <v>1</v>
          </cell>
          <cell r="G723" t="str">
            <v xml:space="preserve">NGO SY CAN                    </v>
          </cell>
          <cell r="H723">
            <v>213</v>
          </cell>
        </row>
        <row r="724">
          <cell r="E724">
            <v>3999831</v>
          </cell>
          <cell r="F724">
            <v>5</v>
          </cell>
          <cell r="G724" t="str">
            <v xml:space="preserve">LE VAN CAM                    </v>
          </cell>
          <cell r="H724">
            <v>213</v>
          </cell>
        </row>
        <row r="725">
          <cell r="E725">
            <v>3999832</v>
          </cell>
          <cell r="F725">
            <v>3</v>
          </cell>
          <cell r="G725" t="str">
            <v xml:space="preserve">CAO VAN NGO                   </v>
          </cell>
          <cell r="H725">
            <v>213</v>
          </cell>
        </row>
        <row r="726">
          <cell r="E726">
            <v>3999833</v>
          </cell>
          <cell r="F726">
            <v>1</v>
          </cell>
          <cell r="G726" t="str">
            <v xml:space="preserve">NGUYEN THI SEN                </v>
          </cell>
          <cell r="H726">
            <v>213</v>
          </cell>
        </row>
        <row r="727">
          <cell r="E727">
            <v>3999834</v>
          </cell>
          <cell r="F727">
            <v>9</v>
          </cell>
          <cell r="G727" t="str">
            <v xml:space="preserve">PHAM THI HANH                 </v>
          </cell>
          <cell r="H727">
            <v>213</v>
          </cell>
        </row>
        <row r="728">
          <cell r="E728">
            <v>3999835</v>
          </cell>
          <cell r="F728">
            <v>6</v>
          </cell>
          <cell r="G728" t="str">
            <v xml:space="preserve">NHA PHAN PHOI LUU THI THAI    </v>
          </cell>
          <cell r="H728">
            <v>213</v>
          </cell>
        </row>
        <row r="729">
          <cell r="E729">
            <v>3999836</v>
          </cell>
          <cell r="F729">
            <v>4</v>
          </cell>
          <cell r="G729" t="str">
            <v xml:space="preserve">NGHIEM THI HOAN               </v>
          </cell>
          <cell r="H729">
            <v>213</v>
          </cell>
        </row>
        <row r="730">
          <cell r="E730">
            <v>2300003</v>
          </cell>
          <cell r="F730">
            <v>7</v>
          </cell>
          <cell r="G730" t="str">
            <v>CTY LDOANH KS THNHAT METROPOLE</v>
          </cell>
          <cell r="H730">
            <v>213</v>
          </cell>
        </row>
        <row r="731">
          <cell r="E731">
            <v>2708301</v>
          </cell>
          <cell r="F731">
            <v>3</v>
          </cell>
          <cell r="G731" t="str">
            <v xml:space="preserve">THAI THI HUE                  </v>
          </cell>
          <cell r="H731">
            <v>213</v>
          </cell>
        </row>
        <row r="732">
          <cell r="E732">
            <v>2708302</v>
          </cell>
          <cell r="F732">
            <v>1</v>
          </cell>
          <cell r="G732" t="str">
            <v xml:space="preserve">PHAM THI AN LAN               </v>
          </cell>
          <cell r="H732">
            <v>213</v>
          </cell>
        </row>
        <row r="733">
          <cell r="E733">
            <v>2300264</v>
          </cell>
          <cell r="F733">
            <v>5</v>
          </cell>
          <cell r="G733" t="str">
            <v xml:space="preserve">KHACH SAN VUON THU DO         </v>
          </cell>
          <cell r="H733">
            <v>213</v>
          </cell>
        </row>
        <row r="734">
          <cell r="E734">
            <v>2800505</v>
          </cell>
          <cell r="F734">
            <v>6</v>
          </cell>
          <cell r="G734" t="str">
            <v>CTY TNHH TM DICH VU HUNG THINH</v>
          </cell>
          <cell r="H734">
            <v>213</v>
          </cell>
        </row>
        <row r="735">
          <cell r="E735">
            <v>2805399</v>
          </cell>
          <cell r="F735">
            <v>9</v>
          </cell>
          <cell r="G735" t="str">
            <v>DOANH NGHIEP T.NHAN VAN PHUONG</v>
          </cell>
          <cell r="H735">
            <v>213</v>
          </cell>
        </row>
        <row r="736">
          <cell r="E736">
            <v>2806244</v>
          </cell>
          <cell r="F736">
            <v>6</v>
          </cell>
          <cell r="G736" t="str">
            <v>CTY TNHH THUONG MAI PHUONG HAI</v>
          </cell>
          <cell r="H736">
            <v>213</v>
          </cell>
        </row>
        <row r="737">
          <cell r="E737">
            <v>2300512</v>
          </cell>
          <cell r="F737">
            <v>7</v>
          </cell>
          <cell r="G737" t="str">
            <v xml:space="preserve">CTY TNHH DAEHA                </v>
          </cell>
          <cell r="H737">
            <v>213</v>
          </cell>
        </row>
        <row r="738">
          <cell r="E738">
            <v>2300554</v>
          </cell>
          <cell r="F738">
            <v>9</v>
          </cell>
          <cell r="G738" t="str">
            <v xml:space="preserve">CTY LIEN DOANH CLB HA NOI     </v>
          </cell>
          <cell r="H738">
            <v>213</v>
          </cell>
        </row>
        <row r="739">
          <cell r="E739">
            <v>2301073</v>
          </cell>
          <cell r="F739">
            <v>9</v>
          </cell>
          <cell r="G739" t="str">
            <v xml:space="preserve">CTY TNHH TM MINH HOA          </v>
          </cell>
          <cell r="H739">
            <v>213</v>
          </cell>
        </row>
        <row r="740">
          <cell r="E740">
            <v>2301161</v>
          </cell>
          <cell r="F740">
            <v>2</v>
          </cell>
          <cell r="G740" t="str">
            <v xml:space="preserve">CHANG BACH HOA TONG HOP       </v>
          </cell>
          <cell r="H740">
            <v>213</v>
          </cell>
        </row>
        <row r="741">
          <cell r="E741">
            <v>2301170</v>
          </cell>
          <cell r="F741">
            <v>3</v>
          </cell>
          <cell r="G741" t="str">
            <v>CTY SIEU THI HN-TONG CTY TM HN</v>
          </cell>
          <cell r="H741">
            <v>213</v>
          </cell>
        </row>
        <row r="742">
          <cell r="E742">
            <v>2301179</v>
          </cell>
          <cell r="F742">
            <v>4</v>
          </cell>
          <cell r="G742" t="str">
            <v xml:space="preserve">TT THUONG MAI-TONG CTY TMHN   </v>
          </cell>
          <cell r="H742">
            <v>213</v>
          </cell>
        </row>
        <row r="743">
          <cell r="E743">
            <v>2301402</v>
          </cell>
          <cell r="F743">
            <v>0</v>
          </cell>
          <cell r="G743" t="str">
            <v xml:space="preserve">CUC PHUC VU NGOAI GIAO DOAN   </v>
          </cell>
          <cell r="H743">
            <v>213</v>
          </cell>
        </row>
        <row r="744">
          <cell r="E744">
            <v>2301425</v>
          </cell>
          <cell r="F744">
            <v>1</v>
          </cell>
          <cell r="G744" t="str">
            <v>CTY KHACH SAN DU LICH KIM LIEN</v>
          </cell>
          <cell r="H744">
            <v>213</v>
          </cell>
        </row>
        <row r="745">
          <cell r="E745">
            <v>2301699</v>
          </cell>
          <cell r="F745">
            <v>1</v>
          </cell>
          <cell r="G745" t="str">
            <v xml:space="preserve">CONG TY THUY TA               </v>
          </cell>
          <cell r="H745">
            <v>213</v>
          </cell>
        </row>
        <row r="746">
          <cell r="E746">
            <v>2301955</v>
          </cell>
          <cell r="F746">
            <v>7</v>
          </cell>
          <cell r="G746" t="str">
            <v xml:space="preserve">CONG TY TNHH APPLE TREE       </v>
          </cell>
          <cell r="H746">
            <v>213</v>
          </cell>
        </row>
        <row r="747">
          <cell r="E747">
            <v>2415027</v>
          </cell>
          <cell r="F747">
            <v>8</v>
          </cell>
          <cell r="G747" t="str">
            <v xml:space="preserve">CTY TNHH DT&amp;XD TIEN LUONG     </v>
          </cell>
          <cell r="H747">
            <v>213</v>
          </cell>
        </row>
        <row r="748">
          <cell r="E748">
            <v>2415029</v>
          </cell>
          <cell r="F748">
            <v>4</v>
          </cell>
          <cell r="G748" t="str">
            <v xml:space="preserve">NGUYEN THI VAN                </v>
          </cell>
          <cell r="H748">
            <v>213</v>
          </cell>
        </row>
        <row r="749">
          <cell r="E749">
            <v>2415032</v>
          </cell>
          <cell r="F749">
            <v>8</v>
          </cell>
          <cell r="G749" t="str">
            <v xml:space="preserve">LUU THI THAO                  </v>
          </cell>
          <cell r="H749">
            <v>213</v>
          </cell>
        </row>
        <row r="750">
          <cell r="E750">
            <v>2415038</v>
          </cell>
          <cell r="F750">
            <v>5</v>
          </cell>
          <cell r="G750" t="str">
            <v xml:space="preserve">NGUYEN VAN HOACH              </v>
          </cell>
          <cell r="H750">
            <v>213</v>
          </cell>
        </row>
        <row r="751">
          <cell r="E751">
            <v>2415039</v>
          </cell>
          <cell r="F751">
            <v>3</v>
          </cell>
          <cell r="G751" t="str">
            <v xml:space="preserve">HOANG QUOC TUAN               </v>
          </cell>
          <cell r="H751">
            <v>213</v>
          </cell>
        </row>
        <row r="752">
          <cell r="E752">
            <v>2415040</v>
          </cell>
          <cell r="F752">
            <v>1</v>
          </cell>
          <cell r="G752" t="str">
            <v xml:space="preserve">DO DINH CHUNG                 </v>
          </cell>
          <cell r="H752">
            <v>213</v>
          </cell>
        </row>
        <row r="753">
          <cell r="E753">
            <v>2415041</v>
          </cell>
          <cell r="F753">
            <v>9</v>
          </cell>
          <cell r="G753" t="str">
            <v xml:space="preserve">NGUYEN THI NGAT               </v>
          </cell>
          <cell r="H753">
            <v>213</v>
          </cell>
        </row>
        <row r="754">
          <cell r="E754">
            <v>2415042</v>
          </cell>
          <cell r="F754">
            <v>7</v>
          </cell>
          <cell r="G754" t="str">
            <v xml:space="preserve">PHAM THI THO                  </v>
          </cell>
          <cell r="H754">
            <v>213</v>
          </cell>
        </row>
        <row r="755">
          <cell r="E755">
            <v>2415044</v>
          </cell>
          <cell r="F755">
            <v>3</v>
          </cell>
          <cell r="G755" t="str">
            <v xml:space="preserve">NGUYEN NHU VUONG              </v>
          </cell>
          <cell r="H755">
            <v>213</v>
          </cell>
        </row>
        <row r="756">
          <cell r="E756">
            <v>2415045</v>
          </cell>
          <cell r="F756">
            <v>0</v>
          </cell>
          <cell r="G756" t="str">
            <v xml:space="preserve">NPP HUONG DAO                 </v>
          </cell>
          <cell r="H756">
            <v>213</v>
          </cell>
        </row>
        <row r="757">
          <cell r="E757">
            <v>2415046</v>
          </cell>
          <cell r="F757">
            <v>8</v>
          </cell>
          <cell r="G757" t="str">
            <v xml:space="preserve">NHA PHAN PHOI VAN THANH       </v>
          </cell>
          <cell r="H757">
            <v>213</v>
          </cell>
        </row>
        <row r="758">
          <cell r="E758">
            <v>2415047</v>
          </cell>
          <cell r="F758">
            <v>6</v>
          </cell>
          <cell r="G758" t="str">
            <v xml:space="preserve">NPP LY HUNG                   </v>
          </cell>
          <cell r="H758">
            <v>213</v>
          </cell>
        </row>
        <row r="759">
          <cell r="E759">
            <v>2415049</v>
          </cell>
          <cell r="F759">
            <v>2</v>
          </cell>
          <cell r="G759" t="str">
            <v xml:space="preserve">BUI VAN KE                    </v>
          </cell>
          <cell r="H759">
            <v>213</v>
          </cell>
        </row>
        <row r="760">
          <cell r="E760">
            <v>2415050</v>
          </cell>
          <cell r="F760">
            <v>0</v>
          </cell>
          <cell r="G760" t="str">
            <v xml:space="preserve">NGUYEN HUY TUYEN              </v>
          </cell>
          <cell r="H760">
            <v>213</v>
          </cell>
        </row>
        <row r="761">
          <cell r="E761">
            <v>3999513</v>
          </cell>
          <cell r="F761">
            <v>9</v>
          </cell>
          <cell r="G761" t="str">
            <v xml:space="preserve">TRAN HONG HIEU                </v>
          </cell>
          <cell r="H761">
            <v>213</v>
          </cell>
        </row>
        <row r="762">
          <cell r="E762">
            <v>3999514</v>
          </cell>
          <cell r="F762">
            <v>7</v>
          </cell>
          <cell r="G762" t="str">
            <v xml:space="preserve">PHUNG THI ANH                 </v>
          </cell>
          <cell r="H762">
            <v>213</v>
          </cell>
        </row>
        <row r="763">
          <cell r="E763">
            <v>3999515</v>
          </cell>
          <cell r="F763">
            <v>4</v>
          </cell>
          <cell r="G763" t="str">
            <v xml:space="preserve">TRUONG THI VAN                </v>
          </cell>
          <cell r="H763">
            <v>213</v>
          </cell>
        </row>
        <row r="764">
          <cell r="E764">
            <v>3999516</v>
          </cell>
          <cell r="F764">
            <v>2</v>
          </cell>
          <cell r="G764" t="str">
            <v xml:space="preserve">NGUYEN THI HUONG              </v>
          </cell>
          <cell r="H764">
            <v>213</v>
          </cell>
        </row>
        <row r="765">
          <cell r="E765">
            <v>2708280</v>
          </cell>
          <cell r="F765">
            <v>9</v>
          </cell>
          <cell r="G765" t="str">
            <v xml:space="preserve">LE THI THOA                   </v>
          </cell>
          <cell r="H765">
            <v>213</v>
          </cell>
        </row>
        <row r="766">
          <cell r="E766">
            <v>3999518</v>
          </cell>
          <cell r="F766">
            <v>8</v>
          </cell>
          <cell r="G766" t="str">
            <v xml:space="preserve">CAO SON                       </v>
          </cell>
          <cell r="H766">
            <v>213</v>
          </cell>
        </row>
        <row r="767">
          <cell r="E767">
            <v>3999519</v>
          </cell>
          <cell r="F767">
            <v>6</v>
          </cell>
          <cell r="G767" t="str">
            <v xml:space="preserve">NGUYEN KIM DUNG               </v>
          </cell>
          <cell r="H767">
            <v>213</v>
          </cell>
        </row>
        <row r="768">
          <cell r="E768">
            <v>3999520</v>
          </cell>
          <cell r="F768">
            <v>4</v>
          </cell>
          <cell r="G768" t="str">
            <v xml:space="preserve">TRAN VAN MANG                 </v>
          </cell>
          <cell r="H768">
            <v>213</v>
          </cell>
        </row>
        <row r="769">
          <cell r="E769">
            <v>3999521</v>
          </cell>
          <cell r="F769">
            <v>2</v>
          </cell>
          <cell r="G769" t="str">
            <v xml:space="preserve">NGUYEN THI OANH               </v>
          </cell>
          <cell r="H769">
            <v>213</v>
          </cell>
        </row>
        <row r="770">
          <cell r="E770">
            <v>3999522</v>
          </cell>
          <cell r="F770">
            <v>0</v>
          </cell>
          <cell r="G770" t="str">
            <v xml:space="preserve">NPP DUNG DO                   </v>
          </cell>
          <cell r="H770">
            <v>213</v>
          </cell>
        </row>
        <row r="771">
          <cell r="E771">
            <v>3999523</v>
          </cell>
          <cell r="F771">
            <v>8</v>
          </cell>
          <cell r="G771" t="str">
            <v xml:space="preserve">NPP MANH HIEN                 </v>
          </cell>
          <cell r="H771">
            <v>213</v>
          </cell>
        </row>
        <row r="772">
          <cell r="E772">
            <v>3999524</v>
          </cell>
          <cell r="F772">
            <v>6</v>
          </cell>
          <cell r="G772" t="str">
            <v xml:space="preserve">CHU THI HA                    </v>
          </cell>
          <cell r="H772">
            <v>213</v>
          </cell>
        </row>
        <row r="773">
          <cell r="E773">
            <v>3999525</v>
          </cell>
          <cell r="F773">
            <v>3</v>
          </cell>
          <cell r="G773" t="str">
            <v xml:space="preserve">NPP TUAN VAN                  </v>
          </cell>
          <cell r="H773">
            <v>213</v>
          </cell>
        </row>
        <row r="774">
          <cell r="E774">
            <v>3999526</v>
          </cell>
          <cell r="F774">
            <v>1</v>
          </cell>
          <cell r="G774" t="str">
            <v xml:space="preserve">NGUYEN THI BICH THANH         </v>
          </cell>
          <cell r="H774">
            <v>213</v>
          </cell>
        </row>
        <row r="775">
          <cell r="E775">
            <v>3999527</v>
          </cell>
          <cell r="F775">
            <v>9</v>
          </cell>
          <cell r="G775" t="str">
            <v xml:space="preserve">NGUYEN THI THU                </v>
          </cell>
          <cell r="H775">
            <v>213</v>
          </cell>
        </row>
        <row r="776">
          <cell r="E776">
            <v>3999528</v>
          </cell>
          <cell r="F776">
            <v>7</v>
          </cell>
          <cell r="G776" t="str">
            <v xml:space="preserve">D.NGHIEP TU NHAN THANH LIEM   </v>
          </cell>
          <cell r="H776">
            <v>213</v>
          </cell>
        </row>
        <row r="777">
          <cell r="E777">
            <v>3999529</v>
          </cell>
          <cell r="F777">
            <v>5</v>
          </cell>
          <cell r="G777" t="str">
            <v xml:space="preserve">CTY TNHH THANH HUYEN TRANG    </v>
          </cell>
          <cell r="H777">
            <v>213</v>
          </cell>
        </row>
        <row r="778">
          <cell r="E778">
            <v>3999530</v>
          </cell>
          <cell r="F778">
            <v>3</v>
          </cell>
          <cell r="G778" t="str">
            <v xml:space="preserve">AU THI KICH                   </v>
          </cell>
          <cell r="H778">
            <v>213</v>
          </cell>
        </row>
        <row r="779">
          <cell r="E779">
            <v>3999531</v>
          </cell>
          <cell r="F779">
            <v>1</v>
          </cell>
          <cell r="G779" t="str">
            <v xml:space="preserve">HO THI THUY                   </v>
          </cell>
          <cell r="H779">
            <v>213</v>
          </cell>
        </row>
        <row r="780">
          <cell r="E780">
            <v>3999532</v>
          </cell>
          <cell r="F780">
            <v>9</v>
          </cell>
          <cell r="G780" t="str">
            <v xml:space="preserve">NPP DAM NGA                   </v>
          </cell>
          <cell r="H780">
            <v>213</v>
          </cell>
        </row>
        <row r="781">
          <cell r="E781">
            <v>3999533</v>
          </cell>
          <cell r="F781">
            <v>7</v>
          </cell>
          <cell r="G781" t="str">
            <v xml:space="preserve">DANG THI HA                   </v>
          </cell>
          <cell r="H781">
            <v>213</v>
          </cell>
        </row>
        <row r="782">
          <cell r="E782">
            <v>3999534</v>
          </cell>
          <cell r="F782">
            <v>5</v>
          </cell>
          <cell r="G782" t="str">
            <v xml:space="preserve">NGO THI HANG                  </v>
          </cell>
          <cell r="H782">
            <v>213</v>
          </cell>
        </row>
        <row r="783">
          <cell r="E783">
            <v>3999535</v>
          </cell>
          <cell r="F783">
            <v>2</v>
          </cell>
          <cell r="G783" t="str">
            <v xml:space="preserve">LE XUAN DIEU                  </v>
          </cell>
          <cell r="H783">
            <v>213</v>
          </cell>
        </row>
        <row r="784">
          <cell r="E784">
            <v>3999536</v>
          </cell>
          <cell r="F784">
            <v>0</v>
          </cell>
          <cell r="G784" t="str">
            <v xml:space="preserve">TRUONG VAN SON                </v>
          </cell>
          <cell r="H784">
            <v>213</v>
          </cell>
        </row>
        <row r="785">
          <cell r="E785">
            <v>3999537</v>
          </cell>
          <cell r="F785">
            <v>8</v>
          </cell>
          <cell r="G785" t="str">
            <v xml:space="preserve">NGUYEN THI THUY               </v>
          </cell>
          <cell r="H785">
            <v>213</v>
          </cell>
        </row>
        <row r="786">
          <cell r="E786">
            <v>3999538</v>
          </cell>
          <cell r="F786">
            <v>6</v>
          </cell>
          <cell r="G786" t="str">
            <v xml:space="preserve">NGUYEN VAN NGHI               </v>
          </cell>
          <cell r="H786">
            <v>213</v>
          </cell>
        </row>
        <row r="787">
          <cell r="E787">
            <v>3999539</v>
          </cell>
          <cell r="F787">
            <v>4</v>
          </cell>
          <cell r="G787" t="str">
            <v xml:space="preserve">DO HUU HUNG                   </v>
          </cell>
          <cell r="H787">
            <v>213</v>
          </cell>
        </row>
        <row r="788">
          <cell r="E788">
            <v>3999540</v>
          </cell>
          <cell r="F788">
            <v>2</v>
          </cell>
          <cell r="G788" t="str">
            <v xml:space="preserve">PHAM ANH TUAN                 </v>
          </cell>
          <cell r="H788">
            <v>213</v>
          </cell>
        </row>
        <row r="789">
          <cell r="E789">
            <v>3999541</v>
          </cell>
          <cell r="F789">
            <v>0</v>
          </cell>
          <cell r="G789" t="str">
            <v xml:space="preserve">TRAN HUU NGOC                 </v>
          </cell>
          <cell r="H789">
            <v>213</v>
          </cell>
        </row>
        <row r="790">
          <cell r="E790">
            <v>3999542</v>
          </cell>
          <cell r="F790">
            <v>8</v>
          </cell>
          <cell r="G790" t="str">
            <v xml:space="preserve">BANH TU LE                    </v>
          </cell>
          <cell r="H790">
            <v>213</v>
          </cell>
        </row>
        <row r="791">
          <cell r="E791">
            <v>3999543</v>
          </cell>
          <cell r="F791">
            <v>6</v>
          </cell>
          <cell r="G791" t="str">
            <v xml:space="preserve">BUI THI LAN                   </v>
          </cell>
          <cell r="H791">
            <v>213</v>
          </cell>
        </row>
        <row r="792">
          <cell r="E792">
            <v>3999544</v>
          </cell>
          <cell r="F792">
            <v>4</v>
          </cell>
          <cell r="G792" t="str">
            <v xml:space="preserve">TRAN THI THANH                </v>
          </cell>
          <cell r="H792">
            <v>213</v>
          </cell>
        </row>
        <row r="793">
          <cell r="E793">
            <v>2708282</v>
          </cell>
          <cell r="F793">
            <v>5</v>
          </cell>
          <cell r="G793" t="str">
            <v xml:space="preserve">NGUYEN THI NGAN               </v>
          </cell>
          <cell r="H793">
            <v>213</v>
          </cell>
        </row>
        <row r="794">
          <cell r="E794">
            <v>2708285</v>
          </cell>
          <cell r="F794">
            <v>8</v>
          </cell>
          <cell r="G794" t="str">
            <v xml:space="preserve">LE VAN HUNG                   </v>
          </cell>
          <cell r="H794">
            <v>213</v>
          </cell>
        </row>
        <row r="795">
          <cell r="E795">
            <v>2806262</v>
          </cell>
          <cell r="F795">
            <v>8</v>
          </cell>
          <cell r="G795" t="str">
            <v xml:space="preserve">TRINH ANH DUNG                </v>
          </cell>
          <cell r="H795">
            <v>213</v>
          </cell>
        </row>
        <row r="796">
          <cell r="E796">
            <v>3999548</v>
          </cell>
          <cell r="F796">
            <v>5</v>
          </cell>
          <cell r="G796" t="str">
            <v xml:space="preserve">DUONG THI OANH                </v>
          </cell>
          <cell r="H796">
            <v>213</v>
          </cell>
        </row>
        <row r="797">
          <cell r="E797">
            <v>3999549</v>
          </cell>
          <cell r="F797">
            <v>3</v>
          </cell>
          <cell r="G797" t="str">
            <v xml:space="preserve">TA MAI VAN                    </v>
          </cell>
          <cell r="H797">
            <v>213</v>
          </cell>
        </row>
        <row r="798">
          <cell r="E798">
            <v>3999550</v>
          </cell>
          <cell r="F798">
            <v>1</v>
          </cell>
          <cell r="G798" t="str">
            <v xml:space="preserve">TRINH NGOC QUANG              </v>
          </cell>
          <cell r="H798">
            <v>213</v>
          </cell>
        </row>
        <row r="799">
          <cell r="E799">
            <v>3999551</v>
          </cell>
          <cell r="F799">
            <v>9</v>
          </cell>
          <cell r="G799" t="str">
            <v xml:space="preserve">DO THI THU HUONG              </v>
          </cell>
          <cell r="H799">
            <v>213</v>
          </cell>
        </row>
        <row r="800">
          <cell r="E800">
            <v>3999552</v>
          </cell>
          <cell r="F800">
            <v>7</v>
          </cell>
          <cell r="G800" t="str">
            <v xml:space="preserve">NGUYEN THI DUNG               </v>
          </cell>
          <cell r="H800">
            <v>213</v>
          </cell>
        </row>
        <row r="801">
          <cell r="E801">
            <v>3999553</v>
          </cell>
          <cell r="F801">
            <v>5</v>
          </cell>
          <cell r="G801" t="str">
            <v xml:space="preserve">PHAM VAN KHA                  </v>
          </cell>
          <cell r="H801">
            <v>213</v>
          </cell>
        </row>
        <row r="802">
          <cell r="E802">
            <v>3999554</v>
          </cell>
          <cell r="F802">
            <v>3</v>
          </cell>
          <cell r="G802" t="str">
            <v xml:space="preserve">AN THI PHUONG                 </v>
          </cell>
          <cell r="H802">
            <v>213</v>
          </cell>
        </row>
        <row r="803">
          <cell r="E803">
            <v>3999555</v>
          </cell>
          <cell r="F803">
            <v>0</v>
          </cell>
          <cell r="G803" t="str">
            <v xml:space="preserve">BUI DUC HUYEN                 </v>
          </cell>
          <cell r="H803">
            <v>213</v>
          </cell>
        </row>
        <row r="804">
          <cell r="E804">
            <v>3999556</v>
          </cell>
          <cell r="F804">
            <v>8</v>
          </cell>
          <cell r="G804" t="str">
            <v xml:space="preserve">PHAM DINH PHUONG              </v>
          </cell>
          <cell r="H804">
            <v>213</v>
          </cell>
        </row>
        <row r="805">
          <cell r="E805">
            <v>3999557</v>
          </cell>
          <cell r="F805">
            <v>6</v>
          </cell>
          <cell r="G805" t="str">
            <v xml:space="preserve">DO THI PHUONG                 </v>
          </cell>
          <cell r="H805">
            <v>213</v>
          </cell>
        </row>
        <row r="806">
          <cell r="E806">
            <v>3999558</v>
          </cell>
          <cell r="F806">
            <v>4</v>
          </cell>
          <cell r="G806" t="str">
            <v xml:space="preserve">NPP LONG HANG                 </v>
          </cell>
          <cell r="H806">
            <v>213</v>
          </cell>
        </row>
        <row r="807">
          <cell r="E807">
            <v>3999559</v>
          </cell>
          <cell r="F807">
            <v>2</v>
          </cell>
          <cell r="G807" t="str">
            <v xml:space="preserve">NPP HOAI DO                   </v>
          </cell>
          <cell r="H807">
            <v>213</v>
          </cell>
        </row>
        <row r="808">
          <cell r="E808">
            <v>3999560</v>
          </cell>
          <cell r="F808">
            <v>0</v>
          </cell>
          <cell r="G808" t="str">
            <v xml:space="preserve">NPP LY XUAN                   </v>
          </cell>
          <cell r="H808">
            <v>213</v>
          </cell>
        </row>
        <row r="809">
          <cell r="E809">
            <v>3999561</v>
          </cell>
          <cell r="F809">
            <v>8</v>
          </cell>
          <cell r="G809" t="str">
            <v xml:space="preserve">NPP LAM DIEU                  </v>
          </cell>
          <cell r="H809">
            <v>213</v>
          </cell>
        </row>
        <row r="810">
          <cell r="E810">
            <v>3999562</v>
          </cell>
          <cell r="F810">
            <v>6</v>
          </cell>
          <cell r="G810" t="str">
            <v xml:space="preserve">NPP XUAN DUONG                </v>
          </cell>
          <cell r="H810">
            <v>213</v>
          </cell>
        </row>
        <row r="811">
          <cell r="E811">
            <v>3999563</v>
          </cell>
          <cell r="F811">
            <v>4</v>
          </cell>
          <cell r="G811" t="str">
            <v xml:space="preserve">NPP HIEN MAN                  </v>
          </cell>
          <cell r="H811">
            <v>213</v>
          </cell>
        </row>
        <row r="812">
          <cell r="E812">
            <v>3999564</v>
          </cell>
          <cell r="F812">
            <v>2</v>
          </cell>
          <cell r="G812" t="str">
            <v xml:space="preserve">NPP HUONG CHAU                </v>
          </cell>
          <cell r="H812">
            <v>213</v>
          </cell>
        </row>
        <row r="813">
          <cell r="E813">
            <v>3999565</v>
          </cell>
          <cell r="F813">
            <v>9</v>
          </cell>
          <cell r="G813" t="str">
            <v xml:space="preserve">NPP HOA PHUONG                </v>
          </cell>
          <cell r="H813">
            <v>213</v>
          </cell>
        </row>
        <row r="814">
          <cell r="E814">
            <v>3999566</v>
          </cell>
          <cell r="F814">
            <v>7</v>
          </cell>
          <cell r="G814" t="str">
            <v xml:space="preserve">TRAN THI THU                  </v>
          </cell>
          <cell r="H814">
            <v>213</v>
          </cell>
        </row>
        <row r="815">
          <cell r="E815">
            <v>3999567</v>
          </cell>
          <cell r="F815">
            <v>5</v>
          </cell>
          <cell r="G815" t="str">
            <v xml:space="preserve">CTY TNHH HOANG TAN            </v>
          </cell>
          <cell r="H815">
            <v>213</v>
          </cell>
        </row>
        <row r="816">
          <cell r="E816">
            <v>3999568</v>
          </cell>
          <cell r="F816">
            <v>3</v>
          </cell>
          <cell r="G816" t="str">
            <v xml:space="preserve">NGUYEN MANH HUNG              </v>
          </cell>
          <cell r="H816">
            <v>213</v>
          </cell>
        </row>
        <row r="817">
          <cell r="E817">
            <v>3999569</v>
          </cell>
          <cell r="F817">
            <v>1</v>
          </cell>
          <cell r="G817" t="str">
            <v xml:space="preserve">TRAN VAN LUONG                </v>
          </cell>
          <cell r="H817">
            <v>213</v>
          </cell>
        </row>
        <row r="818">
          <cell r="E818">
            <v>3999570</v>
          </cell>
          <cell r="F818">
            <v>9</v>
          </cell>
          <cell r="G818" t="str">
            <v xml:space="preserve">LE CONG DINH                  </v>
          </cell>
          <cell r="H818">
            <v>213</v>
          </cell>
        </row>
        <row r="819">
          <cell r="E819">
            <v>3999571</v>
          </cell>
          <cell r="F819">
            <v>7</v>
          </cell>
          <cell r="G819" t="str">
            <v xml:space="preserve">LE QUYET THANG                </v>
          </cell>
          <cell r="H819">
            <v>213</v>
          </cell>
        </row>
        <row r="820">
          <cell r="E820">
            <v>3999572</v>
          </cell>
          <cell r="F820">
            <v>5</v>
          </cell>
          <cell r="G820" t="str">
            <v xml:space="preserve">PHUNG VAN LONG                </v>
          </cell>
          <cell r="H820">
            <v>213</v>
          </cell>
        </row>
        <row r="821">
          <cell r="E821">
            <v>3999573</v>
          </cell>
          <cell r="F821">
            <v>3</v>
          </cell>
          <cell r="G821" t="str">
            <v xml:space="preserve">LE VAN HA                     </v>
          </cell>
          <cell r="H821">
            <v>213</v>
          </cell>
        </row>
        <row r="822">
          <cell r="E822">
            <v>3999574</v>
          </cell>
          <cell r="F822">
            <v>1</v>
          </cell>
          <cell r="G822" t="str">
            <v xml:space="preserve">NGUYEN DAC KY                 </v>
          </cell>
          <cell r="H822">
            <v>213</v>
          </cell>
        </row>
        <row r="823">
          <cell r="E823">
            <v>3999575</v>
          </cell>
          <cell r="F823">
            <v>8</v>
          </cell>
          <cell r="G823" t="str">
            <v xml:space="preserve">NGUYEN THI HA                 </v>
          </cell>
          <cell r="H823">
            <v>213</v>
          </cell>
        </row>
        <row r="824">
          <cell r="E824">
            <v>3999576</v>
          </cell>
          <cell r="F824">
            <v>6</v>
          </cell>
          <cell r="G824" t="str">
            <v xml:space="preserve">LE VAN THANG                  </v>
          </cell>
          <cell r="H824">
            <v>213</v>
          </cell>
        </row>
        <row r="825">
          <cell r="E825">
            <v>3999577</v>
          </cell>
          <cell r="F825">
            <v>4</v>
          </cell>
          <cell r="G825" t="str">
            <v xml:space="preserve">NPP HUONG NAM                 </v>
          </cell>
          <cell r="H825">
            <v>213</v>
          </cell>
        </row>
        <row r="826">
          <cell r="E826">
            <v>3999578</v>
          </cell>
          <cell r="F826">
            <v>2</v>
          </cell>
          <cell r="G826" t="str">
            <v xml:space="preserve">NHA PHAN PHOI THUY VINH       </v>
          </cell>
          <cell r="H826">
            <v>213</v>
          </cell>
        </row>
        <row r="827">
          <cell r="E827">
            <v>3999579</v>
          </cell>
          <cell r="F827">
            <v>0</v>
          </cell>
          <cell r="G827" t="str">
            <v xml:space="preserve">NGUYEN DUC THANG              </v>
          </cell>
          <cell r="H827">
            <v>213</v>
          </cell>
        </row>
        <row r="828">
          <cell r="E828">
            <v>3999580</v>
          </cell>
          <cell r="F828">
            <v>8</v>
          </cell>
          <cell r="G828" t="str">
            <v xml:space="preserve">DINH VAN CANH                 </v>
          </cell>
          <cell r="H828">
            <v>213</v>
          </cell>
        </row>
        <row r="829">
          <cell r="E829">
            <v>3999581</v>
          </cell>
          <cell r="F829">
            <v>6</v>
          </cell>
          <cell r="G829" t="str">
            <v xml:space="preserve">TRUONG CONG DUYEN             </v>
          </cell>
          <cell r="H829">
            <v>213</v>
          </cell>
        </row>
        <row r="830">
          <cell r="E830">
            <v>3999582</v>
          </cell>
          <cell r="F830">
            <v>4</v>
          </cell>
          <cell r="G830" t="str">
            <v xml:space="preserve">NGUYEN T THANH MAI            </v>
          </cell>
          <cell r="H830">
            <v>213</v>
          </cell>
        </row>
        <row r="831">
          <cell r="E831">
            <v>3999583</v>
          </cell>
          <cell r="F831">
            <v>2</v>
          </cell>
          <cell r="G831" t="str">
            <v xml:space="preserve">NGUYEN VAN THUYEN             </v>
          </cell>
          <cell r="H831">
            <v>213</v>
          </cell>
        </row>
        <row r="832">
          <cell r="E832">
            <v>3999584</v>
          </cell>
          <cell r="F832">
            <v>0</v>
          </cell>
          <cell r="G832" t="str">
            <v xml:space="preserve">NGUYEN NGOC TUNG THU          </v>
          </cell>
          <cell r="H832">
            <v>213</v>
          </cell>
        </row>
        <row r="833">
          <cell r="E833">
            <v>3999585</v>
          </cell>
          <cell r="F833">
            <v>7</v>
          </cell>
          <cell r="G833" t="str">
            <v xml:space="preserve">TRINH THI LAN                 </v>
          </cell>
          <cell r="H833">
            <v>213</v>
          </cell>
        </row>
        <row r="834">
          <cell r="E834">
            <v>3999586</v>
          </cell>
          <cell r="F834">
            <v>5</v>
          </cell>
          <cell r="G834" t="str">
            <v xml:space="preserve">BUI THI LIEU                  </v>
          </cell>
          <cell r="H834">
            <v>213</v>
          </cell>
        </row>
        <row r="835">
          <cell r="E835">
            <v>3999587</v>
          </cell>
          <cell r="F835">
            <v>3</v>
          </cell>
          <cell r="G835" t="str">
            <v xml:space="preserve">NHA PHAN PHOI QUANG HUNG      </v>
          </cell>
          <cell r="H835">
            <v>213</v>
          </cell>
        </row>
        <row r="836">
          <cell r="E836">
            <v>3999588</v>
          </cell>
          <cell r="F836">
            <v>1</v>
          </cell>
          <cell r="G836" t="str">
            <v xml:space="preserve">LONG THI LIEM                 </v>
          </cell>
          <cell r="H836">
            <v>213</v>
          </cell>
        </row>
        <row r="837">
          <cell r="E837">
            <v>3999589</v>
          </cell>
          <cell r="F837">
            <v>9</v>
          </cell>
          <cell r="G837" t="str">
            <v xml:space="preserve">NHA PHAN PHOI NGOAN THU       </v>
          </cell>
          <cell r="H837">
            <v>213</v>
          </cell>
        </row>
        <row r="838">
          <cell r="E838">
            <v>3999590</v>
          </cell>
          <cell r="F838">
            <v>7</v>
          </cell>
          <cell r="G838" t="str">
            <v xml:space="preserve">NHA PHAN PHOI LOC THE         </v>
          </cell>
          <cell r="H838">
            <v>213</v>
          </cell>
        </row>
        <row r="839">
          <cell r="E839">
            <v>3999591</v>
          </cell>
          <cell r="F839">
            <v>5</v>
          </cell>
          <cell r="G839" t="str">
            <v xml:space="preserve">TRAN VAN BICH                 </v>
          </cell>
          <cell r="H839">
            <v>213</v>
          </cell>
        </row>
        <row r="840">
          <cell r="E840">
            <v>3999592</v>
          </cell>
          <cell r="F840">
            <v>3</v>
          </cell>
          <cell r="G840" t="str">
            <v xml:space="preserve">DO VAN CU                     </v>
          </cell>
          <cell r="H840">
            <v>213</v>
          </cell>
        </row>
        <row r="841">
          <cell r="E841">
            <v>3999593</v>
          </cell>
          <cell r="F841">
            <v>1</v>
          </cell>
          <cell r="G841" t="str">
            <v xml:space="preserve">TRAN VAN PHU                  </v>
          </cell>
          <cell r="H841">
            <v>213</v>
          </cell>
        </row>
        <row r="842">
          <cell r="E842">
            <v>3999594</v>
          </cell>
          <cell r="F842">
            <v>9</v>
          </cell>
          <cell r="G842" t="str">
            <v xml:space="preserve">VI THI CHUNG                  </v>
          </cell>
          <cell r="H842">
            <v>213</v>
          </cell>
        </row>
        <row r="843">
          <cell r="E843">
            <v>3999595</v>
          </cell>
          <cell r="F843">
            <v>6</v>
          </cell>
          <cell r="G843" t="str">
            <v xml:space="preserve">TRAN QUOC VIET                </v>
          </cell>
          <cell r="H843">
            <v>213</v>
          </cell>
        </row>
        <row r="844">
          <cell r="E844">
            <v>3999596</v>
          </cell>
          <cell r="F844">
            <v>4</v>
          </cell>
          <cell r="G844" t="str">
            <v xml:space="preserve">TRAN THI DONG                 </v>
          </cell>
          <cell r="H844">
            <v>213</v>
          </cell>
        </row>
        <row r="845">
          <cell r="E845">
            <v>3999597</v>
          </cell>
          <cell r="F845">
            <v>2</v>
          </cell>
          <cell r="G845" t="str">
            <v xml:space="preserve">PHAM QUOC KHANH               </v>
          </cell>
          <cell r="H845">
            <v>213</v>
          </cell>
        </row>
        <row r="846">
          <cell r="E846">
            <v>3999598</v>
          </cell>
          <cell r="F846">
            <v>0</v>
          </cell>
          <cell r="G846" t="str">
            <v xml:space="preserve">VU THI THUAN                  </v>
          </cell>
          <cell r="H846">
            <v>213</v>
          </cell>
        </row>
        <row r="847">
          <cell r="E847">
            <v>3999599</v>
          </cell>
          <cell r="F847">
            <v>8</v>
          </cell>
          <cell r="G847" t="str">
            <v xml:space="preserve">NGUYEN THI NGUYEN             </v>
          </cell>
          <cell r="H847">
            <v>213</v>
          </cell>
        </row>
        <row r="848">
          <cell r="E848">
            <v>3999600</v>
          </cell>
          <cell r="F848">
            <v>4</v>
          </cell>
          <cell r="G848" t="str">
            <v xml:space="preserve">VU THI THE                    </v>
          </cell>
          <cell r="H848">
            <v>213</v>
          </cell>
        </row>
        <row r="849">
          <cell r="E849">
            <v>3999601</v>
          </cell>
          <cell r="F849">
            <v>2</v>
          </cell>
          <cell r="G849" t="str">
            <v xml:space="preserve">TRAN PHUONG DUNG              </v>
          </cell>
          <cell r="H849">
            <v>213</v>
          </cell>
        </row>
        <row r="850">
          <cell r="E850">
            <v>3999602</v>
          </cell>
          <cell r="F850">
            <v>0</v>
          </cell>
          <cell r="G850" t="str">
            <v xml:space="preserve">NGUYEN PHUONG CUC             </v>
          </cell>
          <cell r="H850">
            <v>213</v>
          </cell>
        </row>
        <row r="851">
          <cell r="E851">
            <v>3999603</v>
          </cell>
          <cell r="F851">
            <v>8</v>
          </cell>
          <cell r="G851" t="str">
            <v xml:space="preserve">TRAN QUANG TUAN               </v>
          </cell>
          <cell r="H851">
            <v>213</v>
          </cell>
        </row>
        <row r="852">
          <cell r="E852">
            <v>3999604</v>
          </cell>
          <cell r="F852">
            <v>6</v>
          </cell>
          <cell r="G852" t="str">
            <v xml:space="preserve">NGUYEN THI OANH               </v>
          </cell>
          <cell r="H852">
            <v>213</v>
          </cell>
        </row>
        <row r="853">
          <cell r="E853">
            <v>3999605</v>
          </cell>
          <cell r="F853">
            <v>3</v>
          </cell>
          <cell r="G853" t="str">
            <v xml:space="preserve">DU VAN THUONG                 </v>
          </cell>
          <cell r="H853">
            <v>213</v>
          </cell>
        </row>
        <row r="854">
          <cell r="E854">
            <v>3999606</v>
          </cell>
          <cell r="F854">
            <v>1</v>
          </cell>
          <cell r="G854" t="str">
            <v xml:space="preserve">LE VAN HUNG                   </v>
          </cell>
          <cell r="H854">
            <v>213</v>
          </cell>
        </row>
        <row r="855">
          <cell r="E855">
            <v>3999607</v>
          </cell>
          <cell r="F855">
            <v>9</v>
          </cell>
          <cell r="G855" t="str">
            <v xml:space="preserve">NGO THANH TUAN                </v>
          </cell>
          <cell r="H855">
            <v>213</v>
          </cell>
        </row>
        <row r="856">
          <cell r="E856">
            <v>3999608</v>
          </cell>
          <cell r="F856">
            <v>7</v>
          </cell>
          <cell r="G856" t="str">
            <v xml:space="preserve">PHAM PHUONG LIEN              </v>
          </cell>
          <cell r="H856">
            <v>213</v>
          </cell>
        </row>
        <row r="857">
          <cell r="E857">
            <v>3999609</v>
          </cell>
          <cell r="F857">
            <v>5</v>
          </cell>
          <cell r="G857" t="str">
            <v xml:space="preserve">PHAM DUC DUNG                 </v>
          </cell>
          <cell r="H857">
            <v>213</v>
          </cell>
        </row>
        <row r="858">
          <cell r="E858">
            <v>3999610</v>
          </cell>
          <cell r="F858">
            <v>3</v>
          </cell>
          <cell r="G858" t="str">
            <v xml:space="preserve">NGUYEN THI BAC                </v>
          </cell>
          <cell r="H858">
            <v>213</v>
          </cell>
        </row>
        <row r="859">
          <cell r="E859">
            <v>3999611</v>
          </cell>
          <cell r="F859">
            <v>1</v>
          </cell>
          <cell r="G859" t="str">
            <v xml:space="preserve">NGUYEN VAN BANG               </v>
          </cell>
          <cell r="H859">
            <v>213</v>
          </cell>
        </row>
        <row r="860">
          <cell r="E860">
            <v>3999612</v>
          </cell>
          <cell r="F860">
            <v>9</v>
          </cell>
          <cell r="G860" t="str">
            <v xml:space="preserve">PHAM THI BICH                 </v>
          </cell>
          <cell r="H860">
            <v>213</v>
          </cell>
        </row>
        <row r="861">
          <cell r="E861">
            <v>3999613</v>
          </cell>
          <cell r="F861">
            <v>7</v>
          </cell>
          <cell r="G861" t="str">
            <v xml:space="preserve">PHAM THI THUY                 </v>
          </cell>
          <cell r="H861">
            <v>213</v>
          </cell>
        </row>
        <row r="862">
          <cell r="E862">
            <v>3999614</v>
          </cell>
          <cell r="F862">
            <v>5</v>
          </cell>
          <cell r="G862" t="str">
            <v xml:space="preserve">NGUYEN THI HUONG              </v>
          </cell>
          <cell r="H862">
            <v>213</v>
          </cell>
        </row>
        <row r="863">
          <cell r="E863">
            <v>3999615</v>
          </cell>
          <cell r="F863">
            <v>2</v>
          </cell>
          <cell r="G863" t="str">
            <v xml:space="preserve">NGUYEN THI THU                </v>
          </cell>
          <cell r="H863">
            <v>213</v>
          </cell>
        </row>
        <row r="864">
          <cell r="E864">
            <v>3999616</v>
          </cell>
          <cell r="F864">
            <v>0</v>
          </cell>
          <cell r="G864" t="str">
            <v xml:space="preserve">LE MANH HUNG                  </v>
          </cell>
          <cell r="H864">
            <v>213</v>
          </cell>
        </row>
        <row r="865">
          <cell r="E865">
            <v>3999617</v>
          </cell>
          <cell r="F865">
            <v>8</v>
          </cell>
          <cell r="G865" t="str">
            <v xml:space="preserve">NGUYEN THI TUOI               </v>
          </cell>
          <cell r="H865">
            <v>213</v>
          </cell>
        </row>
        <row r="866">
          <cell r="E866">
            <v>3999618</v>
          </cell>
          <cell r="F866">
            <v>6</v>
          </cell>
          <cell r="G866" t="str">
            <v xml:space="preserve">PHAM DUC THANG                </v>
          </cell>
          <cell r="H866">
            <v>213</v>
          </cell>
        </row>
        <row r="867">
          <cell r="E867">
            <v>3999619</v>
          </cell>
          <cell r="F867">
            <v>4</v>
          </cell>
          <cell r="G867" t="str">
            <v xml:space="preserve">BUI THI LAN                   </v>
          </cell>
          <cell r="H867">
            <v>213</v>
          </cell>
        </row>
        <row r="868">
          <cell r="E868">
            <v>3999620</v>
          </cell>
          <cell r="F868">
            <v>2</v>
          </cell>
          <cell r="G868" t="str">
            <v xml:space="preserve">NGUYEN BIEN THUY              </v>
          </cell>
          <cell r="H868">
            <v>213</v>
          </cell>
        </row>
        <row r="869">
          <cell r="E869">
            <v>3999621</v>
          </cell>
          <cell r="F869">
            <v>0</v>
          </cell>
          <cell r="G869" t="str">
            <v xml:space="preserve">PHAM THI TRANG                </v>
          </cell>
          <cell r="H869">
            <v>213</v>
          </cell>
        </row>
        <row r="870">
          <cell r="E870">
            <v>3999622</v>
          </cell>
          <cell r="F870">
            <v>8</v>
          </cell>
          <cell r="G870" t="str">
            <v xml:space="preserve">NHA PHAN PHOI DUYEN HOA       </v>
          </cell>
          <cell r="H870">
            <v>213</v>
          </cell>
        </row>
        <row r="871">
          <cell r="E871">
            <v>3999623</v>
          </cell>
          <cell r="F871">
            <v>6</v>
          </cell>
          <cell r="G871" t="str">
            <v xml:space="preserve">NHA PHAN PHOI NAM HOACH       </v>
          </cell>
          <cell r="H871">
            <v>213</v>
          </cell>
        </row>
        <row r="872">
          <cell r="E872">
            <v>3999624</v>
          </cell>
          <cell r="F872">
            <v>4</v>
          </cell>
          <cell r="G872" t="str">
            <v xml:space="preserve">NGUYEN MAI HUONG              </v>
          </cell>
          <cell r="H872">
            <v>213</v>
          </cell>
        </row>
        <row r="873">
          <cell r="E873">
            <v>3999625</v>
          </cell>
          <cell r="F873">
            <v>1</v>
          </cell>
          <cell r="G873" t="str">
            <v xml:space="preserve">LUU THI YEN                   </v>
          </cell>
          <cell r="H873">
            <v>213</v>
          </cell>
        </row>
        <row r="874">
          <cell r="E874">
            <v>3999626</v>
          </cell>
          <cell r="F874">
            <v>9</v>
          </cell>
          <cell r="G874" t="str">
            <v xml:space="preserve">LY NHAT LE                    </v>
          </cell>
          <cell r="H874">
            <v>213</v>
          </cell>
        </row>
        <row r="875">
          <cell r="E875">
            <v>3999627</v>
          </cell>
          <cell r="F875">
            <v>7</v>
          </cell>
          <cell r="G875" t="str">
            <v xml:space="preserve">NGUYEN THI THUY               </v>
          </cell>
          <cell r="H875">
            <v>213</v>
          </cell>
        </row>
        <row r="876">
          <cell r="E876">
            <v>3999628</v>
          </cell>
          <cell r="F876">
            <v>5</v>
          </cell>
          <cell r="G876" t="str">
            <v xml:space="preserve">TO THANH SON                  </v>
          </cell>
          <cell r="H876">
            <v>213</v>
          </cell>
        </row>
        <row r="877">
          <cell r="E877">
            <v>3999629</v>
          </cell>
          <cell r="F877">
            <v>3</v>
          </cell>
          <cell r="G877" t="str">
            <v xml:space="preserve">TRAN TU UYEN                  </v>
          </cell>
          <cell r="H877">
            <v>213</v>
          </cell>
        </row>
        <row r="878">
          <cell r="E878">
            <v>3999630</v>
          </cell>
          <cell r="F878">
            <v>1</v>
          </cell>
          <cell r="G878" t="str">
            <v xml:space="preserve">DO VAN MUOI                   </v>
          </cell>
          <cell r="H878">
            <v>213</v>
          </cell>
        </row>
        <row r="879">
          <cell r="E879">
            <v>3999631</v>
          </cell>
          <cell r="F879">
            <v>9</v>
          </cell>
          <cell r="G879" t="str">
            <v xml:space="preserve">TRUONG VIET HA                </v>
          </cell>
          <cell r="H879">
            <v>213</v>
          </cell>
        </row>
        <row r="880">
          <cell r="E880">
            <v>3999632</v>
          </cell>
          <cell r="F880">
            <v>7</v>
          </cell>
          <cell r="G880" t="str">
            <v xml:space="preserve">DO THI CUC                    </v>
          </cell>
          <cell r="H880">
            <v>213</v>
          </cell>
        </row>
        <row r="881">
          <cell r="E881">
            <v>3999633</v>
          </cell>
          <cell r="F881">
            <v>5</v>
          </cell>
          <cell r="G881" t="str">
            <v xml:space="preserve">VU THI NGA                    </v>
          </cell>
          <cell r="H881">
            <v>213</v>
          </cell>
        </row>
        <row r="882">
          <cell r="E882">
            <v>3999634</v>
          </cell>
          <cell r="F882">
            <v>3</v>
          </cell>
          <cell r="G882" t="str">
            <v xml:space="preserve">NGUYEN DAC DAO                </v>
          </cell>
          <cell r="H882">
            <v>213</v>
          </cell>
        </row>
        <row r="883">
          <cell r="E883">
            <v>3999635</v>
          </cell>
          <cell r="F883">
            <v>0</v>
          </cell>
          <cell r="G883" t="str">
            <v xml:space="preserve">NGUYEN DUY BINH               </v>
          </cell>
          <cell r="H883">
            <v>213</v>
          </cell>
        </row>
        <row r="884">
          <cell r="E884">
            <v>3999636</v>
          </cell>
          <cell r="F884">
            <v>8</v>
          </cell>
          <cell r="G884" t="str">
            <v xml:space="preserve">NHA PHAN PHOI LAM THAO        </v>
          </cell>
          <cell r="H884">
            <v>213</v>
          </cell>
        </row>
        <row r="885">
          <cell r="E885">
            <v>3999637</v>
          </cell>
          <cell r="F885">
            <v>6</v>
          </cell>
          <cell r="G885" t="str">
            <v xml:space="preserve">VU DINH THANH                 </v>
          </cell>
          <cell r="H885">
            <v>213</v>
          </cell>
        </row>
        <row r="886">
          <cell r="E886">
            <v>3999638</v>
          </cell>
          <cell r="F886">
            <v>4</v>
          </cell>
          <cell r="G886" t="str">
            <v xml:space="preserve">NHA PHAN PHOI MANH HUNG       </v>
          </cell>
          <cell r="H886">
            <v>213</v>
          </cell>
        </row>
        <row r="887">
          <cell r="E887">
            <v>3999639</v>
          </cell>
          <cell r="F887">
            <v>2</v>
          </cell>
          <cell r="G887" t="str">
            <v xml:space="preserve">NHA PHAN PHOI YEN HUNG        </v>
          </cell>
          <cell r="H887">
            <v>213</v>
          </cell>
        </row>
        <row r="888">
          <cell r="E888">
            <v>3999640</v>
          </cell>
          <cell r="F888">
            <v>0</v>
          </cell>
          <cell r="G888" t="str">
            <v xml:space="preserve">NHA PHAN PHOI HONG THUY       </v>
          </cell>
          <cell r="H888">
            <v>213</v>
          </cell>
        </row>
        <row r="889">
          <cell r="E889">
            <v>3999641</v>
          </cell>
          <cell r="F889">
            <v>8</v>
          </cell>
          <cell r="G889" t="str">
            <v xml:space="preserve">NHA PHAN PHOI KIEU ANH        </v>
          </cell>
          <cell r="H889">
            <v>213</v>
          </cell>
        </row>
        <row r="890">
          <cell r="E890">
            <v>3999642</v>
          </cell>
          <cell r="F890">
            <v>6</v>
          </cell>
          <cell r="G890" t="str">
            <v xml:space="preserve">NGUYEN HONG SON               </v>
          </cell>
          <cell r="H890">
            <v>213</v>
          </cell>
        </row>
        <row r="891">
          <cell r="E891">
            <v>3999643</v>
          </cell>
          <cell r="F891">
            <v>4</v>
          </cell>
          <cell r="G891" t="str">
            <v xml:space="preserve">DOAN THI LAN ANH              </v>
          </cell>
          <cell r="H891">
            <v>213</v>
          </cell>
        </row>
        <row r="892">
          <cell r="E892">
            <v>3999644</v>
          </cell>
          <cell r="F892">
            <v>2</v>
          </cell>
          <cell r="G892" t="str">
            <v xml:space="preserve">LE DUC HOA                    </v>
          </cell>
          <cell r="H892">
            <v>213</v>
          </cell>
        </row>
        <row r="893">
          <cell r="E893">
            <v>3999645</v>
          </cell>
          <cell r="F893">
            <v>9</v>
          </cell>
          <cell r="G893" t="str">
            <v xml:space="preserve">PHAM THI THANH                </v>
          </cell>
          <cell r="H893">
            <v>213</v>
          </cell>
        </row>
        <row r="894">
          <cell r="E894">
            <v>3999646</v>
          </cell>
          <cell r="F894">
            <v>7</v>
          </cell>
          <cell r="G894" t="str">
            <v xml:space="preserve">LAM THI HANH                  </v>
          </cell>
          <cell r="H894">
            <v>213</v>
          </cell>
        </row>
        <row r="895">
          <cell r="E895">
            <v>3999647</v>
          </cell>
          <cell r="F895">
            <v>5</v>
          </cell>
          <cell r="G895" t="str">
            <v xml:space="preserve">TRAN THI THANH CHAM           </v>
          </cell>
          <cell r="H895">
            <v>213</v>
          </cell>
        </row>
        <row r="896">
          <cell r="E896">
            <v>3999648</v>
          </cell>
          <cell r="F896">
            <v>3</v>
          </cell>
          <cell r="G896" t="str">
            <v xml:space="preserve">TRINH THI BAN                 </v>
          </cell>
          <cell r="H896">
            <v>213</v>
          </cell>
        </row>
        <row r="897">
          <cell r="E897">
            <v>3999649</v>
          </cell>
          <cell r="F897">
            <v>1</v>
          </cell>
          <cell r="G897" t="str">
            <v xml:space="preserve">DANG DUY TAM                  </v>
          </cell>
          <cell r="H897">
            <v>213</v>
          </cell>
        </row>
        <row r="898">
          <cell r="E898">
            <v>3999650</v>
          </cell>
          <cell r="F898">
            <v>9</v>
          </cell>
          <cell r="G898" t="str">
            <v xml:space="preserve">LE HONG HOA                   </v>
          </cell>
          <cell r="H898">
            <v>213</v>
          </cell>
        </row>
        <row r="899">
          <cell r="E899">
            <v>3999651</v>
          </cell>
          <cell r="F899">
            <v>7</v>
          </cell>
          <cell r="G899" t="str">
            <v xml:space="preserve">TRAN THI DUNG                 </v>
          </cell>
          <cell r="H899">
            <v>213</v>
          </cell>
        </row>
        <row r="900">
          <cell r="E900">
            <v>3999652</v>
          </cell>
          <cell r="F900">
            <v>5</v>
          </cell>
          <cell r="G900" t="str">
            <v xml:space="preserve">NGUYEN VAN LOI                </v>
          </cell>
          <cell r="H900">
            <v>213</v>
          </cell>
        </row>
        <row r="901">
          <cell r="E901">
            <v>3999653</v>
          </cell>
          <cell r="F901">
            <v>3</v>
          </cell>
          <cell r="G901" t="str">
            <v xml:space="preserve">TONG THI HAI AN               </v>
          </cell>
          <cell r="H901">
            <v>213</v>
          </cell>
        </row>
        <row r="902">
          <cell r="E902">
            <v>3999654</v>
          </cell>
          <cell r="F902">
            <v>1</v>
          </cell>
          <cell r="G902" t="str">
            <v xml:space="preserve">PHUNG VAN HUNG                </v>
          </cell>
          <cell r="H902">
            <v>213</v>
          </cell>
        </row>
        <row r="903">
          <cell r="E903">
            <v>3999655</v>
          </cell>
          <cell r="F903">
            <v>8</v>
          </cell>
          <cell r="G903" t="str">
            <v xml:space="preserve">DO THI TUYEN                  </v>
          </cell>
          <cell r="H903">
            <v>213</v>
          </cell>
        </row>
        <row r="904">
          <cell r="E904">
            <v>3999656</v>
          </cell>
          <cell r="F904">
            <v>6</v>
          </cell>
          <cell r="G904" t="str">
            <v xml:space="preserve">NGUYEN TIEN VUONG             </v>
          </cell>
          <cell r="H904">
            <v>213</v>
          </cell>
        </row>
        <row r="905">
          <cell r="E905">
            <v>3999657</v>
          </cell>
          <cell r="F905">
            <v>4</v>
          </cell>
          <cell r="G905" t="str">
            <v xml:space="preserve">LE VAN CAT                    </v>
          </cell>
          <cell r="H905">
            <v>213</v>
          </cell>
        </row>
        <row r="906">
          <cell r="E906">
            <v>3999658</v>
          </cell>
          <cell r="F906">
            <v>2</v>
          </cell>
          <cell r="G906" t="str">
            <v xml:space="preserve">PHAN MINH KHOI                </v>
          </cell>
          <cell r="H906">
            <v>213</v>
          </cell>
        </row>
        <row r="907">
          <cell r="E907">
            <v>3999662</v>
          </cell>
          <cell r="F907">
            <v>4</v>
          </cell>
          <cell r="G907" t="str">
            <v xml:space="preserve">BUI THI HONG                  </v>
          </cell>
          <cell r="H907">
            <v>213</v>
          </cell>
        </row>
        <row r="908">
          <cell r="E908">
            <v>3999663</v>
          </cell>
          <cell r="F908">
            <v>2</v>
          </cell>
          <cell r="G908" t="str">
            <v xml:space="preserve">LE VAN HUNG                   </v>
          </cell>
          <cell r="H908">
            <v>213</v>
          </cell>
        </row>
        <row r="909">
          <cell r="E909">
            <v>3999664</v>
          </cell>
          <cell r="F909">
            <v>0</v>
          </cell>
          <cell r="G909" t="str">
            <v xml:space="preserve">NGO SY CAN                    </v>
          </cell>
          <cell r="H909">
            <v>213</v>
          </cell>
        </row>
        <row r="910">
          <cell r="E910">
            <v>3999667</v>
          </cell>
          <cell r="F910">
            <v>3</v>
          </cell>
          <cell r="G910" t="str">
            <v xml:space="preserve">NGUYEN THI XUAN               </v>
          </cell>
          <cell r="H910">
            <v>213</v>
          </cell>
        </row>
        <row r="911">
          <cell r="E911">
            <v>3999668</v>
          </cell>
          <cell r="F911">
            <v>1</v>
          </cell>
          <cell r="G911" t="str">
            <v xml:space="preserve">NGUYEN THI NGAN               </v>
          </cell>
          <cell r="H911">
            <v>213</v>
          </cell>
        </row>
        <row r="912">
          <cell r="E912">
            <v>3999669</v>
          </cell>
          <cell r="F912">
            <v>9</v>
          </cell>
          <cell r="G912" t="str">
            <v xml:space="preserve">NGUYEN DUC HOAN               </v>
          </cell>
          <cell r="H912">
            <v>213</v>
          </cell>
        </row>
        <row r="913">
          <cell r="E913">
            <v>3999670</v>
          </cell>
          <cell r="F913">
            <v>7</v>
          </cell>
          <cell r="G913" t="str">
            <v xml:space="preserve">LE THI THOA                   </v>
          </cell>
          <cell r="H913">
            <v>213</v>
          </cell>
        </row>
        <row r="914">
          <cell r="E914">
            <v>3999671</v>
          </cell>
          <cell r="F914">
            <v>5</v>
          </cell>
          <cell r="G914" t="str">
            <v xml:space="preserve">DO THI THANH THUONG           </v>
          </cell>
          <cell r="H914">
            <v>213</v>
          </cell>
        </row>
        <row r="915">
          <cell r="E915">
            <v>3999672</v>
          </cell>
          <cell r="F915">
            <v>3</v>
          </cell>
          <cell r="G915" t="str">
            <v xml:space="preserve">LE NGOC MINH                  </v>
          </cell>
          <cell r="H915">
            <v>213</v>
          </cell>
        </row>
        <row r="916">
          <cell r="E916">
            <v>3999673</v>
          </cell>
          <cell r="F916">
            <v>1</v>
          </cell>
          <cell r="G916" t="str">
            <v xml:space="preserve">VU THI OANH                   </v>
          </cell>
          <cell r="H916">
            <v>213</v>
          </cell>
        </row>
        <row r="917">
          <cell r="E917">
            <v>3999674</v>
          </cell>
          <cell r="F917">
            <v>9</v>
          </cell>
          <cell r="G917" t="str">
            <v xml:space="preserve">PHAM VAN THUONG               </v>
          </cell>
          <cell r="H917">
            <v>213</v>
          </cell>
        </row>
        <row r="918">
          <cell r="E918">
            <v>3999675</v>
          </cell>
          <cell r="F918">
            <v>6</v>
          </cell>
          <cell r="G918" t="str">
            <v xml:space="preserve">TRUONG XUAN LOC               </v>
          </cell>
          <cell r="H918">
            <v>213</v>
          </cell>
        </row>
        <row r="919">
          <cell r="E919">
            <v>3999676</v>
          </cell>
          <cell r="F919">
            <v>4</v>
          </cell>
          <cell r="G919" t="str">
            <v xml:space="preserve">NGUYEN THE BINH               </v>
          </cell>
          <cell r="H919">
            <v>213</v>
          </cell>
        </row>
        <row r="920">
          <cell r="E920">
            <v>3999677</v>
          </cell>
          <cell r="F920">
            <v>2</v>
          </cell>
          <cell r="G920" t="str">
            <v xml:space="preserve">LE THI LUONG                  </v>
          </cell>
          <cell r="H920">
            <v>213</v>
          </cell>
        </row>
        <row r="921">
          <cell r="E921">
            <v>3999678</v>
          </cell>
          <cell r="F921">
            <v>0</v>
          </cell>
          <cell r="G921" t="str">
            <v xml:space="preserve">PHAM THI AN LAN               </v>
          </cell>
          <cell r="H921">
            <v>213</v>
          </cell>
        </row>
        <row r="922">
          <cell r="E922">
            <v>3999679</v>
          </cell>
          <cell r="F922">
            <v>8</v>
          </cell>
          <cell r="G922" t="str">
            <v xml:space="preserve">THAI THI HUE                  </v>
          </cell>
          <cell r="H922">
            <v>213</v>
          </cell>
        </row>
        <row r="923">
          <cell r="E923">
            <v>3999680</v>
          </cell>
          <cell r="F923">
            <v>6</v>
          </cell>
          <cell r="G923" t="str">
            <v xml:space="preserve">NGO THI SINH                  </v>
          </cell>
          <cell r="H923">
            <v>213</v>
          </cell>
        </row>
        <row r="924">
          <cell r="E924">
            <v>3999681</v>
          </cell>
          <cell r="F924">
            <v>4</v>
          </cell>
          <cell r="G924" t="str">
            <v xml:space="preserve">HO THI LE HANG                </v>
          </cell>
          <cell r="H924">
            <v>213</v>
          </cell>
        </row>
        <row r="925">
          <cell r="E925">
            <v>3999682</v>
          </cell>
          <cell r="F925">
            <v>2</v>
          </cell>
          <cell r="G925" t="str">
            <v xml:space="preserve">LE VAN XUAN                   </v>
          </cell>
          <cell r="H925">
            <v>213</v>
          </cell>
        </row>
        <row r="926">
          <cell r="E926">
            <v>3999683</v>
          </cell>
          <cell r="F926">
            <v>0</v>
          </cell>
          <cell r="G926" t="str">
            <v xml:space="preserve">DN TU NHAN CUONG HAI          </v>
          </cell>
          <cell r="H926">
            <v>213</v>
          </cell>
        </row>
        <row r="927">
          <cell r="E927">
            <v>3999684</v>
          </cell>
          <cell r="F927">
            <v>8</v>
          </cell>
          <cell r="G927" t="str">
            <v xml:space="preserve">NGUYEN DINH HOE               </v>
          </cell>
          <cell r="H927">
            <v>213</v>
          </cell>
        </row>
        <row r="928">
          <cell r="E928">
            <v>3999685</v>
          </cell>
          <cell r="F928">
            <v>5</v>
          </cell>
          <cell r="G928" t="str">
            <v xml:space="preserve">LE BA VUONG                   </v>
          </cell>
          <cell r="H928">
            <v>213</v>
          </cell>
        </row>
        <row r="929">
          <cell r="E929">
            <v>3999686</v>
          </cell>
          <cell r="F929">
            <v>3</v>
          </cell>
          <cell r="G929" t="str">
            <v xml:space="preserve">DINH THI OANH                 </v>
          </cell>
          <cell r="H929">
            <v>213</v>
          </cell>
        </row>
        <row r="930">
          <cell r="E930">
            <v>3999687</v>
          </cell>
          <cell r="F930">
            <v>1</v>
          </cell>
          <cell r="G930" t="str">
            <v xml:space="preserve">TRUONG VAN THANG              </v>
          </cell>
          <cell r="H930">
            <v>213</v>
          </cell>
        </row>
        <row r="931">
          <cell r="E931">
            <v>3999688</v>
          </cell>
          <cell r="F931">
            <v>9</v>
          </cell>
          <cell r="G931" t="str">
            <v xml:space="preserve">LE VAN THUAN                  </v>
          </cell>
          <cell r="H931">
            <v>213</v>
          </cell>
        </row>
        <row r="932">
          <cell r="E932">
            <v>3999689</v>
          </cell>
          <cell r="F932">
            <v>7</v>
          </cell>
          <cell r="G932" t="str">
            <v xml:space="preserve">DAO THI BON                   </v>
          </cell>
          <cell r="H932">
            <v>213</v>
          </cell>
        </row>
        <row r="933">
          <cell r="E933">
            <v>3999690</v>
          </cell>
          <cell r="F933">
            <v>5</v>
          </cell>
          <cell r="G933" t="str">
            <v xml:space="preserve">HOANG THI LIEN                </v>
          </cell>
          <cell r="H933">
            <v>213</v>
          </cell>
        </row>
        <row r="934">
          <cell r="E934">
            <v>3999691</v>
          </cell>
          <cell r="F934">
            <v>3</v>
          </cell>
          <cell r="G934" t="str">
            <v xml:space="preserve">NGUYEN HUU HIEN               </v>
          </cell>
          <cell r="H934">
            <v>213</v>
          </cell>
        </row>
        <row r="935">
          <cell r="E935">
            <v>3999692</v>
          </cell>
          <cell r="F935">
            <v>1</v>
          </cell>
          <cell r="G935" t="str">
            <v xml:space="preserve">VU THI DUNG                   </v>
          </cell>
          <cell r="H935">
            <v>213</v>
          </cell>
        </row>
        <row r="936">
          <cell r="E936">
            <v>3999693</v>
          </cell>
          <cell r="F936">
            <v>9</v>
          </cell>
          <cell r="G936" t="str">
            <v xml:space="preserve">DAO XUAN TINH                 </v>
          </cell>
          <cell r="H936">
            <v>213</v>
          </cell>
        </row>
        <row r="937">
          <cell r="E937">
            <v>3999694</v>
          </cell>
          <cell r="F937">
            <v>7</v>
          </cell>
          <cell r="G937" t="str">
            <v xml:space="preserve">DO NHU QUYET                  </v>
          </cell>
          <cell r="H937">
            <v>213</v>
          </cell>
        </row>
        <row r="938">
          <cell r="E938">
            <v>3999695</v>
          </cell>
          <cell r="F938">
            <v>4</v>
          </cell>
          <cell r="G938" t="str">
            <v xml:space="preserve">CHU VIET NGA                  </v>
          </cell>
          <cell r="H938">
            <v>213</v>
          </cell>
        </row>
        <row r="939">
          <cell r="E939">
            <v>3999696</v>
          </cell>
          <cell r="F939">
            <v>2</v>
          </cell>
          <cell r="G939" t="str">
            <v xml:space="preserve">HOANG HAI HANH                </v>
          </cell>
          <cell r="H939">
            <v>213</v>
          </cell>
        </row>
        <row r="940">
          <cell r="E940">
            <v>3999699</v>
          </cell>
          <cell r="F940">
            <v>6</v>
          </cell>
          <cell r="G940" t="str">
            <v xml:space="preserve">NGUYEN NHU VUONG              </v>
          </cell>
          <cell r="H940">
            <v>213</v>
          </cell>
        </row>
        <row r="941">
          <cell r="E941">
            <v>3999700</v>
          </cell>
          <cell r="F941">
            <v>2</v>
          </cell>
          <cell r="G941" t="str">
            <v xml:space="preserve">NGUYEN BA THAO                </v>
          </cell>
          <cell r="H941">
            <v>213</v>
          </cell>
        </row>
        <row r="942">
          <cell r="E942">
            <v>3999701</v>
          </cell>
          <cell r="F942">
            <v>0</v>
          </cell>
          <cell r="G942" t="str">
            <v xml:space="preserve">PHAN THI HA                   </v>
          </cell>
          <cell r="H942">
            <v>213</v>
          </cell>
        </row>
        <row r="943">
          <cell r="E943">
            <v>3999702</v>
          </cell>
          <cell r="F943">
            <v>8</v>
          </cell>
          <cell r="G943" t="str">
            <v xml:space="preserve">PHAM THI THO                  </v>
          </cell>
          <cell r="H943">
            <v>213</v>
          </cell>
        </row>
        <row r="944">
          <cell r="E944">
            <v>3999703</v>
          </cell>
          <cell r="F944">
            <v>6</v>
          </cell>
          <cell r="G944" t="str">
            <v xml:space="preserve">NGUYEN THI NGAT               </v>
          </cell>
          <cell r="H944">
            <v>213</v>
          </cell>
        </row>
        <row r="945">
          <cell r="E945">
            <v>3999704</v>
          </cell>
          <cell r="F945">
            <v>4</v>
          </cell>
          <cell r="G945" t="str">
            <v xml:space="preserve">DO DINH CHUNG                 </v>
          </cell>
          <cell r="H945">
            <v>213</v>
          </cell>
        </row>
        <row r="946">
          <cell r="E946">
            <v>3999705</v>
          </cell>
          <cell r="F946">
            <v>1</v>
          </cell>
          <cell r="G946" t="str">
            <v xml:space="preserve">DO THI KIM THONG              </v>
          </cell>
          <cell r="H946">
            <v>213</v>
          </cell>
        </row>
        <row r="947">
          <cell r="E947">
            <v>3999706</v>
          </cell>
          <cell r="F947">
            <v>9</v>
          </cell>
          <cell r="G947" t="str">
            <v xml:space="preserve">DUONG THI DUY                 </v>
          </cell>
          <cell r="H947">
            <v>213</v>
          </cell>
        </row>
        <row r="948">
          <cell r="E948">
            <v>3999707</v>
          </cell>
          <cell r="F948">
            <v>7</v>
          </cell>
          <cell r="G948" t="str">
            <v xml:space="preserve">DO XUAN LUAT                  </v>
          </cell>
          <cell r="H948">
            <v>213</v>
          </cell>
        </row>
        <row r="949">
          <cell r="E949">
            <v>3999708</v>
          </cell>
          <cell r="F949">
            <v>5</v>
          </cell>
          <cell r="G949" t="str">
            <v xml:space="preserve">LAI DANG HA                   </v>
          </cell>
          <cell r="H949">
            <v>213</v>
          </cell>
        </row>
        <row r="950">
          <cell r="E950">
            <v>3999709</v>
          </cell>
          <cell r="F950">
            <v>3</v>
          </cell>
          <cell r="G950" t="str">
            <v xml:space="preserve">NGUYEN QUY DUONG              </v>
          </cell>
          <cell r="H950">
            <v>213</v>
          </cell>
        </row>
        <row r="951">
          <cell r="E951">
            <v>3999710</v>
          </cell>
          <cell r="F951">
            <v>1</v>
          </cell>
          <cell r="G951" t="str">
            <v xml:space="preserve">DO THI BICH LIEN              </v>
          </cell>
          <cell r="H951">
            <v>213</v>
          </cell>
        </row>
        <row r="952">
          <cell r="E952">
            <v>3999713</v>
          </cell>
          <cell r="F952">
            <v>5</v>
          </cell>
          <cell r="G952" t="str">
            <v xml:space="preserve">DINH QUOC PHUONG              </v>
          </cell>
          <cell r="H952">
            <v>213</v>
          </cell>
        </row>
        <row r="953">
          <cell r="E953">
            <v>3999714</v>
          </cell>
          <cell r="F953">
            <v>3</v>
          </cell>
          <cell r="G953" t="str">
            <v xml:space="preserve">PHAM VAN TRINH                </v>
          </cell>
          <cell r="H953">
            <v>213</v>
          </cell>
        </row>
        <row r="954">
          <cell r="E954">
            <v>3999715</v>
          </cell>
          <cell r="F954">
            <v>0</v>
          </cell>
          <cell r="G954" t="str">
            <v xml:space="preserve">NGUYEN THI HA                 </v>
          </cell>
          <cell r="H954">
            <v>213</v>
          </cell>
        </row>
        <row r="955">
          <cell r="E955">
            <v>3999716</v>
          </cell>
          <cell r="F955">
            <v>8</v>
          </cell>
          <cell r="G955" t="str">
            <v xml:space="preserve">HOANG QUOC TUAN               </v>
          </cell>
          <cell r="H955">
            <v>213</v>
          </cell>
        </row>
        <row r="956">
          <cell r="E956">
            <v>3999717</v>
          </cell>
          <cell r="F956">
            <v>6</v>
          </cell>
          <cell r="G956" t="str">
            <v xml:space="preserve">NGUYEN VAN HOACH              </v>
          </cell>
          <cell r="H956">
            <v>213</v>
          </cell>
        </row>
        <row r="957">
          <cell r="E957">
            <v>3999718</v>
          </cell>
          <cell r="F957">
            <v>4</v>
          </cell>
          <cell r="G957" t="str">
            <v xml:space="preserve">PHAM MINH DUC                 </v>
          </cell>
          <cell r="H957">
            <v>213</v>
          </cell>
        </row>
        <row r="958">
          <cell r="E958">
            <v>3999722</v>
          </cell>
          <cell r="F958">
            <v>6</v>
          </cell>
          <cell r="G958" t="str">
            <v xml:space="preserve">PHAM VAN DAT                  </v>
          </cell>
          <cell r="H958">
            <v>213</v>
          </cell>
        </row>
        <row r="959">
          <cell r="E959">
            <v>3999723</v>
          </cell>
          <cell r="F959">
            <v>4</v>
          </cell>
          <cell r="G959" t="str">
            <v xml:space="preserve">PHUNG THI THUY                </v>
          </cell>
          <cell r="H959">
            <v>213</v>
          </cell>
        </row>
        <row r="960">
          <cell r="E960">
            <v>3999724</v>
          </cell>
          <cell r="F960">
            <v>2</v>
          </cell>
          <cell r="G960" t="str">
            <v xml:space="preserve">LUU THI NU                    </v>
          </cell>
          <cell r="H960">
            <v>213</v>
          </cell>
        </row>
        <row r="961">
          <cell r="E961">
            <v>3999725</v>
          </cell>
          <cell r="F961">
            <v>9</v>
          </cell>
          <cell r="G961" t="str">
            <v xml:space="preserve">DO THI KIM THI                </v>
          </cell>
          <cell r="H961">
            <v>213</v>
          </cell>
        </row>
        <row r="962">
          <cell r="E962">
            <v>3999726</v>
          </cell>
          <cell r="F962">
            <v>7</v>
          </cell>
          <cell r="G962" t="str">
            <v xml:space="preserve">DO HUY HIEN                   </v>
          </cell>
          <cell r="H962">
            <v>213</v>
          </cell>
        </row>
        <row r="963">
          <cell r="E963">
            <v>3999727</v>
          </cell>
          <cell r="F963">
            <v>5</v>
          </cell>
          <cell r="G963" t="str">
            <v xml:space="preserve">DOAN XUAN HANH                </v>
          </cell>
          <cell r="H963">
            <v>213</v>
          </cell>
        </row>
        <row r="964">
          <cell r="E964">
            <v>3999728</v>
          </cell>
          <cell r="F964">
            <v>3</v>
          </cell>
          <cell r="G964" t="str">
            <v xml:space="preserve">NGUYEN VAN TOAN               </v>
          </cell>
          <cell r="H964">
            <v>213</v>
          </cell>
        </row>
        <row r="965">
          <cell r="E965">
            <v>3999729</v>
          </cell>
          <cell r="F965">
            <v>1</v>
          </cell>
          <cell r="G965" t="str">
            <v xml:space="preserve">LE THI HUONG                  </v>
          </cell>
          <cell r="H965">
            <v>213</v>
          </cell>
        </row>
        <row r="966">
          <cell r="E966">
            <v>3999730</v>
          </cell>
          <cell r="F966">
            <v>9</v>
          </cell>
          <cell r="G966" t="str">
            <v xml:space="preserve">TRAN NGOC TUAN                </v>
          </cell>
          <cell r="H966">
            <v>213</v>
          </cell>
        </row>
        <row r="967">
          <cell r="E967">
            <v>3999732</v>
          </cell>
          <cell r="F967">
            <v>5</v>
          </cell>
          <cell r="G967" t="str">
            <v xml:space="preserve">DO THI LUU YEN NGA            </v>
          </cell>
          <cell r="H967">
            <v>213</v>
          </cell>
        </row>
        <row r="968">
          <cell r="E968">
            <v>3999733</v>
          </cell>
          <cell r="F968">
            <v>3</v>
          </cell>
          <cell r="G968" t="str">
            <v xml:space="preserve">HO THI HUYEN TRANG            </v>
          </cell>
          <cell r="H968">
            <v>213</v>
          </cell>
        </row>
        <row r="969">
          <cell r="E969">
            <v>3999734</v>
          </cell>
          <cell r="F969">
            <v>1</v>
          </cell>
          <cell r="G969" t="str">
            <v xml:space="preserve">TRAN VAN CHUNG                </v>
          </cell>
          <cell r="H969">
            <v>213</v>
          </cell>
        </row>
        <row r="970">
          <cell r="E970">
            <v>3999735</v>
          </cell>
          <cell r="F970">
            <v>8</v>
          </cell>
          <cell r="G970" t="str">
            <v xml:space="preserve">LE VAN CHIEN                  </v>
          </cell>
          <cell r="H970">
            <v>213</v>
          </cell>
        </row>
        <row r="971">
          <cell r="E971">
            <v>3999736</v>
          </cell>
          <cell r="F971">
            <v>6</v>
          </cell>
          <cell r="G971" t="str">
            <v xml:space="preserve">PHAM VAN HONG                 </v>
          </cell>
          <cell r="H971">
            <v>213</v>
          </cell>
        </row>
        <row r="972">
          <cell r="E972">
            <v>3999737</v>
          </cell>
          <cell r="F972">
            <v>4</v>
          </cell>
          <cell r="G972" t="str">
            <v xml:space="preserve">HA VAN DAT                    </v>
          </cell>
          <cell r="H972">
            <v>213</v>
          </cell>
        </row>
        <row r="973">
          <cell r="E973">
            <v>3999738</v>
          </cell>
          <cell r="F973">
            <v>2</v>
          </cell>
          <cell r="G973" t="str">
            <v xml:space="preserve">LE VINH QUANG                 </v>
          </cell>
          <cell r="H973">
            <v>213</v>
          </cell>
        </row>
        <row r="974">
          <cell r="E974">
            <v>3999739</v>
          </cell>
          <cell r="F974">
            <v>0</v>
          </cell>
          <cell r="G974" t="str">
            <v xml:space="preserve">VUONG VAN KIEN                </v>
          </cell>
          <cell r="H974">
            <v>213</v>
          </cell>
        </row>
        <row r="975">
          <cell r="E975">
            <v>3999740</v>
          </cell>
          <cell r="F975">
            <v>8</v>
          </cell>
          <cell r="G975" t="str">
            <v xml:space="preserve">DO THI THUY                   </v>
          </cell>
          <cell r="H975">
            <v>213</v>
          </cell>
        </row>
        <row r="976">
          <cell r="E976">
            <v>3999741</v>
          </cell>
          <cell r="F976">
            <v>6</v>
          </cell>
          <cell r="G976" t="str">
            <v xml:space="preserve">CTY CPTM TONG HOP NINH BINH   </v>
          </cell>
          <cell r="H976">
            <v>213</v>
          </cell>
        </row>
        <row r="977">
          <cell r="E977">
            <v>3999742</v>
          </cell>
          <cell r="F977">
            <v>4</v>
          </cell>
          <cell r="G977" t="str">
            <v xml:space="preserve">DN TU NHAN MAI HOANH          </v>
          </cell>
          <cell r="H977">
            <v>213</v>
          </cell>
        </row>
        <row r="978">
          <cell r="E978">
            <v>3999743</v>
          </cell>
          <cell r="F978">
            <v>2</v>
          </cell>
          <cell r="G978" t="str">
            <v xml:space="preserve">TRUONG VAN LOI                </v>
          </cell>
          <cell r="H978">
            <v>213</v>
          </cell>
        </row>
        <row r="979">
          <cell r="E979">
            <v>3999744</v>
          </cell>
          <cell r="F979">
            <v>0</v>
          </cell>
          <cell r="G979" t="str">
            <v xml:space="preserve">HA THI THUC TRINH             </v>
          </cell>
          <cell r="H979">
            <v>213</v>
          </cell>
        </row>
        <row r="980">
          <cell r="E980">
            <v>3999745</v>
          </cell>
          <cell r="F980">
            <v>7</v>
          </cell>
          <cell r="G980" t="str">
            <v xml:space="preserve">VU VAN LUNG                   </v>
          </cell>
          <cell r="H980">
            <v>213</v>
          </cell>
        </row>
        <row r="981">
          <cell r="E981">
            <v>3999746</v>
          </cell>
          <cell r="F981">
            <v>5</v>
          </cell>
          <cell r="G981" t="str">
            <v xml:space="preserve">NGUYEN VAN TOAN               </v>
          </cell>
          <cell r="H981">
            <v>213</v>
          </cell>
        </row>
        <row r="982">
          <cell r="E982">
            <v>3999747</v>
          </cell>
          <cell r="F982">
            <v>3</v>
          </cell>
          <cell r="G982" t="str">
            <v xml:space="preserve">BUI VAN NEN                   </v>
          </cell>
          <cell r="H982">
            <v>213</v>
          </cell>
        </row>
        <row r="983">
          <cell r="E983">
            <v>3999748</v>
          </cell>
          <cell r="F983">
            <v>1</v>
          </cell>
          <cell r="G983" t="str">
            <v xml:space="preserve">TRINH ANH DUNG                </v>
          </cell>
          <cell r="H983">
            <v>213</v>
          </cell>
        </row>
        <row r="984">
          <cell r="E984">
            <v>3999749</v>
          </cell>
          <cell r="F984">
            <v>9</v>
          </cell>
          <cell r="G984" t="str">
            <v xml:space="preserve">VU HONG THUAN                 </v>
          </cell>
          <cell r="H984">
            <v>213</v>
          </cell>
        </row>
        <row r="985">
          <cell r="E985">
            <v>3999750</v>
          </cell>
          <cell r="F985">
            <v>7</v>
          </cell>
          <cell r="G985" t="str">
            <v xml:space="preserve">VU VAN TU                     </v>
          </cell>
          <cell r="H985">
            <v>213</v>
          </cell>
        </row>
        <row r="986">
          <cell r="E986">
            <v>3999751</v>
          </cell>
          <cell r="F986">
            <v>5</v>
          </cell>
          <cell r="G986" t="str">
            <v xml:space="preserve">LE THI LUYEN                  </v>
          </cell>
          <cell r="H986">
            <v>213</v>
          </cell>
        </row>
        <row r="987">
          <cell r="E987">
            <v>3999752</v>
          </cell>
          <cell r="F987">
            <v>3</v>
          </cell>
          <cell r="G987" t="str">
            <v xml:space="preserve">BUI THI PHUONG                </v>
          </cell>
          <cell r="H987">
            <v>213</v>
          </cell>
        </row>
        <row r="988">
          <cell r="E988">
            <v>3999753</v>
          </cell>
          <cell r="F988">
            <v>1</v>
          </cell>
          <cell r="G988" t="str">
            <v xml:space="preserve">TRAN THI LOAN                 </v>
          </cell>
          <cell r="H988">
            <v>213</v>
          </cell>
        </row>
        <row r="989">
          <cell r="E989">
            <v>3999754</v>
          </cell>
          <cell r="F989">
            <v>9</v>
          </cell>
          <cell r="G989" t="str">
            <v xml:space="preserve">MAC TUAN HUNG                 </v>
          </cell>
          <cell r="H989">
            <v>213</v>
          </cell>
        </row>
        <row r="990">
          <cell r="E990">
            <v>3999755</v>
          </cell>
          <cell r="F990">
            <v>6</v>
          </cell>
          <cell r="G990" t="str">
            <v xml:space="preserve">DUONG THI KIM HANG            </v>
          </cell>
          <cell r="H990">
            <v>213</v>
          </cell>
        </row>
        <row r="991">
          <cell r="E991">
            <v>3999756</v>
          </cell>
          <cell r="F991">
            <v>4</v>
          </cell>
          <cell r="G991" t="str">
            <v xml:space="preserve">NGUYEN VAN DO                 </v>
          </cell>
          <cell r="H991">
            <v>213</v>
          </cell>
        </row>
        <row r="992">
          <cell r="E992">
            <v>3999757</v>
          </cell>
          <cell r="F992">
            <v>2</v>
          </cell>
          <cell r="G992" t="str">
            <v xml:space="preserve">CONG TY CO PHAN HUONG GIANG   </v>
          </cell>
          <cell r="H992">
            <v>213</v>
          </cell>
        </row>
        <row r="993">
          <cell r="E993">
            <v>3999758</v>
          </cell>
          <cell r="F993">
            <v>0</v>
          </cell>
          <cell r="G993" t="str">
            <v xml:space="preserve">VU THI VAN ANH                </v>
          </cell>
          <cell r="H993">
            <v>213</v>
          </cell>
        </row>
        <row r="994">
          <cell r="E994">
            <v>3999759</v>
          </cell>
          <cell r="F994">
            <v>8</v>
          </cell>
          <cell r="G994" t="str">
            <v xml:space="preserve">NHA PHAN PHOI NGAN NAM        </v>
          </cell>
          <cell r="H994">
            <v>213</v>
          </cell>
        </row>
        <row r="995">
          <cell r="E995">
            <v>3999760</v>
          </cell>
          <cell r="F995">
            <v>6</v>
          </cell>
          <cell r="G995" t="str">
            <v xml:space="preserve">NHA PHAN PHOI DUONG KHIEM     </v>
          </cell>
          <cell r="H995">
            <v>213</v>
          </cell>
        </row>
        <row r="996">
          <cell r="E996">
            <v>3999761</v>
          </cell>
          <cell r="F996">
            <v>4</v>
          </cell>
          <cell r="G996" t="str">
            <v xml:space="preserve">PHAM VAN THAO                 </v>
          </cell>
          <cell r="H996">
            <v>213</v>
          </cell>
        </row>
        <row r="997">
          <cell r="E997">
            <v>3999762</v>
          </cell>
          <cell r="F997">
            <v>2</v>
          </cell>
          <cell r="G997" t="str">
            <v xml:space="preserve">NGUYEN HUY TUYEN              </v>
          </cell>
          <cell r="H997">
            <v>213</v>
          </cell>
        </row>
        <row r="998">
          <cell r="E998">
            <v>3999764</v>
          </cell>
          <cell r="F998">
            <v>8</v>
          </cell>
          <cell r="G998" t="str">
            <v xml:space="preserve">BUI VAN KE                    </v>
          </cell>
          <cell r="H998">
            <v>213</v>
          </cell>
        </row>
        <row r="999">
          <cell r="E999">
            <v>3999765</v>
          </cell>
          <cell r="F999">
            <v>5</v>
          </cell>
          <cell r="G999" t="str">
            <v xml:space="preserve">PHAM VAN MAM                  </v>
          </cell>
          <cell r="H999">
            <v>213</v>
          </cell>
        </row>
        <row r="1000">
          <cell r="E1000">
            <v>3999766</v>
          </cell>
          <cell r="F1000">
            <v>3</v>
          </cell>
          <cell r="G1000" t="str">
            <v xml:space="preserve">NPP LY HUNG                   </v>
          </cell>
          <cell r="H1000">
            <v>213</v>
          </cell>
        </row>
        <row r="1001">
          <cell r="E1001">
            <v>3999767</v>
          </cell>
          <cell r="F1001">
            <v>1</v>
          </cell>
          <cell r="G1001" t="str">
            <v xml:space="preserve">NHA PHAN PHOI VAN THANH       </v>
          </cell>
          <cell r="H1001">
            <v>213</v>
          </cell>
        </row>
        <row r="1002">
          <cell r="E1002">
            <v>3999768</v>
          </cell>
          <cell r="F1002">
            <v>9</v>
          </cell>
          <cell r="G1002" t="str">
            <v xml:space="preserve">NPP HUONG DAO                 </v>
          </cell>
          <cell r="H1002">
            <v>213</v>
          </cell>
        </row>
        <row r="1003">
          <cell r="E1003">
            <v>3999769</v>
          </cell>
          <cell r="F1003">
            <v>7</v>
          </cell>
          <cell r="G1003" t="str">
            <v xml:space="preserve">NGUYEN TRONG VI               </v>
          </cell>
          <cell r="H1003">
            <v>213</v>
          </cell>
        </row>
        <row r="1004">
          <cell r="E1004">
            <v>3999770</v>
          </cell>
          <cell r="F1004">
            <v>5</v>
          </cell>
          <cell r="G1004" t="str">
            <v xml:space="preserve">PHAM HIEU TRUNG               </v>
          </cell>
          <cell r="H1004">
            <v>213</v>
          </cell>
        </row>
        <row r="1005">
          <cell r="E1005">
            <v>3999771</v>
          </cell>
          <cell r="F1005">
            <v>3</v>
          </cell>
          <cell r="G1005" t="str">
            <v xml:space="preserve">VU KHAC LINH                  </v>
          </cell>
          <cell r="H1005">
            <v>213</v>
          </cell>
        </row>
        <row r="1006">
          <cell r="E1006">
            <v>3999772</v>
          </cell>
          <cell r="F1006">
            <v>1</v>
          </cell>
          <cell r="G1006" t="str">
            <v xml:space="preserve">NGUYEN THI HUYEN TRANG        </v>
          </cell>
          <cell r="H1006">
            <v>213</v>
          </cell>
        </row>
        <row r="1007">
          <cell r="E1007">
            <v>3999773</v>
          </cell>
          <cell r="F1007">
            <v>9</v>
          </cell>
          <cell r="G1007" t="str">
            <v xml:space="preserve">BUI KHANH LONG                </v>
          </cell>
          <cell r="H1007">
            <v>213</v>
          </cell>
        </row>
        <row r="1008">
          <cell r="E1008">
            <v>3999774</v>
          </cell>
          <cell r="F1008">
            <v>7</v>
          </cell>
          <cell r="G1008" t="str">
            <v xml:space="preserve">LUU THI THAO                  </v>
          </cell>
          <cell r="H1008">
            <v>213</v>
          </cell>
        </row>
        <row r="1009">
          <cell r="E1009">
            <v>3999775</v>
          </cell>
          <cell r="F1009">
            <v>4</v>
          </cell>
          <cell r="G1009" t="str">
            <v xml:space="preserve">BUI THI BICH THUY             </v>
          </cell>
          <cell r="H1009">
            <v>213</v>
          </cell>
        </row>
        <row r="1010">
          <cell r="E1010">
            <v>3999776</v>
          </cell>
          <cell r="F1010">
            <v>2</v>
          </cell>
          <cell r="G1010" t="str">
            <v xml:space="preserve">TRAN THI PHUONG               </v>
          </cell>
          <cell r="H1010">
            <v>213</v>
          </cell>
        </row>
        <row r="1011">
          <cell r="E1011">
            <v>3999777</v>
          </cell>
          <cell r="F1011">
            <v>0</v>
          </cell>
          <cell r="G1011" t="str">
            <v xml:space="preserve">NGUYEN THI VAN                </v>
          </cell>
          <cell r="H1011">
            <v>213</v>
          </cell>
        </row>
        <row r="1012">
          <cell r="E1012">
            <v>3999778</v>
          </cell>
          <cell r="F1012">
            <v>8</v>
          </cell>
          <cell r="G1012" t="str">
            <v xml:space="preserve">NGUYEN THI NHANG              </v>
          </cell>
          <cell r="H1012">
            <v>213</v>
          </cell>
        </row>
        <row r="1013">
          <cell r="E1013">
            <v>3999779</v>
          </cell>
          <cell r="F1013">
            <v>6</v>
          </cell>
          <cell r="G1013" t="str">
            <v xml:space="preserve">MAI THI DUYEN                 </v>
          </cell>
          <cell r="H1013">
            <v>213</v>
          </cell>
        </row>
        <row r="1014">
          <cell r="E1014">
            <v>3999780</v>
          </cell>
          <cell r="F1014">
            <v>4</v>
          </cell>
          <cell r="G1014" t="str">
            <v xml:space="preserve">CTY TNHH DT&amp;XD TIEN LUONG     </v>
          </cell>
          <cell r="H1014">
            <v>213</v>
          </cell>
        </row>
        <row r="1015">
          <cell r="E1015">
            <v>3999781</v>
          </cell>
          <cell r="F1015">
            <v>2</v>
          </cell>
          <cell r="G1015" t="str">
            <v xml:space="preserve">LUU CONG CACH                 </v>
          </cell>
          <cell r="H1015">
            <v>213</v>
          </cell>
        </row>
        <row r="1016">
          <cell r="E1016">
            <v>3999782</v>
          </cell>
          <cell r="F1016">
            <v>0</v>
          </cell>
          <cell r="G1016" t="str">
            <v xml:space="preserve">PHAM THI QUYNH                </v>
          </cell>
          <cell r="H1016">
            <v>213</v>
          </cell>
        </row>
        <row r="1017">
          <cell r="E1017">
            <v>3999783</v>
          </cell>
          <cell r="F1017">
            <v>8</v>
          </cell>
          <cell r="G1017" t="str">
            <v xml:space="preserve">TRAN THI HONG                 </v>
          </cell>
          <cell r="H1017">
            <v>213</v>
          </cell>
        </row>
        <row r="1018">
          <cell r="E1018">
            <v>2183184</v>
          </cell>
          <cell r="F1018">
            <v>7</v>
          </cell>
          <cell r="G1018" t="str">
            <v xml:space="preserve">BENH VIEN VIET PHAP           </v>
          </cell>
          <cell r="H1018">
            <v>213</v>
          </cell>
        </row>
        <row r="1019">
          <cell r="E1019">
            <v>3999785</v>
          </cell>
          <cell r="F1019">
            <v>3</v>
          </cell>
          <cell r="G1019" t="str">
            <v xml:space="preserve">NGUYEN VAN HAI                </v>
          </cell>
          <cell r="H1019">
            <v>213</v>
          </cell>
        </row>
        <row r="1020">
          <cell r="E1020">
            <v>2183332</v>
          </cell>
          <cell r="F1020">
            <v>2</v>
          </cell>
          <cell r="G1020" t="str">
            <v xml:space="preserve">CONG TY TNHH MAI HANH         </v>
          </cell>
          <cell r="H1020">
            <v>213</v>
          </cell>
        </row>
        <row r="1021">
          <cell r="E1021">
            <v>3999787</v>
          </cell>
          <cell r="F1021">
            <v>9</v>
          </cell>
          <cell r="G1021" t="str">
            <v xml:space="preserve">VU THI HONG PHUONG            </v>
          </cell>
          <cell r="H1021">
            <v>213</v>
          </cell>
        </row>
        <row r="1022">
          <cell r="E1022">
            <v>2183339</v>
          </cell>
          <cell r="F1022">
            <v>7</v>
          </cell>
          <cell r="G1022" t="str">
            <v>CTY TNHH TM VA DICH VU HAI ANH</v>
          </cell>
          <cell r="H1022">
            <v>211</v>
          </cell>
        </row>
        <row r="1023">
          <cell r="E1023">
            <v>2183360</v>
          </cell>
          <cell r="F1023">
            <v>3</v>
          </cell>
          <cell r="G1023" t="str">
            <v xml:space="preserve">LE HUY KHUON                  </v>
          </cell>
          <cell r="H1023">
            <v>211</v>
          </cell>
        </row>
        <row r="1024">
          <cell r="E1024">
            <v>3999791</v>
          </cell>
          <cell r="F1024">
            <v>1</v>
          </cell>
          <cell r="G1024" t="str">
            <v xml:space="preserve">NGUYEN THU THUY               </v>
          </cell>
          <cell r="H1024">
            <v>213</v>
          </cell>
        </row>
        <row r="1025">
          <cell r="E1025">
            <v>2183363</v>
          </cell>
          <cell r="F1025">
            <v>7</v>
          </cell>
          <cell r="G1025" t="str">
            <v xml:space="preserve">NGUYEN TRUNG KIEN             </v>
          </cell>
          <cell r="H1025">
            <v>213</v>
          </cell>
        </row>
        <row r="1026">
          <cell r="E1026">
            <v>2183369</v>
          </cell>
          <cell r="F1026">
            <v>4</v>
          </cell>
          <cell r="G1026" t="str">
            <v>CTY TNHH METRO CASH &amp; CARRY VN</v>
          </cell>
          <cell r="H1026">
            <v>213</v>
          </cell>
        </row>
        <row r="1027">
          <cell r="E1027">
            <v>3999865</v>
          </cell>
          <cell r="F1027">
            <v>3</v>
          </cell>
          <cell r="G1027" t="str">
            <v xml:space="preserve">NHA PHAN PHOI THU HUONG       </v>
          </cell>
          <cell r="H1027">
            <v>213</v>
          </cell>
        </row>
        <row r="1028">
          <cell r="E1028">
            <v>3999952</v>
          </cell>
          <cell r="F1028">
            <v>9</v>
          </cell>
          <cell r="G1028" t="str">
            <v>CTY TNHH TM VA DICH VU HAI ANH</v>
          </cell>
          <cell r="H1028">
            <v>213</v>
          </cell>
        </row>
        <row r="1029">
          <cell r="E1029">
            <v>2183466</v>
          </cell>
          <cell r="F1029">
            <v>8</v>
          </cell>
          <cell r="G1029" t="str">
            <v xml:space="preserve">NGUYEN THI SEN                </v>
          </cell>
          <cell r="H1029">
            <v>211</v>
          </cell>
        </row>
        <row r="1030">
          <cell r="E1030">
            <v>2183467</v>
          </cell>
          <cell r="F1030">
            <v>6</v>
          </cell>
          <cell r="G1030" t="str">
            <v xml:space="preserve">NGUYEN VAN HOANG              </v>
          </cell>
          <cell r="H1030">
            <v>211</v>
          </cell>
        </row>
        <row r="1031">
          <cell r="E1031">
            <v>2183468</v>
          </cell>
          <cell r="F1031">
            <v>4</v>
          </cell>
          <cell r="G1031" t="str">
            <v xml:space="preserve">NHA PHAN PHOI BAO HOA         </v>
          </cell>
          <cell r="H1031">
            <v>211</v>
          </cell>
        </row>
        <row r="1032">
          <cell r="E1032">
            <v>2183469</v>
          </cell>
          <cell r="F1032">
            <v>2</v>
          </cell>
          <cell r="G1032" t="str">
            <v xml:space="preserve">CAO VAN NGO                   </v>
          </cell>
          <cell r="H1032">
            <v>211</v>
          </cell>
        </row>
        <row r="1033">
          <cell r="E1033">
            <v>2183471</v>
          </cell>
          <cell r="F1033">
            <v>8</v>
          </cell>
          <cell r="G1033" t="str">
            <v xml:space="preserve">NGUYEN HUY TUAN               </v>
          </cell>
          <cell r="H1033">
            <v>211</v>
          </cell>
        </row>
        <row r="1034">
          <cell r="E1034">
            <v>2183473</v>
          </cell>
          <cell r="F1034">
            <v>4</v>
          </cell>
          <cell r="G1034" t="str">
            <v xml:space="preserve">NGUYEN THI SOI                </v>
          </cell>
          <cell r="H1034">
            <v>211</v>
          </cell>
        </row>
        <row r="1035">
          <cell r="E1035">
            <v>2183483</v>
          </cell>
          <cell r="F1035">
            <v>3</v>
          </cell>
          <cell r="G1035" t="str">
            <v xml:space="preserve">TRAN THI LAN                  </v>
          </cell>
          <cell r="H1035">
            <v>211</v>
          </cell>
        </row>
        <row r="1036">
          <cell r="E1036">
            <v>2183488</v>
          </cell>
          <cell r="F1036">
            <v>2</v>
          </cell>
          <cell r="G1036" t="str">
            <v xml:space="preserve">NHA PHAN PHOI LINH NAM        </v>
          </cell>
          <cell r="H1036">
            <v>211</v>
          </cell>
        </row>
        <row r="1037">
          <cell r="E1037">
            <v>2183489</v>
          </cell>
          <cell r="F1037">
            <v>0</v>
          </cell>
          <cell r="G1037" t="str">
            <v xml:space="preserve">NHA PHAN PHOI NGUYEN VAN HAI  </v>
          </cell>
          <cell r="H1037">
            <v>211</v>
          </cell>
        </row>
        <row r="1038">
          <cell r="E1038">
            <v>2183496</v>
          </cell>
          <cell r="F1038">
            <v>5</v>
          </cell>
          <cell r="G1038" t="str">
            <v xml:space="preserve">DANG THI HOA                  </v>
          </cell>
          <cell r="H1038">
            <v>211</v>
          </cell>
        </row>
        <row r="1039">
          <cell r="E1039">
            <v>2183499</v>
          </cell>
          <cell r="F1039">
            <v>9</v>
          </cell>
          <cell r="G1039" t="str">
            <v xml:space="preserve">DANG DOAN THANG               </v>
          </cell>
          <cell r="H1039">
            <v>211</v>
          </cell>
        </row>
        <row r="1040">
          <cell r="E1040">
            <v>2183500</v>
          </cell>
          <cell r="F1040">
            <v>4</v>
          </cell>
          <cell r="G1040" t="str">
            <v xml:space="preserve">LE NI NA                      </v>
          </cell>
          <cell r="H1040">
            <v>211</v>
          </cell>
        </row>
        <row r="1041">
          <cell r="E1041">
            <v>2183533</v>
          </cell>
          <cell r="F1041">
            <v>5</v>
          </cell>
          <cell r="G1041" t="str">
            <v xml:space="preserve">DANG XUYEN CO LTD             </v>
          </cell>
          <cell r="H1041">
            <v>211</v>
          </cell>
        </row>
        <row r="1042">
          <cell r="E1042">
            <v>2183534</v>
          </cell>
          <cell r="F1042">
            <v>3</v>
          </cell>
          <cell r="G1042" t="str">
            <v xml:space="preserve">NGUYEN MANH HOANG             </v>
          </cell>
          <cell r="H1042">
            <v>213</v>
          </cell>
        </row>
        <row r="1043">
          <cell r="E1043">
            <v>2183643</v>
          </cell>
          <cell r="F1043">
            <v>2</v>
          </cell>
          <cell r="G1043" t="str">
            <v xml:space="preserve">NGUYEN THI BICH THUY          </v>
          </cell>
          <cell r="H1043">
            <v>213</v>
          </cell>
        </row>
        <row r="1044">
          <cell r="E1044">
            <v>2183645</v>
          </cell>
          <cell r="F1044">
            <v>7</v>
          </cell>
          <cell r="G1044" t="str">
            <v xml:space="preserve">TRAN CONG THANH               </v>
          </cell>
          <cell r="H1044">
            <v>213</v>
          </cell>
        </row>
        <row r="1045">
          <cell r="E1045">
            <v>2183646</v>
          </cell>
          <cell r="F1045">
            <v>5</v>
          </cell>
          <cell r="G1045" t="str">
            <v xml:space="preserve">LE VAN SU                     </v>
          </cell>
          <cell r="H1045">
            <v>213</v>
          </cell>
        </row>
        <row r="1046">
          <cell r="E1046">
            <v>2184441</v>
          </cell>
          <cell r="F1046">
            <v>0</v>
          </cell>
          <cell r="G1046" t="str">
            <v xml:space="preserve">LE THI LOC                    </v>
          </cell>
          <cell r="H1046">
            <v>213</v>
          </cell>
        </row>
        <row r="1047">
          <cell r="E1047">
            <v>2184444</v>
          </cell>
          <cell r="F1047">
            <v>4</v>
          </cell>
          <cell r="G1047" t="str">
            <v xml:space="preserve">NGUYEN BA CHUNG               </v>
          </cell>
          <cell r="H1047">
            <v>211</v>
          </cell>
        </row>
        <row r="1048">
          <cell r="E1048">
            <v>2184625</v>
          </cell>
          <cell r="F1048">
            <v>8</v>
          </cell>
          <cell r="G1048" t="str">
            <v xml:space="preserve">DAO THI DUYEN                 </v>
          </cell>
          <cell r="H1048">
            <v>213</v>
          </cell>
        </row>
        <row r="1049">
          <cell r="E1049">
            <v>2184627</v>
          </cell>
          <cell r="F1049">
            <v>4</v>
          </cell>
          <cell r="G1049" t="str">
            <v xml:space="preserve">NGUYEN NGOC HAI               </v>
          </cell>
          <cell r="H1049">
            <v>213</v>
          </cell>
        </row>
        <row r="1050">
          <cell r="E1050">
            <v>2184629</v>
          </cell>
          <cell r="F1050">
            <v>0</v>
          </cell>
          <cell r="G1050" t="str">
            <v xml:space="preserve">NGO CHI PHUONG                </v>
          </cell>
          <cell r="H1050">
            <v>213</v>
          </cell>
        </row>
        <row r="1051">
          <cell r="E1051">
            <v>2184631</v>
          </cell>
          <cell r="F1051">
            <v>6</v>
          </cell>
          <cell r="G1051" t="str">
            <v xml:space="preserve">NGUYEN THI THANH              </v>
          </cell>
          <cell r="H1051">
            <v>213</v>
          </cell>
        </row>
        <row r="1052">
          <cell r="E1052">
            <v>2184633</v>
          </cell>
          <cell r="F1052">
            <v>2</v>
          </cell>
          <cell r="G1052" t="str">
            <v xml:space="preserve">CTY TNHH PHUC CHINH           </v>
          </cell>
          <cell r="H1052">
            <v>211</v>
          </cell>
        </row>
        <row r="1053">
          <cell r="E1053">
            <v>2184694</v>
          </cell>
          <cell r="F1053">
            <v>4</v>
          </cell>
          <cell r="G1053" t="str">
            <v xml:space="preserve">DOAN VAN HAU                  </v>
          </cell>
          <cell r="H1053">
            <v>213</v>
          </cell>
        </row>
        <row r="1054">
          <cell r="E1054">
            <v>2184695</v>
          </cell>
          <cell r="F1054">
            <v>1</v>
          </cell>
          <cell r="G1054" t="str">
            <v xml:space="preserve">TRAN THI TU                   </v>
          </cell>
          <cell r="H1054">
            <v>213</v>
          </cell>
        </row>
        <row r="1055">
          <cell r="E1055">
            <v>2184696</v>
          </cell>
          <cell r="F1055">
            <v>9</v>
          </cell>
          <cell r="G1055" t="str">
            <v xml:space="preserve">PHUNG THI ANH                 </v>
          </cell>
          <cell r="H1055">
            <v>213</v>
          </cell>
        </row>
        <row r="1056">
          <cell r="E1056">
            <v>2184697</v>
          </cell>
          <cell r="F1056">
            <v>7</v>
          </cell>
          <cell r="G1056" t="str">
            <v xml:space="preserve">TIEU HOANG VUI                </v>
          </cell>
          <cell r="H1056">
            <v>213</v>
          </cell>
        </row>
        <row r="1057">
          <cell r="E1057">
            <v>2184698</v>
          </cell>
          <cell r="F1057">
            <v>5</v>
          </cell>
          <cell r="G1057" t="str">
            <v xml:space="preserve">NGUYEN VAN HOA                </v>
          </cell>
          <cell r="H1057">
            <v>213</v>
          </cell>
        </row>
        <row r="1058">
          <cell r="E1058">
            <v>2184699</v>
          </cell>
          <cell r="F1058">
            <v>3</v>
          </cell>
          <cell r="G1058" t="str">
            <v xml:space="preserve">NGUYEN SON                    </v>
          </cell>
          <cell r="H1058">
            <v>211</v>
          </cell>
        </row>
        <row r="1059">
          <cell r="E1059">
            <v>2184736</v>
          </cell>
          <cell r="F1059">
            <v>3</v>
          </cell>
          <cell r="G1059" t="str">
            <v xml:space="preserve">NGUYEN THI HONG VAN           </v>
          </cell>
          <cell r="H1059">
            <v>213</v>
          </cell>
        </row>
        <row r="1060">
          <cell r="E1060">
            <v>2184746</v>
          </cell>
          <cell r="F1060">
            <v>2</v>
          </cell>
          <cell r="G1060" t="str">
            <v xml:space="preserve">NGUYEN THI YEN                </v>
          </cell>
          <cell r="H1060">
            <v>213</v>
          </cell>
        </row>
        <row r="1061">
          <cell r="E1061">
            <v>2184747</v>
          </cell>
          <cell r="F1061">
            <v>0</v>
          </cell>
          <cell r="G1061" t="str">
            <v xml:space="preserve">CTY CP SXDV&amp;TM TH BAO LONG    </v>
          </cell>
          <cell r="H1061">
            <v>211</v>
          </cell>
        </row>
        <row r="1062">
          <cell r="E1062">
            <v>2184774</v>
          </cell>
          <cell r="F1062">
            <v>4</v>
          </cell>
          <cell r="G1062" t="str">
            <v xml:space="preserve">PHAM VAN SU                   </v>
          </cell>
          <cell r="H1062">
            <v>213</v>
          </cell>
        </row>
        <row r="1063">
          <cell r="E1063">
            <v>2184775</v>
          </cell>
          <cell r="F1063">
            <v>1</v>
          </cell>
          <cell r="G1063" t="str">
            <v xml:space="preserve">VU XUAN HAI                   </v>
          </cell>
          <cell r="H1063">
            <v>213</v>
          </cell>
        </row>
        <row r="1064">
          <cell r="E1064">
            <v>2184789</v>
          </cell>
          <cell r="F1064">
            <v>2</v>
          </cell>
          <cell r="G1064" t="str">
            <v xml:space="preserve">DO THI HUE                    </v>
          </cell>
          <cell r="H1064">
            <v>211</v>
          </cell>
        </row>
        <row r="1065">
          <cell r="E1065">
            <v>2184790</v>
          </cell>
          <cell r="F1065">
            <v>0</v>
          </cell>
          <cell r="G1065" t="str">
            <v xml:space="preserve">LAI THI HIEN                  </v>
          </cell>
          <cell r="H1065">
            <v>211</v>
          </cell>
        </row>
        <row r="1066">
          <cell r="E1066">
            <v>2184791</v>
          </cell>
          <cell r="F1066">
            <v>8</v>
          </cell>
          <cell r="G1066" t="str">
            <v xml:space="preserve">NGUYEN MANH HUNG              </v>
          </cell>
          <cell r="H1066">
            <v>211</v>
          </cell>
        </row>
        <row r="1067">
          <cell r="E1067">
            <v>2184792</v>
          </cell>
          <cell r="F1067">
            <v>6</v>
          </cell>
          <cell r="G1067" t="str">
            <v xml:space="preserve">PHAM THI HAI YEN              </v>
          </cell>
          <cell r="H1067">
            <v>211</v>
          </cell>
        </row>
        <row r="1068">
          <cell r="E1068">
            <v>2184797</v>
          </cell>
          <cell r="F1068">
            <v>5</v>
          </cell>
          <cell r="G1068" t="str">
            <v xml:space="preserve">PHAM THI XUYEN                </v>
          </cell>
          <cell r="H1068">
            <v>211</v>
          </cell>
        </row>
        <row r="1069">
          <cell r="E1069">
            <v>2184798</v>
          </cell>
          <cell r="F1069">
            <v>3</v>
          </cell>
          <cell r="G1069" t="str">
            <v xml:space="preserve">VU THI OANH                   </v>
          </cell>
          <cell r="H1069">
            <v>211</v>
          </cell>
        </row>
        <row r="1070">
          <cell r="E1070">
            <v>2184799</v>
          </cell>
          <cell r="F1070">
            <v>1</v>
          </cell>
          <cell r="G1070" t="str">
            <v xml:space="preserve">NGUYEN THI THU HUONG          </v>
          </cell>
          <cell r="H1070">
            <v>211</v>
          </cell>
        </row>
        <row r="1071">
          <cell r="E1071">
            <v>2184800</v>
          </cell>
          <cell r="F1071">
            <v>7</v>
          </cell>
          <cell r="G1071" t="str">
            <v xml:space="preserve">DAM MAI HOA                   </v>
          </cell>
          <cell r="H1071">
            <v>211</v>
          </cell>
        </row>
        <row r="1072">
          <cell r="E1072">
            <v>2184801</v>
          </cell>
          <cell r="F1072">
            <v>5</v>
          </cell>
          <cell r="G1072" t="str">
            <v xml:space="preserve">PHAM KIM NHAM                 </v>
          </cell>
          <cell r="H1072">
            <v>211</v>
          </cell>
        </row>
        <row r="1073">
          <cell r="E1073">
            <v>2184802</v>
          </cell>
          <cell r="F1073">
            <v>3</v>
          </cell>
          <cell r="G1073" t="str">
            <v xml:space="preserve">TRAN VU THAO                  </v>
          </cell>
          <cell r="H1073">
            <v>211</v>
          </cell>
        </row>
        <row r="1074">
          <cell r="E1074">
            <v>2184803</v>
          </cell>
          <cell r="F1074">
            <v>1</v>
          </cell>
          <cell r="G1074" t="str">
            <v xml:space="preserve">CHU THI LAN ANH               </v>
          </cell>
          <cell r="H1074">
            <v>211</v>
          </cell>
        </row>
        <row r="1075">
          <cell r="E1075">
            <v>2184804</v>
          </cell>
          <cell r="F1075">
            <v>9</v>
          </cell>
          <cell r="G1075" t="str">
            <v xml:space="preserve">NGUYEN HOAI ANH               </v>
          </cell>
          <cell r="H1075">
            <v>211</v>
          </cell>
        </row>
        <row r="1076">
          <cell r="E1076">
            <v>2184805</v>
          </cell>
          <cell r="F1076">
            <v>6</v>
          </cell>
          <cell r="G1076" t="str">
            <v xml:space="preserve">LE THI DUNG                   </v>
          </cell>
          <cell r="H1076">
            <v>211</v>
          </cell>
        </row>
        <row r="1077">
          <cell r="E1077">
            <v>2218455</v>
          </cell>
          <cell r="F1077">
            <v>0</v>
          </cell>
          <cell r="G1077" t="str">
            <v>CTY CO PHAN DV GIAI TRI HA NOI</v>
          </cell>
          <cell r="H1077">
            <v>213</v>
          </cell>
        </row>
        <row r="1078">
          <cell r="E1078">
            <v>2220782</v>
          </cell>
          <cell r="F1078">
            <v>3</v>
          </cell>
          <cell r="G1078" t="str">
            <v>CTCP STHI &amp; XNK T.MAI VIET NAM</v>
          </cell>
          <cell r="H1078">
            <v>213</v>
          </cell>
        </row>
        <row r="1079">
          <cell r="E1079">
            <v>3999888</v>
          </cell>
          <cell r="F1079">
            <v>5</v>
          </cell>
          <cell r="G1079" t="str">
            <v xml:space="preserve">PHAM DUC DONG                 </v>
          </cell>
          <cell r="H1079">
            <v>213</v>
          </cell>
        </row>
        <row r="1080">
          <cell r="E1080">
            <v>3999892</v>
          </cell>
          <cell r="F1080">
            <v>7</v>
          </cell>
          <cell r="G1080" t="str">
            <v xml:space="preserve">NGUYEN THI HAI                </v>
          </cell>
          <cell r="H1080">
            <v>213</v>
          </cell>
        </row>
        <row r="1081">
          <cell r="E1081">
            <v>3999895</v>
          </cell>
          <cell r="F1081">
            <v>0</v>
          </cell>
          <cell r="G1081" t="str">
            <v xml:space="preserve">LE VAN CHUYEN                 </v>
          </cell>
          <cell r="H1081">
            <v>213</v>
          </cell>
        </row>
        <row r="1082">
          <cell r="E1082">
            <v>3999898</v>
          </cell>
          <cell r="F1082">
            <v>4</v>
          </cell>
          <cell r="G1082" t="str">
            <v xml:space="preserve">TRAN THI OANH                 </v>
          </cell>
          <cell r="H1082">
            <v>213</v>
          </cell>
        </row>
        <row r="1083">
          <cell r="E1083">
            <v>3999899</v>
          </cell>
          <cell r="F1083">
            <v>2</v>
          </cell>
          <cell r="G1083" t="str">
            <v xml:space="preserve">NGUYEN BACH THANG             </v>
          </cell>
          <cell r="H1083">
            <v>213</v>
          </cell>
        </row>
        <row r="1084">
          <cell r="E1084">
            <v>3999904</v>
          </cell>
          <cell r="F1084">
            <v>0</v>
          </cell>
          <cell r="G1084" t="str">
            <v xml:space="preserve">NGUYEN THI OANH               </v>
          </cell>
          <cell r="H1084">
            <v>213</v>
          </cell>
        </row>
        <row r="1085">
          <cell r="E1085">
            <v>3999905</v>
          </cell>
          <cell r="F1085">
            <v>7</v>
          </cell>
          <cell r="G1085" t="str">
            <v xml:space="preserve">NGUYEN DUC HAI                </v>
          </cell>
          <cell r="H1085">
            <v>213</v>
          </cell>
        </row>
        <row r="1086">
          <cell r="E1086">
            <v>3999906</v>
          </cell>
          <cell r="F1086">
            <v>5</v>
          </cell>
          <cell r="G1086" t="str">
            <v xml:space="preserve">TRAN THI HOA                  </v>
          </cell>
          <cell r="H1086">
            <v>213</v>
          </cell>
        </row>
        <row r="1087">
          <cell r="E1087">
            <v>3999907</v>
          </cell>
          <cell r="F1087">
            <v>3</v>
          </cell>
          <cell r="G1087" t="str">
            <v xml:space="preserve">TRAN VAN BIEN                 </v>
          </cell>
          <cell r="H1087">
            <v>213</v>
          </cell>
        </row>
        <row r="1088">
          <cell r="E1088">
            <v>3999910</v>
          </cell>
          <cell r="F1088">
            <v>7</v>
          </cell>
          <cell r="G1088" t="str">
            <v xml:space="preserve">TRAN DINH BAY                 </v>
          </cell>
          <cell r="H1088">
            <v>213</v>
          </cell>
        </row>
        <row r="1089">
          <cell r="E1089">
            <v>3999912</v>
          </cell>
          <cell r="F1089">
            <v>3</v>
          </cell>
          <cell r="G1089" t="str">
            <v xml:space="preserve">LE VAN THI                    </v>
          </cell>
          <cell r="H1089">
            <v>213</v>
          </cell>
        </row>
        <row r="1090">
          <cell r="E1090">
            <v>3999915</v>
          </cell>
          <cell r="F1090">
            <v>6</v>
          </cell>
          <cell r="G1090" t="str">
            <v xml:space="preserve">MAI TAN SUU                   </v>
          </cell>
          <cell r="H1090">
            <v>213</v>
          </cell>
        </row>
        <row r="1091">
          <cell r="E1091">
            <v>3999919</v>
          </cell>
          <cell r="F1091">
            <v>8</v>
          </cell>
          <cell r="G1091" t="str">
            <v xml:space="preserve">DO TIEN NGHIA                 </v>
          </cell>
          <cell r="H1091">
            <v>213</v>
          </cell>
        </row>
        <row r="1092">
          <cell r="E1092">
            <v>3999951</v>
          </cell>
          <cell r="F1092">
            <v>1</v>
          </cell>
          <cell r="G1092" t="str">
            <v xml:space="preserve">DINH VAN LOI                  </v>
          </cell>
          <cell r="H1092">
            <v>213</v>
          </cell>
        </row>
        <row r="1093">
          <cell r="E1093">
            <v>2301794</v>
          </cell>
          <cell r="F1093">
            <v>0</v>
          </cell>
          <cell r="G1093" t="str">
            <v xml:space="preserve">CTY CO PHAN NHA NOI HO TAY    </v>
          </cell>
          <cell r="H1093">
            <v>213</v>
          </cell>
        </row>
        <row r="1094">
          <cell r="E1094">
            <v>2302058</v>
          </cell>
          <cell r="F1094">
            <v>9</v>
          </cell>
          <cell r="G1094" t="str">
            <v xml:space="preserve">CTY TNHH HLL GUOCO VIETNAM    </v>
          </cell>
          <cell r="H1094">
            <v>213</v>
          </cell>
        </row>
        <row r="1095">
          <cell r="E1095">
            <v>2415028</v>
          </cell>
          <cell r="F1095">
            <v>6</v>
          </cell>
          <cell r="G1095" t="str">
            <v xml:space="preserve">TRAN THI PHUONG               </v>
          </cell>
          <cell r="H1095">
            <v>213</v>
          </cell>
        </row>
        <row r="1096">
          <cell r="E1096">
            <v>2415031</v>
          </cell>
          <cell r="F1096">
            <v>0</v>
          </cell>
          <cell r="G1096" t="str">
            <v xml:space="preserve">BUI KHANH LONG                </v>
          </cell>
          <cell r="H1096">
            <v>213</v>
          </cell>
        </row>
        <row r="1097">
          <cell r="E1097">
            <v>2415037</v>
          </cell>
          <cell r="F1097">
            <v>7</v>
          </cell>
          <cell r="G1097" t="str">
            <v xml:space="preserve">NGUYEN TRONG VI               </v>
          </cell>
          <cell r="H1097">
            <v>213</v>
          </cell>
        </row>
        <row r="1098">
          <cell r="E1098">
            <v>2415051</v>
          </cell>
          <cell r="F1098">
            <v>8</v>
          </cell>
          <cell r="G1098" t="str">
            <v xml:space="preserve">PHAM VAN THAO                 </v>
          </cell>
          <cell r="H1098">
            <v>213</v>
          </cell>
        </row>
        <row r="1099">
          <cell r="E1099">
            <v>2415052</v>
          </cell>
          <cell r="F1099">
            <v>6</v>
          </cell>
          <cell r="G1099" t="str">
            <v xml:space="preserve">NHA PHAN PHOI DUONG KHIEM     </v>
          </cell>
          <cell r="H1099">
            <v>213</v>
          </cell>
        </row>
        <row r="1100">
          <cell r="E1100">
            <v>2415053</v>
          </cell>
          <cell r="F1100">
            <v>4</v>
          </cell>
          <cell r="G1100" t="str">
            <v xml:space="preserve">NHA PHAN PHOI NGAN NAM        </v>
          </cell>
          <cell r="H1100">
            <v>213</v>
          </cell>
        </row>
        <row r="1101">
          <cell r="E1101">
            <v>2418388</v>
          </cell>
          <cell r="F1101">
            <v>1</v>
          </cell>
          <cell r="G1101" t="str">
            <v xml:space="preserve">NGUYEN VAN TOAN               </v>
          </cell>
          <cell r="H1101">
            <v>213</v>
          </cell>
        </row>
        <row r="1102">
          <cell r="E1102">
            <v>2418389</v>
          </cell>
          <cell r="F1102">
            <v>9</v>
          </cell>
          <cell r="G1102" t="str">
            <v xml:space="preserve">DOAN XUAN HANH                </v>
          </cell>
          <cell r="H1102">
            <v>213</v>
          </cell>
        </row>
        <row r="1103">
          <cell r="E1103">
            <v>2418390</v>
          </cell>
          <cell r="F1103">
            <v>7</v>
          </cell>
          <cell r="G1103" t="str">
            <v xml:space="preserve">DO HUY HIEN                   </v>
          </cell>
          <cell r="H1103">
            <v>213</v>
          </cell>
        </row>
        <row r="1104">
          <cell r="E1104">
            <v>2418399</v>
          </cell>
          <cell r="F1104">
            <v>8</v>
          </cell>
          <cell r="G1104" t="str">
            <v xml:space="preserve">LE THI HUONG                  </v>
          </cell>
          <cell r="H1104">
            <v>213</v>
          </cell>
        </row>
        <row r="1105">
          <cell r="E1105">
            <v>2708276</v>
          </cell>
          <cell r="F1105">
            <v>7</v>
          </cell>
          <cell r="G1105" t="str">
            <v xml:space="preserve">VU THI OANH                   </v>
          </cell>
          <cell r="H1105">
            <v>213</v>
          </cell>
        </row>
        <row r="1106">
          <cell r="E1106">
            <v>2708277</v>
          </cell>
          <cell r="F1106">
            <v>5</v>
          </cell>
          <cell r="G1106" t="str">
            <v xml:space="preserve">LE NGOC MINH                  </v>
          </cell>
          <cell r="H1106">
            <v>213</v>
          </cell>
        </row>
        <row r="1107">
          <cell r="E1107">
            <v>2708278</v>
          </cell>
          <cell r="F1107">
            <v>3</v>
          </cell>
          <cell r="G1107" t="str">
            <v xml:space="preserve">HO THI LE HANG                </v>
          </cell>
          <cell r="H1107">
            <v>213</v>
          </cell>
        </row>
        <row r="1108">
          <cell r="E1108">
            <v>2708279</v>
          </cell>
          <cell r="F1108">
            <v>1</v>
          </cell>
          <cell r="G1108" t="str">
            <v xml:space="preserve">DO THI THANH THUONG           </v>
          </cell>
          <cell r="H1108">
            <v>213</v>
          </cell>
        </row>
        <row r="1109">
          <cell r="E1109">
            <v>2185121</v>
          </cell>
          <cell r="F1109">
            <v>7</v>
          </cell>
          <cell r="G1109" t="str">
            <v xml:space="preserve">TRINH THANH TUNG              </v>
          </cell>
          <cell r="H1109">
            <v>211</v>
          </cell>
        </row>
        <row r="1110">
          <cell r="E1110">
            <v>2185122</v>
          </cell>
          <cell r="F1110">
            <v>5</v>
          </cell>
          <cell r="G1110" t="str">
            <v xml:space="preserve">NGUYEN THI DIEU               </v>
          </cell>
          <cell r="H1110">
            <v>211</v>
          </cell>
        </row>
        <row r="1111">
          <cell r="E1111">
            <v>2185123</v>
          </cell>
          <cell r="F1111">
            <v>3</v>
          </cell>
          <cell r="G1111" t="str">
            <v xml:space="preserve">MAI LAN PHUONG                </v>
          </cell>
          <cell r="H1111">
            <v>211</v>
          </cell>
        </row>
        <row r="1112">
          <cell r="E1112">
            <v>2185124</v>
          </cell>
          <cell r="F1112">
            <v>1</v>
          </cell>
          <cell r="G1112" t="str">
            <v xml:space="preserve">NGUYEN THI NGO                </v>
          </cell>
          <cell r="H1112">
            <v>211</v>
          </cell>
        </row>
        <row r="1113">
          <cell r="E1113">
            <v>2185125</v>
          </cell>
          <cell r="F1113">
            <v>8</v>
          </cell>
          <cell r="G1113" t="str">
            <v xml:space="preserve">NGUYEN VAN HOA                </v>
          </cell>
          <cell r="H1113">
            <v>211</v>
          </cell>
        </row>
        <row r="1114">
          <cell r="E1114">
            <v>2185126</v>
          </cell>
          <cell r="F1114">
            <v>6</v>
          </cell>
          <cell r="G1114" t="str">
            <v xml:space="preserve">LE THI HAI                    </v>
          </cell>
          <cell r="H1114">
            <v>211</v>
          </cell>
        </row>
        <row r="1115">
          <cell r="E1115">
            <v>2185127</v>
          </cell>
          <cell r="F1115">
            <v>4</v>
          </cell>
          <cell r="G1115" t="str">
            <v xml:space="preserve">NGUYEN TUAN ANH               </v>
          </cell>
          <cell r="H1115">
            <v>211</v>
          </cell>
        </row>
        <row r="1116">
          <cell r="E1116">
            <v>2185128</v>
          </cell>
          <cell r="F1116">
            <v>2</v>
          </cell>
          <cell r="G1116" t="str">
            <v xml:space="preserve">NGUYEN THI SINH               </v>
          </cell>
          <cell r="H1116">
            <v>211</v>
          </cell>
        </row>
        <row r="1117">
          <cell r="E1117">
            <v>2185129</v>
          </cell>
          <cell r="F1117">
            <v>0</v>
          </cell>
          <cell r="G1117" t="str">
            <v xml:space="preserve">NGO THI YEN                   </v>
          </cell>
          <cell r="H1117">
            <v>211</v>
          </cell>
        </row>
        <row r="1118">
          <cell r="E1118">
            <v>2185130</v>
          </cell>
          <cell r="F1118">
            <v>8</v>
          </cell>
          <cell r="G1118" t="str">
            <v xml:space="preserve">TONG DUY TOAN                 </v>
          </cell>
          <cell r="H1118">
            <v>211</v>
          </cell>
        </row>
        <row r="1119">
          <cell r="E1119">
            <v>2185131</v>
          </cell>
          <cell r="F1119">
            <v>6</v>
          </cell>
          <cell r="G1119" t="str">
            <v xml:space="preserve">DANG THI THAO                 </v>
          </cell>
          <cell r="H1119">
            <v>211</v>
          </cell>
        </row>
        <row r="1120">
          <cell r="E1120">
            <v>2185132</v>
          </cell>
          <cell r="F1120">
            <v>4</v>
          </cell>
          <cell r="G1120" t="str">
            <v xml:space="preserve">DUONG VAN THE                 </v>
          </cell>
          <cell r="H1120">
            <v>211</v>
          </cell>
        </row>
        <row r="1121">
          <cell r="E1121">
            <v>2185133</v>
          </cell>
          <cell r="F1121">
            <v>2</v>
          </cell>
          <cell r="G1121" t="str">
            <v xml:space="preserve">HOANG THI PHUONG              </v>
          </cell>
          <cell r="H1121">
            <v>211</v>
          </cell>
        </row>
        <row r="1122">
          <cell r="E1122">
            <v>2185134</v>
          </cell>
          <cell r="F1122">
            <v>0</v>
          </cell>
          <cell r="G1122" t="str">
            <v xml:space="preserve">NGUYEN THI XUAN THU           </v>
          </cell>
          <cell r="H1122">
            <v>211</v>
          </cell>
        </row>
        <row r="1123">
          <cell r="E1123">
            <v>2185135</v>
          </cell>
          <cell r="F1123">
            <v>7</v>
          </cell>
          <cell r="G1123" t="str">
            <v xml:space="preserve">NGUYEN TUAN NGHIA             </v>
          </cell>
          <cell r="H1123">
            <v>211</v>
          </cell>
        </row>
        <row r="1124">
          <cell r="E1124">
            <v>2185136</v>
          </cell>
          <cell r="F1124">
            <v>5</v>
          </cell>
          <cell r="G1124" t="str">
            <v xml:space="preserve">NGO VUONG LINH                </v>
          </cell>
          <cell r="H1124">
            <v>211</v>
          </cell>
        </row>
        <row r="1125">
          <cell r="E1125">
            <v>2185137</v>
          </cell>
          <cell r="F1125">
            <v>3</v>
          </cell>
          <cell r="G1125" t="str">
            <v xml:space="preserve">CO HUY HIEP                   </v>
          </cell>
          <cell r="H1125">
            <v>211</v>
          </cell>
        </row>
        <row r="1126">
          <cell r="E1126">
            <v>2185138</v>
          </cell>
          <cell r="F1126">
            <v>1</v>
          </cell>
          <cell r="G1126" t="str">
            <v xml:space="preserve">DINH VAN LAN                  </v>
          </cell>
          <cell r="H1126">
            <v>211</v>
          </cell>
        </row>
        <row r="1127">
          <cell r="E1127">
            <v>2185139</v>
          </cell>
          <cell r="F1127">
            <v>9</v>
          </cell>
          <cell r="G1127" t="str">
            <v xml:space="preserve">NGUYEN HUU HIEN               </v>
          </cell>
          <cell r="H1127">
            <v>211</v>
          </cell>
        </row>
        <row r="1128">
          <cell r="E1128">
            <v>2185140</v>
          </cell>
          <cell r="F1128">
            <v>7</v>
          </cell>
          <cell r="G1128" t="str">
            <v xml:space="preserve">PHAM THI NOI                  </v>
          </cell>
          <cell r="H1128">
            <v>211</v>
          </cell>
        </row>
        <row r="1129">
          <cell r="E1129">
            <v>2185141</v>
          </cell>
          <cell r="F1129">
            <v>5</v>
          </cell>
          <cell r="G1129" t="str">
            <v xml:space="preserve">DANG THI LAN                  </v>
          </cell>
          <cell r="H1129">
            <v>211</v>
          </cell>
        </row>
        <row r="1130">
          <cell r="E1130">
            <v>2185142</v>
          </cell>
          <cell r="F1130">
            <v>3</v>
          </cell>
          <cell r="G1130" t="str">
            <v xml:space="preserve">NGUYEN THI LY                 </v>
          </cell>
          <cell r="H1130">
            <v>211</v>
          </cell>
        </row>
        <row r="1131">
          <cell r="E1131">
            <v>2185071</v>
          </cell>
          <cell r="F1131">
            <v>4</v>
          </cell>
          <cell r="G1131" t="str">
            <v xml:space="preserve">PHA XUAN BAC                  </v>
          </cell>
          <cell r="H1131">
            <v>211</v>
          </cell>
        </row>
        <row r="1132">
          <cell r="E1132">
            <v>2185072</v>
          </cell>
          <cell r="F1132">
            <v>2</v>
          </cell>
          <cell r="G1132" t="str">
            <v xml:space="preserve">HOANG VAN HUNG                </v>
          </cell>
          <cell r="H1132">
            <v>211</v>
          </cell>
        </row>
        <row r="1133">
          <cell r="E1133">
            <v>2185073</v>
          </cell>
          <cell r="F1133">
            <v>0</v>
          </cell>
          <cell r="G1133" t="str">
            <v xml:space="preserve">TRAN THI TAM                  </v>
          </cell>
          <cell r="H1133">
            <v>211</v>
          </cell>
        </row>
        <row r="1134">
          <cell r="E1134">
            <v>2185074</v>
          </cell>
          <cell r="F1134">
            <v>8</v>
          </cell>
          <cell r="G1134" t="str">
            <v xml:space="preserve">NGUYEN THI CHAU BANG          </v>
          </cell>
          <cell r="H1134">
            <v>211</v>
          </cell>
        </row>
        <row r="1135">
          <cell r="E1135">
            <v>2185075</v>
          </cell>
          <cell r="F1135">
            <v>5</v>
          </cell>
          <cell r="G1135" t="str">
            <v xml:space="preserve">DOAN TRONG PHUONG             </v>
          </cell>
          <cell r="H1135">
            <v>211</v>
          </cell>
        </row>
        <row r="1136">
          <cell r="E1136">
            <v>2185076</v>
          </cell>
          <cell r="F1136">
            <v>3</v>
          </cell>
          <cell r="G1136" t="str">
            <v xml:space="preserve">LUONG THI THU                 </v>
          </cell>
          <cell r="H1136">
            <v>211</v>
          </cell>
        </row>
        <row r="1137">
          <cell r="E1137">
            <v>2185077</v>
          </cell>
          <cell r="F1137">
            <v>1</v>
          </cell>
          <cell r="G1137" t="str">
            <v xml:space="preserve">TRINH THI HIEN                </v>
          </cell>
          <cell r="H1137">
            <v>211</v>
          </cell>
        </row>
        <row r="1138">
          <cell r="E1138">
            <v>2185078</v>
          </cell>
          <cell r="F1138">
            <v>9</v>
          </cell>
          <cell r="G1138" t="str">
            <v xml:space="preserve">TRINH KIM THUY                </v>
          </cell>
          <cell r="H1138">
            <v>211</v>
          </cell>
        </row>
        <row r="1139">
          <cell r="E1139">
            <v>2185079</v>
          </cell>
          <cell r="F1139">
            <v>7</v>
          </cell>
          <cell r="G1139" t="str">
            <v xml:space="preserve">CHU NAM PHUONG                </v>
          </cell>
          <cell r="H1139">
            <v>211</v>
          </cell>
        </row>
        <row r="1140">
          <cell r="E1140">
            <v>2185080</v>
          </cell>
          <cell r="F1140">
            <v>5</v>
          </cell>
          <cell r="G1140" t="str">
            <v xml:space="preserve">LUU NGOC OANH                 </v>
          </cell>
          <cell r="H1140">
            <v>211</v>
          </cell>
        </row>
        <row r="1141">
          <cell r="E1141">
            <v>2185081</v>
          </cell>
          <cell r="F1141">
            <v>3</v>
          </cell>
          <cell r="G1141" t="str">
            <v xml:space="preserve">NGUYEN MINH TIEN              </v>
          </cell>
          <cell r="H1141">
            <v>211</v>
          </cell>
        </row>
        <row r="1142">
          <cell r="E1142">
            <v>2185082</v>
          </cell>
          <cell r="F1142">
            <v>1</v>
          </cell>
          <cell r="G1142" t="str">
            <v xml:space="preserve">NGUYEN KHAC QUOC              </v>
          </cell>
          <cell r="H1142">
            <v>211</v>
          </cell>
        </row>
        <row r="1143">
          <cell r="E1143">
            <v>2185083</v>
          </cell>
          <cell r="F1143">
            <v>9</v>
          </cell>
          <cell r="G1143" t="str">
            <v xml:space="preserve">NGUYEN THI LE HANG            </v>
          </cell>
          <cell r="H1143">
            <v>211</v>
          </cell>
        </row>
        <row r="1144">
          <cell r="E1144">
            <v>2185084</v>
          </cell>
          <cell r="F1144">
            <v>7</v>
          </cell>
          <cell r="G1144" t="str">
            <v xml:space="preserve">NGUYEN HUY BAU                </v>
          </cell>
          <cell r="H1144">
            <v>211</v>
          </cell>
        </row>
        <row r="1145">
          <cell r="E1145">
            <v>2185085</v>
          </cell>
          <cell r="F1145">
            <v>4</v>
          </cell>
          <cell r="G1145" t="str">
            <v xml:space="preserve">VO THI SU                     </v>
          </cell>
          <cell r="H1145">
            <v>211</v>
          </cell>
        </row>
        <row r="1146">
          <cell r="E1146">
            <v>2185086</v>
          </cell>
          <cell r="F1146">
            <v>2</v>
          </cell>
          <cell r="G1146" t="str">
            <v xml:space="preserve">PHAM THI YEN                  </v>
          </cell>
          <cell r="H1146">
            <v>211</v>
          </cell>
        </row>
        <row r="1147">
          <cell r="E1147">
            <v>2185087</v>
          </cell>
          <cell r="F1147">
            <v>0</v>
          </cell>
          <cell r="G1147" t="str">
            <v xml:space="preserve">PHAN THI MINH                 </v>
          </cell>
          <cell r="H1147">
            <v>211</v>
          </cell>
        </row>
        <row r="1148">
          <cell r="E1148">
            <v>2185088</v>
          </cell>
          <cell r="F1148">
            <v>8</v>
          </cell>
          <cell r="G1148" t="str">
            <v xml:space="preserve">LE THUY NGA                   </v>
          </cell>
          <cell r="H1148">
            <v>211</v>
          </cell>
        </row>
        <row r="1149">
          <cell r="E1149">
            <v>2185089</v>
          </cell>
          <cell r="F1149">
            <v>6</v>
          </cell>
          <cell r="G1149" t="str">
            <v xml:space="preserve">VU NGOC LONG                  </v>
          </cell>
          <cell r="H1149">
            <v>211</v>
          </cell>
        </row>
        <row r="1150">
          <cell r="E1150">
            <v>2185090</v>
          </cell>
          <cell r="F1150">
            <v>4</v>
          </cell>
          <cell r="G1150" t="str">
            <v xml:space="preserve">LE THANH HA                   </v>
          </cell>
          <cell r="H1150">
            <v>211</v>
          </cell>
        </row>
        <row r="1151">
          <cell r="E1151">
            <v>2185091</v>
          </cell>
          <cell r="F1151">
            <v>2</v>
          </cell>
          <cell r="G1151" t="str">
            <v xml:space="preserve">DINH THI KIM TUYEN            </v>
          </cell>
          <cell r="H1151">
            <v>211</v>
          </cell>
        </row>
        <row r="1152">
          <cell r="E1152">
            <v>2185092</v>
          </cell>
          <cell r="F1152">
            <v>0</v>
          </cell>
          <cell r="G1152" t="str">
            <v xml:space="preserve">LE THI TUYET LAN              </v>
          </cell>
          <cell r="H1152">
            <v>211</v>
          </cell>
        </row>
        <row r="1153">
          <cell r="E1153">
            <v>2185093</v>
          </cell>
          <cell r="F1153">
            <v>8</v>
          </cell>
          <cell r="G1153" t="str">
            <v xml:space="preserve">VU HUY HOANG                  </v>
          </cell>
          <cell r="H1153">
            <v>211</v>
          </cell>
        </row>
        <row r="1154">
          <cell r="E1154">
            <v>2185094</v>
          </cell>
          <cell r="F1154">
            <v>6</v>
          </cell>
          <cell r="G1154" t="str">
            <v xml:space="preserve">DINH THI XUAN                 </v>
          </cell>
          <cell r="H1154">
            <v>211</v>
          </cell>
        </row>
        <row r="1155">
          <cell r="E1155">
            <v>2185037</v>
          </cell>
          <cell r="F1155">
            <v>5</v>
          </cell>
          <cell r="G1155" t="str">
            <v xml:space="preserve">MEGASTAR MEDIA JOINVENTURE CO </v>
          </cell>
          <cell r="H1155">
            <v>213</v>
          </cell>
        </row>
        <row r="1156">
          <cell r="E1156">
            <v>2185038</v>
          </cell>
          <cell r="F1156">
            <v>3</v>
          </cell>
          <cell r="G1156" t="str">
            <v xml:space="preserve">NGUYEN THI LAN                </v>
          </cell>
          <cell r="H1156">
            <v>211</v>
          </cell>
        </row>
        <row r="1157">
          <cell r="E1157">
            <v>2185039</v>
          </cell>
          <cell r="F1157">
            <v>1</v>
          </cell>
          <cell r="G1157" t="str">
            <v xml:space="preserve">CUNG VAN HUNG                 </v>
          </cell>
          <cell r="H1157">
            <v>211</v>
          </cell>
        </row>
        <row r="1158">
          <cell r="E1158">
            <v>2185040</v>
          </cell>
          <cell r="F1158">
            <v>9</v>
          </cell>
          <cell r="G1158" t="str">
            <v xml:space="preserve">UNG THI THANH HUONG           </v>
          </cell>
          <cell r="H1158">
            <v>211</v>
          </cell>
        </row>
        <row r="1159">
          <cell r="E1159">
            <v>2185041</v>
          </cell>
          <cell r="F1159">
            <v>7</v>
          </cell>
          <cell r="G1159" t="str">
            <v xml:space="preserve">NGUYEN THI LAN OANH           </v>
          </cell>
          <cell r="H1159">
            <v>211</v>
          </cell>
        </row>
        <row r="1160">
          <cell r="E1160">
            <v>2185042</v>
          </cell>
          <cell r="F1160">
            <v>5</v>
          </cell>
          <cell r="G1160" t="str">
            <v xml:space="preserve">NGUYEN TRONG HAC              </v>
          </cell>
          <cell r="H1160">
            <v>211</v>
          </cell>
        </row>
        <row r="1161">
          <cell r="E1161">
            <v>2185043</v>
          </cell>
          <cell r="F1161">
            <v>3</v>
          </cell>
          <cell r="G1161" t="str">
            <v xml:space="preserve">TRAN THI LUAN                 </v>
          </cell>
          <cell r="H1161">
            <v>211</v>
          </cell>
        </row>
        <row r="1162">
          <cell r="E1162">
            <v>2185044</v>
          </cell>
          <cell r="F1162">
            <v>1</v>
          </cell>
          <cell r="G1162" t="str">
            <v xml:space="preserve">DOAN TUNG KHUONG              </v>
          </cell>
          <cell r="H1162">
            <v>211</v>
          </cell>
        </row>
        <row r="1163">
          <cell r="E1163">
            <v>2185045</v>
          </cell>
          <cell r="F1163">
            <v>8</v>
          </cell>
          <cell r="G1163" t="str">
            <v xml:space="preserve">HOANG VAN MANH                </v>
          </cell>
          <cell r="H1163">
            <v>211</v>
          </cell>
        </row>
        <row r="1164">
          <cell r="E1164">
            <v>2185046</v>
          </cell>
          <cell r="F1164">
            <v>6</v>
          </cell>
          <cell r="G1164" t="str">
            <v xml:space="preserve">VU DUC KHAI                   </v>
          </cell>
          <cell r="H1164">
            <v>211</v>
          </cell>
        </row>
        <row r="1165">
          <cell r="E1165">
            <v>2185209</v>
          </cell>
          <cell r="F1165">
            <v>0</v>
          </cell>
          <cell r="G1165" t="str">
            <v xml:space="preserve">VU XUAN NGUYEN                </v>
          </cell>
          <cell r="H1165">
            <v>211</v>
          </cell>
        </row>
        <row r="1166">
          <cell r="E1166">
            <v>2185033</v>
          </cell>
          <cell r="F1166">
            <v>4</v>
          </cell>
          <cell r="G1166" t="str">
            <v xml:space="preserve">MDC CHUNG SY                  </v>
          </cell>
          <cell r="H1166">
            <v>211</v>
          </cell>
        </row>
        <row r="1167">
          <cell r="E1167">
            <v>2185034</v>
          </cell>
          <cell r="F1167">
            <v>2</v>
          </cell>
          <cell r="G1167" t="str">
            <v xml:space="preserve">MDC HUE HUY                   </v>
          </cell>
          <cell r="H1167">
            <v>211</v>
          </cell>
        </row>
        <row r="1168">
          <cell r="E1168">
            <v>2185035</v>
          </cell>
          <cell r="F1168">
            <v>9</v>
          </cell>
          <cell r="G1168" t="str">
            <v xml:space="preserve">NGUYEN VAN NGUYEN             </v>
          </cell>
          <cell r="H1168">
            <v>211</v>
          </cell>
        </row>
        <row r="1169">
          <cell r="E1169">
            <v>2185036</v>
          </cell>
          <cell r="F1169">
            <v>7</v>
          </cell>
          <cell r="G1169" t="str">
            <v xml:space="preserve">MDC HA HOA                    </v>
          </cell>
          <cell r="H1169">
            <v>211</v>
          </cell>
        </row>
        <row r="1170">
          <cell r="E1170">
            <v>2185196</v>
          </cell>
          <cell r="F1170">
            <v>9</v>
          </cell>
          <cell r="G1170" t="str">
            <v xml:space="preserve">DO MAI HUONG                  </v>
          </cell>
          <cell r="H1170">
            <v>211</v>
          </cell>
        </row>
        <row r="1171">
          <cell r="E1171">
            <v>2185208</v>
          </cell>
          <cell r="F1171">
            <v>2</v>
          </cell>
          <cell r="G1171" t="str">
            <v xml:space="preserve">PHAM THUY NGA                 </v>
          </cell>
          <cell r="H1171">
            <v>211</v>
          </cell>
        </row>
        <row r="1172">
          <cell r="E1172">
            <v>2185162</v>
          </cell>
          <cell r="F1172">
            <v>1</v>
          </cell>
          <cell r="G1172" t="str">
            <v xml:space="preserve">VU THI TRAM                   </v>
          </cell>
          <cell r="H1172">
            <v>211</v>
          </cell>
        </row>
        <row r="1173">
          <cell r="E1173">
            <v>2185164</v>
          </cell>
          <cell r="F1173">
            <v>7</v>
          </cell>
          <cell r="G1173" t="str">
            <v xml:space="preserve">PHUNG VAN HIEP                </v>
          </cell>
          <cell r="H1173">
            <v>211</v>
          </cell>
        </row>
        <row r="1174">
          <cell r="E1174">
            <v>2185166</v>
          </cell>
          <cell r="F1174">
            <v>2</v>
          </cell>
          <cell r="G1174" t="str">
            <v xml:space="preserve">NGUYEN MINH HUE               </v>
          </cell>
          <cell r="H1174">
            <v>211</v>
          </cell>
        </row>
        <row r="1175">
          <cell r="E1175">
            <v>2185192</v>
          </cell>
          <cell r="F1175">
            <v>8</v>
          </cell>
          <cell r="G1175" t="str">
            <v xml:space="preserve">VU NGOC THAN                  </v>
          </cell>
          <cell r="H1175">
            <v>211</v>
          </cell>
        </row>
        <row r="1176">
          <cell r="E1176">
            <v>2185194</v>
          </cell>
          <cell r="F1176">
            <v>4</v>
          </cell>
          <cell r="G1176" t="str">
            <v xml:space="preserve">VU VAN HUY                    </v>
          </cell>
          <cell r="H1176">
            <v>211</v>
          </cell>
        </row>
        <row r="1177">
          <cell r="E1177">
            <v>2185065</v>
          </cell>
          <cell r="F1177">
            <v>6</v>
          </cell>
          <cell r="G1177" t="str">
            <v xml:space="preserve">NGUYEN MINH CUONG             </v>
          </cell>
          <cell r="H1177">
            <v>211</v>
          </cell>
        </row>
        <row r="1178">
          <cell r="E1178">
            <v>2185067</v>
          </cell>
          <cell r="F1178">
            <v>2</v>
          </cell>
          <cell r="G1178" t="str">
            <v xml:space="preserve">NGUYEN VAN DUNG               </v>
          </cell>
          <cell r="H1178">
            <v>211</v>
          </cell>
        </row>
        <row r="1179">
          <cell r="E1179">
            <v>2185068</v>
          </cell>
          <cell r="F1179">
            <v>0</v>
          </cell>
          <cell r="G1179" t="str">
            <v xml:space="preserve">VU BAO NGOC                   </v>
          </cell>
          <cell r="H1179">
            <v>211</v>
          </cell>
        </row>
        <row r="1180">
          <cell r="E1180">
            <v>2185069</v>
          </cell>
          <cell r="F1180">
            <v>8</v>
          </cell>
          <cell r="G1180" t="str">
            <v xml:space="preserve">DUONG DINH DUNG               </v>
          </cell>
          <cell r="H1180">
            <v>211</v>
          </cell>
        </row>
        <row r="1181">
          <cell r="E1181">
            <v>2185070</v>
          </cell>
          <cell r="F1181">
            <v>6</v>
          </cell>
          <cell r="G1181" t="str">
            <v xml:space="preserve">BUI HUY PHONG                 </v>
          </cell>
          <cell r="H1181">
            <v>211</v>
          </cell>
        </row>
        <row r="1182">
          <cell r="E1182">
            <v>2185096</v>
          </cell>
          <cell r="F1182">
            <v>1</v>
          </cell>
          <cell r="G1182" t="str">
            <v xml:space="preserve">NGUYEN THI XUAN               </v>
          </cell>
          <cell r="H1182">
            <v>211</v>
          </cell>
        </row>
        <row r="1183">
          <cell r="E1183">
            <v>2185098</v>
          </cell>
          <cell r="F1183">
            <v>7</v>
          </cell>
          <cell r="G1183" t="str">
            <v xml:space="preserve">TRAN HONG LIEN                </v>
          </cell>
          <cell r="H1183">
            <v>211</v>
          </cell>
        </row>
        <row r="1184">
          <cell r="E1184">
            <v>2185100</v>
          </cell>
          <cell r="F1184">
            <v>1</v>
          </cell>
          <cell r="G1184" t="str">
            <v xml:space="preserve">PHUONG THI LIEN               </v>
          </cell>
          <cell r="H1184">
            <v>211</v>
          </cell>
        </row>
        <row r="1185">
          <cell r="E1185">
            <v>2185102</v>
          </cell>
          <cell r="F1185">
            <v>7</v>
          </cell>
          <cell r="G1185" t="str">
            <v xml:space="preserve">NGUYEN HUY HUNG               </v>
          </cell>
          <cell r="H1185">
            <v>211</v>
          </cell>
        </row>
        <row r="1186">
          <cell r="E1186">
            <v>2185104</v>
          </cell>
          <cell r="F1186">
            <v>3</v>
          </cell>
          <cell r="G1186" t="str">
            <v xml:space="preserve">BUI THANH VAN                 </v>
          </cell>
          <cell r="H1186">
            <v>211</v>
          </cell>
        </row>
        <row r="1187">
          <cell r="E1187">
            <v>2185106</v>
          </cell>
          <cell r="F1187">
            <v>8</v>
          </cell>
          <cell r="G1187" t="str">
            <v xml:space="preserve">DO MINH HONG                  </v>
          </cell>
          <cell r="H1187">
            <v>211</v>
          </cell>
        </row>
        <row r="1188">
          <cell r="E1188">
            <v>2185118</v>
          </cell>
          <cell r="F1188">
            <v>3</v>
          </cell>
          <cell r="G1188" t="str">
            <v xml:space="preserve">PHAN THI TAI                  </v>
          </cell>
          <cell r="H1188">
            <v>211</v>
          </cell>
        </row>
        <row r="1189">
          <cell r="E1189">
            <v>2185144</v>
          </cell>
          <cell r="F1189">
            <v>9</v>
          </cell>
          <cell r="G1189" t="str">
            <v xml:space="preserve">NGUYEN THUY HOAN              </v>
          </cell>
          <cell r="H1189">
            <v>211</v>
          </cell>
        </row>
        <row r="1190">
          <cell r="E1190">
            <v>2185146</v>
          </cell>
          <cell r="F1190">
            <v>4</v>
          </cell>
          <cell r="G1190" t="str">
            <v xml:space="preserve">QUACH DINH HANH               </v>
          </cell>
          <cell r="H1190">
            <v>211</v>
          </cell>
        </row>
        <row r="1191">
          <cell r="E1191">
            <v>2185148</v>
          </cell>
          <cell r="F1191">
            <v>0</v>
          </cell>
          <cell r="G1191" t="str">
            <v xml:space="preserve">KIM VAN BO                    </v>
          </cell>
          <cell r="H1191">
            <v>211</v>
          </cell>
        </row>
        <row r="1192">
          <cell r="E1192">
            <v>2185150</v>
          </cell>
          <cell r="F1192">
            <v>6</v>
          </cell>
          <cell r="G1192" t="str">
            <v xml:space="preserve">PHAM THI HA                   </v>
          </cell>
          <cell r="H1192">
            <v>211</v>
          </cell>
        </row>
        <row r="1193">
          <cell r="E1193">
            <v>2185151</v>
          </cell>
          <cell r="F1193">
            <v>4</v>
          </cell>
          <cell r="G1193" t="str">
            <v xml:space="preserve">TRAN THI PHUONG               </v>
          </cell>
          <cell r="H1193">
            <v>211</v>
          </cell>
        </row>
        <row r="1194">
          <cell r="E1194">
            <v>2185152</v>
          </cell>
          <cell r="F1194">
            <v>2</v>
          </cell>
          <cell r="G1194" t="str">
            <v xml:space="preserve">NGUYEN THI TUYET NGA          </v>
          </cell>
          <cell r="H1194">
            <v>211</v>
          </cell>
        </row>
        <row r="1195">
          <cell r="E1195">
            <v>2185153</v>
          </cell>
          <cell r="F1195">
            <v>0</v>
          </cell>
          <cell r="G1195" t="str">
            <v xml:space="preserve">PHAM TIEN DUNG                </v>
          </cell>
          <cell r="H1195">
            <v>211</v>
          </cell>
        </row>
        <row r="1196">
          <cell r="E1196">
            <v>2185154</v>
          </cell>
          <cell r="F1196">
            <v>8</v>
          </cell>
          <cell r="G1196" t="str">
            <v xml:space="preserve">NGUYEN VAN THAN               </v>
          </cell>
          <cell r="H1196">
            <v>211</v>
          </cell>
        </row>
        <row r="1197">
          <cell r="E1197">
            <v>2185155</v>
          </cell>
          <cell r="F1197">
            <v>5</v>
          </cell>
          <cell r="G1197" t="str">
            <v xml:space="preserve">BUI VAN PHUC                  </v>
          </cell>
          <cell r="H1197">
            <v>211</v>
          </cell>
        </row>
        <row r="1198">
          <cell r="E1198">
            <v>2185156</v>
          </cell>
          <cell r="F1198">
            <v>3</v>
          </cell>
          <cell r="G1198" t="str">
            <v xml:space="preserve">DINH THI XUYEN                </v>
          </cell>
          <cell r="H1198">
            <v>211</v>
          </cell>
        </row>
        <row r="1199">
          <cell r="E1199">
            <v>2185157</v>
          </cell>
          <cell r="F1199">
            <v>1</v>
          </cell>
          <cell r="G1199" t="str">
            <v xml:space="preserve">NGUYEN THI THANH HAI          </v>
          </cell>
          <cell r="H1199">
            <v>211</v>
          </cell>
        </row>
        <row r="1200">
          <cell r="E1200">
            <v>2185158</v>
          </cell>
          <cell r="F1200">
            <v>9</v>
          </cell>
          <cell r="G1200" t="str">
            <v xml:space="preserve">NGUYEN THI MINH               </v>
          </cell>
          <cell r="H1200">
            <v>211</v>
          </cell>
        </row>
        <row r="1201">
          <cell r="E1201">
            <v>2185159</v>
          </cell>
          <cell r="F1201">
            <v>7</v>
          </cell>
          <cell r="G1201" t="str">
            <v xml:space="preserve">NGUYEN THI NHAM               </v>
          </cell>
          <cell r="H1201">
            <v>211</v>
          </cell>
        </row>
        <row r="1202">
          <cell r="E1202">
            <v>2185160</v>
          </cell>
          <cell r="F1202">
            <v>5</v>
          </cell>
          <cell r="G1202" t="str">
            <v xml:space="preserve">NGUYEN THI HOA                </v>
          </cell>
          <cell r="H1202">
            <v>211</v>
          </cell>
        </row>
        <row r="1203">
          <cell r="E1203">
            <v>2185047</v>
          </cell>
          <cell r="F1203">
            <v>4</v>
          </cell>
          <cell r="G1203" t="str">
            <v xml:space="preserve">TRUONG THI THANH              </v>
          </cell>
          <cell r="H1203">
            <v>211</v>
          </cell>
        </row>
        <row r="1204">
          <cell r="E1204">
            <v>2185048</v>
          </cell>
          <cell r="F1204">
            <v>2</v>
          </cell>
          <cell r="G1204" t="str">
            <v xml:space="preserve">LE PHUC THANH                 </v>
          </cell>
          <cell r="H1204">
            <v>211</v>
          </cell>
        </row>
        <row r="1205">
          <cell r="E1205">
            <v>2185050</v>
          </cell>
          <cell r="F1205">
            <v>8</v>
          </cell>
          <cell r="G1205" t="str">
            <v xml:space="preserve">DINH THI NHAN                 </v>
          </cell>
          <cell r="H1205">
            <v>211</v>
          </cell>
        </row>
        <row r="1206">
          <cell r="E1206">
            <v>2185052</v>
          </cell>
          <cell r="F1206">
            <v>4</v>
          </cell>
          <cell r="G1206" t="str">
            <v xml:space="preserve">DANG THI HUY                  </v>
          </cell>
          <cell r="H1206">
            <v>211</v>
          </cell>
        </row>
        <row r="1207">
          <cell r="E1207">
            <v>2185064</v>
          </cell>
          <cell r="F1207">
            <v>9</v>
          </cell>
          <cell r="G1207" t="str">
            <v xml:space="preserve">LE DUC LIEN                   </v>
          </cell>
          <cell r="H1207">
            <v>211</v>
          </cell>
        </row>
        <row r="1208">
          <cell r="E1208">
            <v>2185066</v>
          </cell>
          <cell r="F1208">
            <v>4</v>
          </cell>
          <cell r="G1208" t="str">
            <v xml:space="preserve">PHAM MANH HUNG                </v>
          </cell>
          <cell r="H1208">
            <v>211</v>
          </cell>
        </row>
        <row r="1209">
          <cell r="E1209">
            <v>2185095</v>
          </cell>
          <cell r="F1209">
            <v>3</v>
          </cell>
          <cell r="G1209" t="str">
            <v xml:space="preserve">NGUYEN THI HUE                </v>
          </cell>
          <cell r="H1209">
            <v>211</v>
          </cell>
        </row>
        <row r="1210">
          <cell r="E1210">
            <v>2185097</v>
          </cell>
          <cell r="F1210">
            <v>9</v>
          </cell>
          <cell r="G1210" t="str">
            <v xml:space="preserve">DANG THI MINH NGUYET          </v>
          </cell>
          <cell r="H1210">
            <v>211</v>
          </cell>
        </row>
        <row r="1211">
          <cell r="E1211">
            <v>2185099</v>
          </cell>
          <cell r="F1211">
            <v>5</v>
          </cell>
          <cell r="G1211" t="str">
            <v xml:space="preserve">TRUNG HUE HA                  </v>
          </cell>
          <cell r="H1211">
            <v>211</v>
          </cell>
        </row>
        <row r="1212">
          <cell r="E1212">
            <v>2185101</v>
          </cell>
          <cell r="F1212">
            <v>9</v>
          </cell>
          <cell r="G1212" t="str">
            <v xml:space="preserve">NGUYEN THI BINH               </v>
          </cell>
          <cell r="H1212">
            <v>211</v>
          </cell>
        </row>
        <row r="1213">
          <cell r="E1213">
            <v>2185103</v>
          </cell>
          <cell r="F1213">
            <v>5</v>
          </cell>
          <cell r="G1213" t="str">
            <v xml:space="preserve">DANG THI KIM THOA             </v>
          </cell>
          <cell r="H1213">
            <v>211</v>
          </cell>
        </row>
        <row r="1214">
          <cell r="E1214">
            <v>2185105</v>
          </cell>
          <cell r="F1214">
            <v>0</v>
          </cell>
          <cell r="G1214" t="str">
            <v xml:space="preserve">HOANG THI THU                 </v>
          </cell>
          <cell r="H1214">
            <v>211</v>
          </cell>
        </row>
        <row r="1215">
          <cell r="E1215">
            <v>2185107</v>
          </cell>
          <cell r="F1215">
            <v>6</v>
          </cell>
          <cell r="G1215" t="str">
            <v xml:space="preserve">NGUYEN XUAN KHOA              </v>
          </cell>
          <cell r="H1215">
            <v>211</v>
          </cell>
        </row>
        <row r="1216">
          <cell r="E1216">
            <v>2185108</v>
          </cell>
          <cell r="F1216">
            <v>4</v>
          </cell>
          <cell r="G1216" t="str">
            <v xml:space="preserve">LE THI TUYET                  </v>
          </cell>
          <cell r="H1216">
            <v>211</v>
          </cell>
        </row>
        <row r="1217">
          <cell r="E1217">
            <v>2185109</v>
          </cell>
          <cell r="F1217">
            <v>2</v>
          </cell>
          <cell r="G1217" t="str">
            <v xml:space="preserve">DUONG VAN THE                 </v>
          </cell>
          <cell r="H1217">
            <v>211</v>
          </cell>
        </row>
        <row r="1218">
          <cell r="E1218">
            <v>2185110</v>
          </cell>
          <cell r="F1218">
            <v>0</v>
          </cell>
          <cell r="G1218" t="str">
            <v xml:space="preserve">NGUYEN THI MINH TAM           </v>
          </cell>
          <cell r="H1218">
            <v>211</v>
          </cell>
        </row>
        <row r="1219">
          <cell r="E1219">
            <v>2185111</v>
          </cell>
          <cell r="F1219">
            <v>8</v>
          </cell>
          <cell r="G1219" t="str">
            <v xml:space="preserve">NGUYEN THI MINH THAO          </v>
          </cell>
          <cell r="H1219">
            <v>211</v>
          </cell>
        </row>
        <row r="1220">
          <cell r="E1220">
            <v>2185112</v>
          </cell>
          <cell r="F1220">
            <v>6</v>
          </cell>
          <cell r="G1220" t="str">
            <v xml:space="preserve">NGUYEN HONG THAO              </v>
          </cell>
          <cell r="H1220">
            <v>211</v>
          </cell>
        </row>
        <row r="1221">
          <cell r="E1221">
            <v>2185113</v>
          </cell>
          <cell r="F1221">
            <v>4</v>
          </cell>
          <cell r="G1221" t="str">
            <v xml:space="preserve">DANG QUOC DUNG                </v>
          </cell>
          <cell r="H1221">
            <v>211</v>
          </cell>
        </row>
        <row r="1222">
          <cell r="E1222">
            <v>2185114</v>
          </cell>
          <cell r="F1222">
            <v>2</v>
          </cell>
          <cell r="G1222" t="str">
            <v xml:space="preserve">LE TRONG HUE                  </v>
          </cell>
          <cell r="H1222">
            <v>211</v>
          </cell>
        </row>
        <row r="1223">
          <cell r="E1223">
            <v>2185115</v>
          </cell>
          <cell r="F1223">
            <v>9</v>
          </cell>
          <cell r="G1223" t="str">
            <v xml:space="preserve">PHAM DUY SON                  </v>
          </cell>
          <cell r="H1223">
            <v>211</v>
          </cell>
        </row>
        <row r="1224">
          <cell r="E1224">
            <v>2185116</v>
          </cell>
          <cell r="F1224">
            <v>7</v>
          </cell>
          <cell r="G1224" t="str">
            <v xml:space="preserve">LE THI HANG                   </v>
          </cell>
          <cell r="H1224">
            <v>211</v>
          </cell>
        </row>
        <row r="1225">
          <cell r="E1225">
            <v>2185117</v>
          </cell>
          <cell r="F1225">
            <v>5</v>
          </cell>
          <cell r="G1225" t="str">
            <v xml:space="preserve">NGUYEN THI GIANG              </v>
          </cell>
          <cell r="H1225">
            <v>211</v>
          </cell>
        </row>
        <row r="1226">
          <cell r="E1226">
            <v>2185143</v>
          </cell>
          <cell r="F1226">
            <v>1</v>
          </cell>
          <cell r="G1226" t="str">
            <v xml:space="preserve">TRAN THI LAN                  </v>
          </cell>
          <cell r="H1226">
            <v>211</v>
          </cell>
        </row>
        <row r="1227">
          <cell r="E1227">
            <v>2185145</v>
          </cell>
          <cell r="F1227">
            <v>6</v>
          </cell>
          <cell r="G1227" t="str">
            <v xml:space="preserve">VU THUY DUONG                 </v>
          </cell>
          <cell r="H1227">
            <v>211</v>
          </cell>
        </row>
        <row r="1228">
          <cell r="E1228">
            <v>2185147</v>
          </cell>
          <cell r="F1228">
            <v>2</v>
          </cell>
          <cell r="G1228" t="str">
            <v xml:space="preserve">NGUYEN TIEN LUC               </v>
          </cell>
          <cell r="H1228">
            <v>211</v>
          </cell>
        </row>
        <row r="1229">
          <cell r="E1229">
            <v>2185149</v>
          </cell>
          <cell r="F1229">
            <v>8</v>
          </cell>
          <cell r="G1229" t="str">
            <v xml:space="preserve">DANG THI PHUONG THAO          </v>
          </cell>
          <cell r="H1229">
            <v>211</v>
          </cell>
        </row>
        <row r="1230">
          <cell r="E1230">
            <v>2185161</v>
          </cell>
          <cell r="F1230">
            <v>3</v>
          </cell>
          <cell r="G1230" t="str">
            <v xml:space="preserve">LE THI PHUONG LAN             </v>
          </cell>
          <cell r="H1230">
            <v>211</v>
          </cell>
        </row>
        <row r="1231">
          <cell r="E1231">
            <v>2185163</v>
          </cell>
          <cell r="F1231">
            <v>9</v>
          </cell>
          <cell r="G1231" t="str">
            <v xml:space="preserve">BUI THI THUY HOA              </v>
          </cell>
          <cell r="H1231">
            <v>211</v>
          </cell>
        </row>
        <row r="1232">
          <cell r="E1232">
            <v>2185165</v>
          </cell>
          <cell r="F1232">
            <v>4</v>
          </cell>
          <cell r="G1232" t="str">
            <v xml:space="preserve">LE HANG                       </v>
          </cell>
          <cell r="H1232">
            <v>211</v>
          </cell>
        </row>
        <row r="1233">
          <cell r="E1233">
            <v>2185191</v>
          </cell>
          <cell r="F1233">
            <v>0</v>
          </cell>
          <cell r="G1233" t="str">
            <v xml:space="preserve">BUI KIM OANH                  </v>
          </cell>
          <cell r="H1233">
            <v>211</v>
          </cell>
        </row>
        <row r="1234">
          <cell r="E1234">
            <v>2185193</v>
          </cell>
          <cell r="F1234">
            <v>6</v>
          </cell>
          <cell r="G1234" t="str">
            <v xml:space="preserve">NGUYEN THI NGA                </v>
          </cell>
          <cell r="H1234">
            <v>211</v>
          </cell>
        </row>
        <row r="1235">
          <cell r="E1235">
            <v>2185195</v>
          </cell>
          <cell r="F1235">
            <v>1</v>
          </cell>
          <cell r="G1235" t="str">
            <v xml:space="preserve">NGUYEN THI VAN THANH          </v>
          </cell>
          <cell r="H1235">
            <v>211</v>
          </cell>
        </row>
        <row r="1236">
          <cell r="E1236">
            <v>2185197</v>
          </cell>
          <cell r="F1236">
            <v>7</v>
          </cell>
          <cell r="G1236" t="str">
            <v xml:space="preserve">NGUYEN LONG HA                </v>
          </cell>
          <cell r="H1236">
            <v>211</v>
          </cell>
        </row>
        <row r="1237">
          <cell r="E1237">
            <v>2185198</v>
          </cell>
          <cell r="F1237">
            <v>5</v>
          </cell>
          <cell r="G1237" t="str">
            <v xml:space="preserve">NGUYEN VAN TOAN               </v>
          </cell>
          <cell r="H1237">
            <v>211</v>
          </cell>
        </row>
        <row r="1238">
          <cell r="E1238">
            <v>2185199</v>
          </cell>
          <cell r="F1238">
            <v>3</v>
          </cell>
          <cell r="G1238" t="str">
            <v xml:space="preserve">BUI HUU TINH                  </v>
          </cell>
          <cell r="H1238">
            <v>211</v>
          </cell>
        </row>
        <row r="1239">
          <cell r="E1239">
            <v>2185200</v>
          </cell>
          <cell r="F1239">
            <v>9</v>
          </cell>
          <cell r="G1239" t="str">
            <v xml:space="preserve">TRAN TRUNG CHIEN              </v>
          </cell>
          <cell r="H1239">
            <v>211</v>
          </cell>
        </row>
        <row r="1240">
          <cell r="E1240">
            <v>2185201</v>
          </cell>
          <cell r="F1240">
            <v>7</v>
          </cell>
          <cell r="G1240" t="str">
            <v xml:space="preserve">PHAM THANH MAI                </v>
          </cell>
          <cell r="H1240">
            <v>211</v>
          </cell>
        </row>
        <row r="1241">
          <cell r="E1241">
            <v>2185202</v>
          </cell>
          <cell r="F1241">
            <v>5</v>
          </cell>
          <cell r="G1241" t="str">
            <v xml:space="preserve">NGUYEN LAN PHUONG             </v>
          </cell>
          <cell r="H1241">
            <v>211</v>
          </cell>
        </row>
        <row r="1242">
          <cell r="E1242">
            <v>2185203</v>
          </cell>
          <cell r="F1242">
            <v>3</v>
          </cell>
          <cell r="G1242" t="str">
            <v xml:space="preserve">TA THI HUYEN TRANG            </v>
          </cell>
          <cell r="H1242">
            <v>211</v>
          </cell>
        </row>
        <row r="1243">
          <cell r="E1243">
            <v>2185204</v>
          </cell>
          <cell r="F1243">
            <v>1</v>
          </cell>
          <cell r="G1243" t="str">
            <v xml:space="preserve">LE HONG THU                   </v>
          </cell>
          <cell r="H1243">
            <v>211</v>
          </cell>
        </row>
        <row r="1244">
          <cell r="E1244">
            <v>2185205</v>
          </cell>
          <cell r="F1244">
            <v>8</v>
          </cell>
          <cell r="G1244" t="str">
            <v xml:space="preserve">NGUYEN VAN LUONG              </v>
          </cell>
          <cell r="H1244">
            <v>211</v>
          </cell>
        </row>
        <row r="1245">
          <cell r="E1245">
            <v>2185206</v>
          </cell>
          <cell r="F1245">
            <v>6</v>
          </cell>
          <cell r="G1245" t="str">
            <v xml:space="preserve">LE THI THAI HA                </v>
          </cell>
          <cell r="H1245">
            <v>211</v>
          </cell>
        </row>
        <row r="1246">
          <cell r="E1246">
            <v>2185207</v>
          </cell>
          <cell r="F1246">
            <v>4</v>
          </cell>
          <cell r="G1246" t="str">
            <v xml:space="preserve">NGUYEN THI THUY               </v>
          </cell>
          <cell r="H1246">
            <v>211</v>
          </cell>
        </row>
        <row r="1247">
          <cell r="E1247">
            <v>2185167</v>
          </cell>
          <cell r="F1247">
            <v>0</v>
          </cell>
          <cell r="G1247" t="str">
            <v xml:space="preserve">VU CONG HOAN                  </v>
          </cell>
          <cell r="H1247">
            <v>211</v>
          </cell>
        </row>
        <row r="1248">
          <cell r="E1248">
            <v>2185168</v>
          </cell>
          <cell r="F1248">
            <v>8</v>
          </cell>
          <cell r="G1248" t="str">
            <v xml:space="preserve">NGUYEN VAN THIET              </v>
          </cell>
          <cell r="H1248">
            <v>211</v>
          </cell>
        </row>
        <row r="1249">
          <cell r="E1249">
            <v>2185169</v>
          </cell>
          <cell r="F1249">
            <v>6</v>
          </cell>
          <cell r="G1249" t="str">
            <v xml:space="preserve">NGUYEN THU TRANG              </v>
          </cell>
          <cell r="H1249">
            <v>211</v>
          </cell>
        </row>
        <row r="1250">
          <cell r="E1250">
            <v>2185170</v>
          </cell>
          <cell r="F1250">
            <v>4</v>
          </cell>
          <cell r="G1250" t="str">
            <v xml:space="preserve">VU THI LIEN                   </v>
          </cell>
          <cell r="H1250">
            <v>211</v>
          </cell>
        </row>
        <row r="1251">
          <cell r="E1251">
            <v>2185171</v>
          </cell>
          <cell r="F1251">
            <v>2</v>
          </cell>
          <cell r="G1251" t="str">
            <v xml:space="preserve">NGUYEN PHU LONG               </v>
          </cell>
          <cell r="H1251">
            <v>211</v>
          </cell>
        </row>
        <row r="1252">
          <cell r="E1252">
            <v>2185172</v>
          </cell>
          <cell r="F1252">
            <v>0</v>
          </cell>
          <cell r="G1252" t="str">
            <v xml:space="preserve">LE THI CUC                    </v>
          </cell>
          <cell r="H1252">
            <v>211</v>
          </cell>
        </row>
        <row r="1253">
          <cell r="E1253">
            <v>2185173</v>
          </cell>
          <cell r="F1253">
            <v>8</v>
          </cell>
          <cell r="G1253" t="str">
            <v xml:space="preserve">DO THI CHIEN                  </v>
          </cell>
          <cell r="H1253">
            <v>211</v>
          </cell>
        </row>
        <row r="1254">
          <cell r="E1254">
            <v>2185174</v>
          </cell>
          <cell r="F1254">
            <v>6</v>
          </cell>
          <cell r="G1254" t="str">
            <v xml:space="preserve">PHAM ANH DUNG                 </v>
          </cell>
          <cell r="H1254">
            <v>211</v>
          </cell>
        </row>
        <row r="1255">
          <cell r="E1255">
            <v>2185175</v>
          </cell>
          <cell r="F1255">
            <v>3</v>
          </cell>
          <cell r="G1255" t="str">
            <v xml:space="preserve">VU MANH CUONG                 </v>
          </cell>
          <cell r="H1255">
            <v>211</v>
          </cell>
        </row>
        <row r="1256">
          <cell r="E1256">
            <v>2185176</v>
          </cell>
          <cell r="F1256">
            <v>1</v>
          </cell>
          <cell r="G1256" t="str">
            <v xml:space="preserve">VU DUC LONG                   </v>
          </cell>
          <cell r="H1256">
            <v>211</v>
          </cell>
        </row>
        <row r="1257">
          <cell r="E1257">
            <v>2185177</v>
          </cell>
          <cell r="F1257">
            <v>9</v>
          </cell>
          <cell r="G1257" t="str">
            <v xml:space="preserve">DO THI MAI                    </v>
          </cell>
          <cell r="H1257">
            <v>211</v>
          </cell>
        </row>
        <row r="1258">
          <cell r="E1258">
            <v>2185178</v>
          </cell>
          <cell r="F1258">
            <v>7</v>
          </cell>
          <cell r="G1258" t="str">
            <v xml:space="preserve">BUI TUAN                      </v>
          </cell>
          <cell r="H1258">
            <v>211</v>
          </cell>
        </row>
        <row r="1259">
          <cell r="E1259">
            <v>2185179</v>
          </cell>
          <cell r="F1259">
            <v>5</v>
          </cell>
          <cell r="G1259" t="str">
            <v xml:space="preserve">LE THI  KHANH VAN             </v>
          </cell>
          <cell r="H1259">
            <v>211</v>
          </cell>
        </row>
        <row r="1260">
          <cell r="E1260">
            <v>2185180</v>
          </cell>
          <cell r="F1260">
            <v>3</v>
          </cell>
          <cell r="G1260" t="str">
            <v xml:space="preserve">VU DINH TIEU                  </v>
          </cell>
          <cell r="H1260">
            <v>211</v>
          </cell>
        </row>
        <row r="1261">
          <cell r="E1261">
            <v>2185181</v>
          </cell>
          <cell r="F1261">
            <v>1</v>
          </cell>
          <cell r="G1261" t="str">
            <v xml:space="preserve">NGUYEN TRI NANG               </v>
          </cell>
          <cell r="H1261">
            <v>211</v>
          </cell>
        </row>
        <row r="1262">
          <cell r="E1262">
            <v>2185182</v>
          </cell>
          <cell r="F1262">
            <v>9</v>
          </cell>
          <cell r="G1262" t="str">
            <v xml:space="preserve">HOANG THI NGA                 </v>
          </cell>
          <cell r="H1262">
            <v>211</v>
          </cell>
        </row>
        <row r="1263">
          <cell r="E1263">
            <v>2185183</v>
          </cell>
          <cell r="F1263">
            <v>7</v>
          </cell>
          <cell r="G1263" t="str">
            <v xml:space="preserve">VU THI HONG MAI               </v>
          </cell>
          <cell r="H1263">
            <v>211</v>
          </cell>
        </row>
        <row r="1264">
          <cell r="E1264">
            <v>2185184</v>
          </cell>
          <cell r="F1264">
            <v>5</v>
          </cell>
          <cell r="G1264" t="str">
            <v xml:space="preserve">HO KHIN SAU                   </v>
          </cell>
          <cell r="H1264">
            <v>211</v>
          </cell>
        </row>
        <row r="1265">
          <cell r="E1265">
            <v>2185185</v>
          </cell>
          <cell r="F1265">
            <v>2</v>
          </cell>
          <cell r="G1265" t="str">
            <v xml:space="preserve">NGUYEN THI THU HA             </v>
          </cell>
          <cell r="H1265">
            <v>211</v>
          </cell>
        </row>
        <row r="1266">
          <cell r="E1266">
            <v>2185186</v>
          </cell>
          <cell r="F1266">
            <v>0</v>
          </cell>
          <cell r="G1266" t="str">
            <v xml:space="preserve">LE THI MINH CHAM              </v>
          </cell>
          <cell r="H1266">
            <v>211</v>
          </cell>
        </row>
        <row r="1267">
          <cell r="E1267">
            <v>2185187</v>
          </cell>
          <cell r="F1267">
            <v>8</v>
          </cell>
          <cell r="G1267" t="str">
            <v xml:space="preserve">PHAM THI BACH TUYET           </v>
          </cell>
          <cell r="H1267">
            <v>211</v>
          </cell>
        </row>
        <row r="1268">
          <cell r="E1268">
            <v>2185188</v>
          </cell>
          <cell r="F1268">
            <v>6</v>
          </cell>
          <cell r="G1268" t="str">
            <v xml:space="preserve">NGO THI THU PHUONG            </v>
          </cell>
          <cell r="H1268">
            <v>211</v>
          </cell>
        </row>
        <row r="1269">
          <cell r="E1269">
            <v>2185189</v>
          </cell>
          <cell r="F1269">
            <v>4</v>
          </cell>
          <cell r="G1269" t="str">
            <v xml:space="preserve">NGUYEN THIEN KHANH            </v>
          </cell>
          <cell r="H1269">
            <v>211</v>
          </cell>
        </row>
        <row r="1270">
          <cell r="E1270">
            <v>2185190</v>
          </cell>
          <cell r="F1270">
            <v>2</v>
          </cell>
          <cell r="G1270" t="str">
            <v xml:space="preserve">NGUYEN THI THANH              </v>
          </cell>
          <cell r="H1270">
            <v>211</v>
          </cell>
        </row>
        <row r="1271">
          <cell r="E1271">
            <v>2185119</v>
          </cell>
          <cell r="F1271">
            <v>1</v>
          </cell>
          <cell r="G1271" t="str">
            <v xml:space="preserve">HOANG VAN SON                 </v>
          </cell>
          <cell r="H1271">
            <v>211</v>
          </cell>
        </row>
        <row r="1272">
          <cell r="E1272">
            <v>2185120</v>
          </cell>
          <cell r="F1272">
            <v>9</v>
          </cell>
          <cell r="G1272" t="str">
            <v xml:space="preserve">NGUYEN THI NHUONG             </v>
          </cell>
          <cell r="H1272">
            <v>211</v>
          </cell>
        </row>
        <row r="1273">
          <cell r="E1273">
            <v>2185049</v>
          </cell>
          <cell r="F1273">
            <v>0</v>
          </cell>
          <cell r="G1273" t="str">
            <v xml:space="preserve">NGUYEN THI THANH PHUONG       </v>
          </cell>
          <cell r="H1273">
            <v>211</v>
          </cell>
        </row>
        <row r="1274">
          <cell r="E1274">
            <v>2185051</v>
          </cell>
          <cell r="F1274">
            <v>6</v>
          </cell>
          <cell r="G1274" t="str">
            <v xml:space="preserve">LE THI HONG OANH              </v>
          </cell>
          <cell r="H1274">
            <v>211</v>
          </cell>
        </row>
        <row r="1275">
          <cell r="E1275">
            <v>2185053</v>
          </cell>
          <cell r="F1275">
            <v>2</v>
          </cell>
          <cell r="G1275" t="str">
            <v xml:space="preserve">HOANG THI HOP                 </v>
          </cell>
          <cell r="H1275">
            <v>211</v>
          </cell>
        </row>
        <row r="1276">
          <cell r="E1276">
            <v>2185054</v>
          </cell>
          <cell r="F1276">
            <v>0</v>
          </cell>
          <cell r="G1276" t="str">
            <v xml:space="preserve">TRUONG VAN HUNG               </v>
          </cell>
          <cell r="H1276">
            <v>211</v>
          </cell>
        </row>
        <row r="1277">
          <cell r="E1277">
            <v>2185055</v>
          </cell>
          <cell r="F1277">
            <v>7</v>
          </cell>
          <cell r="G1277" t="str">
            <v xml:space="preserve">CHU HONG LAN                  </v>
          </cell>
          <cell r="H1277">
            <v>211</v>
          </cell>
        </row>
        <row r="1278">
          <cell r="E1278">
            <v>2185056</v>
          </cell>
          <cell r="F1278">
            <v>5</v>
          </cell>
          <cell r="G1278" t="str">
            <v xml:space="preserve">HO XUAN LAN                   </v>
          </cell>
          <cell r="H1278">
            <v>211</v>
          </cell>
        </row>
        <row r="1279">
          <cell r="E1279">
            <v>2185057</v>
          </cell>
          <cell r="F1279">
            <v>3</v>
          </cell>
          <cell r="G1279" t="str">
            <v xml:space="preserve">LUU VAN THANG                 </v>
          </cell>
          <cell r="H1279">
            <v>211</v>
          </cell>
        </row>
        <row r="1280">
          <cell r="E1280">
            <v>2185058</v>
          </cell>
          <cell r="F1280">
            <v>1</v>
          </cell>
          <cell r="G1280" t="str">
            <v xml:space="preserve">NGUYEN THI XUAN HUONG         </v>
          </cell>
          <cell r="H1280">
            <v>211</v>
          </cell>
        </row>
        <row r="1281">
          <cell r="E1281">
            <v>2185059</v>
          </cell>
          <cell r="F1281">
            <v>9</v>
          </cell>
          <cell r="G1281" t="str">
            <v xml:space="preserve">NGUYEN THI CUC                </v>
          </cell>
          <cell r="H1281">
            <v>211</v>
          </cell>
        </row>
        <row r="1282">
          <cell r="E1282">
            <v>2185060</v>
          </cell>
          <cell r="F1282">
            <v>7</v>
          </cell>
          <cell r="G1282" t="str">
            <v xml:space="preserve">HOANG THI HUONG GIANG         </v>
          </cell>
          <cell r="H1282">
            <v>211</v>
          </cell>
        </row>
        <row r="1283">
          <cell r="E1283">
            <v>2185061</v>
          </cell>
          <cell r="F1283">
            <v>5</v>
          </cell>
          <cell r="G1283" t="str">
            <v xml:space="preserve">MAI HUONG GIANG               </v>
          </cell>
          <cell r="H1283">
            <v>211</v>
          </cell>
        </row>
        <row r="1284">
          <cell r="E1284">
            <v>2185062</v>
          </cell>
          <cell r="F1284">
            <v>3</v>
          </cell>
          <cell r="G1284" t="str">
            <v xml:space="preserve">DO TIEN THINH                 </v>
          </cell>
          <cell r="H1284">
            <v>211</v>
          </cell>
        </row>
        <row r="1285">
          <cell r="E1285">
            <v>2185063</v>
          </cell>
          <cell r="F1285">
            <v>1</v>
          </cell>
          <cell r="G1285" t="str">
            <v xml:space="preserve">TRAN THI NHU                  </v>
          </cell>
          <cell r="H1285">
            <v>211</v>
          </cell>
        </row>
        <row r="1286">
          <cell r="E1286">
            <v>2213346</v>
          </cell>
          <cell r="F1286">
            <v>6</v>
          </cell>
          <cell r="G1286" t="str">
            <v xml:space="preserve">TRUONG TIEU HOC KHUONG THUONG </v>
          </cell>
          <cell r="H1286">
            <v>211</v>
          </cell>
        </row>
        <row r="1287">
          <cell r="E1287">
            <v>2214114</v>
          </cell>
          <cell r="F1287">
            <v>7</v>
          </cell>
          <cell r="G1287" t="str">
            <v xml:space="preserve">DANG NGOC THU                 </v>
          </cell>
          <cell r="H1287">
            <v>211</v>
          </cell>
        </row>
        <row r="1288">
          <cell r="E1288">
            <v>2214239</v>
          </cell>
          <cell r="F1288">
            <v>2</v>
          </cell>
          <cell r="G1288" t="str">
            <v xml:space="preserve">CONG TY TNHH PHUONG ANH       </v>
          </cell>
          <cell r="H1288">
            <v>213</v>
          </cell>
        </row>
        <row r="1289">
          <cell r="E1289">
            <v>2214318</v>
          </cell>
          <cell r="F1289">
            <v>4</v>
          </cell>
          <cell r="G1289" t="str">
            <v xml:space="preserve">SU-DAO VAN                    </v>
          </cell>
          <cell r="H1289">
            <v>211</v>
          </cell>
        </row>
        <row r="1290">
          <cell r="E1290">
            <v>2214319</v>
          </cell>
          <cell r="F1290">
            <v>2</v>
          </cell>
          <cell r="G1290" t="str">
            <v xml:space="preserve">NGUYEN VAN TOAN               </v>
          </cell>
          <cell r="H1290">
            <v>211</v>
          </cell>
        </row>
        <row r="1291">
          <cell r="E1291">
            <v>2214760</v>
          </cell>
          <cell r="F1291">
            <v>7</v>
          </cell>
          <cell r="G1291" t="str">
            <v xml:space="preserve">CANTEEN HOC VIEN KTQS         </v>
          </cell>
          <cell r="H1291">
            <v>211</v>
          </cell>
        </row>
        <row r="1292">
          <cell r="E1292">
            <v>2214963</v>
          </cell>
          <cell r="F1292">
            <v>7</v>
          </cell>
          <cell r="G1292" t="str">
            <v xml:space="preserve">TRUONG-NGUYEN DUC             </v>
          </cell>
          <cell r="H1292">
            <v>211</v>
          </cell>
        </row>
        <row r="1293">
          <cell r="E1293">
            <v>2215040</v>
          </cell>
          <cell r="F1293">
            <v>3</v>
          </cell>
          <cell r="G1293" t="str">
            <v xml:space="preserve">HUONG-VU THI                  </v>
          </cell>
          <cell r="H1293">
            <v>211</v>
          </cell>
        </row>
        <row r="1294">
          <cell r="E1294">
            <v>2215070</v>
          </cell>
          <cell r="F1294">
            <v>0</v>
          </cell>
          <cell r="G1294" t="str">
            <v xml:space="preserve">CTY TNHH THIEN GIANG          </v>
          </cell>
          <cell r="H1294">
            <v>211</v>
          </cell>
        </row>
        <row r="1295">
          <cell r="E1295">
            <v>2215113</v>
          </cell>
          <cell r="F1295">
            <v>8</v>
          </cell>
          <cell r="G1295" t="str">
            <v xml:space="preserve">MINH-NGUYEN THANH             </v>
          </cell>
          <cell r="H1295">
            <v>211</v>
          </cell>
        </row>
        <row r="1296">
          <cell r="E1296">
            <v>2215158</v>
          </cell>
          <cell r="F1296">
            <v>3</v>
          </cell>
          <cell r="G1296" t="str">
            <v xml:space="preserve">NHA HANG HAN QUOC             </v>
          </cell>
          <cell r="H1296">
            <v>211</v>
          </cell>
        </row>
        <row r="1297">
          <cell r="E1297">
            <v>2215166</v>
          </cell>
          <cell r="F1297">
            <v>6</v>
          </cell>
          <cell r="G1297" t="str">
            <v xml:space="preserve">CANG TIN BAO TANG DAN TOC HOC </v>
          </cell>
          <cell r="H1297">
            <v>211</v>
          </cell>
        </row>
        <row r="1298">
          <cell r="E1298">
            <v>2215168</v>
          </cell>
          <cell r="F1298">
            <v>2</v>
          </cell>
          <cell r="G1298" t="str">
            <v xml:space="preserve">CANG TEEN TRUONG HUY VAN      </v>
          </cell>
          <cell r="H1298">
            <v>211</v>
          </cell>
        </row>
        <row r="1299">
          <cell r="E1299">
            <v>2215220</v>
          </cell>
          <cell r="F1299">
            <v>1</v>
          </cell>
          <cell r="G1299" t="str">
            <v xml:space="preserve">CTY CO PHAN TM DUC CHINH      </v>
          </cell>
          <cell r="H1299">
            <v>211</v>
          </cell>
        </row>
        <row r="1300">
          <cell r="E1300">
            <v>2215256</v>
          </cell>
          <cell r="F1300">
            <v>5</v>
          </cell>
          <cell r="G1300" t="str">
            <v xml:space="preserve">LE THI TUYET                  </v>
          </cell>
          <cell r="H1300">
            <v>211</v>
          </cell>
        </row>
        <row r="1301">
          <cell r="E1301">
            <v>2215291</v>
          </cell>
          <cell r="F1301">
            <v>2</v>
          </cell>
          <cell r="G1301" t="str">
            <v xml:space="preserve">NGUYEN THI NAM                </v>
          </cell>
          <cell r="H1301">
            <v>211</v>
          </cell>
        </row>
        <row r="1302">
          <cell r="E1302">
            <v>2215316</v>
          </cell>
          <cell r="F1302">
            <v>7</v>
          </cell>
          <cell r="G1302" t="str">
            <v xml:space="preserve">BIA HOI NGA                   </v>
          </cell>
          <cell r="H1302">
            <v>211</v>
          </cell>
        </row>
        <row r="1303">
          <cell r="E1303">
            <v>2215324</v>
          </cell>
          <cell r="F1303">
            <v>1</v>
          </cell>
          <cell r="G1303" t="str">
            <v xml:space="preserve">TRAN VAN SON                  </v>
          </cell>
          <cell r="H1303">
            <v>211</v>
          </cell>
        </row>
        <row r="1304">
          <cell r="E1304">
            <v>2215340</v>
          </cell>
          <cell r="F1304">
            <v>7</v>
          </cell>
          <cell r="G1304" t="str">
            <v xml:space="preserve">GIAI KHAT (NGO THI YEN)       </v>
          </cell>
          <cell r="H1304">
            <v>211</v>
          </cell>
        </row>
        <row r="1305">
          <cell r="E1305">
            <v>2215353</v>
          </cell>
          <cell r="F1305">
            <v>0</v>
          </cell>
          <cell r="G1305" t="str">
            <v xml:space="preserve">OANH-NGUYEN KIM               </v>
          </cell>
          <cell r="H1305">
            <v>211</v>
          </cell>
        </row>
        <row r="1306">
          <cell r="E1306">
            <v>2215453</v>
          </cell>
          <cell r="F1306">
            <v>8</v>
          </cell>
          <cell r="G1306" t="str">
            <v xml:space="preserve">NGUYEN VAN CHONG              </v>
          </cell>
          <cell r="H1306">
            <v>211</v>
          </cell>
        </row>
        <row r="1307">
          <cell r="E1307">
            <v>2215573</v>
          </cell>
          <cell r="F1307">
            <v>3</v>
          </cell>
          <cell r="G1307" t="str">
            <v xml:space="preserve">THANG-NGUYEN VAN              </v>
          </cell>
          <cell r="H1307">
            <v>211</v>
          </cell>
        </row>
        <row r="1308">
          <cell r="E1308">
            <v>2215576</v>
          </cell>
          <cell r="F1308">
            <v>6</v>
          </cell>
          <cell r="G1308" t="str">
            <v xml:space="preserve">THUC-PHAM THI                 </v>
          </cell>
          <cell r="H1308">
            <v>211</v>
          </cell>
        </row>
        <row r="1309">
          <cell r="E1309">
            <v>2215587</v>
          </cell>
          <cell r="F1309">
            <v>3</v>
          </cell>
          <cell r="G1309" t="str">
            <v xml:space="preserve">NGOT - TRINH THI              </v>
          </cell>
          <cell r="H1309">
            <v>211</v>
          </cell>
        </row>
        <row r="1310">
          <cell r="E1310">
            <v>2215599</v>
          </cell>
          <cell r="F1310">
            <v>8</v>
          </cell>
          <cell r="G1310" t="str">
            <v xml:space="preserve">DAO DUC BINH                  </v>
          </cell>
          <cell r="H1310">
            <v>211</v>
          </cell>
        </row>
        <row r="1311">
          <cell r="E1311">
            <v>2215601</v>
          </cell>
          <cell r="F1311">
            <v>2</v>
          </cell>
          <cell r="G1311" t="str">
            <v xml:space="preserve">KHANH-NGUYEN KIM              </v>
          </cell>
          <cell r="H1311">
            <v>211</v>
          </cell>
        </row>
        <row r="1312">
          <cell r="E1312">
            <v>2215724</v>
          </cell>
          <cell r="F1312">
            <v>2</v>
          </cell>
          <cell r="G1312" t="str">
            <v xml:space="preserve">BUN NGAN                      </v>
          </cell>
          <cell r="H1312">
            <v>211</v>
          </cell>
        </row>
        <row r="1313">
          <cell r="E1313">
            <v>2215794</v>
          </cell>
          <cell r="F1313">
            <v>5</v>
          </cell>
          <cell r="G1313" t="str">
            <v xml:space="preserve">NGUYEN THI LIEU               </v>
          </cell>
          <cell r="H1313">
            <v>211</v>
          </cell>
        </row>
        <row r="1314">
          <cell r="E1314">
            <v>2215801</v>
          </cell>
          <cell r="F1314">
            <v>8</v>
          </cell>
          <cell r="G1314" t="str">
            <v xml:space="preserve">THANH NGUYEN THI              </v>
          </cell>
          <cell r="H1314">
            <v>211</v>
          </cell>
        </row>
        <row r="1315">
          <cell r="E1315">
            <v>2215805</v>
          </cell>
          <cell r="F1315">
            <v>9</v>
          </cell>
          <cell r="G1315" t="str">
            <v xml:space="preserve">CUONG - HOANG MINH            </v>
          </cell>
          <cell r="H1315">
            <v>211</v>
          </cell>
        </row>
        <row r="1316">
          <cell r="E1316">
            <v>2215921</v>
          </cell>
          <cell r="F1316">
            <v>4</v>
          </cell>
          <cell r="G1316" t="str">
            <v xml:space="preserve">NGA - TRAN THU                </v>
          </cell>
          <cell r="H1316">
            <v>211</v>
          </cell>
        </row>
        <row r="1317">
          <cell r="E1317">
            <v>2215934</v>
          </cell>
          <cell r="F1317">
            <v>7</v>
          </cell>
          <cell r="G1317" t="str">
            <v xml:space="preserve">LE MAI PHUONG                 </v>
          </cell>
          <cell r="H1317">
            <v>211</v>
          </cell>
        </row>
        <row r="1318">
          <cell r="E1318">
            <v>2215939</v>
          </cell>
          <cell r="F1318">
            <v>6</v>
          </cell>
          <cell r="G1318" t="str">
            <v xml:space="preserve">HUNG - DANG PHI               </v>
          </cell>
          <cell r="H1318">
            <v>211</v>
          </cell>
        </row>
        <row r="1319">
          <cell r="E1319">
            <v>2216007</v>
          </cell>
          <cell r="F1319">
            <v>1</v>
          </cell>
          <cell r="G1319" t="str">
            <v xml:space="preserve">THUAT-VU DUY                  </v>
          </cell>
          <cell r="H1319">
            <v>211</v>
          </cell>
        </row>
        <row r="1320">
          <cell r="E1320">
            <v>2216008</v>
          </cell>
          <cell r="F1320">
            <v>9</v>
          </cell>
          <cell r="G1320" t="str">
            <v xml:space="preserve">NGUYEN THI NHAN               </v>
          </cell>
          <cell r="H1320">
            <v>211</v>
          </cell>
        </row>
        <row r="1321">
          <cell r="E1321">
            <v>2216104</v>
          </cell>
          <cell r="F1321">
            <v>6</v>
          </cell>
          <cell r="G1321" t="str">
            <v xml:space="preserve">NGAN - NGUYEN THI             </v>
          </cell>
          <cell r="H1321">
            <v>211</v>
          </cell>
        </row>
        <row r="1322">
          <cell r="E1322">
            <v>2216279</v>
          </cell>
          <cell r="F1322">
            <v>6</v>
          </cell>
          <cell r="G1322" t="str">
            <v>NHA VAN HOA HOC SINH SINH VIEN</v>
          </cell>
          <cell r="H1322">
            <v>211</v>
          </cell>
        </row>
        <row r="1323">
          <cell r="E1323">
            <v>2216392</v>
          </cell>
          <cell r="F1323">
            <v>7</v>
          </cell>
          <cell r="G1323" t="str">
            <v xml:space="preserve">PHIN - NGUYEN THI             </v>
          </cell>
          <cell r="H1323">
            <v>211</v>
          </cell>
        </row>
        <row r="1324">
          <cell r="E1324">
            <v>2216692</v>
          </cell>
          <cell r="F1324">
            <v>0</v>
          </cell>
          <cell r="G1324" t="str">
            <v xml:space="preserve">HUONG-PHAM THI                </v>
          </cell>
          <cell r="H1324">
            <v>211</v>
          </cell>
        </row>
        <row r="1325">
          <cell r="E1325">
            <v>2216837</v>
          </cell>
          <cell r="F1325">
            <v>1</v>
          </cell>
          <cell r="G1325" t="str">
            <v xml:space="preserve">HUONG-PHAN THU                </v>
          </cell>
          <cell r="H1325">
            <v>211</v>
          </cell>
        </row>
        <row r="1326">
          <cell r="E1326">
            <v>2216901</v>
          </cell>
          <cell r="F1326">
            <v>5</v>
          </cell>
          <cell r="G1326" t="str">
            <v xml:space="preserve">TPTDL NGUYEN VAN HUYEN        </v>
          </cell>
          <cell r="H1326">
            <v>211</v>
          </cell>
        </row>
        <row r="1327">
          <cell r="E1327">
            <v>2217000</v>
          </cell>
          <cell r="F1327">
            <v>5</v>
          </cell>
          <cell r="G1327" t="str">
            <v xml:space="preserve">DAO VAN HOA                   </v>
          </cell>
          <cell r="H1327">
            <v>211</v>
          </cell>
        </row>
        <row r="1328">
          <cell r="E1328">
            <v>2217205</v>
          </cell>
          <cell r="F1328">
            <v>0</v>
          </cell>
          <cell r="G1328" t="str">
            <v xml:space="preserve">CTY TNHH SIEU THI PCSC VN     </v>
          </cell>
          <cell r="H1328">
            <v>213</v>
          </cell>
        </row>
        <row r="1329">
          <cell r="E1329">
            <v>2217460</v>
          </cell>
          <cell r="F1329">
            <v>1</v>
          </cell>
          <cell r="G1329" t="str">
            <v xml:space="preserve">TA THI DAU                    </v>
          </cell>
          <cell r="H1329">
            <v>211</v>
          </cell>
        </row>
        <row r="1330">
          <cell r="E1330">
            <v>2217598</v>
          </cell>
          <cell r="F1330">
            <v>8</v>
          </cell>
          <cell r="G1330" t="str">
            <v xml:space="preserve">THUY-DO THU                   </v>
          </cell>
          <cell r="H1330">
            <v>211</v>
          </cell>
        </row>
        <row r="1331">
          <cell r="E1331">
            <v>2217893</v>
          </cell>
          <cell r="F1331">
            <v>3</v>
          </cell>
          <cell r="G1331" t="str">
            <v xml:space="preserve">VU TRUONG NEW CENTURY         </v>
          </cell>
          <cell r="H1331">
            <v>213</v>
          </cell>
        </row>
        <row r="1332">
          <cell r="E1332">
            <v>2217915</v>
          </cell>
          <cell r="F1332">
            <v>4</v>
          </cell>
          <cell r="G1332" t="str">
            <v xml:space="preserve">THAO-LAI THI                  </v>
          </cell>
          <cell r="H1332">
            <v>211</v>
          </cell>
        </row>
        <row r="1333">
          <cell r="E1333">
            <v>2217971</v>
          </cell>
          <cell r="F1333">
            <v>7</v>
          </cell>
          <cell r="G1333" t="str">
            <v xml:space="preserve">THANG - TRINH DINH            </v>
          </cell>
          <cell r="H1333">
            <v>211</v>
          </cell>
        </row>
        <row r="1334">
          <cell r="E1334">
            <v>2217978</v>
          </cell>
          <cell r="F1334">
            <v>2</v>
          </cell>
          <cell r="G1334" t="str">
            <v xml:space="preserve">NGUYEN DANG HUNG              </v>
          </cell>
          <cell r="H1334">
            <v>211</v>
          </cell>
        </row>
        <row r="1335">
          <cell r="E1335">
            <v>2218016</v>
          </cell>
          <cell r="F1335">
            <v>0</v>
          </cell>
          <cell r="G1335" t="str">
            <v xml:space="preserve">TRUONG MINH NGUYET            </v>
          </cell>
          <cell r="H1335">
            <v>211</v>
          </cell>
        </row>
        <row r="1336">
          <cell r="E1336">
            <v>2218067</v>
          </cell>
          <cell r="F1336">
            <v>3</v>
          </cell>
          <cell r="G1336" t="str">
            <v xml:space="preserve">CTY TNHH NC &amp; PT KD DAI HUNG  </v>
          </cell>
          <cell r="H1336">
            <v>211</v>
          </cell>
        </row>
        <row r="1337">
          <cell r="E1337">
            <v>2218179</v>
          </cell>
          <cell r="F1337">
            <v>6</v>
          </cell>
          <cell r="G1337" t="str">
            <v xml:space="preserve">HO GUOM XANH                  </v>
          </cell>
          <cell r="H1337">
            <v>211</v>
          </cell>
        </row>
        <row r="1338">
          <cell r="E1338">
            <v>2218266</v>
          </cell>
          <cell r="F1338">
            <v>1</v>
          </cell>
          <cell r="G1338" t="str">
            <v xml:space="preserve">AN-NGUYEN DINH                </v>
          </cell>
          <cell r="H1338">
            <v>211</v>
          </cell>
        </row>
        <row r="1339">
          <cell r="E1339">
            <v>2218359</v>
          </cell>
          <cell r="F1339">
            <v>4</v>
          </cell>
          <cell r="G1339" t="str">
            <v xml:space="preserve">NGUYEN KIM DUNG               </v>
          </cell>
          <cell r="H1339">
            <v>211</v>
          </cell>
        </row>
        <row r="1340">
          <cell r="E1340">
            <v>2218426</v>
          </cell>
          <cell r="F1340">
            <v>1</v>
          </cell>
          <cell r="G1340" t="str">
            <v xml:space="preserve">NHA KHACH UY BAN THANH PHO HN </v>
          </cell>
          <cell r="H1340">
            <v>211</v>
          </cell>
        </row>
        <row r="1341">
          <cell r="E1341">
            <v>2218438</v>
          </cell>
          <cell r="F1341">
            <v>6</v>
          </cell>
          <cell r="G1341" t="str">
            <v xml:space="preserve">NGUYEN THI BICH               </v>
          </cell>
          <cell r="H1341">
            <v>211</v>
          </cell>
        </row>
        <row r="1342">
          <cell r="E1342">
            <v>2218455</v>
          </cell>
          <cell r="F1342">
            <v>0</v>
          </cell>
          <cell r="G1342" t="str">
            <v>CTY CO PHAN DV GIAI TRI HA NOI</v>
          </cell>
          <cell r="H1342">
            <v>213</v>
          </cell>
        </row>
        <row r="1343">
          <cell r="E1343">
            <v>2218473</v>
          </cell>
          <cell r="F1343">
            <v>3</v>
          </cell>
          <cell r="G1343" t="str">
            <v xml:space="preserve">KINH - TRAN THI               </v>
          </cell>
          <cell r="H1343">
            <v>211</v>
          </cell>
        </row>
        <row r="1344">
          <cell r="E1344">
            <v>2218475</v>
          </cell>
          <cell r="F1344">
            <v>8</v>
          </cell>
          <cell r="G1344" t="str">
            <v xml:space="preserve">HANG - TRAN MINH              </v>
          </cell>
          <cell r="H1344">
            <v>211</v>
          </cell>
        </row>
        <row r="1345">
          <cell r="E1345">
            <v>2218500</v>
          </cell>
          <cell r="F1345">
            <v>3</v>
          </cell>
          <cell r="G1345" t="str">
            <v xml:space="preserve">HAI - LUONG TUAN              </v>
          </cell>
          <cell r="H1345">
            <v>211</v>
          </cell>
        </row>
        <row r="1346">
          <cell r="E1346">
            <v>2218593</v>
          </cell>
          <cell r="F1346">
            <v>8</v>
          </cell>
          <cell r="G1346" t="str">
            <v xml:space="preserve">CTY DLICH &amp; TMTH THANG LONG   </v>
          </cell>
          <cell r="H1346">
            <v>213</v>
          </cell>
        </row>
        <row r="1347">
          <cell r="E1347">
            <v>2218612</v>
          </cell>
          <cell r="F1347">
            <v>6</v>
          </cell>
          <cell r="G1347" t="str">
            <v xml:space="preserve">BE BOI TAY HO                 </v>
          </cell>
          <cell r="H1347">
            <v>211</v>
          </cell>
        </row>
        <row r="1348">
          <cell r="E1348">
            <v>2218730</v>
          </cell>
          <cell r="F1348">
            <v>6</v>
          </cell>
          <cell r="G1348" t="str">
            <v xml:space="preserve">DANG THI NGHIN                </v>
          </cell>
          <cell r="H1348">
            <v>211</v>
          </cell>
        </row>
        <row r="1349">
          <cell r="E1349">
            <v>2218808</v>
          </cell>
          <cell r="F1349">
            <v>0</v>
          </cell>
          <cell r="G1349" t="str">
            <v xml:space="preserve">HOA-TRAN THI                  </v>
          </cell>
          <cell r="H1349">
            <v>211</v>
          </cell>
        </row>
        <row r="1350">
          <cell r="E1350">
            <v>2219058</v>
          </cell>
          <cell r="F1350">
            <v>1</v>
          </cell>
          <cell r="G1350" t="str">
            <v xml:space="preserve">NHA AN SINH VIEN DHQG         </v>
          </cell>
          <cell r="H1350">
            <v>211</v>
          </cell>
        </row>
        <row r="1351">
          <cell r="E1351">
            <v>2219340</v>
          </cell>
          <cell r="F1351">
            <v>3</v>
          </cell>
          <cell r="G1351" t="str">
            <v xml:space="preserve">HAI-NGUYEN BA                 </v>
          </cell>
          <cell r="H1351">
            <v>211</v>
          </cell>
        </row>
        <row r="1352">
          <cell r="E1352">
            <v>2219500</v>
          </cell>
          <cell r="F1352">
            <v>2</v>
          </cell>
          <cell r="G1352" t="str">
            <v xml:space="preserve">DO DANG HIEU                  </v>
          </cell>
          <cell r="H1352">
            <v>211</v>
          </cell>
        </row>
        <row r="1353">
          <cell r="E1353">
            <v>2219506</v>
          </cell>
          <cell r="F1353">
            <v>9</v>
          </cell>
          <cell r="G1353" t="str">
            <v xml:space="preserve">DO THI MAI GIANG              </v>
          </cell>
          <cell r="H1353">
            <v>211</v>
          </cell>
        </row>
        <row r="1354">
          <cell r="E1354">
            <v>2219571</v>
          </cell>
          <cell r="F1354">
            <v>3</v>
          </cell>
          <cell r="G1354" t="str">
            <v xml:space="preserve">HONG-NGO THI                  </v>
          </cell>
          <cell r="H1354">
            <v>211</v>
          </cell>
        </row>
        <row r="1355">
          <cell r="E1355">
            <v>2219581</v>
          </cell>
          <cell r="F1355">
            <v>2</v>
          </cell>
          <cell r="G1355" t="str">
            <v xml:space="preserve">HUYEN-DAO THI                 </v>
          </cell>
          <cell r="H1355">
            <v>211</v>
          </cell>
        </row>
        <row r="1356">
          <cell r="E1356">
            <v>2219588</v>
          </cell>
          <cell r="F1356">
            <v>7</v>
          </cell>
          <cell r="G1356" t="str">
            <v xml:space="preserve">NGUYEN VAN NAM                </v>
          </cell>
          <cell r="H1356">
            <v>211</v>
          </cell>
        </row>
        <row r="1357">
          <cell r="E1357">
            <v>2219690</v>
          </cell>
          <cell r="F1357">
            <v>1</v>
          </cell>
          <cell r="G1357" t="str">
            <v xml:space="preserve">THANG-NGUYEN VAN              </v>
          </cell>
          <cell r="H1357">
            <v>211</v>
          </cell>
        </row>
        <row r="1358">
          <cell r="E1358">
            <v>2219695</v>
          </cell>
          <cell r="F1358">
            <v>0</v>
          </cell>
          <cell r="G1358" t="str">
            <v xml:space="preserve">HAI-PHAM THI                  </v>
          </cell>
          <cell r="H1358">
            <v>211</v>
          </cell>
        </row>
        <row r="1359">
          <cell r="E1359">
            <v>2219710</v>
          </cell>
          <cell r="F1359">
            <v>7</v>
          </cell>
          <cell r="G1359" t="str">
            <v xml:space="preserve">THANH-NGUYEN THI              </v>
          </cell>
          <cell r="H1359">
            <v>211</v>
          </cell>
        </row>
        <row r="1360">
          <cell r="E1360">
            <v>2219720</v>
          </cell>
          <cell r="F1360">
            <v>6</v>
          </cell>
          <cell r="G1360" t="str">
            <v xml:space="preserve">NGUYEN BICH NGOC              </v>
          </cell>
          <cell r="H1360">
            <v>211</v>
          </cell>
        </row>
        <row r="1361">
          <cell r="E1361">
            <v>2219762</v>
          </cell>
          <cell r="F1361">
            <v>8</v>
          </cell>
          <cell r="G1361" t="str">
            <v xml:space="preserve">TUY-TRAN THI                  </v>
          </cell>
          <cell r="H1361">
            <v>211</v>
          </cell>
        </row>
        <row r="1362">
          <cell r="E1362">
            <v>2219776</v>
          </cell>
          <cell r="F1362">
            <v>8</v>
          </cell>
          <cell r="G1362" t="str">
            <v xml:space="preserve">TRUNG TAM THUONG MAI HO GUOM  </v>
          </cell>
          <cell r="H1362">
            <v>211</v>
          </cell>
        </row>
        <row r="1363">
          <cell r="E1363">
            <v>2219820</v>
          </cell>
          <cell r="F1363">
            <v>4</v>
          </cell>
          <cell r="G1363" t="str">
            <v xml:space="preserve">HUONG-MAI THI THU             </v>
          </cell>
          <cell r="H1363">
            <v>211</v>
          </cell>
        </row>
        <row r="1364">
          <cell r="E1364">
            <v>2219882</v>
          </cell>
          <cell r="F1364">
            <v>4</v>
          </cell>
          <cell r="G1364" t="str">
            <v xml:space="preserve">LAN-DANG THI                  </v>
          </cell>
          <cell r="H1364">
            <v>211</v>
          </cell>
        </row>
        <row r="1365">
          <cell r="E1365">
            <v>2219910</v>
          </cell>
          <cell r="F1365">
            <v>3</v>
          </cell>
          <cell r="G1365" t="str">
            <v xml:space="preserve">HY LY                         </v>
          </cell>
          <cell r="H1365">
            <v>211</v>
          </cell>
        </row>
        <row r="1366">
          <cell r="E1366">
            <v>2219942</v>
          </cell>
          <cell r="F1366">
            <v>6</v>
          </cell>
          <cell r="G1366" t="str">
            <v xml:space="preserve">YEN-NGUYEN NGOC               </v>
          </cell>
          <cell r="H1366">
            <v>211</v>
          </cell>
        </row>
        <row r="1367">
          <cell r="E1367">
            <v>2220000</v>
          </cell>
          <cell r="F1367">
            <v>0</v>
          </cell>
          <cell r="G1367" t="str">
            <v xml:space="preserve">NGUYEN HONG SON               </v>
          </cell>
          <cell r="H1367">
            <v>211</v>
          </cell>
        </row>
        <row r="1368">
          <cell r="E1368">
            <v>2220124</v>
          </cell>
          <cell r="F1368">
            <v>8</v>
          </cell>
          <cell r="G1368" t="str">
            <v xml:space="preserve">NGUYEN DANH TUAN              </v>
          </cell>
          <cell r="H1368">
            <v>211</v>
          </cell>
        </row>
        <row r="1369">
          <cell r="E1369">
            <v>2220162</v>
          </cell>
          <cell r="F1369">
            <v>8</v>
          </cell>
          <cell r="G1369" t="str">
            <v xml:space="preserve">HOANG THI XUYEN               </v>
          </cell>
          <cell r="H1369">
            <v>211</v>
          </cell>
        </row>
        <row r="1370">
          <cell r="E1370">
            <v>2220183</v>
          </cell>
          <cell r="F1370">
            <v>4</v>
          </cell>
          <cell r="G1370" t="str">
            <v xml:space="preserve">BUNG-LE THI                   </v>
          </cell>
          <cell r="H1370">
            <v>211</v>
          </cell>
        </row>
        <row r="1371">
          <cell r="E1371">
            <v>2220356</v>
          </cell>
          <cell r="F1371">
            <v>6</v>
          </cell>
          <cell r="G1371" t="str">
            <v xml:space="preserve">LE THI HANH                   </v>
          </cell>
          <cell r="H1371">
            <v>211</v>
          </cell>
        </row>
        <row r="1372">
          <cell r="E1372">
            <v>2220365</v>
          </cell>
          <cell r="F1372">
            <v>7</v>
          </cell>
          <cell r="G1372" t="str">
            <v xml:space="preserve">DU-NGUYEN VAN                 </v>
          </cell>
          <cell r="H1372">
            <v>211</v>
          </cell>
        </row>
        <row r="1373">
          <cell r="E1373">
            <v>2220449</v>
          </cell>
          <cell r="F1373">
            <v>9</v>
          </cell>
          <cell r="G1373" t="str">
            <v xml:space="preserve">PROCTER &amp; GAMBLE VIETNAM LTD. </v>
          </cell>
          <cell r="H1373">
            <v>213</v>
          </cell>
        </row>
        <row r="1374">
          <cell r="E1374">
            <v>2220450</v>
          </cell>
          <cell r="F1374">
            <v>7</v>
          </cell>
          <cell r="G1374" t="str">
            <v>CTY CO PHAN TM &amp; DV THANH LONG</v>
          </cell>
          <cell r="H1374">
            <v>211</v>
          </cell>
        </row>
        <row r="1375">
          <cell r="E1375">
            <v>2220451</v>
          </cell>
          <cell r="F1375">
            <v>5</v>
          </cell>
          <cell r="G1375" t="str">
            <v xml:space="preserve">BINH-HOANG VAN                </v>
          </cell>
          <cell r="H1375">
            <v>211</v>
          </cell>
        </row>
        <row r="1376">
          <cell r="E1376">
            <v>2220460</v>
          </cell>
          <cell r="F1376">
            <v>6</v>
          </cell>
          <cell r="G1376" t="str">
            <v xml:space="preserve">CTY TNHH DUC NHAN             </v>
          </cell>
          <cell r="H1376">
            <v>213</v>
          </cell>
        </row>
        <row r="1377">
          <cell r="E1377">
            <v>2220488</v>
          </cell>
          <cell r="F1377">
            <v>7</v>
          </cell>
          <cell r="G1377" t="str">
            <v>CTY TM VA DAU TU PHAT TRIEN HN</v>
          </cell>
          <cell r="H1377">
            <v>213</v>
          </cell>
        </row>
        <row r="1378">
          <cell r="E1378">
            <v>2220502</v>
          </cell>
          <cell r="F1378">
            <v>5</v>
          </cell>
          <cell r="G1378" t="str">
            <v xml:space="preserve">LE DUC CANH                   </v>
          </cell>
          <cell r="H1378">
            <v>211</v>
          </cell>
        </row>
        <row r="1379">
          <cell r="E1379">
            <v>2220503</v>
          </cell>
          <cell r="F1379">
            <v>3</v>
          </cell>
          <cell r="G1379" t="str">
            <v xml:space="preserve">CTY C.PHAN V.TAI &amp; TM D.SAT   </v>
          </cell>
          <cell r="H1379">
            <v>213</v>
          </cell>
        </row>
        <row r="1380">
          <cell r="E1380">
            <v>2220504</v>
          </cell>
          <cell r="F1380">
            <v>1</v>
          </cell>
          <cell r="G1380" t="str">
            <v xml:space="preserve">NGUYEN HONG THUY              </v>
          </cell>
          <cell r="H1380">
            <v>211</v>
          </cell>
        </row>
        <row r="1381">
          <cell r="E1381">
            <v>2220550</v>
          </cell>
          <cell r="F1381">
            <v>4</v>
          </cell>
          <cell r="G1381" t="str">
            <v xml:space="preserve">QUAY HANG AN 63 LO SU-TT KDCB </v>
          </cell>
          <cell r="H1381">
            <v>211</v>
          </cell>
        </row>
        <row r="1382">
          <cell r="E1382">
            <v>2220553</v>
          </cell>
          <cell r="F1382">
            <v>8</v>
          </cell>
          <cell r="G1382" t="str">
            <v xml:space="preserve">CONG TY DU LICH CONG DOAN VN  </v>
          </cell>
          <cell r="H1382">
            <v>213</v>
          </cell>
        </row>
        <row r="1383">
          <cell r="E1383">
            <v>2220689</v>
          </cell>
          <cell r="F1383">
            <v>0</v>
          </cell>
          <cell r="G1383" t="str">
            <v xml:space="preserve">CTY TNHH TM NGOC LAN          </v>
          </cell>
          <cell r="H1383">
            <v>213</v>
          </cell>
        </row>
        <row r="1384">
          <cell r="E1384">
            <v>2220782</v>
          </cell>
          <cell r="F1384">
            <v>3</v>
          </cell>
          <cell r="G1384" t="str">
            <v>CTCP STHI &amp; XNK T.MAI VIET NAM</v>
          </cell>
          <cell r="H1384">
            <v>213</v>
          </cell>
        </row>
        <row r="1385">
          <cell r="E1385">
            <v>2220796</v>
          </cell>
          <cell r="F1385">
            <v>3</v>
          </cell>
          <cell r="G1385" t="str">
            <v xml:space="preserve">HA TRIEU THU                  </v>
          </cell>
          <cell r="H1385">
            <v>211</v>
          </cell>
        </row>
        <row r="1386">
          <cell r="E1386">
            <v>2220829</v>
          </cell>
          <cell r="F1386">
            <v>2</v>
          </cell>
          <cell r="G1386" t="str">
            <v xml:space="preserve">TRAN KIM THOA                 </v>
          </cell>
          <cell r="H1386">
            <v>211</v>
          </cell>
        </row>
        <row r="1387">
          <cell r="E1387">
            <v>2220880</v>
          </cell>
          <cell r="F1387">
            <v>5</v>
          </cell>
          <cell r="G1387" t="str">
            <v xml:space="preserve">NGUYEN THI THUY HOA           </v>
          </cell>
          <cell r="H1387">
            <v>211</v>
          </cell>
        </row>
        <row r="1388">
          <cell r="E1388">
            <v>2220886</v>
          </cell>
          <cell r="F1388">
            <v>2</v>
          </cell>
          <cell r="G1388" t="str">
            <v xml:space="preserve">NGUYEN THI PHUONG             </v>
          </cell>
          <cell r="H1388">
            <v>211</v>
          </cell>
        </row>
        <row r="1389">
          <cell r="E1389">
            <v>2300003</v>
          </cell>
          <cell r="F1389">
            <v>7</v>
          </cell>
          <cell r="G1389" t="str">
            <v>CTY LDOANH KS THNHAT METROPOLE</v>
          </cell>
          <cell r="H1389">
            <v>213</v>
          </cell>
        </row>
        <row r="1390">
          <cell r="E1390">
            <v>2300006</v>
          </cell>
          <cell r="F1390">
            <v>0</v>
          </cell>
          <cell r="G1390" t="str">
            <v xml:space="preserve">TRUONG NGO SI LIEN            </v>
          </cell>
          <cell r="H1390">
            <v>211</v>
          </cell>
        </row>
        <row r="1391">
          <cell r="E1391">
            <v>2300009</v>
          </cell>
          <cell r="F1391">
            <v>4</v>
          </cell>
          <cell r="G1391" t="str">
            <v xml:space="preserve">NGUYEN LAN PHUONG             </v>
          </cell>
          <cell r="H1391">
            <v>213</v>
          </cell>
        </row>
        <row r="1392">
          <cell r="E1392">
            <v>2300026</v>
          </cell>
          <cell r="F1392">
            <v>8</v>
          </cell>
          <cell r="G1392" t="str">
            <v xml:space="preserve">ANH-BUI LAN                   </v>
          </cell>
          <cell r="H1392">
            <v>211</v>
          </cell>
        </row>
        <row r="1393">
          <cell r="E1393">
            <v>2300027</v>
          </cell>
          <cell r="F1393">
            <v>6</v>
          </cell>
          <cell r="G1393" t="str">
            <v xml:space="preserve">CUC-DAO BACH                  </v>
          </cell>
          <cell r="H1393">
            <v>211</v>
          </cell>
        </row>
        <row r="1394">
          <cell r="E1394">
            <v>2300028</v>
          </cell>
          <cell r="F1394">
            <v>4</v>
          </cell>
          <cell r="G1394" t="str">
            <v xml:space="preserve">TUAN-BUI DUC                  </v>
          </cell>
          <cell r="H1394">
            <v>211</v>
          </cell>
        </row>
        <row r="1395">
          <cell r="E1395">
            <v>2300041</v>
          </cell>
          <cell r="F1395">
            <v>7</v>
          </cell>
          <cell r="G1395" t="str">
            <v xml:space="preserve">TAM-NGUYEN THI                </v>
          </cell>
          <cell r="H1395">
            <v>211</v>
          </cell>
        </row>
        <row r="1396">
          <cell r="E1396">
            <v>2300052</v>
          </cell>
          <cell r="F1396">
            <v>4</v>
          </cell>
          <cell r="G1396" t="str">
            <v xml:space="preserve">LE LAN PHUONG                 </v>
          </cell>
          <cell r="H1396">
            <v>211</v>
          </cell>
        </row>
        <row r="1397">
          <cell r="E1397">
            <v>2300076</v>
          </cell>
          <cell r="F1397">
            <v>3</v>
          </cell>
          <cell r="G1397" t="str">
            <v xml:space="preserve">NHUNG-PHAM THI                </v>
          </cell>
          <cell r="H1397">
            <v>211</v>
          </cell>
        </row>
        <row r="1398">
          <cell r="E1398">
            <v>2300077</v>
          </cell>
          <cell r="F1398">
            <v>1</v>
          </cell>
          <cell r="G1398" t="str">
            <v xml:space="preserve">TAM-VU THI                    </v>
          </cell>
          <cell r="H1398">
            <v>211</v>
          </cell>
        </row>
        <row r="1399">
          <cell r="E1399">
            <v>2300078</v>
          </cell>
          <cell r="F1399">
            <v>9</v>
          </cell>
          <cell r="G1399" t="str">
            <v xml:space="preserve">TIEN-HOANG QUYET              </v>
          </cell>
          <cell r="H1399">
            <v>211</v>
          </cell>
        </row>
        <row r="1400">
          <cell r="E1400">
            <v>2300081</v>
          </cell>
          <cell r="F1400">
            <v>3</v>
          </cell>
          <cell r="G1400" t="str">
            <v xml:space="preserve">NGUYEN THI BAI                </v>
          </cell>
          <cell r="H1400">
            <v>211</v>
          </cell>
        </row>
        <row r="1401">
          <cell r="E1401">
            <v>2300082</v>
          </cell>
          <cell r="F1401">
            <v>1</v>
          </cell>
          <cell r="G1401" t="str">
            <v xml:space="preserve">SACH-NGUYEN VAN               </v>
          </cell>
          <cell r="H1401">
            <v>213</v>
          </cell>
        </row>
        <row r="1402">
          <cell r="E1402">
            <v>2300086</v>
          </cell>
          <cell r="F1402">
            <v>2</v>
          </cell>
          <cell r="G1402" t="str">
            <v xml:space="preserve">NGUYEN TRAN MINH              </v>
          </cell>
          <cell r="H1402">
            <v>213</v>
          </cell>
        </row>
        <row r="1403">
          <cell r="E1403">
            <v>2300093</v>
          </cell>
          <cell r="F1403">
            <v>8</v>
          </cell>
          <cell r="G1403" t="str">
            <v xml:space="preserve">DUONG THI THUY                </v>
          </cell>
          <cell r="H1403">
            <v>211</v>
          </cell>
        </row>
        <row r="1404">
          <cell r="E1404">
            <v>2300095</v>
          </cell>
          <cell r="F1404">
            <v>3</v>
          </cell>
          <cell r="G1404" t="str">
            <v xml:space="preserve">CUA HANG PHUC DUC             </v>
          </cell>
          <cell r="H1404">
            <v>211</v>
          </cell>
        </row>
        <row r="1405">
          <cell r="E1405">
            <v>2300099</v>
          </cell>
          <cell r="F1405">
            <v>5</v>
          </cell>
          <cell r="G1405" t="str">
            <v xml:space="preserve">NGUYEN THI NGA                </v>
          </cell>
          <cell r="H1405">
            <v>211</v>
          </cell>
        </row>
        <row r="1406">
          <cell r="E1406">
            <v>2300136</v>
          </cell>
          <cell r="F1406">
            <v>5</v>
          </cell>
          <cell r="G1406" t="str">
            <v xml:space="preserve">HUONG - DANG MAI              </v>
          </cell>
          <cell r="H1406">
            <v>211</v>
          </cell>
        </row>
        <row r="1407">
          <cell r="E1407">
            <v>2300137</v>
          </cell>
          <cell r="F1407">
            <v>3</v>
          </cell>
          <cell r="G1407" t="str">
            <v xml:space="preserve">THANH-HOANG THI               </v>
          </cell>
          <cell r="H1407">
            <v>211</v>
          </cell>
        </row>
        <row r="1408">
          <cell r="E1408">
            <v>2300139</v>
          </cell>
          <cell r="F1408">
            <v>9</v>
          </cell>
          <cell r="G1408" t="str">
            <v xml:space="preserve">VINH-NGUYEN THI               </v>
          </cell>
          <cell r="H1408">
            <v>211</v>
          </cell>
        </row>
        <row r="1409">
          <cell r="E1409">
            <v>2300144</v>
          </cell>
          <cell r="F1409">
            <v>9</v>
          </cell>
          <cell r="G1409" t="str">
            <v xml:space="preserve">NGUYEN THI THU                </v>
          </cell>
          <cell r="H1409">
            <v>211</v>
          </cell>
        </row>
        <row r="1410">
          <cell r="E1410">
            <v>2300147</v>
          </cell>
          <cell r="F1410">
            <v>2</v>
          </cell>
          <cell r="G1410" t="str">
            <v xml:space="preserve">NGUYEN THU HONG               </v>
          </cell>
          <cell r="H1410">
            <v>211</v>
          </cell>
        </row>
        <row r="1411">
          <cell r="E1411">
            <v>2300148</v>
          </cell>
          <cell r="F1411">
            <v>0</v>
          </cell>
          <cell r="G1411" t="str">
            <v xml:space="preserve">DINH THI HUONG                </v>
          </cell>
          <cell r="H1411">
            <v>211</v>
          </cell>
        </row>
        <row r="1412">
          <cell r="E1412">
            <v>2300158</v>
          </cell>
          <cell r="F1412">
            <v>9</v>
          </cell>
          <cell r="G1412" t="str">
            <v xml:space="preserve">DAO - TRAN BICH               </v>
          </cell>
          <cell r="H1412">
            <v>211</v>
          </cell>
        </row>
        <row r="1413">
          <cell r="E1413">
            <v>2300168</v>
          </cell>
          <cell r="F1413">
            <v>8</v>
          </cell>
          <cell r="G1413" t="str">
            <v xml:space="preserve">TRI - NGUYEN THANH            </v>
          </cell>
          <cell r="H1413">
            <v>211</v>
          </cell>
        </row>
        <row r="1414">
          <cell r="E1414">
            <v>2300173</v>
          </cell>
          <cell r="F1414">
            <v>8</v>
          </cell>
          <cell r="G1414" t="str">
            <v xml:space="preserve">TRAN XUAN THANH               </v>
          </cell>
          <cell r="H1414">
            <v>211</v>
          </cell>
        </row>
        <row r="1415">
          <cell r="E1415">
            <v>2300174</v>
          </cell>
          <cell r="F1415">
            <v>6</v>
          </cell>
          <cell r="G1415" t="str">
            <v xml:space="preserve">NGUYEN HUU TUYEN              </v>
          </cell>
          <cell r="H1415">
            <v>211</v>
          </cell>
        </row>
        <row r="1416">
          <cell r="E1416">
            <v>2300177</v>
          </cell>
          <cell r="F1416">
            <v>9</v>
          </cell>
          <cell r="G1416" t="str">
            <v xml:space="preserve">NGUYEN THI NGA                </v>
          </cell>
          <cell r="H1416">
            <v>211</v>
          </cell>
        </row>
        <row r="1417">
          <cell r="E1417">
            <v>2300187</v>
          </cell>
          <cell r="F1417">
            <v>8</v>
          </cell>
          <cell r="G1417" t="str">
            <v xml:space="preserve">THOA - TRIEU THI              </v>
          </cell>
          <cell r="H1417">
            <v>211</v>
          </cell>
        </row>
        <row r="1418">
          <cell r="E1418">
            <v>2300193</v>
          </cell>
          <cell r="F1418">
            <v>6</v>
          </cell>
          <cell r="G1418" t="str">
            <v xml:space="preserve">NGUYET                        </v>
          </cell>
          <cell r="H1418">
            <v>211</v>
          </cell>
        </row>
        <row r="1419">
          <cell r="E1419">
            <v>2300216</v>
          </cell>
          <cell r="F1419">
            <v>5</v>
          </cell>
          <cell r="G1419" t="str">
            <v xml:space="preserve">BI-A BONG BAN                 </v>
          </cell>
          <cell r="H1419">
            <v>211</v>
          </cell>
        </row>
        <row r="1420">
          <cell r="E1420">
            <v>2300221</v>
          </cell>
          <cell r="F1420">
            <v>5</v>
          </cell>
          <cell r="G1420" t="str">
            <v xml:space="preserve">TAM-LE THANH                  </v>
          </cell>
          <cell r="H1420">
            <v>211</v>
          </cell>
        </row>
        <row r="1421">
          <cell r="E1421">
            <v>2300233</v>
          </cell>
          <cell r="F1421">
            <v>0</v>
          </cell>
          <cell r="G1421" t="str">
            <v xml:space="preserve">HA - NGUYEN THI               </v>
          </cell>
          <cell r="H1421">
            <v>211</v>
          </cell>
        </row>
        <row r="1422">
          <cell r="E1422">
            <v>2300236</v>
          </cell>
          <cell r="F1422">
            <v>3</v>
          </cell>
          <cell r="G1422" t="str">
            <v xml:space="preserve">THAI-DUONG VAN                </v>
          </cell>
          <cell r="H1422">
            <v>211</v>
          </cell>
        </row>
        <row r="1423">
          <cell r="E1423">
            <v>2300241</v>
          </cell>
          <cell r="F1423">
            <v>3</v>
          </cell>
          <cell r="G1423" t="str">
            <v xml:space="preserve">HOA - DOAN THI                </v>
          </cell>
          <cell r="H1423">
            <v>211</v>
          </cell>
        </row>
        <row r="1424">
          <cell r="E1424">
            <v>2300258</v>
          </cell>
          <cell r="F1424">
            <v>7</v>
          </cell>
          <cell r="G1424" t="str">
            <v xml:space="preserve">TUAN-DO VAN                   </v>
          </cell>
          <cell r="H1424">
            <v>211</v>
          </cell>
        </row>
        <row r="1425">
          <cell r="E1425">
            <v>2300264</v>
          </cell>
          <cell r="F1425">
            <v>5</v>
          </cell>
          <cell r="G1425" t="str">
            <v xml:space="preserve">KHACH SAN VUON THU DO         </v>
          </cell>
          <cell r="H1425">
            <v>213</v>
          </cell>
        </row>
        <row r="1426">
          <cell r="E1426">
            <v>2300266</v>
          </cell>
          <cell r="F1426">
            <v>0</v>
          </cell>
          <cell r="G1426" t="str">
            <v xml:space="preserve">HIEN - TU THI                 </v>
          </cell>
          <cell r="H1426">
            <v>211</v>
          </cell>
        </row>
        <row r="1427">
          <cell r="E1427">
            <v>2300282</v>
          </cell>
          <cell r="F1427">
            <v>7</v>
          </cell>
          <cell r="G1427" t="str">
            <v xml:space="preserve">KIEU-PHAM THI KIM             </v>
          </cell>
          <cell r="H1427">
            <v>211</v>
          </cell>
        </row>
        <row r="1428">
          <cell r="E1428">
            <v>2300284</v>
          </cell>
          <cell r="F1428">
            <v>3</v>
          </cell>
          <cell r="G1428" t="str">
            <v xml:space="preserve">NGUYEN HUU HIEN               </v>
          </cell>
          <cell r="H1428">
            <v>211</v>
          </cell>
        </row>
        <row r="1429">
          <cell r="E1429">
            <v>2300289</v>
          </cell>
          <cell r="F1429">
            <v>2</v>
          </cell>
          <cell r="G1429" t="str">
            <v xml:space="preserve">DOAN - LE THI                 </v>
          </cell>
          <cell r="H1429">
            <v>211</v>
          </cell>
        </row>
        <row r="1430">
          <cell r="E1430">
            <v>2300292</v>
          </cell>
          <cell r="F1430">
            <v>6</v>
          </cell>
          <cell r="G1430" t="str">
            <v xml:space="preserve">PHUONG - TRUONG NGHIA         </v>
          </cell>
          <cell r="H1430">
            <v>211</v>
          </cell>
        </row>
        <row r="1431">
          <cell r="E1431">
            <v>2300294</v>
          </cell>
          <cell r="F1431">
            <v>2</v>
          </cell>
          <cell r="G1431" t="str">
            <v xml:space="preserve">THUAN - NGUYEN BICH           </v>
          </cell>
          <cell r="H1431">
            <v>211</v>
          </cell>
        </row>
        <row r="1432">
          <cell r="E1432">
            <v>2300300</v>
          </cell>
          <cell r="F1432">
            <v>7</v>
          </cell>
          <cell r="G1432" t="str">
            <v xml:space="preserve">HA - TRAN THI                 </v>
          </cell>
          <cell r="H1432">
            <v>211</v>
          </cell>
        </row>
        <row r="1433">
          <cell r="E1433">
            <v>2300306</v>
          </cell>
          <cell r="F1433">
            <v>4</v>
          </cell>
          <cell r="G1433" t="str">
            <v xml:space="preserve">BINH - NGUYEN DUC             </v>
          </cell>
          <cell r="H1433">
            <v>211</v>
          </cell>
        </row>
        <row r="1434">
          <cell r="E1434">
            <v>2300325</v>
          </cell>
          <cell r="F1434">
            <v>4</v>
          </cell>
          <cell r="G1434" t="str">
            <v xml:space="preserve">BAO - HOANG QUOC              </v>
          </cell>
          <cell r="H1434">
            <v>211</v>
          </cell>
        </row>
        <row r="1435">
          <cell r="E1435">
            <v>2300327</v>
          </cell>
          <cell r="F1435">
            <v>0</v>
          </cell>
          <cell r="G1435" t="str">
            <v xml:space="preserve">BUI THI LAN                   </v>
          </cell>
          <cell r="H1435">
            <v>211</v>
          </cell>
        </row>
        <row r="1436">
          <cell r="E1436">
            <v>2300328</v>
          </cell>
          <cell r="F1436">
            <v>8</v>
          </cell>
          <cell r="G1436" t="str">
            <v xml:space="preserve">OANH-HA THI KIM               </v>
          </cell>
          <cell r="H1436">
            <v>211</v>
          </cell>
        </row>
        <row r="1437">
          <cell r="E1437">
            <v>2300336</v>
          </cell>
          <cell r="F1437">
            <v>1</v>
          </cell>
          <cell r="G1437" t="str">
            <v xml:space="preserve">THONG-CAO QUANG               </v>
          </cell>
          <cell r="H1437">
            <v>211</v>
          </cell>
        </row>
        <row r="1438">
          <cell r="E1438">
            <v>2300342</v>
          </cell>
          <cell r="F1438">
            <v>9</v>
          </cell>
          <cell r="G1438" t="str">
            <v xml:space="preserve">NGUYEN THANH VAN              </v>
          </cell>
          <cell r="H1438">
            <v>211</v>
          </cell>
        </row>
        <row r="1439">
          <cell r="E1439">
            <v>2300350</v>
          </cell>
          <cell r="F1439">
            <v>2</v>
          </cell>
          <cell r="G1439" t="str">
            <v xml:space="preserve">NGUYEN HONG THANH             </v>
          </cell>
          <cell r="H1439">
            <v>211</v>
          </cell>
        </row>
        <row r="1440">
          <cell r="E1440">
            <v>2300354</v>
          </cell>
          <cell r="F1440">
            <v>4</v>
          </cell>
          <cell r="G1440" t="str">
            <v xml:space="preserve">TRUONG TUYET MAI              </v>
          </cell>
          <cell r="H1440">
            <v>211</v>
          </cell>
        </row>
        <row r="1441">
          <cell r="E1441">
            <v>2300359</v>
          </cell>
          <cell r="F1441">
            <v>3</v>
          </cell>
          <cell r="G1441" t="str">
            <v xml:space="preserve">TRAN KIM THANH                </v>
          </cell>
          <cell r="H1441">
            <v>211</v>
          </cell>
        </row>
        <row r="1442">
          <cell r="E1442">
            <v>2300385</v>
          </cell>
          <cell r="F1442">
            <v>8</v>
          </cell>
          <cell r="G1442" t="str">
            <v xml:space="preserve">THU LE HOA QUYNH              </v>
          </cell>
          <cell r="H1442">
            <v>211</v>
          </cell>
        </row>
        <row r="1443">
          <cell r="E1443">
            <v>2300396</v>
          </cell>
          <cell r="F1443">
            <v>5</v>
          </cell>
          <cell r="G1443" t="str">
            <v xml:space="preserve">NGUYEN VAN HIEN               </v>
          </cell>
          <cell r="H1443">
            <v>211</v>
          </cell>
        </row>
        <row r="1444">
          <cell r="E1444">
            <v>2300399</v>
          </cell>
          <cell r="F1444">
            <v>9</v>
          </cell>
          <cell r="G1444" t="str">
            <v xml:space="preserve">HAI-BUI XUAN                  </v>
          </cell>
          <cell r="H1444">
            <v>211</v>
          </cell>
        </row>
        <row r="1445">
          <cell r="E1445">
            <v>2300402</v>
          </cell>
          <cell r="F1445">
            <v>1</v>
          </cell>
          <cell r="G1445" t="str">
            <v xml:space="preserve">CONG - TRIEU THANH            </v>
          </cell>
          <cell r="H1445">
            <v>211</v>
          </cell>
        </row>
        <row r="1446">
          <cell r="E1446">
            <v>2300406</v>
          </cell>
          <cell r="F1446">
            <v>2</v>
          </cell>
          <cell r="G1446" t="str">
            <v xml:space="preserve">CAU LAC BO MY                 </v>
          </cell>
          <cell r="H1446">
            <v>213</v>
          </cell>
        </row>
        <row r="1447">
          <cell r="E1447">
            <v>2300409</v>
          </cell>
          <cell r="F1447">
            <v>6</v>
          </cell>
          <cell r="G1447" t="str">
            <v xml:space="preserve">THU-DUONG THI                 </v>
          </cell>
          <cell r="H1447">
            <v>211</v>
          </cell>
        </row>
        <row r="1448">
          <cell r="E1448">
            <v>2300422</v>
          </cell>
          <cell r="F1448">
            <v>9</v>
          </cell>
          <cell r="G1448" t="str">
            <v xml:space="preserve">HOA-MAI THI CVLENIN           </v>
          </cell>
          <cell r="H1448">
            <v>211</v>
          </cell>
        </row>
        <row r="1449">
          <cell r="E1449">
            <v>2300423</v>
          </cell>
          <cell r="F1449">
            <v>7</v>
          </cell>
          <cell r="G1449" t="str">
            <v xml:space="preserve">TRUONG TRAN PHU               </v>
          </cell>
          <cell r="H1449">
            <v>211</v>
          </cell>
        </row>
        <row r="1450">
          <cell r="E1450">
            <v>2300424</v>
          </cell>
          <cell r="F1450">
            <v>5</v>
          </cell>
          <cell r="G1450" t="str">
            <v xml:space="preserve">THONG - PHAM THI              </v>
          </cell>
          <cell r="H1450">
            <v>211</v>
          </cell>
        </row>
        <row r="1451">
          <cell r="E1451">
            <v>2300433</v>
          </cell>
          <cell r="F1451">
            <v>6</v>
          </cell>
          <cell r="G1451" t="str">
            <v xml:space="preserve">LIEN-NGUYEN THI               </v>
          </cell>
          <cell r="H1451">
            <v>213</v>
          </cell>
        </row>
        <row r="1452">
          <cell r="E1452">
            <v>2300437</v>
          </cell>
          <cell r="F1452">
            <v>7</v>
          </cell>
          <cell r="G1452" t="str">
            <v xml:space="preserve">NGUYEN VAN TUYEN              </v>
          </cell>
          <cell r="H1452">
            <v>211</v>
          </cell>
        </row>
        <row r="1453">
          <cell r="E1453">
            <v>2300442</v>
          </cell>
          <cell r="F1453">
            <v>7</v>
          </cell>
          <cell r="G1453" t="str">
            <v xml:space="preserve">NGUYEN THI NHUNG              </v>
          </cell>
          <cell r="H1453">
            <v>211</v>
          </cell>
        </row>
        <row r="1454">
          <cell r="E1454">
            <v>2300447</v>
          </cell>
          <cell r="F1454">
            <v>6</v>
          </cell>
          <cell r="G1454" t="str">
            <v xml:space="preserve">CTY TNHH TAN LINH CHI         </v>
          </cell>
          <cell r="H1454">
            <v>211</v>
          </cell>
        </row>
        <row r="1455">
          <cell r="E1455">
            <v>2300449</v>
          </cell>
          <cell r="F1455">
            <v>2</v>
          </cell>
          <cell r="G1455" t="str">
            <v xml:space="preserve">CANTEEN CLB QUAN DOI          </v>
          </cell>
          <cell r="H1455">
            <v>211</v>
          </cell>
        </row>
        <row r="1456">
          <cell r="E1456">
            <v>2300450</v>
          </cell>
          <cell r="F1456">
            <v>0</v>
          </cell>
          <cell r="G1456" t="str">
            <v xml:space="preserve">NGUYEN THI THIN               </v>
          </cell>
          <cell r="H1456">
            <v>211</v>
          </cell>
        </row>
        <row r="1457">
          <cell r="E1457">
            <v>2300469</v>
          </cell>
          <cell r="F1457">
            <v>0</v>
          </cell>
          <cell r="G1457" t="str">
            <v xml:space="preserve">KHACH SAN HACINCO             </v>
          </cell>
          <cell r="H1457">
            <v>211</v>
          </cell>
        </row>
        <row r="1458">
          <cell r="E1458">
            <v>2300472</v>
          </cell>
          <cell r="F1458">
            <v>4</v>
          </cell>
          <cell r="G1458" t="str">
            <v xml:space="preserve">HA-VU HONG                    </v>
          </cell>
          <cell r="H1458">
            <v>211</v>
          </cell>
        </row>
        <row r="1459">
          <cell r="E1459">
            <v>2300498</v>
          </cell>
          <cell r="F1459">
            <v>9</v>
          </cell>
          <cell r="G1459" t="str">
            <v xml:space="preserve">CONG TY TNHH KHANG VINH       </v>
          </cell>
          <cell r="H1459">
            <v>213</v>
          </cell>
        </row>
        <row r="1460">
          <cell r="E1460">
            <v>2300502</v>
          </cell>
          <cell r="F1460">
            <v>8</v>
          </cell>
          <cell r="G1460" t="str">
            <v xml:space="preserve">DO THI THANH                  </v>
          </cell>
          <cell r="H1460">
            <v>211</v>
          </cell>
        </row>
        <row r="1461">
          <cell r="E1461">
            <v>2300506</v>
          </cell>
          <cell r="F1461">
            <v>9</v>
          </cell>
          <cell r="G1461" t="str">
            <v xml:space="preserve">CONG TY TNHH DUC NHAN         </v>
          </cell>
          <cell r="H1461">
            <v>213</v>
          </cell>
        </row>
        <row r="1462">
          <cell r="E1462">
            <v>2300512</v>
          </cell>
          <cell r="F1462">
            <v>7</v>
          </cell>
          <cell r="G1462" t="str">
            <v xml:space="preserve">CTY TNHH DAEHA                </v>
          </cell>
          <cell r="H1462">
            <v>213</v>
          </cell>
        </row>
        <row r="1463">
          <cell r="E1463">
            <v>2300521</v>
          </cell>
          <cell r="F1463">
            <v>8</v>
          </cell>
          <cell r="G1463" t="str">
            <v xml:space="preserve">DUNG                          </v>
          </cell>
          <cell r="H1463">
            <v>211</v>
          </cell>
        </row>
        <row r="1464">
          <cell r="E1464">
            <v>2300522</v>
          </cell>
          <cell r="F1464">
            <v>6</v>
          </cell>
          <cell r="G1464" t="str">
            <v xml:space="preserve">NGUYEN DE HUYNH               </v>
          </cell>
          <cell r="H1464">
            <v>211</v>
          </cell>
        </row>
        <row r="1465">
          <cell r="E1465">
            <v>2300534</v>
          </cell>
          <cell r="F1465">
            <v>1</v>
          </cell>
          <cell r="G1465" t="str">
            <v xml:space="preserve">NGUYEN THI THANH HUONG        </v>
          </cell>
          <cell r="H1465">
            <v>213</v>
          </cell>
        </row>
        <row r="1466">
          <cell r="E1466">
            <v>2300535</v>
          </cell>
          <cell r="F1466">
            <v>8</v>
          </cell>
          <cell r="G1466" t="str">
            <v xml:space="preserve">HAU-VU THI                    </v>
          </cell>
          <cell r="H1466">
            <v>211</v>
          </cell>
        </row>
        <row r="1467">
          <cell r="E1467">
            <v>2300539</v>
          </cell>
          <cell r="F1467">
            <v>0</v>
          </cell>
          <cell r="G1467" t="str">
            <v xml:space="preserve">BAO - TRAN VAN                </v>
          </cell>
          <cell r="H1467">
            <v>211</v>
          </cell>
        </row>
        <row r="1468">
          <cell r="E1468">
            <v>2300552</v>
          </cell>
          <cell r="F1468">
            <v>3</v>
          </cell>
          <cell r="G1468" t="str">
            <v xml:space="preserve">CUNG THIEU NHI HN             </v>
          </cell>
          <cell r="H1468">
            <v>211</v>
          </cell>
        </row>
        <row r="1469">
          <cell r="E1469">
            <v>2300554</v>
          </cell>
          <cell r="F1469">
            <v>9</v>
          </cell>
          <cell r="G1469" t="str">
            <v xml:space="preserve">CTY LIEN DOANH CLB HA NOI     </v>
          </cell>
          <cell r="H1469">
            <v>213</v>
          </cell>
        </row>
        <row r="1470">
          <cell r="E1470">
            <v>2300561</v>
          </cell>
          <cell r="F1470">
            <v>4</v>
          </cell>
          <cell r="G1470" t="str">
            <v xml:space="preserve">NGUYEN BICH VAN               </v>
          </cell>
          <cell r="H1470">
            <v>211</v>
          </cell>
        </row>
        <row r="1471">
          <cell r="E1471">
            <v>2300583</v>
          </cell>
          <cell r="F1471">
            <v>8</v>
          </cell>
          <cell r="G1471" t="str">
            <v xml:space="preserve">HA THI LIEN                   </v>
          </cell>
          <cell r="H1471">
            <v>211</v>
          </cell>
        </row>
        <row r="1472">
          <cell r="E1472">
            <v>2300602</v>
          </cell>
          <cell r="F1472">
            <v>6</v>
          </cell>
          <cell r="G1472" t="str">
            <v xml:space="preserve">PHAM XUAN CUNG                </v>
          </cell>
          <cell r="H1472">
            <v>211</v>
          </cell>
        </row>
        <row r="1473">
          <cell r="E1473">
            <v>2300614</v>
          </cell>
          <cell r="F1473">
            <v>1</v>
          </cell>
          <cell r="G1473" t="str">
            <v xml:space="preserve">HOANG THI NGA                 </v>
          </cell>
          <cell r="H1473">
            <v>211</v>
          </cell>
        </row>
        <row r="1474">
          <cell r="E1474">
            <v>2300622</v>
          </cell>
          <cell r="F1474">
            <v>4</v>
          </cell>
          <cell r="G1474" t="str">
            <v xml:space="preserve">DAU THI HOA                   </v>
          </cell>
          <cell r="H1474">
            <v>211</v>
          </cell>
        </row>
        <row r="1475">
          <cell r="E1475">
            <v>2300637</v>
          </cell>
          <cell r="F1475">
            <v>2</v>
          </cell>
          <cell r="G1475" t="str">
            <v xml:space="preserve">NGOC HA                       </v>
          </cell>
          <cell r="H1475">
            <v>211</v>
          </cell>
        </row>
        <row r="1476">
          <cell r="E1476">
            <v>2300646</v>
          </cell>
          <cell r="F1476">
            <v>3</v>
          </cell>
          <cell r="G1476" t="str">
            <v xml:space="preserve">PHAM VAN DUNG                 </v>
          </cell>
          <cell r="H1476">
            <v>211</v>
          </cell>
        </row>
        <row r="1477">
          <cell r="E1477">
            <v>2300648</v>
          </cell>
          <cell r="F1477">
            <v>9</v>
          </cell>
          <cell r="G1477" t="str">
            <v xml:space="preserve">QUYNH - BACH NGOC             </v>
          </cell>
          <cell r="H1477">
            <v>211</v>
          </cell>
        </row>
        <row r="1478">
          <cell r="E1478">
            <v>2300653</v>
          </cell>
          <cell r="F1478">
            <v>9</v>
          </cell>
          <cell r="G1478" t="str">
            <v xml:space="preserve">LAP - BUI MINH                </v>
          </cell>
          <cell r="H1478">
            <v>211</v>
          </cell>
        </row>
        <row r="1479">
          <cell r="E1479">
            <v>2300656</v>
          </cell>
          <cell r="F1479">
            <v>2</v>
          </cell>
          <cell r="G1479" t="str">
            <v xml:space="preserve">DOAN QUYNH HUONG              </v>
          </cell>
          <cell r="H1479">
            <v>211</v>
          </cell>
        </row>
        <row r="1480">
          <cell r="E1480">
            <v>2300661</v>
          </cell>
          <cell r="F1480">
            <v>2</v>
          </cell>
          <cell r="G1480" t="str">
            <v xml:space="preserve">TRUONG PHONG LAN              </v>
          </cell>
          <cell r="H1480">
            <v>211</v>
          </cell>
        </row>
        <row r="1481">
          <cell r="E1481">
            <v>2300672</v>
          </cell>
          <cell r="F1481">
            <v>9</v>
          </cell>
          <cell r="G1481" t="str">
            <v xml:space="preserve">DUC-LE THANH                  </v>
          </cell>
          <cell r="H1481">
            <v>211</v>
          </cell>
        </row>
        <row r="1482">
          <cell r="E1482">
            <v>2300673</v>
          </cell>
          <cell r="F1482">
            <v>7</v>
          </cell>
          <cell r="G1482" t="str">
            <v xml:space="preserve">TAM-CAO THI                   </v>
          </cell>
          <cell r="H1482">
            <v>211</v>
          </cell>
        </row>
        <row r="1483">
          <cell r="E1483">
            <v>2300688</v>
          </cell>
          <cell r="F1483">
            <v>5</v>
          </cell>
          <cell r="G1483" t="str">
            <v xml:space="preserve">HANH                          </v>
          </cell>
          <cell r="H1483">
            <v>211</v>
          </cell>
        </row>
        <row r="1484">
          <cell r="E1484">
            <v>2300703</v>
          </cell>
          <cell r="F1484">
            <v>2</v>
          </cell>
          <cell r="G1484" t="str">
            <v xml:space="preserve">PHAM THI LAN                  </v>
          </cell>
          <cell r="H1484">
            <v>211</v>
          </cell>
        </row>
        <row r="1485">
          <cell r="E1485">
            <v>2300725</v>
          </cell>
          <cell r="F1485">
            <v>5</v>
          </cell>
          <cell r="G1485" t="str">
            <v xml:space="preserve">CTY CP THUONG MAI VIET HUNG   </v>
          </cell>
          <cell r="H1485">
            <v>211</v>
          </cell>
        </row>
        <row r="1486">
          <cell r="E1486">
            <v>2300727</v>
          </cell>
          <cell r="F1486">
            <v>1</v>
          </cell>
          <cell r="G1486" t="str">
            <v xml:space="preserve">PHUONG-TRUONG DINH            </v>
          </cell>
          <cell r="H1486">
            <v>211</v>
          </cell>
        </row>
        <row r="1487">
          <cell r="E1487">
            <v>2300728</v>
          </cell>
          <cell r="F1487">
            <v>9</v>
          </cell>
          <cell r="G1487" t="str">
            <v xml:space="preserve">LE THI LOAN                   </v>
          </cell>
          <cell r="H1487">
            <v>211</v>
          </cell>
        </row>
        <row r="1488">
          <cell r="E1488">
            <v>2300738</v>
          </cell>
          <cell r="F1488">
            <v>8</v>
          </cell>
          <cell r="G1488" t="str">
            <v xml:space="preserve">CHU QUANG VAN                 </v>
          </cell>
          <cell r="H1488">
            <v>211</v>
          </cell>
        </row>
        <row r="1489">
          <cell r="E1489">
            <v>2300768</v>
          </cell>
          <cell r="F1489">
            <v>5</v>
          </cell>
          <cell r="G1489" t="str">
            <v xml:space="preserve">LOAN                          </v>
          </cell>
          <cell r="H1489">
            <v>211</v>
          </cell>
        </row>
        <row r="1490">
          <cell r="E1490">
            <v>2300774</v>
          </cell>
          <cell r="F1490">
            <v>3</v>
          </cell>
          <cell r="G1490" t="str">
            <v xml:space="preserve">PHUNG QUAN AN                 </v>
          </cell>
          <cell r="H1490">
            <v>211</v>
          </cell>
        </row>
        <row r="1491">
          <cell r="E1491">
            <v>2300819</v>
          </cell>
          <cell r="F1491">
            <v>6</v>
          </cell>
          <cell r="G1491" t="str">
            <v xml:space="preserve">DUONG                         </v>
          </cell>
          <cell r="H1491">
            <v>211</v>
          </cell>
        </row>
        <row r="1492">
          <cell r="E1492">
            <v>2300820</v>
          </cell>
          <cell r="F1492">
            <v>4</v>
          </cell>
          <cell r="G1492" t="str">
            <v xml:space="preserve">TA THI THANH MAI              </v>
          </cell>
          <cell r="H1492">
            <v>211</v>
          </cell>
        </row>
        <row r="1493">
          <cell r="E1493">
            <v>2300834</v>
          </cell>
          <cell r="F1493">
            <v>5</v>
          </cell>
          <cell r="G1493" t="str">
            <v xml:space="preserve">HA                            </v>
          </cell>
          <cell r="H1493">
            <v>211</v>
          </cell>
        </row>
        <row r="1494">
          <cell r="E1494">
            <v>2300845</v>
          </cell>
          <cell r="F1494">
            <v>1</v>
          </cell>
          <cell r="G1494" t="str">
            <v xml:space="preserve">YEN-NGO THI                   </v>
          </cell>
          <cell r="H1494">
            <v>211</v>
          </cell>
        </row>
        <row r="1495">
          <cell r="E1495">
            <v>2300848</v>
          </cell>
          <cell r="F1495">
            <v>5</v>
          </cell>
          <cell r="G1495" t="str">
            <v xml:space="preserve">VU VAN HOA                    </v>
          </cell>
          <cell r="H1495">
            <v>211</v>
          </cell>
        </row>
        <row r="1496">
          <cell r="E1496">
            <v>2300850</v>
          </cell>
          <cell r="F1496">
            <v>1</v>
          </cell>
          <cell r="G1496" t="str">
            <v xml:space="preserve">PHIN-BUI THI                  </v>
          </cell>
          <cell r="H1496">
            <v>211</v>
          </cell>
        </row>
        <row r="1497">
          <cell r="E1497">
            <v>2300855</v>
          </cell>
          <cell r="F1497">
            <v>0</v>
          </cell>
          <cell r="G1497" t="str">
            <v xml:space="preserve">TUYET-DUONG THI               </v>
          </cell>
          <cell r="H1497">
            <v>211</v>
          </cell>
        </row>
        <row r="1498">
          <cell r="E1498">
            <v>2300881</v>
          </cell>
          <cell r="F1498">
            <v>6</v>
          </cell>
          <cell r="G1498" t="str">
            <v xml:space="preserve">VAN-PHAM THI                  </v>
          </cell>
          <cell r="H1498">
            <v>211</v>
          </cell>
        </row>
        <row r="1499">
          <cell r="E1499">
            <v>2300885</v>
          </cell>
          <cell r="F1499">
            <v>7</v>
          </cell>
          <cell r="G1499" t="str">
            <v xml:space="preserve">PHAM DAC BINH                 </v>
          </cell>
          <cell r="H1499">
            <v>211</v>
          </cell>
        </row>
        <row r="1500">
          <cell r="E1500">
            <v>2300887</v>
          </cell>
          <cell r="F1500">
            <v>3</v>
          </cell>
          <cell r="G1500" t="str">
            <v xml:space="preserve">DONG THI TICH                 </v>
          </cell>
          <cell r="H1500">
            <v>211</v>
          </cell>
        </row>
        <row r="1501">
          <cell r="E1501">
            <v>2300897</v>
          </cell>
          <cell r="F1501">
            <v>2</v>
          </cell>
          <cell r="G1501" t="str">
            <v xml:space="preserve">XUYEN - NGUYEN THI            </v>
          </cell>
          <cell r="H1501">
            <v>211</v>
          </cell>
        </row>
        <row r="1502">
          <cell r="E1502">
            <v>2300900</v>
          </cell>
          <cell r="F1502">
            <v>4</v>
          </cell>
          <cell r="G1502" t="str">
            <v xml:space="preserve">NGUYEN VIET CUONG             </v>
          </cell>
          <cell r="H1502">
            <v>211</v>
          </cell>
        </row>
        <row r="1503">
          <cell r="E1503">
            <v>2300913</v>
          </cell>
          <cell r="F1503">
            <v>7</v>
          </cell>
          <cell r="G1503" t="str">
            <v xml:space="preserve">DUNG-VU THI                   </v>
          </cell>
          <cell r="H1503">
            <v>211</v>
          </cell>
        </row>
        <row r="1504">
          <cell r="E1504">
            <v>2300933</v>
          </cell>
          <cell r="F1504">
            <v>5</v>
          </cell>
          <cell r="G1504" t="str">
            <v xml:space="preserve">THANH - VU THI                </v>
          </cell>
          <cell r="H1504">
            <v>211</v>
          </cell>
        </row>
        <row r="1505">
          <cell r="E1505">
            <v>2300942</v>
          </cell>
          <cell r="F1505">
            <v>6</v>
          </cell>
          <cell r="G1505" t="str">
            <v xml:space="preserve">VAN THI HUONG GIANG           </v>
          </cell>
          <cell r="H1505">
            <v>211</v>
          </cell>
        </row>
        <row r="1506">
          <cell r="E1506">
            <v>2300989</v>
          </cell>
          <cell r="F1506">
            <v>7</v>
          </cell>
          <cell r="G1506" t="str">
            <v xml:space="preserve">HANH-TRAN THI                 </v>
          </cell>
          <cell r="H1506">
            <v>211</v>
          </cell>
        </row>
        <row r="1507">
          <cell r="E1507">
            <v>2300997</v>
          </cell>
          <cell r="F1507">
            <v>0</v>
          </cell>
          <cell r="G1507" t="str">
            <v xml:space="preserve">VAN                           </v>
          </cell>
          <cell r="H1507">
            <v>211</v>
          </cell>
        </row>
        <row r="1508">
          <cell r="E1508">
            <v>2301000</v>
          </cell>
          <cell r="F1508">
            <v>2</v>
          </cell>
          <cell r="G1508" t="str">
            <v xml:space="preserve">NHAC-DANG THI                 </v>
          </cell>
          <cell r="H1508">
            <v>211</v>
          </cell>
        </row>
        <row r="1509">
          <cell r="E1509">
            <v>2301008</v>
          </cell>
          <cell r="F1509">
            <v>5</v>
          </cell>
          <cell r="G1509" t="str">
            <v xml:space="preserve">CANTEEN 2                     </v>
          </cell>
          <cell r="H1509">
            <v>211</v>
          </cell>
        </row>
        <row r="1510">
          <cell r="E1510">
            <v>2301029</v>
          </cell>
          <cell r="F1510">
            <v>1</v>
          </cell>
          <cell r="G1510" t="str">
            <v xml:space="preserve">PATIN THU LE                  </v>
          </cell>
          <cell r="H1510">
            <v>211</v>
          </cell>
        </row>
        <row r="1511">
          <cell r="E1511">
            <v>2301030</v>
          </cell>
          <cell r="F1511">
            <v>9</v>
          </cell>
          <cell r="G1511" t="str">
            <v xml:space="preserve">NGUYEN THI HUONG              </v>
          </cell>
          <cell r="H1511">
            <v>211</v>
          </cell>
        </row>
        <row r="1512">
          <cell r="E1512">
            <v>2301031</v>
          </cell>
          <cell r="F1512">
            <v>7</v>
          </cell>
          <cell r="G1512" t="str">
            <v xml:space="preserve">TUAN - NGUYEN VIET            </v>
          </cell>
          <cell r="H1512">
            <v>211</v>
          </cell>
        </row>
        <row r="1513">
          <cell r="E1513">
            <v>2301043</v>
          </cell>
          <cell r="F1513">
            <v>2</v>
          </cell>
          <cell r="G1513" t="str">
            <v xml:space="preserve">PHAM THI BIEN                 </v>
          </cell>
          <cell r="H1513">
            <v>211</v>
          </cell>
        </row>
        <row r="1514">
          <cell r="E1514">
            <v>2301061</v>
          </cell>
          <cell r="F1514">
            <v>4</v>
          </cell>
          <cell r="G1514" t="str">
            <v xml:space="preserve">DIEN-NGUYEN VAN               </v>
          </cell>
          <cell r="H1514">
            <v>211</v>
          </cell>
        </row>
        <row r="1515">
          <cell r="E1515">
            <v>2301073</v>
          </cell>
          <cell r="F1515">
            <v>9</v>
          </cell>
          <cell r="G1515" t="str">
            <v xml:space="preserve">CTY TNHH TM MINH HOA          </v>
          </cell>
          <cell r="H1515">
            <v>213</v>
          </cell>
        </row>
        <row r="1516">
          <cell r="E1516">
            <v>2301083</v>
          </cell>
          <cell r="F1516">
            <v>8</v>
          </cell>
          <cell r="G1516" t="str">
            <v xml:space="preserve">NGUYEN VAN DUNG               </v>
          </cell>
          <cell r="H1516">
            <v>211</v>
          </cell>
        </row>
        <row r="1517">
          <cell r="E1517">
            <v>2301084</v>
          </cell>
          <cell r="F1517">
            <v>6</v>
          </cell>
          <cell r="G1517" t="str">
            <v xml:space="preserve">MAI BICH NGA                  </v>
          </cell>
          <cell r="H1517">
            <v>211</v>
          </cell>
        </row>
        <row r="1518">
          <cell r="E1518">
            <v>2301085</v>
          </cell>
          <cell r="F1518">
            <v>3</v>
          </cell>
          <cell r="G1518" t="str">
            <v xml:space="preserve">THUAN-MAI BICH                </v>
          </cell>
          <cell r="H1518">
            <v>211</v>
          </cell>
        </row>
        <row r="1519">
          <cell r="E1519">
            <v>2301088</v>
          </cell>
          <cell r="F1519">
            <v>7</v>
          </cell>
          <cell r="G1519" t="str">
            <v xml:space="preserve">NGHIA - NGUYEN DANG           </v>
          </cell>
          <cell r="H1519">
            <v>211</v>
          </cell>
        </row>
        <row r="1520">
          <cell r="E1520">
            <v>2301103</v>
          </cell>
          <cell r="F1520">
            <v>4</v>
          </cell>
          <cell r="G1520" t="str">
            <v xml:space="preserve">HOA-DAO BICH                  </v>
          </cell>
          <cell r="H1520">
            <v>211</v>
          </cell>
        </row>
        <row r="1521">
          <cell r="E1521">
            <v>2301105</v>
          </cell>
          <cell r="F1521">
            <v>9</v>
          </cell>
          <cell r="G1521" t="str">
            <v xml:space="preserve">TAM - VU THANH                </v>
          </cell>
          <cell r="H1521">
            <v>211</v>
          </cell>
        </row>
        <row r="1522">
          <cell r="E1522">
            <v>2301113</v>
          </cell>
          <cell r="F1522">
            <v>3</v>
          </cell>
          <cell r="G1522" t="str">
            <v xml:space="preserve">DU - DO THI                   </v>
          </cell>
          <cell r="H1522">
            <v>211</v>
          </cell>
        </row>
        <row r="1523">
          <cell r="E1523">
            <v>2301115</v>
          </cell>
          <cell r="F1523">
            <v>8</v>
          </cell>
          <cell r="G1523" t="str">
            <v xml:space="preserve">CANTEEN TR.PTCS DONG DA       </v>
          </cell>
          <cell r="H1523">
            <v>211</v>
          </cell>
        </row>
        <row r="1524">
          <cell r="E1524">
            <v>2301119</v>
          </cell>
          <cell r="F1524">
            <v>0</v>
          </cell>
          <cell r="G1524" t="str">
            <v xml:space="preserve">TRUONG THANG LONG             </v>
          </cell>
          <cell r="H1524">
            <v>211</v>
          </cell>
        </row>
        <row r="1525">
          <cell r="E1525">
            <v>2301128</v>
          </cell>
          <cell r="F1525">
            <v>1</v>
          </cell>
          <cell r="G1525" t="str">
            <v xml:space="preserve">NGUYEN XUAN PHAM              </v>
          </cell>
          <cell r="H1525">
            <v>211</v>
          </cell>
        </row>
        <row r="1526">
          <cell r="E1526">
            <v>2301139</v>
          </cell>
          <cell r="F1526">
            <v>8</v>
          </cell>
          <cell r="G1526" t="str">
            <v xml:space="preserve">SAM HIEU                      </v>
          </cell>
          <cell r="H1526">
            <v>211</v>
          </cell>
        </row>
        <row r="1527">
          <cell r="E1527">
            <v>2301140</v>
          </cell>
          <cell r="F1527">
            <v>6</v>
          </cell>
          <cell r="G1527" t="str">
            <v xml:space="preserve">CHI-NGHIEM MINH               </v>
          </cell>
          <cell r="H1527">
            <v>211</v>
          </cell>
        </row>
        <row r="1528">
          <cell r="E1528">
            <v>2301148</v>
          </cell>
          <cell r="F1528">
            <v>9</v>
          </cell>
          <cell r="G1528" t="str">
            <v xml:space="preserve">NGUYEN THI BICH HANG          </v>
          </cell>
          <cell r="H1528">
            <v>211</v>
          </cell>
        </row>
        <row r="1529">
          <cell r="E1529">
            <v>2301157</v>
          </cell>
          <cell r="F1529">
            <v>0</v>
          </cell>
          <cell r="G1529" t="str">
            <v xml:space="preserve">VAN HUONG                     </v>
          </cell>
          <cell r="H1529">
            <v>211</v>
          </cell>
        </row>
        <row r="1530">
          <cell r="E1530">
            <v>2301161</v>
          </cell>
          <cell r="F1530">
            <v>2</v>
          </cell>
          <cell r="G1530" t="str">
            <v xml:space="preserve">CHANG BACH HOA TONG HOP       </v>
          </cell>
          <cell r="H1530">
            <v>213</v>
          </cell>
        </row>
        <row r="1531">
          <cell r="E1531">
            <v>2301162</v>
          </cell>
          <cell r="F1531">
            <v>0</v>
          </cell>
          <cell r="G1531" t="str">
            <v xml:space="preserve">TANG 2 BAO TANG HCM           </v>
          </cell>
          <cell r="H1531">
            <v>211</v>
          </cell>
        </row>
        <row r="1532">
          <cell r="E1532">
            <v>2301170</v>
          </cell>
          <cell r="F1532">
            <v>3</v>
          </cell>
          <cell r="G1532" t="str">
            <v>CTY SIEU THI HN-TONG CTY TM HN</v>
          </cell>
          <cell r="H1532">
            <v>213</v>
          </cell>
        </row>
        <row r="1533">
          <cell r="E1533">
            <v>2301179</v>
          </cell>
          <cell r="F1533">
            <v>4</v>
          </cell>
          <cell r="G1533" t="str">
            <v xml:space="preserve">TT THUONG MAI-TONG CTY TMHN   </v>
          </cell>
          <cell r="H1533">
            <v>213</v>
          </cell>
        </row>
        <row r="1534">
          <cell r="E1534">
            <v>2301184</v>
          </cell>
          <cell r="F1534">
            <v>4</v>
          </cell>
          <cell r="G1534" t="str">
            <v xml:space="preserve">DUNG-NGUYEN MANH              </v>
          </cell>
          <cell r="H1534">
            <v>211</v>
          </cell>
        </row>
        <row r="1535">
          <cell r="E1535">
            <v>2301228</v>
          </cell>
          <cell r="F1535">
            <v>9</v>
          </cell>
          <cell r="G1535" t="str">
            <v xml:space="preserve">NGUYEN THI ANH TAM            </v>
          </cell>
          <cell r="H1535">
            <v>211</v>
          </cell>
        </row>
        <row r="1536">
          <cell r="E1536">
            <v>2301242</v>
          </cell>
          <cell r="F1536">
            <v>0</v>
          </cell>
          <cell r="G1536" t="str">
            <v xml:space="preserve">HIEN-NGUYEN THI               </v>
          </cell>
          <cell r="H1536">
            <v>211</v>
          </cell>
        </row>
        <row r="1537">
          <cell r="E1537">
            <v>2301264</v>
          </cell>
          <cell r="F1537">
            <v>4</v>
          </cell>
          <cell r="G1537" t="str">
            <v xml:space="preserve">TRUONG PHAM HONG THAI         </v>
          </cell>
          <cell r="H1537">
            <v>211</v>
          </cell>
        </row>
        <row r="1538">
          <cell r="E1538">
            <v>2301268</v>
          </cell>
          <cell r="F1538">
            <v>5</v>
          </cell>
          <cell r="G1538" t="str">
            <v xml:space="preserve">NGUYEN VAN HOACH              </v>
          </cell>
          <cell r="H1538">
            <v>211</v>
          </cell>
        </row>
        <row r="1539">
          <cell r="E1539">
            <v>2301288</v>
          </cell>
          <cell r="F1539">
            <v>3</v>
          </cell>
          <cell r="G1539" t="str">
            <v xml:space="preserve">NGUYEN TUYET NHUNG            </v>
          </cell>
          <cell r="H1539">
            <v>211</v>
          </cell>
        </row>
        <row r="1540">
          <cell r="E1540">
            <v>2301289</v>
          </cell>
          <cell r="F1540">
            <v>1</v>
          </cell>
          <cell r="G1540" t="str">
            <v xml:space="preserve">PHAM THI CHANH                </v>
          </cell>
          <cell r="H1540">
            <v>211</v>
          </cell>
        </row>
        <row r="1541">
          <cell r="E1541">
            <v>2301294</v>
          </cell>
          <cell r="F1541">
            <v>1</v>
          </cell>
          <cell r="G1541" t="str">
            <v xml:space="preserve">DANG THI LOAN                 </v>
          </cell>
          <cell r="H1541">
            <v>211</v>
          </cell>
        </row>
        <row r="1542">
          <cell r="E1542">
            <v>2301313</v>
          </cell>
          <cell r="F1542">
            <v>9</v>
          </cell>
          <cell r="G1542" t="str">
            <v xml:space="preserve">OANH-TRINH THI                </v>
          </cell>
          <cell r="H1542">
            <v>211</v>
          </cell>
        </row>
        <row r="1543">
          <cell r="E1543">
            <v>2301317</v>
          </cell>
          <cell r="F1543">
            <v>0</v>
          </cell>
          <cell r="G1543" t="str">
            <v xml:space="preserve">NGUYEN THI THUY               </v>
          </cell>
          <cell r="H1543">
            <v>211</v>
          </cell>
        </row>
        <row r="1544">
          <cell r="E1544">
            <v>2301320</v>
          </cell>
          <cell r="F1544">
            <v>4</v>
          </cell>
          <cell r="G1544" t="str">
            <v xml:space="preserve">YEN                           </v>
          </cell>
          <cell r="H1544">
            <v>211</v>
          </cell>
        </row>
        <row r="1545">
          <cell r="E1545">
            <v>2301321</v>
          </cell>
          <cell r="F1545">
            <v>2</v>
          </cell>
          <cell r="G1545" t="str">
            <v xml:space="preserve">DUNG - NGUYEN TIEN            </v>
          </cell>
          <cell r="H1545">
            <v>211</v>
          </cell>
        </row>
        <row r="1546">
          <cell r="E1546">
            <v>2301323</v>
          </cell>
          <cell r="F1546">
            <v>8</v>
          </cell>
          <cell r="G1546" t="str">
            <v xml:space="preserve">TOAN THU                      </v>
          </cell>
          <cell r="H1546">
            <v>211</v>
          </cell>
        </row>
        <row r="1547">
          <cell r="E1547">
            <v>2301325</v>
          </cell>
          <cell r="F1547">
            <v>3</v>
          </cell>
          <cell r="G1547" t="str">
            <v xml:space="preserve">NGUYEN THI SINH               </v>
          </cell>
          <cell r="H1547">
            <v>211</v>
          </cell>
        </row>
        <row r="1548">
          <cell r="E1548">
            <v>2301326</v>
          </cell>
          <cell r="F1548">
            <v>1</v>
          </cell>
          <cell r="G1548" t="str">
            <v xml:space="preserve">NGUYEN THANH VAN              </v>
          </cell>
          <cell r="H1548">
            <v>211</v>
          </cell>
        </row>
        <row r="1549">
          <cell r="E1549">
            <v>2301350</v>
          </cell>
          <cell r="F1549">
            <v>1</v>
          </cell>
          <cell r="G1549" t="str">
            <v xml:space="preserve">NGUYEN THI YEN                </v>
          </cell>
          <cell r="H1549">
            <v>211</v>
          </cell>
        </row>
        <row r="1550">
          <cell r="E1550">
            <v>2301352</v>
          </cell>
          <cell r="F1550">
            <v>7</v>
          </cell>
          <cell r="G1550" t="str">
            <v xml:space="preserve">TRUONG DAI YEN THANH          </v>
          </cell>
          <cell r="H1550">
            <v>211</v>
          </cell>
        </row>
        <row r="1551">
          <cell r="E1551">
            <v>2301357</v>
          </cell>
          <cell r="F1551">
            <v>6</v>
          </cell>
          <cell r="G1551" t="str">
            <v xml:space="preserve">CHAN GA NUONG MY MIEU         </v>
          </cell>
          <cell r="H1551">
            <v>211</v>
          </cell>
        </row>
        <row r="1552">
          <cell r="E1552">
            <v>2301359</v>
          </cell>
          <cell r="F1552">
            <v>2</v>
          </cell>
          <cell r="G1552" t="str">
            <v xml:space="preserve">TRAN KIM DUNG                 </v>
          </cell>
          <cell r="H1552">
            <v>211</v>
          </cell>
        </row>
        <row r="1553">
          <cell r="E1553">
            <v>2301363</v>
          </cell>
          <cell r="F1553">
            <v>4</v>
          </cell>
          <cell r="G1553" t="str">
            <v xml:space="preserve">NGUYEN HUU SU                 </v>
          </cell>
          <cell r="H1553">
            <v>213</v>
          </cell>
        </row>
        <row r="1554">
          <cell r="E1554">
            <v>2301372</v>
          </cell>
          <cell r="F1554">
            <v>5</v>
          </cell>
          <cell r="G1554" t="str">
            <v xml:space="preserve">TAM                           </v>
          </cell>
          <cell r="H1554">
            <v>211</v>
          </cell>
        </row>
        <row r="1555">
          <cell r="E1555">
            <v>2301374</v>
          </cell>
          <cell r="F1555">
            <v>1</v>
          </cell>
          <cell r="G1555" t="str">
            <v xml:space="preserve">DINH                          </v>
          </cell>
          <cell r="H1555">
            <v>211</v>
          </cell>
        </row>
        <row r="1556">
          <cell r="E1556">
            <v>2301392</v>
          </cell>
          <cell r="F1556">
            <v>3</v>
          </cell>
          <cell r="G1556" t="str">
            <v xml:space="preserve">NGO THUY HANG                 </v>
          </cell>
          <cell r="H1556">
            <v>211</v>
          </cell>
        </row>
        <row r="1557">
          <cell r="E1557">
            <v>2301397</v>
          </cell>
          <cell r="F1557">
            <v>2</v>
          </cell>
          <cell r="G1557" t="str">
            <v xml:space="preserve">NGUYEN THANH CANH             </v>
          </cell>
          <cell r="H1557">
            <v>213</v>
          </cell>
        </row>
        <row r="1558">
          <cell r="E1558">
            <v>2301402</v>
          </cell>
          <cell r="F1558">
            <v>0</v>
          </cell>
          <cell r="G1558" t="str">
            <v xml:space="preserve">CUC PHUC VU NGOAI GIAO DOAN   </v>
          </cell>
          <cell r="H1558">
            <v>213</v>
          </cell>
        </row>
        <row r="1559">
          <cell r="E1559">
            <v>2301411</v>
          </cell>
          <cell r="F1559">
            <v>1</v>
          </cell>
          <cell r="G1559" t="str">
            <v xml:space="preserve">NGUYEN THI TUYEN              </v>
          </cell>
          <cell r="H1559">
            <v>211</v>
          </cell>
        </row>
        <row r="1560">
          <cell r="E1560">
            <v>2301418</v>
          </cell>
          <cell r="F1560">
            <v>6</v>
          </cell>
          <cell r="G1560" t="str">
            <v xml:space="preserve">DO VAN HAO                    </v>
          </cell>
          <cell r="H1560">
            <v>211</v>
          </cell>
        </row>
        <row r="1561">
          <cell r="E1561">
            <v>2301420</v>
          </cell>
          <cell r="F1561">
            <v>2</v>
          </cell>
          <cell r="G1561" t="str">
            <v xml:space="preserve">NGUYEN THI VAN                </v>
          </cell>
          <cell r="H1561">
            <v>211</v>
          </cell>
        </row>
        <row r="1562">
          <cell r="E1562">
            <v>2301421</v>
          </cell>
          <cell r="F1562">
            <v>0</v>
          </cell>
          <cell r="G1562" t="str">
            <v xml:space="preserve">DO TIEN DUNG                  </v>
          </cell>
          <cell r="H1562">
            <v>211</v>
          </cell>
        </row>
        <row r="1563">
          <cell r="E1563">
            <v>2301422</v>
          </cell>
          <cell r="F1563">
            <v>8</v>
          </cell>
          <cell r="G1563" t="str">
            <v xml:space="preserve">DUNG - DUONG THI              </v>
          </cell>
          <cell r="H1563">
            <v>211</v>
          </cell>
        </row>
        <row r="1564">
          <cell r="E1564">
            <v>2301424</v>
          </cell>
          <cell r="F1564">
            <v>4</v>
          </cell>
          <cell r="G1564" t="str">
            <v xml:space="preserve">DO TUYET LAN                  </v>
          </cell>
          <cell r="H1564">
            <v>211</v>
          </cell>
        </row>
        <row r="1565">
          <cell r="E1565">
            <v>2301425</v>
          </cell>
          <cell r="F1565">
            <v>1</v>
          </cell>
          <cell r="G1565" t="str">
            <v>CTY KHACH SAN DU LICH KIM LIEN</v>
          </cell>
          <cell r="H1565">
            <v>213</v>
          </cell>
        </row>
        <row r="1566">
          <cell r="E1566">
            <v>2301429</v>
          </cell>
          <cell r="F1566">
            <v>3</v>
          </cell>
          <cell r="G1566" t="str">
            <v xml:space="preserve">HANG - NGUYEN THANH           </v>
          </cell>
          <cell r="H1566">
            <v>211</v>
          </cell>
        </row>
        <row r="1567">
          <cell r="E1567">
            <v>2301430</v>
          </cell>
          <cell r="F1567">
            <v>1</v>
          </cell>
          <cell r="G1567" t="str">
            <v xml:space="preserve">NGUYEN NGOC BICH              </v>
          </cell>
          <cell r="H1567">
            <v>211</v>
          </cell>
        </row>
        <row r="1568">
          <cell r="E1568">
            <v>2301432</v>
          </cell>
          <cell r="F1568">
            <v>7</v>
          </cell>
          <cell r="G1568" t="str">
            <v xml:space="preserve">THANH-TRINH NGOC              </v>
          </cell>
          <cell r="H1568">
            <v>211</v>
          </cell>
        </row>
        <row r="1569">
          <cell r="E1569">
            <v>2301437</v>
          </cell>
          <cell r="F1569">
            <v>6</v>
          </cell>
          <cell r="G1569" t="str">
            <v xml:space="preserve">CHU VAN AN SCHOOL II          </v>
          </cell>
          <cell r="H1569">
            <v>211</v>
          </cell>
        </row>
        <row r="1570">
          <cell r="E1570">
            <v>2301443</v>
          </cell>
          <cell r="F1570">
            <v>4</v>
          </cell>
          <cell r="G1570" t="str">
            <v xml:space="preserve">LE TUAN ANH                   </v>
          </cell>
          <cell r="H1570">
            <v>211</v>
          </cell>
        </row>
        <row r="1571">
          <cell r="E1571">
            <v>2301456</v>
          </cell>
          <cell r="F1571">
            <v>6</v>
          </cell>
          <cell r="G1571" t="str">
            <v xml:space="preserve">NGUYEN PHUC HONG              </v>
          </cell>
          <cell r="H1571">
            <v>211</v>
          </cell>
        </row>
        <row r="1572">
          <cell r="E1572">
            <v>2301465</v>
          </cell>
          <cell r="F1572">
            <v>7</v>
          </cell>
          <cell r="G1572" t="str">
            <v xml:space="preserve">DANG DAT HOP                  </v>
          </cell>
          <cell r="H1572">
            <v>211</v>
          </cell>
        </row>
        <row r="1573">
          <cell r="E1573">
            <v>2301486</v>
          </cell>
          <cell r="F1573">
            <v>3</v>
          </cell>
          <cell r="G1573" t="str">
            <v xml:space="preserve">DOAN THI TINH                 </v>
          </cell>
          <cell r="H1573">
            <v>211</v>
          </cell>
        </row>
        <row r="1574">
          <cell r="E1574">
            <v>2301493</v>
          </cell>
          <cell r="F1574">
            <v>9</v>
          </cell>
          <cell r="G1574" t="str">
            <v xml:space="preserve">DAI HOC NGOAI NGU             </v>
          </cell>
          <cell r="H1574">
            <v>211</v>
          </cell>
        </row>
        <row r="1575">
          <cell r="E1575">
            <v>2301507</v>
          </cell>
          <cell r="F1575">
            <v>6</v>
          </cell>
          <cell r="G1575" t="str">
            <v xml:space="preserve">CUA HANG GIAI KHAT THANH      </v>
          </cell>
          <cell r="H1575">
            <v>211</v>
          </cell>
        </row>
        <row r="1576">
          <cell r="E1576">
            <v>2301527</v>
          </cell>
          <cell r="F1576">
            <v>4</v>
          </cell>
          <cell r="G1576" t="str">
            <v xml:space="preserve">DINH THI HIEN                 </v>
          </cell>
          <cell r="H1576">
            <v>211</v>
          </cell>
        </row>
        <row r="1577">
          <cell r="E1577">
            <v>2301531</v>
          </cell>
          <cell r="F1577">
            <v>6</v>
          </cell>
          <cell r="G1577" t="str">
            <v xml:space="preserve">THIN-NGUYEN ANH               </v>
          </cell>
          <cell r="H1577">
            <v>211</v>
          </cell>
        </row>
        <row r="1578">
          <cell r="E1578">
            <v>2301547</v>
          </cell>
          <cell r="F1578">
            <v>2</v>
          </cell>
          <cell r="G1578" t="str">
            <v xml:space="preserve">BAO TANG QUAN DOI             </v>
          </cell>
          <cell r="H1578">
            <v>211</v>
          </cell>
        </row>
        <row r="1579">
          <cell r="E1579">
            <v>2301551</v>
          </cell>
          <cell r="F1579">
            <v>4</v>
          </cell>
          <cell r="G1579" t="str">
            <v xml:space="preserve">VO PHUONG NHI                 </v>
          </cell>
          <cell r="H1579">
            <v>211</v>
          </cell>
        </row>
        <row r="1580">
          <cell r="E1580">
            <v>2301563</v>
          </cell>
          <cell r="F1580">
            <v>9</v>
          </cell>
          <cell r="G1580" t="str">
            <v xml:space="preserve">TRAN THI NHUNG                </v>
          </cell>
          <cell r="H1580">
            <v>211</v>
          </cell>
        </row>
        <row r="1581">
          <cell r="E1581">
            <v>2301584</v>
          </cell>
          <cell r="F1581">
            <v>5</v>
          </cell>
          <cell r="G1581" t="str">
            <v xml:space="preserve">CANTEEN TRUONG DH TUYEN GIAO  </v>
          </cell>
          <cell r="H1581">
            <v>211</v>
          </cell>
        </row>
        <row r="1582">
          <cell r="E1582">
            <v>2301591</v>
          </cell>
          <cell r="F1582">
            <v>0</v>
          </cell>
          <cell r="G1582" t="str">
            <v xml:space="preserve">KHANG-LE TIEN                 </v>
          </cell>
          <cell r="H1582">
            <v>211</v>
          </cell>
        </row>
        <row r="1583">
          <cell r="E1583">
            <v>2301594</v>
          </cell>
          <cell r="F1583">
            <v>4</v>
          </cell>
          <cell r="G1583" t="str">
            <v xml:space="preserve">BICH-TRAN THI                 </v>
          </cell>
          <cell r="H1583">
            <v>211</v>
          </cell>
        </row>
        <row r="1584">
          <cell r="E1584">
            <v>2301599</v>
          </cell>
          <cell r="F1584">
            <v>3</v>
          </cell>
          <cell r="G1584" t="str">
            <v>HUYEN - NGUYEN THI - NHA VAN H</v>
          </cell>
          <cell r="H1584">
            <v>211</v>
          </cell>
        </row>
        <row r="1585">
          <cell r="E1585">
            <v>2301629</v>
          </cell>
          <cell r="F1585">
            <v>8</v>
          </cell>
          <cell r="G1585" t="str">
            <v xml:space="preserve">PHAM ANH DUNG                 </v>
          </cell>
          <cell r="H1585">
            <v>211</v>
          </cell>
        </row>
        <row r="1586">
          <cell r="E1586">
            <v>2301664</v>
          </cell>
          <cell r="F1586">
            <v>5</v>
          </cell>
          <cell r="G1586" t="str">
            <v xml:space="preserve">DOANH NGHIEP TU NHAN LAN DUNG </v>
          </cell>
          <cell r="H1586">
            <v>213</v>
          </cell>
        </row>
        <row r="1587">
          <cell r="E1587">
            <v>2301665</v>
          </cell>
          <cell r="F1587">
            <v>2</v>
          </cell>
          <cell r="G1587" t="str">
            <v xml:space="preserve">NGUYEN THI LAN                </v>
          </cell>
          <cell r="H1587">
            <v>211</v>
          </cell>
        </row>
        <row r="1588">
          <cell r="E1588">
            <v>2301673</v>
          </cell>
          <cell r="F1588">
            <v>6</v>
          </cell>
          <cell r="G1588" t="str">
            <v xml:space="preserve">BENH VIEN VIET DUC (LY)       </v>
          </cell>
          <cell r="H1588">
            <v>211</v>
          </cell>
        </row>
        <row r="1589">
          <cell r="E1589">
            <v>2301681</v>
          </cell>
          <cell r="F1589">
            <v>9</v>
          </cell>
          <cell r="G1589" t="str">
            <v xml:space="preserve">NGUYEN THI XUAN               </v>
          </cell>
          <cell r="H1589">
            <v>211</v>
          </cell>
        </row>
        <row r="1590">
          <cell r="E1590">
            <v>2301688</v>
          </cell>
          <cell r="F1590">
            <v>4</v>
          </cell>
          <cell r="G1590" t="str">
            <v xml:space="preserve">THOA-NGUYEN KIM               </v>
          </cell>
          <cell r="H1590">
            <v>211</v>
          </cell>
        </row>
        <row r="1591">
          <cell r="E1591">
            <v>2301690</v>
          </cell>
          <cell r="F1591">
            <v>0</v>
          </cell>
          <cell r="G1591" t="str">
            <v xml:space="preserve">CONG TY DUC NHAN              </v>
          </cell>
          <cell r="H1591">
            <v>213</v>
          </cell>
        </row>
        <row r="1592">
          <cell r="E1592">
            <v>2301698</v>
          </cell>
          <cell r="F1592">
            <v>3</v>
          </cell>
          <cell r="G1592" t="str">
            <v xml:space="preserve">NGO THI YEN                   </v>
          </cell>
          <cell r="H1592">
            <v>211</v>
          </cell>
        </row>
        <row r="1593">
          <cell r="E1593">
            <v>2301699</v>
          </cell>
          <cell r="F1593">
            <v>1</v>
          </cell>
          <cell r="G1593" t="str">
            <v xml:space="preserve">CONG TY THUY TA               </v>
          </cell>
          <cell r="H1593">
            <v>213</v>
          </cell>
        </row>
        <row r="1594">
          <cell r="E1594">
            <v>2301717</v>
          </cell>
          <cell r="F1594">
            <v>1</v>
          </cell>
          <cell r="G1594" t="str">
            <v xml:space="preserve">NGUYEN VAN DUC                </v>
          </cell>
          <cell r="H1594">
            <v>211</v>
          </cell>
        </row>
        <row r="1595">
          <cell r="E1595">
            <v>2301726</v>
          </cell>
          <cell r="F1595">
            <v>2</v>
          </cell>
          <cell r="G1595" t="str">
            <v xml:space="preserve">NGUYEN THI KIM HIEU           </v>
          </cell>
          <cell r="H1595">
            <v>211</v>
          </cell>
        </row>
        <row r="1596">
          <cell r="E1596">
            <v>2301727</v>
          </cell>
          <cell r="F1596">
            <v>0</v>
          </cell>
          <cell r="G1596" t="str">
            <v xml:space="preserve">DUNG-TRAN ANH                 </v>
          </cell>
          <cell r="H1596">
            <v>211</v>
          </cell>
        </row>
        <row r="1597">
          <cell r="E1597">
            <v>2301743</v>
          </cell>
          <cell r="F1597">
            <v>7</v>
          </cell>
          <cell r="G1597" t="str">
            <v xml:space="preserve">LE THANH HUONG                </v>
          </cell>
          <cell r="H1597">
            <v>211</v>
          </cell>
        </row>
        <row r="1598">
          <cell r="E1598">
            <v>2301773</v>
          </cell>
          <cell r="F1598">
            <v>4</v>
          </cell>
          <cell r="G1598" t="str">
            <v xml:space="preserve">CHU MINH PHUONG               </v>
          </cell>
          <cell r="H1598">
            <v>211</v>
          </cell>
        </row>
        <row r="1599">
          <cell r="E1599">
            <v>2301774</v>
          </cell>
          <cell r="F1599">
            <v>2</v>
          </cell>
          <cell r="G1599" t="str">
            <v xml:space="preserve">NGUYEN THI LIEN               </v>
          </cell>
          <cell r="H1599">
            <v>211</v>
          </cell>
        </row>
        <row r="1600">
          <cell r="E1600">
            <v>2301776</v>
          </cell>
          <cell r="F1600">
            <v>7</v>
          </cell>
          <cell r="G1600" t="str">
            <v xml:space="preserve">HIEN - BUI MINH               </v>
          </cell>
          <cell r="H1600">
            <v>211</v>
          </cell>
        </row>
        <row r="1601">
          <cell r="E1601">
            <v>2301777</v>
          </cell>
          <cell r="F1601">
            <v>5</v>
          </cell>
          <cell r="G1601" t="str">
            <v xml:space="preserve">NGUYEN THI NINH               </v>
          </cell>
          <cell r="H1601">
            <v>211</v>
          </cell>
        </row>
        <row r="1602">
          <cell r="E1602">
            <v>2301779</v>
          </cell>
          <cell r="F1602">
            <v>1</v>
          </cell>
          <cell r="G1602" t="str">
            <v xml:space="preserve">TAP PHAM PHUONG               </v>
          </cell>
          <cell r="H1602">
            <v>211</v>
          </cell>
        </row>
        <row r="1603">
          <cell r="E1603">
            <v>2301794</v>
          </cell>
          <cell r="F1603">
            <v>0</v>
          </cell>
          <cell r="G1603" t="str">
            <v xml:space="preserve">CTY CO PHAN NHA NOI HO TAY    </v>
          </cell>
          <cell r="H1603">
            <v>213</v>
          </cell>
        </row>
        <row r="1604">
          <cell r="E1604">
            <v>2301802</v>
          </cell>
          <cell r="F1604">
            <v>1</v>
          </cell>
          <cell r="G1604" t="str">
            <v xml:space="preserve">HONG - NGUYEN THU             </v>
          </cell>
          <cell r="H1604">
            <v>211</v>
          </cell>
        </row>
        <row r="1605">
          <cell r="E1605">
            <v>2301813</v>
          </cell>
          <cell r="F1605">
            <v>8</v>
          </cell>
          <cell r="G1605" t="str">
            <v xml:space="preserve">NGUYEN HAI HUNG               </v>
          </cell>
          <cell r="H1605">
            <v>211</v>
          </cell>
        </row>
        <row r="1606">
          <cell r="E1606">
            <v>2301814</v>
          </cell>
          <cell r="F1606">
            <v>6</v>
          </cell>
          <cell r="G1606" t="str">
            <v xml:space="preserve">NGUYEN THI HANH               </v>
          </cell>
          <cell r="H1606">
            <v>211</v>
          </cell>
        </row>
        <row r="1607">
          <cell r="E1607">
            <v>2301816</v>
          </cell>
          <cell r="F1607">
            <v>1</v>
          </cell>
          <cell r="G1607" t="str">
            <v xml:space="preserve">NGUYEN                        </v>
          </cell>
          <cell r="H1607">
            <v>211</v>
          </cell>
        </row>
        <row r="1608">
          <cell r="E1608">
            <v>2301818</v>
          </cell>
          <cell r="F1608">
            <v>7</v>
          </cell>
          <cell r="G1608" t="str">
            <v xml:space="preserve">THUY - NGUYEN THI             </v>
          </cell>
          <cell r="H1608">
            <v>211</v>
          </cell>
        </row>
        <row r="1609">
          <cell r="E1609">
            <v>2301822</v>
          </cell>
          <cell r="F1609">
            <v>9</v>
          </cell>
          <cell r="G1609" t="str">
            <v xml:space="preserve">NGUYEN HONG THAM              </v>
          </cell>
          <cell r="H1609">
            <v>211</v>
          </cell>
        </row>
        <row r="1610">
          <cell r="E1610">
            <v>2301828</v>
          </cell>
          <cell r="F1610">
            <v>6</v>
          </cell>
          <cell r="G1610" t="str">
            <v xml:space="preserve">KIEU MINH HAI                 </v>
          </cell>
          <cell r="H1610">
            <v>211</v>
          </cell>
        </row>
        <row r="1611">
          <cell r="E1611">
            <v>2301829</v>
          </cell>
          <cell r="F1611">
            <v>4</v>
          </cell>
          <cell r="G1611" t="str">
            <v xml:space="preserve">TAP PHAM HOA                  </v>
          </cell>
          <cell r="H1611">
            <v>211</v>
          </cell>
        </row>
        <row r="1612">
          <cell r="E1612">
            <v>2301831</v>
          </cell>
          <cell r="F1612">
            <v>0</v>
          </cell>
          <cell r="G1612" t="str">
            <v xml:space="preserve">AN-DO THI                     </v>
          </cell>
          <cell r="H1612">
            <v>211</v>
          </cell>
        </row>
        <row r="1613">
          <cell r="E1613">
            <v>2301839</v>
          </cell>
          <cell r="F1613">
            <v>3</v>
          </cell>
          <cell r="G1613" t="str">
            <v xml:space="preserve">TRAN MAI HUNG                 </v>
          </cell>
          <cell r="H1613">
            <v>211</v>
          </cell>
        </row>
        <row r="1614">
          <cell r="E1614">
            <v>2301878</v>
          </cell>
          <cell r="F1614">
            <v>1</v>
          </cell>
          <cell r="G1614" t="str">
            <v xml:space="preserve">BICH - NGUYEN NGOC            </v>
          </cell>
          <cell r="H1614">
            <v>211</v>
          </cell>
        </row>
        <row r="1615">
          <cell r="E1615">
            <v>2301888</v>
          </cell>
          <cell r="F1615">
            <v>0</v>
          </cell>
          <cell r="G1615" t="str">
            <v xml:space="preserve">HA-NGUYEN THI THU             </v>
          </cell>
          <cell r="H1615">
            <v>211</v>
          </cell>
        </row>
        <row r="1616">
          <cell r="E1616">
            <v>2301894</v>
          </cell>
          <cell r="F1616">
            <v>8</v>
          </cell>
          <cell r="G1616" t="str">
            <v xml:space="preserve">HUONG - CANG TIN AMTESDAM     </v>
          </cell>
          <cell r="H1616">
            <v>211</v>
          </cell>
        </row>
        <row r="1617">
          <cell r="E1617">
            <v>2301905</v>
          </cell>
          <cell r="F1617">
            <v>2</v>
          </cell>
          <cell r="G1617" t="str">
            <v xml:space="preserve">NGO THI QUY                   </v>
          </cell>
          <cell r="H1617">
            <v>211</v>
          </cell>
        </row>
        <row r="1618">
          <cell r="E1618">
            <v>2301920</v>
          </cell>
          <cell r="F1618">
            <v>1</v>
          </cell>
          <cell r="G1618" t="str">
            <v xml:space="preserve">TRUONG DINH HOANG             </v>
          </cell>
          <cell r="H1618">
            <v>211</v>
          </cell>
        </row>
        <row r="1619">
          <cell r="E1619">
            <v>2301926</v>
          </cell>
          <cell r="F1619">
            <v>8</v>
          </cell>
          <cell r="G1619" t="str">
            <v xml:space="preserve">LAN-NG KHANH                  </v>
          </cell>
          <cell r="H1619">
            <v>211</v>
          </cell>
        </row>
        <row r="1620">
          <cell r="E1620">
            <v>2301941</v>
          </cell>
          <cell r="F1620">
            <v>7</v>
          </cell>
          <cell r="G1620" t="str">
            <v xml:space="preserve">CANTEEN TRUONG PTTH KIM LIEN  </v>
          </cell>
          <cell r="H1620">
            <v>211</v>
          </cell>
        </row>
        <row r="1621">
          <cell r="E1621">
            <v>2301955</v>
          </cell>
          <cell r="F1621">
            <v>7</v>
          </cell>
          <cell r="G1621" t="str">
            <v xml:space="preserve">CONG TY TNHH APPLE TREE       </v>
          </cell>
          <cell r="H1621">
            <v>213</v>
          </cell>
        </row>
        <row r="1622">
          <cell r="E1622">
            <v>2301964</v>
          </cell>
          <cell r="F1622">
            <v>9</v>
          </cell>
          <cell r="G1622" t="str">
            <v xml:space="preserve">CANG TIN C15 DHBK             </v>
          </cell>
          <cell r="H1622">
            <v>211</v>
          </cell>
        </row>
        <row r="1623">
          <cell r="E1623">
            <v>2301978</v>
          </cell>
          <cell r="F1623">
            <v>9</v>
          </cell>
          <cell r="G1623" t="str">
            <v xml:space="preserve">CANG TIN TRUONG DU LICH       </v>
          </cell>
          <cell r="H1623">
            <v>211</v>
          </cell>
        </row>
        <row r="1624">
          <cell r="E1624">
            <v>2301979</v>
          </cell>
          <cell r="F1624">
            <v>7</v>
          </cell>
          <cell r="G1624" t="str">
            <v xml:space="preserve">NHAN - TRUONG THUC NGHIEM     </v>
          </cell>
          <cell r="H1624">
            <v>211</v>
          </cell>
        </row>
        <row r="1625">
          <cell r="E1625">
            <v>2302014</v>
          </cell>
          <cell r="F1625">
            <v>2</v>
          </cell>
          <cell r="G1625" t="str">
            <v xml:space="preserve">THANH-TA HONG                 </v>
          </cell>
          <cell r="H1625">
            <v>211</v>
          </cell>
        </row>
        <row r="1626">
          <cell r="E1626">
            <v>2302015</v>
          </cell>
          <cell r="F1626">
            <v>9</v>
          </cell>
          <cell r="G1626" t="str">
            <v xml:space="preserve">MINH - TRAN DAI               </v>
          </cell>
          <cell r="H1626">
            <v>211</v>
          </cell>
        </row>
        <row r="1627">
          <cell r="E1627">
            <v>2302044</v>
          </cell>
          <cell r="F1627">
            <v>9</v>
          </cell>
          <cell r="G1627" t="str">
            <v xml:space="preserve">THU-NGUYEN THI                </v>
          </cell>
          <cell r="H1627">
            <v>211</v>
          </cell>
        </row>
        <row r="1628">
          <cell r="E1628">
            <v>2302057</v>
          </cell>
          <cell r="F1628">
            <v>1</v>
          </cell>
          <cell r="G1628" t="str">
            <v xml:space="preserve">QUAN COM HAI                  </v>
          </cell>
          <cell r="H1628">
            <v>211</v>
          </cell>
        </row>
        <row r="1629">
          <cell r="E1629">
            <v>2302058</v>
          </cell>
          <cell r="F1629">
            <v>9</v>
          </cell>
          <cell r="G1629" t="str">
            <v xml:space="preserve">CTY TNHH HLL GUOCO VIETNAM    </v>
          </cell>
          <cell r="H1629">
            <v>213</v>
          </cell>
        </row>
        <row r="1630">
          <cell r="E1630">
            <v>2302072</v>
          </cell>
          <cell r="F1630">
            <v>0</v>
          </cell>
          <cell r="G1630" t="str">
            <v xml:space="preserve">HUONG PHAN THI HUONG          </v>
          </cell>
          <cell r="H1630">
            <v>211</v>
          </cell>
        </row>
        <row r="1631">
          <cell r="E1631">
            <v>2302080</v>
          </cell>
          <cell r="F1631">
            <v>3</v>
          </cell>
          <cell r="G1631" t="str">
            <v xml:space="preserve">THUY-PHAM NGOC                </v>
          </cell>
          <cell r="H1631">
            <v>211</v>
          </cell>
        </row>
        <row r="1632">
          <cell r="E1632">
            <v>2302081</v>
          </cell>
          <cell r="F1632">
            <v>1</v>
          </cell>
          <cell r="G1632" t="str">
            <v xml:space="preserve">NGUYEN THI LY                 </v>
          </cell>
          <cell r="H1632">
            <v>211</v>
          </cell>
        </row>
        <row r="1633">
          <cell r="E1633">
            <v>2302094</v>
          </cell>
          <cell r="F1633">
            <v>4</v>
          </cell>
          <cell r="G1633" t="str">
            <v xml:space="preserve">CTY CO PHAN NHAT NAM          </v>
          </cell>
          <cell r="H1633">
            <v>213</v>
          </cell>
        </row>
        <row r="1634">
          <cell r="E1634">
            <v>2302111</v>
          </cell>
          <cell r="F1634">
            <v>6</v>
          </cell>
          <cell r="G1634" t="str">
            <v xml:space="preserve">THUY ANH                      </v>
          </cell>
          <cell r="H1634">
            <v>211</v>
          </cell>
        </row>
        <row r="1635">
          <cell r="E1635">
            <v>2302163</v>
          </cell>
          <cell r="F1635">
            <v>7</v>
          </cell>
          <cell r="G1635" t="str">
            <v xml:space="preserve">CAFE THAI                     </v>
          </cell>
          <cell r="H1635">
            <v>211</v>
          </cell>
        </row>
        <row r="1636">
          <cell r="E1636">
            <v>2302185</v>
          </cell>
          <cell r="F1636">
            <v>0</v>
          </cell>
          <cell r="G1636" t="str">
            <v xml:space="preserve">NHAT                          </v>
          </cell>
          <cell r="H1636">
            <v>211</v>
          </cell>
        </row>
        <row r="1637">
          <cell r="E1637">
            <v>2302191</v>
          </cell>
          <cell r="F1637">
            <v>8</v>
          </cell>
          <cell r="G1637" t="str">
            <v xml:space="preserve">LY-NGUYEN THI                 </v>
          </cell>
          <cell r="H1637">
            <v>211</v>
          </cell>
        </row>
        <row r="1638">
          <cell r="E1638">
            <v>2302202</v>
          </cell>
          <cell r="F1638">
            <v>3</v>
          </cell>
          <cell r="G1638" t="str">
            <v xml:space="preserve">TRAN TRONG VINH               </v>
          </cell>
          <cell r="H1638">
            <v>211</v>
          </cell>
        </row>
        <row r="1639">
          <cell r="E1639">
            <v>2302211</v>
          </cell>
          <cell r="F1639">
            <v>4</v>
          </cell>
          <cell r="G1639" t="str">
            <v xml:space="preserve">TAP HOA                       </v>
          </cell>
          <cell r="H1639">
            <v>211</v>
          </cell>
        </row>
        <row r="1640">
          <cell r="E1640">
            <v>2302239</v>
          </cell>
          <cell r="F1640">
            <v>5</v>
          </cell>
          <cell r="G1640" t="str">
            <v xml:space="preserve">TUOI - QUAN COM               </v>
          </cell>
          <cell r="H1640">
            <v>211</v>
          </cell>
        </row>
        <row r="1641">
          <cell r="E1641">
            <v>2302240</v>
          </cell>
          <cell r="F1641">
            <v>3</v>
          </cell>
          <cell r="G1641" t="str">
            <v xml:space="preserve">TRAN THI MINH                 </v>
          </cell>
          <cell r="H1641">
            <v>211</v>
          </cell>
        </row>
        <row r="1642">
          <cell r="E1642">
            <v>2302254</v>
          </cell>
          <cell r="F1642">
            <v>4</v>
          </cell>
          <cell r="G1642" t="str">
            <v xml:space="preserve">VIET HUONG                    </v>
          </cell>
          <cell r="H1642">
            <v>211</v>
          </cell>
        </row>
        <row r="1643">
          <cell r="E1643">
            <v>2302285</v>
          </cell>
          <cell r="F1643">
            <v>8</v>
          </cell>
          <cell r="G1643" t="str">
            <v xml:space="preserve">PHAM VAN CON                  </v>
          </cell>
          <cell r="H1643">
            <v>211</v>
          </cell>
        </row>
        <row r="1644">
          <cell r="E1644">
            <v>2302296</v>
          </cell>
          <cell r="F1644">
            <v>5</v>
          </cell>
          <cell r="G1644" t="str">
            <v xml:space="preserve">CONG TRUONG DAI HOC VAN HOA   </v>
          </cell>
          <cell r="H1644">
            <v>211</v>
          </cell>
        </row>
        <row r="1645">
          <cell r="E1645">
            <v>2302298</v>
          </cell>
          <cell r="F1645">
            <v>1</v>
          </cell>
          <cell r="G1645" t="str">
            <v xml:space="preserve">HIEU                          </v>
          </cell>
          <cell r="H1645">
            <v>211</v>
          </cell>
        </row>
        <row r="1646">
          <cell r="E1646">
            <v>2302311</v>
          </cell>
          <cell r="F1646">
            <v>2</v>
          </cell>
          <cell r="G1646" t="str">
            <v xml:space="preserve">PHUONG-NGUYEN DANG            </v>
          </cell>
          <cell r="H1646">
            <v>211</v>
          </cell>
        </row>
        <row r="1647">
          <cell r="E1647">
            <v>2302315</v>
          </cell>
          <cell r="F1647">
            <v>3</v>
          </cell>
          <cell r="G1647" t="str">
            <v xml:space="preserve">NGUYEN THI TAM                </v>
          </cell>
          <cell r="H1647">
            <v>211</v>
          </cell>
        </row>
        <row r="1648">
          <cell r="E1648">
            <v>2302319</v>
          </cell>
          <cell r="F1648">
            <v>5</v>
          </cell>
          <cell r="G1648" t="str">
            <v xml:space="preserve">SON CANG TIN HOC VIEN 103     </v>
          </cell>
          <cell r="H1648">
            <v>211</v>
          </cell>
        </row>
        <row r="1649">
          <cell r="E1649">
            <v>2302323</v>
          </cell>
          <cell r="F1649">
            <v>7</v>
          </cell>
          <cell r="G1649" t="str">
            <v xml:space="preserve">HIEN - TRAN THI               </v>
          </cell>
          <cell r="H1649">
            <v>211</v>
          </cell>
        </row>
        <row r="1650">
          <cell r="E1650">
            <v>2302337</v>
          </cell>
          <cell r="F1650">
            <v>7</v>
          </cell>
          <cell r="G1650" t="str">
            <v xml:space="preserve">KY TUC XA ME TRI              </v>
          </cell>
          <cell r="H1650">
            <v>211</v>
          </cell>
        </row>
        <row r="1651">
          <cell r="E1651">
            <v>2302341</v>
          </cell>
          <cell r="F1651">
            <v>9</v>
          </cell>
          <cell r="G1651" t="str">
            <v xml:space="preserve">CANTEEN TRUONG BE VAN DAN     </v>
          </cell>
          <cell r="H1651">
            <v>211</v>
          </cell>
        </row>
        <row r="1652">
          <cell r="E1652">
            <v>2302372</v>
          </cell>
          <cell r="F1652">
            <v>4</v>
          </cell>
          <cell r="G1652" t="str">
            <v xml:space="preserve">CONG TY QUOC TE HO TAY        </v>
          </cell>
          <cell r="H1652">
            <v>213</v>
          </cell>
        </row>
        <row r="1653">
          <cell r="E1653">
            <v>2302376</v>
          </cell>
          <cell r="F1653">
            <v>5</v>
          </cell>
          <cell r="G1653" t="str">
            <v xml:space="preserve">HAI-NGUYEN VAN                </v>
          </cell>
          <cell r="H1653">
            <v>211</v>
          </cell>
        </row>
        <row r="1654">
          <cell r="E1654">
            <v>2302381</v>
          </cell>
          <cell r="F1654">
            <v>5</v>
          </cell>
          <cell r="G1654" t="str">
            <v xml:space="preserve">LOAN                          </v>
          </cell>
          <cell r="H1654">
            <v>211</v>
          </cell>
        </row>
        <row r="1655">
          <cell r="E1655">
            <v>2302398</v>
          </cell>
          <cell r="F1655">
            <v>9</v>
          </cell>
          <cell r="G1655" t="str">
            <v xml:space="preserve">CANG TIN III C9               </v>
          </cell>
          <cell r="H1655">
            <v>211</v>
          </cell>
        </row>
        <row r="1656">
          <cell r="E1656">
            <v>2302430</v>
          </cell>
          <cell r="F1656">
            <v>0</v>
          </cell>
          <cell r="G1656" t="str">
            <v xml:space="preserve">NGUYEN THI DINH               </v>
          </cell>
          <cell r="H1656">
            <v>211</v>
          </cell>
        </row>
        <row r="1657">
          <cell r="E1657">
            <v>2302465</v>
          </cell>
          <cell r="F1657">
            <v>6</v>
          </cell>
          <cell r="G1657" t="str">
            <v xml:space="preserve">BUI QUY NAM                   </v>
          </cell>
          <cell r="H1657">
            <v>211</v>
          </cell>
        </row>
        <row r="1658">
          <cell r="E1658">
            <v>2302478</v>
          </cell>
          <cell r="F1658">
            <v>9</v>
          </cell>
          <cell r="G1658" t="str">
            <v xml:space="preserve">TRAN VAN NINH                 </v>
          </cell>
          <cell r="H1658">
            <v>211</v>
          </cell>
        </row>
        <row r="1659">
          <cell r="E1659">
            <v>2302485</v>
          </cell>
          <cell r="F1659">
            <v>4</v>
          </cell>
          <cell r="G1659" t="str">
            <v xml:space="preserve">NGUYEN THI KHUYEN             </v>
          </cell>
          <cell r="H1659">
            <v>211</v>
          </cell>
        </row>
        <row r="1660">
          <cell r="E1660">
            <v>2302491</v>
          </cell>
          <cell r="F1660">
            <v>2</v>
          </cell>
          <cell r="G1660" t="str">
            <v xml:space="preserve">HANG                          </v>
          </cell>
          <cell r="H1660">
            <v>211</v>
          </cell>
        </row>
        <row r="1661">
          <cell r="E1661">
            <v>2302513</v>
          </cell>
          <cell r="F1661">
            <v>3</v>
          </cell>
          <cell r="G1661" t="str">
            <v xml:space="preserve">NGUYEN DO THANH               </v>
          </cell>
          <cell r="H1661">
            <v>211</v>
          </cell>
        </row>
        <row r="1662">
          <cell r="E1662">
            <v>2302519</v>
          </cell>
          <cell r="F1662">
            <v>0</v>
          </cell>
          <cell r="G1662" t="str">
            <v xml:space="preserve">NGUYEN THI TAM                </v>
          </cell>
          <cell r="H1662">
            <v>211</v>
          </cell>
        </row>
        <row r="1663">
          <cell r="E1663">
            <v>2302530</v>
          </cell>
          <cell r="F1663">
            <v>7</v>
          </cell>
          <cell r="G1663" t="str">
            <v xml:space="preserve">HAI - VU THI                  </v>
          </cell>
          <cell r="H1663">
            <v>211</v>
          </cell>
        </row>
        <row r="1664">
          <cell r="E1664">
            <v>2302569</v>
          </cell>
          <cell r="F1664">
            <v>5</v>
          </cell>
          <cell r="G1664" t="str">
            <v xml:space="preserve">CTY TNHH TM &amp; DVKT NGUYEN ANH </v>
          </cell>
          <cell r="H1664">
            <v>211</v>
          </cell>
        </row>
        <row r="1665">
          <cell r="E1665">
            <v>2302603</v>
          </cell>
          <cell r="F1665">
            <v>2</v>
          </cell>
          <cell r="G1665" t="str">
            <v xml:space="preserve">CHINH - NGUYEN LAP            </v>
          </cell>
          <cell r="H1665">
            <v>211</v>
          </cell>
        </row>
        <row r="1666">
          <cell r="E1666">
            <v>2302610</v>
          </cell>
          <cell r="F1666">
            <v>7</v>
          </cell>
          <cell r="G1666" t="str">
            <v>CTY TNHH ADEN SERVICES VIETNAM</v>
          </cell>
          <cell r="H1666">
            <v>211</v>
          </cell>
        </row>
        <row r="1667">
          <cell r="E1667">
            <v>2302652</v>
          </cell>
          <cell r="F1667">
            <v>9</v>
          </cell>
          <cell r="G1667" t="str">
            <v xml:space="preserve">THUAN - SAN TENIS THANH XUAN  </v>
          </cell>
          <cell r="H1667">
            <v>211</v>
          </cell>
        </row>
        <row r="1668">
          <cell r="E1668">
            <v>2302668</v>
          </cell>
          <cell r="F1668">
            <v>5</v>
          </cell>
          <cell r="G1668" t="str">
            <v xml:space="preserve">NGAN - HOANG THI              </v>
          </cell>
          <cell r="H1668">
            <v>211</v>
          </cell>
        </row>
        <row r="1669">
          <cell r="E1669">
            <v>2302676</v>
          </cell>
          <cell r="F1669">
            <v>8</v>
          </cell>
          <cell r="G1669" t="str">
            <v xml:space="preserve">LAN                           </v>
          </cell>
          <cell r="H1669">
            <v>211</v>
          </cell>
        </row>
        <row r="1670">
          <cell r="E1670">
            <v>2302678</v>
          </cell>
          <cell r="F1670">
            <v>4</v>
          </cell>
          <cell r="G1670" t="str">
            <v xml:space="preserve">VAN - NGUYEN THI              </v>
          </cell>
          <cell r="H1670">
            <v>211</v>
          </cell>
        </row>
        <row r="1671">
          <cell r="E1671">
            <v>2302696</v>
          </cell>
          <cell r="F1671">
            <v>6</v>
          </cell>
          <cell r="G1671" t="str">
            <v xml:space="preserve">CANG TIN - BE BOI             </v>
          </cell>
          <cell r="H1671">
            <v>211</v>
          </cell>
        </row>
        <row r="1672">
          <cell r="E1672">
            <v>2302700</v>
          </cell>
          <cell r="F1672">
            <v>6</v>
          </cell>
          <cell r="G1672" t="str">
            <v xml:space="preserve">DO THI/ QUAY TAP HOA QUYEN    </v>
          </cell>
          <cell r="H1672">
            <v>211</v>
          </cell>
        </row>
        <row r="1673">
          <cell r="E1673">
            <v>2302706</v>
          </cell>
          <cell r="F1673">
            <v>3</v>
          </cell>
          <cell r="G1673" t="str">
            <v xml:space="preserve">NGUYEN TO NGA                 </v>
          </cell>
          <cell r="H1673">
            <v>211</v>
          </cell>
        </row>
        <row r="1674">
          <cell r="E1674">
            <v>2302711</v>
          </cell>
          <cell r="F1674">
            <v>3</v>
          </cell>
          <cell r="G1674" t="str">
            <v xml:space="preserve">VU THI NHAT                   </v>
          </cell>
          <cell r="H1674">
            <v>211</v>
          </cell>
        </row>
        <row r="1675">
          <cell r="E1675">
            <v>2302712</v>
          </cell>
          <cell r="F1675">
            <v>1</v>
          </cell>
          <cell r="G1675" t="str">
            <v xml:space="preserve">CHUONG - NGUYEN THI/TAP PHAM  </v>
          </cell>
          <cell r="H1675">
            <v>211</v>
          </cell>
        </row>
        <row r="1676">
          <cell r="E1676">
            <v>2302726</v>
          </cell>
          <cell r="F1676">
            <v>1</v>
          </cell>
          <cell r="G1676" t="str">
            <v>CTY SAN XUAT XNK NONG SAN HNOI</v>
          </cell>
          <cell r="H1676">
            <v>211</v>
          </cell>
        </row>
        <row r="1677">
          <cell r="E1677">
            <v>2302746</v>
          </cell>
          <cell r="F1677">
            <v>9</v>
          </cell>
          <cell r="G1677" t="str">
            <v xml:space="preserve">LY-TRAN THI                   </v>
          </cell>
          <cell r="H1677">
            <v>211</v>
          </cell>
        </row>
        <row r="1678">
          <cell r="E1678">
            <v>2302754</v>
          </cell>
          <cell r="F1678">
            <v>3</v>
          </cell>
          <cell r="G1678" t="str">
            <v xml:space="preserve">CUC - HA THI                  </v>
          </cell>
          <cell r="H1678">
            <v>211</v>
          </cell>
        </row>
        <row r="1679">
          <cell r="E1679">
            <v>2302757</v>
          </cell>
          <cell r="F1679">
            <v>6</v>
          </cell>
          <cell r="G1679" t="str">
            <v xml:space="preserve">NGUYEN THI THUY               </v>
          </cell>
          <cell r="H1679">
            <v>211</v>
          </cell>
        </row>
        <row r="1680">
          <cell r="E1680">
            <v>2302763</v>
          </cell>
          <cell r="F1680">
            <v>4</v>
          </cell>
          <cell r="G1680" t="str">
            <v xml:space="preserve">LIEU-CHU THI                  </v>
          </cell>
          <cell r="H1680">
            <v>211</v>
          </cell>
        </row>
        <row r="1681">
          <cell r="E1681">
            <v>2302767</v>
          </cell>
          <cell r="F1681">
            <v>5</v>
          </cell>
          <cell r="G1681" t="str">
            <v xml:space="preserve">YEN - DANG THI                </v>
          </cell>
          <cell r="H1681">
            <v>211</v>
          </cell>
        </row>
        <row r="1682">
          <cell r="E1682">
            <v>2302779</v>
          </cell>
          <cell r="F1682">
            <v>0</v>
          </cell>
          <cell r="G1682" t="str">
            <v xml:space="preserve">CANG-TIN-NT-QUAN-DOI          </v>
          </cell>
          <cell r="H1682">
            <v>211</v>
          </cell>
        </row>
        <row r="1683">
          <cell r="E1683">
            <v>2302825</v>
          </cell>
          <cell r="F1683">
            <v>1</v>
          </cell>
          <cell r="G1683" t="str">
            <v xml:space="preserve">TRUONG TO HOANG               </v>
          </cell>
          <cell r="H1683">
            <v>211</v>
          </cell>
        </row>
        <row r="1684">
          <cell r="E1684">
            <v>2302844</v>
          </cell>
          <cell r="F1684">
            <v>2</v>
          </cell>
          <cell r="G1684" t="str">
            <v xml:space="preserve">DANG XUAN HAU                 </v>
          </cell>
          <cell r="H1684">
            <v>211</v>
          </cell>
        </row>
        <row r="1685">
          <cell r="E1685">
            <v>2302845</v>
          </cell>
          <cell r="F1685">
            <v>9</v>
          </cell>
          <cell r="G1685" t="str">
            <v xml:space="preserve">TRUONG VIET NAM - AN GIE GI   </v>
          </cell>
          <cell r="H1685">
            <v>211</v>
          </cell>
        </row>
        <row r="1686">
          <cell r="E1686">
            <v>2302860</v>
          </cell>
          <cell r="F1686">
            <v>8</v>
          </cell>
          <cell r="G1686" t="str">
            <v xml:space="preserve">VU THUY VAN                   </v>
          </cell>
          <cell r="H1686">
            <v>211</v>
          </cell>
        </row>
        <row r="1687">
          <cell r="E1687">
            <v>2302889</v>
          </cell>
          <cell r="F1687">
            <v>7</v>
          </cell>
          <cell r="G1687" t="str">
            <v xml:space="preserve">THANH-NGUYEN XUAN             </v>
          </cell>
          <cell r="H1687">
            <v>211</v>
          </cell>
        </row>
        <row r="1688">
          <cell r="E1688">
            <v>2302894</v>
          </cell>
          <cell r="F1688">
            <v>7</v>
          </cell>
          <cell r="G1688" t="str">
            <v xml:space="preserve">HUYEN-NGUYEN THANH            </v>
          </cell>
          <cell r="H1688">
            <v>211</v>
          </cell>
        </row>
        <row r="1689">
          <cell r="E1689">
            <v>2302918</v>
          </cell>
          <cell r="F1689">
            <v>4</v>
          </cell>
          <cell r="G1689" t="str">
            <v xml:space="preserve">NGA-DO THI                    </v>
          </cell>
          <cell r="H1689">
            <v>211</v>
          </cell>
        </row>
        <row r="1690">
          <cell r="E1690">
            <v>2302936</v>
          </cell>
          <cell r="F1690">
            <v>6</v>
          </cell>
          <cell r="G1690" t="str">
            <v xml:space="preserve">CHAN GA NUONG                 </v>
          </cell>
          <cell r="H1690">
            <v>211</v>
          </cell>
        </row>
        <row r="1691">
          <cell r="E1691">
            <v>2302952</v>
          </cell>
          <cell r="F1691">
            <v>3</v>
          </cell>
          <cell r="G1691" t="str">
            <v xml:space="preserve">NGUYET-TRAN THI               </v>
          </cell>
          <cell r="H1691">
            <v>211</v>
          </cell>
        </row>
        <row r="1692">
          <cell r="E1692">
            <v>2302960</v>
          </cell>
          <cell r="F1692">
            <v>6</v>
          </cell>
          <cell r="G1692" t="str">
            <v xml:space="preserve">HONG-NGUYEN THI               </v>
          </cell>
          <cell r="H1692">
            <v>211</v>
          </cell>
        </row>
        <row r="1693">
          <cell r="E1693">
            <v>2303018</v>
          </cell>
          <cell r="F1693">
            <v>2</v>
          </cell>
          <cell r="G1693" t="str">
            <v xml:space="preserve">LE NGOC ANH                   </v>
          </cell>
          <cell r="H1693">
            <v>211</v>
          </cell>
        </row>
        <row r="1694">
          <cell r="E1694">
            <v>2303022</v>
          </cell>
          <cell r="F1694">
            <v>4</v>
          </cell>
          <cell r="G1694" t="str">
            <v xml:space="preserve">LOAN-NGUYEN THI THUY          </v>
          </cell>
          <cell r="H1694">
            <v>211</v>
          </cell>
        </row>
        <row r="1695">
          <cell r="E1695">
            <v>2303033</v>
          </cell>
          <cell r="F1695">
            <v>1</v>
          </cell>
          <cell r="G1695" t="str">
            <v xml:space="preserve">CTY TNHH THANH HUYEN TRANG    </v>
          </cell>
          <cell r="H1695">
            <v>211</v>
          </cell>
        </row>
        <row r="1696">
          <cell r="E1696">
            <v>2303079</v>
          </cell>
          <cell r="F1696">
            <v>4</v>
          </cell>
          <cell r="G1696" t="str">
            <v xml:space="preserve">LUONG THU HUONG               </v>
          </cell>
          <cell r="H1696">
            <v>211</v>
          </cell>
        </row>
        <row r="1697">
          <cell r="E1697">
            <v>2303085</v>
          </cell>
          <cell r="F1697">
            <v>1</v>
          </cell>
          <cell r="G1697" t="str">
            <v xml:space="preserve">NGUYEN THI THOA               </v>
          </cell>
          <cell r="H1697">
            <v>211</v>
          </cell>
        </row>
        <row r="1698">
          <cell r="E1698">
            <v>2303090</v>
          </cell>
          <cell r="F1698">
            <v>1</v>
          </cell>
          <cell r="G1698" t="str">
            <v xml:space="preserve">LUC - NGUYEN MY               </v>
          </cell>
          <cell r="H1698">
            <v>211</v>
          </cell>
        </row>
        <row r="1699">
          <cell r="E1699">
            <v>2303095</v>
          </cell>
          <cell r="F1699">
            <v>0</v>
          </cell>
          <cell r="G1699" t="str">
            <v xml:space="preserve">LUYEN-NGUYEN VAN              </v>
          </cell>
          <cell r="H1699">
            <v>211</v>
          </cell>
        </row>
        <row r="1700">
          <cell r="E1700">
            <v>2303097</v>
          </cell>
          <cell r="F1700">
            <v>6</v>
          </cell>
          <cell r="G1700" t="str">
            <v xml:space="preserve">VU MINH TUONG                 </v>
          </cell>
          <cell r="H1700">
            <v>211</v>
          </cell>
        </row>
        <row r="1701">
          <cell r="E1701">
            <v>2303108</v>
          </cell>
          <cell r="F1701">
            <v>1</v>
          </cell>
          <cell r="G1701" t="str">
            <v xml:space="preserve">CAFE GIAI KHAT                </v>
          </cell>
          <cell r="H1701">
            <v>211</v>
          </cell>
        </row>
        <row r="1702">
          <cell r="E1702">
            <v>2303142</v>
          </cell>
          <cell r="F1702">
            <v>0</v>
          </cell>
          <cell r="G1702" t="str">
            <v xml:space="preserve">LE THI DUNG                   </v>
          </cell>
          <cell r="H1702">
            <v>211</v>
          </cell>
        </row>
        <row r="1703">
          <cell r="E1703">
            <v>2303146</v>
          </cell>
          <cell r="F1703">
            <v>1</v>
          </cell>
          <cell r="G1703" t="str">
            <v xml:space="preserve">LIEM - NGUYEN THANH           </v>
          </cell>
          <cell r="H1703">
            <v>211</v>
          </cell>
        </row>
        <row r="1704">
          <cell r="E1704">
            <v>2303193</v>
          </cell>
          <cell r="F1704">
            <v>3</v>
          </cell>
          <cell r="G1704" t="str">
            <v xml:space="preserve">CN CTY TNHH TM-DV DONG HUNG   </v>
          </cell>
          <cell r="H1704">
            <v>213</v>
          </cell>
        </row>
        <row r="1705">
          <cell r="E1705">
            <v>2303228</v>
          </cell>
          <cell r="F1705">
            <v>7</v>
          </cell>
          <cell r="G1705" t="str">
            <v xml:space="preserve">NGA-PHAN TUYET                </v>
          </cell>
          <cell r="H1705">
            <v>211</v>
          </cell>
        </row>
        <row r="1706">
          <cell r="E1706">
            <v>2303264</v>
          </cell>
          <cell r="F1706">
            <v>2</v>
          </cell>
          <cell r="G1706" t="str">
            <v xml:space="preserve">TRINH THI KHANH               </v>
          </cell>
          <cell r="H1706">
            <v>211</v>
          </cell>
        </row>
        <row r="1707">
          <cell r="E1707">
            <v>2303271</v>
          </cell>
          <cell r="F1707">
            <v>7</v>
          </cell>
          <cell r="G1707" t="str">
            <v xml:space="preserve">NGUYEN THI NGUYET             </v>
          </cell>
          <cell r="H1707">
            <v>211</v>
          </cell>
        </row>
        <row r="1708">
          <cell r="E1708">
            <v>2303280</v>
          </cell>
          <cell r="F1708">
            <v>8</v>
          </cell>
          <cell r="G1708" t="str">
            <v xml:space="preserve">KS LA THANH VPHONG CHINH PHU  </v>
          </cell>
          <cell r="H1708">
            <v>211</v>
          </cell>
        </row>
        <row r="1709">
          <cell r="E1709">
            <v>2303322</v>
          </cell>
          <cell r="F1709">
            <v>8</v>
          </cell>
          <cell r="G1709" t="str">
            <v xml:space="preserve">TOAN                          </v>
          </cell>
          <cell r="H1709">
            <v>211</v>
          </cell>
        </row>
        <row r="1710">
          <cell r="E1710">
            <v>2303372</v>
          </cell>
          <cell r="F1710">
            <v>3</v>
          </cell>
          <cell r="G1710" t="str">
            <v xml:space="preserve">CTY CP DV HANG KHONG NOI BAI  </v>
          </cell>
          <cell r="H1710">
            <v>213</v>
          </cell>
        </row>
        <row r="1711">
          <cell r="E1711">
            <v>2303401</v>
          </cell>
          <cell r="F1711">
            <v>0</v>
          </cell>
          <cell r="G1711" t="str">
            <v xml:space="preserve">NGUYEN ANH TU                 </v>
          </cell>
          <cell r="H1711">
            <v>211</v>
          </cell>
        </row>
        <row r="1712">
          <cell r="E1712">
            <v>2303428</v>
          </cell>
          <cell r="F1712">
            <v>3</v>
          </cell>
          <cell r="G1712" t="str">
            <v xml:space="preserve">THUY-NGHIEM MINH              </v>
          </cell>
          <cell r="H1712">
            <v>211</v>
          </cell>
        </row>
        <row r="1713">
          <cell r="E1713">
            <v>2303434</v>
          </cell>
          <cell r="F1713">
            <v>1</v>
          </cell>
          <cell r="G1713" t="str">
            <v xml:space="preserve">NGUYEN THANH XUAN             </v>
          </cell>
          <cell r="H1713">
            <v>211</v>
          </cell>
        </row>
        <row r="1714">
          <cell r="E1714">
            <v>2303438</v>
          </cell>
          <cell r="F1714">
            <v>2</v>
          </cell>
          <cell r="G1714" t="str">
            <v xml:space="preserve">BUI NGOC OANH                 </v>
          </cell>
          <cell r="H1714">
            <v>211</v>
          </cell>
        </row>
        <row r="1715">
          <cell r="E1715">
            <v>2303456</v>
          </cell>
          <cell r="F1715">
            <v>4</v>
          </cell>
          <cell r="G1715" t="str">
            <v xml:space="preserve">HUNG - TRAN DUC               </v>
          </cell>
          <cell r="H1715">
            <v>211</v>
          </cell>
        </row>
        <row r="1716">
          <cell r="E1716">
            <v>2303457</v>
          </cell>
          <cell r="F1716">
            <v>2</v>
          </cell>
          <cell r="G1716" t="str">
            <v xml:space="preserve">KIEU THI TUYET                </v>
          </cell>
          <cell r="H1716">
            <v>211</v>
          </cell>
        </row>
        <row r="1717">
          <cell r="E1717">
            <v>2303499</v>
          </cell>
          <cell r="F1717">
            <v>4</v>
          </cell>
          <cell r="G1717" t="str">
            <v xml:space="preserve">GAI-NGUYEN THI                </v>
          </cell>
          <cell r="H1717">
            <v>211</v>
          </cell>
        </row>
        <row r="1718">
          <cell r="E1718">
            <v>2303575</v>
          </cell>
          <cell r="F1718">
            <v>1</v>
          </cell>
          <cell r="G1718" t="str">
            <v xml:space="preserve">THUY                          </v>
          </cell>
          <cell r="H1718">
            <v>211</v>
          </cell>
        </row>
        <row r="1719">
          <cell r="E1719">
            <v>2303591</v>
          </cell>
          <cell r="F1719">
            <v>8</v>
          </cell>
          <cell r="G1719" t="str">
            <v xml:space="preserve">NGUYEN THI DUNG               </v>
          </cell>
          <cell r="H1719">
            <v>211</v>
          </cell>
        </row>
        <row r="1720">
          <cell r="E1720">
            <v>2303595</v>
          </cell>
          <cell r="F1720">
            <v>9</v>
          </cell>
          <cell r="G1720" t="str">
            <v xml:space="preserve">HOANG THI/QUAN AN NGO         </v>
          </cell>
          <cell r="H1720">
            <v>211</v>
          </cell>
        </row>
        <row r="1721">
          <cell r="E1721">
            <v>2303613</v>
          </cell>
          <cell r="F1721">
            <v>0</v>
          </cell>
          <cell r="G1721" t="str">
            <v xml:space="preserve">BAO-NGUYEN                    </v>
          </cell>
          <cell r="H1721">
            <v>211</v>
          </cell>
        </row>
        <row r="1722">
          <cell r="E1722">
            <v>2303626</v>
          </cell>
          <cell r="F1722">
            <v>2</v>
          </cell>
          <cell r="G1722" t="str">
            <v xml:space="preserve">LE THI PHUONG                 </v>
          </cell>
          <cell r="H1722">
            <v>211</v>
          </cell>
        </row>
        <row r="1723">
          <cell r="E1723">
            <v>2303797</v>
          </cell>
          <cell r="F1723">
            <v>1</v>
          </cell>
          <cell r="G1723" t="str">
            <v xml:space="preserve">NGUYEN THI ANH                </v>
          </cell>
          <cell r="H1723">
            <v>211</v>
          </cell>
        </row>
        <row r="1724">
          <cell r="E1724">
            <v>2303828</v>
          </cell>
          <cell r="F1724">
            <v>4</v>
          </cell>
          <cell r="G1724" t="str">
            <v xml:space="preserve">LE THI VAN                    </v>
          </cell>
          <cell r="H1724">
            <v>211</v>
          </cell>
        </row>
        <row r="1725">
          <cell r="E1725">
            <v>2303829</v>
          </cell>
          <cell r="F1725">
            <v>2</v>
          </cell>
          <cell r="G1725" t="str">
            <v xml:space="preserve">NGUYEN THI THANH              </v>
          </cell>
          <cell r="H1725">
            <v>211</v>
          </cell>
        </row>
        <row r="1726">
          <cell r="E1726">
            <v>2304002</v>
          </cell>
          <cell r="F1726">
            <v>5</v>
          </cell>
          <cell r="G1726" t="str">
            <v xml:space="preserve">NGUYEN THI GAI                </v>
          </cell>
          <cell r="H1726">
            <v>211</v>
          </cell>
        </row>
        <row r="1727">
          <cell r="E1727">
            <v>2304005</v>
          </cell>
          <cell r="F1727">
            <v>8</v>
          </cell>
          <cell r="G1727" t="str">
            <v xml:space="preserve">NGUYEN THI THU                </v>
          </cell>
          <cell r="H1727">
            <v>211</v>
          </cell>
        </row>
        <row r="1728">
          <cell r="E1728">
            <v>2304112</v>
          </cell>
          <cell r="F1728">
            <v>2</v>
          </cell>
          <cell r="G1728" t="str">
            <v xml:space="preserve">COM PHO TRUNG HA              </v>
          </cell>
          <cell r="H1728">
            <v>211</v>
          </cell>
        </row>
        <row r="1729">
          <cell r="E1729">
            <v>2304121</v>
          </cell>
          <cell r="F1729">
            <v>3</v>
          </cell>
          <cell r="G1729" t="str">
            <v xml:space="preserve">HUYEN-BUI THI                 </v>
          </cell>
          <cell r="H1729">
            <v>211</v>
          </cell>
        </row>
        <row r="1730">
          <cell r="E1730">
            <v>2304181</v>
          </cell>
          <cell r="F1730">
            <v>7</v>
          </cell>
          <cell r="G1730" t="str">
            <v xml:space="preserve">NGUYEN DUC TUYEN              </v>
          </cell>
          <cell r="H1730">
            <v>211</v>
          </cell>
        </row>
        <row r="1731">
          <cell r="E1731">
            <v>2304203</v>
          </cell>
          <cell r="F1731">
            <v>9</v>
          </cell>
          <cell r="G1731" t="str">
            <v xml:space="preserve">NGUYEN HONG ANH               </v>
          </cell>
          <cell r="H1731">
            <v>211</v>
          </cell>
        </row>
        <row r="1732">
          <cell r="E1732">
            <v>2304238</v>
          </cell>
          <cell r="F1732">
            <v>5</v>
          </cell>
          <cell r="G1732" t="str">
            <v xml:space="preserve">LOC-LE THI                    </v>
          </cell>
          <cell r="H1732">
            <v>211</v>
          </cell>
        </row>
        <row r="1733">
          <cell r="E1733">
            <v>2304250</v>
          </cell>
          <cell r="F1733">
            <v>0</v>
          </cell>
          <cell r="G1733" t="str">
            <v xml:space="preserve">DUNG-DH MY THUAT              </v>
          </cell>
          <cell r="H1733">
            <v>211</v>
          </cell>
        </row>
        <row r="1734">
          <cell r="E1734">
            <v>2304318</v>
          </cell>
          <cell r="F1734">
            <v>5</v>
          </cell>
          <cell r="G1734" t="str">
            <v xml:space="preserve">TRAN THI VIEN                 </v>
          </cell>
          <cell r="H1734">
            <v>211</v>
          </cell>
        </row>
        <row r="1735">
          <cell r="E1735">
            <v>2304378</v>
          </cell>
          <cell r="F1735">
            <v>9</v>
          </cell>
          <cell r="G1735" t="str">
            <v xml:space="preserve">LE THI BICH                   </v>
          </cell>
          <cell r="H1735">
            <v>211</v>
          </cell>
        </row>
        <row r="1736">
          <cell r="E1736">
            <v>2304414</v>
          </cell>
          <cell r="F1736">
            <v>2</v>
          </cell>
          <cell r="G1736" t="str">
            <v xml:space="preserve">NGUYEN THI MINH NGUYET        </v>
          </cell>
          <cell r="H1736">
            <v>211</v>
          </cell>
        </row>
        <row r="1737">
          <cell r="E1737">
            <v>2304524</v>
          </cell>
          <cell r="F1737">
            <v>8</v>
          </cell>
          <cell r="G1737" t="str">
            <v xml:space="preserve">TRIEU THI LUU                 </v>
          </cell>
          <cell r="H1737">
            <v>211</v>
          </cell>
        </row>
        <row r="1738">
          <cell r="E1738">
            <v>2304568</v>
          </cell>
          <cell r="F1738">
            <v>5</v>
          </cell>
          <cell r="G1738" t="str">
            <v xml:space="preserve">PHUONG-DO THI                 </v>
          </cell>
          <cell r="H1738">
            <v>211</v>
          </cell>
        </row>
        <row r="1739">
          <cell r="E1739">
            <v>2304576</v>
          </cell>
          <cell r="F1739">
            <v>8</v>
          </cell>
          <cell r="G1739" t="str">
            <v xml:space="preserve">TRAN VAN QUANG                </v>
          </cell>
          <cell r="H1739">
            <v>211</v>
          </cell>
        </row>
        <row r="1740">
          <cell r="E1740">
            <v>2304601</v>
          </cell>
          <cell r="F1740">
            <v>4</v>
          </cell>
          <cell r="G1740" t="str">
            <v xml:space="preserve">NGUYEN BA THUAN               </v>
          </cell>
          <cell r="H1740">
            <v>211</v>
          </cell>
        </row>
        <row r="1741">
          <cell r="E1741">
            <v>2304729</v>
          </cell>
          <cell r="F1741">
            <v>3</v>
          </cell>
          <cell r="G1741" t="str">
            <v xml:space="preserve">PHAM NGOC SON                 </v>
          </cell>
          <cell r="H1741">
            <v>211</v>
          </cell>
        </row>
        <row r="1742">
          <cell r="E1742">
            <v>2304775</v>
          </cell>
          <cell r="F1742">
            <v>6</v>
          </cell>
          <cell r="G1742" t="str">
            <v xml:space="preserve">LIEN-DO THI                   </v>
          </cell>
          <cell r="H1742">
            <v>211</v>
          </cell>
        </row>
        <row r="1743">
          <cell r="E1743">
            <v>2304798</v>
          </cell>
          <cell r="F1743">
            <v>8</v>
          </cell>
          <cell r="G1743" t="str">
            <v xml:space="preserve">SON - NGUYEN THI              </v>
          </cell>
          <cell r="H1743">
            <v>211</v>
          </cell>
        </row>
        <row r="1744">
          <cell r="E1744">
            <v>2304850</v>
          </cell>
          <cell r="F1744">
            <v>7</v>
          </cell>
          <cell r="G1744" t="str">
            <v xml:space="preserve">ANH-TRINH THI LAN             </v>
          </cell>
          <cell r="H1744">
            <v>211</v>
          </cell>
        </row>
        <row r="1745">
          <cell r="E1745">
            <v>2304855</v>
          </cell>
          <cell r="F1745">
            <v>6</v>
          </cell>
          <cell r="G1745" t="str">
            <v xml:space="preserve">KEN-BUI DUC                   </v>
          </cell>
          <cell r="H1745">
            <v>211</v>
          </cell>
        </row>
        <row r="1746">
          <cell r="E1746">
            <v>2304866</v>
          </cell>
          <cell r="F1746">
            <v>3</v>
          </cell>
          <cell r="G1746" t="str">
            <v xml:space="preserve">NGUYEN THI HONG VAN           </v>
          </cell>
          <cell r="H1746">
            <v>211</v>
          </cell>
        </row>
        <row r="1747">
          <cell r="E1747">
            <v>2304905</v>
          </cell>
          <cell r="F1747">
            <v>9</v>
          </cell>
          <cell r="G1747" t="str">
            <v xml:space="preserve">HA TUYET MAI                  </v>
          </cell>
          <cell r="H1747">
            <v>211</v>
          </cell>
        </row>
        <row r="1748">
          <cell r="E1748">
            <v>2304907</v>
          </cell>
          <cell r="F1748">
            <v>5</v>
          </cell>
          <cell r="G1748" t="str">
            <v xml:space="preserve">TRAN THANH HUYEN              </v>
          </cell>
          <cell r="H1748">
            <v>211</v>
          </cell>
        </row>
        <row r="1749">
          <cell r="E1749">
            <v>2304938</v>
          </cell>
          <cell r="F1749">
            <v>0</v>
          </cell>
          <cell r="G1749" t="str">
            <v xml:space="preserve">TUYET - NGUYEN THI            </v>
          </cell>
          <cell r="H1749">
            <v>211</v>
          </cell>
        </row>
        <row r="1750">
          <cell r="E1750">
            <v>2304958</v>
          </cell>
          <cell r="F1750">
            <v>8</v>
          </cell>
          <cell r="G1750" t="str">
            <v xml:space="preserve">NGUYEN VAN KHANH              </v>
          </cell>
          <cell r="H1750">
            <v>211</v>
          </cell>
        </row>
        <row r="1751">
          <cell r="E1751">
            <v>2304963</v>
          </cell>
          <cell r="F1751">
            <v>8</v>
          </cell>
          <cell r="G1751" t="str">
            <v xml:space="preserve">TRAN THI HUONG                </v>
          </cell>
          <cell r="H1751">
            <v>211</v>
          </cell>
        </row>
        <row r="1752">
          <cell r="E1752">
            <v>2304987</v>
          </cell>
          <cell r="F1752">
            <v>7</v>
          </cell>
          <cell r="G1752" t="str">
            <v xml:space="preserve">CANTEEN HOC VIEN MAT MA       </v>
          </cell>
          <cell r="H1752">
            <v>213</v>
          </cell>
        </row>
        <row r="1753">
          <cell r="E1753">
            <v>2305023</v>
          </cell>
          <cell r="F1753">
            <v>0</v>
          </cell>
          <cell r="G1753" t="str">
            <v xml:space="preserve">CUA HANG TU CHON              </v>
          </cell>
          <cell r="H1753">
            <v>211</v>
          </cell>
        </row>
        <row r="1754">
          <cell r="E1754">
            <v>2305037</v>
          </cell>
          <cell r="F1754">
            <v>0</v>
          </cell>
          <cell r="G1754" t="str">
            <v xml:space="preserve">TUAN                          </v>
          </cell>
          <cell r="H1754">
            <v>211</v>
          </cell>
        </row>
        <row r="1755">
          <cell r="E1755">
            <v>2305047</v>
          </cell>
          <cell r="F1755">
            <v>9</v>
          </cell>
          <cell r="G1755" t="str">
            <v xml:space="preserve">TRUNG TAM DUONG LAO HA NOI    </v>
          </cell>
          <cell r="H1755">
            <v>211</v>
          </cell>
        </row>
        <row r="1756">
          <cell r="E1756">
            <v>2305066</v>
          </cell>
          <cell r="F1756">
            <v>9</v>
          </cell>
          <cell r="G1756" t="str">
            <v xml:space="preserve">DONG XUAN                     </v>
          </cell>
          <cell r="H1756">
            <v>211</v>
          </cell>
        </row>
        <row r="1757">
          <cell r="E1757">
            <v>2305083</v>
          </cell>
          <cell r="F1757">
            <v>4</v>
          </cell>
          <cell r="G1757" t="str">
            <v xml:space="preserve">NGUYEN THI XUAN               </v>
          </cell>
          <cell r="H1757">
            <v>211</v>
          </cell>
        </row>
        <row r="1758">
          <cell r="E1758">
            <v>2305085</v>
          </cell>
          <cell r="F1758">
            <v>9</v>
          </cell>
          <cell r="G1758" t="str">
            <v xml:space="preserve">DUNG - NGUYEN THI             </v>
          </cell>
          <cell r="H1758">
            <v>211</v>
          </cell>
        </row>
        <row r="1759">
          <cell r="E1759">
            <v>2305094</v>
          </cell>
          <cell r="F1759">
            <v>1</v>
          </cell>
          <cell r="G1759" t="str">
            <v xml:space="preserve">CTY TNHH TM AT                </v>
          </cell>
          <cell r="H1759">
            <v>213</v>
          </cell>
        </row>
        <row r="1760">
          <cell r="E1760">
            <v>2305109</v>
          </cell>
          <cell r="F1760">
            <v>7</v>
          </cell>
          <cell r="G1760" t="str">
            <v xml:space="preserve">TONG CTY HANG KHONG VIET NAM  </v>
          </cell>
          <cell r="H1760">
            <v>213</v>
          </cell>
        </row>
        <row r="1761">
          <cell r="E1761">
            <v>2305117</v>
          </cell>
          <cell r="F1761">
            <v>0</v>
          </cell>
          <cell r="G1761" t="str">
            <v>TRUNG TAM HOI CHO TRIEN LAM VN</v>
          </cell>
          <cell r="H1761">
            <v>211</v>
          </cell>
        </row>
        <row r="1762">
          <cell r="E1762">
            <v>2305130</v>
          </cell>
          <cell r="F1762">
            <v>3</v>
          </cell>
          <cell r="G1762" t="str">
            <v xml:space="preserve">NGUYEN THI THU HANG           </v>
          </cell>
          <cell r="H1762">
            <v>211</v>
          </cell>
        </row>
        <row r="1763">
          <cell r="E1763">
            <v>2305183</v>
          </cell>
          <cell r="F1763">
            <v>2</v>
          </cell>
          <cell r="G1763" t="str">
            <v xml:space="preserve">TUYET-NGUYEN THI NGOC         </v>
          </cell>
          <cell r="H1763">
            <v>211</v>
          </cell>
        </row>
        <row r="1764">
          <cell r="E1764">
            <v>2305194</v>
          </cell>
          <cell r="F1764">
            <v>9</v>
          </cell>
          <cell r="G1764" t="str">
            <v xml:space="preserve">THANH-NGUYEN KIM              </v>
          </cell>
          <cell r="H1764">
            <v>211</v>
          </cell>
        </row>
        <row r="1765">
          <cell r="E1765">
            <v>2305201</v>
          </cell>
          <cell r="F1765">
            <v>2</v>
          </cell>
          <cell r="G1765" t="str">
            <v xml:space="preserve">MINH-NGUYEN THI               </v>
          </cell>
          <cell r="H1765">
            <v>211</v>
          </cell>
        </row>
        <row r="1766">
          <cell r="E1766">
            <v>2305202</v>
          </cell>
          <cell r="F1766">
            <v>0</v>
          </cell>
          <cell r="G1766" t="str">
            <v xml:space="preserve">NHAN-NGUYEN THI               </v>
          </cell>
          <cell r="H1766">
            <v>211</v>
          </cell>
        </row>
        <row r="1767">
          <cell r="E1767">
            <v>2305204</v>
          </cell>
          <cell r="F1767">
            <v>6</v>
          </cell>
          <cell r="G1767" t="str">
            <v xml:space="preserve">LONG VU QUAN CA               </v>
          </cell>
          <cell r="H1767">
            <v>211</v>
          </cell>
        </row>
        <row r="1768">
          <cell r="E1768">
            <v>2305230</v>
          </cell>
          <cell r="F1768">
            <v>1</v>
          </cell>
          <cell r="G1768" t="str">
            <v xml:space="preserve">PHAM NGOC TOAN                </v>
          </cell>
          <cell r="H1768">
            <v>211</v>
          </cell>
        </row>
        <row r="1769">
          <cell r="E1769">
            <v>2305241</v>
          </cell>
          <cell r="F1769">
            <v>8</v>
          </cell>
          <cell r="G1769" t="str">
            <v xml:space="preserve">CTY LIEN DOANH SAKURA HN PLAZ </v>
          </cell>
          <cell r="H1769">
            <v>213</v>
          </cell>
        </row>
        <row r="1770">
          <cell r="E1770">
            <v>2305245</v>
          </cell>
          <cell r="F1770">
            <v>9</v>
          </cell>
          <cell r="G1770" t="str">
            <v xml:space="preserve">KHACH SAN CAU GIAY            </v>
          </cell>
          <cell r="H1770">
            <v>211</v>
          </cell>
        </row>
        <row r="1771">
          <cell r="E1771">
            <v>2306573</v>
          </cell>
          <cell r="F1771">
            <v>3</v>
          </cell>
          <cell r="G1771" t="str">
            <v xml:space="preserve">VU THI THANH THUY             </v>
          </cell>
          <cell r="H1771">
            <v>211</v>
          </cell>
        </row>
        <row r="1772">
          <cell r="E1772">
            <v>2306594</v>
          </cell>
          <cell r="F1772">
            <v>9</v>
          </cell>
          <cell r="G1772" t="str">
            <v>CTY LDOANH KHACHSAN HN FORTUNE</v>
          </cell>
          <cell r="H1772">
            <v>213</v>
          </cell>
        </row>
        <row r="1773">
          <cell r="E1773">
            <v>2306609</v>
          </cell>
          <cell r="F1773">
            <v>5</v>
          </cell>
          <cell r="G1773" t="str">
            <v xml:space="preserve">LAN                           </v>
          </cell>
          <cell r="H1773">
            <v>211</v>
          </cell>
        </row>
        <row r="1774">
          <cell r="E1774">
            <v>2306613</v>
          </cell>
          <cell r="F1774">
            <v>7</v>
          </cell>
          <cell r="G1774" t="str">
            <v xml:space="preserve">BUI THANH THAO                </v>
          </cell>
          <cell r="H1774">
            <v>211</v>
          </cell>
        </row>
        <row r="1775">
          <cell r="E1775">
            <v>2306665</v>
          </cell>
          <cell r="F1775">
            <v>7</v>
          </cell>
          <cell r="G1775" t="str">
            <v xml:space="preserve">OANH-CHU THI                  </v>
          </cell>
          <cell r="H1775">
            <v>211</v>
          </cell>
        </row>
        <row r="1776">
          <cell r="E1776">
            <v>2306676</v>
          </cell>
          <cell r="F1776">
            <v>4</v>
          </cell>
          <cell r="G1776" t="str">
            <v xml:space="preserve">KY-NGUYEN THE                 </v>
          </cell>
          <cell r="H1776">
            <v>211</v>
          </cell>
        </row>
        <row r="1777">
          <cell r="E1777">
            <v>2306689</v>
          </cell>
          <cell r="F1777">
            <v>7</v>
          </cell>
          <cell r="G1777" t="str">
            <v xml:space="preserve">LAN - DANG THI                </v>
          </cell>
          <cell r="H1777">
            <v>211</v>
          </cell>
        </row>
        <row r="1778">
          <cell r="E1778">
            <v>2306714</v>
          </cell>
          <cell r="F1778">
            <v>3</v>
          </cell>
          <cell r="G1778" t="str">
            <v xml:space="preserve">BO TUNG XEO                   </v>
          </cell>
          <cell r="H1778">
            <v>213</v>
          </cell>
        </row>
        <row r="1779">
          <cell r="E1779">
            <v>2306731</v>
          </cell>
          <cell r="F1779">
            <v>7</v>
          </cell>
          <cell r="G1779" t="str">
            <v xml:space="preserve">TRAN VAN TLVAN HO MINH        </v>
          </cell>
          <cell r="H1779">
            <v>211</v>
          </cell>
        </row>
        <row r="1780">
          <cell r="E1780">
            <v>2306795</v>
          </cell>
          <cell r="F1780">
            <v>2</v>
          </cell>
          <cell r="G1780" t="str">
            <v xml:space="preserve">CU HUY VAN                    </v>
          </cell>
          <cell r="H1780">
            <v>211</v>
          </cell>
        </row>
        <row r="1781">
          <cell r="E1781">
            <v>2306800</v>
          </cell>
          <cell r="F1781">
            <v>0</v>
          </cell>
          <cell r="G1781" t="str">
            <v xml:space="preserve">LAN - NGUYEN THI NGOC         </v>
          </cell>
          <cell r="H1781">
            <v>211</v>
          </cell>
        </row>
        <row r="1782">
          <cell r="E1782">
            <v>2306805</v>
          </cell>
          <cell r="F1782">
            <v>9</v>
          </cell>
          <cell r="G1782" t="str">
            <v xml:space="preserve">HOA                           </v>
          </cell>
          <cell r="H1782">
            <v>211</v>
          </cell>
        </row>
        <row r="1783">
          <cell r="E1783">
            <v>2306811</v>
          </cell>
          <cell r="F1783">
            <v>7</v>
          </cell>
          <cell r="G1783" t="str">
            <v xml:space="preserve">TRUONG THPT LOMONOXOP         </v>
          </cell>
          <cell r="H1783">
            <v>211</v>
          </cell>
        </row>
        <row r="1784">
          <cell r="E1784">
            <v>2306840</v>
          </cell>
          <cell r="F1784">
            <v>6</v>
          </cell>
          <cell r="G1784" t="str">
            <v xml:space="preserve">CTY TNHH TM DV NHAT TUAN      </v>
          </cell>
          <cell r="H1784">
            <v>211</v>
          </cell>
        </row>
        <row r="1785">
          <cell r="E1785">
            <v>2306849</v>
          </cell>
          <cell r="F1785">
            <v>7</v>
          </cell>
          <cell r="G1785" t="str">
            <v xml:space="preserve">HOANG THI NHAN                </v>
          </cell>
          <cell r="H1785">
            <v>211</v>
          </cell>
        </row>
        <row r="1786">
          <cell r="E1786">
            <v>2306918</v>
          </cell>
          <cell r="F1786">
            <v>0</v>
          </cell>
          <cell r="G1786" t="str">
            <v xml:space="preserve">TRAN THI QUY                  </v>
          </cell>
          <cell r="H1786">
            <v>211</v>
          </cell>
        </row>
        <row r="1787">
          <cell r="E1787">
            <v>2306921</v>
          </cell>
          <cell r="F1787">
            <v>4</v>
          </cell>
          <cell r="G1787" t="str">
            <v xml:space="preserve">PHAM THI CHUNG                </v>
          </cell>
          <cell r="H1787">
            <v>211</v>
          </cell>
        </row>
        <row r="1788">
          <cell r="E1788">
            <v>2306938</v>
          </cell>
          <cell r="F1788">
            <v>8</v>
          </cell>
          <cell r="G1788" t="str">
            <v xml:space="preserve">DUONG NGOC HOAN               </v>
          </cell>
          <cell r="H1788">
            <v>211</v>
          </cell>
        </row>
        <row r="1789">
          <cell r="E1789">
            <v>2306955</v>
          </cell>
          <cell r="F1789">
            <v>2</v>
          </cell>
          <cell r="G1789" t="str">
            <v xml:space="preserve">DO THUY LAN                   </v>
          </cell>
          <cell r="H1789">
            <v>211</v>
          </cell>
        </row>
        <row r="1790">
          <cell r="E1790">
            <v>2306964</v>
          </cell>
          <cell r="F1790">
            <v>4</v>
          </cell>
          <cell r="G1790" t="str">
            <v xml:space="preserve">CTY SX VA TM  BAO QUANG       </v>
          </cell>
          <cell r="H1790">
            <v>213</v>
          </cell>
        </row>
        <row r="1791">
          <cell r="E1791">
            <v>2306978</v>
          </cell>
          <cell r="F1791">
            <v>4</v>
          </cell>
          <cell r="G1791" t="str">
            <v xml:space="preserve">NGUYEN THI HANG               </v>
          </cell>
          <cell r="H1791">
            <v>211</v>
          </cell>
        </row>
        <row r="1792">
          <cell r="E1792">
            <v>2307039</v>
          </cell>
          <cell r="F1792">
            <v>4</v>
          </cell>
          <cell r="G1792" t="str">
            <v xml:space="preserve">NGUYEN THI VAN                </v>
          </cell>
          <cell r="H1792">
            <v>211</v>
          </cell>
        </row>
        <row r="1793">
          <cell r="E1793">
            <v>2307072</v>
          </cell>
          <cell r="F1793">
            <v>5</v>
          </cell>
          <cell r="G1793" t="str">
            <v xml:space="preserve">NGUYEN THI NGA                </v>
          </cell>
          <cell r="H1793">
            <v>211</v>
          </cell>
        </row>
        <row r="1794">
          <cell r="E1794">
            <v>2307076</v>
          </cell>
          <cell r="F1794">
            <v>6</v>
          </cell>
          <cell r="G1794" t="str">
            <v xml:space="preserve">NGUYEN THI DAU                </v>
          </cell>
          <cell r="H1794">
            <v>211</v>
          </cell>
        </row>
        <row r="1795">
          <cell r="E1795">
            <v>2307188</v>
          </cell>
          <cell r="F1795">
            <v>9</v>
          </cell>
          <cell r="G1795" t="str">
            <v xml:space="preserve">PHAM VAN TRIEU                </v>
          </cell>
          <cell r="H1795">
            <v>211</v>
          </cell>
        </row>
        <row r="1796">
          <cell r="E1796">
            <v>2307191</v>
          </cell>
          <cell r="F1796">
            <v>3</v>
          </cell>
          <cell r="G1796" t="str">
            <v xml:space="preserve">MUNG - NGUYEN THI             </v>
          </cell>
          <cell r="H1796">
            <v>211</v>
          </cell>
        </row>
        <row r="1797">
          <cell r="E1797">
            <v>2307197</v>
          </cell>
          <cell r="F1797">
            <v>0</v>
          </cell>
          <cell r="G1797" t="str">
            <v xml:space="preserve">NGUYEN THI YEN                </v>
          </cell>
          <cell r="H1797">
            <v>211</v>
          </cell>
        </row>
        <row r="1798">
          <cell r="E1798">
            <v>2307236</v>
          </cell>
          <cell r="F1798">
            <v>6</v>
          </cell>
          <cell r="G1798" t="str">
            <v xml:space="preserve">TRUONG QUOC TE                </v>
          </cell>
          <cell r="H1798">
            <v>211</v>
          </cell>
        </row>
        <row r="1799">
          <cell r="E1799">
            <v>2307245</v>
          </cell>
          <cell r="F1799">
            <v>7</v>
          </cell>
          <cell r="G1799" t="str">
            <v xml:space="preserve">TRUNG-HOANG VAN               </v>
          </cell>
          <cell r="H1799">
            <v>211</v>
          </cell>
        </row>
        <row r="1800">
          <cell r="E1800">
            <v>2307335</v>
          </cell>
          <cell r="F1800">
            <v>6</v>
          </cell>
          <cell r="G1800" t="str">
            <v xml:space="preserve">VUONG THI MY                  </v>
          </cell>
          <cell r="H1800">
            <v>211</v>
          </cell>
        </row>
        <row r="1801">
          <cell r="E1801">
            <v>2307398</v>
          </cell>
          <cell r="F1801">
            <v>4</v>
          </cell>
          <cell r="G1801" t="str">
            <v xml:space="preserve">NAM-TRINH                     </v>
          </cell>
          <cell r="H1801">
            <v>211</v>
          </cell>
        </row>
        <row r="1802">
          <cell r="E1802">
            <v>2307425</v>
          </cell>
          <cell r="F1802">
            <v>5</v>
          </cell>
          <cell r="G1802" t="str">
            <v xml:space="preserve">NGUYEN THI HONG               </v>
          </cell>
          <cell r="H1802">
            <v>211</v>
          </cell>
        </row>
        <row r="1803">
          <cell r="E1803">
            <v>2307481</v>
          </cell>
          <cell r="F1803">
            <v>8</v>
          </cell>
          <cell r="G1803" t="str">
            <v xml:space="preserve">LE THI THUY                   </v>
          </cell>
          <cell r="H1803">
            <v>211</v>
          </cell>
        </row>
        <row r="1804">
          <cell r="E1804">
            <v>2307485</v>
          </cell>
          <cell r="F1804">
            <v>9</v>
          </cell>
          <cell r="G1804" t="str">
            <v xml:space="preserve">HOANG DUC TUAN                </v>
          </cell>
          <cell r="H1804">
            <v>211</v>
          </cell>
        </row>
        <row r="1805">
          <cell r="E1805">
            <v>2307541</v>
          </cell>
          <cell r="F1805">
            <v>9</v>
          </cell>
          <cell r="G1805" t="str">
            <v xml:space="preserve">TAP HOA TUE THUC              </v>
          </cell>
          <cell r="H1805">
            <v>211</v>
          </cell>
        </row>
        <row r="1806">
          <cell r="E1806">
            <v>2307586</v>
          </cell>
          <cell r="F1806">
            <v>4</v>
          </cell>
          <cell r="G1806" t="str">
            <v xml:space="preserve">NHIEU - NGUYEN THI            </v>
          </cell>
          <cell r="H1806">
            <v>211</v>
          </cell>
        </row>
        <row r="1807">
          <cell r="E1807">
            <v>2307606</v>
          </cell>
          <cell r="F1807">
            <v>0</v>
          </cell>
          <cell r="G1807" t="str">
            <v xml:space="preserve">THAO-NGUYEN THI               </v>
          </cell>
          <cell r="H1807">
            <v>211</v>
          </cell>
        </row>
        <row r="1808">
          <cell r="E1808">
            <v>2307641</v>
          </cell>
          <cell r="F1808">
            <v>7</v>
          </cell>
          <cell r="G1808" t="str">
            <v xml:space="preserve">KHUAT THI HIEU                </v>
          </cell>
          <cell r="H1808">
            <v>211</v>
          </cell>
        </row>
        <row r="1809">
          <cell r="E1809">
            <v>2307743</v>
          </cell>
          <cell r="F1809">
            <v>1</v>
          </cell>
          <cell r="G1809" t="str">
            <v xml:space="preserve">VAN - NGUYEN THI              </v>
          </cell>
          <cell r="H1809">
            <v>211</v>
          </cell>
        </row>
        <row r="1810">
          <cell r="E1810">
            <v>2307747</v>
          </cell>
          <cell r="F1810">
            <v>2</v>
          </cell>
          <cell r="G1810" t="str">
            <v xml:space="preserve">PHAM THI MINH                 </v>
          </cell>
          <cell r="H1810">
            <v>211</v>
          </cell>
        </row>
        <row r="1811">
          <cell r="E1811">
            <v>2307863</v>
          </cell>
          <cell r="F1811">
            <v>7</v>
          </cell>
          <cell r="G1811" t="str">
            <v xml:space="preserve">MINH                          </v>
          </cell>
          <cell r="H1811">
            <v>211</v>
          </cell>
        </row>
        <row r="1812">
          <cell r="E1812">
            <v>2307893</v>
          </cell>
          <cell r="F1812">
            <v>4</v>
          </cell>
          <cell r="G1812" t="str">
            <v xml:space="preserve">DO THI HA                     </v>
          </cell>
          <cell r="H1812">
            <v>211</v>
          </cell>
        </row>
        <row r="1813">
          <cell r="E1813">
            <v>2307971</v>
          </cell>
          <cell r="F1813">
            <v>8</v>
          </cell>
          <cell r="G1813" t="str">
            <v xml:space="preserve">THAI-TRAN THI                 </v>
          </cell>
          <cell r="H1813">
            <v>211</v>
          </cell>
        </row>
        <row r="1814">
          <cell r="E1814">
            <v>2307989</v>
          </cell>
          <cell r="F1814">
            <v>0</v>
          </cell>
          <cell r="G1814" t="str">
            <v xml:space="preserve">MINH - LE VAN                 </v>
          </cell>
          <cell r="H1814">
            <v>211</v>
          </cell>
        </row>
        <row r="1815">
          <cell r="E1815">
            <v>2307991</v>
          </cell>
          <cell r="F1815">
            <v>6</v>
          </cell>
          <cell r="G1815" t="str">
            <v xml:space="preserve">DINH THI LE                   </v>
          </cell>
          <cell r="H1815">
            <v>211</v>
          </cell>
        </row>
        <row r="1816">
          <cell r="E1816">
            <v>2308081</v>
          </cell>
          <cell r="F1816">
            <v>5</v>
          </cell>
          <cell r="G1816" t="str">
            <v xml:space="preserve">NGUYEN THUY LOAN              </v>
          </cell>
          <cell r="H1816">
            <v>211</v>
          </cell>
        </row>
        <row r="1817">
          <cell r="E1817">
            <v>2308101</v>
          </cell>
          <cell r="F1817">
            <v>1</v>
          </cell>
          <cell r="G1817" t="str">
            <v xml:space="preserve">TRAN CHI QUYET                </v>
          </cell>
          <cell r="H1817">
            <v>211</v>
          </cell>
        </row>
        <row r="1818">
          <cell r="E1818">
            <v>2308125</v>
          </cell>
          <cell r="F1818">
            <v>0</v>
          </cell>
          <cell r="G1818" t="str">
            <v xml:space="preserve">CHI LIEN                      </v>
          </cell>
          <cell r="H1818">
            <v>211</v>
          </cell>
        </row>
        <row r="1819">
          <cell r="E1819">
            <v>2308383</v>
          </cell>
          <cell r="F1819">
            <v>5</v>
          </cell>
          <cell r="G1819" t="str">
            <v xml:space="preserve">LE MINH HIEN                  </v>
          </cell>
          <cell r="H1819">
            <v>211</v>
          </cell>
        </row>
        <row r="1820">
          <cell r="E1820">
            <v>2308478</v>
          </cell>
          <cell r="F1820">
            <v>3</v>
          </cell>
          <cell r="G1820" t="str">
            <v xml:space="preserve">LOAN - NGUYEN THI BICH        </v>
          </cell>
          <cell r="H1820">
            <v>211</v>
          </cell>
        </row>
        <row r="1821">
          <cell r="E1821">
            <v>2308482</v>
          </cell>
          <cell r="F1821">
            <v>5</v>
          </cell>
          <cell r="G1821" t="str">
            <v xml:space="preserve">NGUYEN THI KE                 </v>
          </cell>
          <cell r="H1821">
            <v>211</v>
          </cell>
        </row>
        <row r="1822">
          <cell r="E1822">
            <v>2308819</v>
          </cell>
          <cell r="F1822">
            <v>8</v>
          </cell>
          <cell r="G1822" t="str">
            <v xml:space="preserve">TRAN THANH HIEN               </v>
          </cell>
          <cell r="H1822">
            <v>211</v>
          </cell>
        </row>
        <row r="1823">
          <cell r="E1823">
            <v>2309384</v>
          </cell>
          <cell r="F1823">
            <v>2</v>
          </cell>
          <cell r="G1823" t="str">
            <v xml:space="preserve">QUACH THI HUYEN               </v>
          </cell>
          <cell r="H1823">
            <v>211</v>
          </cell>
        </row>
        <row r="1824">
          <cell r="E1824">
            <v>2309385</v>
          </cell>
          <cell r="F1824">
            <v>9</v>
          </cell>
          <cell r="G1824" t="str">
            <v xml:space="preserve">CUC- PHAM THI                 </v>
          </cell>
          <cell r="H1824">
            <v>211</v>
          </cell>
        </row>
        <row r="1825">
          <cell r="E1825">
            <v>2309450</v>
          </cell>
          <cell r="F1825">
            <v>1</v>
          </cell>
          <cell r="G1825" t="str">
            <v xml:space="preserve">THANH-PHAM VAN                </v>
          </cell>
          <cell r="H1825">
            <v>211</v>
          </cell>
        </row>
        <row r="1826">
          <cell r="E1826">
            <v>2309510</v>
          </cell>
          <cell r="F1826">
            <v>2</v>
          </cell>
          <cell r="G1826" t="str">
            <v xml:space="preserve">DAO-NGUYEN BICH               </v>
          </cell>
          <cell r="H1826">
            <v>211</v>
          </cell>
        </row>
        <row r="1827">
          <cell r="E1827">
            <v>2309639</v>
          </cell>
          <cell r="F1827">
            <v>9</v>
          </cell>
          <cell r="G1827" t="str">
            <v xml:space="preserve">DUC - TRAN MINH               </v>
          </cell>
          <cell r="H1827">
            <v>211</v>
          </cell>
        </row>
        <row r="1828">
          <cell r="E1828">
            <v>2309796</v>
          </cell>
          <cell r="F1828">
            <v>7</v>
          </cell>
          <cell r="G1828" t="str">
            <v xml:space="preserve">DO MINH LAN                   </v>
          </cell>
          <cell r="H1828">
            <v>211</v>
          </cell>
        </row>
        <row r="1829">
          <cell r="E1829">
            <v>2309816</v>
          </cell>
          <cell r="F1829">
            <v>3</v>
          </cell>
          <cell r="G1829" t="str">
            <v xml:space="preserve">NGUYEN THI HUONG              </v>
          </cell>
          <cell r="H1829">
            <v>211</v>
          </cell>
        </row>
        <row r="1830">
          <cell r="E1830">
            <v>2309824</v>
          </cell>
          <cell r="F1830">
            <v>7</v>
          </cell>
          <cell r="G1830" t="str">
            <v xml:space="preserve">NGUYEN THI YEN                </v>
          </cell>
          <cell r="H1830">
            <v>211</v>
          </cell>
        </row>
        <row r="1831">
          <cell r="E1831">
            <v>2309873</v>
          </cell>
          <cell r="F1831">
            <v>4</v>
          </cell>
          <cell r="G1831" t="str">
            <v xml:space="preserve">CU THI THOAN                  </v>
          </cell>
          <cell r="H1831">
            <v>211</v>
          </cell>
        </row>
        <row r="1832">
          <cell r="E1832">
            <v>2309912</v>
          </cell>
          <cell r="F1832">
            <v>0</v>
          </cell>
          <cell r="G1832" t="str">
            <v xml:space="preserve">HA VAN KIEM                   </v>
          </cell>
          <cell r="H1832">
            <v>211</v>
          </cell>
        </row>
        <row r="1833">
          <cell r="E1833">
            <v>2309948</v>
          </cell>
          <cell r="F1833">
            <v>4</v>
          </cell>
          <cell r="G1833" t="str">
            <v xml:space="preserve">NGUYEN THI THUOC              </v>
          </cell>
          <cell r="H1833">
            <v>211</v>
          </cell>
        </row>
        <row r="1834">
          <cell r="E1834">
            <v>2310039</v>
          </cell>
          <cell r="F1834">
            <v>9</v>
          </cell>
          <cell r="G1834" t="str">
            <v xml:space="preserve">NGUYEN THI SINH               </v>
          </cell>
          <cell r="H1834">
            <v>211</v>
          </cell>
        </row>
        <row r="1835">
          <cell r="E1835">
            <v>2310069</v>
          </cell>
          <cell r="F1835">
            <v>6</v>
          </cell>
          <cell r="G1835" t="str">
            <v xml:space="preserve">CUA HANG HONG HOA             </v>
          </cell>
          <cell r="H1835">
            <v>211</v>
          </cell>
        </row>
        <row r="1836">
          <cell r="E1836">
            <v>2310270</v>
          </cell>
          <cell r="F1836">
            <v>0</v>
          </cell>
          <cell r="G1836" t="str">
            <v xml:space="preserve">NGA-NGUYEN THI                </v>
          </cell>
          <cell r="H1836">
            <v>211</v>
          </cell>
        </row>
        <row r="1837">
          <cell r="E1837">
            <v>2310509</v>
          </cell>
          <cell r="F1837">
            <v>1</v>
          </cell>
          <cell r="G1837" t="str">
            <v xml:space="preserve">NGUYEN THU HA                 </v>
          </cell>
          <cell r="H1837">
            <v>211</v>
          </cell>
        </row>
        <row r="1838">
          <cell r="E1838">
            <v>2310563</v>
          </cell>
          <cell r="F1838">
            <v>8</v>
          </cell>
          <cell r="G1838" t="str">
            <v xml:space="preserve">NGHIA NG THI                  </v>
          </cell>
          <cell r="H1838">
            <v>211</v>
          </cell>
        </row>
        <row r="1839">
          <cell r="E1839">
            <v>2310565</v>
          </cell>
          <cell r="F1839">
            <v>3</v>
          </cell>
          <cell r="G1839" t="str">
            <v xml:space="preserve">THANG-VU VAN                  </v>
          </cell>
          <cell r="H1839">
            <v>211</v>
          </cell>
        </row>
        <row r="1840">
          <cell r="E1840">
            <v>2311092</v>
          </cell>
          <cell r="F1840">
            <v>7</v>
          </cell>
          <cell r="G1840" t="str">
            <v xml:space="preserve">PHAM THI KY                   </v>
          </cell>
          <cell r="H1840">
            <v>211</v>
          </cell>
        </row>
        <row r="1841">
          <cell r="E1841">
            <v>2311208</v>
          </cell>
          <cell r="F1841">
            <v>9</v>
          </cell>
          <cell r="G1841" t="str">
            <v xml:space="preserve">PHUC-PHAM THI                 </v>
          </cell>
          <cell r="H1841">
            <v>211</v>
          </cell>
        </row>
        <row r="1842">
          <cell r="E1842">
            <v>2312083</v>
          </cell>
          <cell r="F1842">
            <v>5</v>
          </cell>
          <cell r="G1842" t="str">
            <v xml:space="preserve">TAM - NG VAN                  </v>
          </cell>
          <cell r="H1842">
            <v>211</v>
          </cell>
        </row>
        <row r="1843">
          <cell r="E1843">
            <v>2312164</v>
          </cell>
          <cell r="F1843">
            <v>3</v>
          </cell>
          <cell r="G1843" t="str">
            <v xml:space="preserve">NGUYEN THI HUE                </v>
          </cell>
          <cell r="H1843">
            <v>211</v>
          </cell>
        </row>
        <row r="1844">
          <cell r="E1844">
            <v>2312294</v>
          </cell>
          <cell r="F1844">
            <v>8</v>
          </cell>
          <cell r="G1844" t="str">
            <v xml:space="preserve">BINH - NGO THI                </v>
          </cell>
          <cell r="H1844">
            <v>211</v>
          </cell>
        </row>
        <row r="1845">
          <cell r="E1845">
            <v>2312308</v>
          </cell>
          <cell r="F1845">
            <v>6</v>
          </cell>
          <cell r="G1845" t="str">
            <v xml:space="preserve">THANH - NG THI                </v>
          </cell>
          <cell r="H1845">
            <v>211</v>
          </cell>
        </row>
        <row r="1846">
          <cell r="E1846">
            <v>2312357</v>
          </cell>
          <cell r="F1846">
            <v>3</v>
          </cell>
          <cell r="G1846" t="str">
            <v xml:space="preserve">SINH-NGUYEN BA                </v>
          </cell>
          <cell r="H1846">
            <v>211</v>
          </cell>
        </row>
        <row r="1847">
          <cell r="E1847">
            <v>2312561</v>
          </cell>
          <cell r="F1847">
            <v>0</v>
          </cell>
          <cell r="G1847" t="str">
            <v xml:space="preserve">QUY LE TAP HOA                </v>
          </cell>
          <cell r="H1847">
            <v>211</v>
          </cell>
        </row>
        <row r="1848">
          <cell r="E1848">
            <v>2312579</v>
          </cell>
          <cell r="F1848">
            <v>2</v>
          </cell>
          <cell r="G1848" t="str">
            <v xml:space="preserve">BUI THI MIEN                  </v>
          </cell>
          <cell r="H1848">
            <v>211</v>
          </cell>
        </row>
        <row r="1849">
          <cell r="E1849">
            <v>2312596</v>
          </cell>
          <cell r="F1849">
            <v>6</v>
          </cell>
          <cell r="G1849" t="str">
            <v xml:space="preserve">CTY DVKT &amp; XUAT NHAP KHAU     </v>
          </cell>
          <cell r="H1849">
            <v>211</v>
          </cell>
        </row>
        <row r="1850">
          <cell r="E1850">
            <v>2312618</v>
          </cell>
          <cell r="F1850">
            <v>8</v>
          </cell>
          <cell r="G1850" t="str">
            <v xml:space="preserve">DAT-NG QUANG                  </v>
          </cell>
          <cell r="H1850">
            <v>211</v>
          </cell>
        </row>
        <row r="1851">
          <cell r="E1851">
            <v>2312934</v>
          </cell>
          <cell r="F1851">
            <v>9</v>
          </cell>
          <cell r="G1851" t="str">
            <v xml:space="preserve">PHAM THI TUA                  </v>
          </cell>
          <cell r="H1851">
            <v>211</v>
          </cell>
        </row>
        <row r="1852">
          <cell r="E1852">
            <v>2313122</v>
          </cell>
          <cell r="F1852">
            <v>0</v>
          </cell>
          <cell r="G1852" t="str">
            <v xml:space="preserve">HAI-TRAN THI                  </v>
          </cell>
          <cell r="H1852">
            <v>211</v>
          </cell>
        </row>
        <row r="1853">
          <cell r="E1853">
            <v>2313147</v>
          </cell>
          <cell r="F1853">
            <v>7</v>
          </cell>
          <cell r="G1853" t="str">
            <v xml:space="preserve">NGUYEN VAN CHIEN              </v>
          </cell>
          <cell r="H1853">
            <v>211</v>
          </cell>
        </row>
        <row r="1854">
          <cell r="E1854">
            <v>2313152</v>
          </cell>
          <cell r="F1854">
            <v>7</v>
          </cell>
          <cell r="G1854" t="str">
            <v xml:space="preserve">CHI NINH                      </v>
          </cell>
          <cell r="H1854">
            <v>211</v>
          </cell>
        </row>
        <row r="1855">
          <cell r="E1855">
            <v>2313153</v>
          </cell>
          <cell r="F1855">
            <v>5</v>
          </cell>
          <cell r="G1855" t="str">
            <v xml:space="preserve">LE THI HAI                    </v>
          </cell>
          <cell r="H1855">
            <v>211</v>
          </cell>
        </row>
        <row r="1856">
          <cell r="E1856">
            <v>2313757</v>
          </cell>
          <cell r="F1856">
            <v>3</v>
          </cell>
          <cell r="G1856" t="str">
            <v xml:space="preserve">LE THI TUYET                  </v>
          </cell>
          <cell r="H1856">
            <v>211</v>
          </cell>
        </row>
        <row r="1857">
          <cell r="E1857">
            <v>2314182</v>
          </cell>
          <cell r="F1857">
            <v>3</v>
          </cell>
          <cell r="G1857" t="str">
            <v xml:space="preserve">NGUYEN THI HUYEN              </v>
          </cell>
          <cell r="H1857">
            <v>211</v>
          </cell>
        </row>
        <row r="1858">
          <cell r="E1858">
            <v>2314434</v>
          </cell>
          <cell r="F1858">
            <v>8</v>
          </cell>
          <cell r="G1858" t="str">
            <v xml:space="preserve">XUAN - NGUYEN THI             </v>
          </cell>
          <cell r="H1858">
            <v>211</v>
          </cell>
        </row>
        <row r="1859">
          <cell r="E1859">
            <v>2314594</v>
          </cell>
          <cell r="F1859">
            <v>9</v>
          </cell>
          <cell r="G1859" t="str">
            <v xml:space="preserve">DINH THI HUONG                </v>
          </cell>
          <cell r="H1859">
            <v>211</v>
          </cell>
        </row>
        <row r="1860">
          <cell r="E1860">
            <v>2314693</v>
          </cell>
          <cell r="F1860">
            <v>9</v>
          </cell>
          <cell r="G1860" t="str">
            <v xml:space="preserve">DO VAN LONG                   </v>
          </cell>
          <cell r="H1860">
            <v>211</v>
          </cell>
        </row>
        <row r="1861">
          <cell r="E1861">
            <v>2314729</v>
          </cell>
          <cell r="F1861">
            <v>1</v>
          </cell>
          <cell r="G1861" t="str">
            <v xml:space="preserve">KHOA - PHAM NGOC              </v>
          </cell>
          <cell r="H1861">
            <v>211</v>
          </cell>
        </row>
        <row r="1862">
          <cell r="E1862">
            <v>2314919</v>
          </cell>
          <cell r="F1862">
            <v>8</v>
          </cell>
          <cell r="G1862" t="str">
            <v xml:space="preserve">NGUYEN THI VUONG              </v>
          </cell>
          <cell r="H1862">
            <v>211</v>
          </cell>
        </row>
        <row r="1863">
          <cell r="E1863">
            <v>2314994</v>
          </cell>
          <cell r="F1863">
            <v>1</v>
          </cell>
          <cell r="G1863" t="str">
            <v xml:space="preserve">PHAM THI LA                   </v>
          </cell>
          <cell r="H1863">
            <v>211</v>
          </cell>
        </row>
        <row r="1864">
          <cell r="E1864">
            <v>2315106</v>
          </cell>
          <cell r="F1864">
            <v>1</v>
          </cell>
          <cell r="G1864" t="str">
            <v xml:space="preserve">QUAN CA                       </v>
          </cell>
          <cell r="H1864">
            <v>211</v>
          </cell>
        </row>
        <row r="1865">
          <cell r="E1865">
            <v>2315715</v>
          </cell>
          <cell r="F1865">
            <v>9</v>
          </cell>
          <cell r="G1865" t="str">
            <v xml:space="preserve">CHUYEN-NGUYEN DUC             </v>
          </cell>
          <cell r="H1865">
            <v>211</v>
          </cell>
        </row>
        <row r="1866">
          <cell r="E1866">
            <v>2315915</v>
          </cell>
          <cell r="F1866">
            <v>5</v>
          </cell>
          <cell r="G1866" t="str">
            <v xml:space="preserve">THANH - DUONG THI             </v>
          </cell>
          <cell r="H1866">
            <v>211</v>
          </cell>
        </row>
        <row r="1867">
          <cell r="E1867">
            <v>2315932</v>
          </cell>
          <cell r="F1867">
            <v>0</v>
          </cell>
          <cell r="G1867" t="str">
            <v xml:space="preserve">BICH-NGUYEN THI               </v>
          </cell>
          <cell r="H1867">
            <v>211</v>
          </cell>
        </row>
        <row r="1868">
          <cell r="E1868">
            <v>2315964</v>
          </cell>
          <cell r="F1868">
            <v>3</v>
          </cell>
          <cell r="G1868" t="str">
            <v xml:space="preserve">DINH THU HUONG                </v>
          </cell>
          <cell r="H1868">
            <v>211</v>
          </cell>
        </row>
        <row r="1869">
          <cell r="E1869">
            <v>2316535</v>
          </cell>
          <cell r="F1869">
            <v>0</v>
          </cell>
          <cell r="G1869" t="str">
            <v xml:space="preserve">DUNG-BUI THI                  </v>
          </cell>
          <cell r="H1869">
            <v>211</v>
          </cell>
        </row>
        <row r="1870">
          <cell r="E1870">
            <v>2316538</v>
          </cell>
          <cell r="F1870">
            <v>4</v>
          </cell>
          <cell r="G1870" t="str">
            <v xml:space="preserve">HOA-TRAN THI                  </v>
          </cell>
          <cell r="H1870">
            <v>211</v>
          </cell>
        </row>
        <row r="1871">
          <cell r="E1871">
            <v>2316699</v>
          </cell>
          <cell r="F1871">
            <v>4</v>
          </cell>
          <cell r="G1871" t="str">
            <v xml:space="preserve">NGUYEN THI THU HUYEN          </v>
          </cell>
          <cell r="H1871">
            <v>211</v>
          </cell>
        </row>
        <row r="1872">
          <cell r="E1872">
            <v>2317037</v>
          </cell>
          <cell r="F1872">
            <v>6</v>
          </cell>
          <cell r="G1872" t="str">
            <v xml:space="preserve">PHUNG THI LY                  </v>
          </cell>
          <cell r="H1872">
            <v>211</v>
          </cell>
        </row>
        <row r="1873">
          <cell r="E1873">
            <v>2317148</v>
          </cell>
          <cell r="F1873">
            <v>1</v>
          </cell>
          <cell r="G1873" t="str">
            <v xml:space="preserve">DUONG THI LOAN                </v>
          </cell>
          <cell r="H1873">
            <v>211</v>
          </cell>
        </row>
        <row r="1874">
          <cell r="E1874">
            <v>2317159</v>
          </cell>
          <cell r="F1874">
            <v>8</v>
          </cell>
          <cell r="G1874" t="str">
            <v xml:space="preserve">VU NGOC THANH                 </v>
          </cell>
          <cell r="H1874">
            <v>211</v>
          </cell>
        </row>
        <row r="1875">
          <cell r="E1875">
            <v>2317537</v>
          </cell>
          <cell r="F1875">
            <v>5</v>
          </cell>
          <cell r="G1875" t="str">
            <v xml:space="preserve">HIEN-BUI TRUNG                </v>
          </cell>
          <cell r="H1875">
            <v>211</v>
          </cell>
        </row>
        <row r="1876">
          <cell r="E1876">
            <v>2318002</v>
          </cell>
          <cell r="F1876">
            <v>9</v>
          </cell>
          <cell r="G1876" t="str">
            <v xml:space="preserve">HA-DUONG THI                  </v>
          </cell>
          <cell r="H1876">
            <v>211</v>
          </cell>
        </row>
        <row r="1877">
          <cell r="E1877">
            <v>2318033</v>
          </cell>
          <cell r="F1877">
            <v>4</v>
          </cell>
          <cell r="G1877" t="str">
            <v xml:space="preserve">LUU QUANG TIEN                </v>
          </cell>
          <cell r="H1877">
            <v>211</v>
          </cell>
        </row>
        <row r="1878">
          <cell r="E1878">
            <v>2318076</v>
          </cell>
          <cell r="F1878">
            <v>3</v>
          </cell>
          <cell r="G1878" t="str">
            <v xml:space="preserve">TRAN THUY LAN                 </v>
          </cell>
          <cell r="H1878">
            <v>211</v>
          </cell>
        </row>
        <row r="1879">
          <cell r="E1879">
            <v>2318093</v>
          </cell>
          <cell r="F1879">
            <v>8</v>
          </cell>
          <cell r="G1879" t="str">
            <v xml:space="preserve">NGUYEN VAN NUI                </v>
          </cell>
          <cell r="H1879">
            <v>211</v>
          </cell>
        </row>
        <row r="1880">
          <cell r="E1880">
            <v>2318098</v>
          </cell>
          <cell r="F1880">
            <v>7</v>
          </cell>
          <cell r="G1880" t="str">
            <v xml:space="preserve">DUONG THI THANH               </v>
          </cell>
          <cell r="H1880">
            <v>211</v>
          </cell>
        </row>
        <row r="1881">
          <cell r="E1881">
            <v>2318108</v>
          </cell>
          <cell r="F1881">
            <v>4</v>
          </cell>
          <cell r="G1881" t="str">
            <v xml:space="preserve">NGUYEN THI THINH              </v>
          </cell>
          <cell r="H1881">
            <v>211</v>
          </cell>
        </row>
        <row r="1882">
          <cell r="E1882">
            <v>2318122</v>
          </cell>
          <cell r="F1882">
            <v>5</v>
          </cell>
          <cell r="G1882" t="str">
            <v xml:space="preserve">VAN-NG THI TUNG               </v>
          </cell>
          <cell r="H1882">
            <v>211</v>
          </cell>
        </row>
        <row r="1883">
          <cell r="E1883">
            <v>2318123</v>
          </cell>
          <cell r="F1883">
            <v>3</v>
          </cell>
          <cell r="G1883" t="str">
            <v xml:space="preserve">DUONG VAN DAO                 </v>
          </cell>
          <cell r="H1883">
            <v>211</v>
          </cell>
        </row>
        <row r="1884">
          <cell r="E1884">
            <v>2318125</v>
          </cell>
          <cell r="F1884">
            <v>8</v>
          </cell>
          <cell r="G1884" t="str">
            <v xml:space="preserve">VO THI PHAN                   </v>
          </cell>
          <cell r="H1884">
            <v>211</v>
          </cell>
        </row>
        <row r="1885">
          <cell r="E1885">
            <v>2318126</v>
          </cell>
          <cell r="F1885">
            <v>6</v>
          </cell>
          <cell r="G1885" t="str">
            <v xml:space="preserve">HOA-NGUYEN THI                </v>
          </cell>
          <cell r="H1885">
            <v>211</v>
          </cell>
        </row>
        <row r="1886">
          <cell r="E1886">
            <v>2318158</v>
          </cell>
          <cell r="F1886">
            <v>9</v>
          </cell>
          <cell r="G1886" t="str">
            <v xml:space="preserve">CTY TNHH NAM PHAT             </v>
          </cell>
          <cell r="H1886">
            <v>211</v>
          </cell>
        </row>
        <row r="1887">
          <cell r="E1887">
            <v>2318180</v>
          </cell>
          <cell r="F1887">
            <v>3</v>
          </cell>
          <cell r="G1887" t="str">
            <v xml:space="preserve">PHUOC-PHAM VAN                </v>
          </cell>
          <cell r="H1887">
            <v>211</v>
          </cell>
        </row>
        <row r="1888">
          <cell r="E1888">
            <v>2318192</v>
          </cell>
          <cell r="F1888">
            <v>8</v>
          </cell>
          <cell r="G1888" t="str">
            <v xml:space="preserve">NGUYEN HUY DONG               </v>
          </cell>
          <cell r="H1888">
            <v>211</v>
          </cell>
        </row>
        <row r="1889">
          <cell r="E1889">
            <v>2318198</v>
          </cell>
          <cell r="F1889">
            <v>5</v>
          </cell>
          <cell r="G1889" t="str">
            <v xml:space="preserve">VU THI VUI                    </v>
          </cell>
          <cell r="H1889">
            <v>211</v>
          </cell>
        </row>
        <row r="1890">
          <cell r="E1890">
            <v>2318221</v>
          </cell>
          <cell r="F1890">
            <v>5</v>
          </cell>
          <cell r="G1890" t="str">
            <v xml:space="preserve">TUYET-TRAN THI ANH            </v>
          </cell>
          <cell r="H1890">
            <v>211</v>
          </cell>
        </row>
        <row r="1891">
          <cell r="E1891">
            <v>2318222</v>
          </cell>
          <cell r="F1891">
            <v>3</v>
          </cell>
          <cell r="G1891" t="str">
            <v xml:space="preserve">HOA - NG  VAN                 </v>
          </cell>
          <cell r="H1891">
            <v>211</v>
          </cell>
        </row>
        <row r="1892">
          <cell r="E1892">
            <v>2318228</v>
          </cell>
          <cell r="F1892">
            <v>0</v>
          </cell>
          <cell r="G1892" t="str">
            <v xml:space="preserve">TRUONG THI NHUONG             </v>
          </cell>
          <cell r="H1892">
            <v>211</v>
          </cell>
        </row>
        <row r="1893">
          <cell r="E1893">
            <v>2318230</v>
          </cell>
          <cell r="F1893">
            <v>6</v>
          </cell>
          <cell r="G1893" t="str">
            <v xml:space="preserve">THUY-TRINH THI                </v>
          </cell>
          <cell r="H1893">
            <v>211</v>
          </cell>
        </row>
        <row r="1894">
          <cell r="E1894">
            <v>2318233</v>
          </cell>
          <cell r="F1894">
            <v>0</v>
          </cell>
          <cell r="G1894" t="str">
            <v xml:space="preserve">HUNG-VU DANG                  </v>
          </cell>
          <cell r="H1894">
            <v>211</v>
          </cell>
        </row>
        <row r="1895">
          <cell r="E1895">
            <v>2318302</v>
          </cell>
          <cell r="F1895">
            <v>3</v>
          </cell>
          <cell r="G1895" t="str">
            <v xml:space="preserve">TRAN THI VINH                 </v>
          </cell>
          <cell r="H1895">
            <v>211</v>
          </cell>
        </row>
        <row r="1896">
          <cell r="E1896">
            <v>2318956</v>
          </cell>
          <cell r="F1896">
            <v>6</v>
          </cell>
          <cell r="G1896" t="str">
            <v xml:space="preserve">HOA - PHAM THI                </v>
          </cell>
          <cell r="H1896">
            <v>211</v>
          </cell>
        </row>
        <row r="1897">
          <cell r="E1897">
            <v>2319035</v>
          </cell>
          <cell r="F1897">
            <v>8</v>
          </cell>
          <cell r="G1897" t="str">
            <v xml:space="preserve">HOA-NHAN THI                  </v>
          </cell>
          <cell r="H1897">
            <v>211</v>
          </cell>
        </row>
        <row r="1898">
          <cell r="E1898">
            <v>2319116</v>
          </cell>
          <cell r="F1898">
            <v>6</v>
          </cell>
          <cell r="G1898" t="str">
            <v xml:space="preserve">NGO THI TINH                  </v>
          </cell>
          <cell r="H1898">
            <v>211</v>
          </cell>
        </row>
        <row r="1899">
          <cell r="E1899">
            <v>2319506</v>
          </cell>
          <cell r="F1899">
            <v>8</v>
          </cell>
          <cell r="G1899" t="str">
            <v xml:space="preserve">LE - KIEU THI                 </v>
          </cell>
          <cell r="H1899">
            <v>211</v>
          </cell>
        </row>
        <row r="1900">
          <cell r="E1900">
            <v>2319516</v>
          </cell>
          <cell r="F1900">
            <v>7</v>
          </cell>
          <cell r="G1900" t="str">
            <v xml:space="preserve">HA - NGUYEN THI               </v>
          </cell>
          <cell r="H1900">
            <v>211</v>
          </cell>
        </row>
        <row r="1901">
          <cell r="E1901">
            <v>2319600</v>
          </cell>
          <cell r="F1901">
            <v>9</v>
          </cell>
          <cell r="G1901" t="str">
            <v xml:space="preserve">VU VAN HOA                    </v>
          </cell>
          <cell r="H1901">
            <v>211</v>
          </cell>
        </row>
        <row r="1902">
          <cell r="E1902">
            <v>2319633</v>
          </cell>
          <cell r="F1902">
            <v>0</v>
          </cell>
          <cell r="G1902" t="str">
            <v xml:space="preserve">PHUONG-HOANG THI              </v>
          </cell>
          <cell r="H1902">
            <v>211</v>
          </cell>
        </row>
        <row r="1903">
          <cell r="E1903">
            <v>2319649</v>
          </cell>
          <cell r="F1903">
            <v>6</v>
          </cell>
          <cell r="G1903" t="str">
            <v xml:space="preserve">TRAN THI HA                   </v>
          </cell>
          <cell r="H1903">
            <v>211</v>
          </cell>
        </row>
        <row r="1904">
          <cell r="E1904">
            <v>2319650</v>
          </cell>
          <cell r="F1904">
            <v>4</v>
          </cell>
          <cell r="G1904" t="str">
            <v xml:space="preserve">SON - NGUYEN THANH            </v>
          </cell>
          <cell r="H1904">
            <v>211</v>
          </cell>
        </row>
        <row r="1905">
          <cell r="E1905">
            <v>2319762</v>
          </cell>
          <cell r="F1905">
            <v>7</v>
          </cell>
          <cell r="G1905" t="str">
            <v xml:space="preserve">CHIEN-THACH VAN               </v>
          </cell>
          <cell r="H1905">
            <v>211</v>
          </cell>
        </row>
        <row r="1906">
          <cell r="E1906">
            <v>2319807</v>
          </cell>
          <cell r="F1906">
            <v>0</v>
          </cell>
          <cell r="G1906" t="str">
            <v xml:space="preserve">TRINH THI HIEN                </v>
          </cell>
          <cell r="H1906">
            <v>211</v>
          </cell>
        </row>
        <row r="1907">
          <cell r="E1907">
            <v>2319809</v>
          </cell>
          <cell r="F1907">
            <v>6</v>
          </cell>
          <cell r="G1907" t="str">
            <v xml:space="preserve">TRAN THI PHUONG               </v>
          </cell>
          <cell r="H1907">
            <v>211</v>
          </cell>
        </row>
        <row r="1908">
          <cell r="E1908">
            <v>2319829</v>
          </cell>
          <cell r="F1908">
            <v>4</v>
          </cell>
          <cell r="G1908" t="str">
            <v xml:space="preserve">DUNG-LE CONG MINH             </v>
          </cell>
          <cell r="H1908">
            <v>211</v>
          </cell>
        </row>
        <row r="1909">
          <cell r="E1909">
            <v>2319831</v>
          </cell>
          <cell r="F1909">
            <v>0</v>
          </cell>
          <cell r="G1909" t="str">
            <v xml:space="preserve">TRAN THUY HAU                 </v>
          </cell>
          <cell r="H1909">
            <v>211</v>
          </cell>
        </row>
        <row r="1910">
          <cell r="E1910">
            <v>2319833</v>
          </cell>
          <cell r="F1910">
            <v>6</v>
          </cell>
          <cell r="G1910" t="str">
            <v xml:space="preserve">TRIEU DINH HIEP               </v>
          </cell>
          <cell r="H1910">
            <v>211</v>
          </cell>
        </row>
        <row r="1911">
          <cell r="E1911">
            <v>2319995</v>
          </cell>
          <cell r="F1911">
            <v>3</v>
          </cell>
          <cell r="G1911" t="str">
            <v xml:space="preserve">NGUYEN THANH HAI              </v>
          </cell>
          <cell r="H1911">
            <v>211</v>
          </cell>
        </row>
        <row r="1912">
          <cell r="E1912">
            <v>2319996</v>
          </cell>
          <cell r="F1912">
            <v>1</v>
          </cell>
          <cell r="G1912" t="str">
            <v xml:space="preserve">NGUYEN THI TAN                </v>
          </cell>
          <cell r="H1912">
            <v>211</v>
          </cell>
        </row>
        <row r="1913">
          <cell r="E1913">
            <v>2320196</v>
          </cell>
          <cell r="F1913">
            <v>5</v>
          </cell>
          <cell r="G1913" t="str">
            <v xml:space="preserve">HIEN-PHAM DUC                 </v>
          </cell>
          <cell r="H1913">
            <v>211</v>
          </cell>
        </row>
        <row r="1914">
          <cell r="E1914">
            <v>2320313</v>
          </cell>
          <cell r="F1914">
            <v>6</v>
          </cell>
          <cell r="G1914" t="str">
            <v xml:space="preserve">VU VAN QUYEN                  </v>
          </cell>
          <cell r="H1914">
            <v>211</v>
          </cell>
        </row>
        <row r="1915">
          <cell r="E1915">
            <v>2320351</v>
          </cell>
          <cell r="F1915">
            <v>6</v>
          </cell>
          <cell r="G1915" t="str">
            <v xml:space="preserve">NGUYEN VAN NHAN               </v>
          </cell>
          <cell r="H1915">
            <v>211</v>
          </cell>
        </row>
        <row r="1916">
          <cell r="E1916">
            <v>2320402</v>
          </cell>
          <cell r="F1916">
            <v>7</v>
          </cell>
          <cell r="G1916" t="str">
            <v xml:space="preserve">LONG-TRAN DINH                </v>
          </cell>
          <cell r="H1916">
            <v>211</v>
          </cell>
        </row>
        <row r="1917">
          <cell r="E1917">
            <v>2320488</v>
          </cell>
          <cell r="F1917">
            <v>6</v>
          </cell>
          <cell r="G1917" t="str">
            <v xml:space="preserve">HUONG-NGUYEN THU              </v>
          </cell>
          <cell r="H1917">
            <v>211</v>
          </cell>
        </row>
        <row r="1918">
          <cell r="E1918">
            <v>2320493</v>
          </cell>
          <cell r="F1918">
            <v>6</v>
          </cell>
          <cell r="G1918" t="str">
            <v xml:space="preserve">DINH GIA DIEN                 </v>
          </cell>
          <cell r="H1918">
            <v>211</v>
          </cell>
        </row>
        <row r="1919">
          <cell r="E1919">
            <v>2320645</v>
          </cell>
          <cell r="F1919">
            <v>1</v>
          </cell>
          <cell r="G1919" t="str">
            <v xml:space="preserve">HOANG ANH                     </v>
          </cell>
          <cell r="H1919">
            <v>211</v>
          </cell>
        </row>
        <row r="1920">
          <cell r="E1920">
            <v>2320823</v>
          </cell>
          <cell r="F1920">
            <v>4</v>
          </cell>
          <cell r="G1920" t="str">
            <v xml:space="preserve">HIEN - DO THI THU             </v>
          </cell>
          <cell r="H1920">
            <v>211</v>
          </cell>
        </row>
        <row r="1921">
          <cell r="E1921">
            <v>2320825</v>
          </cell>
          <cell r="F1921">
            <v>9</v>
          </cell>
          <cell r="G1921" t="str">
            <v xml:space="preserve">NGUYEN THI THUY               </v>
          </cell>
          <cell r="H1921">
            <v>211</v>
          </cell>
        </row>
        <row r="1922">
          <cell r="E1922">
            <v>2320842</v>
          </cell>
          <cell r="F1922">
            <v>4</v>
          </cell>
          <cell r="G1922" t="str">
            <v xml:space="preserve">TH0A-PHAM KIM                 </v>
          </cell>
          <cell r="H1922">
            <v>211</v>
          </cell>
        </row>
        <row r="1923">
          <cell r="E1923">
            <v>2320854</v>
          </cell>
          <cell r="F1923">
            <v>9</v>
          </cell>
          <cell r="G1923" t="str">
            <v xml:space="preserve">NGUYEN TIEN PHU               </v>
          </cell>
          <cell r="H1923">
            <v>211</v>
          </cell>
        </row>
        <row r="1924">
          <cell r="E1924">
            <v>2320955</v>
          </cell>
          <cell r="F1924">
            <v>4</v>
          </cell>
          <cell r="G1924" t="str">
            <v xml:space="preserve">TRAN THI QUYNH                </v>
          </cell>
          <cell r="H1924">
            <v>211</v>
          </cell>
        </row>
        <row r="1925">
          <cell r="E1925">
            <v>2320993</v>
          </cell>
          <cell r="F1925">
            <v>5</v>
          </cell>
          <cell r="G1925" t="str">
            <v xml:space="preserve">NGUYEN THI DU                 </v>
          </cell>
          <cell r="H1925">
            <v>211</v>
          </cell>
        </row>
        <row r="1926">
          <cell r="E1926">
            <v>2321004</v>
          </cell>
          <cell r="F1926">
            <v>0</v>
          </cell>
          <cell r="G1926" t="str">
            <v xml:space="preserve">NGUYEN XUAN SINH              </v>
          </cell>
          <cell r="H1926">
            <v>211</v>
          </cell>
        </row>
        <row r="1927">
          <cell r="E1927">
            <v>2321008</v>
          </cell>
          <cell r="F1927">
            <v>1</v>
          </cell>
          <cell r="G1927" t="str">
            <v xml:space="preserve">LAN-NG NGOC                   </v>
          </cell>
          <cell r="H1927">
            <v>211</v>
          </cell>
        </row>
        <row r="1928">
          <cell r="E1928">
            <v>2321009</v>
          </cell>
          <cell r="F1928">
            <v>9</v>
          </cell>
          <cell r="G1928" t="str">
            <v xml:space="preserve">HOANG QUOC VUONG              </v>
          </cell>
          <cell r="H1928">
            <v>211</v>
          </cell>
        </row>
        <row r="1929">
          <cell r="E1929">
            <v>2321119</v>
          </cell>
          <cell r="F1929">
            <v>6</v>
          </cell>
          <cell r="G1929" t="str">
            <v xml:space="preserve">HUNG-DINH VAN                 </v>
          </cell>
          <cell r="H1929">
            <v>211</v>
          </cell>
        </row>
        <row r="1930">
          <cell r="E1930">
            <v>2321121</v>
          </cell>
          <cell r="F1930">
            <v>2</v>
          </cell>
          <cell r="G1930" t="str">
            <v xml:space="preserve">THINH-DO VAN                  </v>
          </cell>
          <cell r="H1930">
            <v>211</v>
          </cell>
        </row>
        <row r="1931">
          <cell r="E1931">
            <v>2321229</v>
          </cell>
          <cell r="F1931">
            <v>3</v>
          </cell>
          <cell r="G1931" t="str">
            <v xml:space="preserve">NGUYEN VAN DOAN               </v>
          </cell>
          <cell r="H1931">
            <v>211</v>
          </cell>
        </row>
        <row r="1932">
          <cell r="E1932">
            <v>2321243</v>
          </cell>
          <cell r="F1932">
            <v>4</v>
          </cell>
          <cell r="G1932" t="str">
            <v xml:space="preserve">LE THI KHANH                  </v>
          </cell>
          <cell r="H1932">
            <v>211</v>
          </cell>
        </row>
        <row r="1933">
          <cell r="E1933">
            <v>2321343</v>
          </cell>
          <cell r="F1933">
            <v>2</v>
          </cell>
          <cell r="G1933" t="str">
            <v xml:space="preserve">DINH NGOC ANH (HUNG)          </v>
          </cell>
          <cell r="H1933">
            <v>211</v>
          </cell>
        </row>
        <row r="1934">
          <cell r="E1934">
            <v>2321354</v>
          </cell>
          <cell r="F1934">
            <v>9</v>
          </cell>
          <cell r="G1934" t="str">
            <v xml:space="preserve">TRAN THI HOA                  </v>
          </cell>
          <cell r="H1934">
            <v>211</v>
          </cell>
        </row>
        <row r="1935">
          <cell r="E1935">
            <v>2321357</v>
          </cell>
          <cell r="F1935">
            <v>2</v>
          </cell>
          <cell r="G1935" t="str">
            <v xml:space="preserve">THOM - VU THI                 </v>
          </cell>
          <cell r="H1935">
            <v>211</v>
          </cell>
        </row>
        <row r="1936">
          <cell r="E1936">
            <v>2321362</v>
          </cell>
          <cell r="F1936">
            <v>2</v>
          </cell>
          <cell r="G1936" t="str">
            <v xml:space="preserve">NGHIN-ANH                     </v>
          </cell>
          <cell r="H1936">
            <v>211</v>
          </cell>
        </row>
        <row r="1937">
          <cell r="E1937">
            <v>2321402</v>
          </cell>
          <cell r="F1937">
            <v>6</v>
          </cell>
          <cell r="G1937" t="str">
            <v xml:space="preserve">CTY CP AN UONG KS - HATAY     </v>
          </cell>
          <cell r="H1937">
            <v>211</v>
          </cell>
        </row>
        <row r="1938">
          <cell r="E1938">
            <v>2321412</v>
          </cell>
          <cell r="F1938">
            <v>5</v>
          </cell>
          <cell r="G1938" t="str">
            <v xml:space="preserve">TOAN-NGUYEN VIET              </v>
          </cell>
          <cell r="H1938">
            <v>211</v>
          </cell>
        </row>
        <row r="1939">
          <cell r="E1939">
            <v>2321449</v>
          </cell>
          <cell r="F1939">
            <v>7</v>
          </cell>
          <cell r="G1939" t="str">
            <v xml:space="preserve">THANH-CAO THI                 </v>
          </cell>
          <cell r="H1939">
            <v>211</v>
          </cell>
        </row>
        <row r="1940">
          <cell r="E1940">
            <v>2321461</v>
          </cell>
          <cell r="F1940">
            <v>2</v>
          </cell>
          <cell r="G1940" t="str">
            <v xml:space="preserve">PHAM VAN KHOI                 </v>
          </cell>
          <cell r="H1940">
            <v>211</v>
          </cell>
        </row>
        <row r="1941">
          <cell r="E1941">
            <v>2321464</v>
          </cell>
          <cell r="F1941">
            <v>6</v>
          </cell>
          <cell r="G1941" t="str">
            <v xml:space="preserve">DANG THI LUONG                </v>
          </cell>
          <cell r="H1941">
            <v>211</v>
          </cell>
        </row>
        <row r="1942">
          <cell r="E1942">
            <v>2321467</v>
          </cell>
          <cell r="F1942">
            <v>9</v>
          </cell>
          <cell r="G1942" t="str">
            <v xml:space="preserve">HONG SINH                     </v>
          </cell>
          <cell r="H1942">
            <v>211</v>
          </cell>
        </row>
        <row r="1943">
          <cell r="E1943">
            <v>2321512</v>
          </cell>
          <cell r="F1943">
            <v>2</v>
          </cell>
          <cell r="G1943" t="str">
            <v xml:space="preserve">TY - NGUYEN THI               </v>
          </cell>
          <cell r="H1943">
            <v>211</v>
          </cell>
        </row>
        <row r="1944">
          <cell r="E1944">
            <v>2321516</v>
          </cell>
          <cell r="F1944">
            <v>3</v>
          </cell>
          <cell r="G1944" t="str">
            <v xml:space="preserve">NGUYEN MINH TAN               </v>
          </cell>
          <cell r="H1944">
            <v>211</v>
          </cell>
        </row>
        <row r="1945">
          <cell r="E1945">
            <v>2321532</v>
          </cell>
          <cell r="F1945">
            <v>0</v>
          </cell>
          <cell r="G1945" t="str">
            <v xml:space="preserve">DO THI HUE                    </v>
          </cell>
          <cell r="H1945">
            <v>211</v>
          </cell>
        </row>
        <row r="1946">
          <cell r="E1946">
            <v>2321556</v>
          </cell>
          <cell r="F1946">
            <v>9</v>
          </cell>
          <cell r="G1946" t="str">
            <v xml:space="preserve">TRAN VAN THA                  </v>
          </cell>
          <cell r="H1946">
            <v>211</v>
          </cell>
        </row>
        <row r="1947">
          <cell r="E1947">
            <v>2321600</v>
          </cell>
          <cell r="F1947">
            <v>5</v>
          </cell>
          <cell r="G1947" t="str">
            <v xml:space="preserve">NGUYEN HUY TUONG              </v>
          </cell>
          <cell r="H1947">
            <v>211</v>
          </cell>
        </row>
        <row r="1948">
          <cell r="E1948">
            <v>2321618</v>
          </cell>
          <cell r="F1948">
            <v>7</v>
          </cell>
          <cell r="G1948" t="str">
            <v xml:space="preserve">DUONG - NG THI THUY           </v>
          </cell>
          <cell r="H1948">
            <v>211</v>
          </cell>
        </row>
        <row r="1949">
          <cell r="E1949">
            <v>2321652</v>
          </cell>
          <cell r="F1949">
            <v>6</v>
          </cell>
          <cell r="G1949" t="str">
            <v xml:space="preserve">TRAN NGOC HOA                 </v>
          </cell>
          <cell r="H1949">
            <v>211</v>
          </cell>
        </row>
        <row r="1950">
          <cell r="E1950">
            <v>2321665</v>
          </cell>
          <cell r="F1950">
            <v>8</v>
          </cell>
          <cell r="G1950" t="str">
            <v xml:space="preserve">NGUYEN THI SEN                </v>
          </cell>
          <cell r="H1950">
            <v>211</v>
          </cell>
        </row>
        <row r="1951">
          <cell r="E1951">
            <v>2321714</v>
          </cell>
          <cell r="F1951">
            <v>4</v>
          </cell>
          <cell r="G1951" t="str">
            <v xml:space="preserve">HAO - VU THIN                 </v>
          </cell>
          <cell r="H1951">
            <v>211</v>
          </cell>
        </row>
        <row r="1952">
          <cell r="E1952">
            <v>2321717</v>
          </cell>
          <cell r="F1952">
            <v>7</v>
          </cell>
          <cell r="G1952" t="str">
            <v xml:space="preserve">LUU DINH LONG                 </v>
          </cell>
          <cell r="H1952">
            <v>211</v>
          </cell>
        </row>
        <row r="1953">
          <cell r="E1953">
            <v>2321718</v>
          </cell>
          <cell r="F1953">
            <v>5</v>
          </cell>
          <cell r="G1953" t="str">
            <v xml:space="preserve">CANTEEN SAN BATIN             </v>
          </cell>
          <cell r="H1953">
            <v>211</v>
          </cell>
        </row>
        <row r="1954">
          <cell r="E1954">
            <v>2321720</v>
          </cell>
          <cell r="F1954">
            <v>1</v>
          </cell>
          <cell r="G1954" t="str">
            <v xml:space="preserve">TINH - PHAM THI               </v>
          </cell>
          <cell r="H1954">
            <v>211</v>
          </cell>
        </row>
        <row r="1955">
          <cell r="E1955">
            <v>2321725</v>
          </cell>
          <cell r="F1955">
            <v>0</v>
          </cell>
          <cell r="G1955" t="str">
            <v xml:space="preserve">VU THI THUC                   </v>
          </cell>
          <cell r="H1955">
            <v>211</v>
          </cell>
        </row>
        <row r="1956">
          <cell r="E1956">
            <v>2321728</v>
          </cell>
          <cell r="F1956">
            <v>4</v>
          </cell>
          <cell r="G1956" t="str">
            <v xml:space="preserve">NGHIEM THI HUE                </v>
          </cell>
          <cell r="H1956">
            <v>211</v>
          </cell>
        </row>
        <row r="1957">
          <cell r="E1957">
            <v>2321733</v>
          </cell>
          <cell r="F1957">
            <v>4</v>
          </cell>
          <cell r="G1957" t="str">
            <v xml:space="preserve">HUONG                         </v>
          </cell>
          <cell r="H1957">
            <v>211</v>
          </cell>
        </row>
        <row r="1958">
          <cell r="E1958">
            <v>2321736</v>
          </cell>
          <cell r="F1958">
            <v>7</v>
          </cell>
          <cell r="G1958" t="str">
            <v xml:space="preserve">NGUYEN THI QUE                </v>
          </cell>
          <cell r="H1958">
            <v>211</v>
          </cell>
        </row>
        <row r="1959">
          <cell r="E1959">
            <v>2321768</v>
          </cell>
          <cell r="F1959">
            <v>0</v>
          </cell>
          <cell r="G1959" t="str">
            <v xml:space="preserve">HAN - LE THI                  </v>
          </cell>
          <cell r="H1959">
            <v>211</v>
          </cell>
        </row>
        <row r="1960">
          <cell r="E1960">
            <v>2321774</v>
          </cell>
          <cell r="F1960">
            <v>8</v>
          </cell>
          <cell r="G1960" t="str">
            <v xml:space="preserve">NGUYEN THI HOI                </v>
          </cell>
          <cell r="H1960">
            <v>211</v>
          </cell>
        </row>
        <row r="1961">
          <cell r="E1961">
            <v>2321846</v>
          </cell>
          <cell r="F1961">
            <v>4</v>
          </cell>
          <cell r="G1961" t="str">
            <v xml:space="preserve">NGUYEN BA TUNG                </v>
          </cell>
          <cell r="H1961">
            <v>211</v>
          </cell>
        </row>
        <row r="1962">
          <cell r="E1962">
            <v>2321854</v>
          </cell>
          <cell r="F1962">
            <v>8</v>
          </cell>
          <cell r="G1962" t="str">
            <v xml:space="preserve">HA-PHAM THI                   </v>
          </cell>
          <cell r="H1962">
            <v>211</v>
          </cell>
        </row>
        <row r="1963">
          <cell r="E1963">
            <v>2321864</v>
          </cell>
          <cell r="F1963">
            <v>7</v>
          </cell>
          <cell r="G1963" t="str">
            <v xml:space="preserve">KHAI - LE VAN                 </v>
          </cell>
          <cell r="H1963">
            <v>211</v>
          </cell>
        </row>
        <row r="1964">
          <cell r="E1964">
            <v>2321877</v>
          </cell>
          <cell r="F1964">
            <v>9</v>
          </cell>
          <cell r="G1964" t="str">
            <v xml:space="preserve">LOAN - TRINH THI PHUONG       </v>
          </cell>
          <cell r="H1964">
            <v>211</v>
          </cell>
        </row>
        <row r="1965">
          <cell r="E1965">
            <v>2321878</v>
          </cell>
          <cell r="F1965">
            <v>7</v>
          </cell>
          <cell r="G1965" t="str">
            <v xml:space="preserve">TAM-NG THI                    </v>
          </cell>
          <cell r="H1965">
            <v>211</v>
          </cell>
        </row>
        <row r="1966">
          <cell r="E1966">
            <v>2321907</v>
          </cell>
          <cell r="F1966">
            <v>4</v>
          </cell>
          <cell r="G1966" t="str">
            <v xml:space="preserve">HUE-KIEU THI                  </v>
          </cell>
          <cell r="H1966">
            <v>211</v>
          </cell>
        </row>
        <row r="1967">
          <cell r="E1967">
            <v>2321932</v>
          </cell>
          <cell r="F1967">
            <v>2</v>
          </cell>
          <cell r="G1967" t="str">
            <v xml:space="preserve">BUI THANH BINH                </v>
          </cell>
          <cell r="H1967">
            <v>211</v>
          </cell>
        </row>
        <row r="1968">
          <cell r="E1968">
            <v>2321955</v>
          </cell>
          <cell r="F1968">
            <v>3</v>
          </cell>
          <cell r="G1968" t="str">
            <v xml:space="preserve">HAI-DOAN XUAN                 </v>
          </cell>
          <cell r="H1968">
            <v>211</v>
          </cell>
        </row>
        <row r="1969">
          <cell r="E1969">
            <v>2321957</v>
          </cell>
          <cell r="F1969">
            <v>9</v>
          </cell>
          <cell r="G1969" t="str">
            <v xml:space="preserve">HAO - NGUYEN VAN              </v>
          </cell>
          <cell r="H1969">
            <v>211</v>
          </cell>
        </row>
        <row r="1970">
          <cell r="E1970">
            <v>2321971</v>
          </cell>
          <cell r="F1970">
            <v>0</v>
          </cell>
          <cell r="G1970" t="str">
            <v xml:space="preserve">CUC - NG THI (TAP PHAM)       </v>
          </cell>
          <cell r="H1970">
            <v>211</v>
          </cell>
        </row>
        <row r="1971">
          <cell r="E1971">
            <v>2321991</v>
          </cell>
          <cell r="F1971">
            <v>8</v>
          </cell>
          <cell r="G1971" t="str">
            <v xml:space="preserve">NGUYEN THI LOAN               </v>
          </cell>
          <cell r="H1971">
            <v>211</v>
          </cell>
        </row>
        <row r="1972">
          <cell r="E1972">
            <v>2322057</v>
          </cell>
          <cell r="F1972">
            <v>7</v>
          </cell>
          <cell r="G1972" t="str">
            <v xml:space="preserve">CUONG-VU MAMH                 </v>
          </cell>
          <cell r="H1972">
            <v>211</v>
          </cell>
        </row>
        <row r="1973">
          <cell r="E1973">
            <v>2322069</v>
          </cell>
          <cell r="F1973">
            <v>2</v>
          </cell>
          <cell r="G1973" t="str">
            <v xml:space="preserve">HUONG-DUONG THUY              </v>
          </cell>
          <cell r="H1973">
            <v>211</v>
          </cell>
        </row>
        <row r="1974">
          <cell r="E1974">
            <v>2322075</v>
          </cell>
          <cell r="F1974">
            <v>9</v>
          </cell>
          <cell r="G1974" t="str">
            <v xml:space="preserve">LE THI LIENG                  </v>
          </cell>
          <cell r="H1974">
            <v>211</v>
          </cell>
        </row>
        <row r="1975">
          <cell r="E1975">
            <v>2322076</v>
          </cell>
          <cell r="F1975">
            <v>7</v>
          </cell>
          <cell r="G1975" t="str">
            <v xml:space="preserve">NGUYEN THI LOI                </v>
          </cell>
          <cell r="H1975">
            <v>211</v>
          </cell>
        </row>
        <row r="1976">
          <cell r="E1976">
            <v>2322078</v>
          </cell>
          <cell r="F1976">
            <v>3</v>
          </cell>
          <cell r="G1976" t="str">
            <v xml:space="preserve">NGA-PHI THI                   </v>
          </cell>
          <cell r="H1976">
            <v>211</v>
          </cell>
        </row>
        <row r="1977">
          <cell r="E1977">
            <v>2322080</v>
          </cell>
          <cell r="F1977">
            <v>9</v>
          </cell>
          <cell r="G1977" t="str">
            <v xml:space="preserve">HOA - DINH PHUONG (TAP PHAM)  </v>
          </cell>
          <cell r="H1977">
            <v>211</v>
          </cell>
        </row>
        <row r="1978">
          <cell r="E1978">
            <v>2322092</v>
          </cell>
          <cell r="F1978">
            <v>4</v>
          </cell>
          <cell r="G1978" t="str">
            <v xml:space="preserve">NGUYEN THI LIEN PHUONG        </v>
          </cell>
          <cell r="H1978">
            <v>211</v>
          </cell>
        </row>
        <row r="1979">
          <cell r="E1979">
            <v>2322095</v>
          </cell>
          <cell r="F1979">
            <v>7</v>
          </cell>
          <cell r="G1979" t="str">
            <v xml:space="preserve">NGUYEN THI YEN                </v>
          </cell>
          <cell r="H1979">
            <v>211</v>
          </cell>
        </row>
        <row r="1980">
          <cell r="E1980">
            <v>2322098</v>
          </cell>
          <cell r="F1980">
            <v>1</v>
          </cell>
          <cell r="G1980" t="str">
            <v xml:space="preserve">MAI-NGUYEN THE                </v>
          </cell>
          <cell r="H1980">
            <v>211</v>
          </cell>
        </row>
        <row r="1981">
          <cell r="E1981">
            <v>2322119</v>
          </cell>
          <cell r="F1981">
            <v>5</v>
          </cell>
          <cell r="G1981" t="str">
            <v xml:space="preserve">PHONG - BUI THI               </v>
          </cell>
          <cell r="H1981">
            <v>211</v>
          </cell>
        </row>
        <row r="1982">
          <cell r="E1982">
            <v>2322124</v>
          </cell>
          <cell r="F1982">
            <v>5</v>
          </cell>
          <cell r="G1982" t="str">
            <v xml:space="preserve">VAN - NGO THANH               </v>
          </cell>
          <cell r="H1982">
            <v>211</v>
          </cell>
        </row>
        <row r="1983">
          <cell r="E1983">
            <v>2322135</v>
          </cell>
          <cell r="F1983">
            <v>1</v>
          </cell>
          <cell r="G1983" t="str">
            <v xml:space="preserve">LONG-HOANG VAN                </v>
          </cell>
          <cell r="H1983">
            <v>211</v>
          </cell>
        </row>
        <row r="1984">
          <cell r="E1984">
            <v>2322138</v>
          </cell>
          <cell r="F1984">
            <v>5</v>
          </cell>
          <cell r="G1984" t="str">
            <v xml:space="preserve">HAI - TRAN THI                </v>
          </cell>
          <cell r="H1984">
            <v>211</v>
          </cell>
        </row>
        <row r="1985">
          <cell r="E1985">
            <v>2322151</v>
          </cell>
          <cell r="F1985">
            <v>8</v>
          </cell>
          <cell r="G1985" t="str">
            <v xml:space="preserve">TOAN - NGUYEN THI             </v>
          </cell>
          <cell r="H1985">
            <v>211</v>
          </cell>
        </row>
        <row r="1986">
          <cell r="E1986">
            <v>2322157</v>
          </cell>
          <cell r="F1986">
            <v>5</v>
          </cell>
          <cell r="G1986" t="str">
            <v xml:space="preserve">TRUONG THI THU HOA            </v>
          </cell>
          <cell r="H1986">
            <v>211</v>
          </cell>
        </row>
        <row r="1987">
          <cell r="E1987">
            <v>2322158</v>
          </cell>
          <cell r="F1987">
            <v>3</v>
          </cell>
          <cell r="G1987" t="str">
            <v xml:space="preserve">CAO THI HUONG                 </v>
          </cell>
          <cell r="H1987">
            <v>211</v>
          </cell>
        </row>
        <row r="1988">
          <cell r="E1988">
            <v>2322164</v>
          </cell>
          <cell r="F1988">
            <v>1</v>
          </cell>
          <cell r="G1988" t="str">
            <v xml:space="preserve">PHU - NGUYEN VAN              </v>
          </cell>
          <cell r="H1988">
            <v>211</v>
          </cell>
        </row>
        <row r="1989">
          <cell r="E1989">
            <v>2322169</v>
          </cell>
          <cell r="F1989">
            <v>0</v>
          </cell>
          <cell r="G1989" t="str">
            <v xml:space="preserve">MAI - TRAN PUONG              </v>
          </cell>
          <cell r="H1989">
            <v>211</v>
          </cell>
        </row>
        <row r="1990">
          <cell r="E1990">
            <v>2322172</v>
          </cell>
          <cell r="F1990">
            <v>4</v>
          </cell>
          <cell r="G1990" t="str">
            <v xml:space="preserve">TRAN NGOC ANH                 </v>
          </cell>
          <cell r="H1990">
            <v>211</v>
          </cell>
        </row>
        <row r="1991">
          <cell r="E1991">
            <v>2322182</v>
          </cell>
          <cell r="F1991">
            <v>3</v>
          </cell>
          <cell r="G1991" t="str">
            <v xml:space="preserve">SINH-NGUYEN DINH              </v>
          </cell>
          <cell r="H1991">
            <v>211</v>
          </cell>
        </row>
        <row r="1992">
          <cell r="E1992">
            <v>2322199</v>
          </cell>
          <cell r="F1992">
            <v>7</v>
          </cell>
          <cell r="G1992" t="str">
            <v xml:space="preserve">XUAN - NGUYEN HUU             </v>
          </cell>
          <cell r="H1992">
            <v>211</v>
          </cell>
        </row>
        <row r="1993">
          <cell r="E1993">
            <v>2322201</v>
          </cell>
          <cell r="F1993">
            <v>1</v>
          </cell>
          <cell r="G1993" t="str">
            <v xml:space="preserve">NGUYEN VAN DUC                </v>
          </cell>
          <cell r="H1993">
            <v>211</v>
          </cell>
        </row>
        <row r="1994">
          <cell r="E1994">
            <v>2322204</v>
          </cell>
          <cell r="F1994">
            <v>5</v>
          </cell>
          <cell r="G1994" t="str">
            <v xml:space="preserve">BUI THI ANH                   </v>
          </cell>
          <cell r="H1994">
            <v>211</v>
          </cell>
        </row>
        <row r="1995">
          <cell r="E1995">
            <v>2322219</v>
          </cell>
          <cell r="F1995">
            <v>3</v>
          </cell>
          <cell r="G1995" t="str">
            <v xml:space="preserve">KHANH - NGUYEN VAN            </v>
          </cell>
          <cell r="H1995">
            <v>211</v>
          </cell>
        </row>
        <row r="1996">
          <cell r="E1996">
            <v>2322263</v>
          </cell>
          <cell r="F1996">
            <v>1</v>
          </cell>
          <cell r="G1996" t="str">
            <v xml:space="preserve">HANG-NGUYEN THI THANH         </v>
          </cell>
          <cell r="H1996">
            <v>211</v>
          </cell>
        </row>
        <row r="1997">
          <cell r="E1997">
            <v>2322271</v>
          </cell>
          <cell r="F1997">
            <v>4</v>
          </cell>
          <cell r="G1997" t="str">
            <v xml:space="preserve">DINH THANH TAM                </v>
          </cell>
          <cell r="H1997">
            <v>211</v>
          </cell>
        </row>
        <row r="1998">
          <cell r="E1998">
            <v>2322298</v>
          </cell>
          <cell r="F1998">
            <v>7</v>
          </cell>
          <cell r="G1998" t="str">
            <v xml:space="preserve">BICH - NGUYEN NGOC            </v>
          </cell>
          <cell r="H1998">
            <v>211</v>
          </cell>
        </row>
        <row r="1999">
          <cell r="E1999">
            <v>2322299</v>
          </cell>
          <cell r="F1999">
            <v>5</v>
          </cell>
          <cell r="G1999" t="str">
            <v xml:space="preserve">PHAM THI MUT                  </v>
          </cell>
          <cell r="H1999">
            <v>211</v>
          </cell>
        </row>
        <row r="2000">
          <cell r="E2000">
            <v>2322300</v>
          </cell>
          <cell r="F2000">
            <v>1</v>
          </cell>
          <cell r="G2000" t="str">
            <v xml:space="preserve">HANH-NGUYEN MINH              </v>
          </cell>
          <cell r="H2000">
            <v>211</v>
          </cell>
        </row>
        <row r="2001">
          <cell r="E2001">
            <v>2322523</v>
          </cell>
          <cell r="F2001">
            <v>8</v>
          </cell>
          <cell r="G2001" t="str">
            <v xml:space="preserve">TRANG-NGUYEN VAN              </v>
          </cell>
          <cell r="H2001">
            <v>211</v>
          </cell>
        </row>
        <row r="2002">
          <cell r="E2002">
            <v>2322557</v>
          </cell>
          <cell r="F2002">
            <v>6</v>
          </cell>
          <cell r="G2002" t="str">
            <v xml:space="preserve">PHAM VAN LUAN                 </v>
          </cell>
          <cell r="H2002">
            <v>211</v>
          </cell>
        </row>
        <row r="2003">
          <cell r="E2003">
            <v>2322961</v>
          </cell>
          <cell r="F2003">
            <v>0</v>
          </cell>
          <cell r="G2003" t="str">
            <v xml:space="preserve">NGAN-NGUYEN THI               </v>
          </cell>
          <cell r="H2003">
            <v>211</v>
          </cell>
        </row>
        <row r="2004">
          <cell r="E2004">
            <v>2322973</v>
          </cell>
          <cell r="F2004">
            <v>5</v>
          </cell>
          <cell r="G2004" t="str">
            <v xml:space="preserve">MAI-CONG THI                  </v>
          </cell>
          <cell r="H2004">
            <v>211</v>
          </cell>
        </row>
        <row r="2005">
          <cell r="E2005">
            <v>2322978</v>
          </cell>
          <cell r="F2005">
            <v>4</v>
          </cell>
          <cell r="G2005" t="str">
            <v xml:space="preserve">MANH - NGUYEN VAN             </v>
          </cell>
          <cell r="H2005">
            <v>211</v>
          </cell>
        </row>
        <row r="2006">
          <cell r="E2006">
            <v>2323016</v>
          </cell>
          <cell r="F2006">
            <v>2</v>
          </cell>
          <cell r="G2006" t="str">
            <v xml:space="preserve">CHUNG - PHAM THI              </v>
          </cell>
          <cell r="H2006">
            <v>211</v>
          </cell>
        </row>
        <row r="2007">
          <cell r="E2007">
            <v>2323027</v>
          </cell>
          <cell r="F2007">
            <v>9</v>
          </cell>
          <cell r="G2007" t="str">
            <v xml:space="preserve">NGUYEN TUAN ANH               </v>
          </cell>
          <cell r="H2007">
            <v>211</v>
          </cell>
        </row>
        <row r="2008">
          <cell r="E2008">
            <v>2323048</v>
          </cell>
          <cell r="F2008">
            <v>5</v>
          </cell>
          <cell r="G2008" t="str">
            <v xml:space="preserve">THI - NGUYEN BA               </v>
          </cell>
          <cell r="H2008">
            <v>211</v>
          </cell>
        </row>
        <row r="2009">
          <cell r="E2009">
            <v>2323061</v>
          </cell>
          <cell r="F2009">
            <v>8</v>
          </cell>
          <cell r="G2009" t="str">
            <v xml:space="preserve">TRUNG TAM THE THAO            </v>
          </cell>
          <cell r="H2009">
            <v>211</v>
          </cell>
        </row>
        <row r="2010">
          <cell r="E2010">
            <v>2323357</v>
          </cell>
          <cell r="F2010">
            <v>0</v>
          </cell>
          <cell r="G2010" t="str">
            <v xml:space="preserve">CANTEEN CTY VMEP              </v>
          </cell>
          <cell r="H2010">
            <v>211</v>
          </cell>
        </row>
        <row r="2011">
          <cell r="E2011">
            <v>2323378</v>
          </cell>
          <cell r="F2011">
            <v>6</v>
          </cell>
          <cell r="G2011" t="str">
            <v xml:space="preserve">GIAO-NGUYEN THI               </v>
          </cell>
          <cell r="H2011">
            <v>211</v>
          </cell>
        </row>
        <row r="2012">
          <cell r="E2012">
            <v>2323438</v>
          </cell>
          <cell r="F2012">
            <v>8</v>
          </cell>
          <cell r="G2012" t="str">
            <v xml:space="preserve">DO THI LIEU                   </v>
          </cell>
          <cell r="H2012">
            <v>211</v>
          </cell>
        </row>
        <row r="2013">
          <cell r="E2013">
            <v>2323518</v>
          </cell>
          <cell r="F2013">
            <v>7</v>
          </cell>
          <cell r="G2013" t="str">
            <v xml:space="preserve">TA HUYEN THUY                 </v>
          </cell>
          <cell r="H2013">
            <v>211</v>
          </cell>
        </row>
        <row r="2014">
          <cell r="E2014">
            <v>2323587</v>
          </cell>
          <cell r="F2014">
            <v>2</v>
          </cell>
          <cell r="G2014" t="str">
            <v xml:space="preserve">LIEN - NGUYEN BICH            </v>
          </cell>
          <cell r="H2014">
            <v>211</v>
          </cell>
        </row>
        <row r="2015">
          <cell r="E2015">
            <v>2323615</v>
          </cell>
          <cell r="F2015">
            <v>1</v>
          </cell>
          <cell r="G2015" t="str">
            <v xml:space="preserve">NGUYEN DINH VINH              </v>
          </cell>
          <cell r="H2015">
            <v>211</v>
          </cell>
        </row>
        <row r="2016">
          <cell r="E2016">
            <v>2323625</v>
          </cell>
          <cell r="F2016">
            <v>0</v>
          </cell>
          <cell r="G2016" t="str">
            <v xml:space="preserve">AN-NGUYEN THI                 </v>
          </cell>
          <cell r="H2016">
            <v>211</v>
          </cell>
        </row>
        <row r="2017">
          <cell r="E2017">
            <v>2323629</v>
          </cell>
          <cell r="F2017">
            <v>2</v>
          </cell>
          <cell r="G2017" t="str">
            <v xml:space="preserve">NHAN - DINH THI THANH         </v>
          </cell>
          <cell r="H2017">
            <v>211</v>
          </cell>
        </row>
        <row r="2018">
          <cell r="E2018">
            <v>2323636</v>
          </cell>
          <cell r="F2018">
            <v>7</v>
          </cell>
          <cell r="G2018" t="str">
            <v xml:space="preserve">NGUYEN THI HOA                </v>
          </cell>
          <cell r="H2018">
            <v>211</v>
          </cell>
        </row>
        <row r="2019">
          <cell r="E2019">
            <v>2323648</v>
          </cell>
          <cell r="F2019">
            <v>2</v>
          </cell>
          <cell r="G2019" t="str">
            <v xml:space="preserve">HOC-NGUYEN CONG               </v>
          </cell>
          <cell r="H2019">
            <v>211</v>
          </cell>
        </row>
        <row r="2020">
          <cell r="E2020">
            <v>2323654</v>
          </cell>
          <cell r="F2020">
            <v>0</v>
          </cell>
          <cell r="G2020" t="str">
            <v xml:space="preserve">BUI TUAN                      </v>
          </cell>
          <cell r="H2020">
            <v>211</v>
          </cell>
        </row>
        <row r="2021">
          <cell r="E2021">
            <v>2323688</v>
          </cell>
          <cell r="F2021">
            <v>8</v>
          </cell>
          <cell r="G2021" t="str">
            <v xml:space="preserve">NGUYEN GIA GIANG              </v>
          </cell>
          <cell r="H2021">
            <v>211</v>
          </cell>
        </row>
        <row r="2022">
          <cell r="E2022">
            <v>2323713</v>
          </cell>
          <cell r="F2022">
            <v>4</v>
          </cell>
          <cell r="G2022" t="str">
            <v xml:space="preserve">HUYEN - PHAM THI              </v>
          </cell>
          <cell r="H2022">
            <v>211</v>
          </cell>
        </row>
        <row r="2023">
          <cell r="E2023">
            <v>2323733</v>
          </cell>
          <cell r="F2023">
            <v>2</v>
          </cell>
          <cell r="G2023" t="str">
            <v xml:space="preserve">MAI-NGUYEN THI                </v>
          </cell>
          <cell r="H2023">
            <v>211</v>
          </cell>
        </row>
        <row r="2024">
          <cell r="E2024">
            <v>2323802</v>
          </cell>
          <cell r="F2024">
            <v>5</v>
          </cell>
          <cell r="G2024" t="str">
            <v xml:space="preserve">NGUYEN THU HUONG              </v>
          </cell>
          <cell r="H2024">
            <v>211</v>
          </cell>
        </row>
        <row r="2025">
          <cell r="E2025">
            <v>2323830</v>
          </cell>
          <cell r="F2025">
            <v>6</v>
          </cell>
          <cell r="G2025" t="str">
            <v xml:space="preserve">LAP-NGUYEN THI BICH           </v>
          </cell>
          <cell r="H2025">
            <v>211</v>
          </cell>
        </row>
        <row r="2026">
          <cell r="E2026">
            <v>2323838</v>
          </cell>
          <cell r="F2026">
            <v>9</v>
          </cell>
          <cell r="G2026" t="str">
            <v xml:space="preserve">BAO-DO DUY                    </v>
          </cell>
          <cell r="H2026">
            <v>211</v>
          </cell>
        </row>
        <row r="2027">
          <cell r="E2027">
            <v>2323869</v>
          </cell>
          <cell r="F2027">
            <v>4</v>
          </cell>
          <cell r="G2027" t="str">
            <v xml:space="preserve">QUYNH-NGUYEN BICH             </v>
          </cell>
          <cell r="H2027">
            <v>211</v>
          </cell>
        </row>
        <row r="2028">
          <cell r="E2028">
            <v>2323876</v>
          </cell>
          <cell r="F2028">
            <v>9</v>
          </cell>
          <cell r="G2028" t="str">
            <v xml:space="preserve">THAM-NGUYEN THI               </v>
          </cell>
          <cell r="H2028">
            <v>211</v>
          </cell>
        </row>
        <row r="2029">
          <cell r="E2029">
            <v>2323892</v>
          </cell>
          <cell r="F2029">
            <v>6</v>
          </cell>
          <cell r="G2029" t="str">
            <v xml:space="preserve">CTY LIEN DOANH TNHH KIM NGOC  </v>
          </cell>
          <cell r="H2029">
            <v>213</v>
          </cell>
        </row>
        <row r="2030">
          <cell r="E2030">
            <v>2323893</v>
          </cell>
          <cell r="F2030">
            <v>4</v>
          </cell>
          <cell r="G2030" t="str">
            <v xml:space="preserve">HOA - NGUYEN THI              </v>
          </cell>
          <cell r="H2030">
            <v>211</v>
          </cell>
        </row>
        <row r="2031">
          <cell r="E2031">
            <v>2323906</v>
          </cell>
          <cell r="F2031">
            <v>4</v>
          </cell>
          <cell r="G2031" t="str">
            <v xml:space="preserve">PHAM MINH HAU                 </v>
          </cell>
          <cell r="H2031">
            <v>211</v>
          </cell>
        </row>
        <row r="2032">
          <cell r="E2032">
            <v>2323931</v>
          </cell>
          <cell r="F2032">
            <v>2</v>
          </cell>
          <cell r="G2032" t="str">
            <v xml:space="preserve">NGUYEN DUY LAM                </v>
          </cell>
          <cell r="H2032">
            <v>211</v>
          </cell>
        </row>
        <row r="2033">
          <cell r="E2033">
            <v>2324157</v>
          </cell>
          <cell r="F2033">
            <v>3</v>
          </cell>
          <cell r="G2033" t="str">
            <v xml:space="preserve">DO THI LOAN                   </v>
          </cell>
          <cell r="H2033">
            <v>213</v>
          </cell>
        </row>
        <row r="2034">
          <cell r="E2034">
            <v>2324345</v>
          </cell>
          <cell r="F2034">
            <v>4</v>
          </cell>
          <cell r="G2034" t="str">
            <v xml:space="preserve">DOANH NGHIEP TU NHAN HUY KY   </v>
          </cell>
          <cell r="H2034">
            <v>211</v>
          </cell>
        </row>
        <row r="2035">
          <cell r="E2035">
            <v>2324353</v>
          </cell>
          <cell r="F2035">
            <v>8</v>
          </cell>
          <cell r="G2035" t="str">
            <v xml:space="preserve">NAM-CHU VAN                   </v>
          </cell>
          <cell r="H2035">
            <v>211</v>
          </cell>
        </row>
        <row r="2036">
          <cell r="E2036">
            <v>2324620</v>
          </cell>
          <cell r="F2036">
            <v>0</v>
          </cell>
          <cell r="G2036" t="str">
            <v xml:space="preserve">SAN TENIS-CONG VIEN TUOI TRE  </v>
          </cell>
          <cell r="H2036">
            <v>211</v>
          </cell>
        </row>
        <row r="2037">
          <cell r="E2037">
            <v>2324685</v>
          </cell>
          <cell r="F2037">
            <v>3</v>
          </cell>
          <cell r="G2037" t="str">
            <v xml:space="preserve">NGUYEN THI NGA                </v>
          </cell>
          <cell r="H2037">
            <v>211</v>
          </cell>
        </row>
        <row r="2038">
          <cell r="E2038">
            <v>2324750</v>
          </cell>
          <cell r="F2038">
            <v>5</v>
          </cell>
          <cell r="G2038" t="str">
            <v xml:space="preserve">DANG THI BANG                 </v>
          </cell>
          <cell r="H2038">
            <v>211</v>
          </cell>
        </row>
        <row r="2039">
          <cell r="E2039">
            <v>2324875</v>
          </cell>
          <cell r="F2039">
            <v>0</v>
          </cell>
          <cell r="G2039" t="str">
            <v xml:space="preserve">LE HOA PHAT                   </v>
          </cell>
          <cell r="H2039">
            <v>211</v>
          </cell>
        </row>
        <row r="2040">
          <cell r="E2040">
            <v>2324903</v>
          </cell>
          <cell r="F2040">
            <v>0</v>
          </cell>
          <cell r="G2040" t="str">
            <v xml:space="preserve">DUNG - TRAN THI NGOC          </v>
          </cell>
          <cell r="H2040">
            <v>211</v>
          </cell>
        </row>
        <row r="2041">
          <cell r="E2041">
            <v>2324956</v>
          </cell>
          <cell r="F2041">
            <v>8</v>
          </cell>
          <cell r="G2041" t="str">
            <v xml:space="preserve">HUONG-PHAN THU                </v>
          </cell>
          <cell r="H2041">
            <v>211</v>
          </cell>
        </row>
        <row r="2042">
          <cell r="E2042">
            <v>2400046</v>
          </cell>
          <cell r="F2042">
            <v>5</v>
          </cell>
          <cell r="G2042" t="str">
            <v xml:space="preserve">CTY TNHH TAN HOANG PHAT       </v>
          </cell>
          <cell r="H2042">
            <v>213</v>
          </cell>
        </row>
        <row r="2043">
          <cell r="E2043">
            <v>2401147</v>
          </cell>
          <cell r="F2043">
            <v>0</v>
          </cell>
          <cell r="G2043" t="str">
            <v xml:space="preserve">CONG TY TNHH NHAN NHAT        </v>
          </cell>
          <cell r="H2043">
            <v>213</v>
          </cell>
        </row>
        <row r="2044">
          <cell r="E2044">
            <v>2401535</v>
          </cell>
          <cell r="F2044">
            <v>6</v>
          </cell>
          <cell r="G2044" t="str">
            <v xml:space="preserve">CTY CP TM DAU TU THAI BINH    </v>
          </cell>
          <cell r="H2044">
            <v>213</v>
          </cell>
        </row>
        <row r="2045">
          <cell r="E2045">
            <v>2403494</v>
          </cell>
          <cell r="F2045">
            <v>4</v>
          </cell>
          <cell r="G2045" t="str">
            <v xml:space="preserve">DUONG THI HIEN                </v>
          </cell>
          <cell r="H2045">
            <v>213</v>
          </cell>
        </row>
        <row r="2046">
          <cell r="E2046">
            <v>2403935</v>
          </cell>
          <cell r="F2046">
            <v>6</v>
          </cell>
          <cell r="G2046" t="str">
            <v xml:space="preserve">HIEN LUONG_HD                 </v>
          </cell>
          <cell r="H2046">
            <v>213</v>
          </cell>
        </row>
        <row r="2047">
          <cell r="E2047">
            <v>2405009</v>
          </cell>
          <cell r="F2047">
            <v>8</v>
          </cell>
          <cell r="G2047" t="str">
            <v xml:space="preserve">LE VAN HIEN                   </v>
          </cell>
          <cell r="H2047">
            <v>213</v>
          </cell>
        </row>
        <row r="2048">
          <cell r="E2048">
            <v>2405010</v>
          </cell>
          <cell r="F2048">
            <v>6</v>
          </cell>
          <cell r="G2048" t="str">
            <v xml:space="preserve">BUI TUONG VAN                 </v>
          </cell>
          <cell r="H2048">
            <v>213</v>
          </cell>
        </row>
        <row r="2049">
          <cell r="E2049">
            <v>2405748</v>
          </cell>
          <cell r="F2049">
            <v>1</v>
          </cell>
          <cell r="G2049" t="str">
            <v xml:space="preserve">DO TIEN NGHIA                 </v>
          </cell>
          <cell r="H2049">
            <v>213</v>
          </cell>
        </row>
        <row r="2050">
          <cell r="E2050">
            <v>2405790</v>
          </cell>
          <cell r="F2050">
            <v>3</v>
          </cell>
          <cell r="G2050" t="str">
            <v xml:space="preserve">HOANG VAN TOAN                </v>
          </cell>
          <cell r="H2050">
            <v>213</v>
          </cell>
        </row>
        <row r="2051">
          <cell r="E2051">
            <v>2408371</v>
          </cell>
          <cell r="F2051">
            <v>9</v>
          </cell>
          <cell r="G2051" t="str">
            <v xml:space="preserve">TRAN DUY TINH                 </v>
          </cell>
          <cell r="H2051">
            <v>213</v>
          </cell>
        </row>
        <row r="2052">
          <cell r="E2052">
            <v>2408380</v>
          </cell>
          <cell r="F2052">
            <v>0</v>
          </cell>
          <cell r="G2052" t="str">
            <v xml:space="preserve">HOA KIM DUNG                  </v>
          </cell>
          <cell r="H2052">
            <v>213</v>
          </cell>
        </row>
        <row r="2053">
          <cell r="E2053">
            <v>2408381</v>
          </cell>
          <cell r="F2053">
            <v>8</v>
          </cell>
          <cell r="G2053" t="str">
            <v xml:space="preserve">CTY TNHH HAI HA               </v>
          </cell>
          <cell r="H2053">
            <v>213</v>
          </cell>
        </row>
        <row r="2054">
          <cell r="E2054">
            <v>2408382</v>
          </cell>
          <cell r="F2054">
            <v>6</v>
          </cell>
          <cell r="G2054" t="str">
            <v xml:space="preserve">VU THI NHUNG                  </v>
          </cell>
          <cell r="H2054">
            <v>213</v>
          </cell>
        </row>
        <row r="2055">
          <cell r="E2055">
            <v>2408383</v>
          </cell>
          <cell r="F2055">
            <v>4</v>
          </cell>
          <cell r="G2055" t="str">
            <v xml:space="preserve">TRAN THI THOM                 </v>
          </cell>
          <cell r="H2055">
            <v>213</v>
          </cell>
        </row>
        <row r="2056">
          <cell r="E2056">
            <v>2408384</v>
          </cell>
          <cell r="F2056">
            <v>2</v>
          </cell>
          <cell r="G2056" t="str">
            <v xml:space="preserve">TRAN NGOC TUAN                </v>
          </cell>
          <cell r="H2056">
            <v>213</v>
          </cell>
        </row>
        <row r="2057">
          <cell r="E2057">
            <v>2410074</v>
          </cell>
          <cell r="F2057">
            <v>5</v>
          </cell>
          <cell r="G2057" t="str">
            <v xml:space="preserve">MAI TAN SUU                   </v>
          </cell>
          <cell r="H2057">
            <v>213</v>
          </cell>
        </row>
        <row r="2058">
          <cell r="E2058">
            <v>2410257</v>
          </cell>
          <cell r="F2058">
            <v>6</v>
          </cell>
          <cell r="G2058" t="str">
            <v xml:space="preserve">NGUYEN THI THUY               </v>
          </cell>
          <cell r="H2058">
            <v>213</v>
          </cell>
        </row>
        <row r="2059">
          <cell r="E2059">
            <v>2410272</v>
          </cell>
          <cell r="F2059">
            <v>5</v>
          </cell>
          <cell r="G2059" t="str">
            <v xml:space="preserve">NGUYEN VAN THONG              </v>
          </cell>
          <cell r="H2059">
            <v>213</v>
          </cell>
        </row>
        <row r="2060">
          <cell r="E2060">
            <v>2410411</v>
          </cell>
          <cell r="F2060">
            <v>9</v>
          </cell>
          <cell r="G2060" t="str">
            <v xml:space="preserve">TRAN VAN BAO                  </v>
          </cell>
          <cell r="H2060">
            <v>213</v>
          </cell>
        </row>
        <row r="2061">
          <cell r="E2061">
            <v>2410509</v>
          </cell>
          <cell r="F2061">
            <v>0</v>
          </cell>
          <cell r="G2061" t="str">
            <v xml:space="preserve">LE VAN THI                    </v>
          </cell>
          <cell r="H2061">
            <v>213</v>
          </cell>
        </row>
        <row r="2062">
          <cell r="E2062">
            <v>2410744</v>
          </cell>
          <cell r="F2062">
            <v>3</v>
          </cell>
          <cell r="G2062" t="str">
            <v xml:space="preserve">NGUYEN CONG DANG              </v>
          </cell>
          <cell r="H2062">
            <v>213</v>
          </cell>
        </row>
        <row r="2063">
          <cell r="E2063">
            <v>2413891</v>
          </cell>
          <cell r="F2063">
            <v>9</v>
          </cell>
          <cell r="G2063" t="str">
            <v xml:space="preserve">NGUYEN VAN TAN                </v>
          </cell>
          <cell r="H2063">
            <v>213</v>
          </cell>
        </row>
        <row r="2064">
          <cell r="E2064">
            <v>2415010</v>
          </cell>
          <cell r="F2064">
            <v>4</v>
          </cell>
          <cell r="G2064" t="str">
            <v xml:space="preserve">TRAN DINH BAY                 </v>
          </cell>
          <cell r="H2064">
            <v>213</v>
          </cell>
        </row>
        <row r="2065">
          <cell r="E2065">
            <v>2415016</v>
          </cell>
          <cell r="F2065">
            <v>1</v>
          </cell>
          <cell r="G2065" t="str">
            <v xml:space="preserve">CONG TY TNHH THANH TAN        </v>
          </cell>
          <cell r="H2065">
            <v>213</v>
          </cell>
        </row>
        <row r="2066">
          <cell r="E2066">
            <v>2415017</v>
          </cell>
          <cell r="F2066">
            <v>9</v>
          </cell>
          <cell r="G2066" t="str">
            <v xml:space="preserve">HOANG THI HAI                 </v>
          </cell>
          <cell r="H2066">
            <v>213</v>
          </cell>
        </row>
        <row r="2067">
          <cell r="E2067">
            <v>2415018</v>
          </cell>
          <cell r="F2067">
            <v>7</v>
          </cell>
          <cell r="G2067" t="str">
            <v xml:space="preserve">TRAN VAN BIEN                 </v>
          </cell>
          <cell r="H2067">
            <v>213</v>
          </cell>
        </row>
        <row r="2068">
          <cell r="E2068">
            <v>2415019</v>
          </cell>
          <cell r="F2068">
            <v>5</v>
          </cell>
          <cell r="G2068" t="str">
            <v xml:space="preserve">TRAN THI HOA                  </v>
          </cell>
          <cell r="H2068">
            <v>213</v>
          </cell>
        </row>
        <row r="2069">
          <cell r="E2069">
            <v>2415020</v>
          </cell>
          <cell r="F2069">
            <v>3</v>
          </cell>
          <cell r="G2069" t="str">
            <v xml:space="preserve">NGUYEN DUC HAI                </v>
          </cell>
          <cell r="H2069">
            <v>213</v>
          </cell>
        </row>
        <row r="2070">
          <cell r="E2070">
            <v>2415021</v>
          </cell>
          <cell r="F2070">
            <v>1</v>
          </cell>
          <cell r="G2070" t="str">
            <v xml:space="preserve">PHAM THI QUYNH                </v>
          </cell>
          <cell r="H2070">
            <v>213</v>
          </cell>
        </row>
        <row r="2071">
          <cell r="E2071">
            <v>2415024</v>
          </cell>
          <cell r="F2071">
            <v>5</v>
          </cell>
          <cell r="G2071" t="str">
            <v xml:space="preserve">MAI THI DUYEN                 </v>
          </cell>
          <cell r="H2071">
            <v>213</v>
          </cell>
        </row>
        <row r="2072">
          <cell r="E2072">
            <v>2415025</v>
          </cell>
          <cell r="F2072">
            <v>2</v>
          </cell>
          <cell r="G2072" t="str">
            <v xml:space="preserve">LUU CONG CACH                 </v>
          </cell>
          <cell r="H2072">
            <v>213</v>
          </cell>
        </row>
        <row r="2073">
          <cell r="E2073">
            <v>2415026</v>
          </cell>
          <cell r="F2073">
            <v>0</v>
          </cell>
          <cell r="G2073" t="str">
            <v xml:space="preserve">NGUYEN THI NHANG              </v>
          </cell>
          <cell r="H2073">
            <v>213</v>
          </cell>
        </row>
        <row r="2074">
          <cell r="E2074">
            <v>2415027</v>
          </cell>
          <cell r="F2074">
            <v>8</v>
          </cell>
          <cell r="G2074" t="str">
            <v xml:space="preserve">CTY TNHH DT&amp;XD TIEN LUONG     </v>
          </cell>
          <cell r="H2074">
            <v>213</v>
          </cell>
        </row>
        <row r="2075">
          <cell r="E2075">
            <v>2415028</v>
          </cell>
          <cell r="F2075">
            <v>6</v>
          </cell>
          <cell r="G2075" t="str">
            <v xml:space="preserve">TRAN THI PHUONG               </v>
          </cell>
          <cell r="H2075">
            <v>213</v>
          </cell>
        </row>
        <row r="2076">
          <cell r="E2076">
            <v>2415029</v>
          </cell>
          <cell r="F2076">
            <v>4</v>
          </cell>
          <cell r="G2076" t="str">
            <v xml:space="preserve">NGUYEN THI VAN                </v>
          </cell>
          <cell r="H2076">
            <v>213</v>
          </cell>
        </row>
        <row r="2077">
          <cell r="E2077">
            <v>2415030</v>
          </cell>
          <cell r="F2077">
            <v>2</v>
          </cell>
          <cell r="G2077" t="str">
            <v xml:space="preserve">BUI THI BICH THUY             </v>
          </cell>
          <cell r="H2077">
            <v>213</v>
          </cell>
        </row>
        <row r="2078">
          <cell r="E2078">
            <v>2415031</v>
          </cell>
          <cell r="F2078">
            <v>0</v>
          </cell>
          <cell r="G2078" t="str">
            <v xml:space="preserve">BUI KHANH LONG                </v>
          </cell>
          <cell r="H2078">
            <v>213</v>
          </cell>
        </row>
        <row r="2079">
          <cell r="E2079">
            <v>2415032</v>
          </cell>
          <cell r="F2079">
            <v>8</v>
          </cell>
          <cell r="G2079" t="str">
            <v xml:space="preserve">LUU THI THAO                  </v>
          </cell>
          <cell r="H2079">
            <v>213</v>
          </cell>
        </row>
        <row r="2080">
          <cell r="E2080">
            <v>2415033</v>
          </cell>
          <cell r="F2080">
            <v>6</v>
          </cell>
          <cell r="G2080" t="str">
            <v xml:space="preserve">NGUYEN THI HUYEN TRANG        </v>
          </cell>
          <cell r="H2080">
            <v>213</v>
          </cell>
        </row>
        <row r="2081">
          <cell r="E2081">
            <v>2415034</v>
          </cell>
          <cell r="F2081">
            <v>4</v>
          </cell>
          <cell r="G2081" t="str">
            <v xml:space="preserve">VU KHAC LINH                  </v>
          </cell>
          <cell r="H2081">
            <v>213</v>
          </cell>
        </row>
        <row r="2082">
          <cell r="E2082">
            <v>2415035</v>
          </cell>
          <cell r="F2082">
            <v>1</v>
          </cell>
          <cell r="G2082" t="str">
            <v xml:space="preserve">PHAM THANH HUNG               </v>
          </cell>
          <cell r="H2082">
            <v>211</v>
          </cell>
        </row>
        <row r="2083">
          <cell r="E2083">
            <v>2415036</v>
          </cell>
          <cell r="F2083">
            <v>9</v>
          </cell>
          <cell r="G2083" t="str">
            <v xml:space="preserve">PHAM HIEU TRUNG               </v>
          </cell>
          <cell r="H2083">
            <v>213</v>
          </cell>
        </row>
        <row r="2084">
          <cell r="E2084">
            <v>2415037</v>
          </cell>
          <cell r="F2084">
            <v>7</v>
          </cell>
          <cell r="G2084" t="str">
            <v xml:space="preserve">NGUYEN TRONG VI               </v>
          </cell>
          <cell r="H2084">
            <v>213</v>
          </cell>
        </row>
        <row r="2085">
          <cell r="E2085">
            <v>2415038</v>
          </cell>
          <cell r="F2085">
            <v>5</v>
          </cell>
          <cell r="G2085" t="str">
            <v xml:space="preserve">NGUYEN VAN HOACH              </v>
          </cell>
          <cell r="H2085">
            <v>213</v>
          </cell>
        </row>
        <row r="2086">
          <cell r="E2086">
            <v>2415039</v>
          </cell>
          <cell r="F2086">
            <v>3</v>
          </cell>
          <cell r="G2086" t="str">
            <v xml:space="preserve">HOANG QUOC TUAN               </v>
          </cell>
          <cell r="H2086">
            <v>213</v>
          </cell>
        </row>
        <row r="2087">
          <cell r="E2087">
            <v>2415040</v>
          </cell>
          <cell r="F2087">
            <v>1</v>
          </cell>
          <cell r="G2087" t="str">
            <v xml:space="preserve">DO DINH CHUNG                 </v>
          </cell>
          <cell r="H2087">
            <v>213</v>
          </cell>
        </row>
        <row r="2088">
          <cell r="E2088">
            <v>2415041</v>
          </cell>
          <cell r="F2088">
            <v>9</v>
          </cell>
          <cell r="G2088" t="str">
            <v xml:space="preserve">NGUYEN THI NGAT               </v>
          </cell>
          <cell r="H2088">
            <v>213</v>
          </cell>
        </row>
        <row r="2089">
          <cell r="E2089">
            <v>2415042</v>
          </cell>
          <cell r="F2089">
            <v>7</v>
          </cell>
          <cell r="G2089" t="str">
            <v xml:space="preserve">PHAM THI THO                  </v>
          </cell>
          <cell r="H2089">
            <v>213</v>
          </cell>
        </row>
        <row r="2090">
          <cell r="E2090">
            <v>2415044</v>
          </cell>
          <cell r="F2090">
            <v>3</v>
          </cell>
          <cell r="G2090" t="str">
            <v xml:space="preserve">NGUYEN NHU VUONG              </v>
          </cell>
          <cell r="H2090">
            <v>213</v>
          </cell>
        </row>
        <row r="2091">
          <cell r="E2091">
            <v>2415045</v>
          </cell>
          <cell r="F2091">
            <v>0</v>
          </cell>
          <cell r="G2091" t="str">
            <v xml:space="preserve">NPP HUONG DAO                 </v>
          </cell>
          <cell r="H2091">
            <v>213</v>
          </cell>
        </row>
        <row r="2092">
          <cell r="E2092">
            <v>2415046</v>
          </cell>
          <cell r="F2092">
            <v>8</v>
          </cell>
          <cell r="G2092" t="str">
            <v xml:space="preserve">NHA PHAN PHOI VAN THANH       </v>
          </cell>
          <cell r="H2092">
            <v>213</v>
          </cell>
        </row>
        <row r="2093">
          <cell r="E2093">
            <v>2415047</v>
          </cell>
          <cell r="F2093">
            <v>6</v>
          </cell>
          <cell r="G2093" t="str">
            <v xml:space="preserve">NPP LY HUNG                   </v>
          </cell>
          <cell r="H2093">
            <v>213</v>
          </cell>
        </row>
        <row r="2094">
          <cell r="E2094">
            <v>2415049</v>
          </cell>
          <cell r="F2094">
            <v>2</v>
          </cell>
          <cell r="G2094" t="str">
            <v xml:space="preserve">BUI VAN KE                    </v>
          </cell>
          <cell r="H2094">
            <v>213</v>
          </cell>
        </row>
        <row r="2095">
          <cell r="E2095">
            <v>2415050</v>
          </cell>
          <cell r="F2095">
            <v>0</v>
          </cell>
          <cell r="G2095" t="str">
            <v xml:space="preserve">NGUYEN HUY TUYEN              </v>
          </cell>
          <cell r="H2095">
            <v>213</v>
          </cell>
        </row>
        <row r="2096">
          <cell r="E2096">
            <v>2415051</v>
          </cell>
          <cell r="F2096">
            <v>8</v>
          </cell>
          <cell r="G2096" t="str">
            <v xml:space="preserve">PHAM VAN THAO                 </v>
          </cell>
          <cell r="H2096">
            <v>213</v>
          </cell>
        </row>
        <row r="2097">
          <cell r="E2097">
            <v>2415052</v>
          </cell>
          <cell r="F2097">
            <v>6</v>
          </cell>
          <cell r="G2097" t="str">
            <v xml:space="preserve">NHA PHAN PHOI DUONG KHIEM     </v>
          </cell>
          <cell r="H2097">
            <v>213</v>
          </cell>
        </row>
        <row r="2098">
          <cell r="E2098">
            <v>2415053</v>
          </cell>
          <cell r="F2098">
            <v>4</v>
          </cell>
          <cell r="G2098" t="str">
            <v xml:space="preserve">NHA PHAN PHOI NGAN NAM        </v>
          </cell>
          <cell r="H2098">
            <v>213</v>
          </cell>
        </row>
        <row r="2099">
          <cell r="E2099">
            <v>2415054</v>
          </cell>
          <cell r="F2099">
            <v>2</v>
          </cell>
          <cell r="G2099" t="str">
            <v xml:space="preserve">VU THI VAN ANH                </v>
          </cell>
          <cell r="H2099">
            <v>213</v>
          </cell>
        </row>
        <row r="2100">
          <cell r="E2100">
            <v>2418388</v>
          </cell>
          <cell r="F2100">
            <v>1</v>
          </cell>
          <cell r="G2100" t="str">
            <v xml:space="preserve">NGUYEN VAN TOAN               </v>
          </cell>
          <cell r="H2100">
            <v>213</v>
          </cell>
        </row>
        <row r="2101">
          <cell r="E2101">
            <v>2418389</v>
          </cell>
          <cell r="F2101">
            <v>9</v>
          </cell>
          <cell r="G2101" t="str">
            <v xml:space="preserve">DOAN XUAN HANH                </v>
          </cell>
          <cell r="H2101">
            <v>213</v>
          </cell>
        </row>
        <row r="2102">
          <cell r="E2102">
            <v>2418390</v>
          </cell>
          <cell r="F2102">
            <v>7</v>
          </cell>
          <cell r="G2102" t="str">
            <v xml:space="preserve">DO HUY HIEN                   </v>
          </cell>
          <cell r="H2102">
            <v>213</v>
          </cell>
        </row>
        <row r="2103">
          <cell r="E2103">
            <v>2418399</v>
          </cell>
          <cell r="F2103">
            <v>8</v>
          </cell>
          <cell r="G2103" t="str">
            <v xml:space="preserve">LE THI HUONG                  </v>
          </cell>
          <cell r="H2103">
            <v>213</v>
          </cell>
        </row>
        <row r="2104">
          <cell r="E2104">
            <v>2418400</v>
          </cell>
          <cell r="F2104">
            <v>4</v>
          </cell>
          <cell r="G2104" t="str">
            <v xml:space="preserve">DO THI KIM THI                </v>
          </cell>
          <cell r="H2104">
            <v>213</v>
          </cell>
        </row>
        <row r="2105">
          <cell r="E2105">
            <v>2418402</v>
          </cell>
          <cell r="F2105">
            <v>0</v>
          </cell>
          <cell r="G2105" t="str">
            <v xml:space="preserve">TRAN HUY CUONG                </v>
          </cell>
          <cell r="H2105">
            <v>213</v>
          </cell>
        </row>
        <row r="2106">
          <cell r="E2106">
            <v>2418403</v>
          </cell>
          <cell r="F2106">
            <v>8</v>
          </cell>
          <cell r="G2106" t="str">
            <v xml:space="preserve">PHAM VAN DAT                  </v>
          </cell>
          <cell r="H2106">
            <v>213</v>
          </cell>
        </row>
        <row r="2107">
          <cell r="E2107">
            <v>2502932</v>
          </cell>
          <cell r="F2107">
            <v>3</v>
          </cell>
          <cell r="G2107" t="str">
            <v xml:space="preserve">NGUYEN THI OANH               </v>
          </cell>
          <cell r="H2107">
            <v>213</v>
          </cell>
        </row>
        <row r="2108">
          <cell r="E2108">
            <v>2504152</v>
          </cell>
          <cell r="F2108">
            <v>6</v>
          </cell>
          <cell r="G2108" t="str">
            <v xml:space="preserve">PHAM VAN NOI                  </v>
          </cell>
          <cell r="H2108">
            <v>213</v>
          </cell>
        </row>
        <row r="2109">
          <cell r="E2109">
            <v>2505500</v>
          </cell>
          <cell r="F2109">
            <v>5</v>
          </cell>
          <cell r="G2109" t="str">
            <v xml:space="preserve">LE THANH NOI                  </v>
          </cell>
          <cell r="H2109">
            <v>213</v>
          </cell>
        </row>
        <row r="2110">
          <cell r="E2110">
            <v>2505501</v>
          </cell>
          <cell r="F2110">
            <v>3</v>
          </cell>
          <cell r="G2110" t="str">
            <v xml:space="preserve">DANG MINH DUC                 </v>
          </cell>
          <cell r="H2110">
            <v>213</v>
          </cell>
        </row>
        <row r="2111">
          <cell r="E2111">
            <v>2505503</v>
          </cell>
          <cell r="F2111">
            <v>9</v>
          </cell>
          <cell r="G2111" t="str">
            <v xml:space="preserve">LE THI NHUNG                  </v>
          </cell>
          <cell r="H2111">
            <v>213</v>
          </cell>
        </row>
        <row r="2112">
          <cell r="E2112">
            <v>2509070</v>
          </cell>
          <cell r="F2112">
            <v>5</v>
          </cell>
          <cell r="G2112" t="str">
            <v xml:space="preserve">CHAN-TRUONG THANH             </v>
          </cell>
          <cell r="H2112">
            <v>211</v>
          </cell>
        </row>
        <row r="2113">
          <cell r="E2113">
            <v>2511204</v>
          </cell>
          <cell r="F2113">
            <v>6</v>
          </cell>
          <cell r="G2113" t="str">
            <v xml:space="preserve">BUI VAN NAM                   </v>
          </cell>
          <cell r="H2113">
            <v>213</v>
          </cell>
        </row>
        <row r="2114">
          <cell r="E2114">
            <v>2511207</v>
          </cell>
          <cell r="F2114">
            <v>9</v>
          </cell>
          <cell r="G2114" t="str">
            <v xml:space="preserve">DO THI BICH LIEN              </v>
          </cell>
          <cell r="H2114">
            <v>213</v>
          </cell>
        </row>
        <row r="2115">
          <cell r="E2115">
            <v>2511210</v>
          </cell>
          <cell r="F2115">
            <v>3</v>
          </cell>
          <cell r="G2115" t="str">
            <v xml:space="preserve">NGUYEN QUY DUONG              </v>
          </cell>
          <cell r="H2115">
            <v>213</v>
          </cell>
        </row>
        <row r="2116">
          <cell r="E2116">
            <v>2511384</v>
          </cell>
          <cell r="F2116">
            <v>6</v>
          </cell>
          <cell r="G2116" t="str">
            <v xml:space="preserve">CTY DVTM THANG LONG           </v>
          </cell>
          <cell r="H2116">
            <v>213</v>
          </cell>
        </row>
        <row r="2117">
          <cell r="E2117">
            <v>2511444</v>
          </cell>
          <cell r="F2117">
            <v>8</v>
          </cell>
          <cell r="G2117" t="str">
            <v xml:space="preserve">DOANH NGHIEP LONG NGUYEN      </v>
          </cell>
          <cell r="H2117">
            <v>213</v>
          </cell>
        </row>
        <row r="2118">
          <cell r="E2118">
            <v>2511458</v>
          </cell>
          <cell r="F2118">
            <v>8</v>
          </cell>
          <cell r="G2118" t="str">
            <v xml:space="preserve">NGUYEN BACH THANG             </v>
          </cell>
          <cell r="H2118">
            <v>213</v>
          </cell>
        </row>
        <row r="2119">
          <cell r="E2119">
            <v>2511480</v>
          </cell>
          <cell r="F2119">
            <v>2</v>
          </cell>
          <cell r="G2119" t="str">
            <v xml:space="preserve">TRAN THI OANH                 </v>
          </cell>
          <cell r="H2119">
            <v>213</v>
          </cell>
        </row>
        <row r="2120">
          <cell r="E2120">
            <v>2511481</v>
          </cell>
          <cell r="F2120">
            <v>0</v>
          </cell>
          <cell r="G2120" t="str">
            <v xml:space="preserve">NGUYEN VAN MINH               </v>
          </cell>
          <cell r="H2120">
            <v>213</v>
          </cell>
        </row>
        <row r="2121">
          <cell r="E2121">
            <v>2511482</v>
          </cell>
          <cell r="F2121">
            <v>8</v>
          </cell>
          <cell r="G2121" t="str">
            <v xml:space="preserve">LE THI NGA                    </v>
          </cell>
          <cell r="H2121">
            <v>213</v>
          </cell>
        </row>
        <row r="2122">
          <cell r="E2122">
            <v>2511484</v>
          </cell>
          <cell r="F2122">
            <v>4</v>
          </cell>
          <cell r="G2122" t="str">
            <v xml:space="preserve">NGUYEN THI DAO                </v>
          </cell>
          <cell r="H2122">
            <v>213</v>
          </cell>
        </row>
        <row r="2123">
          <cell r="E2123">
            <v>2511486</v>
          </cell>
          <cell r="F2123">
            <v>9</v>
          </cell>
          <cell r="G2123" t="str">
            <v xml:space="preserve">HOANG VAN MINH                </v>
          </cell>
          <cell r="H2123">
            <v>213</v>
          </cell>
        </row>
        <row r="2124">
          <cell r="E2124">
            <v>2511487</v>
          </cell>
          <cell r="F2124">
            <v>7</v>
          </cell>
          <cell r="G2124" t="str">
            <v xml:space="preserve">LE VAN CHUYEN                 </v>
          </cell>
          <cell r="H2124">
            <v>213</v>
          </cell>
        </row>
        <row r="2125">
          <cell r="E2125">
            <v>2511488</v>
          </cell>
          <cell r="F2125">
            <v>5</v>
          </cell>
          <cell r="G2125" t="str">
            <v xml:space="preserve">NGUYEN THI HA                 </v>
          </cell>
          <cell r="H2125">
            <v>213</v>
          </cell>
        </row>
        <row r="2126">
          <cell r="E2126">
            <v>2511489</v>
          </cell>
          <cell r="F2126">
            <v>3</v>
          </cell>
          <cell r="G2126" t="str">
            <v xml:space="preserve">DN TU NHAN NGOC TRINH         </v>
          </cell>
          <cell r="H2126">
            <v>213</v>
          </cell>
        </row>
        <row r="2127">
          <cell r="E2127">
            <v>2511490</v>
          </cell>
          <cell r="F2127">
            <v>1</v>
          </cell>
          <cell r="G2127" t="str">
            <v xml:space="preserve">DINH QUOC PHUONG              </v>
          </cell>
          <cell r="H2127">
            <v>213</v>
          </cell>
        </row>
        <row r="2128">
          <cell r="E2128">
            <v>2600160</v>
          </cell>
          <cell r="F2128">
            <v>2</v>
          </cell>
          <cell r="G2128" t="str">
            <v xml:space="preserve">CTY TM HONG HA                </v>
          </cell>
          <cell r="H2128">
            <v>213</v>
          </cell>
        </row>
        <row r="2129">
          <cell r="E2129">
            <v>2600175</v>
          </cell>
          <cell r="F2129">
            <v>0</v>
          </cell>
          <cell r="G2129" t="str">
            <v xml:space="preserve">HANH                          </v>
          </cell>
          <cell r="H2129">
            <v>213</v>
          </cell>
        </row>
        <row r="2130">
          <cell r="E2130">
            <v>2600178</v>
          </cell>
          <cell r="F2130">
            <v>4</v>
          </cell>
          <cell r="G2130" t="str">
            <v xml:space="preserve">CTY TNHH HONG NAP             </v>
          </cell>
          <cell r="H2130">
            <v>213</v>
          </cell>
        </row>
        <row r="2131">
          <cell r="E2131">
            <v>2600181</v>
          </cell>
          <cell r="F2131">
            <v>8</v>
          </cell>
          <cell r="G2131" t="str">
            <v xml:space="preserve">NGUYEN THI HAI                </v>
          </cell>
          <cell r="H2131">
            <v>213</v>
          </cell>
        </row>
        <row r="2132">
          <cell r="E2132">
            <v>2600436</v>
          </cell>
          <cell r="F2132">
            <v>6</v>
          </cell>
          <cell r="G2132" t="str">
            <v>CTY TMDV UONG BI CH HUONG BIEN</v>
          </cell>
          <cell r="H2132">
            <v>213</v>
          </cell>
        </row>
        <row r="2133">
          <cell r="E2133">
            <v>2600445</v>
          </cell>
          <cell r="F2133">
            <v>7</v>
          </cell>
          <cell r="G2133" t="str">
            <v xml:space="preserve">HO NANG DONG                  </v>
          </cell>
          <cell r="H2133">
            <v>213</v>
          </cell>
        </row>
        <row r="2134">
          <cell r="E2134">
            <v>2601884</v>
          </cell>
          <cell r="F2134">
            <v>6</v>
          </cell>
          <cell r="G2134" t="str">
            <v xml:space="preserve">PHAM THI DET                  </v>
          </cell>
          <cell r="H2134">
            <v>213</v>
          </cell>
        </row>
        <row r="2135">
          <cell r="E2135">
            <v>2602511</v>
          </cell>
          <cell r="F2135">
            <v>4</v>
          </cell>
          <cell r="G2135" t="str">
            <v xml:space="preserve">HIEU DUONG MINH               </v>
          </cell>
          <cell r="H2135">
            <v>213</v>
          </cell>
        </row>
        <row r="2136">
          <cell r="E2136">
            <v>2602720</v>
          </cell>
          <cell r="F2136">
            <v>1</v>
          </cell>
          <cell r="G2136" t="str">
            <v xml:space="preserve">PHAM DUC DONG                 </v>
          </cell>
          <cell r="H2136">
            <v>213</v>
          </cell>
        </row>
        <row r="2137">
          <cell r="E2137">
            <v>2607891</v>
          </cell>
          <cell r="F2137">
            <v>5</v>
          </cell>
          <cell r="G2137" t="str">
            <v xml:space="preserve">PHAM THI HONG HAI             </v>
          </cell>
          <cell r="H2137">
            <v>213</v>
          </cell>
        </row>
        <row r="2138">
          <cell r="E2138">
            <v>2608075</v>
          </cell>
          <cell r="F2138">
            <v>4</v>
          </cell>
          <cell r="G2138" t="str">
            <v xml:space="preserve">CONG TY TNHH THAI LAN         </v>
          </cell>
          <cell r="H2138">
            <v>213</v>
          </cell>
        </row>
        <row r="2139">
          <cell r="E2139">
            <v>2608076</v>
          </cell>
          <cell r="F2139">
            <v>2</v>
          </cell>
          <cell r="G2139" t="str">
            <v xml:space="preserve">CONG TY TNHH THUY THANH       </v>
          </cell>
          <cell r="H2139">
            <v>213</v>
          </cell>
        </row>
        <row r="2140">
          <cell r="E2140">
            <v>2608080</v>
          </cell>
          <cell r="F2140">
            <v>4</v>
          </cell>
          <cell r="G2140" t="str">
            <v xml:space="preserve">TO HOP KD TPHAM TH BACH DANG  </v>
          </cell>
          <cell r="H2140">
            <v>213</v>
          </cell>
        </row>
        <row r="2141">
          <cell r="E2141">
            <v>2608081</v>
          </cell>
          <cell r="F2141">
            <v>2</v>
          </cell>
          <cell r="G2141" t="str">
            <v xml:space="preserve">NGUYEN THI THUY               </v>
          </cell>
          <cell r="H2141">
            <v>213</v>
          </cell>
        </row>
        <row r="2142">
          <cell r="E2142">
            <v>2608083</v>
          </cell>
          <cell r="F2142">
            <v>8</v>
          </cell>
          <cell r="G2142" t="str">
            <v xml:space="preserve">CTY TNHH LONG HAI             </v>
          </cell>
          <cell r="H2142">
            <v>213</v>
          </cell>
        </row>
        <row r="2143">
          <cell r="E2143">
            <v>2608084</v>
          </cell>
          <cell r="F2143">
            <v>6</v>
          </cell>
          <cell r="G2143" t="str">
            <v xml:space="preserve">DN TU NHAN MAI HOANH          </v>
          </cell>
          <cell r="H2143">
            <v>213</v>
          </cell>
        </row>
        <row r="2144">
          <cell r="E2144">
            <v>2608085</v>
          </cell>
          <cell r="F2144">
            <v>3</v>
          </cell>
          <cell r="G2144" t="str">
            <v xml:space="preserve">CTY CPTM TONG HOP NINH BINH   </v>
          </cell>
          <cell r="H2144">
            <v>213</v>
          </cell>
        </row>
        <row r="2145">
          <cell r="E2145">
            <v>2608086</v>
          </cell>
          <cell r="F2145">
            <v>1</v>
          </cell>
          <cell r="G2145" t="str">
            <v xml:space="preserve">DO THI THUY                   </v>
          </cell>
          <cell r="H2145">
            <v>213</v>
          </cell>
        </row>
        <row r="2146">
          <cell r="E2146">
            <v>2608087</v>
          </cell>
          <cell r="F2146">
            <v>9</v>
          </cell>
          <cell r="G2146" t="str">
            <v xml:space="preserve">VUONG VAN KIEN                </v>
          </cell>
          <cell r="H2146">
            <v>213</v>
          </cell>
        </row>
        <row r="2147">
          <cell r="E2147">
            <v>2608088</v>
          </cell>
          <cell r="F2147">
            <v>7</v>
          </cell>
          <cell r="G2147" t="str">
            <v xml:space="preserve">LE VINH QUANG                 </v>
          </cell>
          <cell r="H2147">
            <v>213</v>
          </cell>
        </row>
        <row r="2148">
          <cell r="E2148">
            <v>2608090</v>
          </cell>
          <cell r="F2148">
            <v>3</v>
          </cell>
          <cell r="G2148" t="str">
            <v xml:space="preserve">PHAM VAN HONG                 </v>
          </cell>
          <cell r="H2148">
            <v>213</v>
          </cell>
        </row>
        <row r="2149">
          <cell r="E2149">
            <v>2608093</v>
          </cell>
          <cell r="F2149">
            <v>7</v>
          </cell>
          <cell r="G2149" t="str">
            <v xml:space="preserve">HO THI HUYEN TRANG            </v>
          </cell>
          <cell r="H2149">
            <v>213</v>
          </cell>
        </row>
        <row r="2150">
          <cell r="E2150">
            <v>2608094</v>
          </cell>
          <cell r="F2150">
            <v>5</v>
          </cell>
          <cell r="G2150" t="str">
            <v xml:space="preserve">DO THI LUU YEN NGA            </v>
          </cell>
          <cell r="H2150">
            <v>213</v>
          </cell>
        </row>
        <row r="2151">
          <cell r="E2151">
            <v>2700856</v>
          </cell>
          <cell r="F2151">
            <v>4</v>
          </cell>
          <cell r="G2151" t="str">
            <v xml:space="preserve">NGUYEN THI QUANG              </v>
          </cell>
          <cell r="H2151">
            <v>213</v>
          </cell>
        </row>
        <row r="2152">
          <cell r="E2152">
            <v>2702110</v>
          </cell>
          <cell r="F2152">
            <v>4</v>
          </cell>
          <cell r="G2152" t="str">
            <v xml:space="preserve">HUE TRAN THI                  </v>
          </cell>
          <cell r="H2152">
            <v>213</v>
          </cell>
        </row>
        <row r="2153">
          <cell r="E2153">
            <v>2702116</v>
          </cell>
          <cell r="F2153">
            <v>1</v>
          </cell>
          <cell r="G2153" t="str">
            <v xml:space="preserve">VIEN PHAN XUAN                </v>
          </cell>
          <cell r="H2153">
            <v>213</v>
          </cell>
        </row>
        <row r="2154">
          <cell r="E2154">
            <v>2702117</v>
          </cell>
          <cell r="F2154">
            <v>9</v>
          </cell>
          <cell r="G2154" t="str">
            <v xml:space="preserve">DNGHIEP TM TU NHAN HUNG CHIEN </v>
          </cell>
          <cell r="H2154">
            <v>213</v>
          </cell>
        </row>
        <row r="2155">
          <cell r="E2155">
            <v>2702575</v>
          </cell>
          <cell r="F2155">
            <v>8</v>
          </cell>
          <cell r="G2155" t="str">
            <v xml:space="preserve">PHAM HUY LU                   </v>
          </cell>
          <cell r="H2155">
            <v>213</v>
          </cell>
        </row>
        <row r="2156">
          <cell r="E2156">
            <v>2702715</v>
          </cell>
          <cell r="F2156">
            <v>0</v>
          </cell>
          <cell r="G2156" t="str">
            <v xml:space="preserve">HOA SON                       </v>
          </cell>
          <cell r="H2156">
            <v>213</v>
          </cell>
        </row>
        <row r="2157">
          <cell r="E2157">
            <v>2702871</v>
          </cell>
          <cell r="F2157">
            <v>1</v>
          </cell>
          <cell r="G2157" t="str">
            <v xml:space="preserve">HO TA DE                      </v>
          </cell>
          <cell r="H2157">
            <v>213</v>
          </cell>
        </row>
        <row r="2158">
          <cell r="E2158">
            <v>2707062</v>
          </cell>
          <cell r="F2158">
            <v>2</v>
          </cell>
          <cell r="G2158" t="str">
            <v xml:space="preserve">PHAM LUONG THIEN              </v>
          </cell>
          <cell r="H2158">
            <v>213</v>
          </cell>
        </row>
        <row r="2159">
          <cell r="E2159">
            <v>2708232</v>
          </cell>
          <cell r="F2159">
            <v>0</v>
          </cell>
          <cell r="G2159" t="str">
            <v xml:space="preserve">CTY TNHH THUONG MAI NAM LONG  </v>
          </cell>
          <cell r="H2159">
            <v>213</v>
          </cell>
        </row>
        <row r="2160">
          <cell r="E2160">
            <v>2708246</v>
          </cell>
          <cell r="F2160">
            <v>0</v>
          </cell>
          <cell r="G2160" t="str">
            <v xml:space="preserve">DOANH NGHIEP BINH LOC         </v>
          </cell>
          <cell r="H2160">
            <v>213</v>
          </cell>
        </row>
        <row r="2161">
          <cell r="E2161">
            <v>2708247</v>
          </cell>
          <cell r="F2161">
            <v>8</v>
          </cell>
          <cell r="G2161" t="str">
            <v xml:space="preserve">QUACH DAO HAI                 </v>
          </cell>
          <cell r="H2161">
            <v>213</v>
          </cell>
        </row>
        <row r="2162">
          <cell r="E2162">
            <v>2708248</v>
          </cell>
          <cell r="F2162">
            <v>6</v>
          </cell>
          <cell r="G2162" t="str">
            <v xml:space="preserve">NGUYEN SY SON                 </v>
          </cell>
          <cell r="H2162">
            <v>213</v>
          </cell>
        </row>
        <row r="2163">
          <cell r="E2163">
            <v>2708249</v>
          </cell>
          <cell r="F2163">
            <v>4</v>
          </cell>
          <cell r="G2163" t="str">
            <v xml:space="preserve">BUI VAN THUYET                </v>
          </cell>
          <cell r="H2163">
            <v>213</v>
          </cell>
        </row>
        <row r="2164">
          <cell r="E2164">
            <v>2708250</v>
          </cell>
          <cell r="F2164">
            <v>2</v>
          </cell>
          <cell r="G2164" t="str">
            <v xml:space="preserve">NGUYEN THI MINH               </v>
          </cell>
          <cell r="H2164">
            <v>213</v>
          </cell>
        </row>
        <row r="2165">
          <cell r="E2165">
            <v>2708251</v>
          </cell>
          <cell r="F2165">
            <v>0</v>
          </cell>
          <cell r="G2165" t="str">
            <v xml:space="preserve">NGUYEN THI NGOC               </v>
          </cell>
          <cell r="H2165">
            <v>213</v>
          </cell>
        </row>
        <row r="2166">
          <cell r="E2166">
            <v>2708252</v>
          </cell>
          <cell r="F2166">
            <v>8</v>
          </cell>
          <cell r="G2166" t="str">
            <v xml:space="preserve">PHAM THANH LAM                </v>
          </cell>
          <cell r="H2166">
            <v>213</v>
          </cell>
        </row>
        <row r="2167">
          <cell r="E2167">
            <v>2708253</v>
          </cell>
          <cell r="F2167">
            <v>6</v>
          </cell>
          <cell r="G2167" t="str">
            <v xml:space="preserve">DOAN TRUNG DUC                </v>
          </cell>
          <cell r="H2167">
            <v>213</v>
          </cell>
        </row>
        <row r="2168">
          <cell r="E2168">
            <v>2708254</v>
          </cell>
          <cell r="F2168">
            <v>4</v>
          </cell>
          <cell r="G2168" t="str">
            <v xml:space="preserve">TRAN THI HIEN                 </v>
          </cell>
          <cell r="H2168">
            <v>213</v>
          </cell>
        </row>
        <row r="2169">
          <cell r="E2169">
            <v>2708266</v>
          </cell>
          <cell r="F2169">
            <v>8</v>
          </cell>
          <cell r="G2169" t="str">
            <v xml:space="preserve">NGUYEN DINH HOE               </v>
          </cell>
          <cell r="H2169">
            <v>213</v>
          </cell>
        </row>
        <row r="2170">
          <cell r="E2170">
            <v>2708267</v>
          </cell>
          <cell r="F2170">
            <v>6</v>
          </cell>
          <cell r="G2170" t="str">
            <v xml:space="preserve">TRUONG XUAN LOC               </v>
          </cell>
          <cell r="H2170">
            <v>213</v>
          </cell>
        </row>
        <row r="2171">
          <cell r="E2171">
            <v>2708268</v>
          </cell>
          <cell r="F2171">
            <v>4</v>
          </cell>
          <cell r="G2171" t="str">
            <v xml:space="preserve">DINH THI OANH                 </v>
          </cell>
          <cell r="H2171">
            <v>213</v>
          </cell>
        </row>
        <row r="2172">
          <cell r="E2172">
            <v>2708275</v>
          </cell>
          <cell r="F2172">
            <v>9</v>
          </cell>
          <cell r="G2172" t="str">
            <v xml:space="preserve">PHAM VAN THUONG               </v>
          </cell>
          <cell r="H2172">
            <v>213</v>
          </cell>
        </row>
        <row r="2173">
          <cell r="E2173">
            <v>2708276</v>
          </cell>
          <cell r="F2173">
            <v>7</v>
          </cell>
          <cell r="G2173" t="str">
            <v xml:space="preserve">VU THI OANH                   </v>
          </cell>
          <cell r="H2173">
            <v>213</v>
          </cell>
        </row>
        <row r="2174">
          <cell r="E2174">
            <v>2708277</v>
          </cell>
          <cell r="F2174">
            <v>5</v>
          </cell>
          <cell r="G2174" t="str">
            <v xml:space="preserve">LE NGOC MINH                  </v>
          </cell>
          <cell r="H2174">
            <v>213</v>
          </cell>
        </row>
        <row r="2175">
          <cell r="E2175">
            <v>2708278</v>
          </cell>
          <cell r="F2175">
            <v>3</v>
          </cell>
          <cell r="G2175" t="str">
            <v xml:space="preserve">HO THI LE HANG                </v>
          </cell>
          <cell r="H2175">
            <v>213</v>
          </cell>
        </row>
        <row r="2176">
          <cell r="E2176">
            <v>2708279</v>
          </cell>
          <cell r="F2176">
            <v>1</v>
          </cell>
          <cell r="G2176" t="str">
            <v xml:space="preserve">DO THI THANH THUONG           </v>
          </cell>
          <cell r="H2176">
            <v>213</v>
          </cell>
        </row>
        <row r="2177">
          <cell r="E2177">
            <v>2708280</v>
          </cell>
          <cell r="F2177">
            <v>9</v>
          </cell>
          <cell r="G2177" t="str">
            <v xml:space="preserve">LE THI THOA                   </v>
          </cell>
          <cell r="H2177">
            <v>213</v>
          </cell>
        </row>
        <row r="2178">
          <cell r="E2178">
            <v>2708281</v>
          </cell>
          <cell r="F2178">
            <v>7</v>
          </cell>
          <cell r="G2178" t="str">
            <v xml:space="preserve">NGUYEN DUC HOAN               </v>
          </cell>
          <cell r="H2178">
            <v>213</v>
          </cell>
        </row>
        <row r="2179">
          <cell r="E2179">
            <v>2708282</v>
          </cell>
          <cell r="F2179">
            <v>5</v>
          </cell>
          <cell r="G2179" t="str">
            <v xml:space="preserve">NGUYEN THI NGAN               </v>
          </cell>
          <cell r="H2179">
            <v>213</v>
          </cell>
        </row>
        <row r="2180">
          <cell r="E2180">
            <v>2708283</v>
          </cell>
          <cell r="F2180">
            <v>3</v>
          </cell>
          <cell r="G2180" t="str">
            <v xml:space="preserve">NGUYEN THI XUAN               </v>
          </cell>
          <cell r="H2180">
            <v>213</v>
          </cell>
        </row>
        <row r="2181">
          <cell r="E2181">
            <v>2708284</v>
          </cell>
          <cell r="F2181">
            <v>1</v>
          </cell>
          <cell r="G2181" t="str">
            <v xml:space="preserve">NGO SY CAN                    </v>
          </cell>
          <cell r="H2181">
            <v>213</v>
          </cell>
        </row>
        <row r="2182">
          <cell r="E2182">
            <v>2708285</v>
          </cell>
          <cell r="F2182">
            <v>8</v>
          </cell>
          <cell r="G2182" t="str">
            <v xml:space="preserve">LE VAN HUNG                   </v>
          </cell>
          <cell r="H2182">
            <v>213</v>
          </cell>
        </row>
        <row r="2183">
          <cell r="E2183">
            <v>2708286</v>
          </cell>
          <cell r="F2183">
            <v>6</v>
          </cell>
          <cell r="G2183" t="str">
            <v xml:space="preserve">BUI THI HONG                  </v>
          </cell>
          <cell r="H2183">
            <v>213</v>
          </cell>
        </row>
        <row r="2184">
          <cell r="E2184">
            <v>2708287</v>
          </cell>
          <cell r="F2184">
            <v>4</v>
          </cell>
          <cell r="G2184" t="str">
            <v xml:space="preserve">TO THANH SON                  </v>
          </cell>
          <cell r="H2184">
            <v>213</v>
          </cell>
        </row>
        <row r="2185">
          <cell r="E2185">
            <v>2708288</v>
          </cell>
          <cell r="F2185">
            <v>2</v>
          </cell>
          <cell r="G2185" t="str">
            <v xml:space="preserve">LE BA VUONG                   </v>
          </cell>
          <cell r="H2185">
            <v>213</v>
          </cell>
        </row>
        <row r="2186">
          <cell r="E2186">
            <v>2708289</v>
          </cell>
          <cell r="F2186">
            <v>0</v>
          </cell>
          <cell r="G2186" t="str">
            <v xml:space="preserve">LE VAN XUAN                   </v>
          </cell>
          <cell r="H2186">
            <v>213</v>
          </cell>
        </row>
        <row r="2187">
          <cell r="E2187">
            <v>2708299</v>
          </cell>
          <cell r="F2187">
            <v>9</v>
          </cell>
          <cell r="G2187" t="str">
            <v xml:space="preserve">DN TU NHAN CUONG HAI          </v>
          </cell>
          <cell r="H2187">
            <v>213</v>
          </cell>
        </row>
        <row r="2188">
          <cell r="E2188">
            <v>2708300</v>
          </cell>
          <cell r="F2188">
            <v>5</v>
          </cell>
          <cell r="G2188" t="str">
            <v xml:space="preserve">NGO THI SINH                  </v>
          </cell>
          <cell r="H2188">
            <v>213</v>
          </cell>
        </row>
        <row r="2189">
          <cell r="E2189">
            <v>2708301</v>
          </cell>
          <cell r="F2189">
            <v>3</v>
          </cell>
          <cell r="G2189" t="str">
            <v xml:space="preserve">THAI THI HUE                  </v>
          </cell>
          <cell r="H2189">
            <v>213</v>
          </cell>
        </row>
        <row r="2190">
          <cell r="E2190">
            <v>2708302</v>
          </cell>
          <cell r="F2190">
            <v>1</v>
          </cell>
          <cell r="G2190" t="str">
            <v xml:space="preserve">PHAM THI AN LAN               </v>
          </cell>
          <cell r="H2190">
            <v>213</v>
          </cell>
        </row>
        <row r="2191">
          <cell r="E2191">
            <v>2708303</v>
          </cell>
          <cell r="F2191">
            <v>9</v>
          </cell>
          <cell r="G2191" t="str">
            <v xml:space="preserve">LE THI LUONG                  </v>
          </cell>
          <cell r="H2191">
            <v>213</v>
          </cell>
        </row>
        <row r="2192">
          <cell r="E2192">
            <v>2708304</v>
          </cell>
          <cell r="F2192">
            <v>7</v>
          </cell>
          <cell r="G2192" t="str">
            <v xml:space="preserve">NGUYEN THE BINH               </v>
          </cell>
          <cell r="H2192">
            <v>213</v>
          </cell>
        </row>
        <row r="2193">
          <cell r="E2193">
            <v>2800395</v>
          </cell>
          <cell r="F2193">
            <v>2</v>
          </cell>
          <cell r="G2193" t="str">
            <v xml:space="preserve">MAC VAN DOAN                  </v>
          </cell>
          <cell r="H2193">
            <v>213</v>
          </cell>
        </row>
        <row r="2194">
          <cell r="E2194">
            <v>2800505</v>
          </cell>
          <cell r="F2194">
            <v>6</v>
          </cell>
          <cell r="G2194" t="str">
            <v>CTY TNHH TM DICH VU HUNG THINH</v>
          </cell>
          <cell r="H2194">
            <v>213</v>
          </cell>
        </row>
        <row r="2195">
          <cell r="E2195">
            <v>2801502</v>
          </cell>
          <cell r="F2195">
            <v>2</v>
          </cell>
          <cell r="G2195" t="str">
            <v xml:space="preserve">DUONG VAN DONG                </v>
          </cell>
          <cell r="H2195">
            <v>213</v>
          </cell>
        </row>
        <row r="2196">
          <cell r="E2196">
            <v>2802428</v>
          </cell>
          <cell r="F2196">
            <v>9</v>
          </cell>
          <cell r="G2196" t="str">
            <v xml:space="preserve">PHUNG THUY MUN                </v>
          </cell>
          <cell r="H2196">
            <v>213</v>
          </cell>
        </row>
        <row r="2197">
          <cell r="E2197">
            <v>2805399</v>
          </cell>
          <cell r="F2197">
            <v>9</v>
          </cell>
          <cell r="G2197" t="str">
            <v>DOANH NGHIEP T.NHAN VAN PHUONG</v>
          </cell>
          <cell r="H2197">
            <v>213</v>
          </cell>
        </row>
        <row r="2198">
          <cell r="E2198">
            <v>2806244</v>
          </cell>
          <cell r="F2198">
            <v>6</v>
          </cell>
          <cell r="G2198" t="str">
            <v>CTY TNHH THUONG MAI PHUONG HAI</v>
          </cell>
          <cell r="H2198">
            <v>213</v>
          </cell>
        </row>
        <row r="2199">
          <cell r="E2199">
            <v>2806257</v>
          </cell>
          <cell r="F2199">
            <v>8</v>
          </cell>
          <cell r="G2199" t="str">
            <v xml:space="preserve">NGUYEN VAN DO                 </v>
          </cell>
          <cell r="H2199">
            <v>213</v>
          </cell>
        </row>
        <row r="2200">
          <cell r="E2200">
            <v>2806258</v>
          </cell>
          <cell r="F2200">
            <v>6</v>
          </cell>
          <cell r="G2200" t="str">
            <v xml:space="preserve">CONG TY CO PHAN HUONG GIANG   </v>
          </cell>
          <cell r="H2200">
            <v>213</v>
          </cell>
        </row>
        <row r="2201">
          <cell r="E2201">
            <v>2806259</v>
          </cell>
          <cell r="F2201">
            <v>4</v>
          </cell>
          <cell r="G2201" t="str">
            <v xml:space="preserve">VU VAN LUNG                   </v>
          </cell>
          <cell r="H2201">
            <v>213</v>
          </cell>
        </row>
        <row r="2202">
          <cell r="E2202">
            <v>2806260</v>
          </cell>
          <cell r="F2202">
            <v>2</v>
          </cell>
          <cell r="G2202" t="str">
            <v xml:space="preserve">NGUYEN VAN TOAN               </v>
          </cell>
          <cell r="H2202">
            <v>213</v>
          </cell>
        </row>
        <row r="2203">
          <cell r="E2203">
            <v>2806262</v>
          </cell>
          <cell r="F2203">
            <v>8</v>
          </cell>
          <cell r="G2203" t="str">
            <v xml:space="preserve">TRINH ANH DUNG                </v>
          </cell>
          <cell r="H2203">
            <v>213</v>
          </cell>
        </row>
        <row r="2204">
          <cell r="E2204">
            <v>2806263</v>
          </cell>
          <cell r="F2204">
            <v>6</v>
          </cell>
          <cell r="G2204" t="str">
            <v xml:space="preserve">DUONG THI KIM HANG            </v>
          </cell>
          <cell r="H2204">
            <v>213</v>
          </cell>
        </row>
        <row r="2205">
          <cell r="E2205">
            <v>2806264</v>
          </cell>
          <cell r="F2205">
            <v>4</v>
          </cell>
          <cell r="G2205" t="str">
            <v xml:space="preserve">MAC TUAN HUNG                 </v>
          </cell>
          <cell r="H2205">
            <v>213</v>
          </cell>
        </row>
        <row r="2206">
          <cell r="E2206">
            <v>2806265</v>
          </cell>
          <cell r="F2206">
            <v>1</v>
          </cell>
          <cell r="G2206" t="str">
            <v xml:space="preserve">TRAN THI LOAN                 </v>
          </cell>
          <cell r="H2206">
            <v>213</v>
          </cell>
        </row>
        <row r="2207">
          <cell r="E2207">
            <v>2806266</v>
          </cell>
          <cell r="F2207">
            <v>9</v>
          </cell>
          <cell r="G2207" t="str">
            <v xml:space="preserve">BUI THI PHUONG                </v>
          </cell>
          <cell r="H2207">
            <v>213</v>
          </cell>
        </row>
        <row r="2208">
          <cell r="E2208">
            <v>2806267</v>
          </cell>
          <cell r="F2208">
            <v>7</v>
          </cell>
          <cell r="G2208" t="str">
            <v xml:space="preserve">LE THI LUYEN                  </v>
          </cell>
          <cell r="H2208">
            <v>213</v>
          </cell>
        </row>
        <row r="2209">
          <cell r="E2209">
            <v>2806268</v>
          </cell>
          <cell r="F2209">
            <v>5</v>
          </cell>
          <cell r="G2209" t="str">
            <v xml:space="preserve">VU VAN TU                     </v>
          </cell>
          <cell r="H2209">
            <v>213</v>
          </cell>
        </row>
        <row r="2210">
          <cell r="E2210">
            <v>2806269</v>
          </cell>
          <cell r="F2210">
            <v>3</v>
          </cell>
          <cell r="G2210" t="str">
            <v xml:space="preserve">VU HONG THUAN                 </v>
          </cell>
          <cell r="H2210">
            <v>213</v>
          </cell>
        </row>
        <row r="2211">
          <cell r="E2211">
            <v>2806270</v>
          </cell>
          <cell r="F2211">
            <v>1</v>
          </cell>
          <cell r="G2211" t="str">
            <v xml:space="preserve">CHU VIET NGA                  </v>
          </cell>
          <cell r="H2211">
            <v>213</v>
          </cell>
        </row>
        <row r="2212">
          <cell r="E2212">
            <v>2806271</v>
          </cell>
          <cell r="F2212">
            <v>9</v>
          </cell>
          <cell r="G2212" t="str">
            <v xml:space="preserve">VU THI DUNG                   </v>
          </cell>
          <cell r="H2212">
            <v>213</v>
          </cell>
        </row>
        <row r="2213">
          <cell r="E2213">
            <v>2806272</v>
          </cell>
          <cell r="F2213">
            <v>7</v>
          </cell>
          <cell r="G2213" t="str">
            <v xml:space="preserve">DAO XUAN TINH                 </v>
          </cell>
          <cell r="H2213">
            <v>213</v>
          </cell>
        </row>
        <row r="2214">
          <cell r="E2214">
            <v>2806274</v>
          </cell>
          <cell r="F2214">
            <v>3</v>
          </cell>
          <cell r="G2214" t="str">
            <v xml:space="preserve">HOANG THI LIEN                </v>
          </cell>
          <cell r="H2214">
            <v>213</v>
          </cell>
        </row>
        <row r="2215">
          <cell r="E2215">
            <v>2806275</v>
          </cell>
          <cell r="F2215">
            <v>0</v>
          </cell>
          <cell r="G2215" t="str">
            <v xml:space="preserve">DO NHU QUYET                  </v>
          </cell>
          <cell r="H2215">
            <v>213</v>
          </cell>
        </row>
        <row r="2216">
          <cell r="E2216">
            <v>2806277</v>
          </cell>
          <cell r="F2216">
            <v>6</v>
          </cell>
          <cell r="G2216" t="str">
            <v xml:space="preserve">HOANG HAI HANH                </v>
          </cell>
          <cell r="H2216">
            <v>213</v>
          </cell>
        </row>
        <row r="2217">
          <cell r="E2217">
            <v>2806278</v>
          </cell>
          <cell r="F2217">
            <v>4</v>
          </cell>
          <cell r="G2217" t="str">
            <v xml:space="preserve">LE VAN THUAN                  </v>
          </cell>
          <cell r="H2217">
            <v>213</v>
          </cell>
        </row>
        <row r="2218">
          <cell r="E2218">
            <v>2806279</v>
          </cell>
          <cell r="F2218">
            <v>2</v>
          </cell>
          <cell r="G2218" t="str">
            <v xml:space="preserve">HA THI THUC TRINH             </v>
          </cell>
          <cell r="H2218">
            <v>213</v>
          </cell>
        </row>
        <row r="2219">
          <cell r="E2219">
            <v>2806280</v>
          </cell>
          <cell r="F2219">
            <v>0</v>
          </cell>
          <cell r="G2219" t="str">
            <v xml:space="preserve">TRUONG VAN THANG              </v>
          </cell>
          <cell r="H2219">
            <v>213</v>
          </cell>
        </row>
        <row r="2220">
          <cell r="E2220">
            <v>2806281</v>
          </cell>
          <cell r="F2220">
            <v>8</v>
          </cell>
          <cell r="G2220" t="str">
            <v xml:space="preserve">PHAN MINH DUC                 </v>
          </cell>
          <cell r="H2220">
            <v>213</v>
          </cell>
        </row>
        <row r="2221">
          <cell r="E2221">
            <v>2999991</v>
          </cell>
          <cell r="F2221">
            <v>9</v>
          </cell>
          <cell r="G2221" t="str">
            <v xml:space="preserve">HIGH LEVEL - DSD              </v>
          </cell>
          <cell r="H2221">
            <v>211</v>
          </cell>
        </row>
        <row r="2222">
          <cell r="E2222">
            <v>2999992</v>
          </cell>
          <cell r="F2222">
            <v>7</v>
          </cell>
          <cell r="G2222" t="str">
            <v xml:space="preserve">HIGH LEVEL - WS               </v>
          </cell>
          <cell r="H2222">
            <v>211</v>
          </cell>
        </row>
        <row r="2223">
          <cell r="E2223">
            <v>2999993</v>
          </cell>
          <cell r="F2223">
            <v>5</v>
          </cell>
          <cell r="G2223" t="str">
            <v xml:space="preserve">HIGH LEVEL - DS               </v>
          </cell>
          <cell r="H2223">
            <v>211</v>
          </cell>
        </row>
        <row r="2224">
          <cell r="E2224">
            <v>2999994</v>
          </cell>
          <cell r="F2224">
            <v>3</v>
          </cell>
          <cell r="G2224" t="str">
            <v xml:space="preserve">HIGH LEVEL - SP               </v>
          </cell>
          <cell r="H2224">
            <v>211</v>
          </cell>
        </row>
        <row r="2225">
          <cell r="E2225">
            <v>3999511</v>
          </cell>
          <cell r="F2225">
            <v>3</v>
          </cell>
          <cell r="G2225" t="str">
            <v xml:space="preserve">HO THANH TAM                  </v>
          </cell>
          <cell r="H2225">
            <v>213</v>
          </cell>
        </row>
        <row r="2226">
          <cell r="E2226">
            <v>3999512</v>
          </cell>
          <cell r="F2226">
            <v>1</v>
          </cell>
          <cell r="G2226" t="str">
            <v xml:space="preserve">NGUYEN THUY LINH              </v>
          </cell>
          <cell r="H2226">
            <v>213</v>
          </cell>
        </row>
        <row r="2227">
          <cell r="E2227">
            <v>3999513</v>
          </cell>
          <cell r="F2227">
            <v>9</v>
          </cell>
          <cell r="G2227" t="str">
            <v xml:space="preserve">TRAN HONG HIEU                </v>
          </cell>
          <cell r="H2227">
            <v>213</v>
          </cell>
        </row>
        <row r="2228">
          <cell r="E2228">
            <v>3999514</v>
          </cell>
          <cell r="F2228">
            <v>7</v>
          </cell>
          <cell r="G2228" t="str">
            <v xml:space="preserve">PHUNG THI ANH                 </v>
          </cell>
          <cell r="H2228">
            <v>213</v>
          </cell>
        </row>
        <row r="2229">
          <cell r="E2229">
            <v>3999515</v>
          </cell>
          <cell r="F2229">
            <v>4</v>
          </cell>
          <cell r="G2229" t="str">
            <v xml:space="preserve">TRUONG THI VAN                </v>
          </cell>
          <cell r="H2229">
            <v>213</v>
          </cell>
        </row>
        <row r="2230">
          <cell r="E2230">
            <v>3999516</v>
          </cell>
          <cell r="F2230">
            <v>2</v>
          </cell>
          <cell r="G2230" t="str">
            <v xml:space="preserve">NGUYEN THI HUONG              </v>
          </cell>
          <cell r="H2230">
            <v>213</v>
          </cell>
        </row>
        <row r="2231">
          <cell r="E2231">
            <v>3999517</v>
          </cell>
          <cell r="F2231">
            <v>0</v>
          </cell>
          <cell r="G2231" t="str">
            <v xml:space="preserve">NGUYEN VIET TOAN              </v>
          </cell>
          <cell r="H2231">
            <v>213</v>
          </cell>
        </row>
        <row r="2232">
          <cell r="E2232">
            <v>3999518</v>
          </cell>
          <cell r="F2232">
            <v>8</v>
          </cell>
          <cell r="G2232" t="str">
            <v xml:space="preserve">CAO SON                       </v>
          </cell>
          <cell r="H2232">
            <v>213</v>
          </cell>
        </row>
        <row r="2233">
          <cell r="E2233">
            <v>3999519</v>
          </cell>
          <cell r="F2233">
            <v>6</v>
          </cell>
          <cell r="G2233" t="str">
            <v xml:space="preserve">NGUYEN KIM DUNG               </v>
          </cell>
          <cell r="H2233">
            <v>213</v>
          </cell>
        </row>
        <row r="2234">
          <cell r="E2234">
            <v>3999520</v>
          </cell>
          <cell r="F2234">
            <v>4</v>
          </cell>
          <cell r="G2234" t="str">
            <v xml:space="preserve">TRAN VAN MANG                 </v>
          </cell>
          <cell r="H2234">
            <v>213</v>
          </cell>
        </row>
        <row r="2235">
          <cell r="E2235">
            <v>3999521</v>
          </cell>
          <cell r="F2235">
            <v>2</v>
          </cell>
          <cell r="G2235" t="str">
            <v xml:space="preserve">NGUYEN THI OANH               </v>
          </cell>
          <cell r="H2235">
            <v>213</v>
          </cell>
        </row>
        <row r="2236">
          <cell r="E2236">
            <v>3999522</v>
          </cell>
          <cell r="F2236">
            <v>0</v>
          </cell>
          <cell r="G2236" t="str">
            <v xml:space="preserve">NPP DUNG DO                   </v>
          </cell>
          <cell r="H2236">
            <v>213</v>
          </cell>
        </row>
        <row r="2237">
          <cell r="E2237">
            <v>3999523</v>
          </cell>
          <cell r="F2237">
            <v>8</v>
          </cell>
          <cell r="G2237" t="str">
            <v xml:space="preserve">NPP MANH HIEN                 </v>
          </cell>
          <cell r="H2237">
            <v>213</v>
          </cell>
        </row>
        <row r="2238">
          <cell r="E2238">
            <v>3999524</v>
          </cell>
          <cell r="F2238">
            <v>6</v>
          </cell>
          <cell r="G2238" t="str">
            <v xml:space="preserve">CHU THI HA                    </v>
          </cell>
          <cell r="H2238">
            <v>213</v>
          </cell>
        </row>
        <row r="2239">
          <cell r="E2239">
            <v>3999525</v>
          </cell>
          <cell r="F2239">
            <v>3</v>
          </cell>
          <cell r="G2239" t="str">
            <v xml:space="preserve">NPP TUAN VAN                  </v>
          </cell>
          <cell r="H2239">
            <v>213</v>
          </cell>
        </row>
        <row r="2240">
          <cell r="E2240">
            <v>3999526</v>
          </cell>
          <cell r="F2240">
            <v>1</v>
          </cell>
          <cell r="G2240" t="str">
            <v xml:space="preserve">NGUYEN THI BICH THANH         </v>
          </cell>
          <cell r="H2240">
            <v>213</v>
          </cell>
        </row>
        <row r="2241">
          <cell r="E2241">
            <v>3999527</v>
          </cell>
          <cell r="F2241">
            <v>9</v>
          </cell>
          <cell r="G2241" t="str">
            <v xml:space="preserve">NGUYEN THI THU                </v>
          </cell>
          <cell r="H2241">
            <v>213</v>
          </cell>
        </row>
        <row r="2242">
          <cell r="E2242">
            <v>3999528</v>
          </cell>
          <cell r="F2242">
            <v>7</v>
          </cell>
          <cell r="G2242" t="str">
            <v xml:space="preserve">D.NGHIEP TU NHAN THANH LIEM   </v>
          </cell>
          <cell r="H2242">
            <v>213</v>
          </cell>
        </row>
        <row r="2243">
          <cell r="E2243">
            <v>3999529</v>
          </cell>
          <cell r="F2243">
            <v>5</v>
          </cell>
          <cell r="G2243" t="str">
            <v xml:space="preserve">CTY TNHH THANH HUYEN TRANG    </v>
          </cell>
          <cell r="H2243">
            <v>213</v>
          </cell>
        </row>
        <row r="2244">
          <cell r="E2244">
            <v>3999530</v>
          </cell>
          <cell r="F2244">
            <v>3</v>
          </cell>
          <cell r="G2244" t="str">
            <v xml:space="preserve">AU THI KICH                   </v>
          </cell>
          <cell r="H2244">
            <v>213</v>
          </cell>
        </row>
        <row r="2245">
          <cell r="E2245">
            <v>3999531</v>
          </cell>
          <cell r="F2245">
            <v>1</v>
          </cell>
          <cell r="G2245" t="str">
            <v xml:space="preserve">HO THI THUY                   </v>
          </cell>
          <cell r="H2245">
            <v>213</v>
          </cell>
        </row>
        <row r="2246">
          <cell r="E2246">
            <v>3999532</v>
          </cell>
          <cell r="F2246">
            <v>9</v>
          </cell>
          <cell r="G2246" t="str">
            <v xml:space="preserve">NPP DAM NGA                   </v>
          </cell>
          <cell r="H2246">
            <v>213</v>
          </cell>
        </row>
        <row r="2247">
          <cell r="E2247">
            <v>3999533</v>
          </cell>
          <cell r="F2247">
            <v>7</v>
          </cell>
          <cell r="G2247" t="str">
            <v xml:space="preserve">DANG THI HA                   </v>
          </cell>
          <cell r="H2247">
            <v>213</v>
          </cell>
        </row>
        <row r="2248">
          <cell r="E2248">
            <v>3999534</v>
          </cell>
          <cell r="F2248">
            <v>5</v>
          </cell>
          <cell r="G2248" t="str">
            <v xml:space="preserve">NGO THI HANG                  </v>
          </cell>
          <cell r="H2248">
            <v>213</v>
          </cell>
        </row>
        <row r="2249">
          <cell r="E2249">
            <v>3999535</v>
          </cell>
          <cell r="F2249">
            <v>2</v>
          </cell>
          <cell r="G2249" t="str">
            <v xml:space="preserve">LE XUAN DIEU                  </v>
          </cell>
          <cell r="H2249">
            <v>213</v>
          </cell>
        </row>
        <row r="2250">
          <cell r="E2250">
            <v>3999536</v>
          </cell>
          <cell r="F2250">
            <v>0</v>
          </cell>
          <cell r="G2250" t="str">
            <v xml:space="preserve">TRUONG VAN SON                </v>
          </cell>
          <cell r="H2250">
            <v>213</v>
          </cell>
        </row>
        <row r="2251">
          <cell r="E2251">
            <v>3999537</v>
          </cell>
          <cell r="F2251">
            <v>8</v>
          </cell>
          <cell r="G2251" t="str">
            <v xml:space="preserve">NGUYEN THI THUY               </v>
          </cell>
          <cell r="H2251">
            <v>213</v>
          </cell>
        </row>
        <row r="2252">
          <cell r="E2252">
            <v>3999538</v>
          </cell>
          <cell r="F2252">
            <v>6</v>
          </cell>
          <cell r="G2252" t="str">
            <v xml:space="preserve">NGUYEN VAN NGHI               </v>
          </cell>
          <cell r="H2252">
            <v>213</v>
          </cell>
        </row>
        <row r="2253">
          <cell r="E2253">
            <v>3999539</v>
          </cell>
          <cell r="F2253">
            <v>4</v>
          </cell>
          <cell r="G2253" t="str">
            <v xml:space="preserve">DO HUU HUNG                   </v>
          </cell>
          <cell r="H2253">
            <v>213</v>
          </cell>
        </row>
        <row r="2254">
          <cell r="E2254">
            <v>3999540</v>
          </cell>
          <cell r="F2254">
            <v>2</v>
          </cell>
          <cell r="G2254" t="str">
            <v xml:space="preserve">PHAM ANH TUAN                 </v>
          </cell>
          <cell r="H2254">
            <v>213</v>
          </cell>
        </row>
        <row r="2255">
          <cell r="E2255">
            <v>3999541</v>
          </cell>
          <cell r="F2255">
            <v>0</v>
          </cell>
          <cell r="G2255" t="str">
            <v xml:space="preserve">TRAN HUU NGOC                 </v>
          </cell>
          <cell r="H2255">
            <v>213</v>
          </cell>
        </row>
        <row r="2256">
          <cell r="E2256">
            <v>3999542</v>
          </cell>
          <cell r="F2256">
            <v>8</v>
          </cell>
          <cell r="G2256" t="str">
            <v xml:space="preserve">BANH TU LE                    </v>
          </cell>
          <cell r="H2256">
            <v>213</v>
          </cell>
        </row>
        <row r="2257">
          <cell r="E2257">
            <v>3999543</v>
          </cell>
          <cell r="F2257">
            <v>6</v>
          </cell>
          <cell r="G2257" t="str">
            <v xml:space="preserve">BUI THI LAN                   </v>
          </cell>
          <cell r="H2257">
            <v>213</v>
          </cell>
        </row>
        <row r="2258">
          <cell r="E2258">
            <v>3999544</v>
          </cell>
          <cell r="F2258">
            <v>4</v>
          </cell>
          <cell r="G2258" t="str">
            <v xml:space="preserve">TRAN THI THANH                </v>
          </cell>
          <cell r="H2258">
            <v>213</v>
          </cell>
        </row>
        <row r="2259">
          <cell r="E2259">
            <v>3999545</v>
          </cell>
          <cell r="F2259">
            <v>1</v>
          </cell>
          <cell r="G2259" t="str">
            <v xml:space="preserve">NGUYEN BA CHUNG               </v>
          </cell>
          <cell r="H2259">
            <v>213</v>
          </cell>
        </row>
        <row r="2260">
          <cell r="E2260">
            <v>3999546</v>
          </cell>
          <cell r="F2260">
            <v>9</v>
          </cell>
          <cell r="G2260" t="str">
            <v xml:space="preserve">DANG NHU TRANG                </v>
          </cell>
          <cell r="H2260">
            <v>213</v>
          </cell>
        </row>
        <row r="2261">
          <cell r="E2261">
            <v>3999547</v>
          </cell>
          <cell r="F2261">
            <v>7</v>
          </cell>
          <cell r="G2261" t="str">
            <v xml:space="preserve">TONG XUAN DONG                </v>
          </cell>
          <cell r="H2261">
            <v>213</v>
          </cell>
        </row>
        <row r="2262">
          <cell r="E2262">
            <v>3999548</v>
          </cell>
          <cell r="F2262">
            <v>5</v>
          </cell>
          <cell r="G2262" t="str">
            <v xml:space="preserve">DUONG THI OANH                </v>
          </cell>
          <cell r="H2262">
            <v>213</v>
          </cell>
        </row>
        <row r="2263">
          <cell r="E2263">
            <v>3999549</v>
          </cell>
          <cell r="F2263">
            <v>3</v>
          </cell>
          <cell r="G2263" t="str">
            <v xml:space="preserve">TA MAI VAN                    </v>
          </cell>
          <cell r="H2263">
            <v>213</v>
          </cell>
        </row>
        <row r="2264">
          <cell r="E2264">
            <v>3999550</v>
          </cell>
          <cell r="F2264">
            <v>1</v>
          </cell>
          <cell r="G2264" t="str">
            <v xml:space="preserve">TRINH NGOC QUANG              </v>
          </cell>
          <cell r="H2264">
            <v>213</v>
          </cell>
        </row>
        <row r="2265">
          <cell r="E2265">
            <v>3999551</v>
          </cell>
          <cell r="F2265">
            <v>9</v>
          </cell>
          <cell r="G2265" t="str">
            <v xml:space="preserve">DO THI THU HUONG              </v>
          </cell>
          <cell r="H2265">
            <v>213</v>
          </cell>
        </row>
        <row r="2266">
          <cell r="E2266">
            <v>3999552</v>
          </cell>
          <cell r="F2266">
            <v>7</v>
          </cell>
          <cell r="G2266" t="str">
            <v xml:space="preserve">NGUYEN THI DUNG               </v>
          </cell>
          <cell r="H2266">
            <v>213</v>
          </cell>
        </row>
        <row r="2267">
          <cell r="E2267">
            <v>3999553</v>
          </cell>
          <cell r="F2267">
            <v>5</v>
          </cell>
          <cell r="G2267" t="str">
            <v xml:space="preserve">PHAM VAN KHA                  </v>
          </cell>
          <cell r="H2267">
            <v>213</v>
          </cell>
        </row>
        <row r="2268">
          <cell r="E2268">
            <v>3999554</v>
          </cell>
          <cell r="F2268">
            <v>3</v>
          </cell>
          <cell r="G2268" t="str">
            <v xml:space="preserve">AN THI PHUONG                 </v>
          </cell>
          <cell r="H2268">
            <v>213</v>
          </cell>
        </row>
        <row r="2269">
          <cell r="E2269">
            <v>3999555</v>
          </cell>
          <cell r="F2269">
            <v>0</v>
          </cell>
          <cell r="G2269" t="str">
            <v xml:space="preserve">BUI DUC HUYEN                 </v>
          </cell>
          <cell r="H2269">
            <v>213</v>
          </cell>
        </row>
        <row r="2270">
          <cell r="E2270">
            <v>3999556</v>
          </cell>
          <cell r="F2270">
            <v>8</v>
          </cell>
          <cell r="G2270" t="str">
            <v xml:space="preserve">PHAM DINH PHUONG              </v>
          </cell>
          <cell r="H2270">
            <v>213</v>
          </cell>
        </row>
        <row r="2271">
          <cell r="E2271">
            <v>3999557</v>
          </cell>
          <cell r="F2271">
            <v>6</v>
          </cell>
          <cell r="G2271" t="str">
            <v xml:space="preserve">DO THI PHUONG                 </v>
          </cell>
          <cell r="H2271">
            <v>213</v>
          </cell>
        </row>
        <row r="2272">
          <cell r="E2272">
            <v>3999558</v>
          </cell>
          <cell r="F2272">
            <v>4</v>
          </cell>
          <cell r="G2272" t="str">
            <v xml:space="preserve">NPP LONG HANG                 </v>
          </cell>
          <cell r="H2272">
            <v>213</v>
          </cell>
        </row>
        <row r="2273">
          <cell r="E2273">
            <v>3999559</v>
          </cell>
          <cell r="F2273">
            <v>2</v>
          </cell>
          <cell r="G2273" t="str">
            <v xml:space="preserve">NPP HOAI DO                   </v>
          </cell>
          <cell r="H2273">
            <v>213</v>
          </cell>
        </row>
        <row r="2274">
          <cell r="E2274">
            <v>3999560</v>
          </cell>
          <cell r="F2274">
            <v>0</v>
          </cell>
          <cell r="G2274" t="str">
            <v xml:space="preserve">NPP LY XUAN                   </v>
          </cell>
          <cell r="H2274">
            <v>213</v>
          </cell>
        </row>
        <row r="2275">
          <cell r="E2275">
            <v>3999561</v>
          </cell>
          <cell r="F2275">
            <v>8</v>
          </cell>
          <cell r="G2275" t="str">
            <v xml:space="preserve">NPP LAM DIEU                  </v>
          </cell>
          <cell r="H2275">
            <v>213</v>
          </cell>
        </row>
        <row r="2276">
          <cell r="E2276">
            <v>3999562</v>
          </cell>
          <cell r="F2276">
            <v>6</v>
          </cell>
          <cell r="G2276" t="str">
            <v xml:space="preserve">NPP XUAN DUONG                </v>
          </cell>
          <cell r="H2276">
            <v>213</v>
          </cell>
        </row>
        <row r="2277">
          <cell r="E2277">
            <v>3999563</v>
          </cell>
          <cell r="F2277">
            <v>4</v>
          </cell>
          <cell r="G2277" t="str">
            <v xml:space="preserve">NPP HIEN MAN                  </v>
          </cell>
          <cell r="H2277">
            <v>213</v>
          </cell>
        </row>
        <row r="2278">
          <cell r="E2278">
            <v>3999564</v>
          </cell>
          <cell r="F2278">
            <v>2</v>
          </cell>
          <cell r="G2278" t="str">
            <v xml:space="preserve">NPP HUONG CHAU                </v>
          </cell>
          <cell r="H2278">
            <v>213</v>
          </cell>
        </row>
        <row r="2279">
          <cell r="E2279">
            <v>3999565</v>
          </cell>
          <cell r="F2279">
            <v>9</v>
          </cell>
          <cell r="G2279" t="str">
            <v xml:space="preserve">NPP HOA PHUONG                </v>
          </cell>
          <cell r="H2279">
            <v>213</v>
          </cell>
        </row>
        <row r="2280">
          <cell r="E2280">
            <v>3999566</v>
          </cell>
          <cell r="F2280">
            <v>7</v>
          </cell>
          <cell r="G2280" t="str">
            <v xml:space="preserve">TRAN THI THU                  </v>
          </cell>
          <cell r="H2280">
            <v>213</v>
          </cell>
        </row>
        <row r="2281">
          <cell r="E2281">
            <v>3999567</v>
          </cell>
          <cell r="F2281">
            <v>5</v>
          </cell>
          <cell r="G2281" t="str">
            <v xml:space="preserve">CTY TNHH HOANG TAN            </v>
          </cell>
          <cell r="H2281">
            <v>213</v>
          </cell>
        </row>
        <row r="2282">
          <cell r="E2282">
            <v>3999568</v>
          </cell>
          <cell r="F2282">
            <v>3</v>
          </cell>
          <cell r="G2282" t="str">
            <v xml:space="preserve">NGUYEN MANH HUNG              </v>
          </cell>
          <cell r="H2282">
            <v>213</v>
          </cell>
        </row>
        <row r="2283">
          <cell r="E2283">
            <v>3999569</v>
          </cell>
          <cell r="F2283">
            <v>1</v>
          </cell>
          <cell r="G2283" t="str">
            <v xml:space="preserve">TRAN VAN LUONG                </v>
          </cell>
          <cell r="H2283">
            <v>213</v>
          </cell>
        </row>
        <row r="2284">
          <cell r="E2284">
            <v>3999570</v>
          </cell>
          <cell r="F2284">
            <v>9</v>
          </cell>
          <cell r="G2284" t="str">
            <v xml:space="preserve">LE CONG DINH                  </v>
          </cell>
          <cell r="H2284">
            <v>213</v>
          </cell>
        </row>
        <row r="2285">
          <cell r="E2285">
            <v>3999571</v>
          </cell>
          <cell r="F2285">
            <v>7</v>
          </cell>
          <cell r="G2285" t="str">
            <v xml:space="preserve">LE QUYET THANG                </v>
          </cell>
          <cell r="H2285">
            <v>213</v>
          </cell>
        </row>
        <row r="2286">
          <cell r="E2286">
            <v>3999572</v>
          </cell>
          <cell r="F2286">
            <v>5</v>
          </cell>
          <cell r="G2286" t="str">
            <v xml:space="preserve">PHUNG VAN LONG                </v>
          </cell>
          <cell r="H2286">
            <v>213</v>
          </cell>
        </row>
        <row r="2287">
          <cell r="E2287">
            <v>3999573</v>
          </cell>
          <cell r="F2287">
            <v>3</v>
          </cell>
          <cell r="G2287" t="str">
            <v xml:space="preserve">LE VAN HA                     </v>
          </cell>
          <cell r="H2287">
            <v>213</v>
          </cell>
        </row>
        <row r="2288">
          <cell r="E2288">
            <v>3999574</v>
          </cell>
          <cell r="F2288">
            <v>1</v>
          </cell>
          <cell r="G2288" t="str">
            <v xml:space="preserve">NGUYEN DAC KY                 </v>
          </cell>
          <cell r="H2288">
            <v>213</v>
          </cell>
        </row>
        <row r="2289">
          <cell r="E2289">
            <v>3999575</v>
          </cell>
          <cell r="F2289">
            <v>8</v>
          </cell>
          <cell r="G2289" t="str">
            <v xml:space="preserve">NGUYEN THI HA                 </v>
          </cell>
          <cell r="H2289">
            <v>213</v>
          </cell>
        </row>
        <row r="2290">
          <cell r="E2290">
            <v>3999576</v>
          </cell>
          <cell r="F2290">
            <v>6</v>
          </cell>
          <cell r="G2290" t="str">
            <v xml:space="preserve">LE VAN THANG                  </v>
          </cell>
          <cell r="H2290">
            <v>213</v>
          </cell>
        </row>
        <row r="2291">
          <cell r="E2291">
            <v>3999577</v>
          </cell>
          <cell r="F2291">
            <v>4</v>
          </cell>
          <cell r="G2291" t="str">
            <v xml:space="preserve">NPP HUONG NAM                 </v>
          </cell>
          <cell r="H2291">
            <v>213</v>
          </cell>
        </row>
        <row r="2292">
          <cell r="E2292">
            <v>3999578</v>
          </cell>
          <cell r="F2292">
            <v>2</v>
          </cell>
          <cell r="G2292" t="str">
            <v xml:space="preserve">NHA PHAN PHOI THUY VINH       </v>
          </cell>
          <cell r="H2292">
            <v>213</v>
          </cell>
        </row>
        <row r="2293">
          <cell r="E2293">
            <v>3999579</v>
          </cell>
          <cell r="F2293">
            <v>0</v>
          </cell>
          <cell r="G2293" t="str">
            <v xml:space="preserve">NGUYEN DUC THANG              </v>
          </cell>
          <cell r="H2293">
            <v>213</v>
          </cell>
        </row>
        <row r="2294">
          <cell r="E2294">
            <v>3999580</v>
          </cell>
          <cell r="F2294">
            <v>8</v>
          </cell>
          <cell r="G2294" t="str">
            <v xml:space="preserve">DINH VAN CANH                 </v>
          </cell>
          <cell r="H2294">
            <v>213</v>
          </cell>
        </row>
        <row r="2295">
          <cell r="E2295">
            <v>3999581</v>
          </cell>
          <cell r="F2295">
            <v>6</v>
          </cell>
          <cell r="G2295" t="str">
            <v xml:space="preserve">TRUONG CONG DUYEN             </v>
          </cell>
          <cell r="H2295">
            <v>213</v>
          </cell>
        </row>
        <row r="2296">
          <cell r="E2296">
            <v>3999582</v>
          </cell>
          <cell r="F2296">
            <v>4</v>
          </cell>
          <cell r="G2296" t="str">
            <v xml:space="preserve">NGUYEN T THANH MAI            </v>
          </cell>
          <cell r="H2296">
            <v>213</v>
          </cell>
        </row>
        <row r="2297">
          <cell r="E2297">
            <v>3999583</v>
          </cell>
          <cell r="F2297">
            <v>2</v>
          </cell>
          <cell r="G2297" t="str">
            <v xml:space="preserve">NGUYEN VAN THUYEN             </v>
          </cell>
          <cell r="H2297">
            <v>213</v>
          </cell>
        </row>
        <row r="2298">
          <cell r="E2298">
            <v>3999584</v>
          </cell>
          <cell r="F2298">
            <v>0</v>
          </cell>
          <cell r="G2298" t="str">
            <v xml:space="preserve">NGUYEN NGOC TUNG THU          </v>
          </cell>
          <cell r="H2298">
            <v>213</v>
          </cell>
        </row>
        <row r="2299">
          <cell r="E2299">
            <v>3999585</v>
          </cell>
          <cell r="F2299">
            <v>7</v>
          </cell>
          <cell r="G2299" t="str">
            <v xml:space="preserve">TRINH THI LAN                 </v>
          </cell>
          <cell r="H2299">
            <v>213</v>
          </cell>
        </row>
        <row r="2300">
          <cell r="E2300">
            <v>3999586</v>
          </cell>
          <cell r="F2300">
            <v>5</v>
          </cell>
          <cell r="G2300" t="str">
            <v xml:space="preserve">BUI THI LIEU                  </v>
          </cell>
          <cell r="H2300">
            <v>213</v>
          </cell>
        </row>
        <row r="2301">
          <cell r="E2301">
            <v>3999587</v>
          </cell>
          <cell r="F2301">
            <v>3</v>
          </cell>
          <cell r="G2301" t="str">
            <v xml:space="preserve">NHA PHAN PHOI QUANG HUNG      </v>
          </cell>
          <cell r="H2301">
            <v>213</v>
          </cell>
        </row>
        <row r="2302">
          <cell r="E2302">
            <v>3999588</v>
          </cell>
          <cell r="F2302">
            <v>1</v>
          </cell>
          <cell r="G2302" t="str">
            <v xml:space="preserve">LONG THI LIEM                 </v>
          </cell>
          <cell r="H2302">
            <v>213</v>
          </cell>
        </row>
        <row r="2303">
          <cell r="E2303">
            <v>3999589</v>
          </cell>
          <cell r="F2303">
            <v>9</v>
          </cell>
          <cell r="G2303" t="str">
            <v xml:space="preserve">NHA PHAN PHOI NGOAN THU       </v>
          </cell>
          <cell r="H2303">
            <v>213</v>
          </cell>
        </row>
        <row r="2304">
          <cell r="E2304">
            <v>3999590</v>
          </cell>
          <cell r="F2304">
            <v>7</v>
          </cell>
          <cell r="G2304" t="str">
            <v xml:space="preserve">NHA PHAN PHOI LOC THE         </v>
          </cell>
          <cell r="H2304">
            <v>213</v>
          </cell>
        </row>
        <row r="2305">
          <cell r="E2305">
            <v>3999591</v>
          </cell>
          <cell r="F2305">
            <v>5</v>
          </cell>
          <cell r="G2305" t="str">
            <v xml:space="preserve">TRAN VAN BICH                 </v>
          </cell>
          <cell r="H2305">
            <v>213</v>
          </cell>
        </row>
        <row r="2306">
          <cell r="E2306">
            <v>3999592</v>
          </cell>
          <cell r="F2306">
            <v>3</v>
          </cell>
          <cell r="G2306" t="str">
            <v xml:space="preserve">DO VAN CU                     </v>
          </cell>
          <cell r="H2306">
            <v>213</v>
          </cell>
        </row>
        <row r="2307">
          <cell r="E2307">
            <v>3999593</v>
          </cell>
          <cell r="F2307">
            <v>1</v>
          </cell>
          <cell r="G2307" t="str">
            <v xml:space="preserve">TRAN VAN PHU                  </v>
          </cell>
          <cell r="H2307">
            <v>213</v>
          </cell>
        </row>
        <row r="2308">
          <cell r="E2308">
            <v>3999594</v>
          </cell>
          <cell r="F2308">
            <v>9</v>
          </cell>
          <cell r="G2308" t="str">
            <v xml:space="preserve">VI THI CHUNG                  </v>
          </cell>
          <cell r="H2308">
            <v>213</v>
          </cell>
        </row>
        <row r="2309">
          <cell r="E2309">
            <v>3999595</v>
          </cell>
          <cell r="F2309">
            <v>6</v>
          </cell>
          <cell r="G2309" t="str">
            <v xml:space="preserve">TRAN QUOC VIET                </v>
          </cell>
          <cell r="H2309">
            <v>213</v>
          </cell>
        </row>
        <row r="2310">
          <cell r="E2310">
            <v>3999596</v>
          </cell>
          <cell r="F2310">
            <v>4</v>
          </cell>
          <cell r="G2310" t="str">
            <v xml:space="preserve">TRAN THI DONG                 </v>
          </cell>
          <cell r="H2310">
            <v>213</v>
          </cell>
        </row>
        <row r="2311">
          <cell r="E2311">
            <v>3999597</v>
          </cell>
          <cell r="F2311">
            <v>2</v>
          </cell>
          <cell r="G2311" t="str">
            <v xml:space="preserve">PHAM QUOC KHANH               </v>
          </cell>
          <cell r="H2311">
            <v>213</v>
          </cell>
        </row>
        <row r="2312">
          <cell r="E2312">
            <v>3999598</v>
          </cell>
          <cell r="F2312">
            <v>0</v>
          </cell>
          <cell r="G2312" t="str">
            <v xml:space="preserve">VU THI THUAN                  </v>
          </cell>
          <cell r="H2312">
            <v>213</v>
          </cell>
        </row>
        <row r="2313">
          <cell r="E2313">
            <v>3999599</v>
          </cell>
          <cell r="F2313">
            <v>8</v>
          </cell>
          <cell r="G2313" t="str">
            <v xml:space="preserve">NGUYEN THI NGUYEN             </v>
          </cell>
          <cell r="H2313">
            <v>213</v>
          </cell>
        </row>
        <row r="2314">
          <cell r="E2314">
            <v>3999600</v>
          </cell>
          <cell r="F2314">
            <v>4</v>
          </cell>
          <cell r="G2314" t="str">
            <v xml:space="preserve">VU THI THE                    </v>
          </cell>
          <cell r="H2314">
            <v>213</v>
          </cell>
        </row>
        <row r="2315">
          <cell r="E2315">
            <v>3999601</v>
          </cell>
          <cell r="F2315">
            <v>2</v>
          </cell>
          <cell r="G2315" t="str">
            <v xml:space="preserve">TRAN PHUONG DUNG              </v>
          </cell>
          <cell r="H2315">
            <v>213</v>
          </cell>
        </row>
        <row r="2316">
          <cell r="E2316">
            <v>3999602</v>
          </cell>
          <cell r="F2316">
            <v>0</v>
          </cell>
          <cell r="G2316" t="str">
            <v xml:space="preserve">NGUYEN PHUONG CUC             </v>
          </cell>
          <cell r="H2316">
            <v>213</v>
          </cell>
        </row>
        <row r="2317">
          <cell r="E2317">
            <v>3999603</v>
          </cell>
          <cell r="F2317">
            <v>8</v>
          </cell>
          <cell r="G2317" t="str">
            <v xml:space="preserve">TRAN QUANG TUAN               </v>
          </cell>
          <cell r="H2317">
            <v>213</v>
          </cell>
        </row>
        <row r="2318">
          <cell r="E2318">
            <v>3999604</v>
          </cell>
          <cell r="F2318">
            <v>6</v>
          </cell>
          <cell r="G2318" t="str">
            <v xml:space="preserve">NGUYEN THI OANH               </v>
          </cell>
          <cell r="H2318">
            <v>213</v>
          </cell>
        </row>
        <row r="2319">
          <cell r="E2319">
            <v>3999605</v>
          </cell>
          <cell r="F2319">
            <v>3</v>
          </cell>
          <cell r="G2319" t="str">
            <v xml:space="preserve">DU VAN THUONG                 </v>
          </cell>
          <cell r="H2319">
            <v>213</v>
          </cell>
        </row>
        <row r="2320">
          <cell r="E2320">
            <v>3999606</v>
          </cell>
          <cell r="F2320">
            <v>1</v>
          </cell>
          <cell r="G2320" t="str">
            <v xml:space="preserve">LE VAN HUNG                   </v>
          </cell>
          <cell r="H2320">
            <v>213</v>
          </cell>
        </row>
        <row r="2321">
          <cell r="E2321">
            <v>3999607</v>
          </cell>
          <cell r="F2321">
            <v>9</v>
          </cell>
          <cell r="G2321" t="str">
            <v xml:space="preserve">NGO THANH TUAN                </v>
          </cell>
          <cell r="H2321">
            <v>213</v>
          </cell>
        </row>
        <row r="2322">
          <cell r="E2322">
            <v>3999608</v>
          </cell>
          <cell r="F2322">
            <v>7</v>
          </cell>
          <cell r="G2322" t="str">
            <v xml:space="preserve">PHAM PHUONG LIEN              </v>
          </cell>
          <cell r="H2322">
            <v>213</v>
          </cell>
        </row>
        <row r="2323">
          <cell r="E2323">
            <v>3999609</v>
          </cell>
          <cell r="F2323">
            <v>5</v>
          </cell>
          <cell r="G2323" t="str">
            <v xml:space="preserve">PHAM DUC DUNG                 </v>
          </cell>
          <cell r="H2323">
            <v>213</v>
          </cell>
        </row>
        <row r="2324">
          <cell r="E2324">
            <v>3999610</v>
          </cell>
          <cell r="F2324">
            <v>3</v>
          </cell>
          <cell r="G2324" t="str">
            <v xml:space="preserve">NGUYEN THI BAC                </v>
          </cell>
          <cell r="H2324">
            <v>213</v>
          </cell>
        </row>
        <row r="2325">
          <cell r="E2325">
            <v>3999611</v>
          </cell>
          <cell r="F2325">
            <v>1</v>
          </cell>
          <cell r="G2325" t="str">
            <v xml:space="preserve">NGUYEN VAN BANG               </v>
          </cell>
          <cell r="H2325">
            <v>213</v>
          </cell>
        </row>
        <row r="2326">
          <cell r="E2326">
            <v>3999612</v>
          </cell>
          <cell r="F2326">
            <v>9</v>
          </cell>
          <cell r="G2326" t="str">
            <v xml:space="preserve">PHAM THI BICH                 </v>
          </cell>
          <cell r="H2326">
            <v>213</v>
          </cell>
        </row>
        <row r="2327">
          <cell r="E2327">
            <v>3999613</v>
          </cell>
          <cell r="F2327">
            <v>7</v>
          </cell>
          <cell r="G2327" t="str">
            <v xml:space="preserve">PHAM THI THUY                 </v>
          </cell>
          <cell r="H2327">
            <v>213</v>
          </cell>
        </row>
        <row r="2328">
          <cell r="E2328">
            <v>3999614</v>
          </cell>
          <cell r="F2328">
            <v>5</v>
          </cell>
          <cell r="G2328" t="str">
            <v xml:space="preserve">NGUYEN THI HUONG              </v>
          </cell>
          <cell r="H2328">
            <v>213</v>
          </cell>
        </row>
        <row r="2329">
          <cell r="E2329">
            <v>3999615</v>
          </cell>
          <cell r="F2329">
            <v>2</v>
          </cell>
          <cell r="G2329" t="str">
            <v xml:space="preserve">NGUYEN THI THU                </v>
          </cell>
          <cell r="H2329">
            <v>213</v>
          </cell>
        </row>
        <row r="2330">
          <cell r="E2330">
            <v>3999616</v>
          </cell>
          <cell r="F2330">
            <v>0</v>
          </cell>
          <cell r="G2330" t="str">
            <v xml:space="preserve">LE MANH HUNG                  </v>
          </cell>
          <cell r="H2330">
            <v>213</v>
          </cell>
        </row>
        <row r="2331">
          <cell r="E2331">
            <v>3999617</v>
          </cell>
          <cell r="F2331">
            <v>8</v>
          </cell>
          <cell r="G2331" t="str">
            <v xml:space="preserve">NGUYEN THI TUOI               </v>
          </cell>
          <cell r="H2331">
            <v>213</v>
          </cell>
        </row>
        <row r="2332">
          <cell r="E2332">
            <v>3999618</v>
          </cell>
          <cell r="F2332">
            <v>6</v>
          </cell>
          <cell r="G2332" t="str">
            <v xml:space="preserve">PHAM DUC THANG                </v>
          </cell>
          <cell r="H2332">
            <v>213</v>
          </cell>
        </row>
        <row r="2333">
          <cell r="E2333">
            <v>3999619</v>
          </cell>
          <cell r="F2333">
            <v>4</v>
          </cell>
          <cell r="G2333" t="str">
            <v xml:space="preserve">BUI THI LAN                   </v>
          </cell>
          <cell r="H2333">
            <v>213</v>
          </cell>
        </row>
        <row r="2334">
          <cell r="E2334">
            <v>3999620</v>
          </cell>
          <cell r="F2334">
            <v>2</v>
          </cell>
          <cell r="G2334" t="str">
            <v xml:space="preserve">NGUYEN BIEN THUY              </v>
          </cell>
          <cell r="H2334">
            <v>213</v>
          </cell>
        </row>
        <row r="2335">
          <cell r="E2335">
            <v>3999621</v>
          </cell>
          <cell r="F2335">
            <v>0</v>
          </cell>
          <cell r="G2335" t="str">
            <v xml:space="preserve">PHAM THI TRANG                </v>
          </cell>
          <cell r="H2335">
            <v>213</v>
          </cell>
        </row>
        <row r="2336">
          <cell r="E2336">
            <v>3999622</v>
          </cell>
          <cell r="F2336">
            <v>8</v>
          </cell>
          <cell r="G2336" t="str">
            <v xml:space="preserve">NHA PHAN PHOI DUYEN HOA       </v>
          </cell>
          <cell r="H2336">
            <v>213</v>
          </cell>
        </row>
        <row r="2337">
          <cell r="E2337">
            <v>3999623</v>
          </cell>
          <cell r="F2337">
            <v>6</v>
          </cell>
          <cell r="G2337" t="str">
            <v xml:space="preserve">NHA PHAN PHOI NAM HOACH       </v>
          </cell>
          <cell r="H2337">
            <v>213</v>
          </cell>
        </row>
        <row r="2338">
          <cell r="E2338">
            <v>3999624</v>
          </cell>
          <cell r="F2338">
            <v>4</v>
          </cell>
          <cell r="G2338" t="str">
            <v xml:space="preserve">NGUYEN MAI HUONG              </v>
          </cell>
          <cell r="H2338">
            <v>213</v>
          </cell>
        </row>
        <row r="2339">
          <cell r="E2339">
            <v>3999625</v>
          </cell>
          <cell r="F2339">
            <v>1</v>
          </cell>
          <cell r="G2339" t="str">
            <v xml:space="preserve">LUU THI YEN                   </v>
          </cell>
          <cell r="H2339">
            <v>213</v>
          </cell>
        </row>
        <row r="2340">
          <cell r="E2340">
            <v>3999626</v>
          </cell>
          <cell r="F2340">
            <v>9</v>
          </cell>
          <cell r="G2340" t="str">
            <v xml:space="preserve">LY NHAT LE                    </v>
          </cell>
          <cell r="H2340">
            <v>213</v>
          </cell>
        </row>
        <row r="2341">
          <cell r="E2341">
            <v>3999627</v>
          </cell>
          <cell r="F2341">
            <v>7</v>
          </cell>
          <cell r="G2341" t="str">
            <v xml:space="preserve">NGUYEN THI THUY               </v>
          </cell>
          <cell r="H2341">
            <v>213</v>
          </cell>
        </row>
        <row r="2342">
          <cell r="E2342">
            <v>3999628</v>
          </cell>
          <cell r="F2342">
            <v>5</v>
          </cell>
          <cell r="G2342" t="str">
            <v xml:space="preserve">TO THANH SON                  </v>
          </cell>
          <cell r="H2342">
            <v>213</v>
          </cell>
        </row>
        <row r="2343">
          <cell r="E2343">
            <v>3999629</v>
          </cell>
          <cell r="F2343">
            <v>3</v>
          </cell>
          <cell r="G2343" t="str">
            <v xml:space="preserve">TRAN TU UYEN                  </v>
          </cell>
          <cell r="H2343">
            <v>213</v>
          </cell>
        </row>
        <row r="2344">
          <cell r="E2344">
            <v>3999630</v>
          </cell>
          <cell r="F2344">
            <v>1</v>
          </cell>
          <cell r="G2344" t="str">
            <v xml:space="preserve">DO VAN MUOI                   </v>
          </cell>
          <cell r="H2344">
            <v>213</v>
          </cell>
        </row>
        <row r="2345">
          <cell r="E2345">
            <v>3999631</v>
          </cell>
          <cell r="F2345">
            <v>9</v>
          </cell>
          <cell r="G2345" t="str">
            <v xml:space="preserve">TRUONG VIET HA                </v>
          </cell>
          <cell r="H2345">
            <v>213</v>
          </cell>
        </row>
        <row r="2346">
          <cell r="E2346">
            <v>3999632</v>
          </cell>
          <cell r="F2346">
            <v>7</v>
          </cell>
          <cell r="G2346" t="str">
            <v xml:space="preserve">DO THI CUC                    </v>
          </cell>
          <cell r="H2346">
            <v>213</v>
          </cell>
        </row>
        <row r="2347">
          <cell r="E2347">
            <v>3999633</v>
          </cell>
          <cell r="F2347">
            <v>5</v>
          </cell>
          <cell r="G2347" t="str">
            <v xml:space="preserve">VU THI NGA                    </v>
          </cell>
          <cell r="H2347">
            <v>213</v>
          </cell>
        </row>
        <row r="2348">
          <cell r="E2348">
            <v>3999634</v>
          </cell>
          <cell r="F2348">
            <v>3</v>
          </cell>
          <cell r="G2348" t="str">
            <v xml:space="preserve">NGUYEN DAC DAO                </v>
          </cell>
          <cell r="H2348">
            <v>213</v>
          </cell>
        </row>
        <row r="2349">
          <cell r="E2349">
            <v>3999635</v>
          </cell>
          <cell r="F2349">
            <v>0</v>
          </cell>
          <cell r="G2349" t="str">
            <v xml:space="preserve">NGUYEN DUY BINH               </v>
          </cell>
          <cell r="H2349">
            <v>213</v>
          </cell>
        </row>
        <row r="2350">
          <cell r="E2350">
            <v>3999636</v>
          </cell>
          <cell r="F2350">
            <v>8</v>
          </cell>
          <cell r="G2350" t="str">
            <v xml:space="preserve">NHA PHAN PHOI LAM THAO        </v>
          </cell>
          <cell r="H2350">
            <v>213</v>
          </cell>
        </row>
        <row r="2351">
          <cell r="E2351">
            <v>3999637</v>
          </cell>
          <cell r="F2351">
            <v>6</v>
          </cell>
          <cell r="G2351" t="str">
            <v xml:space="preserve">VU DINH THANH                 </v>
          </cell>
          <cell r="H2351">
            <v>213</v>
          </cell>
        </row>
        <row r="2352">
          <cell r="E2352">
            <v>3999638</v>
          </cell>
          <cell r="F2352">
            <v>4</v>
          </cell>
          <cell r="G2352" t="str">
            <v xml:space="preserve">NHA PHAN PHOI MANH HUNG       </v>
          </cell>
          <cell r="H2352">
            <v>213</v>
          </cell>
        </row>
        <row r="2353">
          <cell r="E2353">
            <v>3999639</v>
          </cell>
          <cell r="F2353">
            <v>2</v>
          </cell>
          <cell r="G2353" t="str">
            <v xml:space="preserve">NHA PHAN PHOI YEN HUNG        </v>
          </cell>
          <cell r="H2353">
            <v>213</v>
          </cell>
        </row>
        <row r="2354">
          <cell r="E2354">
            <v>3999640</v>
          </cell>
          <cell r="F2354">
            <v>0</v>
          </cell>
          <cell r="G2354" t="str">
            <v xml:space="preserve">NHA PHAN PHOI HONG THUY       </v>
          </cell>
          <cell r="H2354">
            <v>213</v>
          </cell>
        </row>
        <row r="2355">
          <cell r="E2355">
            <v>3999641</v>
          </cell>
          <cell r="F2355">
            <v>8</v>
          </cell>
          <cell r="G2355" t="str">
            <v xml:space="preserve">NHA PHAN PHOI KIEU ANH        </v>
          </cell>
          <cell r="H2355">
            <v>213</v>
          </cell>
        </row>
        <row r="2356">
          <cell r="E2356">
            <v>3999642</v>
          </cell>
          <cell r="F2356">
            <v>6</v>
          </cell>
          <cell r="G2356" t="str">
            <v xml:space="preserve">NGUYEN HONG SON               </v>
          </cell>
          <cell r="H2356">
            <v>213</v>
          </cell>
        </row>
        <row r="2357">
          <cell r="E2357">
            <v>3999643</v>
          </cell>
          <cell r="F2357">
            <v>4</v>
          </cell>
          <cell r="G2357" t="str">
            <v xml:space="preserve">DOAN THI LAN ANH              </v>
          </cell>
          <cell r="H2357">
            <v>213</v>
          </cell>
        </row>
        <row r="2358">
          <cell r="E2358">
            <v>3999644</v>
          </cell>
          <cell r="F2358">
            <v>2</v>
          </cell>
          <cell r="G2358" t="str">
            <v xml:space="preserve">LE DUC HOA                    </v>
          </cell>
          <cell r="H2358">
            <v>213</v>
          </cell>
        </row>
        <row r="2359">
          <cell r="E2359">
            <v>3999645</v>
          </cell>
          <cell r="F2359">
            <v>9</v>
          </cell>
          <cell r="G2359" t="str">
            <v xml:space="preserve">PHAM THI THANH                </v>
          </cell>
          <cell r="H2359">
            <v>213</v>
          </cell>
        </row>
        <row r="2360">
          <cell r="E2360">
            <v>3999646</v>
          </cell>
          <cell r="F2360">
            <v>7</v>
          </cell>
          <cell r="G2360" t="str">
            <v xml:space="preserve">LAM THI HANH                  </v>
          </cell>
          <cell r="H2360">
            <v>213</v>
          </cell>
        </row>
        <row r="2361">
          <cell r="E2361">
            <v>3999647</v>
          </cell>
          <cell r="F2361">
            <v>5</v>
          </cell>
          <cell r="G2361" t="str">
            <v xml:space="preserve">TRAN THI THANH CHAM           </v>
          </cell>
          <cell r="H2361">
            <v>213</v>
          </cell>
        </row>
        <row r="2362">
          <cell r="E2362">
            <v>3999648</v>
          </cell>
          <cell r="F2362">
            <v>3</v>
          </cell>
          <cell r="G2362" t="str">
            <v xml:space="preserve">TRINH THI BAN                 </v>
          </cell>
          <cell r="H2362">
            <v>213</v>
          </cell>
        </row>
        <row r="2363">
          <cell r="E2363">
            <v>3999649</v>
          </cell>
          <cell r="F2363">
            <v>1</v>
          </cell>
          <cell r="G2363" t="str">
            <v xml:space="preserve">DANG DUY TAM                  </v>
          </cell>
          <cell r="H2363">
            <v>213</v>
          </cell>
        </row>
        <row r="2364">
          <cell r="E2364">
            <v>3999650</v>
          </cell>
          <cell r="F2364">
            <v>9</v>
          </cell>
          <cell r="G2364" t="str">
            <v xml:space="preserve">LE HONG HOA                   </v>
          </cell>
          <cell r="H2364">
            <v>213</v>
          </cell>
        </row>
        <row r="2365">
          <cell r="E2365">
            <v>3999651</v>
          </cell>
          <cell r="F2365">
            <v>7</v>
          </cell>
          <cell r="G2365" t="str">
            <v xml:space="preserve">TRAN THI DUNG                 </v>
          </cell>
          <cell r="H2365">
            <v>213</v>
          </cell>
        </row>
        <row r="2366">
          <cell r="E2366">
            <v>3999652</v>
          </cell>
          <cell r="F2366">
            <v>5</v>
          </cell>
          <cell r="G2366" t="str">
            <v xml:space="preserve">NGUYEN VAN LOI                </v>
          </cell>
          <cell r="H2366">
            <v>213</v>
          </cell>
        </row>
        <row r="2367">
          <cell r="E2367">
            <v>3999653</v>
          </cell>
          <cell r="F2367">
            <v>3</v>
          </cell>
          <cell r="G2367" t="str">
            <v xml:space="preserve">TONG THI HAI AN               </v>
          </cell>
          <cell r="H2367">
            <v>213</v>
          </cell>
        </row>
        <row r="2368">
          <cell r="E2368">
            <v>3999654</v>
          </cell>
          <cell r="F2368">
            <v>1</v>
          </cell>
          <cell r="G2368" t="str">
            <v xml:space="preserve">PHUNG VAN HUNG                </v>
          </cell>
          <cell r="H2368">
            <v>213</v>
          </cell>
        </row>
        <row r="2369">
          <cell r="E2369">
            <v>3999655</v>
          </cell>
          <cell r="F2369">
            <v>8</v>
          </cell>
          <cell r="G2369" t="str">
            <v xml:space="preserve">DO THI TUYEN                  </v>
          </cell>
          <cell r="H2369">
            <v>213</v>
          </cell>
        </row>
        <row r="2370">
          <cell r="E2370">
            <v>3999656</v>
          </cell>
          <cell r="F2370">
            <v>6</v>
          </cell>
          <cell r="G2370" t="str">
            <v xml:space="preserve">NGUYEN TIEN VUONG             </v>
          </cell>
          <cell r="H2370">
            <v>213</v>
          </cell>
        </row>
        <row r="2371">
          <cell r="E2371">
            <v>3999657</v>
          </cell>
          <cell r="F2371">
            <v>4</v>
          </cell>
          <cell r="G2371" t="str">
            <v xml:space="preserve">LE VAN CAT                    </v>
          </cell>
          <cell r="H2371">
            <v>213</v>
          </cell>
        </row>
        <row r="2372">
          <cell r="E2372">
            <v>3999658</v>
          </cell>
          <cell r="F2372">
            <v>2</v>
          </cell>
          <cell r="G2372" t="str">
            <v xml:space="preserve">PHAN MINH KHOI                </v>
          </cell>
          <cell r="H2372">
            <v>213</v>
          </cell>
        </row>
        <row r="2373">
          <cell r="E2373">
            <v>3999662</v>
          </cell>
          <cell r="F2373">
            <v>4</v>
          </cell>
          <cell r="G2373" t="str">
            <v xml:space="preserve">BUI THI HONG                  </v>
          </cell>
          <cell r="H2373">
            <v>213</v>
          </cell>
        </row>
        <row r="2374">
          <cell r="E2374">
            <v>3999663</v>
          </cell>
          <cell r="F2374">
            <v>2</v>
          </cell>
          <cell r="G2374" t="str">
            <v xml:space="preserve">LE VAN HUNG                   </v>
          </cell>
          <cell r="H2374">
            <v>213</v>
          </cell>
        </row>
        <row r="2375">
          <cell r="E2375">
            <v>3999664</v>
          </cell>
          <cell r="F2375">
            <v>0</v>
          </cell>
          <cell r="G2375" t="str">
            <v xml:space="preserve">NGO SY CAN                    </v>
          </cell>
          <cell r="H2375">
            <v>213</v>
          </cell>
        </row>
        <row r="2376">
          <cell r="E2376">
            <v>3999667</v>
          </cell>
          <cell r="F2376">
            <v>3</v>
          </cell>
          <cell r="G2376" t="str">
            <v xml:space="preserve">NGUYEN THI XUAN               </v>
          </cell>
          <cell r="H2376">
            <v>213</v>
          </cell>
        </row>
        <row r="2377">
          <cell r="E2377">
            <v>3999668</v>
          </cell>
          <cell r="F2377">
            <v>1</v>
          </cell>
          <cell r="G2377" t="str">
            <v xml:space="preserve">NGUYEN THI NGAN               </v>
          </cell>
          <cell r="H2377">
            <v>213</v>
          </cell>
        </row>
        <row r="2378">
          <cell r="E2378">
            <v>3999669</v>
          </cell>
          <cell r="F2378">
            <v>9</v>
          </cell>
          <cell r="G2378" t="str">
            <v xml:space="preserve">NGUYEN DUC HOAN               </v>
          </cell>
          <cell r="H2378">
            <v>213</v>
          </cell>
        </row>
        <row r="2379">
          <cell r="E2379">
            <v>3999670</v>
          </cell>
          <cell r="F2379">
            <v>7</v>
          </cell>
          <cell r="G2379" t="str">
            <v xml:space="preserve">LE THI THOA                   </v>
          </cell>
          <cell r="H2379">
            <v>213</v>
          </cell>
        </row>
        <row r="2380">
          <cell r="E2380">
            <v>3999671</v>
          </cell>
          <cell r="F2380">
            <v>5</v>
          </cell>
          <cell r="G2380" t="str">
            <v xml:space="preserve">DO THI THANH THUONG           </v>
          </cell>
          <cell r="H2380">
            <v>213</v>
          </cell>
        </row>
        <row r="2381">
          <cell r="E2381">
            <v>3999672</v>
          </cell>
          <cell r="F2381">
            <v>3</v>
          </cell>
          <cell r="G2381" t="str">
            <v xml:space="preserve">LE NGOC MINH                  </v>
          </cell>
          <cell r="H2381">
            <v>213</v>
          </cell>
        </row>
        <row r="2382">
          <cell r="E2382">
            <v>3999673</v>
          </cell>
          <cell r="F2382">
            <v>1</v>
          </cell>
          <cell r="G2382" t="str">
            <v xml:space="preserve">VU THI OANH                   </v>
          </cell>
          <cell r="H2382">
            <v>213</v>
          </cell>
        </row>
        <row r="2383">
          <cell r="E2383">
            <v>3999674</v>
          </cell>
          <cell r="F2383">
            <v>9</v>
          </cell>
          <cell r="G2383" t="str">
            <v xml:space="preserve">PHAM VAN THUONG               </v>
          </cell>
          <cell r="H2383">
            <v>213</v>
          </cell>
        </row>
        <row r="2384">
          <cell r="E2384">
            <v>3999675</v>
          </cell>
          <cell r="F2384">
            <v>6</v>
          </cell>
          <cell r="G2384" t="str">
            <v xml:space="preserve">TRUONG XUAN LOC               </v>
          </cell>
          <cell r="H2384">
            <v>213</v>
          </cell>
        </row>
        <row r="2385">
          <cell r="E2385">
            <v>3999676</v>
          </cell>
          <cell r="F2385">
            <v>4</v>
          </cell>
          <cell r="G2385" t="str">
            <v xml:space="preserve">NGUYEN THE BINH               </v>
          </cell>
          <cell r="H2385">
            <v>213</v>
          </cell>
        </row>
        <row r="2386">
          <cell r="E2386">
            <v>3999677</v>
          </cell>
          <cell r="F2386">
            <v>2</v>
          </cell>
          <cell r="G2386" t="str">
            <v xml:space="preserve">LE THI LUONG                  </v>
          </cell>
          <cell r="H2386">
            <v>213</v>
          </cell>
        </row>
        <row r="2387">
          <cell r="E2387">
            <v>3999678</v>
          </cell>
          <cell r="F2387">
            <v>0</v>
          </cell>
          <cell r="G2387" t="str">
            <v xml:space="preserve">PHAM THI AN LAN               </v>
          </cell>
          <cell r="H2387">
            <v>213</v>
          </cell>
        </row>
        <row r="2388">
          <cell r="E2388">
            <v>3999679</v>
          </cell>
          <cell r="F2388">
            <v>8</v>
          </cell>
          <cell r="G2388" t="str">
            <v xml:space="preserve">THAI THI HUE                  </v>
          </cell>
          <cell r="H2388">
            <v>213</v>
          </cell>
        </row>
        <row r="2389">
          <cell r="E2389">
            <v>3999680</v>
          </cell>
          <cell r="F2389">
            <v>6</v>
          </cell>
          <cell r="G2389" t="str">
            <v xml:space="preserve">NGO THI SINH                  </v>
          </cell>
          <cell r="H2389">
            <v>213</v>
          </cell>
        </row>
        <row r="2390">
          <cell r="E2390">
            <v>3999681</v>
          </cell>
          <cell r="F2390">
            <v>4</v>
          </cell>
          <cell r="G2390" t="str">
            <v xml:space="preserve">HO THI LE HANG                </v>
          </cell>
          <cell r="H2390">
            <v>213</v>
          </cell>
        </row>
        <row r="2391">
          <cell r="E2391">
            <v>3999682</v>
          </cell>
          <cell r="F2391">
            <v>2</v>
          </cell>
          <cell r="G2391" t="str">
            <v xml:space="preserve">LE VAN XUAN                   </v>
          </cell>
          <cell r="H2391">
            <v>213</v>
          </cell>
        </row>
        <row r="2392">
          <cell r="E2392">
            <v>3999683</v>
          </cell>
          <cell r="F2392">
            <v>0</v>
          </cell>
          <cell r="G2392" t="str">
            <v xml:space="preserve">DN TU NHAN CUONG HAI          </v>
          </cell>
          <cell r="H2392">
            <v>213</v>
          </cell>
        </row>
        <row r="2393">
          <cell r="E2393">
            <v>3999684</v>
          </cell>
          <cell r="F2393">
            <v>8</v>
          </cell>
          <cell r="G2393" t="str">
            <v xml:space="preserve">NGUYEN DINH HOE               </v>
          </cell>
          <cell r="H2393">
            <v>213</v>
          </cell>
        </row>
        <row r="2394">
          <cell r="E2394">
            <v>3999685</v>
          </cell>
          <cell r="F2394">
            <v>5</v>
          </cell>
          <cell r="G2394" t="str">
            <v xml:space="preserve">LE BA VUONG                   </v>
          </cell>
          <cell r="H2394">
            <v>213</v>
          </cell>
        </row>
        <row r="2395">
          <cell r="E2395">
            <v>3999686</v>
          </cell>
          <cell r="F2395">
            <v>3</v>
          </cell>
          <cell r="G2395" t="str">
            <v xml:space="preserve">DINH THI OANH                 </v>
          </cell>
          <cell r="H2395">
            <v>213</v>
          </cell>
        </row>
        <row r="2396">
          <cell r="E2396">
            <v>3999687</v>
          </cell>
          <cell r="F2396">
            <v>1</v>
          </cell>
          <cell r="G2396" t="str">
            <v xml:space="preserve">TRUONG VAN THANG              </v>
          </cell>
          <cell r="H2396">
            <v>213</v>
          </cell>
        </row>
        <row r="2397">
          <cell r="E2397">
            <v>3999688</v>
          </cell>
          <cell r="F2397">
            <v>9</v>
          </cell>
          <cell r="G2397" t="str">
            <v xml:space="preserve">LE VAN THUAN                  </v>
          </cell>
          <cell r="H2397">
            <v>213</v>
          </cell>
        </row>
        <row r="2398">
          <cell r="E2398">
            <v>3999689</v>
          </cell>
          <cell r="F2398">
            <v>7</v>
          </cell>
          <cell r="G2398" t="str">
            <v xml:space="preserve">DAO THI BON                   </v>
          </cell>
          <cell r="H2398">
            <v>213</v>
          </cell>
        </row>
        <row r="2399">
          <cell r="E2399">
            <v>3999690</v>
          </cell>
          <cell r="F2399">
            <v>5</v>
          </cell>
          <cell r="G2399" t="str">
            <v xml:space="preserve">HOANG THI LIEN                </v>
          </cell>
          <cell r="H2399">
            <v>213</v>
          </cell>
        </row>
        <row r="2400">
          <cell r="E2400">
            <v>3999691</v>
          </cell>
          <cell r="F2400">
            <v>3</v>
          </cell>
          <cell r="G2400" t="str">
            <v xml:space="preserve">NGUYEN HUU HIEN               </v>
          </cell>
          <cell r="H2400">
            <v>213</v>
          </cell>
        </row>
        <row r="2401">
          <cell r="E2401">
            <v>3999692</v>
          </cell>
          <cell r="F2401">
            <v>1</v>
          </cell>
          <cell r="G2401" t="str">
            <v xml:space="preserve">VU THI DUNG                   </v>
          </cell>
          <cell r="H2401">
            <v>213</v>
          </cell>
        </row>
        <row r="2402">
          <cell r="E2402">
            <v>3999693</v>
          </cell>
          <cell r="F2402">
            <v>9</v>
          </cell>
          <cell r="G2402" t="str">
            <v xml:space="preserve">DAO XUAN TINH                 </v>
          </cell>
          <cell r="H2402">
            <v>213</v>
          </cell>
        </row>
        <row r="2403">
          <cell r="E2403">
            <v>3999694</v>
          </cell>
          <cell r="F2403">
            <v>7</v>
          </cell>
          <cell r="G2403" t="str">
            <v xml:space="preserve">DO NHU QUYET                  </v>
          </cell>
          <cell r="H2403">
            <v>213</v>
          </cell>
        </row>
        <row r="2404">
          <cell r="E2404">
            <v>3999695</v>
          </cell>
          <cell r="F2404">
            <v>4</v>
          </cell>
          <cell r="G2404" t="str">
            <v xml:space="preserve">CHU VIET NGA                  </v>
          </cell>
          <cell r="H2404">
            <v>213</v>
          </cell>
        </row>
        <row r="2405">
          <cell r="E2405">
            <v>3999696</v>
          </cell>
          <cell r="F2405">
            <v>2</v>
          </cell>
          <cell r="G2405" t="str">
            <v xml:space="preserve">HOANG HAI HANH                </v>
          </cell>
          <cell r="H2405">
            <v>213</v>
          </cell>
        </row>
        <row r="2406">
          <cell r="E2406">
            <v>3999699</v>
          </cell>
          <cell r="F2406">
            <v>6</v>
          </cell>
          <cell r="G2406" t="str">
            <v xml:space="preserve">NGUYEN NHU VUONG              </v>
          </cell>
          <cell r="H2406">
            <v>213</v>
          </cell>
        </row>
        <row r="2407">
          <cell r="E2407">
            <v>3999700</v>
          </cell>
          <cell r="F2407">
            <v>2</v>
          </cell>
          <cell r="G2407" t="str">
            <v xml:space="preserve">NGUYEN BA THAO                </v>
          </cell>
          <cell r="H2407">
            <v>213</v>
          </cell>
        </row>
        <row r="2408">
          <cell r="E2408">
            <v>3999701</v>
          </cell>
          <cell r="F2408">
            <v>0</v>
          </cell>
          <cell r="G2408" t="str">
            <v xml:space="preserve">PHAN THI HA                   </v>
          </cell>
          <cell r="H2408">
            <v>213</v>
          </cell>
        </row>
        <row r="2409">
          <cell r="E2409">
            <v>3999702</v>
          </cell>
          <cell r="F2409">
            <v>8</v>
          </cell>
          <cell r="G2409" t="str">
            <v xml:space="preserve">PHAM THI THO                  </v>
          </cell>
          <cell r="H2409">
            <v>213</v>
          </cell>
        </row>
        <row r="2410">
          <cell r="E2410">
            <v>3999703</v>
          </cell>
          <cell r="F2410">
            <v>6</v>
          </cell>
          <cell r="G2410" t="str">
            <v xml:space="preserve">NGUYEN THI NGAT               </v>
          </cell>
          <cell r="H2410">
            <v>213</v>
          </cell>
        </row>
        <row r="2411">
          <cell r="E2411">
            <v>3999704</v>
          </cell>
          <cell r="F2411">
            <v>4</v>
          </cell>
          <cell r="G2411" t="str">
            <v xml:space="preserve">DO DINH CHUNG                 </v>
          </cell>
          <cell r="H2411">
            <v>213</v>
          </cell>
        </row>
        <row r="2412">
          <cell r="E2412">
            <v>3999705</v>
          </cell>
          <cell r="F2412">
            <v>1</v>
          </cell>
          <cell r="G2412" t="str">
            <v xml:space="preserve">DO THI KIM THONG              </v>
          </cell>
          <cell r="H2412">
            <v>213</v>
          </cell>
        </row>
        <row r="2413">
          <cell r="E2413">
            <v>3999706</v>
          </cell>
          <cell r="F2413">
            <v>9</v>
          </cell>
          <cell r="G2413" t="str">
            <v xml:space="preserve">DUONG THI DUY                 </v>
          </cell>
          <cell r="H2413">
            <v>213</v>
          </cell>
        </row>
        <row r="2414">
          <cell r="E2414">
            <v>3999707</v>
          </cell>
          <cell r="F2414">
            <v>7</v>
          </cell>
          <cell r="G2414" t="str">
            <v xml:space="preserve">DO XUAN LUAT                  </v>
          </cell>
          <cell r="H2414">
            <v>213</v>
          </cell>
        </row>
        <row r="2415">
          <cell r="E2415">
            <v>3999708</v>
          </cell>
          <cell r="F2415">
            <v>5</v>
          </cell>
          <cell r="G2415" t="str">
            <v xml:space="preserve">LAI DANG HA                   </v>
          </cell>
          <cell r="H2415">
            <v>213</v>
          </cell>
        </row>
        <row r="2416">
          <cell r="E2416">
            <v>3999709</v>
          </cell>
          <cell r="F2416">
            <v>3</v>
          </cell>
          <cell r="G2416" t="str">
            <v xml:space="preserve">NGUYEN QUY DUONG              </v>
          </cell>
          <cell r="H2416">
            <v>213</v>
          </cell>
        </row>
        <row r="2417">
          <cell r="E2417">
            <v>3999710</v>
          </cell>
          <cell r="F2417">
            <v>1</v>
          </cell>
          <cell r="G2417" t="str">
            <v xml:space="preserve">DO THI BICH LIEN              </v>
          </cell>
          <cell r="H2417">
            <v>213</v>
          </cell>
        </row>
        <row r="2418">
          <cell r="E2418">
            <v>3999713</v>
          </cell>
          <cell r="F2418">
            <v>5</v>
          </cell>
          <cell r="G2418" t="str">
            <v xml:space="preserve">DINH QUOC PHUONG              </v>
          </cell>
          <cell r="H2418">
            <v>213</v>
          </cell>
        </row>
        <row r="2419">
          <cell r="E2419">
            <v>3999714</v>
          </cell>
          <cell r="F2419">
            <v>3</v>
          </cell>
          <cell r="G2419" t="str">
            <v xml:space="preserve">PHAM VAN TRINH                </v>
          </cell>
          <cell r="H2419">
            <v>213</v>
          </cell>
        </row>
        <row r="2420">
          <cell r="E2420">
            <v>3999715</v>
          </cell>
          <cell r="F2420">
            <v>0</v>
          </cell>
          <cell r="G2420" t="str">
            <v xml:space="preserve">NGUYEN THI HA                 </v>
          </cell>
          <cell r="H2420">
            <v>213</v>
          </cell>
        </row>
        <row r="2421">
          <cell r="E2421">
            <v>3999716</v>
          </cell>
          <cell r="F2421">
            <v>8</v>
          </cell>
          <cell r="G2421" t="str">
            <v xml:space="preserve">HOANG QUOC TUAN               </v>
          </cell>
          <cell r="H2421">
            <v>213</v>
          </cell>
        </row>
        <row r="2422">
          <cell r="E2422">
            <v>3999717</v>
          </cell>
          <cell r="F2422">
            <v>6</v>
          </cell>
          <cell r="G2422" t="str">
            <v xml:space="preserve">NGUYEN VAN HOACH              </v>
          </cell>
          <cell r="H2422">
            <v>213</v>
          </cell>
        </row>
        <row r="2423">
          <cell r="E2423">
            <v>3999718</v>
          </cell>
          <cell r="F2423">
            <v>4</v>
          </cell>
          <cell r="G2423" t="str">
            <v xml:space="preserve">PHAM MINH DUC                 </v>
          </cell>
          <cell r="H2423">
            <v>213</v>
          </cell>
        </row>
        <row r="2424">
          <cell r="E2424">
            <v>3999722</v>
          </cell>
          <cell r="F2424">
            <v>6</v>
          </cell>
          <cell r="G2424" t="str">
            <v xml:space="preserve">PHAM VAN DAT                  </v>
          </cell>
          <cell r="H2424">
            <v>213</v>
          </cell>
        </row>
        <row r="2425">
          <cell r="E2425">
            <v>3999723</v>
          </cell>
          <cell r="F2425">
            <v>4</v>
          </cell>
          <cell r="G2425" t="str">
            <v xml:space="preserve">PHUNG THI THUY                </v>
          </cell>
          <cell r="H2425">
            <v>213</v>
          </cell>
        </row>
        <row r="2426">
          <cell r="E2426">
            <v>3999724</v>
          </cell>
          <cell r="F2426">
            <v>2</v>
          </cell>
          <cell r="G2426" t="str">
            <v xml:space="preserve">LUU THI NU                    </v>
          </cell>
          <cell r="H2426">
            <v>213</v>
          </cell>
        </row>
        <row r="2427">
          <cell r="E2427">
            <v>3999725</v>
          </cell>
          <cell r="F2427">
            <v>9</v>
          </cell>
          <cell r="G2427" t="str">
            <v xml:space="preserve">DO THI KIM THI                </v>
          </cell>
          <cell r="H2427">
            <v>213</v>
          </cell>
        </row>
        <row r="2428">
          <cell r="E2428">
            <v>3999726</v>
          </cell>
          <cell r="F2428">
            <v>7</v>
          </cell>
          <cell r="G2428" t="str">
            <v xml:space="preserve">DO HUY HIEN                   </v>
          </cell>
          <cell r="H2428">
            <v>213</v>
          </cell>
        </row>
        <row r="2429">
          <cell r="E2429">
            <v>3999727</v>
          </cell>
          <cell r="F2429">
            <v>5</v>
          </cell>
          <cell r="G2429" t="str">
            <v xml:space="preserve">DOAN XUAN HANH                </v>
          </cell>
          <cell r="H2429">
            <v>213</v>
          </cell>
        </row>
        <row r="2430">
          <cell r="E2430">
            <v>3999728</v>
          </cell>
          <cell r="F2430">
            <v>3</v>
          </cell>
          <cell r="G2430" t="str">
            <v xml:space="preserve">NGUYEN VAN TOAN               </v>
          </cell>
          <cell r="H2430">
            <v>213</v>
          </cell>
        </row>
        <row r="2431">
          <cell r="E2431">
            <v>3999729</v>
          </cell>
          <cell r="F2431">
            <v>1</v>
          </cell>
          <cell r="G2431" t="str">
            <v xml:space="preserve">LE THI HUONG                  </v>
          </cell>
          <cell r="H2431">
            <v>213</v>
          </cell>
        </row>
        <row r="2432">
          <cell r="E2432">
            <v>3999730</v>
          </cell>
          <cell r="F2432">
            <v>9</v>
          </cell>
          <cell r="G2432" t="str">
            <v xml:space="preserve">TRAN NGOC TUAN                </v>
          </cell>
          <cell r="H2432">
            <v>213</v>
          </cell>
        </row>
        <row r="2433">
          <cell r="E2433">
            <v>3999732</v>
          </cell>
          <cell r="F2433">
            <v>5</v>
          </cell>
          <cell r="G2433" t="str">
            <v xml:space="preserve">DO THI LUU YEN NGA            </v>
          </cell>
          <cell r="H2433">
            <v>213</v>
          </cell>
        </row>
        <row r="2434">
          <cell r="E2434">
            <v>3999733</v>
          </cell>
          <cell r="F2434">
            <v>3</v>
          </cell>
          <cell r="G2434" t="str">
            <v xml:space="preserve">HO THI HUYEN TRANG            </v>
          </cell>
          <cell r="H2434">
            <v>213</v>
          </cell>
        </row>
        <row r="2435">
          <cell r="E2435">
            <v>3999734</v>
          </cell>
          <cell r="F2435">
            <v>1</v>
          </cell>
          <cell r="G2435" t="str">
            <v xml:space="preserve">TRAN VAN CHUNG                </v>
          </cell>
          <cell r="H2435">
            <v>213</v>
          </cell>
        </row>
        <row r="2436">
          <cell r="E2436">
            <v>3999735</v>
          </cell>
          <cell r="F2436">
            <v>8</v>
          </cell>
          <cell r="G2436" t="str">
            <v xml:space="preserve">LE VAN CHIEN                  </v>
          </cell>
          <cell r="H2436">
            <v>213</v>
          </cell>
        </row>
        <row r="2437">
          <cell r="E2437">
            <v>3999736</v>
          </cell>
          <cell r="F2437">
            <v>6</v>
          </cell>
          <cell r="G2437" t="str">
            <v xml:space="preserve">PHAM VAN HONG                 </v>
          </cell>
          <cell r="H2437">
            <v>213</v>
          </cell>
        </row>
        <row r="2438">
          <cell r="E2438">
            <v>3999737</v>
          </cell>
          <cell r="F2438">
            <v>4</v>
          </cell>
          <cell r="G2438" t="str">
            <v xml:space="preserve">HA VAN DAT                    </v>
          </cell>
          <cell r="H2438">
            <v>213</v>
          </cell>
        </row>
        <row r="2439">
          <cell r="E2439">
            <v>3999738</v>
          </cell>
          <cell r="F2439">
            <v>2</v>
          </cell>
          <cell r="G2439" t="str">
            <v xml:space="preserve">LE VINH QUANG                 </v>
          </cell>
          <cell r="H2439">
            <v>213</v>
          </cell>
        </row>
        <row r="2440">
          <cell r="E2440">
            <v>3999739</v>
          </cell>
          <cell r="F2440">
            <v>0</v>
          </cell>
          <cell r="G2440" t="str">
            <v xml:space="preserve">VUONG VAN KIEN                </v>
          </cell>
          <cell r="H2440">
            <v>213</v>
          </cell>
        </row>
        <row r="2441">
          <cell r="E2441">
            <v>3999740</v>
          </cell>
          <cell r="F2441">
            <v>8</v>
          </cell>
          <cell r="G2441" t="str">
            <v xml:space="preserve">DO THI THUY                   </v>
          </cell>
          <cell r="H2441">
            <v>213</v>
          </cell>
        </row>
        <row r="2442">
          <cell r="E2442">
            <v>3999741</v>
          </cell>
          <cell r="F2442">
            <v>6</v>
          </cell>
          <cell r="G2442" t="str">
            <v xml:space="preserve">CTY CPTM TONG HOP NINH BINH   </v>
          </cell>
          <cell r="H2442">
            <v>213</v>
          </cell>
        </row>
        <row r="2443">
          <cell r="E2443">
            <v>3999742</v>
          </cell>
          <cell r="F2443">
            <v>4</v>
          </cell>
          <cell r="G2443" t="str">
            <v xml:space="preserve">DN TU NHAN MAI HOANH          </v>
          </cell>
          <cell r="H2443">
            <v>213</v>
          </cell>
        </row>
        <row r="2444">
          <cell r="E2444">
            <v>3999743</v>
          </cell>
          <cell r="F2444">
            <v>2</v>
          </cell>
          <cell r="G2444" t="str">
            <v xml:space="preserve">TRUONG VAN LOI                </v>
          </cell>
          <cell r="H2444">
            <v>213</v>
          </cell>
        </row>
        <row r="2445">
          <cell r="E2445">
            <v>3999744</v>
          </cell>
          <cell r="F2445">
            <v>0</v>
          </cell>
          <cell r="G2445" t="str">
            <v xml:space="preserve">HA THI THUC TRINH             </v>
          </cell>
          <cell r="H2445">
            <v>213</v>
          </cell>
        </row>
        <row r="2446">
          <cell r="E2446">
            <v>3999745</v>
          </cell>
          <cell r="F2446">
            <v>7</v>
          </cell>
          <cell r="G2446" t="str">
            <v xml:space="preserve">VU VAN LUNG                   </v>
          </cell>
          <cell r="H2446">
            <v>213</v>
          </cell>
        </row>
        <row r="2447">
          <cell r="E2447">
            <v>3999746</v>
          </cell>
          <cell r="F2447">
            <v>5</v>
          </cell>
          <cell r="G2447" t="str">
            <v xml:space="preserve">NGUYEN VAN TOAN               </v>
          </cell>
          <cell r="H2447">
            <v>213</v>
          </cell>
        </row>
        <row r="2448">
          <cell r="E2448">
            <v>3999747</v>
          </cell>
          <cell r="F2448">
            <v>3</v>
          </cell>
          <cell r="G2448" t="str">
            <v xml:space="preserve">BUI VAN NEN                   </v>
          </cell>
          <cell r="H2448">
            <v>213</v>
          </cell>
        </row>
        <row r="2449">
          <cell r="E2449">
            <v>3999748</v>
          </cell>
          <cell r="F2449">
            <v>1</v>
          </cell>
          <cell r="G2449" t="str">
            <v xml:space="preserve">TRINH ANH DUNG                </v>
          </cell>
          <cell r="H2449">
            <v>213</v>
          </cell>
        </row>
        <row r="2450">
          <cell r="E2450">
            <v>3999749</v>
          </cell>
          <cell r="F2450">
            <v>9</v>
          </cell>
          <cell r="G2450" t="str">
            <v xml:space="preserve">VU HONG THUAN                 </v>
          </cell>
          <cell r="H2450">
            <v>213</v>
          </cell>
        </row>
        <row r="2451">
          <cell r="E2451">
            <v>3999750</v>
          </cell>
          <cell r="F2451">
            <v>7</v>
          </cell>
          <cell r="G2451" t="str">
            <v xml:space="preserve">VU VAN TU                     </v>
          </cell>
          <cell r="H2451">
            <v>213</v>
          </cell>
        </row>
        <row r="2452">
          <cell r="E2452">
            <v>3999751</v>
          </cell>
          <cell r="F2452">
            <v>5</v>
          </cell>
          <cell r="G2452" t="str">
            <v xml:space="preserve">LE THI LUYEN                  </v>
          </cell>
          <cell r="H2452">
            <v>213</v>
          </cell>
        </row>
        <row r="2453">
          <cell r="E2453">
            <v>3999752</v>
          </cell>
          <cell r="F2453">
            <v>3</v>
          </cell>
          <cell r="G2453" t="str">
            <v xml:space="preserve">BUI THI PHUONG                </v>
          </cell>
          <cell r="H2453">
            <v>213</v>
          </cell>
        </row>
        <row r="2454">
          <cell r="E2454">
            <v>3999753</v>
          </cell>
          <cell r="F2454">
            <v>1</v>
          </cell>
          <cell r="G2454" t="str">
            <v xml:space="preserve">TRAN THI LOAN                 </v>
          </cell>
          <cell r="H2454">
            <v>213</v>
          </cell>
        </row>
        <row r="2455">
          <cell r="E2455">
            <v>3999754</v>
          </cell>
          <cell r="F2455">
            <v>9</v>
          </cell>
          <cell r="G2455" t="str">
            <v xml:space="preserve">MAC TUAN HUNG                 </v>
          </cell>
          <cell r="H2455">
            <v>213</v>
          </cell>
        </row>
        <row r="2456">
          <cell r="E2456">
            <v>3999755</v>
          </cell>
          <cell r="F2456">
            <v>6</v>
          </cell>
          <cell r="G2456" t="str">
            <v xml:space="preserve">DUONG THI KIM HANG            </v>
          </cell>
          <cell r="H2456">
            <v>213</v>
          </cell>
        </row>
        <row r="2457">
          <cell r="E2457">
            <v>3999756</v>
          </cell>
          <cell r="F2457">
            <v>4</v>
          </cell>
          <cell r="G2457" t="str">
            <v xml:space="preserve">NGUYEN VAN DO                 </v>
          </cell>
          <cell r="H2457">
            <v>213</v>
          </cell>
        </row>
        <row r="2458">
          <cell r="E2458">
            <v>3999757</v>
          </cell>
          <cell r="F2458">
            <v>2</v>
          </cell>
          <cell r="G2458" t="str">
            <v xml:space="preserve">CONG TY CO PHAN HUONG GIANG   </v>
          </cell>
          <cell r="H2458">
            <v>213</v>
          </cell>
        </row>
        <row r="2459">
          <cell r="E2459">
            <v>3999758</v>
          </cell>
          <cell r="F2459">
            <v>0</v>
          </cell>
          <cell r="G2459" t="str">
            <v xml:space="preserve">VU THI VAN ANH                </v>
          </cell>
          <cell r="H2459">
            <v>213</v>
          </cell>
        </row>
        <row r="2460">
          <cell r="E2460">
            <v>3999759</v>
          </cell>
          <cell r="F2460">
            <v>8</v>
          </cell>
          <cell r="G2460" t="str">
            <v xml:space="preserve">NHA PHAN PHOI NGAN NAM        </v>
          </cell>
          <cell r="H2460">
            <v>213</v>
          </cell>
        </row>
        <row r="2461">
          <cell r="E2461">
            <v>3999760</v>
          </cell>
          <cell r="F2461">
            <v>6</v>
          </cell>
          <cell r="G2461" t="str">
            <v xml:space="preserve">NHA PHAN PHOI DUONG KHIEM     </v>
          </cell>
          <cell r="H2461">
            <v>213</v>
          </cell>
        </row>
        <row r="2462">
          <cell r="E2462">
            <v>3999761</v>
          </cell>
          <cell r="F2462">
            <v>4</v>
          </cell>
          <cell r="G2462" t="str">
            <v xml:space="preserve">PHAM VAN THAO                 </v>
          </cell>
          <cell r="H2462">
            <v>213</v>
          </cell>
        </row>
        <row r="2463">
          <cell r="E2463">
            <v>3999762</v>
          </cell>
          <cell r="F2463">
            <v>2</v>
          </cell>
          <cell r="G2463" t="str">
            <v xml:space="preserve">NGUYEN HUY TUYEN              </v>
          </cell>
          <cell r="H2463">
            <v>213</v>
          </cell>
        </row>
        <row r="2464">
          <cell r="E2464">
            <v>3999764</v>
          </cell>
          <cell r="F2464">
            <v>8</v>
          </cell>
          <cell r="G2464" t="str">
            <v xml:space="preserve">BUI VAN KE                    </v>
          </cell>
          <cell r="H2464">
            <v>213</v>
          </cell>
        </row>
        <row r="2465">
          <cell r="E2465">
            <v>3999765</v>
          </cell>
          <cell r="F2465">
            <v>5</v>
          </cell>
          <cell r="G2465" t="str">
            <v xml:space="preserve">PHAM VAN MAM                  </v>
          </cell>
          <cell r="H2465">
            <v>213</v>
          </cell>
        </row>
        <row r="2466">
          <cell r="E2466">
            <v>3999766</v>
          </cell>
          <cell r="F2466">
            <v>3</v>
          </cell>
          <cell r="G2466" t="str">
            <v xml:space="preserve">NPP LY HUNG                   </v>
          </cell>
          <cell r="H2466">
            <v>213</v>
          </cell>
        </row>
        <row r="2467">
          <cell r="E2467">
            <v>3999767</v>
          </cell>
          <cell r="F2467">
            <v>1</v>
          </cell>
          <cell r="G2467" t="str">
            <v xml:space="preserve">NHA PHAN PHOI VAN THANH       </v>
          </cell>
          <cell r="H2467">
            <v>213</v>
          </cell>
        </row>
        <row r="2468">
          <cell r="E2468">
            <v>3999768</v>
          </cell>
          <cell r="F2468">
            <v>9</v>
          </cell>
          <cell r="G2468" t="str">
            <v xml:space="preserve">NPP HUONG DAO                 </v>
          </cell>
          <cell r="H2468">
            <v>213</v>
          </cell>
        </row>
        <row r="2469">
          <cell r="E2469">
            <v>3999769</v>
          </cell>
          <cell r="F2469">
            <v>7</v>
          </cell>
          <cell r="G2469" t="str">
            <v xml:space="preserve">NGUYEN TRONG VI               </v>
          </cell>
          <cell r="H2469">
            <v>213</v>
          </cell>
        </row>
        <row r="2470">
          <cell r="E2470">
            <v>3999770</v>
          </cell>
          <cell r="F2470">
            <v>5</v>
          </cell>
          <cell r="G2470" t="str">
            <v xml:space="preserve">PHAM HIEU TRUNG               </v>
          </cell>
          <cell r="H2470">
            <v>213</v>
          </cell>
        </row>
        <row r="2471">
          <cell r="E2471">
            <v>3999771</v>
          </cell>
          <cell r="F2471">
            <v>3</v>
          </cell>
          <cell r="G2471" t="str">
            <v xml:space="preserve">VU KHAC LINH                  </v>
          </cell>
          <cell r="H2471">
            <v>213</v>
          </cell>
        </row>
        <row r="2472">
          <cell r="E2472">
            <v>3999772</v>
          </cell>
          <cell r="F2472">
            <v>1</v>
          </cell>
          <cell r="G2472" t="str">
            <v xml:space="preserve">NGUYEN THI HUYEN TRANG        </v>
          </cell>
          <cell r="H2472">
            <v>213</v>
          </cell>
        </row>
        <row r="2473">
          <cell r="E2473">
            <v>3999773</v>
          </cell>
          <cell r="F2473">
            <v>9</v>
          </cell>
          <cell r="G2473" t="str">
            <v xml:space="preserve">BUI KHANH LONG                </v>
          </cell>
          <cell r="H2473">
            <v>213</v>
          </cell>
        </row>
        <row r="2474">
          <cell r="E2474">
            <v>3999774</v>
          </cell>
          <cell r="F2474">
            <v>7</v>
          </cell>
          <cell r="G2474" t="str">
            <v xml:space="preserve">LUU THI THAO                  </v>
          </cell>
          <cell r="H2474">
            <v>213</v>
          </cell>
        </row>
        <row r="2475">
          <cell r="E2475">
            <v>3999775</v>
          </cell>
          <cell r="F2475">
            <v>4</v>
          </cell>
          <cell r="G2475" t="str">
            <v xml:space="preserve">BUI THI BICH THUY             </v>
          </cell>
          <cell r="H2475">
            <v>213</v>
          </cell>
        </row>
        <row r="2476">
          <cell r="E2476">
            <v>3999776</v>
          </cell>
          <cell r="F2476">
            <v>2</v>
          </cell>
          <cell r="G2476" t="str">
            <v xml:space="preserve">TRAN THI PHUONG               </v>
          </cell>
          <cell r="H2476">
            <v>213</v>
          </cell>
        </row>
        <row r="2477">
          <cell r="E2477">
            <v>3999777</v>
          </cell>
          <cell r="F2477">
            <v>0</v>
          </cell>
          <cell r="G2477" t="str">
            <v xml:space="preserve">NGUYEN THI VAN                </v>
          </cell>
          <cell r="H2477">
            <v>213</v>
          </cell>
        </row>
        <row r="2478">
          <cell r="E2478">
            <v>3999778</v>
          </cell>
          <cell r="F2478">
            <v>8</v>
          </cell>
          <cell r="G2478" t="str">
            <v xml:space="preserve">NGUYEN THI NHANG              </v>
          </cell>
          <cell r="H2478">
            <v>213</v>
          </cell>
        </row>
        <row r="2479">
          <cell r="E2479">
            <v>3999779</v>
          </cell>
          <cell r="F2479">
            <v>6</v>
          </cell>
          <cell r="G2479" t="str">
            <v xml:space="preserve">MAI THI DUYEN                 </v>
          </cell>
          <cell r="H2479">
            <v>213</v>
          </cell>
        </row>
        <row r="2480">
          <cell r="E2480">
            <v>3999780</v>
          </cell>
          <cell r="F2480">
            <v>4</v>
          </cell>
          <cell r="G2480" t="str">
            <v xml:space="preserve">CTY TNHH DT&amp;XD TIEN LUONG     </v>
          </cell>
          <cell r="H2480">
            <v>213</v>
          </cell>
        </row>
        <row r="2481">
          <cell r="E2481">
            <v>3999781</v>
          </cell>
          <cell r="F2481">
            <v>2</v>
          </cell>
          <cell r="G2481" t="str">
            <v xml:space="preserve">LUU CONG CACH                 </v>
          </cell>
          <cell r="H2481">
            <v>213</v>
          </cell>
        </row>
        <row r="2482">
          <cell r="E2482">
            <v>3999782</v>
          </cell>
          <cell r="F2482">
            <v>0</v>
          </cell>
          <cell r="G2482" t="str">
            <v xml:space="preserve">PHAM THI QUYNH                </v>
          </cell>
          <cell r="H2482">
            <v>213</v>
          </cell>
        </row>
        <row r="2483">
          <cell r="E2483">
            <v>3999783</v>
          </cell>
          <cell r="F2483">
            <v>8</v>
          </cell>
          <cell r="G2483" t="str">
            <v xml:space="preserve">TRAN THI HONG                 </v>
          </cell>
          <cell r="H2483">
            <v>213</v>
          </cell>
        </row>
        <row r="2484">
          <cell r="E2484">
            <v>3999784</v>
          </cell>
          <cell r="F2484">
            <v>6</v>
          </cell>
          <cell r="G2484" t="str">
            <v xml:space="preserve">DO THI LOAN                   </v>
          </cell>
          <cell r="H2484">
            <v>213</v>
          </cell>
        </row>
        <row r="2485">
          <cell r="E2485">
            <v>3999785</v>
          </cell>
          <cell r="F2485">
            <v>3</v>
          </cell>
          <cell r="G2485" t="str">
            <v xml:space="preserve">NGUYEN VAN HAI                </v>
          </cell>
          <cell r="H2485">
            <v>213</v>
          </cell>
        </row>
        <row r="2486">
          <cell r="E2486">
            <v>3999786</v>
          </cell>
          <cell r="F2486">
            <v>1</v>
          </cell>
          <cell r="G2486" t="str">
            <v xml:space="preserve">NGUYEN THI HOE                </v>
          </cell>
          <cell r="H2486">
            <v>213</v>
          </cell>
        </row>
        <row r="2487">
          <cell r="E2487">
            <v>3999787</v>
          </cell>
          <cell r="F2487">
            <v>9</v>
          </cell>
          <cell r="G2487" t="str">
            <v xml:space="preserve">VU THI HONG PHUONG            </v>
          </cell>
          <cell r="H2487">
            <v>213</v>
          </cell>
        </row>
        <row r="2488">
          <cell r="E2488">
            <v>3999788</v>
          </cell>
          <cell r="F2488">
            <v>7</v>
          </cell>
          <cell r="G2488" t="str">
            <v xml:space="preserve">NGUYEN TRUNG KIEN             </v>
          </cell>
          <cell r="H2488">
            <v>213</v>
          </cell>
        </row>
        <row r="2489">
          <cell r="E2489">
            <v>3999789</v>
          </cell>
          <cell r="F2489">
            <v>5</v>
          </cell>
          <cell r="G2489" t="str">
            <v xml:space="preserve">PHAM THU HUONG                </v>
          </cell>
          <cell r="H2489">
            <v>213</v>
          </cell>
        </row>
        <row r="2490">
          <cell r="E2490">
            <v>3999790</v>
          </cell>
          <cell r="F2490">
            <v>3</v>
          </cell>
          <cell r="G2490" t="str">
            <v xml:space="preserve">DAO DANH HUAN                 </v>
          </cell>
          <cell r="H2490">
            <v>213</v>
          </cell>
        </row>
        <row r="2491">
          <cell r="E2491">
            <v>3999791</v>
          </cell>
          <cell r="F2491">
            <v>1</v>
          </cell>
          <cell r="G2491" t="str">
            <v xml:space="preserve">NGUYEN THU THUY               </v>
          </cell>
          <cell r="H2491">
            <v>213</v>
          </cell>
        </row>
        <row r="2492">
          <cell r="E2492">
            <v>3999792</v>
          </cell>
          <cell r="F2492">
            <v>9</v>
          </cell>
          <cell r="G2492" t="str">
            <v xml:space="preserve">NGUYEN VAN THANH              </v>
          </cell>
          <cell r="H2492">
            <v>213</v>
          </cell>
        </row>
        <row r="2493">
          <cell r="E2493">
            <v>3999793</v>
          </cell>
          <cell r="F2493">
            <v>7</v>
          </cell>
          <cell r="G2493" t="str">
            <v xml:space="preserve">NGUYEN VAN THOAI              </v>
          </cell>
          <cell r="H2493">
            <v>213</v>
          </cell>
        </row>
        <row r="2494">
          <cell r="E2494">
            <v>3999794</v>
          </cell>
          <cell r="F2494">
            <v>5</v>
          </cell>
          <cell r="G2494" t="str">
            <v xml:space="preserve">MAU DANH TUYEN                </v>
          </cell>
          <cell r="H2494">
            <v>213</v>
          </cell>
        </row>
        <row r="2495">
          <cell r="E2495">
            <v>3999795</v>
          </cell>
          <cell r="F2495">
            <v>2</v>
          </cell>
          <cell r="G2495" t="str">
            <v xml:space="preserve">CHU TRI GIANG                 </v>
          </cell>
          <cell r="H2495">
            <v>213</v>
          </cell>
        </row>
        <row r="2496">
          <cell r="E2496">
            <v>3999796</v>
          </cell>
          <cell r="F2496">
            <v>0</v>
          </cell>
          <cell r="G2496" t="str">
            <v xml:space="preserve">TRAN CAO TRU                  </v>
          </cell>
          <cell r="H2496">
            <v>213</v>
          </cell>
        </row>
        <row r="2497">
          <cell r="E2497">
            <v>3999797</v>
          </cell>
          <cell r="F2497">
            <v>8</v>
          </cell>
          <cell r="G2497" t="str">
            <v xml:space="preserve">NGUYEN HAI SON                </v>
          </cell>
          <cell r="H2497">
            <v>213</v>
          </cell>
        </row>
        <row r="2498">
          <cell r="E2498">
            <v>3999798</v>
          </cell>
          <cell r="F2498">
            <v>6</v>
          </cell>
          <cell r="G2498" t="str">
            <v xml:space="preserve">NGUYEN THI MINH TUYET         </v>
          </cell>
          <cell r="H2498">
            <v>213</v>
          </cell>
        </row>
        <row r="2499">
          <cell r="E2499">
            <v>3999799</v>
          </cell>
          <cell r="F2499">
            <v>4</v>
          </cell>
          <cell r="G2499" t="str">
            <v xml:space="preserve">TRAN VAN BINH                 </v>
          </cell>
          <cell r="H2499">
            <v>213</v>
          </cell>
        </row>
        <row r="2500">
          <cell r="E2500">
            <v>3999800</v>
          </cell>
          <cell r="F2500">
            <v>0</v>
          </cell>
          <cell r="G2500" t="str">
            <v xml:space="preserve">LE THI LIEN                   </v>
          </cell>
          <cell r="H2500">
            <v>213</v>
          </cell>
        </row>
        <row r="2501">
          <cell r="E2501">
            <v>3999801</v>
          </cell>
          <cell r="F2501">
            <v>8</v>
          </cell>
          <cell r="G2501" t="str">
            <v xml:space="preserve">TRAN CONG THANH               </v>
          </cell>
          <cell r="H2501">
            <v>213</v>
          </cell>
        </row>
        <row r="2502">
          <cell r="E2502">
            <v>3999802</v>
          </cell>
          <cell r="F2502">
            <v>6</v>
          </cell>
          <cell r="G2502" t="str">
            <v xml:space="preserve">HOANG TRONG DAT               </v>
          </cell>
          <cell r="H2502">
            <v>213</v>
          </cell>
        </row>
        <row r="2503">
          <cell r="E2503">
            <v>3999803</v>
          </cell>
          <cell r="F2503">
            <v>4</v>
          </cell>
          <cell r="G2503" t="str">
            <v xml:space="preserve">NGUYEN THI HIEN               </v>
          </cell>
          <cell r="H2503">
            <v>213</v>
          </cell>
        </row>
        <row r="2504">
          <cell r="E2504">
            <v>3999804</v>
          </cell>
          <cell r="F2504">
            <v>2</v>
          </cell>
          <cell r="G2504" t="str">
            <v xml:space="preserve">NGUYEN PHUONG ANH             </v>
          </cell>
          <cell r="H2504">
            <v>213</v>
          </cell>
        </row>
        <row r="2505">
          <cell r="E2505">
            <v>3999805</v>
          </cell>
          <cell r="F2505">
            <v>9</v>
          </cell>
          <cell r="G2505" t="str">
            <v xml:space="preserve">DAO THU HUONG                 </v>
          </cell>
          <cell r="H2505">
            <v>213</v>
          </cell>
        </row>
        <row r="2506">
          <cell r="E2506">
            <v>3999806</v>
          </cell>
          <cell r="F2506">
            <v>7</v>
          </cell>
          <cell r="G2506" t="str">
            <v xml:space="preserve">NGUYEN VAN NGHIA              </v>
          </cell>
          <cell r="H2506">
            <v>213</v>
          </cell>
        </row>
        <row r="2507">
          <cell r="E2507">
            <v>3999807</v>
          </cell>
          <cell r="F2507">
            <v>5</v>
          </cell>
          <cell r="G2507" t="str">
            <v xml:space="preserve">NGUYEN XUAN HIEN              </v>
          </cell>
          <cell r="H2507">
            <v>213</v>
          </cell>
        </row>
        <row r="2508">
          <cell r="E2508">
            <v>3999808</v>
          </cell>
          <cell r="F2508">
            <v>3</v>
          </cell>
          <cell r="G2508" t="str">
            <v xml:space="preserve">PHAM TAM                      </v>
          </cell>
          <cell r="H2508">
            <v>213</v>
          </cell>
        </row>
        <row r="2509">
          <cell r="E2509">
            <v>3999809</v>
          </cell>
          <cell r="F2509">
            <v>1</v>
          </cell>
          <cell r="G2509" t="str">
            <v xml:space="preserve">NGUYEN THI BICH THUY          </v>
          </cell>
          <cell r="H2509">
            <v>213</v>
          </cell>
        </row>
        <row r="2510">
          <cell r="E2510">
            <v>3999810</v>
          </cell>
          <cell r="F2510">
            <v>9</v>
          </cell>
          <cell r="G2510" t="str">
            <v xml:space="preserve">NGUYEN TRONG SAN              </v>
          </cell>
          <cell r="H2510">
            <v>213</v>
          </cell>
        </row>
        <row r="2511">
          <cell r="E2511">
            <v>3999811</v>
          </cell>
          <cell r="F2511">
            <v>7</v>
          </cell>
          <cell r="G2511" t="str">
            <v xml:space="preserve">NGUYEN THI HA                 </v>
          </cell>
          <cell r="H2511">
            <v>213</v>
          </cell>
        </row>
        <row r="2512">
          <cell r="E2512">
            <v>3999812</v>
          </cell>
          <cell r="F2512">
            <v>5</v>
          </cell>
          <cell r="G2512" t="str">
            <v xml:space="preserve">LE VAN SU                     </v>
          </cell>
          <cell r="H2512">
            <v>213</v>
          </cell>
        </row>
        <row r="2513">
          <cell r="E2513">
            <v>3999813</v>
          </cell>
          <cell r="F2513">
            <v>3</v>
          </cell>
          <cell r="G2513" t="str">
            <v xml:space="preserve">NGUYEN MANH HOANG             </v>
          </cell>
          <cell r="H2513">
            <v>213</v>
          </cell>
        </row>
        <row r="2514">
          <cell r="E2514">
            <v>3999814</v>
          </cell>
          <cell r="F2514">
            <v>1</v>
          </cell>
          <cell r="G2514" t="str">
            <v xml:space="preserve">HUYNH THI HUE                 </v>
          </cell>
          <cell r="H2514">
            <v>213</v>
          </cell>
        </row>
        <row r="2515">
          <cell r="E2515">
            <v>3999815</v>
          </cell>
          <cell r="F2515">
            <v>8</v>
          </cell>
          <cell r="G2515" t="str">
            <v xml:space="preserve">DANG XUYEN CO LTD             </v>
          </cell>
          <cell r="H2515">
            <v>213</v>
          </cell>
        </row>
        <row r="2516">
          <cell r="E2516">
            <v>3999817</v>
          </cell>
          <cell r="F2516">
            <v>4</v>
          </cell>
          <cell r="G2516" t="str">
            <v xml:space="preserve">NGUYEN THUY PHUONG            </v>
          </cell>
          <cell r="H2516">
            <v>213</v>
          </cell>
        </row>
        <row r="2517">
          <cell r="E2517">
            <v>3999818</v>
          </cell>
          <cell r="F2517">
            <v>2</v>
          </cell>
          <cell r="G2517" t="str">
            <v xml:space="preserve">NHA PHAN PHOI NGUYEN VAN HAI  </v>
          </cell>
          <cell r="H2517">
            <v>213</v>
          </cell>
        </row>
        <row r="2518">
          <cell r="E2518">
            <v>3999819</v>
          </cell>
          <cell r="F2518">
            <v>0</v>
          </cell>
          <cell r="G2518" t="str">
            <v xml:space="preserve">DANG THI HOA                  </v>
          </cell>
          <cell r="H2518">
            <v>213</v>
          </cell>
        </row>
        <row r="2519">
          <cell r="E2519">
            <v>3999820</v>
          </cell>
          <cell r="F2519">
            <v>8</v>
          </cell>
          <cell r="G2519" t="str">
            <v xml:space="preserve">NHA PHAN PHOI LINH NAM        </v>
          </cell>
          <cell r="H2519">
            <v>213</v>
          </cell>
        </row>
        <row r="2520">
          <cell r="E2520">
            <v>3999824</v>
          </cell>
          <cell r="F2520">
            <v>0</v>
          </cell>
          <cell r="G2520" t="str">
            <v xml:space="preserve">LE THANH BINH                 </v>
          </cell>
          <cell r="H2520">
            <v>213</v>
          </cell>
        </row>
        <row r="2521">
          <cell r="E2521">
            <v>3999827</v>
          </cell>
          <cell r="F2521">
            <v>3</v>
          </cell>
          <cell r="G2521" t="str">
            <v xml:space="preserve">DANG DOAN THANG               </v>
          </cell>
          <cell r="H2521">
            <v>213</v>
          </cell>
        </row>
        <row r="2522">
          <cell r="E2522">
            <v>3999828</v>
          </cell>
          <cell r="F2522">
            <v>1</v>
          </cell>
          <cell r="G2522" t="str">
            <v xml:space="preserve">TRAN THI THUY                 </v>
          </cell>
          <cell r="H2522">
            <v>213</v>
          </cell>
        </row>
        <row r="2523">
          <cell r="E2523">
            <v>3999829</v>
          </cell>
          <cell r="F2523">
            <v>9</v>
          </cell>
          <cell r="G2523" t="str">
            <v xml:space="preserve">DUONG THI LAN HUONG           </v>
          </cell>
          <cell r="H2523">
            <v>213</v>
          </cell>
        </row>
        <row r="2524">
          <cell r="E2524">
            <v>3999830</v>
          </cell>
          <cell r="F2524">
            <v>7</v>
          </cell>
          <cell r="G2524" t="str">
            <v xml:space="preserve">TRAN THI LAN                  </v>
          </cell>
          <cell r="H2524">
            <v>213</v>
          </cell>
        </row>
        <row r="2525">
          <cell r="E2525">
            <v>3999831</v>
          </cell>
          <cell r="F2525">
            <v>5</v>
          </cell>
          <cell r="G2525" t="str">
            <v xml:space="preserve">LE VAN CAM                    </v>
          </cell>
          <cell r="H2525">
            <v>213</v>
          </cell>
        </row>
        <row r="2526">
          <cell r="E2526">
            <v>3999832</v>
          </cell>
          <cell r="F2526">
            <v>3</v>
          </cell>
          <cell r="G2526" t="str">
            <v xml:space="preserve">CAO VAN NGO                   </v>
          </cell>
          <cell r="H2526">
            <v>213</v>
          </cell>
        </row>
        <row r="2527">
          <cell r="E2527">
            <v>3999833</v>
          </cell>
          <cell r="F2527">
            <v>1</v>
          </cell>
          <cell r="G2527" t="str">
            <v xml:space="preserve">NGUYEN THI SEN                </v>
          </cell>
          <cell r="H2527">
            <v>213</v>
          </cell>
        </row>
        <row r="2528">
          <cell r="E2528">
            <v>3999834</v>
          </cell>
          <cell r="F2528">
            <v>9</v>
          </cell>
          <cell r="G2528" t="str">
            <v xml:space="preserve">PHAM THI HANH                 </v>
          </cell>
          <cell r="H2528">
            <v>213</v>
          </cell>
        </row>
        <row r="2529">
          <cell r="E2529">
            <v>3999835</v>
          </cell>
          <cell r="F2529">
            <v>6</v>
          </cell>
          <cell r="G2529" t="str">
            <v xml:space="preserve">NHA PHAN PHOI LUU THI THAI    </v>
          </cell>
          <cell r="H2529">
            <v>213</v>
          </cell>
        </row>
        <row r="2530">
          <cell r="E2530">
            <v>3999836</v>
          </cell>
          <cell r="F2530">
            <v>4</v>
          </cell>
          <cell r="G2530" t="str">
            <v xml:space="preserve">NGHIEM THI HOAN               </v>
          </cell>
          <cell r="H2530">
            <v>213</v>
          </cell>
        </row>
        <row r="2531">
          <cell r="E2531">
            <v>3999838</v>
          </cell>
          <cell r="F2531">
            <v>0</v>
          </cell>
          <cell r="G2531" t="str">
            <v xml:space="preserve">NHA PHAN PHOI TRUNG TU        </v>
          </cell>
          <cell r="H2531">
            <v>213</v>
          </cell>
        </row>
        <row r="2532">
          <cell r="E2532">
            <v>3999839</v>
          </cell>
          <cell r="F2532">
            <v>8</v>
          </cell>
          <cell r="G2532" t="str">
            <v xml:space="preserve">DO VAN PHAN                   </v>
          </cell>
          <cell r="H2532">
            <v>213</v>
          </cell>
        </row>
        <row r="2533">
          <cell r="E2533">
            <v>3999840</v>
          </cell>
          <cell r="F2533">
            <v>6</v>
          </cell>
          <cell r="G2533" t="str">
            <v xml:space="preserve">LE NI NA                      </v>
          </cell>
          <cell r="H2533">
            <v>213</v>
          </cell>
        </row>
        <row r="2534">
          <cell r="E2534">
            <v>3999841</v>
          </cell>
          <cell r="F2534">
            <v>4</v>
          </cell>
          <cell r="G2534" t="str">
            <v xml:space="preserve">NGUYEN THI NGOC HUYEN         </v>
          </cell>
          <cell r="H2534">
            <v>213</v>
          </cell>
        </row>
        <row r="2535">
          <cell r="E2535">
            <v>3999844</v>
          </cell>
          <cell r="F2535">
            <v>8</v>
          </cell>
          <cell r="G2535" t="str">
            <v xml:space="preserve">NGUYEN THI SOI                </v>
          </cell>
          <cell r="H2535">
            <v>213</v>
          </cell>
        </row>
        <row r="2536">
          <cell r="E2536">
            <v>3999845</v>
          </cell>
          <cell r="F2536">
            <v>5</v>
          </cell>
          <cell r="G2536" t="str">
            <v xml:space="preserve">NGUYEN HUY TUAN               </v>
          </cell>
          <cell r="H2536">
            <v>213</v>
          </cell>
        </row>
        <row r="2537">
          <cell r="E2537">
            <v>3999846</v>
          </cell>
          <cell r="F2537">
            <v>3</v>
          </cell>
          <cell r="G2537" t="str">
            <v xml:space="preserve">NGUYEN VAN HOANG              </v>
          </cell>
          <cell r="H2537">
            <v>213</v>
          </cell>
        </row>
        <row r="2538">
          <cell r="E2538">
            <v>3999847</v>
          </cell>
          <cell r="F2538">
            <v>1</v>
          </cell>
          <cell r="G2538" t="str">
            <v xml:space="preserve">NGUYEN HONG PHONG             </v>
          </cell>
          <cell r="H2538">
            <v>213</v>
          </cell>
        </row>
        <row r="2539">
          <cell r="E2539">
            <v>3999848</v>
          </cell>
          <cell r="F2539">
            <v>9</v>
          </cell>
          <cell r="G2539" t="str">
            <v xml:space="preserve">VU THI BAC                    </v>
          </cell>
          <cell r="H2539">
            <v>213</v>
          </cell>
        </row>
        <row r="2540">
          <cell r="E2540">
            <v>3999849</v>
          </cell>
          <cell r="F2540">
            <v>7</v>
          </cell>
          <cell r="G2540" t="str">
            <v xml:space="preserve">DAO THI VUONG                 </v>
          </cell>
          <cell r="H2540">
            <v>213</v>
          </cell>
        </row>
        <row r="2541">
          <cell r="E2541">
            <v>3999852</v>
          </cell>
          <cell r="F2541">
            <v>1</v>
          </cell>
          <cell r="G2541" t="str">
            <v xml:space="preserve">NHA PHAN PHOI BAO HOA         </v>
          </cell>
          <cell r="H2541">
            <v>213</v>
          </cell>
        </row>
        <row r="2542">
          <cell r="E2542">
            <v>3999853</v>
          </cell>
          <cell r="F2542">
            <v>9</v>
          </cell>
          <cell r="G2542" t="str">
            <v xml:space="preserve">TRAN VAN QUY                  </v>
          </cell>
          <cell r="H2542">
            <v>213</v>
          </cell>
        </row>
        <row r="2543">
          <cell r="E2543">
            <v>3999854</v>
          </cell>
          <cell r="F2543">
            <v>7</v>
          </cell>
          <cell r="G2543" t="str">
            <v xml:space="preserve">NGUYEN VAN TUAN               </v>
          </cell>
          <cell r="H2543">
            <v>213</v>
          </cell>
        </row>
        <row r="2544">
          <cell r="E2544">
            <v>3999856</v>
          </cell>
          <cell r="F2544">
            <v>2</v>
          </cell>
          <cell r="G2544" t="str">
            <v xml:space="preserve">NGUYEN VAN NHAN               </v>
          </cell>
          <cell r="H2544">
            <v>213</v>
          </cell>
        </row>
        <row r="2545">
          <cell r="E2545">
            <v>3999857</v>
          </cell>
          <cell r="F2545">
            <v>0</v>
          </cell>
          <cell r="G2545" t="str">
            <v xml:space="preserve">LE THE DUNG                   </v>
          </cell>
          <cell r="H2545">
            <v>213</v>
          </cell>
        </row>
        <row r="2546">
          <cell r="E2546">
            <v>3999859</v>
          </cell>
          <cell r="F2546">
            <v>6</v>
          </cell>
          <cell r="G2546" t="str">
            <v xml:space="preserve">CTY TNHH TM &amp; DV HUONG LINH   </v>
          </cell>
          <cell r="H2546">
            <v>213</v>
          </cell>
        </row>
        <row r="2547">
          <cell r="E2547">
            <v>3999860</v>
          </cell>
          <cell r="F2547">
            <v>4</v>
          </cell>
          <cell r="G2547" t="str">
            <v>NHA PHAN PHOI NGUYEN VAN CHIEN</v>
          </cell>
          <cell r="H2547">
            <v>213</v>
          </cell>
        </row>
        <row r="2548">
          <cell r="E2548">
            <v>3999862</v>
          </cell>
          <cell r="F2548">
            <v>0</v>
          </cell>
          <cell r="G2548" t="str">
            <v xml:space="preserve">VU THI TRANG                  </v>
          </cell>
          <cell r="H2548">
            <v>213</v>
          </cell>
        </row>
        <row r="2549">
          <cell r="E2549">
            <v>3999865</v>
          </cell>
          <cell r="F2549">
            <v>3</v>
          </cell>
          <cell r="G2549" t="str">
            <v xml:space="preserve">NHA PHAN PHOI THU HUONG       </v>
          </cell>
          <cell r="H2549">
            <v>213</v>
          </cell>
        </row>
        <row r="2550">
          <cell r="E2550">
            <v>3999888</v>
          </cell>
          <cell r="F2550">
            <v>5</v>
          </cell>
          <cell r="G2550" t="str">
            <v xml:space="preserve">PHAM DUC DONG                 </v>
          </cell>
          <cell r="H2550">
            <v>213</v>
          </cell>
        </row>
        <row r="2551">
          <cell r="E2551">
            <v>3999892</v>
          </cell>
          <cell r="F2551">
            <v>7</v>
          </cell>
          <cell r="G2551" t="str">
            <v xml:space="preserve">NGUYEN THI HAI                </v>
          </cell>
          <cell r="H2551">
            <v>213</v>
          </cell>
        </row>
        <row r="2552">
          <cell r="E2552">
            <v>3999895</v>
          </cell>
          <cell r="F2552">
            <v>0</v>
          </cell>
          <cell r="G2552" t="str">
            <v xml:space="preserve">LE VAN CHUYEN                 </v>
          </cell>
          <cell r="H2552">
            <v>213</v>
          </cell>
        </row>
        <row r="2553">
          <cell r="E2553">
            <v>3999898</v>
          </cell>
          <cell r="F2553">
            <v>4</v>
          </cell>
          <cell r="G2553" t="str">
            <v xml:space="preserve">TRAN THI OANH                 </v>
          </cell>
          <cell r="H2553">
            <v>213</v>
          </cell>
        </row>
        <row r="2554">
          <cell r="E2554">
            <v>3999899</v>
          </cell>
          <cell r="F2554">
            <v>2</v>
          </cell>
          <cell r="G2554" t="str">
            <v xml:space="preserve">NGUYEN BACH THANG             </v>
          </cell>
          <cell r="H2554">
            <v>213</v>
          </cell>
        </row>
        <row r="2555">
          <cell r="E2555">
            <v>3999904</v>
          </cell>
          <cell r="F2555">
            <v>0</v>
          </cell>
          <cell r="G2555" t="str">
            <v xml:space="preserve">NGUYEN THI OANH               </v>
          </cell>
          <cell r="H2555">
            <v>213</v>
          </cell>
        </row>
        <row r="2556">
          <cell r="E2556">
            <v>3999905</v>
          </cell>
          <cell r="F2556">
            <v>7</v>
          </cell>
          <cell r="G2556" t="str">
            <v xml:space="preserve">NGUYEN DUC HAI                </v>
          </cell>
          <cell r="H2556">
            <v>213</v>
          </cell>
        </row>
        <row r="2557">
          <cell r="E2557">
            <v>3999906</v>
          </cell>
          <cell r="F2557">
            <v>5</v>
          </cell>
          <cell r="G2557" t="str">
            <v xml:space="preserve">TRAN THI HOA                  </v>
          </cell>
          <cell r="H2557">
            <v>213</v>
          </cell>
        </row>
        <row r="2558">
          <cell r="E2558">
            <v>3999907</v>
          </cell>
          <cell r="F2558">
            <v>3</v>
          </cell>
          <cell r="G2558" t="str">
            <v xml:space="preserve">TRAN VAN BIEN                 </v>
          </cell>
          <cell r="H2558">
            <v>213</v>
          </cell>
        </row>
        <row r="2559">
          <cell r="E2559">
            <v>3999910</v>
          </cell>
          <cell r="F2559">
            <v>7</v>
          </cell>
          <cell r="G2559" t="str">
            <v xml:space="preserve">TRAN DINH BAY                 </v>
          </cell>
          <cell r="H2559">
            <v>213</v>
          </cell>
        </row>
        <row r="2560">
          <cell r="E2560">
            <v>3999912</v>
          </cell>
          <cell r="F2560">
            <v>3</v>
          </cell>
          <cell r="G2560" t="str">
            <v xml:space="preserve">LE VAN THI                    </v>
          </cell>
          <cell r="H2560">
            <v>213</v>
          </cell>
        </row>
        <row r="2561">
          <cell r="E2561">
            <v>3999915</v>
          </cell>
          <cell r="F2561">
            <v>6</v>
          </cell>
          <cell r="G2561" t="str">
            <v xml:space="preserve">MAI TAN SUU                   </v>
          </cell>
          <cell r="H2561">
            <v>213</v>
          </cell>
        </row>
        <row r="2562">
          <cell r="E2562">
            <v>3999919</v>
          </cell>
          <cell r="F2562">
            <v>8</v>
          </cell>
          <cell r="G2562" t="str">
            <v xml:space="preserve">DO TIEN NGHIA                 </v>
          </cell>
          <cell r="H2562">
            <v>213</v>
          </cell>
        </row>
        <row r="2563">
          <cell r="E2563">
            <v>3999951</v>
          </cell>
          <cell r="F2563">
            <v>1</v>
          </cell>
          <cell r="G2563" t="str">
            <v xml:space="preserve">DINH VAN LOI                  </v>
          </cell>
          <cell r="H2563">
            <v>213</v>
          </cell>
        </row>
        <row r="2564">
          <cell r="E2564">
            <v>3999952</v>
          </cell>
          <cell r="F2564">
            <v>9</v>
          </cell>
          <cell r="G2564" t="str">
            <v>CTY TNHH TM VA DICH VU HAI ANH</v>
          </cell>
          <cell r="H2564">
            <v>213</v>
          </cell>
        </row>
        <row r="2565">
          <cell r="E2565">
            <v>3999963</v>
          </cell>
          <cell r="F2565">
            <v>6</v>
          </cell>
          <cell r="G2565" t="str">
            <v xml:space="preserve">XI NGHIEP D.VU PHUONG KHUONG  </v>
          </cell>
          <cell r="H2565">
            <v>213</v>
          </cell>
        </row>
        <row r="2566">
          <cell r="E2566">
            <v>3999996</v>
          </cell>
          <cell r="F2566">
            <v>6</v>
          </cell>
          <cell r="G2566" t="str">
            <v xml:space="preserve">CTY TNHH HONG NHUNG           </v>
          </cell>
          <cell r="H2566">
            <v>213</v>
          </cell>
        </row>
      </sheetData>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port"/>
      <sheetName val="Data"/>
    </sheetNames>
    <sheetDataSet>
      <sheetData sheetId="0" refreshError="1"/>
      <sheetData sheetId="1" refreshError="1"/>
      <sheetData sheetId="2" refreshError="1">
        <row r="2">
          <cell r="A2" t="str">
            <v>Description</v>
          </cell>
          <cell r="B2">
            <v>37987</v>
          </cell>
          <cell r="C2">
            <v>38018</v>
          </cell>
          <cell r="D2">
            <v>38047</v>
          </cell>
          <cell r="E2">
            <v>38078</v>
          </cell>
          <cell r="F2">
            <v>38108</v>
          </cell>
          <cell r="G2">
            <v>38139</v>
          </cell>
          <cell r="H2">
            <v>38169</v>
          </cell>
          <cell r="I2">
            <v>38200</v>
          </cell>
          <cell r="J2">
            <v>38231</v>
          </cell>
          <cell r="K2">
            <v>38261</v>
          </cell>
          <cell r="L2">
            <v>38292</v>
          </cell>
          <cell r="M2">
            <v>38322</v>
          </cell>
          <cell r="N2" t="str">
            <v>YTD 2004</v>
          </cell>
          <cell r="O2" t="str">
            <v>Q1 2004</v>
          </cell>
          <cell r="P2" t="str">
            <v>Q 2 2004</v>
          </cell>
          <cell r="Q2" t="str">
            <v>Q 3 2004</v>
          </cell>
          <cell r="R2" t="str">
            <v>Q 4 2004</v>
          </cell>
          <cell r="S2" t="str">
            <v>H1 2004</v>
          </cell>
          <cell r="T2" t="str">
            <v>H2 2004</v>
          </cell>
          <cell r="U2">
            <v>37987</v>
          </cell>
          <cell r="V2">
            <v>38018</v>
          </cell>
          <cell r="W2">
            <v>38047</v>
          </cell>
          <cell r="X2">
            <v>38078</v>
          </cell>
          <cell r="Y2">
            <v>38108</v>
          </cell>
          <cell r="Z2">
            <v>38139</v>
          </cell>
          <cell r="AA2">
            <v>38169</v>
          </cell>
          <cell r="AB2">
            <v>38200</v>
          </cell>
          <cell r="AC2">
            <v>38231</v>
          </cell>
          <cell r="AD2">
            <v>38261</v>
          </cell>
          <cell r="AE2">
            <v>38292</v>
          </cell>
          <cell r="AF2">
            <v>38322</v>
          </cell>
          <cell r="AG2" t="str">
            <v>YTD 2004</v>
          </cell>
          <cell r="AH2" t="str">
            <v>Q1 2004</v>
          </cell>
          <cell r="AI2" t="str">
            <v>Q 2 2004</v>
          </cell>
          <cell r="AJ2" t="str">
            <v>Q 3 2004</v>
          </cell>
          <cell r="AK2" t="str">
            <v>Q 4 2004</v>
          </cell>
          <cell r="AL2" t="str">
            <v>H1 2004</v>
          </cell>
          <cell r="AM2" t="str">
            <v>H2 2004</v>
          </cell>
          <cell r="AN2">
            <v>37987</v>
          </cell>
          <cell r="AO2">
            <v>38018</v>
          </cell>
          <cell r="AP2">
            <v>38047</v>
          </cell>
          <cell r="AQ2">
            <v>38078</v>
          </cell>
          <cell r="AR2">
            <v>38108</v>
          </cell>
          <cell r="AS2">
            <v>38139</v>
          </cell>
          <cell r="AT2">
            <v>38169</v>
          </cell>
          <cell r="AU2">
            <v>38200</v>
          </cell>
          <cell r="AV2">
            <v>38231</v>
          </cell>
          <cell r="AW2">
            <v>38261</v>
          </cell>
          <cell r="AX2">
            <v>38292</v>
          </cell>
          <cell r="AY2">
            <v>38322</v>
          </cell>
          <cell r="AZ2" t="str">
            <v>YTD 2004</v>
          </cell>
          <cell r="BA2" t="str">
            <v>Q1 2004</v>
          </cell>
          <cell r="BB2" t="str">
            <v>Q 2 2004</v>
          </cell>
          <cell r="BC2" t="str">
            <v>Q 3 2004</v>
          </cell>
          <cell r="BD2" t="str">
            <v>Q 4 2004</v>
          </cell>
          <cell r="BE2" t="str">
            <v>H1 2004</v>
          </cell>
          <cell r="BF2" t="str">
            <v>H2 2004</v>
          </cell>
        </row>
        <row r="3">
          <cell r="A3" t="str">
            <v xml:space="preserve">Volume (Phy Cases '000s) </v>
          </cell>
        </row>
        <row r="4">
          <cell r="A4" t="str">
            <v xml:space="preserve"> - Customer</v>
          </cell>
          <cell r="N4">
            <v>0</v>
          </cell>
          <cell r="O4">
            <v>0</v>
          </cell>
          <cell r="P4">
            <v>0</v>
          </cell>
          <cell r="Q4">
            <v>0</v>
          </cell>
          <cell r="R4">
            <v>0</v>
          </cell>
          <cell r="S4">
            <v>0</v>
          </cell>
          <cell r="T4">
            <v>0</v>
          </cell>
          <cell r="AG4">
            <v>0</v>
          </cell>
          <cell r="AH4">
            <v>0</v>
          </cell>
          <cell r="AI4">
            <v>0</v>
          </cell>
          <cell r="AJ4">
            <v>0</v>
          </cell>
          <cell r="AK4">
            <v>0</v>
          </cell>
          <cell r="AL4">
            <v>0</v>
          </cell>
          <cell r="AM4">
            <v>0</v>
          </cell>
          <cell r="AZ4">
            <v>0</v>
          </cell>
          <cell r="BA4">
            <v>0</v>
          </cell>
          <cell r="BB4">
            <v>0</v>
          </cell>
          <cell r="BC4">
            <v>0</v>
          </cell>
          <cell r="BD4">
            <v>0</v>
          </cell>
          <cell r="BE4">
            <v>0</v>
          </cell>
          <cell r="BF4">
            <v>0</v>
          </cell>
        </row>
        <row r="5">
          <cell r="A5" t="str">
            <v xml:space="preserve"> - Inter-Unit</v>
          </cell>
          <cell r="N5">
            <v>0</v>
          </cell>
          <cell r="O5">
            <v>0</v>
          </cell>
          <cell r="P5">
            <v>0</v>
          </cell>
          <cell r="Q5">
            <v>0</v>
          </cell>
          <cell r="R5">
            <v>0</v>
          </cell>
          <cell r="S5">
            <v>0</v>
          </cell>
          <cell r="T5">
            <v>0</v>
          </cell>
          <cell r="AG5">
            <v>0</v>
          </cell>
          <cell r="AH5">
            <v>0</v>
          </cell>
          <cell r="AI5">
            <v>0</v>
          </cell>
          <cell r="AJ5">
            <v>0</v>
          </cell>
          <cell r="AK5">
            <v>0</v>
          </cell>
          <cell r="AL5">
            <v>0</v>
          </cell>
          <cell r="AM5">
            <v>0</v>
          </cell>
          <cell r="AZ5">
            <v>0</v>
          </cell>
          <cell r="BA5">
            <v>0</v>
          </cell>
          <cell r="BB5">
            <v>0</v>
          </cell>
          <cell r="BC5">
            <v>0</v>
          </cell>
          <cell r="BD5">
            <v>0</v>
          </cell>
          <cell r="BE5">
            <v>0</v>
          </cell>
          <cell r="BF5">
            <v>0</v>
          </cell>
        </row>
        <row r="6">
          <cell r="A6" t="str">
            <v xml:space="preserve"> - Inter-Franchise</v>
          </cell>
          <cell r="N6">
            <v>0</v>
          </cell>
          <cell r="O6">
            <v>0</v>
          </cell>
          <cell r="P6">
            <v>0</v>
          </cell>
          <cell r="Q6">
            <v>0</v>
          </cell>
          <cell r="R6">
            <v>0</v>
          </cell>
          <cell r="S6">
            <v>0</v>
          </cell>
          <cell r="T6">
            <v>0</v>
          </cell>
          <cell r="AG6">
            <v>0</v>
          </cell>
          <cell r="AH6">
            <v>0</v>
          </cell>
          <cell r="AI6">
            <v>0</v>
          </cell>
          <cell r="AJ6">
            <v>0</v>
          </cell>
          <cell r="AK6">
            <v>0</v>
          </cell>
          <cell r="AL6">
            <v>0</v>
          </cell>
          <cell r="AM6">
            <v>0</v>
          </cell>
          <cell r="AZ6">
            <v>0</v>
          </cell>
          <cell r="BA6">
            <v>0</v>
          </cell>
          <cell r="BB6">
            <v>0</v>
          </cell>
          <cell r="BC6">
            <v>0</v>
          </cell>
          <cell r="BD6">
            <v>0</v>
          </cell>
          <cell r="BE6">
            <v>0</v>
          </cell>
          <cell r="BF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row>
        <row r="8">
          <cell r="A8" t="str">
            <v xml:space="preserve">Volume (Unit Cases '000s) </v>
          </cell>
        </row>
        <row r="9">
          <cell r="A9" t="str">
            <v xml:space="preserve"> - Customer</v>
          </cell>
          <cell r="N9">
            <v>0</v>
          </cell>
          <cell r="O9">
            <v>0</v>
          </cell>
          <cell r="P9">
            <v>0</v>
          </cell>
          <cell r="Q9">
            <v>0</v>
          </cell>
          <cell r="R9">
            <v>0</v>
          </cell>
          <cell r="S9">
            <v>0</v>
          </cell>
          <cell r="T9">
            <v>0</v>
          </cell>
          <cell r="AG9">
            <v>0</v>
          </cell>
          <cell r="AH9">
            <v>0</v>
          </cell>
          <cell r="AI9">
            <v>0</v>
          </cell>
          <cell r="AJ9">
            <v>0</v>
          </cell>
          <cell r="AK9">
            <v>0</v>
          </cell>
          <cell r="AL9">
            <v>0</v>
          </cell>
          <cell r="AM9">
            <v>0</v>
          </cell>
          <cell r="AZ9">
            <v>0</v>
          </cell>
          <cell r="BA9">
            <v>0</v>
          </cell>
          <cell r="BB9">
            <v>0</v>
          </cell>
          <cell r="BC9">
            <v>0</v>
          </cell>
          <cell r="BD9">
            <v>0</v>
          </cell>
          <cell r="BE9">
            <v>0</v>
          </cell>
          <cell r="BF9">
            <v>0</v>
          </cell>
        </row>
        <row r="10">
          <cell r="A10" t="str">
            <v xml:space="preserve"> - Inter-Unit</v>
          </cell>
          <cell r="N10">
            <v>0</v>
          </cell>
          <cell r="O10">
            <v>0</v>
          </cell>
          <cell r="P10">
            <v>0</v>
          </cell>
          <cell r="Q10">
            <v>0</v>
          </cell>
          <cell r="R10">
            <v>0</v>
          </cell>
          <cell r="S10">
            <v>0</v>
          </cell>
          <cell r="T10">
            <v>0</v>
          </cell>
          <cell r="AG10">
            <v>0</v>
          </cell>
          <cell r="AH10">
            <v>0</v>
          </cell>
          <cell r="AI10">
            <v>0</v>
          </cell>
          <cell r="AJ10">
            <v>0</v>
          </cell>
          <cell r="AK10">
            <v>0</v>
          </cell>
          <cell r="AL10">
            <v>0</v>
          </cell>
          <cell r="AM10">
            <v>0</v>
          </cell>
          <cell r="AZ10">
            <v>0</v>
          </cell>
          <cell r="BA10">
            <v>0</v>
          </cell>
          <cell r="BB10">
            <v>0</v>
          </cell>
          <cell r="BC10">
            <v>0</v>
          </cell>
          <cell r="BD10">
            <v>0</v>
          </cell>
          <cell r="BE10">
            <v>0</v>
          </cell>
          <cell r="BF10">
            <v>0</v>
          </cell>
        </row>
        <row r="11">
          <cell r="A11" t="str">
            <v xml:space="preserve"> - Inter-Franchise</v>
          </cell>
          <cell r="N11">
            <v>0</v>
          </cell>
          <cell r="O11">
            <v>0</v>
          </cell>
          <cell r="P11">
            <v>0</v>
          </cell>
          <cell r="Q11">
            <v>0</v>
          </cell>
          <cell r="R11">
            <v>0</v>
          </cell>
          <cell r="S11">
            <v>0</v>
          </cell>
          <cell r="T11">
            <v>0</v>
          </cell>
          <cell r="AG11">
            <v>0</v>
          </cell>
          <cell r="AH11">
            <v>0</v>
          </cell>
          <cell r="AI11">
            <v>0</v>
          </cell>
          <cell r="AJ11">
            <v>0</v>
          </cell>
          <cell r="AK11">
            <v>0</v>
          </cell>
          <cell r="AL11">
            <v>0</v>
          </cell>
          <cell r="AM11">
            <v>0</v>
          </cell>
          <cell r="AZ11">
            <v>0</v>
          </cell>
          <cell r="BA11">
            <v>0</v>
          </cell>
          <cell r="BB11">
            <v>0</v>
          </cell>
          <cell r="BC11">
            <v>0</v>
          </cell>
          <cell r="BD11">
            <v>0</v>
          </cell>
          <cell r="BE11">
            <v>0</v>
          </cell>
          <cell r="BF11">
            <v>0</v>
          </cell>
        </row>
        <row r="12">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row>
        <row r="13">
          <cell r="A13" t="str">
            <v>Volume (Phy Cases '000s) (Input reqd)</v>
          </cell>
        </row>
        <row r="14">
          <cell r="A14" t="str">
            <v xml:space="preserve"> - Manufactured</v>
          </cell>
          <cell r="N14">
            <v>0</v>
          </cell>
          <cell r="O14">
            <v>0</v>
          </cell>
          <cell r="P14">
            <v>0</v>
          </cell>
          <cell r="Q14">
            <v>0</v>
          </cell>
          <cell r="R14">
            <v>0</v>
          </cell>
          <cell r="S14">
            <v>0</v>
          </cell>
          <cell r="T14">
            <v>0</v>
          </cell>
          <cell r="AG14">
            <v>0</v>
          </cell>
          <cell r="AH14">
            <v>0</v>
          </cell>
          <cell r="AI14">
            <v>0</v>
          </cell>
          <cell r="AJ14">
            <v>0</v>
          </cell>
          <cell r="AK14">
            <v>0</v>
          </cell>
          <cell r="AL14">
            <v>0</v>
          </cell>
          <cell r="AM14">
            <v>0</v>
          </cell>
          <cell r="AZ14">
            <v>0</v>
          </cell>
          <cell r="BA14">
            <v>0</v>
          </cell>
          <cell r="BB14">
            <v>0</v>
          </cell>
          <cell r="BC14">
            <v>0</v>
          </cell>
          <cell r="BD14">
            <v>0</v>
          </cell>
          <cell r="BE14">
            <v>0</v>
          </cell>
          <cell r="BF14">
            <v>0</v>
          </cell>
        </row>
        <row r="15">
          <cell r="A15" t="str">
            <v xml:space="preserve"> - Sourced from CBOs</v>
          </cell>
          <cell r="N15">
            <v>0</v>
          </cell>
          <cell r="O15">
            <v>0</v>
          </cell>
          <cell r="P15">
            <v>0</v>
          </cell>
          <cell r="Q15">
            <v>0</v>
          </cell>
          <cell r="R15">
            <v>0</v>
          </cell>
          <cell r="S15">
            <v>0</v>
          </cell>
          <cell r="T15">
            <v>0</v>
          </cell>
          <cell r="AG15">
            <v>0</v>
          </cell>
          <cell r="AH15">
            <v>0</v>
          </cell>
          <cell r="AI15">
            <v>0</v>
          </cell>
          <cell r="AJ15">
            <v>0</v>
          </cell>
          <cell r="AK15">
            <v>0</v>
          </cell>
          <cell r="AL15">
            <v>0</v>
          </cell>
          <cell r="AM15">
            <v>0</v>
          </cell>
          <cell r="AZ15">
            <v>0</v>
          </cell>
          <cell r="BA15">
            <v>0</v>
          </cell>
          <cell r="BB15">
            <v>0</v>
          </cell>
          <cell r="BC15">
            <v>0</v>
          </cell>
          <cell r="BD15">
            <v>0</v>
          </cell>
          <cell r="BE15">
            <v>0</v>
          </cell>
          <cell r="BF15">
            <v>0</v>
          </cell>
        </row>
        <row r="16">
          <cell r="A16" t="str">
            <v xml:space="preserve"> - Sourced from FBOs</v>
          </cell>
          <cell r="N16">
            <v>0</v>
          </cell>
          <cell r="O16">
            <v>0</v>
          </cell>
          <cell r="P16">
            <v>0</v>
          </cell>
          <cell r="Q16">
            <v>0</v>
          </cell>
          <cell r="R16">
            <v>0</v>
          </cell>
          <cell r="S16">
            <v>0</v>
          </cell>
          <cell r="T16">
            <v>0</v>
          </cell>
          <cell r="AG16">
            <v>0</v>
          </cell>
          <cell r="AH16">
            <v>0</v>
          </cell>
          <cell r="AI16">
            <v>0</v>
          </cell>
          <cell r="AJ16">
            <v>0</v>
          </cell>
          <cell r="AK16">
            <v>0</v>
          </cell>
          <cell r="AL16">
            <v>0</v>
          </cell>
          <cell r="AM16">
            <v>0</v>
          </cell>
          <cell r="AZ16">
            <v>0</v>
          </cell>
          <cell r="BA16">
            <v>0</v>
          </cell>
          <cell r="BB16">
            <v>0</v>
          </cell>
          <cell r="BC16">
            <v>0</v>
          </cell>
          <cell r="BD16">
            <v>0</v>
          </cell>
          <cell r="BE16">
            <v>0</v>
          </cell>
          <cell r="BF16">
            <v>0</v>
          </cell>
        </row>
        <row r="17">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row>
        <row r="18">
          <cell r="A18" t="str">
            <v>Gross Revenue</v>
          </cell>
        </row>
        <row r="19">
          <cell r="A19" t="str">
            <v xml:space="preserve"> - Customer</v>
          </cell>
          <cell r="N19">
            <v>0</v>
          </cell>
          <cell r="O19">
            <v>0</v>
          </cell>
          <cell r="P19">
            <v>0</v>
          </cell>
          <cell r="Q19">
            <v>0</v>
          </cell>
          <cell r="R19">
            <v>0</v>
          </cell>
          <cell r="S19">
            <v>0</v>
          </cell>
          <cell r="T19">
            <v>0</v>
          </cell>
          <cell r="AG19">
            <v>0</v>
          </cell>
          <cell r="AH19">
            <v>0</v>
          </cell>
          <cell r="AI19">
            <v>0</v>
          </cell>
          <cell r="AJ19">
            <v>0</v>
          </cell>
          <cell r="AK19">
            <v>0</v>
          </cell>
          <cell r="AL19">
            <v>0</v>
          </cell>
          <cell r="AM19">
            <v>0</v>
          </cell>
          <cell r="AZ19">
            <v>0</v>
          </cell>
          <cell r="BA19">
            <v>0</v>
          </cell>
          <cell r="BB19">
            <v>0</v>
          </cell>
          <cell r="BC19">
            <v>0</v>
          </cell>
          <cell r="BD19">
            <v>0</v>
          </cell>
          <cell r="BE19">
            <v>0</v>
          </cell>
          <cell r="BF19">
            <v>0</v>
          </cell>
        </row>
        <row r="20">
          <cell r="A20" t="str">
            <v xml:space="preserve"> - Inter-Unit</v>
          </cell>
          <cell r="N20">
            <v>0</v>
          </cell>
          <cell r="O20">
            <v>0</v>
          </cell>
          <cell r="P20">
            <v>0</v>
          </cell>
          <cell r="Q20">
            <v>0</v>
          </cell>
          <cell r="R20">
            <v>0</v>
          </cell>
          <cell r="S20">
            <v>0</v>
          </cell>
          <cell r="T20">
            <v>0</v>
          </cell>
          <cell r="AG20">
            <v>0</v>
          </cell>
          <cell r="AH20">
            <v>0</v>
          </cell>
          <cell r="AI20">
            <v>0</v>
          </cell>
          <cell r="AJ20">
            <v>0</v>
          </cell>
          <cell r="AK20">
            <v>0</v>
          </cell>
          <cell r="AL20">
            <v>0</v>
          </cell>
          <cell r="AM20">
            <v>0</v>
          </cell>
          <cell r="AZ20">
            <v>0</v>
          </cell>
          <cell r="BA20">
            <v>0</v>
          </cell>
          <cell r="BB20">
            <v>0</v>
          </cell>
          <cell r="BC20">
            <v>0</v>
          </cell>
          <cell r="BD20">
            <v>0</v>
          </cell>
          <cell r="BE20">
            <v>0</v>
          </cell>
          <cell r="BF20">
            <v>0</v>
          </cell>
        </row>
        <row r="21">
          <cell r="A21" t="str">
            <v xml:space="preserve"> - Inter-Franchise (Input reqd)</v>
          </cell>
          <cell r="N21">
            <v>0</v>
          </cell>
          <cell r="O21">
            <v>0</v>
          </cell>
          <cell r="P21">
            <v>0</v>
          </cell>
          <cell r="Q21">
            <v>0</v>
          </cell>
          <cell r="R21">
            <v>0</v>
          </cell>
          <cell r="S21">
            <v>0</v>
          </cell>
          <cell r="T21">
            <v>0</v>
          </cell>
          <cell r="AG21">
            <v>0</v>
          </cell>
          <cell r="AH21">
            <v>0</v>
          </cell>
          <cell r="AI21">
            <v>0</v>
          </cell>
          <cell r="AJ21">
            <v>0</v>
          </cell>
          <cell r="AK21">
            <v>0</v>
          </cell>
          <cell r="AL21">
            <v>0</v>
          </cell>
          <cell r="AM21">
            <v>0</v>
          </cell>
          <cell r="AZ21">
            <v>0</v>
          </cell>
          <cell r="BA21">
            <v>0</v>
          </cell>
          <cell r="BB21">
            <v>0</v>
          </cell>
          <cell r="BC21">
            <v>0</v>
          </cell>
          <cell r="BD21">
            <v>0</v>
          </cell>
          <cell r="BE21">
            <v>0</v>
          </cell>
          <cell r="BF21">
            <v>0</v>
          </cell>
        </row>
        <row r="22">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row>
        <row r="23">
          <cell r="A23" t="str">
            <v>Deduction From Rev. (DFR)</v>
          </cell>
        </row>
        <row r="24">
          <cell r="A24" t="str">
            <v xml:space="preserve"> - Sales Tax/ Octroi</v>
          </cell>
          <cell r="N24">
            <v>0</v>
          </cell>
          <cell r="O24">
            <v>0</v>
          </cell>
          <cell r="P24">
            <v>0</v>
          </cell>
          <cell r="Q24">
            <v>0</v>
          </cell>
          <cell r="R24">
            <v>0</v>
          </cell>
          <cell r="S24">
            <v>0</v>
          </cell>
          <cell r="T24">
            <v>0</v>
          </cell>
          <cell r="AG24">
            <v>0</v>
          </cell>
          <cell r="AH24">
            <v>0</v>
          </cell>
          <cell r="AI24">
            <v>0</v>
          </cell>
          <cell r="AJ24">
            <v>0</v>
          </cell>
          <cell r="AK24">
            <v>0</v>
          </cell>
          <cell r="AL24">
            <v>0</v>
          </cell>
          <cell r="AM24">
            <v>0</v>
          </cell>
          <cell r="AZ24">
            <v>0</v>
          </cell>
          <cell r="BA24">
            <v>0</v>
          </cell>
          <cell r="BB24">
            <v>0</v>
          </cell>
          <cell r="BC24">
            <v>0</v>
          </cell>
          <cell r="BD24">
            <v>0</v>
          </cell>
          <cell r="BE24">
            <v>0</v>
          </cell>
          <cell r="BF24">
            <v>0</v>
          </cell>
        </row>
        <row r="25">
          <cell r="A25" t="str">
            <v xml:space="preserve"> - Sales Tax Incentive</v>
          </cell>
          <cell r="N25">
            <v>0</v>
          </cell>
          <cell r="O25">
            <v>0</v>
          </cell>
          <cell r="P25">
            <v>0</v>
          </cell>
          <cell r="Q25">
            <v>0</v>
          </cell>
          <cell r="R25">
            <v>0</v>
          </cell>
          <cell r="S25">
            <v>0</v>
          </cell>
          <cell r="T25">
            <v>0</v>
          </cell>
          <cell r="AG25">
            <v>0</v>
          </cell>
          <cell r="AH25">
            <v>0</v>
          </cell>
          <cell r="AI25">
            <v>0</v>
          </cell>
          <cell r="AJ25">
            <v>0</v>
          </cell>
          <cell r="AK25">
            <v>0</v>
          </cell>
          <cell r="AL25">
            <v>0</v>
          </cell>
          <cell r="AM25">
            <v>0</v>
          </cell>
          <cell r="AZ25">
            <v>0</v>
          </cell>
          <cell r="BA25">
            <v>0</v>
          </cell>
          <cell r="BB25">
            <v>0</v>
          </cell>
          <cell r="BC25">
            <v>0</v>
          </cell>
          <cell r="BD25">
            <v>0</v>
          </cell>
          <cell r="BE25">
            <v>0</v>
          </cell>
          <cell r="BF25">
            <v>0</v>
          </cell>
        </row>
        <row r="26">
          <cell r="A26" t="str">
            <v xml:space="preserve"> - Discounts EITF</v>
          </cell>
          <cell r="N26">
            <v>0</v>
          </cell>
          <cell r="O26">
            <v>0</v>
          </cell>
          <cell r="P26">
            <v>0</v>
          </cell>
          <cell r="Q26">
            <v>0</v>
          </cell>
          <cell r="R26">
            <v>0</v>
          </cell>
          <cell r="S26">
            <v>0</v>
          </cell>
          <cell r="T26">
            <v>0</v>
          </cell>
          <cell r="AG26">
            <v>0</v>
          </cell>
          <cell r="AH26">
            <v>0</v>
          </cell>
          <cell r="AI26">
            <v>0</v>
          </cell>
          <cell r="AJ26">
            <v>0</v>
          </cell>
          <cell r="AK26">
            <v>0</v>
          </cell>
          <cell r="AL26">
            <v>0</v>
          </cell>
          <cell r="AM26">
            <v>0</v>
          </cell>
          <cell r="AZ26">
            <v>0</v>
          </cell>
          <cell r="BA26">
            <v>0</v>
          </cell>
          <cell r="BB26">
            <v>0</v>
          </cell>
          <cell r="BC26">
            <v>0</v>
          </cell>
          <cell r="BD26">
            <v>0</v>
          </cell>
          <cell r="BE26">
            <v>0</v>
          </cell>
          <cell r="BF26">
            <v>0</v>
          </cell>
        </row>
        <row r="27">
          <cell r="A27" t="str">
            <v xml:space="preserve"> - Discounts </v>
          </cell>
          <cell r="N27">
            <v>0</v>
          </cell>
          <cell r="O27">
            <v>0</v>
          </cell>
          <cell r="P27">
            <v>0</v>
          </cell>
          <cell r="Q27">
            <v>0</v>
          </cell>
          <cell r="R27">
            <v>0</v>
          </cell>
          <cell r="S27">
            <v>0</v>
          </cell>
          <cell r="T27">
            <v>0</v>
          </cell>
          <cell r="AG27">
            <v>0</v>
          </cell>
          <cell r="AH27">
            <v>0</v>
          </cell>
          <cell r="AI27">
            <v>0</v>
          </cell>
          <cell r="AJ27">
            <v>0</v>
          </cell>
          <cell r="AK27">
            <v>0</v>
          </cell>
          <cell r="AL27">
            <v>0</v>
          </cell>
          <cell r="AM27">
            <v>0</v>
          </cell>
          <cell r="AZ27">
            <v>0</v>
          </cell>
          <cell r="BA27">
            <v>0</v>
          </cell>
          <cell r="BB27">
            <v>0</v>
          </cell>
          <cell r="BC27">
            <v>0</v>
          </cell>
          <cell r="BD27">
            <v>0</v>
          </cell>
          <cell r="BE27">
            <v>0</v>
          </cell>
          <cell r="BF27">
            <v>0</v>
          </cell>
        </row>
        <row r="28">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row>
        <row r="29">
          <cell r="A29" t="str">
            <v>Net Revenue</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row>
        <row r="30">
          <cell r="A30" t="str">
            <v>Variable COGS</v>
          </cell>
        </row>
        <row r="31">
          <cell r="A31" t="str">
            <v xml:space="preserve"> - Concentrate/Pulp</v>
          </cell>
          <cell r="N31">
            <v>0</v>
          </cell>
          <cell r="O31">
            <v>0</v>
          </cell>
          <cell r="P31">
            <v>0</v>
          </cell>
          <cell r="Q31">
            <v>0</v>
          </cell>
          <cell r="R31">
            <v>0</v>
          </cell>
          <cell r="S31">
            <v>0</v>
          </cell>
          <cell r="T31">
            <v>0</v>
          </cell>
          <cell r="AG31">
            <v>0</v>
          </cell>
          <cell r="AH31">
            <v>0</v>
          </cell>
          <cell r="AI31">
            <v>0</v>
          </cell>
          <cell r="AJ31">
            <v>0</v>
          </cell>
          <cell r="AK31">
            <v>0</v>
          </cell>
          <cell r="AL31">
            <v>0</v>
          </cell>
          <cell r="AM31">
            <v>0</v>
          </cell>
          <cell r="AZ31">
            <v>0</v>
          </cell>
          <cell r="BA31">
            <v>0</v>
          </cell>
          <cell r="BB31">
            <v>0</v>
          </cell>
          <cell r="BC31">
            <v>0</v>
          </cell>
          <cell r="BD31">
            <v>0</v>
          </cell>
          <cell r="BE31">
            <v>0</v>
          </cell>
          <cell r="BF31">
            <v>0</v>
          </cell>
        </row>
        <row r="32">
          <cell r="A32" t="str">
            <v xml:space="preserve"> - Royalty</v>
          </cell>
          <cell r="N32">
            <v>0</v>
          </cell>
          <cell r="O32">
            <v>0</v>
          </cell>
          <cell r="P32">
            <v>0</v>
          </cell>
          <cell r="Q32">
            <v>0</v>
          </cell>
          <cell r="R32">
            <v>0</v>
          </cell>
          <cell r="S32">
            <v>0</v>
          </cell>
          <cell r="T32">
            <v>0</v>
          </cell>
          <cell r="AG32">
            <v>0</v>
          </cell>
          <cell r="AH32">
            <v>0</v>
          </cell>
          <cell r="AI32">
            <v>0</v>
          </cell>
          <cell r="AJ32">
            <v>0</v>
          </cell>
          <cell r="AK32">
            <v>0</v>
          </cell>
          <cell r="AL32">
            <v>0</v>
          </cell>
          <cell r="AM32">
            <v>0</v>
          </cell>
          <cell r="AZ32">
            <v>0</v>
          </cell>
          <cell r="BA32">
            <v>0</v>
          </cell>
          <cell r="BB32">
            <v>0</v>
          </cell>
          <cell r="BC32">
            <v>0</v>
          </cell>
          <cell r="BD32">
            <v>0</v>
          </cell>
          <cell r="BE32">
            <v>0</v>
          </cell>
          <cell r="BF32">
            <v>0</v>
          </cell>
        </row>
        <row r="33">
          <cell r="A33" t="str">
            <v xml:space="preserve"> - Sugar</v>
          </cell>
          <cell r="N33">
            <v>0</v>
          </cell>
          <cell r="O33">
            <v>0</v>
          </cell>
          <cell r="P33">
            <v>0</v>
          </cell>
          <cell r="Q33">
            <v>0</v>
          </cell>
          <cell r="R33">
            <v>0</v>
          </cell>
          <cell r="S33">
            <v>0</v>
          </cell>
          <cell r="T33">
            <v>0</v>
          </cell>
          <cell r="AG33">
            <v>0</v>
          </cell>
          <cell r="AH33">
            <v>0</v>
          </cell>
          <cell r="AI33">
            <v>0</v>
          </cell>
          <cell r="AJ33">
            <v>0</v>
          </cell>
          <cell r="AK33">
            <v>0</v>
          </cell>
          <cell r="AL33">
            <v>0</v>
          </cell>
          <cell r="AM33">
            <v>0</v>
          </cell>
          <cell r="AZ33">
            <v>0</v>
          </cell>
          <cell r="BA33">
            <v>0</v>
          </cell>
          <cell r="BB33">
            <v>0</v>
          </cell>
          <cell r="BC33">
            <v>0</v>
          </cell>
          <cell r="BD33">
            <v>0</v>
          </cell>
          <cell r="BE33">
            <v>0</v>
          </cell>
          <cell r="BF33">
            <v>0</v>
          </cell>
        </row>
        <row r="34">
          <cell r="A34" t="str">
            <v xml:space="preserve"> - Crowns</v>
          </cell>
          <cell r="N34">
            <v>0</v>
          </cell>
          <cell r="O34">
            <v>0</v>
          </cell>
          <cell r="P34">
            <v>0</v>
          </cell>
          <cell r="Q34">
            <v>0</v>
          </cell>
          <cell r="R34">
            <v>0</v>
          </cell>
          <cell r="S34">
            <v>0</v>
          </cell>
          <cell r="T34">
            <v>0</v>
          </cell>
          <cell r="AG34">
            <v>0</v>
          </cell>
          <cell r="AH34">
            <v>0</v>
          </cell>
          <cell r="AI34">
            <v>0</v>
          </cell>
          <cell r="AJ34">
            <v>0</v>
          </cell>
          <cell r="AK34">
            <v>0</v>
          </cell>
          <cell r="AL34">
            <v>0</v>
          </cell>
          <cell r="AM34">
            <v>0</v>
          </cell>
          <cell r="AZ34">
            <v>0</v>
          </cell>
          <cell r="BA34">
            <v>0</v>
          </cell>
          <cell r="BB34">
            <v>0</v>
          </cell>
          <cell r="BC34">
            <v>0</v>
          </cell>
          <cell r="BD34">
            <v>0</v>
          </cell>
          <cell r="BE34">
            <v>0</v>
          </cell>
          <cell r="BF34">
            <v>0</v>
          </cell>
        </row>
        <row r="35">
          <cell r="A35" t="str">
            <v xml:space="preserve"> - Other Raw/ Pkg materials</v>
          </cell>
          <cell r="N35">
            <v>0</v>
          </cell>
          <cell r="O35">
            <v>0</v>
          </cell>
          <cell r="P35">
            <v>0</v>
          </cell>
          <cell r="Q35">
            <v>0</v>
          </cell>
          <cell r="R35">
            <v>0</v>
          </cell>
          <cell r="S35">
            <v>0</v>
          </cell>
          <cell r="T35">
            <v>0</v>
          </cell>
          <cell r="AG35">
            <v>0</v>
          </cell>
          <cell r="AH35">
            <v>0</v>
          </cell>
          <cell r="AI35">
            <v>0</v>
          </cell>
          <cell r="AJ35">
            <v>0</v>
          </cell>
          <cell r="AK35">
            <v>0</v>
          </cell>
          <cell r="AL35">
            <v>0</v>
          </cell>
          <cell r="AM35">
            <v>0</v>
          </cell>
          <cell r="AZ35">
            <v>0</v>
          </cell>
          <cell r="BA35">
            <v>0</v>
          </cell>
          <cell r="BB35">
            <v>0</v>
          </cell>
          <cell r="BC35">
            <v>0</v>
          </cell>
          <cell r="BD35">
            <v>0</v>
          </cell>
          <cell r="BE35">
            <v>0</v>
          </cell>
          <cell r="BF35">
            <v>0</v>
          </cell>
        </row>
        <row r="36">
          <cell r="A36" t="str">
            <v xml:space="preserve"> - Contract Packaging</v>
          </cell>
          <cell r="N36">
            <v>0</v>
          </cell>
          <cell r="O36">
            <v>0</v>
          </cell>
          <cell r="P36">
            <v>0</v>
          </cell>
          <cell r="Q36">
            <v>0</v>
          </cell>
          <cell r="R36">
            <v>0</v>
          </cell>
          <cell r="S36">
            <v>0</v>
          </cell>
          <cell r="T36">
            <v>0</v>
          </cell>
          <cell r="AG36">
            <v>0</v>
          </cell>
          <cell r="AH36">
            <v>0</v>
          </cell>
          <cell r="AI36">
            <v>0</v>
          </cell>
          <cell r="AJ36">
            <v>0</v>
          </cell>
          <cell r="AK36">
            <v>0</v>
          </cell>
          <cell r="AL36">
            <v>0</v>
          </cell>
          <cell r="AM36">
            <v>0</v>
          </cell>
          <cell r="AZ36">
            <v>0</v>
          </cell>
          <cell r="BA36">
            <v>0</v>
          </cell>
          <cell r="BB36">
            <v>0</v>
          </cell>
          <cell r="BC36">
            <v>0</v>
          </cell>
          <cell r="BD36">
            <v>0</v>
          </cell>
          <cell r="BE36">
            <v>0</v>
          </cell>
          <cell r="BF36">
            <v>0</v>
          </cell>
        </row>
        <row r="37">
          <cell r="A37" t="str">
            <v xml:space="preserve"> - Excise Duty</v>
          </cell>
          <cell r="N37">
            <v>0</v>
          </cell>
          <cell r="O37">
            <v>0</v>
          </cell>
          <cell r="P37">
            <v>0</v>
          </cell>
          <cell r="Q37">
            <v>0</v>
          </cell>
          <cell r="R37">
            <v>0</v>
          </cell>
          <cell r="S37">
            <v>0</v>
          </cell>
          <cell r="T37">
            <v>0</v>
          </cell>
          <cell r="AG37">
            <v>0</v>
          </cell>
          <cell r="AH37">
            <v>0</v>
          </cell>
          <cell r="AI37">
            <v>0</v>
          </cell>
          <cell r="AJ37">
            <v>0</v>
          </cell>
          <cell r="AK37">
            <v>0</v>
          </cell>
          <cell r="AL37">
            <v>0</v>
          </cell>
          <cell r="AM37">
            <v>0</v>
          </cell>
          <cell r="AZ37">
            <v>0</v>
          </cell>
          <cell r="BA37">
            <v>0</v>
          </cell>
          <cell r="BB37">
            <v>0</v>
          </cell>
          <cell r="BC37">
            <v>0</v>
          </cell>
          <cell r="BD37">
            <v>0</v>
          </cell>
          <cell r="BE37">
            <v>0</v>
          </cell>
          <cell r="BF37">
            <v>0</v>
          </cell>
        </row>
        <row r="38">
          <cell r="A38" t="str">
            <v xml:space="preserve"> - Product sourcing cost</v>
          </cell>
          <cell r="N38">
            <v>0</v>
          </cell>
          <cell r="O38">
            <v>0</v>
          </cell>
          <cell r="P38">
            <v>0</v>
          </cell>
          <cell r="Q38">
            <v>0</v>
          </cell>
          <cell r="R38">
            <v>0</v>
          </cell>
          <cell r="S38">
            <v>0</v>
          </cell>
          <cell r="T38">
            <v>0</v>
          </cell>
          <cell r="AG38">
            <v>0</v>
          </cell>
          <cell r="AH38">
            <v>0</v>
          </cell>
          <cell r="AI38">
            <v>0</v>
          </cell>
          <cell r="AJ38">
            <v>0</v>
          </cell>
          <cell r="AK38">
            <v>0</v>
          </cell>
          <cell r="AL38">
            <v>0</v>
          </cell>
          <cell r="AM38">
            <v>0</v>
          </cell>
          <cell r="AZ38">
            <v>0</v>
          </cell>
          <cell r="BA38">
            <v>0</v>
          </cell>
          <cell r="BB38">
            <v>0</v>
          </cell>
          <cell r="BC38">
            <v>0</v>
          </cell>
          <cell r="BD38">
            <v>0</v>
          </cell>
          <cell r="BE38">
            <v>0</v>
          </cell>
          <cell r="BF38">
            <v>0</v>
          </cell>
        </row>
        <row r="39">
          <cell r="A39" t="str">
            <v xml:space="preserve"> - Product sourcing Freight</v>
          </cell>
          <cell r="N39">
            <v>0</v>
          </cell>
          <cell r="O39">
            <v>0</v>
          </cell>
          <cell r="P39">
            <v>0</v>
          </cell>
          <cell r="Q39">
            <v>0</v>
          </cell>
          <cell r="R39">
            <v>0</v>
          </cell>
          <cell r="S39">
            <v>0</v>
          </cell>
          <cell r="T39">
            <v>0</v>
          </cell>
          <cell r="AG39">
            <v>0</v>
          </cell>
          <cell r="AH39">
            <v>0</v>
          </cell>
          <cell r="AI39">
            <v>0</v>
          </cell>
          <cell r="AJ39">
            <v>0</v>
          </cell>
          <cell r="AK39">
            <v>0</v>
          </cell>
          <cell r="AL39">
            <v>0</v>
          </cell>
          <cell r="AM39">
            <v>0</v>
          </cell>
          <cell r="AZ39">
            <v>0</v>
          </cell>
          <cell r="BA39">
            <v>0</v>
          </cell>
          <cell r="BB39">
            <v>0</v>
          </cell>
          <cell r="BC39">
            <v>0</v>
          </cell>
          <cell r="BD39">
            <v>0</v>
          </cell>
          <cell r="BE39">
            <v>0</v>
          </cell>
          <cell r="BF39">
            <v>0</v>
          </cell>
        </row>
        <row r="40">
          <cell r="A40" t="str">
            <v xml:space="preserve"> - Comp &amp; Benefits (Casual) Mfg</v>
          </cell>
          <cell r="N40">
            <v>0</v>
          </cell>
          <cell r="O40">
            <v>0</v>
          </cell>
          <cell r="P40">
            <v>0</v>
          </cell>
          <cell r="Q40">
            <v>0</v>
          </cell>
          <cell r="R40">
            <v>0</v>
          </cell>
          <cell r="S40">
            <v>0</v>
          </cell>
          <cell r="T40">
            <v>0</v>
          </cell>
          <cell r="AG40">
            <v>0</v>
          </cell>
          <cell r="AH40">
            <v>0</v>
          </cell>
          <cell r="AI40">
            <v>0</v>
          </cell>
          <cell r="AJ40">
            <v>0</v>
          </cell>
          <cell r="AK40">
            <v>0</v>
          </cell>
          <cell r="AL40">
            <v>0</v>
          </cell>
          <cell r="AM40">
            <v>0</v>
          </cell>
          <cell r="AZ40">
            <v>0</v>
          </cell>
          <cell r="BA40">
            <v>0</v>
          </cell>
          <cell r="BB40">
            <v>0</v>
          </cell>
          <cell r="BC40">
            <v>0</v>
          </cell>
          <cell r="BD40">
            <v>0</v>
          </cell>
          <cell r="BE40">
            <v>0</v>
          </cell>
          <cell r="BF40">
            <v>0</v>
          </cell>
        </row>
        <row r="41">
          <cell r="A41" t="str">
            <v xml:space="preserve"> - Power/ Fuel (Plant only)</v>
          </cell>
          <cell r="N41">
            <v>0</v>
          </cell>
          <cell r="O41">
            <v>0</v>
          </cell>
          <cell r="P41">
            <v>0</v>
          </cell>
          <cell r="Q41">
            <v>0</v>
          </cell>
          <cell r="R41">
            <v>0</v>
          </cell>
          <cell r="S41">
            <v>0</v>
          </cell>
          <cell r="T41">
            <v>0</v>
          </cell>
          <cell r="AG41">
            <v>0</v>
          </cell>
          <cell r="AH41">
            <v>0</v>
          </cell>
          <cell r="AI41">
            <v>0</v>
          </cell>
          <cell r="AJ41">
            <v>0</v>
          </cell>
          <cell r="AK41">
            <v>0</v>
          </cell>
          <cell r="AL41">
            <v>0</v>
          </cell>
          <cell r="AM41">
            <v>0</v>
          </cell>
          <cell r="AZ41">
            <v>0</v>
          </cell>
          <cell r="BA41">
            <v>0</v>
          </cell>
          <cell r="BB41">
            <v>0</v>
          </cell>
          <cell r="BC41">
            <v>0</v>
          </cell>
          <cell r="BD41">
            <v>0</v>
          </cell>
          <cell r="BE41">
            <v>0</v>
          </cell>
          <cell r="BF41">
            <v>0</v>
          </cell>
        </row>
        <row r="42">
          <cell r="A42" t="str">
            <v xml:space="preserve"> - Breakage (in plant)</v>
          </cell>
          <cell r="N42">
            <v>0</v>
          </cell>
          <cell r="O42">
            <v>0</v>
          </cell>
          <cell r="P42">
            <v>0</v>
          </cell>
          <cell r="Q42">
            <v>0</v>
          </cell>
          <cell r="R42">
            <v>0</v>
          </cell>
          <cell r="S42">
            <v>0</v>
          </cell>
          <cell r="T42">
            <v>0</v>
          </cell>
          <cell r="AG42">
            <v>0</v>
          </cell>
          <cell r="AH42">
            <v>0</v>
          </cell>
          <cell r="AI42">
            <v>0</v>
          </cell>
          <cell r="AJ42">
            <v>0</v>
          </cell>
          <cell r="AK42">
            <v>0</v>
          </cell>
          <cell r="AL42">
            <v>0</v>
          </cell>
          <cell r="AM42">
            <v>0</v>
          </cell>
          <cell r="AZ42">
            <v>0</v>
          </cell>
          <cell r="BA42">
            <v>0</v>
          </cell>
          <cell r="BB42">
            <v>0</v>
          </cell>
          <cell r="BC42">
            <v>0</v>
          </cell>
          <cell r="BD42">
            <v>0</v>
          </cell>
          <cell r="BE42">
            <v>0</v>
          </cell>
          <cell r="BF42">
            <v>0</v>
          </cell>
        </row>
        <row r="43">
          <cell r="A43" t="str">
            <v xml:space="preserve"> - Misc Consumables</v>
          </cell>
          <cell r="N43">
            <v>0</v>
          </cell>
          <cell r="O43">
            <v>0</v>
          </cell>
          <cell r="P43">
            <v>0</v>
          </cell>
          <cell r="Q43">
            <v>0</v>
          </cell>
          <cell r="R43">
            <v>0</v>
          </cell>
          <cell r="S43">
            <v>0</v>
          </cell>
          <cell r="T43">
            <v>0</v>
          </cell>
          <cell r="AG43">
            <v>0</v>
          </cell>
          <cell r="AH43">
            <v>0</v>
          </cell>
          <cell r="AI43">
            <v>0</v>
          </cell>
          <cell r="AJ43">
            <v>0</v>
          </cell>
          <cell r="AK43">
            <v>0</v>
          </cell>
          <cell r="AL43">
            <v>0</v>
          </cell>
          <cell r="AM43">
            <v>0</v>
          </cell>
          <cell r="AZ43">
            <v>0</v>
          </cell>
          <cell r="BA43">
            <v>0</v>
          </cell>
          <cell r="BB43">
            <v>0</v>
          </cell>
          <cell r="BC43">
            <v>0</v>
          </cell>
          <cell r="BD43">
            <v>0</v>
          </cell>
          <cell r="BE43">
            <v>0</v>
          </cell>
          <cell r="BF43">
            <v>0</v>
          </cell>
        </row>
        <row r="44">
          <cell r="A44" t="str">
            <v xml:space="preserve"> - Price Variance</v>
          </cell>
          <cell r="N44">
            <v>0</v>
          </cell>
          <cell r="O44">
            <v>0</v>
          </cell>
          <cell r="P44">
            <v>0</v>
          </cell>
          <cell r="Q44">
            <v>0</v>
          </cell>
          <cell r="R44">
            <v>0</v>
          </cell>
          <cell r="S44">
            <v>0</v>
          </cell>
          <cell r="T44">
            <v>0</v>
          </cell>
          <cell r="AG44">
            <v>0</v>
          </cell>
          <cell r="AH44">
            <v>0</v>
          </cell>
          <cell r="AI44">
            <v>0</v>
          </cell>
          <cell r="AJ44">
            <v>0</v>
          </cell>
          <cell r="AK44">
            <v>0</v>
          </cell>
          <cell r="AL44">
            <v>0</v>
          </cell>
          <cell r="AM44">
            <v>0</v>
          </cell>
          <cell r="AZ44">
            <v>0</v>
          </cell>
          <cell r="BA44">
            <v>0</v>
          </cell>
          <cell r="BB44">
            <v>0</v>
          </cell>
          <cell r="BC44">
            <v>0</v>
          </cell>
          <cell r="BD44">
            <v>0</v>
          </cell>
          <cell r="BE44">
            <v>0</v>
          </cell>
          <cell r="BF44">
            <v>0</v>
          </cell>
        </row>
        <row r="45">
          <cell r="A45" t="str">
            <v xml:space="preserve"> - Usage Variance</v>
          </cell>
          <cell r="N45">
            <v>0</v>
          </cell>
          <cell r="O45">
            <v>0</v>
          </cell>
          <cell r="P45">
            <v>0</v>
          </cell>
          <cell r="Q45">
            <v>0</v>
          </cell>
          <cell r="R45">
            <v>0</v>
          </cell>
          <cell r="S45">
            <v>0</v>
          </cell>
          <cell r="T45">
            <v>0</v>
          </cell>
          <cell r="AG45">
            <v>0</v>
          </cell>
          <cell r="AH45">
            <v>0</v>
          </cell>
          <cell r="AI45">
            <v>0</v>
          </cell>
          <cell r="AJ45">
            <v>0</v>
          </cell>
          <cell r="AK45">
            <v>0</v>
          </cell>
          <cell r="AL45">
            <v>0</v>
          </cell>
          <cell r="AM45">
            <v>0</v>
          </cell>
          <cell r="AZ45">
            <v>0</v>
          </cell>
          <cell r="BA45">
            <v>0</v>
          </cell>
          <cell r="BB45">
            <v>0</v>
          </cell>
          <cell r="BC45">
            <v>0</v>
          </cell>
          <cell r="BD45">
            <v>0</v>
          </cell>
          <cell r="BE45">
            <v>0</v>
          </cell>
          <cell r="BF45">
            <v>0</v>
          </cell>
        </row>
        <row r="46">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row>
        <row r="47">
          <cell r="A47" t="str">
            <v>Gross Contribution</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row>
        <row r="48">
          <cell r="A48" t="str">
            <v>Fixed Mfg Expenses</v>
          </cell>
        </row>
        <row r="49">
          <cell r="A49" t="str">
            <v xml:space="preserve"> - Comp &amp; Benefits (Permanent) Mfg</v>
          </cell>
          <cell r="N49">
            <v>0</v>
          </cell>
          <cell r="O49">
            <v>0</v>
          </cell>
          <cell r="P49">
            <v>0</v>
          </cell>
          <cell r="Q49">
            <v>0</v>
          </cell>
          <cell r="R49">
            <v>0</v>
          </cell>
          <cell r="S49">
            <v>0</v>
          </cell>
          <cell r="T49">
            <v>0</v>
          </cell>
          <cell r="AG49">
            <v>0</v>
          </cell>
          <cell r="AH49">
            <v>0</v>
          </cell>
          <cell r="AI49">
            <v>0</v>
          </cell>
          <cell r="AJ49">
            <v>0</v>
          </cell>
          <cell r="AK49">
            <v>0</v>
          </cell>
          <cell r="AL49">
            <v>0</v>
          </cell>
          <cell r="AM49">
            <v>0</v>
          </cell>
          <cell r="AZ49">
            <v>0</v>
          </cell>
          <cell r="BA49">
            <v>0</v>
          </cell>
          <cell r="BB49">
            <v>0</v>
          </cell>
          <cell r="BC49">
            <v>0</v>
          </cell>
          <cell r="BD49">
            <v>0</v>
          </cell>
          <cell r="BE49">
            <v>0</v>
          </cell>
          <cell r="BF49">
            <v>0</v>
          </cell>
        </row>
        <row r="50">
          <cell r="A50" t="str">
            <v xml:space="preserve"> - Repairs &amp; Maint (Plant only)</v>
          </cell>
          <cell r="N50">
            <v>0</v>
          </cell>
          <cell r="O50">
            <v>0</v>
          </cell>
          <cell r="P50">
            <v>0</v>
          </cell>
          <cell r="Q50">
            <v>0</v>
          </cell>
          <cell r="R50">
            <v>0</v>
          </cell>
          <cell r="S50">
            <v>0</v>
          </cell>
          <cell r="T50">
            <v>0</v>
          </cell>
          <cell r="AG50">
            <v>0</v>
          </cell>
          <cell r="AH50">
            <v>0</v>
          </cell>
          <cell r="AI50">
            <v>0</v>
          </cell>
          <cell r="AJ50">
            <v>0</v>
          </cell>
          <cell r="AK50">
            <v>0</v>
          </cell>
          <cell r="AL50">
            <v>0</v>
          </cell>
          <cell r="AM50">
            <v>0</v>
          </cell>
          <cell r="AZ50">
            <v>0</v>
          </cell>
          <cell r="BA50">
            <v>0</v>
          </cell>
          <cell r="BB50">
            <v>0</v>
          </cell>
          <cell r="BC50">
            <v>0</v>
          </cell>
          <cell r="BD50">
            <v>0</v>
          </cell>
          <cell r="BE50">
            <v>0</v>
          </cell>
          <cell r="BF50">
            <v>0</v>
          </cell>
        </row>
        <row r="51">
          <cell r="A51" t="str">
            <v xml:space="preserve"> - Depreciation (Plant)</v>
          </cell>
          <cell r="N51">
            <v>0</v>
          </cell>
          <cell r="O51">
            <v>0</v>
          </cell>
          <cell r="P51">
            <v>0</v>
          </cell>
          <cell r="Q51">
            <v>0</v>
          </cell>
          <cell r="R51">
            <v>0</v>
          </cell>
          <cell r="S51">
            <v>0</v>
          </cell>
          <cell r="T51">
            <v>0</v>
          </cell>
          <cell r="AG51">
            <v>0</v>
          </cell>
          <cell r="AH51">
            <v>0</v>
          </cell>
          <cell r="AI51">
            <v>0</v>
          </cell>
          <cell r="AJ51">
            <v>0</v>
          </cell>
          <cell r="AK51">
            <v>0</v>
          </cell>
          <cell r="AL51">
            <v>0</v>
          </cell>
          <cell r="AM51">
            <v>0</v>
          </cell>
          <cell r="AZ51">
            <v>0</v>
          </cell>
          <cell r="BA51">
            <v>0</v>
          </cell>
          <cell r="BB51">
            <v>0</v>
          </cell>
          <cell r="BC51">
            <v>0</v>
          </cell>
          <cell r="BD51">
            <v>0</v>
          </cell>
          <cell r="BE51">
            <v>0</v>
          </cell>
          <cell r="BF51">
            <v>0</v>
          </cell>
        </row>
        <row r="52">
          <cell r="A52" t="str">
            <v xml:space="preserve"> - Amortization (Glass / Bottles)</v>
          </cell>
          <cell r="N52">
            <v>0</v>
          </cell>
          <cell r="O52">
            <v>0</v>
          </cell>
          <cell r="P52">
            <v>0</v>
          </cell>
          <cell r="Q52">
            <v>0</v>
          </cell>
          <cell r="R52">
            <v>0</v>
          </cell>
          <cell r="S52">
            <v>0</v>
          </cell>
          <cell r="T52">
            <v>0</v>
          </cell>
          <cell r="AG52">
            <v>0</v>
          </cell>
          <cell r="AH52">
            <v>0</v>
          </cell>
          <cell r="AI52">
            <v>0</v>
          </cell>
          <cell r="AJ52">
            <v>0</v>
          </cell>
          <cell r="AK52">
            <v>0</v>
          </cell>
          <cell r="AL52">
            <v>0</v>
          </cell>
          <cell r="AM52">
            <v>0</v>
          </cell>
          <cell r="AZ52">
            <v>0</v>
          </cell>
          <cell r="BA52">
            <v>0</v>
          </cell>
          <cell r="BB52">
            <v>0</v>
          </cell>
          <cell r="BC52">
            <v>0</v>
          </cell>
          <cell r="BD52">
            <v>0</v>
          </cell>
          <cell r="BE52">
            <v>0</v>
          </cell>
          <cell r="BF52">
            <v>0</v>
          </cell>
        </row>
        <row r="53">
          <cell r="A53" t="str">
            <v xml:space="preserve"> - Security Expenses - Mfg</v>
          </cell>
          <cell r="N53">
            <v>0</v>
          </cell>
          <cell r="O53">
            <v>0</v>
          </cell>
          <cell r="P53">
            <v>0</v>
          </cell>
          <cell r="Q53">
            <v>0</v>
          </cell>
          <cell r="R53">
            <v>0</v>
          </cell>
          <cell r="S53">
            <v>0</v>
          </cell>
          <cell r="T53">
            <v>0</v>
          </cell>
          <cell r="AG53">
            <v>0</v>
          </cell>
          <cell r="AH53">
            <v>0</v>
          </cell>
          <cell r="AI53">
            <v>0</v>
          </cell>
          <cell r="AJ53">
            <v>0</v>
          </cell>
          <cell r="AK53">
            <v>0</v>
          </cell>
          <cell r="AL53">
            <v>0</v>
          </cell>
          <cell r="AM53">
            <v>0</v>
          </cell>
          <cell r="AZ53">
            <v>0</v>
          </cell>
          <cell r="BA53">
            <v>0</v>
          </cell>
          <cell r="BB53">
            <v>0</v>
          </cell>
          <cell r="BC53">
            <v>0</v>
          </cell>
          <cell r="BD53">
            <v>0</v>
          </cell>
          <cell r="BE53">
            <v>0</v>
          </cell>
          <cell r="BF53">
            <v>0</v>
          </cell>
        </row>
        <row r="54">
          <cell r="A54" t="str">
            <v xml:space="preserve"> - Plant G&amp;A</v>
          </cell>
          <cell r="N54">
            <v>0</v>
          </cell>
          <cell r="O54">
            <v>0</v>
          </cell>
          <cell r="P54">
            <v>0</v>
          </cell>
          <cell r="Q54">
            <v>0</v>
          </cell>
          <cell r="R54">
            <v>0</v>
          </cell>
          <cell r="S54">
            <v>0</v>
          </cell>
          <cell r="T54">
            <v>0</v>
          </cell>
          <cell r="AG54">
            <v>0</v>
          </cell>
          <cell r="AH54">
            <v>0</v>
          </cell>
          <cell r="AI54">
            <v>0</v>
          </cell>
          <cell r="AJ54">
            <v>0</v>
          </cell>
          <cell r="AK54">
            <v>0</v>
          </cell>
          <cell r="AL54">
            <v>0</v>
          </cell>
          <cell r="AM54">
            <v>0</v>
          </cell>
          <cell r="AZ54">
            <v>0</v>
          </cell>
          <cell r="BA54">
            <v>0</v>
          </cell>
          <cell r="BB54">
            <v>0</v>
          </cell>
          <cell r="BC54">
            <v>0</v>
          </cell>
          <cell r="BD54">
            <v>0</v>
          </cell>
          <cell r="BE54">
            <v>0</v>
          </cell>
          <cell r="BF54">
            <v>0</v>
          </cell>
        </row>
        <row r="55">
          <cell r="A55" t="str">
            <v xml:space="preserve"> - Pallet Expenses - Mfg</v>
          </cell>
          <cell r="N55">
            <v>0</v>
          </cell>
          <cell r="O55">
            <v>0</v>
          </cell>
          <cell r="P55">
            <v>0</v>
          </cell>
          <cell r="Q55">
            <v>0</v>
          </cell>
          <cell r="R55">
            <v>0</v>
          </cell>
          <cell r="S55">
            <v>0</v>
          </cell>
          <cell r="T55">
            <v>0</v>
          </cell>
          <cell r="AG55">
            <v>0</v>
          </cell>
          <cell r="AH55">
            <v>0</v>
          </cell>
          <cell r="AI55">
            <v>0</v>
          </cell>
          <cell r="AJ55">
            <v>0</v>
          </cell>
          <cell r="AK55">
            <v>0</v>
          </cell>
          <cell r="AL55">
            <v>0</v>
          </cell>
          <cell r="AM55">
            <v>0</v>
          </cell>
          <cell r="AZ55">
            <v>0</v>
          </cell>
          <cell r="BA55">
            <v>0</v>
          </cell>
          <cell r="BB55">
            <v>0</v>
          </cell>
          <cell r="BC55">
            <v>0</v>
          </cell>
          <cell r="BD55">
            <v>0</v>
          </cell>
          <cell r="BE55">
            <v>0</v>
          </cell>
          <cell r="BF55">
            <v>0</v>
          </cell>
        </row>
        <row r="56">
          <cell r="A56" t="str">
            <v xml:space="preserve"> - Other Fixed Mfg Exps</v>
          </cell>
          <cell r="N56">
            <v>0</v>
          </cell>
          <cell r="O56">
            <v>0</v>
          </cell>
          <cell r="P56">
            <v>0</v>
          </cell>
          <cell r="Q56">
            <v>0</v>
          </cell>
          <cell r="R56">
            <v>0</v>
          </cell>
          <cell r="S56">
            <v>0</v>
          </cell>
          <cell r="T56">
            <v>0</v>
          </cell>
          <cell r="AG56">
            <v>0</v>
          </cell>
          <cell r="AH56">
            <v>0</v>
          </cell>
          <cell r="AI56">
            <v>0</v>
          </cell>
          <cell r="AJ56">
            <v>0</v>
          </cell>
          <cell r="AK56">
            <v>0</v>
          </cell>
          <cell r="AL56">
            <v>0</v>
          </cell>
          <cell r="AM56">
            <v>0</v>
          </cell>
          <cell r="AZ56">
            <v>0</v>
          </cell>
          <cell r="BA56">
            <v>0</v>
          </cell>
          <cell r="BB56">
            <v>0</v>
          </cell>
          <cell r="BC56">
            <v>0</v>
          </cell>
          <cell r="BD56">
            <v>0</v>
          </cell>
          <cell r="BE56">
            <v>0</v>
          </cell>
          <cell r="BF56">
            <v>0</v>
          </cell>
        </row>
        <row r="57">
          <cell r="A57" t="str">
            <v xml:space="preserve"> - Overheads loading on FG</v>
          </cell>
          <cell r="N57">
            <v>0</v>
          </cell>
          <cell r="O57">
            <v>0</v>
          </cell>
          <cell r="P57">
            <v>0</v>
          </cell>
          <cell r="Q57">
            <v>0</v>
          </cell>
          <cell r="R57">
            <v>0</v>
          </cell>
          <cell r="S57">
            <v>0</v>
          </cell>
          <cell r="T57">
            <v>0</v>
          </cell>
          <cell r="AG57">
            <v>0</v>
          </cell>
          <cell r="AH57">
            <v>0</v>
          </cell>
          <cell r="AI57">
            <v>0</v>
          </cell>
          <cell r="AJ57">
            <v>0</v>
          </cell>
          <cell r="AK57">
            <v>0</v>
          </cell>
          <cell r="AL57">
            <v>0</v>
          </cell>
          <cell r="AM57">
            <v>0</v>
          </cell>
          <cell r="AZ57">
            <v>0</v>
          </cell>
          <cell r="BA57">
            <v>0</v>
          </cell>
          <cell r="BB57">
            <v>0</v>
          </cell>
          <cell r="BC57">
            <v>0</v>
          </cell>
          <cell r="BD57">
            <v>0</v>
          </cell>
          <cell r="BE57">
            <v>0</v>
          </cell>
          <cell r="BF57">
            <v>0</v>
          </cell>
        </row>
        <row r="58">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row>
        <row r="59">
          <cell r="A59" t="str">
            <v>Gross Profit</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row>
        <row r="60">
          <cell r="A60" t="str">
            <v>Selling &amp; Distribution Exps</v>
          </cell>
        </row>
        <row r="61">
          <cell r="A61" t="str">
            <v xml:space="preserve"> - Comp &amp; Benefits (Permanent) S&amp;D</v>
          </cell>
          <cell r="N61">
            <v>0</v>
          </cell>
          <cell r="O61">
            <v>0</v>
          </cell>
          <cell r="P61">
            <v>0</v>
          </cell>
          <cell r="Q61">
            <v>0</v>
          </cell>
          <cell r="R61">
            <v>0</v>
          </cell>
          <cell r="S61">
            <v>0</v>
          </cell>
          <cell r="T61">
            <v>0</v>
          </cell>
          <cell r="AG61">
            <v>0</v>
          </cell>
          <cell r="AH61">
            <v>0</v>
          </cell>
          <cell r="AI61">
            <v>0</v>
          </cell>
          <cell r="AJ61">
            <v>0</v>
          </cell>
          <cell r="AK61">
            <v>0</v>
          </cell>
          <cell r="AL61">
            <v>0</v>
          </cell>
          <cell r="AM61">
            <v>0</v>
          </cell>
          <cell r="AZ61">
            <v>0</v>
          </cell>
          <cell r="BA61">
            <v>0</v>
          </cell>
          <cell r="BB61">
            <v>0</v>
          </cell>
          <cell r="BC61">
            <v>0</v>
          </cell>
          <cell r="BD61">
            <v>0</v>
          </cell>
          <cell r="BE61">
            <v>0</v>
          </cell>
          <cell r="BF61">
            <v>0</v>
          </cell>
        </row>
        <row r="62">
          <cell r="A62" t="str">
            <v xml:space="preserve"> - Comp &amp; Benefits (Casual) S&amp;D</v>
          </cell>
          <cell r="N62">
            <v>0</v>
          </cell>
          <cell r="O62">
            <v>0</v>
          </cell>
          <cell r="P62">
            <v>0</v>
          </cell>
          <cell r="Q62">
            <v>0</v>
          </cell>
          <cell r="R62">
            <v>0</v>
          </cell>
          <cell r="S62">
            <v>0</v>
          </cell>
          <cell r="T62">
            <v>0</v>
          </cell>
          <cell r="AG62">
            <v>0</v>
          </cell>
          <cell r="AH62">
            <v>0</v>
          </cell>
          <cell r="AI62">
            <v>0</v>
          </cell>
          <cell r="AJ62">
            <v>0</v>
          </cell>
          <cell r="AK62">
            <v>0</v>
          </cell>
          <cell r="AL62">
            <v>0</v>
          </cell>
          <cell r="AM62">
            <v>0</v>
          </cell>
          <cell r="AZ62">
            <v>0</v>
          </cell>
          <cell r="BA62">
            <v>0</v>
          </cell>
          <cell r="BB62">
            <v>0</v>
          </cell>
          <cell r="BC62">
            <v>0</v>
          </cell>
          <cell r="BD62">
            <v>0</v>
          </cell>
          <cell r="BE62">
            <v>0</v>
          </cell>
          <cell r="BF62">
            <v>0</v>
          </cell>
        </row>
        <row r="63">
          <cell r="A63" t="str">
            <v xml:space="preserve"> - Warehousing Labour</v>
          </cell>
          <cell r="N63">
            <v>0</v>
          </cell>
          <cell r="O63">
            <v>0</v>
          </cell>
          <cell r="P63">
            <v>0</v>
          </cell>
          <cell r="Q63">
            <v>0</v>
          </cell>
          <cell r="R63">
            <v>0</v>
          </cell>
          <cell r="S63">
            <v>0</v>
          </cell>
          <cell r="T63">
            <v>0</v>
          </cell>
          <cell r="AG63">
            <v>0</v>
          </cell>
          <cell r="AH63">
            <v>0</v>
          </cell>
          <cell r="AI63">
            <v>0</v>
          </cell>
          <cell r="AJ63">
            <v>0</v>
          </cell>
          <cell r="AK63">
            <v>0</v>
          </cell>
          <cell r="AL63">
            <v>0</v>
          </cell>
          <cell r="AM63">
            <v>0</v>
          </cell>
          <cell r="AZ63">
            <v>0</v>
          </cell>
          <cell r="BA63">
            <v>0</v>
          </cell>
          <cell r="BB63">
            <v>0</v>
          </cell>
          <cell r="BC63">
            <v>0</v>
          </cell>
          <cell r="BD63">
            <v>0</v>
          </cell>
          <cell r="BE63">
            <v>0</v>
          </cell>
          <cell r="BF63">
            <v>0</v>
          </cell>
        </row>
        <row r="64">
          <cell r="A64" t="str">
            <v xml:space="preserve"> - Distributors commission</v>
          </cell>
          <cell r="N64">
            <v>0</v>
          </cell>
          <cell r="O64">
            <v>0</v>
          </cell>
          <cell r="P64">
            <v>0</v>
          </cell>
          <cell r="Q64">
            <v>0</v>
          </cell>
          <cell r="R64">
            <v>0</v>
          </cell>
          <cell r="S64">
            <v>0</v>
          </cell>
          <cell r="T64">
            <v>0</v>
          </cell>
          <cell r="AG64">
            <v>0</v>
          </cell>
          <cell r="AH64">
            <v>0</v>
          </cell>
          <cell r="AI64">
            <v>0</v>
          </cell>
          <cell r="AJ64">
            <v>0</v>
          </cell>
          <cell r="AK64">
            <v>0</v>
          </cell>
          <cell r="AL64">
            <v>0</v>
          </cell>
          <cell r="AM64">
            <v>0</v>
          </cell>
          <cell r="AZ64">
            <v>0</v>
          </cell>
          <cell r="BA64">
            <v>0</v>
          </cell>
          <cell r="BB64">
            <v>0</v>
          </cell>
          <cell r="BC64">
            <v>0</v>
          </cell>
          <cell r="BD64">
            <v>0</v>
          </cell>
          <cell r="BE64">
            <v>0</v>
          </cell>
          <cell r="BF64">
            <v>0</v>
          </cell>
        </row>
        <row r="65">
          <cell r="A65" t="str">
            <v xml:space="preserve"> - Freight</v>
          </cell>
          <cell r="N65">
            <v>0</v>
          </cell>
          <cell r="O65">
            <v>0</v>
          </cell>
          <cell r="P65">
            <v>0</v>
          </cell>
          <cell r="Q65">
            <v>0</v>
          </cell>
          <cell r="R65">
            <v>0</v>
          </cell>
          <cell r="S65">
            <v>0</v>
          </cell>
          <cell r="T65">
            <v>0</v>
          </cell>
          <cell r="AG65">
            <v>0</v>
          </cell>
          <cell r="AH65">
            <v>0</v>
          </cell>
          <cell r="AI65">
            <v>0</v>
          </cell>
          <cell r="AJ65">
            <v>0</v>
          </cell>
          <cell r="AK65">
            <v>0</v>
          </cell>
          <cell r="AL65">
            <v>0</v>
          </cell>
          <cell r="AM65">
            <v>0</v>
          </cell>
          <cell r="AZ65">
            <v>0</v>
          </cell>
          <cell r="BA65">
            <v>0</v>
          </cell>
          <cell r="BB65">
            <v>0</v>
          </cell>
          <cell r="BC65">
            <v>0</v>
          </cell>
          <cell r="BD65">
            <v>0</v>
          </cell>
          <cell r="BE65">
            <v>0</v>
          </cell>
          <cell r="BF65">
            <v>0</v>
          </cell>
        </row>
        <row r="66">
          <cell r="A66" t="str">
            <v xml:space="preserve"> - Rent,Rates &amp; Taxes</v>
          </cell>
          <cell r="N66">
            <v>0</v>
          </cell>
          <cell r="O66">
            <v>0</v>
          </cell>
          <cell r="P66">
            <v>0</v>
          </cell>
          <cell r="Q66">
            <v>0</v>
          </cell>
          <cell r="R66">
            <v>0</v>
          </cell>
          <cell r="S66">
            <v>0</v>
          </cell>
          <cell r="T66">
            <v>0</v>
          </cell>
          <cell r="AG66">
            <v>0</v>
          </cell>
          <cell r="AH66">
            <v>0</v>
          </cell>
          <cell r="AI66">
            <v>0</v>
          </cell>
          <cell r="AJ66">
            <v>0</v>
          </cell>
          <cell r="AK66">
            <v>0</v>
          </cell>
          <cell r="AL66">
            <v>0</v>
          </cell>
          <cell r="AM66">
            <v>0</v>
          </cell>
          <cell r="AZ66">
            <v>0</v>
          </cell>
          <cell r="BA66">
            <v>0</v>
          </cell>
          <cell r="BB66">
            <v>0</v>
          </cell>
          <cell r="BC66">
            <v>0</v>
          </cell>
          <cell r="BD66">
            <v>0</v>
          </cell>
          <cell r="BE66">
            <v>0</v>
          </cell>
          <cell r="BF66">
            <v>0</v>
          </cell>
        </row>
        <row r="67">
          <cell r="A67" t="str">
            <v xml:space="preserve"> - C &amp; F Agent's Charges</v>
          </cell>
          <cell r="N67">
            <v>0</v>
          </cell>
          <cell r="O67">
            <v>0</v>
          </cell>
          <cell r="P67">
            <v>0</v>
          </cell>
          <cell r="Q67">
            <v>0</v>
          </cell>
          <cell r="R67">
            <v>0</v>
          </cell>
          <cell r="S67">
            <v>0</v>
          </cell>
          <cell r="T67">
            <v>0</v>
          </cell>
          <cell r="AG67">
            <v>0</v>
          </cell>
          <cell r="AH67">
            <v>0</v>
          </cell>
          <cell r="AI67">
            <v>0</v>
          </cell>
          <cell r="AJ67">
            <v>0</v>
          </cell>
          <cell r="AK67">
            <v>0</v>
          </cell>
          <cell r="AL67">
            <v>0</v>
          </cell>
          <cell r="AM67">
            <v>0</v>
          </cell>
          <cell r="AZ67">
            <v>0</v>
          </cell>
          <cell r="BA67">
            <v>0</v>
          </cell>
          <cell r="BB67">
            <v>0</v>
          </cell>
          <cell r="BC67">
            <v>0</v>
          </cell>
          <cell r="BD67">
            <v>0</v>
          </cell>
          <cell r="BE67">
            <v>0</v>
          </cell>
          <cell r="BF67">
            <v>0</v>
          </cell>
        </row>
        <row r="68">
          <cell r="A68" t="str">
            <v xml:space="preserve"> - Loading / Unloading charges</v>
          </cell>
          <cell r="N68">
            <v>0</v>
          </cell>
          <cell r="O68">
            <v>0</v>
          </cell>
          <cell r="P68">
            <v>0</v>
          </cell>
          <cell r="Q68">
            <v>0</v>
          </cell>
          <cell r="R68">
            <v>0</v>
          </cell>
          <cell r="S68">
            <v>0</v>
          </cell>
          <cell r="T68">
            <v>0</v>
          </cell>
          <cell r="AG68">
            <v>0</v>
          </cell>
          <cell r="AH68">
            <v>0</v>
          </cell>
          <cell r="AI68">
            <v>0</v>
          </cell>
          <cell r="AJ68">
            <v>0</v>
          </cell>
          <cell r="AK68">
            <v>0</v>
          </cell>
          <cell r="AL68">
            <v>0</v>
          </cell>
          <cell r="AM68">
            <v>0</v>
          </cell>
          <cell r="AZ68">
            <v>0</v>
          </cell>
          <cell r="BA68">
            <v>0</v>
          </cell>
          <cell r="BB68">
            <v>0</v>
          </cell>
          <cell r="BC68">
            <v>0</v>
          </cell>
          <cell r="BD68">
            <v>0</v>
          </cell>
          <cell r="BE68">
            <v>0</v>
          </cell>
          <cell r="BF68">
            <v>0</v>
          </cell>
        </row>
        <row r="69">
          <cell r="A69" t="str">
            <v xml:space="preserve"> - Security Expenses - S&amp;D</v>
          </cell>
          <cell r="N69">
            <v>0</v>
          </cell>
          <cell r="O69">
            <v>0</v>
          </cell>
          <cell r="P69">
            <v>0</v>
          </cell>
          <cell r="Q69">
            <v>0</v>
          </cell>
          <cell r="R69">
            <v>0</v>
          </cell>
          <cell r="S69">
            <v>0</v>
          </cell>
          <cell r="T69">
            <v>0</v>
          </cell>
          <cell r="AG69">
            <v>0</v>
          </cell>
          <cell r="AH69">
            <v>0</v>
          </cell>
          <cell r="AI69">
            <v>0</v>
          </cell>
          <cell r="AJ69">
            <v>0</v>
          </cell>
          <cell r="AK69">
            <v>0</v>
          </cell>
          <cell r="AL69">
            <v>0</v>
          </cell>
          <cell r="AM69">
            <v>0</v>
          </cell>
          <cell r="AZ69">
            <v>0</v>
          </cell>
          <cell r="BA69">
            <v>0</v>
          </cell>
          <cell r="BB69">
            <v>0</v>
          </cell>
          <cell r="BC69">
            <v>0</v>
          </cell>
          <cell r="BD69">
            <v>0</v>
          </cell>
          <cell r="BE69">
            <v>0</v>
          </cell>
          <cell r="BF69">
            <v>0</v>
          </cell>
        </row>
        <row r="70">
          <cell r="A70" t="str">
            <v xml:space="preserve"> - Warehouse breakage</v>
          </cell>
          <cell r="N70">
            <v>0</v>
          </cell>
          <cell r="O70">
            <v>0</v>
          </cell>
          <cell r="P70">
            <v>0</v>
          </cell>
          <cell r="Q70">
            <v>0</v>
          </cell>
          <cell r="R70">
            <v>0</v>
          </cell>
          <cell r="S70">
            <v>0</v>
          </cell>
          <cell r="T70">
            <v>0</v>
          </cell>
          <cell r="AG70">
            <v>0</v>
          </cell>
          <cell r="AH70">
            <v>0</v>
          </cell>
          <cell r="AI70">
            <v>0</v>
          </cell>
          <cell r="AJ70">
            <v>0</v>
          </cell>
          <cell r="AK70">
            <v>0</v>
          </cell>
          <cell r="AL70">
            <v>0</v>
          </cell>
          <cell r="AM70">
            <v>0</v>
          </cell>
          <cell r="AZ70">
            <v>0</v>
          </cell>
          <cell r="BA70">
            <v>0</v>
          </cell>
          <cell r="BB70">
            <v>0</v>
          </cell>
          <cell r="BC70">
            <v>0</v>
          </cell>
          <cell r="BD70">
            <v>0</v>
          </cell>
          <cell r="BE70">
            <v>0</v>
          </cell>
          <cell r="BF70">
            <v>0</v>
          </cell>
        </row>
        <row r="71">
          <cell r="A71" t="str">
            <v xml:space="preserve"> - Staff Welfare S&amp;D</v>
          </cell>
          <cell r="N71">
            <v>0</v>
          </cell>
          <cell r="O71">
            <v>0</v>
          </cell>
          <cell r="P71">
            <v>0</v>
          </cell>
          <cell r="Q71">
            <v>0</v>
          </cell>
          <cell r="R71">
            <v>0</v>
          </cell>
          <cell r="S71">
            <v>0</v>
          </cell>
          <cell r="T71">
            <v>0</v>
          </cell>
          <cell r="AG71">
            <v>0</v>
          </cell>
          <cell r="AH71">
            <v>0</v>
          </cell>
          <cell r="AI71">
            <v>0</v>
          </cell>
          <cell r="AJ71">
            <v>0</v>
          </cell>
          <cell r="AK71">
            <v>0</v>
          </cell>
          <cell r="AL71">
            <v>0</v>
          </cell>
          <cell r="AM71">
            <v>0</v>
          </cell>
          <cell r="AZ71">
            <v>0</v>
          </cell>
          <cell r="BA71">
            <v>0</v>
          </cell>
          <cell r="BB71">
            <v>0</v>
          </cell>
          <cell r="BC71">
            <v>0</v>
          </cell>
          <cell r="BD71">
            <v>0</v>
          </cell>
          <cell r="BE71">
            <v>0</v>
          </cell>
          <cell r="BF71">
            <v>0</v>
          </cell>
        </row>
        <row r="72">
          <cell r="A72" t="str">
            <v xml:space="preserve"> - Salesmen Incentives</v>
          </cell>
          <cell r="N72">
            <v>0</v>
          </cell>
          <cell r="O72">
            <v>0</v>
          </cell>
          <cell r="P72">
            <v>0</v>
          </cell>
          <cell r="Q72">
            <v>0</v>
          </cell>
          <cell r="R72">
            <v>0</v>
          </cell>
          <cell r="S72">
            <v>0</v>
          </cell>
          <cell r="T72">
            <v>0</v>
          </cell>
          <cell r="AG72">
            <v>0</v>
          </cell>
          <cell r="AH72">
            <v>0</v>
          </cell>
          <cell r="AI72">
            <v>0</v>
          </cell>
          <cell r="AJ72">
            <v>0</v>
          </cell>
          <cell r="AK72">
            <v>0</v>
          </cell>
          <cell r="AL72">
            <v>0</v>
          </cell>
          <cell r="AM72">
            <v>0</v>
          </cell>
          <cell r="AZ72">
            <v>0</v>
          </cell>
          <cell r="BA72">
            <v>0</v>
          </cell>
          <cell r="BB72">
            <v>0</v>
          </cell>
          <cell r="BC72">
            <v>0</v>
          </cell>
          <cell r="BD72">
            <v>0</v>
          </cell>
          <cell r="BE72">
            <v>0</v>
          </cell>
          <cell r="BF72">
            <v>0</v>
          </cell>
        </row>
        <row r="73">
          <cell r="A73" t="str">
            <v xml:space="preserve"> - Oil &amp; Fuel</v>
          </cell>
          <cell r="N73">
            <v>0</v>
          </cell>
          <cell r="O73">
            <v>0</v>
          </cell>
          <cell r="P73">
            <v>0</v>
          </cell>
          <cell r="Q73">
            <v>0</v>
          </cell>
          <cell r="R73">
            <v>0</v>
          </cell>
          <cell r="S73">
            <v>0</v>
          </cell>
          <cell r="T73">
            <v>0</v>
          </cell>
          <cell r="AG73">
            <v>0</v>
          </cell>
          <cell r="AH73">
            <v>0</v>
          </cell>
          <cell r="AI73">
            <v>0</v>
          </cell>
          <cell r="AJ73">
            <v>0</v>
          </cell>
          <cell r="AK73">
            <v>0</v>
          </cell>
          <cell r="AL73">
            <v>0</v>
          </cell>
          <cell r="AM73">
            <v>0</v>
          </cell>
          <cell r="AZ73">
            <v>0</v>
          </cell>
          <cell r="BA73">
            <v>0</v>
          </cell>
          <cell r="BB73">
            <v>0</v>
          </cell>
          <cell r="BC73">
            <v>0</v>
          </cell>
          <cell r="BD73">
            <v>0</v>
          </cell>
          <cell r="BE73">
            <v>0</v>
          </cell>
          <cell r="BF73">
            <v>0</v>
          </cell>
        </row>
        <row r="74">
          <cell r="A74" t="str">
            <v xml:space="preserve"> - SGA Maintenance</v>
          </cell>
          <cell r="N74">
            <v>0</v>
          </cell>
          <cell r="O74">
            <v>0</v>
          </cell>
          <cell r="P74">
            <v>0</v>
          </cell>
          <cell r="Q74">
            <v>0</v>
          </cell>
          <cell r="R74">
            <v>0</v>
          </cell>
          <cell r="S74">
            <v>0</v>
          </cell>
          <cell r="T74">
            <v>0</v>
          </cell>
          <cell r="AG74">
            <v>0</v>
          </cell>
          <cell r="AH74">
            <v>0</v>
          </cell>
          <cell r="AI74">
            <v>0</v>
          </cell>
          <cell r="AJ74">
            <v>0</v>
          </cell>
          <cell r="AK74">
            <v>0</v>
          </cell>
          <cell r="AL74">
            <v>0</v>
          </cell>
          <cell r="AM74">
            <v>0</v>
          </cell>
          <cell r="AZ74">
            <v>0</v>
          </cell>
          <cell r="BA74">
            <v>0</v>
          </cell>
          <cell r="BB74">
            <v>0</v>
          </cell>
          <cell r="BC74">
            <v>0</v>
          </cell>
          <cell r="BD74">
            <v>0</v>
          </cell>
          <cell r="BE74">
            <v>0</v>
          </cell>
          <cell r="BF74">
            <v>0</v>
          </cell>
        </row>
        <row r="75">
          <cell r="A75" t="str">
            <v xml:space="preserve"> - Fleet maintainence</v>
          </cell>
          <cell r="N75">
            <v>0</v>
          </cell>
          <cell r="O75">
            <v>0</v>
          </cell>
          <cell r="P75">
            <v>0</v>
          </cell>
          <cell r="Q75">
            <v>0</v>
          </cell>
          <cell r="R75">
            <v>0</v>
          </cell>
          <cell r="S75">
            <v>0</v>
          </cell>
          <cell r="T75">
            <v>0</v>
          </cell>
          <cell r="AG75">
            <v>0</v>
          </cell>
          <cell r="AH75">
            <v>0</v>
          </cell>
          <cell r="AI75">
            <v>0</v>
          </cell>
          <cell r="AJ75">
            <v>0</v>
          </cell>
          <cell r="AK75">
            <v>0</v>
          </cell>
          <cell r="AL75">
            <v>0</v>
          </cell>
          <cell r="AM75">
            <v>0</v>
          </cell>
          <cell r="AZ75">
            <v>0</v>
          </cell>
          <cell r="BA75">
            <v>0</v>
          </cell>
          <cell r="BB75">
            <v>0</v>
          </cell>
          <cell r="BC75">
            <v>0</v>
          </cell>
          <cell r="BD75">
            <v>0</v>
          </cell>
          <cell r="BE75">
            <v>0</v>
          </cell>
          <cell r="BF75">
            <v>0</v>
          </cell>
        </row>
        <row r="76">
          <cell r="A76" t="str">
            <v xml:space="preserve"> - Driver's Shortages (if any)</v>
          </cell>
          <cell r="N76">
            <v>0</v>
          </cell>
          <cell r="O76">
            <v>0</v>
          </cell>
          <cell r="P76">
            <v>0</v>
          </cell>
          <cell r="Q76">
            <v>0</v>
          </cell>
          <cell r="R76">
            <v>0</v>
          </cell>
          <cell r="S76">
            <v>0</v>
          </cell>
          <cell r="T76">
            <v>0</v>
          </cell>
          <cell r="AG76">
            <v>0</v>
          </cell>
          <cell r="AH76">
            <v>0</v>
          </cell>
          <cell r="AI76">
            <v>0</v>
          </cell>
          <cell r="AJ76">
            <v>0</v>
          </cell>
          <cell r="AK76">
            <v>0</v>
          </cell>
          <cell r="AL76">
            <v>0</v>
          </cell>
          <cell r="AM76">
            <v>0</v>
          </cell>
          <cell r="AZ76">
            <v>0</v>
          </cell>
          <cell r="BA76">
            <v>0</v>
          </cell>
          <cell r="BB76">
            <v>0</v>
          </cell>
          <cell r="BC76">
            <v>0</v>
          </cell>
          <cell r="BD76">
            <v>0</v>
          </cell>
          <cell r="BE76">
            <v>0</v>
          </cell>
          <cell r="BF76">
            <v>0</v>
          </cell>
        </row>
        <row r="77">
          <cell r="A77" t="str">
            <v xml:space="preserve"> - Depreciation  (Trucks)</v>
          </cell>
          <cell r="N77">
            <v>0</v>
          </cell>
          <cell r="O77">
            <v>0</v>
          </cell>
          <cell r="P77">
            <v>0</v>
          </cell>
          <cell r="Q77">
            <v>0</v>
          </cell>
          <cell r="R77">
            <v>0</v>
          </cell>
          <cell r="S77">
            <v>0</v>
          </cell>
          <cell r="T77">
            <v>0</v>
          </cell>
          <cell r="AG77">
            <v>0</v>
          </cell>
          <cell r="AH77">
            <v>0</v>
          </cell>
          <cell r="AI77">
            <v>0</v>
          </cell>
          <cell r="AJ77">
            <v>0</v>
          </cell>
          <cell r="AK77">
            <v>0</v>
          </cell>
          <cell r="AL77">
            <v>0</v>
          </cell>
          <cell r="AM77">
            <v>0</v>
          </cell>
          <cell r="AZ77">
            <v>0</v>
          </cell>
          <cell r="BA77">
            <v>0</v>
          </cell>
          <cell r="BB77">
            <v>0</v>
          </cell>
          <cell r="BC77">
            <v>0</v>
          </cell>
          <cell r="BD77">
            <v>0</v>
          </cell>
          <cell r="BE77">
            <v>0</v>
          </cell>
          <cell r="BF77">
            <v>0</v>
          </cell>
        </row>
        <row r="78">
          <cell r="A78" t="str">
            <v xml:space="preserve"> - Depreciation (SGA)</v>
          </cell>
          <cell r="N78">
            <v>0</v>
          </cell>
          <cell r="O78">
            <v>0</v>
          </cell>
          <cell r="P78">
            <v>0</v>
          </cell>
          <cell r="Q78">
            <v>0</v>
          </cell>
          <cell r="R78">
            <v>0</v>
          </cell>
          <cell r="S78">
            <v>0</v>
          </cell>
          <cell r="T78">
            <v>0</v>
          </cell>
          <cell r="AG78">
            <v>0</v>
          </cell>
          <cell r="AH78">
            <v>0</v>
          </cell>
          <cell r="AI78">
            <v>0</v>
          </cell>
          <cell r="AJ78">
            <v>0</v>
          </cell>
          <cell r="AK78">
            <v>0</v>
          </cell>
          <cell r="AL78">
            <v>0</v>
          </cell>
          <cell r="AM78">
            <v>0</v>
          </cell>
          <cell r="AZ78">
            <v>0</v>
          </cell>
          <cell r="BA78">
            <v>0</v>
          </cell>
          <cell r="BB78">
            <v>0</v>
          </cell>
          <cell r="BC78">
            <v>0</v>
          </cell>
          <cell r="BD78">
            <v>0</v>
          </cell>
          <cell r="BE78">
            <v>0</v>
          </cell>
          <cell r="BF78">
            <v>0</v>
          </cell>
        </row>
        <row r="79">
          <cell r="A79" t="str">
            <v xml:space="preserve"> - Ice Chest write off</v>
          </cell>
          <cell r="N79">
            <v>0</v>
          </cell>
          <cell r="O79">
            <v>0</v>
          </cell>
          <cell r="P79">
            <v>0</v>
          </cell>
          <cell r="Q79">
            <v>0</v>
          </cell>
          <cell r="R79">
            <v>0</v>
          </cell>
          <cell r="S79">
            <v>0</v>
          </cell>
          <cell r="T79">
            <v>0</v>
          </cell>
          <cell r="AG79">
            <v>0</v>
          </cell>
          <cell r="AH79">
            <v>0</v>
          </cell>
          <cell r="AI79">
            <v>0</v>
          </cell>
          <cell r="AJ79">
            <v>0</v>
          </cell>
          <cell r="AK79">
            <v>0</v>
          </cell>
          <cell r="AL79">
            <v>0</v>
          </cell>
          <cell r="AM79">
            <v>0</v>
          </cell>
          <cell r="AZ79">
            <v>0</v>
          </cell>
          <cell r="BA79">
            <v>0</v>
          </cell>
          <cell r="BB79">
            <v>0</v>
          </cell>
          <cell r="BC79">
            <v>0</v>
          </cell>
          <cell r="BD79">
            <v>0</v>
          </cell>
          <cell r="BE79">
            <v>0</v>
          </cell>
          <cell r="BF79">
            <v>0</v>
          </cell>
        </row>
        <row r="80">
          <cell r="A80" t="str">
            <v xml:space="preserve"> - Travel S&amp;D</v>
          </cell>
          <cell r="N80">
            <v>0</v>
          </cell>
          <cell r="O80">
            <v>0</v>
          </cell>
          <cell r="P80">
            <v>0</v>
          </cell>
          <cell r="Q80">
            <v>0</v>
          </cell>
          <cell r="R80">
            <v>0</v>
          </cell>
          <cell r="S80">
            <v>0</v>
          </cell>
          <cell r="T80">
            <v>0</v>
          </cell>
          <cell r="AG80">
            <v>0</v>
          </cell>
          <cell r="AH80">
            <v>0</v>
          </cell>
          <cell r="AI80">
            <v>0</v>
          </cell>
          <cell r="AJ80">
            <v>0</v>
          </cell>
          <cell r="AK80">
            <v>0</v>
          </cell>
          <cell r="AL80">
            <v>0</v>
          </cell>
          <cell r="AM80">
            <v>0</v>
          </cell>
          <cell r="AZ80">
            <v>0</v>
          </cell>
          <cell r="BA80">
            <v>0</v>
          </cell>
          <cell r="BB80">
            <v>0</v>
          </cell>
          <cell r="BC80">
            <v>0</v>
          </cell>
          <cell r="BD80">
            <v>0</v>
          </cell>
          <cell r="BE80">
            <v>0</v>
          </cell>
          <cell r="BF80">
            <v>0</v>
          </cell>
        </row>
        <row r="81">
          <cell r="A81" t="str">
            <v xml:space="preserve"> - Utilities - S&amp;D</v>
          </cell>
          <cell r="N81">
            <v>0</v>
          </cell>
          <cell r="O81">
            <v>0</v>
          </cell>
          <cell r="P81">
            <v>0</v>
          </cell>
          <cell r="Q81">
            <v>0</v>
          </cell>
          <cell r="R81">
            <v>0</v>
          </cell>
          <cell r="S81">
            <v>0</v>
          </cell>
          <cell r="T81">
            <v>0</v>
          </cell>
          <cell r="AG81">
            <v>0</v>
          </cell>
          <cell r="AH81">
            <v>0</v>
          </cell>
          <cell r="AI81">
            <v>0</v>
          </cell>
          <cell r="AJ81">
            <v>0</v>
          </cell>
          <cell r="AK81">
            <v>0</v>
          </cell>
          <cell r="AL81">
            <v>0</v>
          </cell>
          <cell r="AM81">
            <v>0</v>
          </cell>
          <cell r="AZ81">
            <v>0</v>
          </cell>
          <cell r="BA81">
            <v>0</v>
          </cell>
          <cell r="BB81">
            <v>0</v>
          </cell>
          <cell r="BC81">
            <v>0</v>
          </cell>
          <cell r="BD81">
            <v>0</v>
          </cell>
          <cell r="BE81">
            <v>0</v>
          </cell>
          <cell r="BF81">
            <v>0</v>
          </cell>
        </row>
        <row r="82">
          <cell r="A82" t="str">
            <v xml:space="preserve"> - Bad Debts (Liquid)</v>
          </cell>
          <cell r="N82">
            <v>0</v>
          </cell>
          <cell r="O82">
            <v>0</v>
          </cell>
          <cell r="P82">
            <v>0</v>
          </cell>
          <cell r="Q82">
            <v>0</v>
          </cell>
          <cell r="R82">
            <v>0</v>
          </cell>
          <cell r="S82">
            <v>0</v>
          </cell>
          <cell r="T82">
            <v>0</v>
          </cell>
          <cell r="AG82">
            <v>0</v>
          </cell>
          <cell r="AH82">
            <v>0</v>
          </cell>
          <cell r="AI82">
            <v>0</v>
          </cell>
          <cell r="AJ82">
            <v>0</v>
          </cell>
          <cell r="AK82">
            <v>0</v>
          </cell>
          <cell r="AL82">
            <v>0</v>
          </cell>
          <cell r="AM82">
            <v>0</v>
          </cell>
          <cell r="AZ82">
            <v>0</v>
          </cell>
          <cell r="BA82">
            <v>0</v>
          </cell>
          <cell r="BB82">
            <v>0</v>
          </cell>
          <cell r="BC82">
            <v>0</v>
          </cell>
          <cell r="BD82">
            <v>0</v>
          </cell>
          <cell r="BE82">
            <v>0</v>
          </cell>
          <cell r="BF82">
            <v>0</v>
          </cell>
        </row>
        <row r="83">
          <cell r="A83" t="str">
            <v xml:space="preserve"> - Bad Debts (Glass)</v>
          </cell>
          <cell r="N83">
            <v>0</v>
          </cell>
          <cell r="O83">
            <v>0</v>
          </cell>
          <cell r="P83">
            <v>0</v>
          </cell>
          <cell r="Q83">
            <v>0</v>
          </cell>
          <cell r="R83">
            <v>0</v>
          </cell>
          <cell r="S83">
            <v>0</v>
          </cell>
          <cell r="T83">
            <v>0</v>
          </cell>
          <cell r="AG83">
            <v>0</v>
          </cell>
          <cell r="AH83">
            <v>0</v>
          </cell>
          <cell r="AI83">
            <v>0</v>
          </cell>
          <cell r="AJ83">
            <v>0</v>
          </cell>
          <cell r="AK83">
            <v>0</v>
          </cell>
          <cell r="AL83">
            <v>0</v>
          </cell>
          <cell r="AM83">
            <v>0</v>
          </cell>
          <cell r="AZ83">
            <v>0</v>
          </cell>
          <cell r="BA83">
            <v>0</v>
          </cell>
          <cell r="BB83">
            <v>0</v>
          </cell>
          <cell r="BC83">
            <v>0</v>
          </cell>
          <cell r="BD83">
            <v>0</v>
          </cell>
          <cell r="BE83">
            <v>0</v>
          </cell>
          <cell r="BF83">
            <v>0</v>
          </cell>
        </row>
        <row r="84">
          <cell r="A84" t="str">
            <v xml:space="preserve"> - Pallet Expenses - S&amp;D</v>
          </cell>
          <cell r="N84">
            <v>0</v>
          </cell>
          <cell r="O84">
            <v>0</v>
          </cell>
          <cell r="P84">
            <v>0</v>
          </cell>
          <cell r="Q84">
            <v>0</v>
          </cell>
          <cell r="R84">
            <v>0</v>
          </cell>
          <cell r="S84">
            <v>0</v>
          </cell>
          <cell r="T84">
            <v>0</v>
          </cell>
          <cell r="AG84">
            <v>0</v>
          </cell>
          <cell r="AH84">
            <v>0</v>
          </cell>
          <cell r="AI84">
            <v>0</v>
          </cell>
          <cell r="AJ84">
            <v>0</v>
          </cell>
          <cell r="AK84">
            <v>0</v>
          </cell>
          <cell r="AL84">
            <v>0</v>
          </cell>
          <cell r="AM84">
            <v>0</v>
          </cell>
          <cell r="AZ84">
            <v>0</v>
          </cell>
          <cell r="BA84">
            <v>0</v>
          </cell>
          <cell r="BB84">
            <v>0</v>
          </cell>
          <cell r="BC84">
            <v>0</v>
          </cell>
          <cell r="BD84">
            <v>0</v>
          </cell>
          <cell r="BE84">
            <v>0</v>
          </cell>
          <cell r="BF84">
            <v>0</v>
          </cell>
        </row>
        <row r="85">
          <cell r="A85" t="str">
            <v xml:space="preserve"> - Empty Exchange</v>
          </cell>
          <cell r="N85">
            <v>0</v>
          </cell>
          <cell r="O85">
            <v>0</v>
          </cell>
          <cell r="P85">
            <v>0</v>
          </cell>
          <cell r="Q85">
            <v>0</v>
          </cell>
          <cell r="R85">
            <v>0</v>
          </cell>
          <cell r="S85">
            <v>0</v>
          </cell>
          <cell r="T85">
            <v>0</v>
          </cell>
          <cell r="AG85">
            <v>0</v>
          </cell>
          <cell r="AH85">
            <v>0</v>
          </cell>
          <cell r="AI85">
            <v>0</v>
          </cell>
          <cell r="AJ85">
            <v>0</v>
          </cell>
          <cell r="AK85">
            <v>0</v>
          </cell>
          <cell r="AL85">
            <v>0</v>
          </cell>
          <cell r="AM85">
            <v>0</v>
          </cell>
          <cell r="AZ85">
            <v>0</v>
          </cell>
          <cell r="BA85">
            <v>0</v>
          </cell>
          <cell r="BB85">
            <v>0</v>
          </cell>
          <cell r="BC85">
            <v>0</v>
          </cell>
          <cell r="BD85">
            <v>0</v>
          </cell>
          <cell r="BE85">
            <v>0</v>
          </cell>
          <cell r="BF85">
            <v>0</v>
          </cell>
        </row>
        <row r="86">
          <cell r="A86" t="str">
            <v xml:space="preserve"> - Telecommunications - S&amp;D</v>
          </cell>
          <cell r="N86">
            <v>0</v>
          </cell>
          <cell r="O86">
            <v>0</v>
          </cell>
          <cell r="P86">
            <v>0</v>
          </cell>
          <cell r="Q86">
            <v>0</v>
          </cell>
          <cell r="R86">
            <v>0</v>
          </cell>
          <cell r="S86">
            <v>0</v>
          </cell>
          <cell r="T86">
            <v>0</v>
          </cell>
          <cell r="AG86">
            <v>0</v>
          </cell>
          <cell r="AH86">
            <v>0</v>
          </cell>
          <cell r="AI86">
            <v>0</v>
          </cell>
          <cell r="AJ86">
            <v>0</v>
          </cell>
          <cell r="AK86">
            <v>0</v>
          </cell>
          <cell r="AL86">
            <v>0</v>
          </cell>
          <cell r="AM86">
            <v>0</v>
          </cell>
          <cell r="AZ86">
            <v>0</v>
          </cell>
          <cell r="BA86">
            <v>0</v>
          </cell>
          <cell r="BB86">
            <v>0</v>
          </cell>
          <cell r="BC86">
            <v>0</v>
          </cell>
          <cell r="BD86">
            <v>0</v>
          </cell>
          <cell r="BE86">
            <v>0</v>
          </cell>
          <cell r="BF86">
            <v>0</v>
          </cell>
        </row>
        <row r="87">
          <cell r="A87" t="str">
            <v xml:space="preserve"> - Supplies - General - Stationary - S&amp;D</v>
          </cell>
          <cell r="N87">
            <v>0</v>
          </cell>
          <cell r="O87">
            <v>0</v>
          </cell>
          <cell r="P87">
            <v>0</v>
          </cell>
          <cell r="Q87">
            <v>0</v>
          </cell>
          <cell r="R87">
            <v>0</v>
          </cell>
          <cell r="S87">
            <v>0</v>
          </cell>
          <cell r="T87">
            <v>0</v>
          </cell>
          <cell r="AG87">
            <v>0</v>
          </cell>
          <cell r="AH87">
            <v>0</v>
          </cell>
          <cell r="AI87">
            <v>0</v>
          </cell>
          <cell r="AJ87">
            <v>0</v>
          </cell>
          <cell r="AK87">
            <v>0</v>
          </cell>
          <cell r="AL87">
            <v>0</v>
          </cell>
          <cell r="AM87">
            <v>0</v>
          </cell>
          <cell r="AZ87">
            <v>0</v>
          </cell>
          <cell r="BA87">
            <v>0</v>
          </cell>
          <cell r="BB87">
            <v>0</v>
          </cell>
          <cell r="BC87">
            <v>0</v>
          </cell>
          <cell r="BD87">
            <v>0</v>
          </cell>
          <cell r="BE87">
            <v>0</v>
          </cell>
          <cell r="BF87">
            <v>0</v>
          </cell>
        </row>
        <row r="88">
          <cell r="A88" t="str">
            <v xml:space="preserve"> - Other S&amp;D</v>
          </cell>
          <cell r="N88">
            <v>0</v>
          </cell>
          <cell r="O88">
            <v>0</v>
          </cell>
          <cell r="P88">
            <v>0</v>
          </cell>
          <cell r="Q88">
            <v>0</v>
          </cell>
          <cell r="R88">
            <v>0</v>
          </cell>
          <cell r="S88">
            <v>0</v>
          </cell>
          <cell r="T88">
            <v>0</v>
          </cell>
          <cell r="AG88">
            <v>0</v>
          </cell>
          <cell r="AH88">
            <v>0</v>
          </cell>
          <cell r="AI88">
            <v>0</v>
          </cell>
          <cell r="AJ88">
            <v>0</v>
          </cell>
          <cell r="AK88">
            <v>0</v>
          </cell>
          <cell r="AL88">
            <v>0</v>
          </cell>
          <cell r="AM88">
            <v>0</v>
          </cell>
          <cell r="AZ88">
            <v>0</v>
          </cell>
          <cell r="BA88">
            <v>0</v>
          </cell>
          <cell r="BB88">
            <v>0</v>
          </cell>
          <cell r="BC88">
            <v>0</v>
          </cell>
          <cell r="BD88">
            <v>0</v>
          </cell>
          <cell r="BE88">
            <v>0</v>
          </cell>
          <cell r="BF88">
            <v>0</v>
          </cell>
        </row>
        <row r="89">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row>
        <row r="90">
          <cell r="A90" t="str">
            <v>Marketing Expenses</v>
          </cell>
        </row>
        <row r="91">
          <cell r="A91" t="str">
            <v xml:space="preserve"> - Direct Mktg Exps </v>
          </cell>
          <cell r="N91">
            <v>0</v>
          </cell>
          <cell r="O91">
            <v>0</v>
          </cell>
          <cell r="P91">
            <v>0</v>
          </cell>
          <cell r="Q91">
            <v>0</v>
          </cell>
          <cell r="R91">
            <v>0</v>
          </cell>
          <cell r="S91">
            <v>0</v>
          </cell>
          <cell r="T91">
            <v>0</v>
          </cell>
          <cell r="AG91">
            <v>0</v>
          </cell>
          <cell r="AH91">
            <v>0</v>
          </cell>
          <cell r="AI91">
            <v>0</v>
          </cell>
          <cell r="AJ91">
            <v>0</v>
          </cell>
          <cell r="AK91">
            <v>0</v>
          </cell>
          <cell r="AL91">
            <v>0</v>
          </cell>
          <cell r="AM91">
            <v>0</v>
          </cell>
          <cell r="AZ91">
            <v>0</v>
          </cell>
          <cell r="BA91">
            <v>0</v>
          </cell>
          <cell r="BB91">
            <v>0</v>
          </cell>
          <cell r="BC91">
            <v>0</v>
          </cell>
          <cell r="BD91">
            <v>0</v>
          </cell>
          <cell r="BE91">
            <v>0</v>
          </cell>
          <cell r="BF91">
            <v>0</v>
          </cell>
        </row>
        <row r="92">
          <cell r="A92" t="str">
            <v xml:space="preserve">  - Other Marketing</v>
          </cell>
          <cell r="N92">
            <v>0</v>
          </cell>
          <cell r="O92">
            <v>0</v>
          </cell>
          <cell r="P92">
            <v>0</v>
          </cell>
          <cell r="Q92">
            <v>0</v>
          </cell>
          <cell r="R92">
            <v>0</v>
          </cell>
          <cell r="S92">
            <v>0</v>
          </cell>
          <cell r="T92">
            <v>0</v>
          </cell>
          <cell r="AG92">
            <v>0</v>
          </cell>
          <cell r="AH92">
            <v>0</v>
          </cell>
          <cell r="AI92">
            <v>0</v>
          </cell>
          <cell r="AJ92">
            <v>0</v>
          </cell>
          <cell r="AK92">
            <v>0</v>
          </cell>
          <cell r="AL92">
            <v>0</v>
          </cell>
          <cell r="AM92">
            <v>0</v>
          </cell>
          <cell r="AZ92">
            <v>0</v>
          </cell>
          <cell r="BA92">
            <v>0</v>
          </cell>
          <cell r="BB92">
            <v>0</v>
          </cell>
          <cell r="BC92">
            <v>0</v>
          </cell>
          <cell r="BD92">
            <v>0</v>
          </cell>
          <cell r="BE92">
            <v>0</v>
          </cell>
          <cell r="BF92">
            <v>0</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row>
        <row r="94">
          <cell r="A94" t="str">
            <v>Admin Expenses</v>
          </cell>
        </row>
        <row r="95">
          <cell r="A95" t="str">
            <v xml:space="preserve"> - Comp &amp; Benefits (Permanent) Admin</v>
          </cell>
          <cell r="N95">
            <v>0</v>
          </cell>
          <cell r="O95">
            <v>0</v>
          </cell>
          <cell r="P95">
            <v>0</v>
          </cell>
          <cell r="Q95">
            <v>0</v>
          </cell>
          <cell r="R95">
            <v>0</v>
          </cell>
          <cell r="S95">
            <v>0</v>
          </cell>
          <cell r="T95">
            <v>0</v>
          </cell>
          <cell r="AG95">
            <v>0</v>
          </cell>
          <cell r="AH95">
            <v>0</v>
          </cell>
          <cell r="AI95">
            <v>0</v>
          </cell>
          <cell r="AJ95">
            <v>0</v>
          </cell>
          <cell r="AK95">
            <v>0</v>
          </cell>
          <cell r="AL95">
            <v>0</v>
          </cell>
          <cell r="AM95">
            <v>0</v>
          </cell>
          <cell r="AZ95">
            <v>0</v>
          </cell>
          <cell r="BA95">
            <v>0</v>
          </cell>
          <cell r="BB95">
            <v>0</v>
          </cell>
          <cell r="BC95">
            <v>0</v>
          </cell>
          <cell r="BD95">
            <v>0</v>
          </cell>
          <cell r="BE95">
            <v>0</v>
          </cell>
          <cell r="BF95">
            <v>0</v>
          </cell>
        </row>
        <row r="96">
          <cell r="A96" t="str">
            <v xml:space="preserve"> - Comp &amp; Benefits (Casual) Admin</v>
          </cell>
          <cell r="N96">
            <v>0</v>
          </cell>
          <cell r="O96">
            <v>0</v>
          </cell>
          <cell r="P96">
            <v>0</v>
          </cell>
          <cell r="Q96">
            <v>0</v>
          </cell>
          <cell r="R96">
            <v>0</v>
          </cell>
          <cell r="S96">
            <v>0</v>
          </cell>
          <cell r="T96">
            <v>0</v>
          </cell>
          <cell r="AG96">
            <v>0</v>
          </cell>
          <cell r="AH96">
            <v>0</v>
          </cell>
          <cell r="AI96">
            <v>0</v>
          </cell>
          <cell r="AJ96">
            <v>0</v>
          </cell>
          <cell r="AK96">
            <v>0</v>
          </cell>
          <cell r="AL96">
            <v>0</v>
          </cell>
          <cell r="AM96">
            <v>0</v>
          </cell>
          <cell r="AZ96">
            <v>0</v>
          </cell>
          <cell r="BA96">
            <v>0</v>
          </cell>
          <cell r="BB96">
            <v>0</v>
          </cell>
          <cell r="BC96">
            <v>0</v>
          </cell>
          <cell r="BD96">
            <v>0</v>
          </cell>
          <cell r="BE96">
            <v>0</v>
          </cell>
          <cell r="BF96">
            <v>0</v>
          </cell>
        </row>
        <row r="97">
          <cell r="A97" t="str">
            <v xml:space="preserve"> - Recruitment, Relocation &amp; Training</v>
          </cell>
          <cell r="N97">
            <v>0</v>
          </cell>
          <cell r="O97">
            <v>0</v>
          </cell>
          <cell r="P97">
            <v>0</v>
          </cell>
          <cell r="Q97">
            <v>0</v>
          </cell>
          <cell r="R97">
            <v>0</v>
          </cell>
          <cell r="S97">
            <v>0</v>
          </cell>
          <cell r="T97">
            <v>0</v>
          </cell>
          <cell r="AG97">
            <v>0</v>
          </cell>
          <cell r="AH97">
            <v>0</v>
          </cell>
          <cell r="AI97">
            <v>0</v>
          </cell>
          <cell r="AJ97">
            <v>0</v>
          </cell>
          <cell r="AK97">
            <v>0</v>
          </cell>
          <cell r="AL97">
            <v>0</v>
          </cell>
          <cell r="AM97">
            <v>0</v>
          </cell>
          <cell r="AZ97">
            <v>0</v>
          </cell>
          <cell r="BA97">
            <v>0</v>
          </cell>
          <cell r="BB97">
            <v>0</v>
          </cell>
          <cell r="BC97">
            <v>0</v>
          </cell>
          <cell r="BD97">
            <v>0</v>
          </cell>
          <cell r="BE97">
            <v>0</v>
          </cell>
          <cell r="BF97">
            <v>0</v>
          </cell>
        </row>
        <row r="98">
          <cell r="A98" t="str">
            <v xml:space="preserve"> - Travel Admin</v>
          </cell>
          <cell r="N98">
            <v>0</v>
          </cell>
          <cell r="O98">
            <v>0</v>
          </cell>
          <cell r="P98">
            <v>0</v>
          </cell>
          <cell r="Q98">
            <v>0</v>
          </cell>
          <cell r="R98">
            <v>0</v>
          </cell>
          <cell r="S98">
            <v>0</v>
          </cell>
          <cell r="T98">
            <v>0</v>
          </cell>
          <cell r="AG98">
            <v>0</v>
          </cell>
          <cell r="AH98">
            <v>0</v>
          </cell>
          <cell r="AI98">
            <v>0</v>
          </cell>
          <cell r="AJ98">
            <v>0</v>
          </cell>
          <cell r="AK98">
            <v>0</v>
          </cell>
          <cell r="AL98">
            <v>0</v>
          </cell>
          <cell r="AM98">
            <v>0</v>
          </cell>
          <cell r="AZ98">
            <v>0</v>
          </cell>
          <cell r="BA98">
            <v>0</v>
          </cell>
          <cell r="BB98">
            <v>0</v>
          </cell>
          <cell r="BC98">
            <v>0</v>
          </cell>
          <cell r="BD98">
            <v>0</v>
          </cell>
          <cell r="BE98">
            <v>0</v>
          </cell>
          <cell r="BF98">
            <v>0</v>
          </cell>
        </row>
        <row r="99">
          <cell r="A99" t="str">
            <v xml:space="preserve"> - Communication</v>
          </cell>
          <cell r="N99">
            <v>0</v>
          </cell>
          <cell r="O99">
            <v>0</v>
          </cell>
          <cell r="P99">
            <v>0</v>
          </cell>
          <cell r="Q99">
            <v>0</v>
          </cell>
          <cell r="R99">
            <v>0</v>
          </cell>
          <cell r="S99">
            <v>0</v>
          </cell>
          <cell r="T99">
            <v>0</v>
          </cell>
          <cell r="AG99">
            <v>0</v>
          </cell>
          <cell r="AH99">
            <v>0</v>
          </cell>
          <cell r="AI99">
            <v>0</v>
          </cell>
          <cell r="AJ99">
            <v>0</v>
          </cell>
          <cell r="AK99">
            <v>0</v>
          </cell>
          <cell r="AL99">
            <v>0</v>
          </cell>
          <cell r="AM99">
            <v>0</v>
          </cell>
          <cell r="AZ99">
            <v>0</v>
          </cell>
          <cell r="BA99">
            <v>0</v>
          </cell>
          <cell r="BB99">
            <v>0</v>
          </cell>
          <cell r="BC99">
            <v>0</v>
          </cell>
          <cell r="BD99">
            <v>0</v>
          </cell>
          <cell r="BE99">
            <v>0</v>
          </cell>
          <cell r="BF99">
            <v>0</v>
          </cell>
        </row>
        <row r="100">
          <cell r="A100" t="str">
            <v xml:space="preserve"> - IS Expenses</v>
          </cell>
          <cell r="N100">
            <v>0</v>
          </cell>
          <cell r="O100">
            <v>0</v>
          </cell>
          <cell r="P100">
            <v>0</v>
          </cell>
          <cell r="Q100">
            <v>0</v>
          </cell>
          <cell r="R100">
            <v>0</v>
          </cell>
          <cell r="S100">
            <v>0</v>
          </cell>
          <cell r="T100">
            <v>0</v>
          </cell>
          <cell r="AG100">
            <v>0</v>
          </cell>
          <cell r="AH100">
            <v>0</v>
          </cell>
          <cell r="AI100">
            <v>0</v>
          </cell>
          <cell r="AJ100">
            <v>0</v>
          </cell>
          <cell r="AK100">
            <v>0</v>
          </cell>
          <cell r="AL100">
            <v>0</v>
          </cell>
          <cell r="AM100">
            <v>0</v>
          </cell>
          <cell r="AZ100">
            <v>0</v>
          </cell>
          <cell r="BA100">
            <v>0</v>
          </cell>
          <cell r="BB100">
            <v>0</v>
          </cell>
          <cell r="BC100">
            <v>0</v>
          </cell>
          <cell r="BD100">
            <v>0</v>
          </cell>
          <cell r="BE100">
            <v>0</v>
          </cell>
          <cell r="BF100">
            <v>0</v>
          </cell>
        </row>
        <row r="101">
          <cell r="A101" t="str">
            <v xml:space="preserve"> - Printing / Stationery</v>
          </cell>
          <cell r="N101">
            <v>0</v>
          </cell>
          <cell r="O101">
            <v>0</v>
          </cell>
          <cell r="P101">
            <v>0</v>
          </cell>
          <cell r="Q101">
            <v>0</v>
          </cell>
          <cell r="R101">
            <v>0</v>
          </cell>
          <cell r="S101">
            <v>0</v>
          </cell>
          <cell r="T101">
            <v>0</v>
          </cell>
          <cell r="AG101">
            <v>0</v>
          </cell>
          <cell r="AH101">
            <v>0</v>
          </cell>
          <cell r="AI101">
            <v>0</v>
          </cell>
          <cell r="AJ101">
            <v>0</v>
          </cell>
          <cell r="AK101">
            <v>0</v>
          </cell>
          <cell r="AL101">
            <v>0</v>
          </cell>
          <cell r="AM101">
            <v>0</v>
          </cell>
          <cell r="AZ101">
            <v>0</v>
          </cell>
          <cell r="BA101">
            <v>0</v>
          </cell>
          <cell r="BB101">
            <v>0</v>
          </cell>
          <cell r="BC101">
            <v>0</v>
          </cell>
          <cell r="BD101">
            <v>0</v>
          </cell>
          <cell r="BE101">
            <v>0</v>
          </cell>
          <cell r="BF101">
            <v>0</v>
          </cell>
        </row>
        <row r="102">
          <cell r="A102" t="str">
            <v xml:space="preserve"> - Meetings / Conferences</v>
          </cell>
          <cell r="N102">
            <v>0</v>
          </cell>
          <cell r="O102">
            <v>0</v>
          </cell>
          <cell r="P102">
            <v>0</v>
          </cell>
          <cell r="Q102">
            <v>0</v>
          </cell>
          <cell r="R102">
            <v>0</v>
          </cell>
          <cell r="S102">
            <v>0</v>
          </cell>
          <cell r="T102">
            <v>0</v>
          </cell>
          <cell r="AG102">
            <v>0</v>
          </cell>
          <cell r="AH102">
            <v>0</v>
          </cell>
          <cell r="AI102">
            <v>0</v>
          </cell>
          <cell r="AJ102">
            <v>0</v>
          </cell>
          <cell r="AK102">
            <v>0</v>
          </cell>
          <cell r="AL102">
            <v>0</v>
          </cell>
          <cell r="AM102">
            <v>0</v>
          </cell>
          <cell r="AZ102">
            <v>0</v>
          </cell>
          <cell r="BA102">
            <v>0</v>
          </cell>
          <cell r="BB102">
            <v>0</v>
          </cell>
          <cell r="BC102">
            <v>0</v>
          </cell>
          <cell r="BD102">
            <v>0</v>
          </cell>
          <cell r="BE102">
            <v>0</v>
          </cell>
          <cell r="BF102">
            <v>0</v>
          </cell>
        </row>
        <row r="103">
          <cell r="A103" t="str">
            <v xml:space="preserve"> - Consultancy / Services</v>
          </cell>
          <cell r="N103">
            <v>0</v>
          </cell>
          <cell r="O103">
            <v>0</v>
          </cell>
          <cell r="P103">
            <v>0</v>
          </cell>
          <cell r="Q103">
            <v>0</v>
          </cell>
          <cell r="R103">
            <v>0</v>
          </cell>
          <cell r="S103">
            <v>0</v>
          </cell>
          <cell r="T103">
            <v>0</v>
          </cell>
          <cell r="AG103">
            <v>0</v>
          </cell>
          <cell r="AH103">
            <v>0</v>
          </cell>
          <cell r="AI103">
            <v>0</v>
          </cell>
          <cell r="AJ103">
            <v>0</v>
          </cell>
          <cell r="AK103">
            <v>0</v>
          </cell>
          <cell r="AL103">
            <v>0</v>
          </cell>
          <cell r="AM103">
            <v>0</v>
          </cell>
          <cell r="AZ103">
            <v>0</v>
          </cell>
          <cell r="BA103">
            <v>0</v>
          </cell>
          <cell r="BB103">
            <v>0</v>
          </cell>
          <cell r="BC103">
            <v>0</v>
          </cell>
          <cell r="BD103">
            <v>0</v>
          </cell>
          <cell r="BE103">
            <v>0</v>
          </cell>
          <cell r="BF103">
            <v>0</v>
          </cell>
        </row>
        <row r="104">
          <cell r="A104" t="str">
            <v xml:space="preserve"> - Insurance</v>
          </cell>
          <cell r="N104">
            <v>0</v>
          </cell>
          <cell r="O104">
            <v>0</v>
          </cell>
          <cell r="P104">
            <v>0</v>
          </cell>
          <cell r="Q104">
            <v>0</v>
          </cell>
          <cell r="R104">
            <v>0</v>
          </cell>
          <cell r="S104">
            <v>0</v>
          </cell>
          <cell r="T104">
            <v>0</v>
          </cell>
          <cell r="AG104">
            <v>0</v>
          </cell>
          <cell r="AH104">
            <v>0</v>
          </cell>
          <cell r="AI104">
            <v>0</v>
          </cell>
          <cell r="AJ104">
            <v>0</v>
          </cell>
          <cell r="AK104">
            <v>0</v>
          </cell>
          <cell r="AL104">
            <v>0</v>
          </cell>
          <cell r="AM104">
            <v>0</v>
          </cell>
          <cell r="AZ104">
            <v>0</v>
          </cell>
          <cell r="BA104">
            <v>0</v>
          </cell>
          <cell r="BB104">
            <v>0</v>
          </cell>
          <cell r="BC104">
            <v>0</v>
          </cell>
          <cell r="BD104">
            <v>0</v>
          </cell>
          <cell r="BE104">
            <v>0</v>
          </cell>
          <cell r="BF104">
            <v>0</v>
          </cell>
        </row>
        <row r="105">
          <cell r="A105" t="str">
            <v xml:space="preserve"> - Staff Welfare Admin</v>
          </cell>
          <cell r="N105">
            <v>0</v>
          </cell>
          <cell r="O105">
            <v>0</v>
          </cell>
          <cell r="P105">
            <v>0</v>
          </cell>
          <cell r="Q105">
            <v>0</v>
          </cell>
          <cell r="R105">
            <v>0</v>
          </cell>
          <cell r="S105">
            <v>0</v>
          </cell>
          <cell r="T105">
            <v>0</v>
          </cell>
          <cell r="AG105">
            <v>0</v>
          </cell>
          <cell r="AH105">
            <v>0</v>
          </cell>
          <cell r="AI105">
            <v>0</v>
          </cell>
          <cell r="AJ105">
            <v>0</v>
          </cell>
          <cell r="AK105">
            <v>0</v>
          </cell>
          <cell r="AL105">
            <v>0</v>
          </cell>
          <cell r="AM105">
            <v>0</v>
          </cell>
          <cell r="AZ105">
            <v>0</v>
          </cell>
          <cell r="BA105">
            <v>0</v>
          </cell>
          <cell r="BB105">
            <v>0</v>
          </cell>
          <cell r="BC105">
            <v>0</v>
          </cell>
          <cell r="BD105">
            <v>0</v>
          </cell>
          <cell r="BE105">
            <v>0</v>
          </cell>
          <cell r="BF105">
            <v>0</v>
          </cell>
        </row>
        <row r="106">
          <cell r="A106" t="str">
            <v xml:space="preserve">  - Depreciation (Automobiles)</v>
          </cell>
          <cell r="N106">
            <v>0</v>
          </cell>
          <cell r="O106">
            <v>0</v>
          </cell>
          <cell r="P106">
            <v>0</v>
          </cell>
          <cell r="Q106">
            <v>0</v>
          </cell>
          <cell r="R106">
            <v>0</v>
          </cell>
          <cell r="S106">
            <v>0</v>
          </cell>
          <cell r="T106">
            <v>0</v>
          </cell>
          <cell r="AG106">
            <v>0</v>
          </cell>
          <cell r="AH106">
            <v>0</v>
          </cell>
          <cell r="AI106">
            <v>0</v>
          </cell>
          <cell r="AJ106">
            <v>0</v>
          </cell>
          <cell r="AK106">
            <v>0</v>
          </cell>
          <cell r="AL106">
            <v>0</v>
          </cell>
          <cell r="AM106">
            <v>0</v>
          </cell>
          <cell r="AZ106">
            <v>0</v>
          </cell>
          <cell r="BA106">
            <v>0</v>
          </cell>
          <cell r="BB106">
            <v>0</v>
          </cell>
          <cell r="BC106">
            <v>0</v>
          </cell>
          <cell r="BD106">
            <v>0</v>
          </cell>
          <cell r="BE106">
            <v>0</v>
          </cell>
          <cell r="BF106">
            <v>0</v>
          </cell>
        </row>
        <row r="107">
          <cell r="A107" t="str">
            <v xml:space="preserve">  - Depreciation (IS)</v>
          </cell>
          <cell r="N107">
            <v>0</v>
          </cell>
          <cell r="O107">
            <v>0</v>
          </cell>
          <cell r="P107">
            <v>0</v>
          </cell>
          <cell r="Q107">
            <v>0</v>
          </cell>
          <cell r="R107">
            <v>0</v>
          </cell>
          <cell r="S107">
            <v>0</v>
          </cell>
          <cell r="T107">
            <v>0</v>
          </cell>
          <cell r="AG107">
            <v>0</v>
          </cell>
          <cell r="AH107">
            <v>0</v>
          </cell>
          <cell r="AI107">
            <v>0</v>
          </cell>
          <cell r="AJ107">
            <v>0</v>
          </cell>
          <cell r="AK107">
            <v>0</v>
          </cell>
          <cell r="AL107">
            <v>0</v>
          </cell>
          <cell r="AM107">
            <v>0</v>
          </cell>
          <cell r="AZ107">
            <v>0</v>
          </cell>
          <cell r="BA107">
            <v>0</v>
          </cell>
          <cell r="BB107">
            <v>0</v>
          </cell>
          <cell r="BC107">
            <v>0</v>
          </cell>
          <cell r="BD107">
            <v>0</v>
          </cell>
          <cell r="BE107">
            <v>0</v>
          </cell>
          <cell r="BF107">
            <v>0</v>
          </cell>
        </row>
        <row r="108">
          <cell r="A108" t="str">
            <v xml:space="preserve">  - Depreciation (Furniture &amp; Fixtures)</v>
          </cell>
          <cell r="N108">
            <v>0</v>
          </cell>
          <cell r="O108">
            <v>0</v>
          </cell>
          <cell r="P108">
            <v>0</v>
          </cell>
          <cell r="Q108">
            <v>0</v>
          </cell>
          <cell r="R108">
            <v>0</v>
          </cell>
          <cell r="S108">
            <v>0</v>
          </cell>
          <cell r="T108">
            <v>0</v>
          </cell>
          <cell r="AG108">
            <v>0</v>
          </cell>
          <cell r="AH108">
            <v>0</v>
          </cell>
          <cell r="AI108">
            <v>0</v>
          </cell>
          <cell r="AJ108">
            <v>0</v>
          </cell>
          <cell r="AK108">
            <v>0</v>
          </cell>
          <cell r="AL108">
            <v>0</v>
          </cell>
          <cell r="AM108">
            <v>0</v>
          </cell>
          <cell r="AZ108">
            <v>0</v>
          </cell>
          <cell r="BA108">
            <v>0</v>
          </cell>
          <cell r="BB108">
            <v>0</v>
          </cell>
          <cell r="BC108">
            <v>0</v>
          </cell>
          <cell r="BD108">
            <v>0</v>
          </cell>
          <cell r="BE108">
            <v>0</v>
          </cell>
          <cell r="BF108">
            <v>0</v>
          </cell>
        </row>
        <row r="109">
          <cell r="A109" t="str">
            <v xml:space="preserve"> - G'will / Non compete Amortisation</v>
          </cell>
          <cell r="N109">
            <v>0</v>
          </cell>
          <cell r="O109">
            <v>0</v>
          </cell>
          <cell r="P109">
            <v>0</v>
          </cell>
          <cell r="Q109">
            <v>0</v>
          </cell>
          <cell r="R109">
            <v>0</v>
          </cell>
          <cell r="S109">
            <v>0</v>
          </cell>
          <cell r="T109">
            <v>0</v>
          </cell>
          <cell r="AG109">
            <v>0</v>
          </cell>
          <cell r="AH109">
            <v>0</v>
          </cell>
          <cell r="AI109">
            <v>0</v>
          </cell>
          <cell r="AJ109">
            <v>0</v>
          </cell>
          <cell r="AK109">
            <v>0</v>
          </cell>
          <cell r="AL109">
            <v>0</v>
          </cell>
          <cell r="AM109">
            <v>0</v>
          </cell>
          <cell r="AZ109">
            <v>0</v>
          </cell>
          <cell r="BA109">
            <v>0</v>
          </cell>
          <cell r="BB109">
            <v>0</v>
          </cell>
          <cell r="BC109">
            <v>0</v>
          </cell>
          <cell r="BD109">
            <v>0</v>
          </cell>
          <cell r="BE109">
            <v>0</v>
          </cell>
          <cell r="BF109">
            <v>0</v>
          </cell>
        </row>
        <row r="110">
          <cell r="A110" t="str">
            <v xml:space="preserve"> - Rents - Admn</v>
          </cell>
          <cell r="N110">
            <v>0</v>
          </cell>
          <cell r="O110">
            <v>0</v>
          </cell>
          <cell r="P110">
            <v>0</v>
          </cell>
          <cell r="Q110">
            <v>0</v>
          </cell>
          <cell r="R110">
            <v>0</v>
          </cell>
          <cell r="S110">
            <v>0</v>
          </cell>
          <cell r="T110">
            <v>0</v>
          </cell>
          <cell r="AG110">
            <v>0</v>
          </cell>
          <cell r="AH110">
            <v>0</v>
          </cell>
          <cell r="AI110">
            <v>0</v>
          </cell>
          <cell r="AJ110">
            <v>0</v>
          </cell>
          <cell r="AK110">
            <v>0</v>
          </cell>
          <cell r="AL110">
            <v>0</v>
          </cell>
          <cell r="AM110">
            <v>0</v>
          </cell>
          <cell r="AZ110">
            <v>0</v>
          </cell>
          <cell r="BA110">
            <v>0</v>
          </cell>
          <cell r="BB110">
            <v>0</v>
          </cell>
          <cell r="BC110">
            <v>0</v>
          </cell>
          <cell r="BD110">
            <v>0</v>
          </cell>
          <cell r="BE110">
            <v>0</v>
          </cell>
          <cell r="BF110">
            <v>0</v>
          </cell>
        </row>
        <row r="111">
          <cell r="A111" t="str">
            <v xml:space="preserve"> - Utilities - Admn</v>
          </cell>
          <cell r="N111">
            <v>0</v>
          </cell>
          <cell r="O111">
            <v>0</v>
          </cell>
          <cell r="P111">
            <v>0</v>
          </cell>
          <cell r="Q111">
            <v>0</v>
          </cell>
          <cell r="R111">
            <v>0</v>
          </cell>
          <cell r="S111">
            <v>0</v>
          </cell>
          <cell r="T111">
            <v>0</v>
          </cell>
          <cell r="AG111">
            <v>0</v>
          </cell>
          <cell r="AH111">
            <v>0</v>
          </cell>
          <cell r="AI111">
            <v>0</v>
          </cell>
          <cell r="AJ111">
            <v>0</v>
          </cell>
          <cell r="AK111">
            <v>0</v>
          </cell>
          <cell r="AL111">
            <v>0</v>
          </cell>
          <cell r="AM111">
            <v>0</v>
          </cell>
          <cell r="AZ111">
            <v>0</v>
          </cell>
          <cell r="BA111">
            <v>0</v>
          </cell>
          <cell r="BB111">
            <v>0</v>
          </cell>
          <cell r="BC111">
            <v>0</v>
          </cell>
          <cell r="BD111">
            <v>0</v>
          </cell>
          <cell r="BE111">
            <v>0</v>
          </cell>
          <cell r="BF111">
            <v>0</v>
          </cell>
        </row>
        <row r="112">
          <cell r="A112" t="str">
            <v xml:space="preserve"> - Security Expenses - Admn</v>
          </cell>
          <cell r="N112">
            <v>0</v>
          </cell>
          <cell r="O112">
            <v>0</v>
          </cell>
          <cell r="P112">
            <v>0</v>
          </cell>
          <cell r="Q112">
            <v>0</v>
          </cell>
          <cell r="R112">
            <v>0</v>
          </cell>
          <cell r="S112">
            <v>0</v>
          </cell>
          <cell r="T112">
            <v>0</v>
          </cell>
          <cell r="AG112">
            <v>0</v>
          </cell>
          <cell r="AH112">
            <v>0</v>
          </cell>
          <cell r="AI112">
            <v>0</v>
          </cell>
          <cell r="AJ112">
            <v>0</v>
          </cell>
          <cell r="AK112">
            <v>0</v>
          </cell>
          <cell r="AL112">
            <v>0</v>
          </cell>
          <cell r="AM112">
            <v>0</v>
          </cell>
          <cell r="AZ112">
            <v>0</v>
          </cell>
          <cell r="BA112">
            <v>0</v>
          </cell>
          <cell r="BB112">
            <v>0</v>
          </cell>
          <cell r="BC112">
            <v>0</v>
          </cell>
          <cell r="BD112">
            <v>0</v>
          </cell>
          <cell r="BE112">
            <v>0</v>
          </cell>
          <cell r="BF112">
            <v>0</v>
          </cell>
        </row>
        <row r="113">
          <cell r="A113" t="str">
            <v xml:space="preserve"> - CCI Chargeback</v>
          </cell>
          <cell r="N113">
            <v>0</v>
          </cell>
          <cell r="O113">
            <v>0</v>
          </cell>
          <cell r="P113">
            <v>0</v>
          </cell>
          <cell r="Q113">
            <v>0</v>
          </cell>
          <cell r="R113">
            <v>0</v>
          </cell>
          <cell r="S113">
            <v>0</v>
          </cell>
          <cell r="T113">
            <v>0</v>
          </cell>
          <cell r="AG113">
            <v>0</v>
          </cell>
          <cell r="AH113">
            <v>0</v>
          </cell>
          <cell r="AI113">
            <v>0</v>
          </cell>
          <cell r="AJ113">
            <v>0</v>
          </cell>
          <cell r="AK113">
            <v>0</v>
          </cell>
          <cell r="AL113">
            <v>0</v>
          </cell>
          <cell r="AM113">
            <v>0</v>
          </cell>
          <cell r="AZ113">
            <v>0</v>
          </cell>
          <cell r="BA113">
            <v>0</v>
          </cell>
          <cell r="BB113">
            <v>0</v>
          </cell>
          <cell r="BC113">
            <v>0</v>
          </cell>
          <cell r="BD113">
            <v>0</v>
          </cell>
          <cell r="BE113">
            <v>0</v>
          </cell>
          <cell r="BF113">
            <v>0</v>
          </cell>
        </row>
        <row r="114">
          <cell r="A114" t="str">
            <v xml:space="preserve"> - Others Admin</v>
          </cell>
          <cell r="N114">
            <v>0</v>
          </cell>
          <cell r="O114">
            <v>0</v>
          </cell>
          <cell r="P114">
            <v>0</v>
          </cell>
          <cell r="Q114">
            <v>0</v>
          </cell>
          <cell r="R114">
            <v>0</v>
          </cell>
          <cell r="S114">
            <v>0</v>
          </cell>
          <cell r="T114">
            <v>0</v>
          </cell>
          <cell r="AG114">
            <v>0</v>
          </cell>
          <cell r="AH114">
            <v>0</v>
          </cell>
          <cell r="AI114">
            <v>0</v>
          </cell>
          <cell r="AJ114">
            <v>0</v>
          </cell>
          <cell r="AK114">
            <v>0</v>
          </cell>
          <cell r="AL114">
            <v>0</v>
          </cell>
          <cell r="AM114">
            <v>0</v>
          </cell>
          <cell r="AZ114">
            <v>0</v>
          </cell>
          <cell r="BA114">
            <v>0</v>
          </cell>
          <cell r="BB114">
            <v>0</v>
          </cell>
          <cell r="BC114">
            <v>0</v>
          </cell>
          <cell r="BD114">
            <v>0</v>
          </cell>
          <cell r="BE114">
            <v>0</v>
          </cell>
          <cell r="BF114">
            <v>0</v>
          </cell>
        </row>
        <row r="115">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row>
        <row r="116">
          <cell r="A116" t="str">
            <v>Other Expenses / (Income)</v>
          </cell>
        </row>
        <row r="117">
          <cell r="A117" t="str">
            <v xml:space="preserve"> - Working Capital Charge</v>
          </cell>
          <cell r="N117">
            <v>0</v>
          </cell>
          <cell r="O117">
            <v>0</v>
          </cell>
          <cell r="P117">
            <v>0</v>
          </cell>
          <cell r="Q117">
            <v>0</v>
          </cell>
          <cell r="R117">
            <v>0</v>
          </cell>
          <cell r="S117">
            <v>0</v>
          </cell>
          <cell r="T117">
            <v>0</v>
          </cell>
          <cell r="AG117">
            <v>0</v>
          </cell>
          <cell r="AH117">
            <v>0</v>
          </cell>
          <cell r="AI117">
            <v>0</v>
          </cell>
          <cell r="AJ117">
            <v>0</v>
          </cell>
          <cell r="AK117">
            <v>0</v>
          </cell>
          <cell r="AL117">
            <v>0</v>
          </cell>
          <cell r="AM117">
            <v>0</v>
          </cell>
          <cell r="AZ117">
            <v>0</v>
          </cell>
          <cell r="BA117">
            <v>0</v>
          </cell>
          <cell r="BB117">
            <v>0</v>
          </cell>
          <cell r="BC117">
            <v>0</v>
          </cell>
          <cell r="BD117">
            <v>0</v>
          </cell>
          <cell r="BE117">
            <v>0</v>
          </cell>
          <cell r="BF117">
            <v>0</v>
          </cell>
        </row>
        <row r="118">
          <cell r="A118" t="str">
            <v xml:space="preserve"> - Others Income/Exps</v>
          </cell>
          <cell r="N118">
            <v>0</v>
          </cell>
          <cell r="O118">
            <v>0</v>
          </cell>
          <cell r="P118">
            <v>0</v>
          </cell>
          <cell r="Q118">
            <v>0</v>
          </cell>
          <cell r="R118">
            <v>0</v>
          </cell>
          <cell r="S118">
            <v>0</v>
          </cell>
          <cell r="T118">
            <v>0</v>
          </cell>
          <cell r="AG118">
            <v>0</v>
          </cell>
          <cell r="AH118">
            <v>0</v>
          </cell>
          <cell r="AI118">
            <v>0</v>
          </cell>
          <cell r="AJ118">
            <v>0</v>
          </cell>
          <cell r="AK118">
            <v>0</v>
          </cell>
          <cell r="AL118">
            <v>0</v>
          </cell>
          <cell r="AM118">
            <v>0</v>
          </cell>
          <cell r="AZ118">
            <v>0</v>
          </cell>
          <cell r="BA118">
            <v>0</v>
          </cell>
          <cell r="BB118">
            <v>0</v>
          </cell>
          <cell r="BC118">
            <v>0</v>
          </cell>
          <cell r="BD118">
            <v>0</v>
          </cell>
          <cell r="BE118">
            <v>0</v>
          </cell>
          <cell r="BF118">
            <v>0</v>
          </cell>
        </row>
        <row r="119">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row>
        <row r="120">
          <cell r="A120" t="str">
            <v>Profit Before Tax</v>
          </cell>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row>
        <row r="121">
          <cell r="A121" t="str">
            <v>Cash Operating Profit</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Amrit"/>
      <sheetName val="Budget code"/>
      <sheetName val="Sum FA"/>
      <sheetName val="Sum FA (2)"/>
      <sheetName val="Additional"/>
      <sheetName val="Electric Collers"/>
    </sheetNames>
    <sheetDataSet>
      <sheetData sheetId="0" refreshError="1">
        <row r="2">
          <cell r="B2" t="str">
            <v>A</v>
          </cell>
          <cell r="C2">
            <v>3.33</v>
          </cell>
          <cell r="D2">
            <v>3.33</v>
          </cell>
        </row>
        <row r="3">
          <cell r="B3" t="str">
            <v>B</v>
          </cell>
          <cell r="C3">
            <v>2</v>
          </cell>
          <cell r="D3">
            <v>2</v>
          </cell>
        </row>
        <row r="4">
          <cell r="B4" t="str">
            <v>C1</v>
          </cell>
          <cell r="C4">
            <v>8.3000000000000007</v>
          </cell>
          <cell r="D4">
            <v>8.3000000000000007</v>
          </cell>
        </row>
        <row r="5">
          <cell r="B5" t="str">
            <v>C2</v>
          </cell>
          <cell r="C5">
            <v>8.3000000000000007</v>
          </cell>
          <cell r="D5">
            <v>8.3000000000000007</v>
          </cell>
        </row>
        <row r="6">
          <cell r="B6" t="str">
            <v>C3</v>
          </cell>
          <cell r="C6">
            <v>8.3000000000000007</v>
          </cell>
          <cell r="D6">
            <v>8.3000000000000007</v>
          </cell>
        </row>
        <row r="7">
          <cell r="B7" t="str">
            <v>C4</v>
          </cell>
          <cell r="C7">
            <v>10</v>
          </cell>
          <cell r="D7">
            <v>10</v>
          </cell>
        </row>
        <row r="8">
          <cell r="B8" t="str">
            <v>C5</v>
          </cell>
          <cell r="C8">
            <v>10</v>
          </cell>
          <cell r="D8">
            <v>10</v>
          </cell>
        </row>
        <row r="9">
          <cell r="B9" t="str">
            <v>C6</v>
          </cell>
          <cell r="C9">
            <v>10</v>
          </cell>
          <cell r="D9">
            <v>10</v>
          </cell>
        </row>
        <row r="10">
          <cell r="B10" t="str">
            <v>D1</v>
          </cell>
          <cell r="C10">
            <v>20</v>
          </cell>
          <cell r="D10">
            <v>20</v>
          </cell>
        </row>
        <row r="11">
          <cell r="B11" t="str">
            <v>D2</v>
          </cell>
          <cell r="C11">
            <v>20</v>
          </cell>
          <cell r="D11">
            <v>20</v>
          </cell>
        </row>
        <row r="12">
          <cell r="B12" t="str">
            <v>D3</v>
          </cell>
          <cell r="C12">
            <v>10</v>
          </cell>
          <cell r="D12">
            <v>10</v>
          </cell>
        </row>
        <row r="13">
          <cell r="B13" t="str">
            <v>E1</v>
          </cell>
          <cell r="C13">
            <v>10</v>
          </cell>
          <cell r="D13">
            <v>10</v>
          </cell>
        </row>
        <row r="14">
          <cell r="B14" t="str">
            <v>E2</v>
          </cell>
          <cell r="C14">
            <v>10</v>
          </cell>
          <cell r="D14">
            <v>10</v>
          </cell>
        </row>
        <row r="15">
          <cell r="B15" t="str">
            <v>F1</v>
          </cell>
          <cell r="C15">
            <v>10</v>
          </cell>
          <cell r="D15">
            <v>10</v>
          </cell>
        </row>
        <row r="16">
          <cell r="B16" t="str">
            <v>F2</v>
          </cell>
          <cell r="C16">
            <v>14.3</v>
          </cell>
          <cell r="D16">
            <v>14.3</v>
          </cell>
        </row>
        <row r="17">
          <cell r="B17" t="str">
            <v>F3</v>
          </cell>
          <cell r="C17">
            <v>12.5</v>
          </cell>
          <cell r="D17">
            <v>12.5</v>
          </cell>
        </row>
        <row r="18">
          <cell r="B18" t="str">
            <v>F4</v>
          </cell>
          <cell r="C18">
            <v>12.5</v>
          </cell>
          <cell r="D18">
            <v>12.5</v>
          </cell>
        </row>
      </sheetData>
      <sheetData sheetId="1" refreshError="1"/>
      <sheetData sheetId="2" refreshError="1"/>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s - Summ."/>
      <sheetName val="Schemes Track-1-100"/>
      <sheetName val="Scheme Track 100-End"/>
      <sheetName val="Allocation"/>
      <sheetName val="Key-Adj."/>
      <sheetName val="Budget"/>
      <sheetName val="Provision"/>
      <sheetName val="-------"/>
      <sheetName val="2k1 &amp; 2k"/>
      <sheetName val="Schemes-2k"/>
      <sheetName val="4110006-Prov."/>
      <sheetName val="2k-Track"/>
      <sheetName val="JV"/>
      <sheetName val="Acd. in 2k"/>
    </sheetNames>
    <sheetDataSet>
      <sheetData sheetId="0" refreshError="1">
        <row r="9">
          <cell r="G9">
            <v>29480000</v>
          </cell>
        </row>
        <row r="20">
          <cell r="S20">
            <v>358709.375</v>
          </cell>
        </row>
        <row r="21">
          <cell r="S21">
            <v>326925</v>
          </cell>
        </row>
        <row r="23">
          <cell r="S23">
            <v>116000</v>
          </cell>
        </row>
        <row r="26">
          <cell r="S26">
            <v>45787.5</v>
          </cell>
          <cell r="U26">
            <v>45787.5</v>
          </cell>
          <cell r="V26">
            <v>45787.5</v>
          </cell>
          <cell r="X26">
            <v>45787.5</v>
          </cell>
        </row>
        <row r="32">
          <cell r="S32">
            <v>800000</v>
          </cell>
          <cell r="U32">
            <v>804882</v>
          </cell>
          <cell r="V32">
            <v>1010000</v>
          </cell>
          <cell r="X32">
            <v>1900000</v>
          </cell>
        </row>
        <row r="37">
          <cell r="S37">
            <v>25000</v>
          </cell>
          <cell r="U37">
            <v>25000</v>
          </cell>
          <cell r="V37">
            <v>25000</v>
          </cell>
          <cell r="X37">
            <v>60000</v>
          </cell>
        </row>
        <row r="38">
          <cell r="S38">
            <v>70833.333333333328</v>
          </cell>
          <cell r="U38">
            <v>70833.333333333328</v>
          </cell>
          <cell r="V38">
            <v>70833.333333333328</v>
          </cell>
          <cell r="X38">
            <v>30000</v>
          </cell>
        </row>
        <row r="51">
          <cell r="S51">
            <v>-685634</v>
          </cell>
        </row>
        <row r="52">
          <cell r="S52">
            <v>850320</v>
          </cell>
        </row>
        <row r="59">
          <cell r="S59">
            <v>26800</v>
          </cell>
        </row>
        <row r="60">
          <cell r="S60">
            <v>3500</v>
          </cell>
        </row>
        <row r="61">
          <cell r="S61">
            <v>11400</v>
          </cell>
        </row>
        <row r="62">
          <cell r="S62">
            <v>838000</v>
          </cell>
        </row>
        <row r="63">
          <cell r="S63">
            <v>22294</v>
          </cell>
        </row>
        <row r="64">
          <cell r="S64">
            <v>324660</v>
          </cell>
        </row>
        <row r="65">
          <cell r="S65">
            <v>159729</v>
          </cell>
        </row>
        <row r="66">
          <cell r="S66">
            <v>24000</v>
          </cell>
        </row>
        <row r="67">
          <cell r="S67">
            <v>5025</v>
          </cell>
        </row>
        <row r="68">
          <cell r="S68">
            <v>51000</v>
          </cell>
        </row>
        <row r="69">
          <cell r="S69">
            <v>223300</v>
          </cell>
        </row>
        <row r="70">
          <cell r="S70">
            <v>283225</v>
          </cell>
        </row>
        <row r="71">
          <cell r="S71">
            <v>312000</v>
          </cell>
        </row>
        <row r="85">
          <cell r="U85">
            <v>-69546</v>
          </cell>
        </row>
        <row r="86">
          <cell r="U86">
            <v>107779</v>
          </cell>
        </row>
        <row r="87">
          <cell r="U87">
            <v>125000</v>
          </cell>
        </row>
        <row r="88">
          <cell r="U88">
            <v>1540</v>
          </cell>
        </row>
        <row r="89">
          <cell r="U89">
            <v>218176</v>
          </cell>
        </row>
        <row r="90">
          <cell r="U90">
            <v>53692</v>
          </cell>
        </row>
        <row r="91">
          <cell r="U91">
            <v>48300</v>
          </cell>
        </row>
        <row r="92">
          <cell r="U92">
            <v>74119</v>
          </cell>
        </row>
        <row r="93">
          <cell r="U93">
            <v>41100</v>
          </cell>
        </row>
        <row r="94">
          <cell r="U94">
            <v>20000</v>
          </cell>
        </row>
        <row r="95">
          <cell r="U95">
            <v>91000</v>
          </cell>
        </row>
        <row r="96">
          <cell r="V96">
            <v>6364</v>
          </cell>
        </row>
        <row r="97">
          <cell r="V97">
            <v>530000</v>
          </cell>
        </row>
        <row r="101">
          <cell r="X101">
            <v>-11352</v>
          </cell>
        </row>
        <row r="102">
          <cell r="X102">
            <v>760000</v>
          </cell>
        </row>
        <row r="103">
          <cell r="X103">
            <v>1500000</v>
          </cell>
        </row>
        <row r="252">
          <cell r="S252">
            <v>4192874.208333333</v>
          </cell>
          <cell r="U252">
            <v>1657662.8333333335</v>
          </cell>
          <cell r="V252">
            <v>1687984.8333333333</v>
          </cell>
          <cell r="X252">
            <v>4284435.5</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Work- Nepal-India"/>
      <sheetName val="April-June"/>
      <sheetName val="June-Allocation"/>
      <sheetName val="June"/>
      <sheetName val="May-Allocation"/>
      <sheetName val="May"/>
      <sheetName val="April CAPEXWISE"/>
      <sheetName val="April Allocation"/>
      <sheetName val="April"/>
      <sheetName val="baanxls (2)"/>
      <sheetName val="baanxls"/>
      <sheetName val="PO.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6">
          <cell r="A6">
            <v>810001</v>
          </cell>
          <cell r="C6" t="str">
            <v>Thermocol Section</v>
          </cell>
          <cell r="D6" t="str">
            <v>(Capex - 01-03-04)</v>
          </cell>
          <cell r="E6" t="str">
            <v>Building</v>
          </cell>
        </row>
        <row r="7">
          <cell r="A7">
            <v>810028</v>
          </cell>
          <cell r="C7" t="str">
            <v>Thermocol Section</v>
          </cell>
          <cell r="D7" t="str">
            <v>(Capex - 01-03-04)</v>
          </cell>
          <cell r="E7" t="str">
            <v>Building</v>
          </cell>
        </row>
        <row r="8">
          <cell r="A8">
            <v>710040</v>
          </cell>
          <cell r="C8" t="str">
            <v>Mobile Phone-P.Shirali</v>
          </cell>
          <cell r="D8" t="str">
            <v>No-Capex</v>
          </cell>
          <cell r="E8" t="str">
            <v>Office Equipment</v>
          </cell>
        </row>
        <row r="9">
          <cell r="A9">
            <v>810102</v>
          </cell>
          <cell r="C9" t="str">
            <v>Thermocol Section</v>
          </cell>
          <cell r="D9" t="str">
            <v>(Capex - 01-03-04)</v>
          </cell>
          <cell r="E9" t="str">
            <v>Building</v>
          </cell>
        </row>
        <row r="10">
          <cell r="A10">
            <v>810109</v>
          </cell>
          <cell r="C10" t="str">
            <v>Thermocol Section</v>
          </cell>
          <cell r="D10" t="str">
            <v>(Capex - 01-03-04)</v>
          </cell>
          <cell r="E10" t="str">
            <v>Building</v>
          </cell>
        </row>
        <row r="11">
          <cell r="A11">
            <v>810130</v>
          </cell>
          <cell r="C11" t="str">
            <v>Thermocol Section</v>
          </cell>
          <cell r="D11" t="str">
            <v>(Capex - 01-03-04)</v>
          </cell>
          <cell r="E11" t="str">
            <v>Building</v>
          </cell>
        </row>
        <row r="12">
          <cell r="A12">
            <v>810320</v>
          </cell>
          <cell r="C12" t="str">
            <v>Tomato Ketchap</v>
          </cell>
          <cell r="D12" t="str">
            <v>(Capex - 01-04-05)</v>
          </cell>
          <cell r="E12" t="str">
            <v xml:space="preserve">Plant &amp; Machinery </v>
          </cell>
        </row>
        <row r="13">
          <cell r="A13">
            <v>810037</v>
          </cell>
          <cell r="C13" t="str">
            <v>Fruit Juice Section</v>
          </cell>
          <cell r="D13" t="str">
            <v>(Capex - 02-03-04)</v>
          </cell>
          <cell r="E13" t="str">
            <v>Building</v>
          </cell>
        </row>
        <row r="14">
          <cell r="A14">
            <v>810068</v>
          </cell>
          <cell r="C14" t="str">
            <v>Fruit Juice Section</v>
          </cell>
          <cell r="D14" t="str">
            <v>(Capex - 02-03-04)</v>
          </cell>
          <cell r="E14" t="str">
            <v xml:space="preserve">Plant &amp; Machinery </v>
          </cell>
        </row>
        <row r="15">
          <cell r="A15">
            <v>710192</v>
          </cell>
          <cell r="C15" t="str">
            <v>Furniture-P.Sirali</v>
          </cell>
          <cell r="D15" t="str">
            <v>No-Capex</v>
          </cell>
          <cell r="E15" t="str">
            <v>Furniture &amp; Fixture</v>
          </cell>
        </row>
        <row r="16">
          <cell r="A16">
            <v>710193</v>
          </cell>
          <cell r="C16" t="str">
            <v>Refrigerator-P.Sirali</v>
          </cell>
          <cell r="D16" t="str">
            <v>No-Capex</v>
          </cell>
          <cell r="E16" t="str">
            <v>Furniture &amp; Fixture</v>
          </cell>
        </row>
        <row r="17">
          <cell r="A17">
            <v>710193</v>
          </cell>
          <cell r="C17" t="str">
            <v>Fan-P.Sirali</v>
          </cell>
          <cell r="D17" t="str">
            <v>No-Capex</v>
          </cell>
          <cell r="E17" t="str">
            <v>Furniture &amp; Fixture</v>
          </cell>
        </row>
        <row r="18">
          <cell r="A18">
            <v>710193</v>
          </cell>
          <cell r="C18" t="str">
            <v>Television-P.Sirali</v>
          </cell>
          <cell r="D18" t="str">
            <v>No-Capex</v>
          </cell>
          <cell r="E18" t="str">
            <v>Furniture &amp; Fixture</v>
          </cell>
        </row>
        <row r="19">
          <cell r="A19">
            <v>810129</v>
          </cell>
          <cell r="C19" t="str">
            <v>Fruit Juice Section</v>
          </cell>
          <cell r="D19" t="str">
            <v>(Capex - 02-03-04)</v>
          </cell>
          <cell r="E19" t="str">
            <v>Electrical Installation</v>
          </cell>
        </row>
        <row r="20">
          <cell r="A20">
            <v>810309</v>
          </cell>
          <cell r="C20" t="str">
            <v>LDM Section</v>
          </cell>
          <cell r="D20" t="str">
            <v>(Capex - 02-04-05)</v>
          </cell>
          <cell r="E20" t="str">
            <v>Tools &amp; Implements</v>
          </cell>
        </row>
        <row r="21">
          <cell r="A21">
            <v>710251</v>
          </cell>
          <cell r="C21" t="str">
            <v>Refrigerator- G Kashinath</v>
          </cell>
          <cell r="D21" t="str">
            <v>No-Capex</v>
          </cell>
          <cell r="E21" t="str">
            <v>Furniture &amp; Fixture</v>
          </cell>
        </row>
        <row r="22">
          <cell r="A22">
            <v>710251</v>
          </cell>
          <cell r="C22" t="str">
            <v>Television - G.Kashinath</v>
          </cell>
          <cell r="D22" t="str">
            <v>No-Capex</v>
          </cell>
          <cell r="E22" t="str">
            <v>Furniture &amp; Fixture</v>
          </cell>
        </row>
        <row r="23">
          <cell r="A23">
            <v>710251</v>
          </cell>
          <cell r="C23" t="str">
            <v>Music System-G.kashinath</v>
          </cell>
          <cell r="D23" t="str">
            <v>No-Capex</v>
          </cell>
          <cell r="E23" t="str">
            <v>Furniture &amp; Fixture</v>
          </cell>
        </row>
        <row r="24">
          <cell r="A24">
            <v>710251</v>
          </cell>
          <cell r="C24" t="str">
            <v>Micro Oven-G.Kashinath</v>
          </cell>
          <cell r="D24" t="str">
            <v>No-Capex</v>
          </cell>
          <cell r="E24" t="str">
            <v>Furniture &amp; Fixture</v>
          </cell>
        </row>
        <row r="25">
          <cell r="A25">
            <v>710258</v>
          </cell>
          <cell r="C25" t="str">
            <v>Telephone Set-Ktm</v>
          </cell>
          <cell r="D25" t="str">
            <v>No-Capex</v>
          </cell>
          <cell r="E25" t="str">
            <v>Office Equipment</v>
          </cell>
        </row>
        <row r="26">
          <cell r="A26">
            <v>810053</v>
          </cell>
          <cell r="C26" t="str">
            <v>Litchi</v>
          </cell>
          <cell r="D26" t="str">
            <v>(Capex - 03(03-04)</v>
          </cell>
          <cell r="E26" t="str">
            <v>Electrical Installation</v>
          </cell>
        </row>
        <row r="27">
          <cell r="A27">
            <v>710311</v>
          </cell>
          <cell r="C27" t="str">
            <v>Mobile Set- H.B.Shrestha</v>
          </cell>
          <cell r="D27" t="str">
            <v>No-Capex</v>
          </cell>
          <cell r="E27" t="str">
            <v>Office Equipment</v>
          </cell>
        </row>
        <row r="28">
          <cell r="A28">
            <v>710311</v>
          </cell>
          <cell r="C28" t="str">
            <v>Mobile Set- S.K.Jha-Banepa</v>
          </cell>
          <cell r="D28" t="str">
            <v>No-Capex</v>
          </cell>
          <cell r="E28" t="str">
            <v>Office Equipment</v>
          </cell>
        </row>
        <row r="29">
          <cell r="A29">
            <v>710318</v>
          </cell>
          <cell r="C29" t="str">
            <v>Office Equipment</v>
          </cell>
          <cell r="D29" t="str">
            <v>No-Capex</v>
          </cell>
          <cell r="E29" t="str">
            <v>Office Equipment</v>
          </cell>
        </row>
        <row r="30">
          <cell r="A30">
            <v>810058</v>
          </cell>
          <cell r="C30" t="str">
            <v>Litchi</v>
          </cell>
          <cell r="D30" t="str">
            <v>(Capex - 03(03-04)</v>
          </cell>
          <cell r="E30" t="str">
            <v>Electrical Installation</v>
          </cell>
        </row>
        <row r="31">
          <cell r="A31">
            <v>710325</v>
          </cell>
          <cell r="C31" t="str">
            <v>Mobile - G.Kashinath</v>
          </cell>
          <cell r="D31" t="str">
            <v>No-Capex</v>
          </cell>
          <cell r="E31" t="str">
            <v>Office Equipment</v>
          </cell>
        </row>
        <row r="32">
          <cell r="A32">
            <v>710349</v>
          </cell>
          <cell r="C32" t="str">
            <v>Mobile - S.K.Dudhoria</v>
          </cell>
          <cell r="D32" t="str">
            <v>No-Capex</v>
          </cell>
          <cell r="E32" t="str">
            <v>Office Equipment</v>
          </cell>
        </row>
        <row r="33">
          <cell r="A33">
            <v>710351</v>
          </cell>
          <cell r="C33" t="str">
            <v>Mobile - T.K.Gupta</v>
          </cell>
          <cell r="D33" t="str">
            <v>No-Capex</v>
          </cell>
          <cell r="E33" t="str">
            <v>Office Equipment</v>
          </cell>
        </row>
        <row r="34">
          <cell r="A34">
            <v>710353</v>
          </cell>
          <cell r="C34" t="str">
            <v>Mobile - R.N.Yadav</v>
          </cell>
          <cell r="D34" t="str">
            <v>No-Capex</v>
          </cell>
          <cell r="E34" t="str">
            <v>Office Equipment</v>
          </cell>
        </row>
        <row r="35">
          <cell r="A35">
            <v>710386</v>
          </cell>
          <cell r="C35" t="str">
            <v>Telephone-S.Roy</v>
          </cell>
          <cell r="D35" t="str">
            <v>No-Capex</v>
          </cell>
          <cell r="E35" t="str">
            <v>Office Equipment</v>
          </cell>
        </row>
        <row r="36">
          <cell r="A36">
            <v>710418</v>
          </cell>
          <cell r="C36" t="str">
            <v>Furniture &amp; Fixture</v>
          </cell>
          <cell r="D36" t="str">
            <v>No-Capex</v>
          </cell>
          <cell r="E36" t="str">
            <v>Furniture &amp; Fixture</v>
          </cell>
        </row>
        <row r="37">
          <cell r="A37">
            <v>710474</v>
          </cell>
          <cell r="C37" t="str">
            <v>Mobile-Badri Narayan</v>
          </cell>
          <cell r="D37" t="str">
            <v>No-Capex</v>
          </cell>
          <cell r="E37" t="str">
            <v>Office Equipment</v>
          </cell>
        </row>
        <row r="38">
          <cell r="A38">
            <v>710491</v>
          </cell>
          <cell r="C38" t="str">
            <v>Double Bed-A.Mehra</v>
          </cell>
          <cell r="D38" t="str">
            <v>No-Capex</v>
          </cell>
          <cell r="E38" t="str">
            <v>Furniture &amp; Fixture</v>
          </cell>
        </row>
        <row r="39">
          <cell r="A39">
            <v>710491</v>
          </cell>
          <cell r="C39" t="str">
            <v>Sofa Set-A.Mehra</v>
          </cell>
          <cell r="D39" t="str">
            <v>No-Capex</v>
          </cell>
          <cell r="E39" t="str">
            <v>Furniture &amp; Fixture</v>
          </cell>
        </row>
        <row r="40">
          <cell r="A40">
            <v>710491</v>
          </cell>
          <cell r="C40" t="str">
            <v>Dinning Chair-A.Mehra</v>
          </cell>
          <cell r="D40" t="str">
            <v>No-Capex</v>
          </cell>
          <cell r="E40" t="str">
            <v>Furniture &amp; Fixture</v>
          </cell>
        </row>
        <row r="41">
          <cell r="A41">
            <v>710491</v>
          </cell>
          <cell r="C41" t="str">
            <v>Centre Table-A.Mehra</v>
          </cell>
          <cell r="D41" t="str">
            <v>No-Capex</v>
          </cell>
          <cell r="E41" t="str">
            <v>Furniture &amp; Fixture</v>
          </cell>
        </row>
        <row r="42">
          <cell r="A42">
            <v>710491</v>
          </cell>
          <cell r="C42" t="str">
            <v>Corner Table- A.Mehra</v>
          </cell>
          <cell r="D42" t="str">
            <v>No-Capex</v>
          </cell>
          <cell r="E42" t="str">
            <v>Furniture &amp; Fixture</v>
          </cell>
        </row>
        <row r="43">
          <cell r="A43">
            <v>710492</v>
          </cell>
          <cell r="C43" t="str">
            <v>TV &amp; Micro Oven-A.Mehra</v>
          </cell>
          <cell r="D43" t="str">
            <v>No-Capex</v>
          </cell>
          <cell r="E43" t="str">
            <v>Furniture &amp; Fixture</v>
          </cell>
        </row>
        <row r="44">
          <cell r="A44">
            <v>710496</v>
          </cell>
          <cell r="C44" t="str">
            <v>Matress-A.Mehra</v>
          </cell>
          <cell r="D44" t="str">
            <v>No-Capex</v>
          </cell>
          <cell r="E44" t="str">
            <v>Furniture &amp; Fixture</v>
          </cell>
        </row>
        <row r="45">
          <cell r="A45">
            <v>710529</v>
          </cell>
          <cell r="C45" t="str">
            <v>Furniture (Tarun Tuteja)</v>
          </cell>
          <cell r="D45" t="str">
            <v>No-Capex</v>
          </cell>
          <cell r="E45" t="str">
            <v>Furniture &amp; Fixture</v>
          </cell>
        </row>
        <row r="46">
          <cell r="A46">
            <v>710530</v>
          </cell>
          <cell r="C46" t="str">
            <v>Television - Tarun Tuteja</v>
          </cell>
          <cell r="D46" t="str">
            <v>No-Capex</v>
          </cell>
          <cell r="E46" t="str">
            <v>Furniture &amp; Fixture</v>
          </cell>
        </row>
        <row r="47">
          <cell r="A47">
            <v>710530</v>
          </cell>
          <cell r="C47" t="str">
            <v>Refrigerator-Tarun Tuteja</v>
          </cell>
          <cell r="D47" t="str">
            <v>No-Capex</v>
          </cell>
          <cell r="E47" t="str">
            <v>Furniture &amp; Fixture</v>
          </cell>
        </row>
        <row r="48">
          <cell r="A48">
            <v>710530</v>
          </cell>
          <cell r="C48" t="str">
            <v>Kitchen items-Tarun Tuteja</v>
          </cell>
          <cell r="D48" t="str">
            <v>No-Capex</v>
          </cell>
          <cell r="E48" t="str">
            <v>Furniture &amp; Fixture</v>
          </cell>
        </row>
        <row r="49">
          <cell r="A49">
            <v>710547</v>
          </cell>
          <cell r="C49" t="str">
            <v>Steel Almirah</v>
          </cell>
          <cell r="D49" t="str">
            <v>No-Capex</v>
          </cell>
          <cell r="E49" t="str">
            <v>Furniture &amp; Fixture</v>
          </cell>
        </row>
        <row r="50">
          <cell r="A50">
            <v>710548</v>
          </cell>
          <cell r="C50" t="str">
            <v>Furniture (Tarun Tuteja)</v>
          </cell>
          <cell r="D50" t="str">
            <v>No-Capex</v>
          </cell>
          <cell r="E50" t="str">
            <v>Furniture &amp; Fixture</v>
          </cell>
        </row>
        <row r="51">
          <cell r="A51">
            <v>810226</v>
          </cell>
          <cell r="C51" t="str">
            <v>Litchi</v>
          </cell>
          <cell r="D51" t="str">
            <v>(Capex - 03-03-04)</v>
          </cell>
          <cell r="E51" t="str">
            <v>Plant &amp; Machinery (Installation)</v>
          </cell>
        </row>
        <row r="52">
          <cell r="A52">
            <v>710612</v>
          </cell>
          <cell r="C52" t="str">
            <v>Mobile Phone-A.Mehra</v>
          </cell>
          <cell r="D52" t="str">
            <v>No-Capex</v>
          </cell>
          <cell r="E52" t="str">
            <v>Office Equipment</v>
          </cell>
        </row>
        <row r="53">
          <cell r="A53">
            <v>810127</v>
          </cell>
          <cell r="C53" t="str">
            <v>Fruit Juice Section</v>
          </cell>
          <cell r="D53" t="str">
            <v>(Capex - 04-03-04)</v>
          </cell>
          <cell r="E53" t="str">
            <v xml:space="preserve">Plant &amp; Machinery </v>
          </cell>
        </row>
        <row r="54">
          <cell r="A54">
            <v>710678</v>
          </cell>
          <cell r="C54" t="str">
            <v>Satelite Phone</v>
          </cell>
          <cell r="D54" t="str">
            <v>No-Capex</v>
          </cell>
          <cell r="E54" t="str">
            <v>Office Equipment</v>
          </cell>
        </row>
        <row r="55">
          <cell r="A55">
            <v>710770</v>
          </cell>
          <cell r="C55" t="str">
            <v>KTM Office - Marketing</v>
          </cell>
          <cell r="D55" t="str">
            <v>No-Capex</v>
          </cell>
          <cell r="E55" t="str">
            <v>Office Equipment</v>
          </cell>
        </row>
        <row r="56">
          <cell r="A56">
            <v>810169</v>
          </cell>
          <cell r="C56" t="str">
            <v>Fruit Juice Section</v>
          </cell>
          <cell r="D56" t="str">
            <v>(Capex - 04-03-04)</v>
          </cell>
          <cell r="E56" t="str">
            <v>Plant &amp; Machinery (Installation)</v>
          </cell>
        </row>
        <row r="57">
          <cell r="A57">
            <v>710787</v>
          </cell>
          <cell r="C57" t="str">
            <v>Furniture &amp; Fixture</v>
          </cell>
          <cell r="D57" t="str">
            <v>No-Capex</v>
          </cell>
          <cell r="E57" t="str">
            <v>Furniture &amp; Fixture</v>
          </cell>
        </row>
        <row r="58">
          <cell r="A58">
            <v>710790</v>
          </cell>
          <cell r="C58" t="str">
            <v>Refrigerator for Badrinarayan</v>
          </cell>
          <cell r="D58" t="str">
            <v>No-Capex</v>
          </cell>
          <cell r="E58" t="str">
            <v>Furniture &amp; Fixture</v>
          </cell>
        </row>
        <row r="59">
          <cell r="A59">
            <v>710803</v>
          </cell>
          <cell r="C59" t="str">
            <v>Fax Machine- R.S.rana</v>
          </cell>
          <cell r="D59" t="str">
            <v>No-Capex</v>
          </cell>
          <cell r="E59" t="str">
            <v>Office Equipment</v>
          </cell>
        </row>
        <row r="60">
          <cell r="A60">
            <v>710819</v>
          </cell>
          <cell r="C60" t="str">
            <v>Matress for Bed</v>
          </cell>
          <cell r="D60" t="str">
            <v>No-Capex</v>
          </cell>
          <cell r="E60" t="str">
            <v>Furniture &amp; Fixture</v>
          </cell>
        </row>
        <row r="61">
          <cell r="A61">
            <v>710837</v>
          </cell>
          <cell r="C61" t="str">
            <v>Curtain Cloth</v>
          </cell>
          <cell r="D61" t="str">
            <v>No-Capex</v>
          </cell>
          <cell r="E61" t="str">
            <v>Furniture &amp; Fixture</v>
          </cell>
        </row>
        <row r="62">
          <cell r="A62">
            <v>710838</v>
          </cell>
          <cell r="C62" t="str">
            <v>Matress for Bed</v>
          </cell>
          <cell r="D62" t="str">
            <v>No-Capex</v>
          </cell>
          <cell r="E62" t="str">
            <v>Furniture &amp; Fixture</v>
          </cell>
        </row>
        <row r="63">
          <cell r="A63">
            <v>710843</v>
          </cell>
          <cell r="C63" t="str">
            <v>File Cabinet Marketing</v>
          </cell>
          <cell r="D63" t="str">
            <v>No-Capex</v>
          </cell>
          <cell r="E63" t="str">
            <v>Furniture &amp; Fixture</v>
          </cell>
        </row>
        <row r="64">
          <cell r="A64">
            <v>710861</v>
          </cell>
          <cell r="C64" t="str">
            <v>Dinner &amp; Curlury Set-S.kapoor</v>
          </cell>
          <cell r="D64" t="str">
            <v>No-Capex</v>
          </cell>
          <cell r="E64" t="str">
            <v>Furniture &amp; Fixture</v>
          </cell>
        </row>
        <row r="65">
          <cell r="A65">
            <v>710862</v>
          </cell>
          <cell r="C65" t="str">
            <v>Glass for Soni Kapoor</v>
          </cell>
          <cell r="D65" t="str">
            <v>No-Capex</v>
          </cell>
          <cell r="E65" t="str">
            <v>Consumable Item</v>
          </cell>
        </row>
        <row r="66">
          <cell r="A66">
            <v>810145</v>
          </cell>
          <cell r="C66" t="str">
            <v>Boundary Wall</v>
          </cell>
          <cell r="D66" t="str">
            <v>(Capex - 06-03-04)</v>
          </cell>
          <cell r="E66" t="str">
            <v>Building</v>
          </cell>
        </row>
        <row r="67">
          <cell r="A67">
            <v>710881</v>
          </cell>
          <cell r="C67" t="str">
            <v>Gas Regulator</v>
          </cell>
          <cell r="D67" t="str">
            <v>No-Capex</v>
          </cell>
          <cell r="E67" t="str">
            <v>Consumable Item</v>
          </cell>
        </row>
        <row r="68">
          <cell r="A68">
            <v>810171</v>
          </cell>
          <cell r="C68" t="str">
            <v>Boundary Wall</v>
          </cell>
          <cell r="D68" t="str">
            <v>(Capex - 06-03-04)</v>
          </cell>
          <cell r="E68" t="str">
            <v>Building</v>
          </cell>
        </row>
        <row r="69">
          <cell r="A69">
            <v>810173</v>
          </cell>
          <cell r="C69" t="str">
            <v>Boundary Wall</v>
          </cell>
          <cell r="D69" t="str">
            <v>(Capex - 06-03-04)</v>
          </cell>
          <cell r="E69" t="str">
            <v>Building</v>
          </cell>
        </row>
        <row r="70">
          <cell r="A70">
            <v>810174</v>
          </cell>
          <cell r="C70" t="str">
            <v>Boundary Wall</v>
          </cell>
          <cell r="D70" t="str">
            <v>(Capex - 06-03-04)</v>
          </cell>
          <cell r="E70" t="str">
            <v>Building</v>
          </cell>
        </row>
        <row r="71">
          <cell r="A71">
            <v>810001</v>
          </cell>
          <cell r="C71" t="str">
            <v>Thermocol Section</v>
          </cell>
          <cell r="D71" t="str">
            <v>(Capex - 01-03-04)</v>
          </cell>
          <cell r="E71" t="str">
            <v>Building</v>
          </cell>
        </row>
        <row r="72">
          <cell r="A72">
            <v>810002</v>
          </cell>
          <cell r="C72" t="str">
            <v>Quality Lab</v>
          </cell>
          <cell r="D72" t="str">
            <v>Capex-15</v>
          </cell>
          <cell r="E72" t="str">
            <v>Lab. Equipment</v>
          </cell>
        </row>
        <row r="73">
          <cell r="A73">
            <v>810003</v>
          </cell>
          <cell r="C73" t="str">
            <v>LDM Section</v>
          </cell>
          <cell r="D73" t="str">
            <v>Capex-14</v>
          </cell>
          <cell r="E73" t="str">
            <v xml:space="preserve">Plant &amp; Machinery </v>
          </cell>
        </row>
        <row r="74">
          <cell r="A74">
            <v>810004</v>
          </cell>
          <cell r="C74" t="str">
            <v>Quality Lab</v>
          </cell>
          <cell r="D74" t="str">
            <v>Capex-15</v>
          </cell>
          <cell r="E74" t="str">
            <v>Lab. Equipment</v>
          </cell>
        </row>
        <row r="75">
          <cell r="A75">
            <v>810006</v>
          </cell>
          <cell r="C75" t="str">
            <v>Kennel House</v>
          </cell>
          <cell r="D75" t="str">
            <v>Not required</v>
          </cell>
          <cell r="E75" t="str">
            <v>Building</v>
          </cell>
        </row>
        <row r="76">
          <cell r="A76">
            <v>810008</v>
          </cell>
          <cell r="C76" t="str">
            <v>LDM Section</v>
          </cell>
          <cell r="D76" t="str">
            <v>Capex-29</v>
          </cell>
          <cell r="E76" t="str">
            <v xml:space="preserve">Plant &amp; Machinery </v>
          </cell>
        </row>
        <row r="77">
          <cell r="A77">
            <v>810009</v>
          </cell>
          <cell r="C77" t="str">
            <v>Godown near scrap yard</v>
          </cell>
          <cell r="D77" t="str">
            <v>Capex-17 &amp; 17A</v>
          </cell>
          <cell r="E77" t="str">
            <v>Building</v>
          </cell>
        </row>
        <row r="78">
          <cell r="A78">
            <v>810010</v>
          </cell>
          <cell r="C78" t="str">
            <v>LDM Section</v>
          </cell>
          <cell r="D78" t="str">
            <v>Capex-29</v>
          </cell>
          <cell r="E78" t="str">
            <v xml:space="preserve">Plant &amp; Machinery </v>
          </cell>
        </row>
        <row r="79">
          <cell r="A79">
            <v>810011</v>
          </cell>
          <cell r="C79" t="str">
            <v>Litchi</v>
          </cell>
          <cell r="D79" t="str">
            <v>(Capex - 03(03-04)</v>
          </cell>
          <cell r="E79" t="str">
            <v xml:space="preserve">Plant &amp; Machinery </v>
          </cell>
        </row>
        <row r="80">
          <cell r="A80">
            <v>810012</v>
          </cell>
          <cell r="C80" t="str">
            <v>Scrap Yard</v>
          </cell>
          <cell r="D80" t="str">
            <v>Capex-24</v>
          </cell>
          <cell r="E80" t="str">
            <v>Building</v>
          </cell>
        </row>
        <row r="81">
          <cell r="A81">
            <v>810013</v>
          </cell>
          <cell r="C81" t="str">
            <v>Lemoneze</v>
          </cell>
          <cell r="D81" t="str">
            <v>Capex-31</v>
          </cell>
          <cell r="E81" t="str">
            <v>Building</v>
          </cell>
        </row>
        <row r="82">
          <cell r="A82">
            <v>810015</v>
          </cell>
          <cell r="C82" t="str">
            <v>Lemoneze</v>
          </cell>
          <cell r="D82" t="str">
            <v>Capex-31</v>
          </cell>
          <cell r="E82" t="str">
            <v>Building</v>
          </cell>
        </row>
        <row r="83">
          <cell r="A83">
            <v>810016</v>
          </cell>
          <cell r="C83" t="str">
            <v>Godown near scrap yard</v>
          </cell>
          <cell r="D83" t="str">
            <v>Capex-17 &amp; 17A</v>
          </cell>
          <cell r="E83" t="str">
            <v>Building</v>
          </cell>
        </row>
        <row r="84">
          <cell r="A84">
            <v>810017</v>
          </cell>
          <cell r="C84" t="str">
            <v>Glucose</v>
          </cell>
          <cell r="D84" t="str">
            <v>Maintenance</v>
          </cell>
          <cell r="E84" t="str">
            <v>Building</v>
          </cell>
        </row>
        <row r="85">
          <cell r="A85">
            <v>810018</v>
          </cell>
          <cell r="C85" t="str">
            <v>Trainning Hall</v>
          </cell>
          <cell r="D85" t="str">
            <v>Capex-26</v>
          </cell>
          <cell r="E85" t="str">
            <v>Building</v>
          </cell>
        </row>
        <row r="86">
          <cell r="A86">
            <v>810019</v>
          </cell>
          <cell r="C86" t="str">
            <v>Trainning Hall</v>
          </cell>
          <cell r="D86" t="str">
            <v>Capex-26</v>
          </cell>
          <cell r="E86" t="str">
            <v>Building</v>
          </cell>
        </row>
        <row r="87">
          <cell r="A87">
            <v>810020</v>
          </cell>
          <cell r="C87" t="str">
            <v>Trainning Hall</v>
          </cell>
          <cell r="D87" t="str">
            <v>Capex-26</v>
          </cell>
          <cell r="E87" t="str">
            <v>Building</v>
          </cell>
        </row>
        <row r="88">
          <cell r="A88">
            <v>810021</v>
          </cell>
          <cell r="C88" t="str">
            <v>Baan Installation</v>
          </cell>
          <cell r="D88" t="str">
            <v>Capex-32</v>
          </cell>
          <cell r="E88" t="str">
            <v>Office Equipment</v>
          </cell>
        </row>
        <row r="89">
          <cell r="A89">
            <v>810022</v>
          </cell>
          <cell r="C89" t="str">
            <v>Accounts Office</v>
          </cell>
          <cell r="D89" t="str">
            <v>Capex-19</v>
          </cell>
          <cell r="E89" t="str">
            <v>Building</v>
          </cell>
        </row>
        <row r="90">
          <cell r="A90">
            <v>810023</v>
          </cell>
          <cell r="C90" t="str">
            <v>Lemoneze</v>
          </cell>
          <cell r="D90" t="str">
            <v>Capex-31</v>
          </cell>
          <cell r="E90" t="str">
            <v>Plant &amp; Machinery (Installation)</v>
          </cell>
        </row>
        <row r="91">
          <cell r="A91">
            <v>810024</v>
          </cell>
          <cell r="C91" t="str">
            <v>Taxol Section</v>
          </cell>
          <cell r="D91" t="str">
            <v>Capex-25</v>
          </cell>
          <cell r="E91" t="str">
            <v>Plant &amp; Machinery (Installation)</v>
          </cell>
        </row>
        <row r="92">
          <cell r="A92">
            <v>810025</v>
          </cell>
          <cell r="C92" t="str">
            <v>Godown near scrap yard</v>
          </cell>
          <cell r="D92" t="str">
            <v>Capex-17 &amp; 17A</v>
          </cell>
          <cell r="E92" t="str">
            <v>Building</v>
          </cell>
        </row>
        <row r="93">
          <cell r="A93">
            <v>810026</v>
          </cell>
          <cell r="C93" t="str">
            <v>Litchi</v>
          </cell>
          <cell r="D93" t="str">
            <v>(Capex - 03(03-04)</v>
          </cell>
          <cell r="E93" t="str">
            <v>Building</v>
          </cell>
        </row>
        <row r="94">
          <cell r="A94">
            <v>810027</v>
          </cell>
          <cell r="C94" t="str">
            <v>Godown near scrap yard</v>
          </cell>
          <cell r="D94" t="str">
            <v>Capex-17 &amp; 17A</v>
          </cell>
          <cell r="E94" t="str">
            <v>Building</v>
          </cell>
        </row>
        <row r="95">
          <cell r="A95">
            <v>810028</v>
          </cell>
          <cell r="C95" t="str">
            <v>Thermocol Section</v>
          </cell>
          <cell r="D95" t="str">
            <v>(Capex - 01-03-04)</v>
          </cell>
          <cell r="E95" t="str">
            <v>Building</v>
          </cell>
        </row>
        <row r="96">
          <cell r="A96">
            <v>810029</v>
          </cell>
          <cell r="C96" t="str">
            <v>Fruit Juice Section</v>
          </cell>
          <cell r="D96" t="str">
            <v>Capex-22</v>
          </cell>
          <cell r="E96" t="str">
            <v>Building</v>
          </cell>
        </row>
        <row r="97">
          <cell r="A97">
            <v>810030</v>
          </cell>
          <cell r="C97" t="str">
            <v>Thermocol Section</v>
          </cell>
          <cell r="D97" t="str">
            <v>(Capex - 01-03-04)</v>
          </cell>
          <cell r="E97" t="str">
            <v>Building</v>
          </cell>
        </row>
        <row r="98">
          <cell r="A98">
            <v>810031</v>
          </cell>
          <cell r="C98" t="str">
            <v>Fruit Juice Expansion</v>
          </cell>
          <cell r="D98" t="str">
            <v>Prem</v>
          </cell>
          <cell r="E98" t="str">
            <v>Plant &amp; Machinery (Installation)</v>
          </cell>
        </row>
        <row r="99">
          <cell r="A99">
            <v>810032</v>
          </cell>
          <cell r="C99" t="str">
            <v>Lemoneze</v>
          </cell>
          <cell r="D99" t="str">
            <v>Capex-31</v>
          </cell>
          <cell r="E99" t="str">
            <v>Plant &amp; Machinery (Installation)</v>
          </cell>
        </row>
        <row r="100">
          <cell r="A100">
            <v>810033</v>
          </cell>
          <cell r="C100" t="str">
            <v>Litchi</v>
          </cell>
          <cell r="D100" t="str">
            <v>(Capex - 03(03-04)</v>
          </cell>
          <cell r="E100" t="str">
            <v>Tools &amp; Implements</v>
          </cell>
        </row>
        <row r="101">
          <cell r="A101">
            <v>810034</v>
          </cell>
          <cell r="C101" t="str">
            <v>Godown near scrap yard</v>
          </cell>
          <cell r="D101" t="str">
            <v>Capex-17 &amp; 17A</v>
          </cell>
          <cell r="E101" t="str">
            <v>Building</v>
          </cell>
        </row>
        <row r="102">
          <cell r="A102">
            <v>810035</v>
          </cell>
          <cell r="C102" t="str">
            <v>Fruit Juice Expansion</v>
          </cell>
          <cell r="D102" t="str">
            <v>Maintenance</v>
          </cell>
          <cell r="E102" t="str">
            <v>Building</v>
          </cell>
        </row>
        <row r="103">
          <cell r="A103">
            <v>810036</v>
          </cell>
          <cell r="C103" t="str">
            <v>Fruit Juice Section</v>
          </cell>
          <cell r="D103" t="str">
            <v>Maintenance</v>
          </cell>
          <cell r="E103" t="str">
            <v>Building</v>
          </cell>
        </row>
        <row r="104">
          <cell r="A104">
            <v>810037</v>
          </cell>
          <cell r="C104" t="str">
            <v>Fruit Juice Section</v>
          </cell>
          <cell r="D104" t="str">
            <v>(Capex - 02-03-04)</v>
          </cell>
          <cell r="E104" t="str">
            <v>Building</v>
          </cell>
        </row>
        <row r="105">
          <cell r="A105">
            <v>810038</v>
          </cell>
          <cell r="C105" t="str">
            <v>Taxol Section</v>
          </cell>
          <cell r="D105" t="str">
            <v>Capex-16</v>
          </cell>
          <cell r="E105" t="str">
            <v>Plant &amp; Machinery (Installation)</v>
          </cell>
        </row>
        <row r="106">
          <cell r="A106">
            <v>810039</v>
          </cell>
          <cell r="C106" t="str">
            <v>Lemoneze</v>
          </cell>
          <cell r="D106" t="str">
            <v>Capex-31</v>
          </cell>
          <cell r="E106" t="str">
            <v>Plant &amp; Machinery (Installation)</v>
          </cell>
        </row>
        <row r="107">
          <cell r="A107">
            <v>810040</v>
          </cell>
          <cell r="C107" t="str">
            <v>Godown near scrap yard</v>
          </cell>
          <cell r="D107" t="str">
            <v>Capex-17 &amp; 17A</v>
          </cell>
          <cell r="E107" t="str">
            <v>Building</v>
          </cell>
        </row>
        <row r="108">
          <cell r="A108">
            <v>810041</v>
          </cell>
          <cell r="C108" t="str">
            <v>Lemoneze</v>
          </cell>
          <cell r="D108" t="str">
            <v>Capex-31</v>
          </cell>
          <cell r="E108" t="str">
            <v>Furniture &amp; Fixture</v>
          </cell>
        </row>
        <row r="109">
          <cell r="A109">
            <v>810042</v>
          </cell>
          <cell r="C109" t="str">
            <v>Boundary wall</v>
          </cell>
          <cell r="D109" t="str">
            <v>(Capex - 06-03-04)</v>
          </cell>
          <cell r="E109" t="str">
            <v>Building</v>
          </cell>
        </row>
        <row r="110">
          <cell r="A110">
            <v>810043</v>
          </cell>
          <cell r="C110" t="str">
            <v>Glucose</v>
          </cell>
          <cell r="D110" t="str">
            <v>Capex-44</v>
          </cell>
          <cell r="E110" t="str">
            <v>Tools &amp; Implements</v>
          </cell>
        </row>
        <row r="111">
          <cell r="A111">
            <v>810043</v>
          </cell>
          <cell r="C111" t="str">
            <v>Hamola tablet</v>
          </cell>
          <cell r="D111" t="str">
            <v>Capex-44</v>
          </cell>
          <cell r="E111" t="str">
            <v>Tools &amp; Implements</v>
          </cell>
        </row>
        <row r="112">
          <cell r="A112">
            <v>810044</v>
          </cell>
          <cell r="C112" t="str">
            <v>Godrej Compactor</v>
          </cell>
          <cell r="D112" t="str">
            <v>Capex-40</v>
          </cell>
          <cell r="E112" t="str">
            <v>Office Equipment</v>
          </cell>
        </row>
        <row r="113">
          <cell r="A113">
            <v>810045</v>
          </cell>
          <cell r="C113" t="str">
            <v>Amla Hair Oil</v>
          </cell>
          <cell r="D113" t="str">
            <v>Capex-44</v>
          </cell>
          <cell r="E113" t="str">
            <v>Tools &amp; Implements</v>
          </cell>
        </row>
        <row r="114">
          <cell r="A114">
            <v>810045</v>
          </cell>
          <cell r="C114" t="str">
            <v>Hamola tablet</v>
          </cell>
          <cell r="D114" t="str">
            <v>Capex-44</v>
          </cell>
          <cell r="E114" t="str">
            <v>Tools &amp; Implements</v>
          </cell>
        </row>
        <row r="115">
          <cell r="A115">
            <v>810046</v>
          </cell>
          <cell r="C115" t="str">
            <v>Godrej Compactor</v>
          </cell>
          <cell r="D115" t="str">
            <v>Capex-40</v>
          </cell>
          <cell r="E115" t="str">
            <v>Office Equipment</v>
          </cell>
        </row>
        <row r="116">
          <cell r="A116">
            <v>810047</v>
          </cell>
          <cell r="C116" t="str">
            <v>Rm Store</v>
          </cell>
          <cell r="D116" t="str">
            <v>Capex-48</v>
          </cell>
          <cell r="E116" t="str">
            <v>Tools &amp; Implements</v>
          </cell>
        </row>
        <row r="117">
          <cell r="A117">
            <v>810048</v>
          </cell>
          <cell r="C117" t="str">
            <v>Lemoneze</v>
          </cell>
          <cell r="D117" t="str">
            <v>Capex-31</v>
          </cell>
          <cell r="E117" t="str">
            <v>Electrical Installation</v>
          </cell>
        </row>
        <row r="118">
          <cell r="A118">
            <v>810049</v>
          </cell>
          <cell r="C118" t="str">
            <v>Fruit Juice Expansion</v>
          </cell>
          <cell r="D118" t="str">
            <v>Maintenance</v>
          </cell>
          <cell r="E118" t="str">
            <v>Plant &amp; Machinery (Installation)</v>
          </cell>
        </row>
        <row r="119">
          <cell r="A119">
            <v>810051</v>
          </cell>
          <cell r="C119" t="str">
            <v>Litchi</v>
          </cell>
          <cell r="D119" t="str">
            <v>(Capex - 03(03-04)</v>
          </cell>
          <cell r="E119" t="str">
            <v>Electrical Installation</v>
          </cell>
        </row>
        <row r="120">
          <cell r="A120">
            <v>810053</v>
          </cell>
          <cell r="C120" t="str">
            <v>Litchi</v>
          </cell>
          <cell r="D120" t="str">
            <v>(Capex - 03(03-04)</v>
          </cell>
          <cell r="E120" t="str">
            <v>Electrical Installation</v>
          </cell>
        </row>
        <row r="121">
          <cell r="A121">
            <v>810054</v>
          </cell>
          <cell r="C121" t="str">
            <v>Litchi</v>
          </cell>
          <cell r="D121" t="str">
            <v>(Capex - 03(03-04)</v>
          </cell>
          <cell r="E121" t="str">
            <v>Electrical Installation</v>
          </cell>
        </row>
        <row r="122">
          <cell r="A122">
            <v>810056</v>
          </cell>
          <cell r="C122" t="str">
            <v>Litchi</v>
          </cell>
          <cell r="D122" t="str">
            <v>(Capex - 03(03-04)</v>
          </cell>
          <cell r="E122" t="str">
            <v>Electrical Installation</v>
          </cell>
        </row>
        <row r="123">
          <cell r="A123">
            <v>810057</v>
          </cell>
          <cell r="C123" t="str">
            <v>Litchi</v>
          </cell>
          <cell r="D123" t="str">
            <v>(Capex - 03(03-04)</v>
          </cell>
          <cell r="E123" t="str">
            <v>Electrical Installation</v>
          </cell>
        </row>
        <row r="124">
          <cell r="A124">
            <v>810058</v>
          </cell>
          <cell r="C124" t="str">
            <v>Litchi</v>
          </cell>
          <cell r="D124" t="str">
            <v>(Capex - 03(03-04)</v>
          </cell>
          <cell r="E124" t="str">
            <v>Electrical Installation</v>
          </cell>
        </row>
        <row r="125">
          <cell r="A125">
            <v>810059</v>
          </cell>
          <cell r="C125" t="str">
            <v>Litchi</v>
          </cell>
          <cell r="D125" t="str">
            <v>(Capex - 03(03-04)</v>
          </cell>
          <cell r="E125" t="str">
            <v>Electrical Installation</v>
          </cell>
        </row>
        <row r="126">
          <cell r="A126">
            <v>810060</v>
          </cell>
          <cell r="C126" t="str">
            <v>Boundary Wall</v>
          </cell>
          <cell r="D126" t="str">
            <v>Capex-23</v>
          </cell>
          <cell r="E126" t="str">
            <v>Building</v>
          </cell>
        </row>
        <row r="127">
          <cell r="A127">
            <v>810061</v>
          </cell>
          <cell r="C127" t="str">
            <v>Litchi</v>
          </cell>
          <cell r="D127" t="str">
            <v>(Capex - 03(03-04)</v>
          </cell>
          <cell r="E127" t="str">
            <v>Electrical Installation</v>
          </cell>
        </row>
        <row r="128">
          <cell r="A128">
            <v>810062</v>
          </cell>
          <cell r="C128" t="str">
            <v>Litchi</v>
          </cell>
          <cell r="D128" t="str">
            <v>(Capex - 03(03-04)</v>
          </cell>
          <cell r="E128" t="str">
            <v xml:space="preserve">Plant &amp; Machinery </v>
          </cell>
        </row>
        <row r="129">
          <cell r="A129">
            <v>810063</v>
          </cell>
          <cell r="C129" t="str">
            <v>Lemoneze</v>
          </cell>
          <cell r="D129" t="str">
            <v>Capex-31</v>
          </cell>
          <cell r="E129" t="str">
            <v>Building</v>
          </cell>
        </row>
        <row r="130">
          <cell r="A130">
            <v>810064</v>
          </cell>
          <cell r="C130" t="str">
            <v>Litchi</v>
          </cell>
          <cell r="D130" t="str">
            <v>(Capex - 03(03-04)</v>
          </cell>
          <cell r="E130" t="str">
            <v>Plant &amp; Machinery (Installation)</v>
          </cell>
        </row>
        <row r="131">
          <cell r="A131">
            <v>810065</v>
          </cell>
          <cell r="C131" t="str">
            <v>Godown near scrap yard</v>
          </cell>
          <cell r="D131" t="str">
            <v>Capex-17 &amp; 17A</v>
          </cell>
          <cell r="E131" t="str">
            <v>Building</v>
          </cell>
        </row>
        <row r="132">
          <cell r="A132">
            <v>810066</v>
          </cell>
          <cell r="C132" t="str">
            <v>Fruit Juice Expansion</v>
          </cell>
          <cell r="D132" t="str">
            <v>Maintenance</v>
          </cell>
          <cell r="E132" t="str">
            <v>Plant &amp; Machinery (Installation)</v>
          </cell>
        </row>
        <row r="133">
          <cell r="A133">
            <v>810067</v>
          </cell>
          <cell r="C133" t="str">
            <v>Litchi</v>
          </cell>
          <cell r="D133" t="str">
            <v>(Capex - 03(03-04)</v>
          </cell>
          <cell r="E133" t="str">
            <v>Electrical Installation</v>
          </cell>
        </row>
        <row r="134">
          <cell r="A134">
            <v>810068</v>
          </cell>
          <cell r="C134" t="str">
            <v>Fruit Juice Section</v>
          </cell>
          <cell r="D134" t="str">
            <v>(Capex - 02-03-04)</v>
          </cell>
          <cell r="E134" t="str">
            <v xml:space="preserve">Plant &amp; Machinery </v>
          </cell>
        </row>
        <row r="135">
          <cell r="A135">
            <v>810069</v>
          </cell>
          <cell r="C135" t="str">
            <v>Litchi</v>
          </cell>
          <cell r="D135" t="str">
            <v>(Capex - 03-03-04)</v>
          </cell>
          <cell r="E135" t="str">
            <v xml:space="preserve">Plant &amp; Machinery </v>
          </cell>
        </row>
        <row r="136">
          <cell r="A136">
            <v>810070</v>
          </cell>
          <cell r="C136" t="str">
            <v>Litchi</v>
          </cell>
          <cell r="D136" t="str">
            <v>(Capex - 03(03-04)</v>
          </cell>
          <cell r="E136" t="str">
            <v>Electrical Installation</v>
          </cell>
        </row>
        <row r="137">
          <cell r="A137">
            <v>810071</v>
          </cell>
          <cell r="C137" t="str">
            <v>Litchi</v>
          </cell>
          <cell r="D137" t="str">
            <v>(Capex - 03(03-04)</v>
          </cell>
          <cell r="E137" t="str">
            <v>Electrical Installation</v>
          </cell>
        </row>
        <row r="138">
          <cell r="A138">
            <v>810072</v>
          </cell>
          <cell r="C138" t="str">
            <v>Baan Installation</v>
          </cell>
          <cell r="D138" t="str">
            <v>Capex-32</v>
          </cell>
          <cell r="E138" t="str">
            <v>Office Equipment</v>
          </cell>
        </row>
        <row r="139">
          <cell r="A139">
            <v>810074</v>
          </cell>
          <cell r="C139" t="str">
            <v>Vatika Shampoo</v>
          </cell>
          <cell r="D139" t="str">
            <v>Maintenance</v>
          </cell>
          <cell r="E139" t="str">
            <v>Plant &amp; Machinery (Installation)</v>
          </cell>
        </row>
        <row r="140">
          <cell r="A140">
            <v>810075</v>
          </cell>
          <cell r="C140" t="str">
            <v>Fruit Juice Expansion</v>
          </cell>
          <cell r="D140" t="str">
            <v>Maintenance</v>
          </cell>
          <cell r="E140" t="str">
            <v>Tools &amp; Implements</v>
          </cell>
        </row>
        <row r="141">
          <cell r="A141">
            <v>810076</v>
          </cell>
          <cell r="C141" t="str">
            <v>Litchi</v>
          </cell>
          <cell r="D141" t="str">
            <v>(Capex - 03(03-04)</v>
          </cell>
          <cell r="E141" t="str">
            <v xml:space="preserve">Plant &amp; Machinery </v>
          </cell>
        </row>
        <row r="142">
          <cell r="A142">
            <v>810077</v>
          </cell>
          <cell r="C142" t="str">
            <v>Godown near scrap yard</v>
          </cell>
          <cell r="D142" t="str">
            <v>Capex-17 &amp; 17A</v>
          </cell>
          <cell r="E142" t="str">
            <v>Building</v>
          </cell>
        </row>
        <row r="143">
          <cell r="A143">
            <v>810078</v>
          </cell>
          <cell r="C143" t="str">
            <v>Fruit Juice Expansion</v>
          </cell>
          <cell r="D143" t="str">
            <v>Maintenance</v>
          </cell>
          <cell r="E143" t="str">
            <v>Building</v>
          </cell>
        </row>
        <row r="144">
          <cell r="A144">
            <v>810079</v>
          </cell>
          <cell r="C144" t="str">
            <v>Fruit Juice Section</v>
          </cell>
          <cell r="D144" t="str">
            <v>(Capex - 02-03-04)</v>
          </cell>
          <cell r="E144" t="str">
            <v>Plant &amp; Machinery (Installation)</v>
          </cell>
        </row>
        <row r="145">
          <cell r="A145">
            <v>810080</v>
          </cell>
          <cell r="C145" t="str">
            <v>Baan Installation</v>
          </cell>
          <cell r="D145" t="str">
            <v>Capex-32</v>
          </cell>
          <cell r="E145" t="str">
            <v>Office Equipment</v>
          </cell>
        </row>
        <row r="146">
          <cell r="A146">
            <v>810081</v>
          </cell>
          <cell r="C146" t="str">
            <v>Lemoneze</v>
          </cell>
          <cell r="D146" t="str">
            <v>Capex-31</v>
          </cell>
          <cell r="E146" t="str">
            <v>Building</v>
          </cell>
        </row>
        <row r="147">
          <cell r="A147">
            <v>810082</v>
          </cell>
          <cell r="C147" t="str">
            <v>Boundary Wall</v>
          </cell>
          <cell r="D147" t="str">
            <v>Capex-23</v>
          </cell>
          <cell r="E147" t="str">
            <v>Building</v>
          </cell>
        </row>
        <row r="148">
          <cell r="A148">
            <v>810083</v>
          </cell>
          <cell r="C148" t="str">
            <v>Trainning Hall</v>
          </cell>
          <cell r="D148" t="str">
            <v>Capex-26</v>
          </cell>
          <cell r="E148" t="str">
            <v>Furniture &amp; fixture</v>
          </cell>
        </row>
        <row r="149">
          <cell r="A149">
            <v>810085</v>
          </cell>
          <cell r="C149" t="str">
            <v>Gardenning</v>
          </cell>
          <cell r="D149" t="str">
            <v>No-Capex</v>
          </cell>
          <cell r="E149" t="str">
            <v>Tools &amp; Implements</v>
          </cell>
        </row>
        <row r="150">
          <cell r="A150">
            <v>810086</v>
          </cell>
          <cell r="C150" t="str">
            <v xml:space="preserve">Vatika Hair Oil Container </v>
          </cell>
          <cell r="D150" t="str">
            <v>Capex-34</v>
          </cell>
          <cell r="E150" t="str">
            <v xml:space="preserve">Plant &amp; Machinery </v>
          </cell>
        </row>
        <row r="151">
          <cell r="A151">
            <v>810087</v>
          </cell>
          <cell r="C151" t="str">
            <v xml:space="preserve">Vatika Hair Oil Container </v>
          </cell>
          <cell r="D151" t="str">
            <v>Capex-34</v>
          </cell>
          <cell r="E151" t="str">
            <v xml:space="preserve">Plant &amp; Machinery </v>
          </cell>
        </row>
        <row r="152">
          <cell r="A152">
            <v>810088</v>
          </cell>
          <cell r="C152" t="str">
            <v xml:space="preserve">Vatika Hair Oil Container </v>
          </cell>
          <cell r="D152" t="str">
            <v>Capex-34</v>
          </cell>
          <cell r="E152" t="str">
            <v xml:space="preserve">Plant &amp; Machinery </v>
          </cell>
        </row>
        <row r="153">
          <cell r="A153">
            <v>810089</v>
          </cell>
          <cell r="C153" t="str">
            <v xml:space="preserve">Vatika Hair Oil Container </v>
          </cell>
          <cell r="D153" t="str">
            <v>Capex-34</v>
          </cell>
          <cell r="E153" t="str">
            <v xml:space="preserve">Plant &amp; Machinery </v>
          </cell>
        </row>
        <row r="154">
          <cell r="A154">
            <v>810090</v>
          </cell>
          <cell r="C154" t="str">
            <v xml:space="preserve">Vatika Hair Oil Container </v>
          </cell>
          <cell r="D154" t="str">
            <v>Capex-34</v>
          </cell>
          <cell r="E154" t="str">
            <v xml:space="preserve">Plant &amp; Machinery </v>
          </cell>
        </row>
        <row r="155">
          <cell r="A155">
            <v>810091</v>
          </cell>
          <cell r="C155" t="str">
            <v xml:space="preserve">Vatika Hair Oil Container </v>
          </cell>
          <cell r="D155" t="str">
            <v>Capex-34</v>
          </cell>
          <cell r="E155" t="str">
            <v xml:space="preserve">Plant &amp; Machinery </v>
          </cell>
        </row>
        <row r="156">
          <cell r="A156">
            <v>810092</v>
          </cell>
          <cell r="C156" t="str">
            <v>Lemoneze</v>
          </cell>
          <cell r="D156" t="str">
            <v>Capex-31</v>
          </cell>
          <cell r="E156" t="str">
            <v>Plant &amp; Machinery (Installation)</v>
          </cell>
        </row>
        <row r="157">
          <cell r="A157">
            <v>810093</v>
          </cell>
          <cell r="C157" t="str">
            <v>Lemoneze</v>
          </cell>
          <cell r="D157" t="str">
            <v>Capex-31</v>
          </cell>
          <cell r="E157" t="str">
            <v>Plant &amp; Machinery (Installation)</v>
          </cell>
        </row>
        <row r="158">
          <cell r="A158">
            <v>810094</v>
          </cell>
          <cell r="C158" t="str">
            <v>Lemoneze</v>
          </cell>
          <cell r="D158" t="str">
            <v>Capex-31</v>
          </cell>
          <cell r="E158" t="str">
            <v>Plant &amp; Machinery (Installation)</v>
          </cell>
        </row>
        <row r="159">
          <cell r="A159">
            <v>810096</v>
          </cell>
          <cell r="C159" t="str">
            <v>Lemoneze</v>
          </cell>
          <cell r="D159" t="str">
            <v>Capex-31</v>
          </cell>
          <cell r="E159" t="str">
            <v>Tools &amp; Implements</v>
          </cell>
        </row>
        <row r="160">
          <cell r="A160">
            <v>810098</v>
          </cell>
          <cell r="C160" t="str">
            <v>Lemoneze</v>
          </cell>
          <cell r="D160" t="str">
            <v>Capex-31</v>
          </cell>
          <cell r="E160" t="str">
            <v>Plant &amp; Machinery (Installation)</v>
          </cell>
        </row>
        <row r="161">
          <cell r="A161">
            <v>810099</v>
          </cell>
          <cell r="C161" t="str">
            <v>Taxol Section</v>
          </cell>
          <cell r="D161" t="str">
            <v>Capex-16</v>
          </cell>
          <cell r="E161" t="str">
            <v>Plant &amp; Machinery (Installation)</v>
          </cell>
        </row>
        <row r="162">
          <cell r="A162">
            <v>810100</v>
          </cell>
          <cell r="C162" t="str">
            <v>Litchi</v>
          </cell>
          <cell r="D162" t="str">
            <v>(Capex - 03-03-04)</v>
          </cell>
          <cell r="E162" t="str">
            <v>Plant &amp; Machinery (Installation)</v>
          </cell>
        </row>
        <row r="163">
          <cell r="A163">
            <v>810101</v>
          </cell>
          <cell r="C163" t="str">
            <v>LDM Section</v>
          </cell>
          <cell r="D163" t="str">
            <v>Capex-29</v>
          </cell>
          <cell r="E163" t="str">
            <v>Plant &amp; Machinery (Installation)</v>
          </cell>
        </row>
        <row r="164">
          <cell r="A164">
            <v>810102</v>
          </cell>
          <cell r="C164" t="str">
            <v>Thermocol Section</v>
          </cell>
          <cell r="D164" t="str">
            <v>(Capex - 01-03-04)</v>
          </cell>
          <cell r="E164" t="str">
            <v>Building</v>
          </cell>
        </row>
        <row r="165">
          <cell r="A165">
            <v>810103</v>
          </cell>
          <cell r="C165" t="str">
            <v>Godown near scrap yard</v>
          </cell>
          <cell r="D165" t="str">
            <v>Capex-17 &amp; 17A</v>
          </cell>
          <cell r="E165" t="str">
            <v>Building</v>
          </cell>
        </row>
        <row r="166">
          <cell r="A166">
            <v>810104</v>
          </cell>
          <cell r="C166" t="str">
            <v>Lemoneze</v>
          </cell>
          <cell r="D166" t="str">
            <v>Capex-31</v>
          </cell>
          <cell r="E166" t="str">
            <v>Plant &amp; Machinery (Installation)</v>
          </cell>
        </row>
        <row r="167">
          <cell r="A167">
            <v>810105</v>
          </cell>
          <cell r="C167" t="str">
            <v>Godown near scrap yard</v>
          </cell>
          <cell r="D167" t="str">
            <v>Capex-17 &amp; 17A</v>
          </cell>
          <cell r="E167" t="str">
            <v>Building</v>
          </cell>
        </row>
        <row r="168">
          <cell r="A168">
            <v>810106</v>
          </cell>
          <cell r="C168" t="str">
            <v>LDM Section</v>
          </cell>
          <cell r="D168" t="str">
            <v>Capex-29</v>
          </cell>
          <cell r="E168" t="str">
            <v>Plant &amp; Machinery (Installation)</v>
          </cell>
        </row>
        <row r="169">
          <cell r="A169">
            <v>810107</v>
          </cell>
          <cell r="C169" t="str">
            <v>New Godown</v>
          </cell>
          <cell r="D169" t="str">
            <v>Capex-17 &amp; 17A</v>
          </cell>
          <cell r="E169" t="str">
            <v>Building</v>
          </cell>
        </row>
        <row r="170">
          <cell r="A170">
            <v>810108</v>
          </cell>
          <cell r="C170" t="str">
            <v>LDM Section</v>
          </cell>
          <cell r="D170" t="str">
            <v>Capex-29</v>
          </cell>
          <cell r="E170" t="str">
            <v>Plant &amp; Machinery (Installation)</v>
          </cell>
        </row>
        <row r="171">
          <cell r="A171">
            <v>810109</v>
          </cell>
          <cell r="C171" t="str">
            <v>Thermocol Section</v>
          </cell>
          <cell r="D171" t="str">
            <v>(Capex - 01-03-04)</v>
          </cell>
          <cell r="E171" t="str">
            <v>Building</v>
          </cell>
        </row>
        <row r="172">
          <cell r="A172">
            <v>810110</v>
          </cell>
          <cell r="C172" t="str">
            <v>Lemoneze</v>
          </cell>
          <cell r="D172" t="str">
            <v>Capex-31</v>
          </cell>
          <cell r="E172" t="str">
            <v>Electrical Installation</v>
          </cell>
        </row>
        <row r="173">
          <cell r="A173">
            <v>810111</v>
          </cell>
          <cell r="C173" t="str">
            <v>LDM Section</v>
          </cell>
          <cell r="D173" t="str">
            <v>Capex-29</v>
          </cell>
          <cell r="E173" t="str">
            <v>Plant &amp; Machinery (Installation)</v>
          </cell>
        </row>
        <row r="174">
          <cell r="A174">
            <v>810112</v>
          </cell>
          <cell r="C174" t="str">
            <v>Trainning Hall</v>
          </cell>
          <cell r="D174" t="str">
            <v>Capex-26</v>
          </cell>
          <cell r="E174" t="str">
            <v>Building</v>
          </cell>
        </row>
        <row r="175">
          <cell r="A175">
            <v>810113</v>
          </cell>
          <cell r="C175" t="str">
            <v>LDM Section</v>
          </cell>
          <cell r="D175" t="str">
            <v>Capex-29</v>
          </cell>
          <cell r="E175" t="str">
            <v>Plant &amp; Machinery (Installation)</v>
          </cell>
        </row>
        <row r="176">
          <cell r="A176">
            <v>810114</v>
          </cell>
          <cell r="C176" t="str">
            <v>Trainning Hall</v>
          </cell>
          <cell r="D176" t="str">
            <v>Capex-26</v>
          </cell>
          <cell r="E176" t="str">
            <v>Electrical Installation</v>
          </cell>
        </row>
        <row r="177">
          <cell r="A177">
            <v>810115</v>
          </cell>
          <cell r="C177" t="str">
            <v>Lemoneze</v>
          </cell>
          <cell r="D177" t="str">
            <v>Capex-31</v>
          </cell>
          <cell r="E177" t="str">
            <v xml:space="preserve">Plant &amp; Machinery </v>
          </cell>
        </row>
        <row r="178">
          <cell r="A178">
            <v>810116</v>
          </cell>
          <cell r="C178" t="str">
            <v>Fruit Juice Section</v>
          </cell>
          <cell r="D178" t="str">
            <v>(Capex - 02-03-04)</v>
          </cell>
          <cell r="E178" t="str">
            <v>Plant &amp; Machinery (Installation)</v>
          </cell>
        </row>
        <row r="179">
          <cell r="A179">
            <v>810117</v>
          </cell>
          <cell r="C179" t="str">
            <v>New Godown</v>
          </cell>
          <cell r="D179" t="str">
            <v>Capex-17 &amp; 17A</v>
          </cell>
          <cell r="E179" t="str">
            <v>Building</v>
          </cell>
        </row>
        <row r="180">
          <cell r="A180">
            <v>810118</v>
          </cell>
          <cell r="C180" t="str">
            <v>Vatika Shampoo</v>
          </cell>
          <cell r="D180" t="str">
            <v>Capex-11</v>
          </cell>
          <cell r="E180" t="str">
            <v>Plant &amp; Machinery (Installation)</v>
          </cell>
        </row>
        <row r="181">
          <cell r="A181">
            <v>810119</v>
          </cell>
          <cell r="C181" t="str">
            <v>New Godown</v>
          </cell>
          <cell r="D181" t="str">
            <v>Capex-17 &amp; 17A</v>
          </cell>
          <cell r="E181" t="str">
            <v>Building</v>
          </cell>
        </row>
        <row r="182">
          <cell r="A182">
            <v>810120</v>
          </cell>
          <cell r="C182" t="str">
            <v>New Godown</v>
          </cell>
          <cell r="D182" t="str">
            <v>Capex-17 &amp; 17A</v>
          </cell>
          <cell r="E182" t="str">
            <v>Building</v>
          </cell>
        </row>
        <row r="183">
          <cell r="A183">
            <v>810121</v>
          </cell>
          <cell r="C183" t="str">
            <v>LDM Section</v>
          </cell>
          <cell r="D183" t="str">
            <v>Capex-29</v>
          </cell>
          <cell r="E183" t="str">
            <v>Electrical Installation</v>
          </cell>
        </row>
        <row r="184">
          <cell r="A184">
            <v>810122</v>
          </cell>
          <cell r="C184" t="str">
            <v>Litchi</v>
          </cell>
          <cell r="D184" t="str">
            <v>(Capex - 03-03-04)</v>
          </cell>
          <cell r="E184" t="str">
            <v>Building</v>
          </cell>
        </row>
        <row r="185">
          <cell r="A185">
            <v>810123</v>
          </cell>
          <cell r="C185" t="str">
            <v>New Godown</v>
          </cell>
          <cell r="D185" t="str">
            <v>Capex-17 &amp; 17A</v>
          </cell>
          <cell r="E185" t="str">
            <v>Building</v>
          </cell>
        </row>
        <row r="186">
          <cell r="A186">
            <v>810124</v>
          </cell>
          <cell r="C186" t="str">
            <v>Fruit Juice Section</v>
          </cell>
          <cell r="D186" t="str">
            <v>(Capex - 02-03-04)</v>
          </cell>
          <cell r="E186" t="str">
            <v>Building</v>
          </cell>
        </row>
        <row r="187">
          <cell r="A187">
            <v>810294</v>
          </cell>
          <cell r="C187" t="str">
            <v>Kennel House</v>
          </cell>
          <cell r="D187" t="str">
            <v>(Capex - 18-03-04)</v>
          </cell>
          <cell r="E187" t="str">
            <v>Building</v>
          </cell>
        </row>
        <row r="188">
          <cell r="A188">
            <v>810125</v>
          </cell>
          <cell r="C188" t="str">
            <v>Fruit Juice Section</v>
          </cell>
          <cell r="D188" t="str">
            <v>(Capex - 02-03-04)</v>
          </cell>
          <cell r="E188" t="str">
            <v>Electrical Installation</v>
          </cell>
        </row>
        <row r="189">
          <cell r="A189">
            <v>810126</v>
          </cell>
          <cell r="C189" t="str">
            <v>LDM Section</v>
          </cell>
          <cell r="D189" t="str">
            <v>Capex-29</v>
          </cell>
          <cell r="E189" t="str">
            <v>Plant &amp; Machinery (Installation)</v>
          </cell>
        </row>
        <row r="190">
          <cell r="A190">
            <v>810127</v>
          </cell>
          <cell r="C190" t="str">
            <v>Fruit Juice Section</v>
          </cell>
          <cell r="D190" t="str">
            <v>(Capex - 04-03-04)</v>
          </cell>
          <cell r="E190" t="str">
            <v xml:space="preserve">Plant &amp; Machinery </v>
          </cell>
        </row>
        <row r="191">
          <cell r="A191">
            <v>810128</v>
          </cell>
          <cell r="C191" t="str">
            <v>Fruit Juice Section</v>
          </cell>
          <cell r="D191" t="str">
            <v>(Capex - 04-03-04)</v>
          </cell>
          <cell r="E191" t="str">
            <v xml:space="preserve">Plant &amp; Machinery </v>
          </cell>
        </row>
        <row r="192">
          <cell r="A192">
            <v>810129</v>
          </cell>
          <cell r="C192" t="str">
            <v>Fruit Juice Section</v>
          </cell>
          <cell r="D192" t="str">
            <v>(Capex - 02-03-04)</v>
          </cell>
          <cell r="E192" t="str">
            <v>Electrical Installation</v>
          </cell>
        </row>
        <row r="193">
          <cell r="A193">
            <v>810130</v>
          </cell>
          <cell r="C193" t="str">
            <v>Thermocol Section</v>
          </cell>
          <cell r="D193" t="str">
            <v>(Capex - 01-03-04)</v>
          </cell>
          <cell r="E193" t="str">
            <v>Building</v>
          </cell>
        </row>
        <row r="194">
          <cell r="A194">
            <v>810131</v>
          </cell>
          <cell r="C194" t="str">
            <v>New Godown</v>
          </cell>
          <cell r="D194" t="str">
            <v>Capex-17 &amp; 17A</v>
          </cell>
          <cell r="E194" t="str">
            <v>Building</v>
          </cell>
        </row>
        <row r="195">
          <cell r="A195">
            <v>810132</v>
          </cell>
          <cell r="C195" t="str">
            <v>Litchi</v>
          </cell>
          <cell r="D195" t="str">
            <v>(Capex - 03-03-04)</v>
          </cell>
          <cell r="E195" t="str">
            <v>Building</v>
          </cell>
        </row>
        <row r="196">
          <cell r="A196">
            <v>810133</v>
          </cell>
          <cell r="C196" t="str">
            <v xml:space="preserve">Vatika Hair Oil Container </v>
          </cell>
          <cell r="D196" t="str">
            <v>Capex-34</v>
          </cell>
          <cell r="E196" t="str">
            <v xml:space="preserve">Plant &amp; Machinery </v>
          </cell>
        </row>
        <row r="197">
          <cell r="A197">
            <v>810134</v>
          </cell>
          <cell r="C197" t="str">
            <v>New Godown</v>
          </cell>
          <cell r="D197" t="str">
            <v>Capex-17 &amp; 17A</v>
          </cell>
          <cell r="E197" t="str">
            <v>Building</v>
          </cell>
        </row>
        <row r="198">
          <cell r="A198">
            <v>810135</v>
          </cell>
          <cell r="C198" t="str">
            <v>Fruit Juice Section</v>
          </cell>
          <cell r="D198" t="str">
            <v>Maintenance</v>
          </cell>
          <cell r="E198" t="str">
            <v>Plant &amp; Machinery (Installation)</v>
          </cell>
        </row>
        <row r="199">
          <cell r="A199">
            <v>810136</v>
          </cell>
          <cell r="C199" t="str">
            <v>Fruit Juice Section</v>
          </cell>
          <cell r="D199" t="str">
            <v>Maintenance</v>
          </cell>
          <cell r="E199" t="str">
            <v xml:space="preserve">Wooden Work For 500 ML Machine </v>
          </cell>
        </row>
        <row r="200">
          <cell r="A200">
            <v>810137</v>
          </cell>
          <cell r="C200" t="str">
            <v>Baan Installation</v>
          </cell>
          <cell r="D200" t="str">
            <v>Capex-32</v>
          </cell>
          <cell r="E200" t="str">
            <v>Office Equipment</v>
          </cell>
        </row>
        <row r="201">
          <cell r="A201">
            <v>810138</v>
          </cell>
          <cell r="C201" t="str">
            <v>Baan Installation</v>
          </cell>
          <cell r="D201" t="str">
            <v>Capex-32</v>
          </cell>
          <cell r="E201" t="str">
            <v>Office Equipment</v>
          </cell>
        </row>
        <row r="202">
          <cell r="A202">
            <v>810139</v>
          </cell>
          <cell r="C202" t="str">
            <v>Trainning Hall</v>
          </cell>
          <cell r="D202" t="str">
            <v>Capex-26</v>
          </cell>
          <cell r="E202" t="str">
            <v>Building</v>
          </cell>
        </row>
        <row r="203">
          <cell r="A203">
            <v>810140</v>
          </cell>
          <cell r="C203" t="str">
            <v>LDM Section</v>
          </cell>
          <cell r="D203" t="str">
            <v>Capex-29</v>
          </cell>
          <cell r="E203" t="str">
            <v>Plant &amp; Machinery - all Repairing works</v>
          </cell>
        </row>
        <row r="204">
          <cell r="A204">
            <v>810141</v>
          </cell>
          <cell r="C204" t="str">
            <v>Godown near Scrap Yard</v>
          </cell>
          <cell r="D204" t="str">
            <v>Capex-17 &amp; 17A</v>
          </cell>
          <cell r="E204" t="str">
            <v>Building</v>
          </cell>
        </row>
        <row r="205">
          <cell r="A205">
            <v>810142</v>
          </cell>
          <cell r="C205" t="str">
            <v>Fruit Juice Section</v>
          </cell>
          <cell r="D205" t="str">
            <v>Maintenance</v>
          </cell>
          <cell r="E205" t="str">
            <v>Building</v>
          </cell>
        </row>
        <row r="206">
          <cell r="A206">
            <v>810143</v>
          </cell>
          <cell r="C206" t="str">
            <v>Trainning Hall</v>
          </cell>
          <cell r="D206" t="str">
            <v>Capex-26</v>
          </cell>
          <cell r="E206" t="str">
            <v>Office Equipment</v>
          </cell>
        </row>
        <row r="207">
          <cell r="A207">
            <v>810144</v>
          </cell>
          <cell r="C207" t="str">
            <v>Boundary Wall</v>
          </cell>
          <cell r="D207" t="str">
            <v>(Capex - 06-03-04)</v>
          </cell>
          <cell r="E207" t="str">
            <v>Building</v>
          </cell>
        </row>
        <row r="208">
          <cell r="A208">
            <v>810145</v>
          </cell>
          <cell r="C208" t="str">
            <v>Boundary Wall</v>
          </cell>
          <cell r="D208" t="str">
            <v>(Capex - 06-03-04)</v>
          </cell>
          <cell r="E208" t="str">
            <v>Building</v>
          </cell>
        </row>
        <row r="209">
          <cell r="A209">
            <v>810146</v>
          </cell>
          <cell r="C209" t="str">
            <v>Fruit Juice Section</v>
          </cell>
          <cell r="D209" t="str">
            <v>Maintenance</v>
          </cell>
          <cell r="E209" t="str">
            <v xml:space="preserve">Wooden Work For 500 ML Machine </v>
          </cell>
        </row>
        <row r="210">
          <cell r="A210">
            <v>810147</v>
          </cell>
          <cell r="C210" t="str">
            <v>Taxol Section</v>
          </cell>
          <cell r="D210" t="str">
            <v>Maintenance</v>
          </cell>
          <cell r="E210" t="str">
            <v>Plant &amp; Machinery (Installation)</v>
          </cell>
        </row>
        <row r="211">
          <cell r="A211">
            <v>810148</v>
          </cell>
          <cell r="C211" t="str">
            <v>Boundary Wall</v>
          </cell>
          <cell r="D211" t="str">
            <v>(Capex - 06-03-04)</v>
          </cell>
          <cell r="E211" t="str">
            <v>Building</v>
          </cell>
        </row>
        <row r="212">
          <cell r="A212">
            <v>810149</v>
          </cell>
          <cell r="C212" t="str">
            <v>Fruit Juice Section</v>
          </cell>
          <cell r="D212" t="str">
            <v>Capex-22</v>
          </cell>
          <cell r="E212" t="str">
            <v>Building</v>
          </cell>
        </row>
        <row r="213">
          <cell r="A213">
            <v>810150</v>
          </cell>
          <cell r="C213" t="str">
            <v>Scrap Yard</v>
          </cell>
          <cell r="D213" t="str">
            <v>Capex-24</v>
          </cell>
          <cell r="E213" t="str">
            <v>Building</v>
          </cell>
        </row>
        <row r="214">
          <cell r="A214">
            <v>810151</v>
          </cell>
          <cell r="C214" t="str">
            <v>Godown near Scrap Yard</v>
          </cell>
          <cell r="D214" t="str">
            <v>Capex-17 &amp; 17A</v>
          </cell>
          <cell r="E214" t="str">
            <v>Building</v>
          </cell>
        </row>
        <row r="215">
          <cell r="A215">
            <v>810152</v>
          </cell>
          <cell r="C215" t="str">
            <v>Lemoneze</v>
          </cell>
          <cell r="D215" t="str">
            <v>Capex-31</v>
          </cell>
          <cell r="E215" t="str">
            <v>Plant &amp; Machinery (Installation)</v>
          </cell>
        </row>
        <row r="216">
          <cell r="A216">
            <v>810153</v>
          </cell>
          <cell r="C216" t="str">
            <v xml:space="preserve">Vatika Hair Oil Container </v>
          </cell>
          <cell r="D216" t="str">
            <v>Capex-34</v>
          </cell>
          <cell r="E216" t="str">
            <v>Plant &amp; Machinery</v>
          </cell>
        </row>
        <row r="217">
          <cell r="A217">
            <v>810154</v>
          </cell>
          <cell r="C217" t="str">
            <v>Plastic Section</v>
          </cell>
          <cell r="D217" t="str">
            <v>Maintenance</v>
          </cell>
          <cell r="E217" t="str">
            <v>Plant &amp; Machinery (Installation)</v>
          </cell>
        </row>
        <row r="218">
          <cell r="A218">
            <v>810155</v>
          </cell>
          <cell r="C218" t="str">
            <v>Taxol Section</v>
          </cell>
          <cell r="D218" t="str">
            <v>Maintenance</v>
          </cell>
          <cell r="E218" t="str">
            <v>Plant &amp; Machinery (Installation)</v>
          </cell>
        </row>
        <row r="219">
          <cell r="A219">
            <v>810157</v>
          </cell>
          <cell r="C219" t="str">
            <v>Fruit Juice Section</v>
          </cell>
          <cell r="D219" t="str">
            <v>Maintenance</v>
          </cell>
          <cell r="E219" t="str">
            <v xml:space="preserve">Wooden Work For 500 ML Machine </v>
          </cell>
        </row>
        <row r="220">
          <cell r="A220">
            <v>810158</v>
          </cell>
          <cell r="C220" t="str">
            <v>Litchi</v>
          </cell>
          <cell r="D220" t="str">
            <v>(Capex - 03-03-04)</v>
          </cell>
          <cell r="E220" t="str">
            <v>Plant &amp; Machinery (Installation)</v>
          </cell>
        </row>
        <row r="221">
          <cell r="A221">
            <v>810159</v>
          </cell>
          <cell r="C221" t="str">
            <v>Godown Near Scrap Yard</v>
          </cell>
          <cell r="D221" t="str">
            <v>Capex-17 &amp; 17A</v>
          </cell>
          <cell r="E221" t="str">
            <v>Building</v>
          </cell>
        </row>
        <row r="222">
          <cell r="A222">
            <v>810160</v>
          </cell>
          <cell r="C222" t="str">
            <v>Trainning Hall</v>
          </cell>
          <cell r="D222" t="str">
            <v>Capex-26</v>
          </cell>
          <cell r="E222" t="str">
            <v>Furniture &amp; Fixture</v>
          </cell>
        </row>
        <row r="223">
          <cell r="A223">
            <v>810162</v>
          </cell>
          <cell r="C223" t="str">
            <v>Baan Installation</v>
          </cell>
          <cell r="D223" t="str">
            <v>Capex-32</v>
          </cell>
          <cell r="E223" t="str">
            <v>Office Equipment</v>
          </cell>
        </row>
        <row r="224">
          <cell r="A224">
            <v>810163</v>
          </cell>
          <cell r="C224" t="str">
            <v>Baan Installation</v>
          </cell>
          <cell r="D224" t="str">
            <v>Capex-32</v>
          </cell>
          <cell r="E224" t="str">
            <v>Office Equipment</v>
          </cell>
        </row>
        <row r="225">
          <cell r="A225">
            <v>810164</v>
          </cell>
          <cell r="C225" t="str">
            <v>Lemoneze</v>
          </cell>
          <cell r="D225" t="str">
            <v>Capex-31</v>
          </cell>
          <cell r="E225" t="str">
            <v>Building</v>
          </cell>
        </row>
        <row r="226">
          <cell r="A226">
            <v>810166</v>
          </cell>
          <cell r="C226" t="str">
            <v>Litchi</v>
          </cell>
          <cell r="D226" t="str">
            <v>(Capex - 03-03-04)</v>
          </cell>
          <cell r="E226" t="str">
            <v>Plant &amp; Machinery (Installation)</v>
          </cell>
        </row>
        <row r="227">
          <cell r="A227">
            <v>810167</v>
          </cell>
          <cell r="C227" t="str">
            <v>Fruit Juice Section</v>
          </cell>
          <cell r="D227" t="str">
            <v>(Capex - 04-03-04)</v>
          </cell>
          <cell r="E227" t="str">
            <v>Plant &amp; Machinery (Installation)</v>
          </cell>
        </row>
        <row r="228">
          <cell r="A228">
            <v>810168</v>
          </cell>
          <cell r="C228" t="str">
            <v>Trainning Hall</v>
          </cell>
          <cell r="D228" t="str">
            <v>Capex-26</v>
          </cell>
          <cell r="E228" t="str">
            <v>Furniture &amp; Fixture</v>
          </cell>
        </row>
        <row r="229">
          <cell r="A229">
            <v>810169</v>
          </cell>
          <cell r="C229" t="str">
            <v>Fruit Juice Section</v>
          </cell>
          <cell r="D229" t="str">
            <v>(Capex - 04-03-04)</v>
          </cell>
          <cell r="E229" t="str">
            <v>Plant &amp; Machinery (Installation)</v>
          </cell>
        </row>
        <row r="230">
          <cell r="A230">
            <v>810170</v>
          </cell>
          <cell r="C230" t="str">
            <v>Fruit Juice Section</v>
          </cell>
          <cell r="D230" t="str">
            <v>No-Capex</v>
          </cell>
          <cell r="E230" t="str">
            <v>Plant &amp; Machinery</v>
          </cell>
        </row>
        <row r="231">
          <cell r="A231">
            <v>810171</v>
          </cell>
          <cell r="C231" t="str">
            <v>Boundary Wall</v>
          </cell>
          <cell r="D231" t="str">
            <v>(Capex - 06-03-04)</v>
          </cell>
          <cell r="E231" t="str">
            <v>Building</v>
          </cell>
        </row>
        <row r="232">
          <cell r="A232">
            <v>810172</v>
          </cell>
          <cell r="C232" t="str">
            <v>Fruit Juice Section</v>
          </cell>
          <cell r="D232" t="str">
            <v>(Capex - 04-03-04)</v>
          </cell>
          <cell r="E232" t="str">
            <v>Building</v>
          </cell>
        </row>
        <row r="233">
          <cell r="A233">
            <v>810173</v>
          </cell>
          <cell r="C233" t="str">
            <v>Boundary Wall</v>
          </cell>
          <cell r="D233" t="str">
            <v>(Capex - 06-03-04)</v>
          </cell>
          <cell r="E233" t="str">
            <v>Building</v>
          </cell>
        </row>
        <row r="234">
          <cell r="A234">
            <v>810174</v>
          </cell>
          <cell r="C234" t="str">
            <v>Boundary Wall</v>
          </cell>
          <cell r="D234" t="str">
            <v>(Capex - 06-03-04)</v>
          </cell>
          <cell r="E234" t="str">
            <v>Building</v>
          </cell>
        </row>
        <row r="235">
          <cell r="A235">
            <v>810175</v>
          </cell>
          <cell r="C235" t="str">
            <v>Fruit Juice Section</v>
          </cell>
          <cell r="D235" t="str">
            <v>(Capex - 04-03-04)</v>
          </cell>
          <cell r="E235" t="str">
            <v>Building</v>
          </cell>
        </row>
        <row r="236">
          <cell r="A236">
            <v>810176</v>
          </cell>
          <cell r="C236" t="str">
            <v>Litchi</v>
          </cell>
          <cell r="D236" t="str">
            <v>(Capex - 03-03-04)</v>
          </cell>
          <cell r="E236" t="str">
            <v>Building</v>
          </cell>
        </row>
        <row r="237">
          <cell r="A237">
            <v>810177</v>
          </cell>
          <cell r="C237" t="str">
            <v>Litchi</v>
          </cell>
          <cell r="D237" t="str">
            <v>(Capex - 03-03-04)</v>
          </cell>
          <cell r="E237" t="str">
            <v>Building</v>
          </cell>
        </row>
        <row r="238">
          <cell r="A238">
            <v>810178</v>
          </cell>
          <cell r="C238" t="str">
            <v>Litchi</v>
          </cell>
          <cell r="D238" t="str">
            <v>(Capex - 03-03-04)</v>
          </cell>
          <cell r="E238" t="str">
            <v>Plant &amp; Machinery (Installation)</v>
          </cell>
        </row>
        <row r="239">
          <cell r="A239">
            <v>810179</v>
          </cell>
          <cell r="C239" t="str">
            <v>Fruit Juice Section</v>
          </cell>
          <cell r="D239" t="str">
            <v>(Capex - 04-03-04)</v>
          </cell>
          <cell r="E239" t="str">
            <v>Building</v>
          </cell>
        </row>
        <row r="240">
          <cell r="A240">
            <v>810180</v>
          </cell>
          <cell r="C240" t="str">
            <v>Common Utility</v>
          </cell>
          <cell r="D240" t="str">
            <v>(Capex - 07-03-04)</v>
          </cell>
          <cell r="E240" t="str">
            <v>Plant &amp; Machinery</v>
          </cell>
        </row>
        <row r="241">
          <cell r="A241">
            <v>810181</v>
          </cell>
          <cell r="C241" t="str">
            <v>Boundary Wall</v>
          </cell>
          <cell r="D241" t="str">
            <v>(Capex - 06-03-04)</v>
          </cell>
          <cell r="E241" t="str">
            <v>Building</v>
          </cell>
        </row>
        <row r="242">
          <cell r="A242">
            <v>810182</v>
          </cell>
          <cell r="C242" t="str">
            <v xml:space="preserve">Video Camera Accessories       </v>
          </cell>
          <cell r="D242" t="str">
            <v>(Capex - 14-03-04)</v>
          </cell>
          <cell r="E242" t="str">
            <v>Office Equipment</v>
          </cell>
        </row>
        <row r="243">
          <cell r="A243">
            <v>810183</v>
          </cell>
          <cell r="C243" t="str">
            <v xml:space="preserve">Video Camera Accessories       </v>
          </cell>
          <cell r="D243" t="str">
            <v>(Capex - 14-03-04)</v>
          </cell>
          <cell r="E243" t="str">
            <v>Office Equipment</v>
          </cell>
        </row>
        <row r="244">
          <cell r="A244">
            <v>810184</v>
          </cell>
          <cell r="C244" t="str">
            <v>Fruit Juice Expansion</v>
          </cell>
          <cell r="D244" t="str">
            <v>(Capex - 04-03-04)</v>
          </cell>
          <cell r="E244" t="str">
            <v>Plant &amp; Machinery (Installation)</v>
          </cell>
        </row>
        <row r="245">
          <cell r="A245">
            <v>810185</v>
          </cell>
          <cell r="C245" t="str">
            <v xml:space="preserve">Vatika Hair Oil Container </v>
          </cell>
          <cell r="D245" t="str">
            <v>(Capex - 13-03-04)</v>
          </cell>
          <cell r="E245" t="str">
            <v>Plant &amp; Machinery</v>
          </cell>
        </row>
        <row r="246">
          <cell r="A246">
            <v>810186</v>
          </cell>
          <cell r="C246" t="str">
            <v>Fruit Juice Expansion</v>
          </cell>
          <cell r="D246" t="str">
            <v>(Capex - 15-03-04)</v>
          </cell>
          <cell r="E246" t="str">
            <v>Plant &amp; Machinery (Installation)</v>
          </cell>
        </row>
        <row r="247">
          <cell r="A247">
            <v>810187</v>
          </cell>
          <cell r="C247" t="str">
            <v>Fruit Juice Expansion</v>
          </cell>
          <cell r="D247" t="str">
            <v>(Capex - 15-03-04)</v>
          </cell>
          <cell r="E247" t="str">
            <v>Plant &amp; Machinery</v>
          </cell>
        </row>
        <row r="248">
          <cell r="A248">
            <v>810188</v>
          </cell>
          <cell r="C248" t="str">
            <v>Fruit Juice Expansion</v>
          </cell>
          <cell r="D248" t="str">
            <v>(Capex - 15-03-04)</v>
          </cell>
          <cell r="E248" t="str">
            <v>Plant &amp; Machinery</v>
          </cell>
        </row>
        <row r="249">
          <cell r="A249">
            <v>810189</v>
          </cell>
          <cell r="C249" t="str">
            <v>Fruit Juice Expansion</v>
          </cell>
          <cell r="D249" t="str">
            <v>(Capex - 15-03-04)</v>
          </cell>
          <cell r="E249" t="str">
            <v>Plant &amp; Machinery (Installation)</v>
          </cell>
        </row>
        <row r="250">
          <cell r="A250">
            <v>810190</v>
          </cell>
          <cell r="C250" t="str">
            <v>Fruit Juice Expansion</v>
          </cell>
          <cell r="D250" t="str">
            <v>(Capex - 15-03-04)</v>
          </cell>
          <cell r="E250" t="str">
            <v>Electrical Installation</v>
          </cell>
        </row>
        <row r="251">
          <cell r="A251">
            <v>810191</v>
          </cell>
          <cell r="C251" t="str">
            <v>Fruit Juice Expansion</v>
          </cell>
          <cell r="D251" t="str">
            <v>(Capex - 15-03-04)</v>
          </cell>
          <cell r="E251" t="str">
            <v>Electrical Installation</v>
          </cell>
        </row>
        <row r="252">
          <cell r="A252">
            <v>810192</v>
          </cell>
          <cell r="C252" t="str">
            <v>Fruit Juice Expansion</v>
          </cell>
          <cell r="D252" t="str">
            <v>(Capex - 15-03-04)</v>
          </cell>
          <cell r="E252" t="str">
            <v>Plant &amp; Machinery</v>
          </cell>
        </row>
        <row r="253">
          <cell r="A253">
            <v>810193</v>
          </cell>
          <cell r="C253" t="str">
            <v>Fruit Juice Expansion</v>
          </cell>
          <cell r="D253" t="str">
            <v>(Capex - 15-03-04)</v>
          </cell>
          <cell r="E253" t="str">
            <v>Plant &amp; Machinery</v>
          </cell>
        </row>
        <row r="254">
          <cell r="A254">
            <v>810194</v>
          </cell>
          <cell r="C254" t="str">
            <v>Fruit Juice Expansion</v>
          </cell>
          <cell r="D254" t="str">
            <v>(Capex - 15-03-04)</v>
          </cell>
          <cell r="E254" t="str">
            <v>Plant &amp; Machinery</v>
          </cell>
        </row>
        <row r="255">
          <cell r="A255">
            <v>810195</v>
          </cell>
          <cell r="C255" t="str">
            <v>Fruit Juice Expansion</v>
          </cell>
          <cell r="D255" t="str">
            <v>(Capex - 15-03-04)</v>
          </cell>
          <cell r="E255" t="str">
            <v>Electrical Installation</v>
          </cell>
        </row>
        <row r="256">
          <cell r="A256">
            <v>810196</v>
          </cell>
          <cell r="C256" t="str">
            <v>Fruit Juice Expansion</v>
          </cell>
          <cell r="D256" t="str">
            <v>(Capex - 15-03-04)</v>
          </cell>
          <cell r="E256" t="str">
            <v>Plant &amp; Machinery (Installation)</v>
          </cell>
        </row>
        <row r="257">
          <cell r="A257">
            <v>810197</v>
          </cell>
          <cell r="C257" t="str">
            <v>Fruit Juice Expansion</v>
          </cell>
          <cell r="D257" t="str">
            <v>(Capex - 15-03-04)</v>
          </cell>
          <cell r="E257" t="str">
            <v>Plant &amp; Machinery (Installation)</v>
          </cell>
        </row>
        <row r="258">
          <cell r="A258">
            <v>810198</v>
          </cell>
          <cell r="C258" t="str">
            <v>Fruit Juice Expansion</v>
          </cell>
          <cell r="D258" t="str">
            <v>(Capex - 15-03-04)</v>
          </cell>
          <cell r="E258" t="str">
            <v>Plant &amp; Machinery (Installation)</v>
          </cell>
        </row>
        <row r="259">
          <cell r="A259">
            <v>810199</v>
          </cell>
          <cell r="C259" t="str">
            <v>Fruit Juice Expansion</v>
          </cell>
          <cell r="D259" t="str">
            <v>(Capex - 15-03-04)</v>
          </cell>
          <cell r="E259" t="str">
            <v>Plant &amp; Machinery (Installation)</v>
          </cell>
        </row>
        <row r="260">
          <cell r="A260">
            <v>810200</v>
          </cell>
          <cell r="C260" t="str">
            <v>Fruit Juice Expansion</v>
          </cell>
          <cell r="D260" t="str">
            <v>(Capex - 15-03-04)</v>
          </cell>
          <cell r="E260" t="str">
            <v>Plant &amp; Machinery (Installation)</v>
          </cell>
        </row>
        <row r="261">
          <cell r="A261">
            <v>810201</v>
          </cell>
          <cell r="C261" t="str">
            <v>Fruit Juice Expansion</v>
          </cell>
          <cell r="D261" t="str">
            <v>(Capex - 15-03-04)</v>
          </cell>
          <cell r="E261" t="str">
            <v>Plant &amp; Machinery (Installation)</v>
          </cell>
        </row>
        <row r="262">
          <cell r="A262">
            <v>810202</v>
          </cell>
          <cell r="C262" t="str">
            <v>Fruit Juice Expansion</v>
          </cell>
          <cell r="D262" t="str">
            <v>(Capex - 15-03-04)</v>
          </cell>
          <cell r="E262" t="str">
            <v>Plant &amp; Machinery (Installation)</v>
          </cell>
        </row>
        <row r="263">
          <cell r="A263">
            <v>810203</v>
          </cell>
          <cell r="C263" t="str">
            <v>Fruit Juice Expansion</v>
          </cell>
          <cell r="D263" t="str">
            <v>(Capex - 15-03-04)</v>
          </cell>
          <cell r="E263" t="str">
            <v>Plant &amp; Machinery (Installation)</v>
          </cell>
        </row>
        <row r="264">
          <cell r="A264">
            <v>810204</v>
          </cell>
          <cell r="C264" t="str">
            <v>Fruit Juice Expansion</v>
          </cell>
          <cell r="D264" t="str">
            <v>(Capex - 15-03-04)</v>
          </cell>
          <cell r="E264" t="str">
            <v>Electrical Installation</v>
          </cell>
        </row>
        <row r="265">
          <cell r="A265">
            <v>810205</v>
          </cell>
          <cell r="C265" t="str">
            <v>Fruit Juice Expansion</v>
          </cell>
          <cell r="D265" t="str">
            <v>(Capex - 15-03-04)</v>
          </cell>
          <cell r="E265" t="str">
            <v>Plant &amp; Machinery (Installation)</v>
          </cell>
        </row>
        <row r="266">
          <cell r="A266">
            <v>810206</v>
          </cell>
          <cell r="C266" t="str">
            <v>Fruit Juice Expansion</v>
          </cell>
          <cell r="D266" t="str">
            <v>(Capex - 15-03-04)</v>
          </cell>
          <cell r="E266" t="str">
            <v>Plant &amp; Machinery (Installation)</v>
          </cell>
        </row>
        <row r="267">
          <cell r="A267">
            <v>810207</v>
          </cell>
          <cell r="C267" t="str">
            <v xml:space="preserve">Kennel House </v>
          </cell>
          <cell r="D267" t="str">
            <v>(Capex - 18-03-04)</v>
          </cell>
          <cell r="E267" t="str">
            <v>Building</v>
          </cell>
        </row>
        <row r="268">
          <cell r="A268">
            <v>810208</v>
          </cell>
          <cell r="C268" t="str">
            <v>Fruit Juice Expansion</v>
          </cell>
          <cell r="D268" t="str">
            <v>(Capex - 15-03-04)</v>
          </cell>
          <cell r="E268" t="str">
            <v>Plant &amp; Machinery (Installation)</v>
          </cell>
        </row>
        <row r="269">
          <cell r="A269">
            <v>810209</v>
          </cell>
          <cell r="C269" t="str">
            <v>Fruit Juice Expansion</v>
          </cell>
          <cell r="D269" t="str">
            <v>(Capex - 15-03-04)</v>
          </cell>
          <cell r="E269" t="str">
            <v>Plant &amp; Machinery (Installation)</v>
          </cell>
        </row>
        <row r="270">
          <cell r="A270">
            <v>810210</v>
          </cell>
          <cell r="C270" t="str">
            <v>Fruit Juice Expansion</v>
          </cell>
          <cell r="D270" t="str">
            <v>(Capex - 15-03-04)</v>
          </cell>
          <cell r="E270" t="str">
            <v>Plant &amp; Machinery (Installation)</v>
          </cell>
        </row>
        <row r="271">
          <cell r="A271">
            <v>810211</v>
          </cell>
          <cell r="C271" t="str">
            <v>Fruit Juice Expansion</v>
          </cell>
          <cell r="D271" t="str">
            <v>(Capex - 15-03-04)</v>
          </cell>
          <cell r="E271" t="str">
            <v>Electrical Installation</v>
          </cell>
        </row>
        <row r="272">
          <cell r="A272">
            <v>810212</v>
          </cell>
          <cell r="C272" t="str">
            <v>Fruit Juice Expansion</v>
          </cell>
          <cell r="D272" t="str">
            <v>(Capex - 15-03-04)</v>
          </cell>
          <cell r="E272" t="str">
            <v>Plant &amp; Machinery (Installation)</v>
          </cell>
        </row>
        <row r="273">
          <cell r="A273">
            <v>810213</v>
          </cell>
          <cell r="C273" t="str">
            <v>Fruit Juice Expansion</v>
          </cell>
          <cell r="D273" t="str">
            <v>(Capex - 15-03-04)</v>
          </cell>
          <cell r="E273" t="str">
            <v>Plant &amp; Machinery</v>
          </cell>
        </row>
        <row r="274">
          <cell r="A274">
            <v>810214</v>
          </cell>
          <cell r="C274" t="str">
            <v>Fruit Juice Expansion</v>
          </cell>
          <cell r="D274" t="str">
            <v>(Capex - 15-03-04)</v>
          </cell>
          <cell r="E274" t="str">
            <v>Electrical Installation</v>
          </cell>
        </row>
        <row r="275">
          <cell r="A275">
            <v>810215</v>
          </cell>
          <cell r="C275" t="str">
            <v xml:space="preserve">Vatika Hair Oil Container </v>
          </cell>
          <cell r="D275" t="str">
            <v>(Capex - 13-03-04)</v>
          </cell>
          <cell r="E275" t="str">
            <v>Plant &amp; Machinery</v>
          </cell>
        </row>
        <row r="276">
          <cell r="A276">
            <v>810216</v>
          </cell>
          <cell r="C276" t="str">
            <v>Fruit Juice Expansion</v>
          </cell>
          <cell r="D276" t="str">
            <v>(Capex - 15-03-04)</v>
          </cell>
          <cell r="E276" t="str">
            <v>Plant &amp; Machinery (Installation)</v>
          </cell>
        </row>
        <row r="277">
          <cell r="A277">
            <v>810217</v>
          </cell>
          <cell r="C277" t="str">
            <v xml:space="preserve">Kennel House </v>
          </cell>
          <cell r="D277" t="str">
            <v>(Capex - 18-03-04)</v>
          </cell>
          <cell r="E277" t="str">
            <v>Building</v>
          </cell>
        </row>
        <row r="278">
          <cell r="A278">
            <v>810218</v>
          </cell>
          <cell r="C278" t="str">
            <v xml:space="preserve">Vatika Hair Oil Container </v>
          </cell>
          <cell r="D278" t="str">
            <v>(Capex - 13-03-04)</v>
          </cell>
          <cell r="E278" t="str">
            <v>Plant &amp; Machinery</v>
          </cell>
        </row>
        <row r="279">
          <cell r="A279">
            <v>810219</v>
          </cell>
          <cell r="C279" t="str">
            <v xml:space="preserve">Kennel House </v>
          </cell>
          <cell r="D279" t="str">
            <v>(Capex - 18-03-04)</v>
          </cell>
          <cell r="E279" t="str">
            <v>Building</v>
          </cell>
        </row>
        <row r="280">
          <cell r="A280">
            <v>810220</v>
          </cell>
          <cell r="C280" t="str">
            <v xml:space="preserve">Kennel House </v>
          </cell>
          <cell r="D280" t="str">
            <v>(Capex - 18-03-04)</v>
          </cell>
          <cell r="E280" t="str">
            <v>Building</v>
          </cell>
        </row>
        <row r="281">
          <cell r="A281">
            <v>810221</v>
          </cell>
          <cell r="C281" t="str">
            <v xml:space="preserve">Kennel House </v>
          </cell>
          <cell r="D281" t="str">
            <v>(Capex - 18-03-04)</v>
          </cell>
          <cell r="E281" t="str">
            <v>Building</v>
          </cell>
        </row>
        <row r="282">
          <cell r="A282">
            <v>810222</v>
          </cell>
          <cell r="C282" t="str">
            <v xml:space="preserve">Kennel House </v>
          </cell>
          <cell r="D282" t="str">
            <v>(Capex - 18-03-04)</v>
          </cell>
          <cell r="E282" t="str">
            <v>Building</v>
          </cell>
        </row>
        <row r="283">
          <cell r="A283">
            <v>810223</v>
          </cell>
          <cell r="C283" t="str">
            <v>Litchi</v>
          </cell>
          <cell r="D283" t="str">
            <v>(Capex - 03-03-04)</v>
          </cell>
          <cell r="E283" t="str">
            <v>Plant &amp; Machinery (Installation)</v>
          </cell>
        </row>
        <row r="284">
          <cell r="A284">
            <v>810224</v>
          </cell>
          <cell r="C284" t="str">
            <v>Litchi</v>
          </cell>
          <cell r="D284" t="str">
            <v>(Capex - 03-03-04)</v>
          </cell>
          <cell r="E284" t="str">
            <v>Plant &amp; Machinery (Installation)</v>
          </cell>
        </row>
        <row r="285">
          <cell r="A285">
            <v>810225</v>
          </cell>
          <cell r="C285" t="str">
            <v>Litchi</v>
          </cell>
          <cell r="D285" t="str">
            <v>(Capex - 03-03-04)</v>
          </cell>
          <cell r="E285" t="str">
            <v>Plant &amp; Machinery (Installation)</v>
          </cell>
        </row>
        <row r="286">
          <cell r="A286">
            <v>810226</v>
          </cell>
          <cell r="C286" t="str">
            <v>Litchi</v>
          </cell>
          <cell r="D286" t="str">
            <v>(Capex - 03-03-04)</v>
          </cell>
          <cell r="E286" t="str">
            <v>Plant &amp; Machinery (Installation)</v>
          </cell>
        </row>
        <row r="287">
          <cell r="A287">
            <v>810227</v>
          </cell>
          <cell r="C287" t="str">
            <v>Fruit Juice Expansion</v>
          </cell>
          <cell r="D287" t="str">
            <v>(Capex - 15-03-04)</v>
          </cell>
          <cell r="E287" t="str">
            <v>Plant &amp; Machinery (Installation)</v>
          </cell>
        </row>
        <row r="288">
          <cell r="A288">
            <v>810228</v>
          </cell>
          <cell r="C288" t="str">
            <v>Litchi</v>
          </cell>
          <cell r="D288" t="str">
            <v>(Capex - 03-03-04)</v>
          </cell>
          <cell r="E288" t="str">
            <v>Plant &amp; Machinery (Installation)</v>
          </cell>
        </row>
        <row r="289">
          <cell r="A289">
            <v>810229</v>
          </cell>
          <cell r="C289" t="str">
            <v xml:space="preserve">Kennel House </v>
          </cell>
          <cell r="D289" t="str">
            <v>(Capex - 18-03-04)</v>
          </cell>
          <cell r="E289" t="str">
            <v>Building</v>
          </cell>
        </row>
        <row r="290">
          <cell r="A290">
            <v>810230</v>
          </cell>
          <cell r="C290" t="str">
            <v xml:space="preserve">Kennel House </v>
          </cell>
          <cell r="D290" t="str">
            <v>(Capex - 18-03-04)</v>
          </cell>
          <cell r="E290" t="str">
            <v>Building</v>
          </cell>
        </row>
        <row r="291">
          <cell r="A291">
            <v>810231</v>
          </cell>
          <cell r="C291" t="str">
            <v>Fruit Juice Expansion</v>
          </cell>
          <cell r="D291" t="str">
            <v>(Capex - 15-03-04)</v>
          </cell>
          <cell r="E291" t="str">
            <v>Plant &amp; Machinery (Installation)</v>
          </cell>
        </row>
        <row r="292">
          <cell r="A292">
            <v>810232</v>
          </cell>
          <cell r="C292" t="str">
            <v xml:space="preserve">Kennel House </v>
          </cell>
          <cell r="D292" t="str">
            <v>(Capex - 18-03-04)</v>
          </cell>
          <cell r="E292" t="str">
            <v>Building</v>
          </cell>
        </row>
        <row r="293">
          <cell r="A293">
            <v>810233</v>
          </cell>
          <cell r="C293" t="str">
            <v xml:space="preserve">Kennel House </v>
          </cell>
          <cell r="D293" t="str">
            <v>(Capex - 18-03-04)</v>
          </cell>
          <cell r="E293" t="str">
            <v>Building</v>
          </cell>
        </row>
        <row r="294">
          <cell r="A294">
            <v>810234</v>
          </cell>
          <cell r="C294" t="str">
            <v xml:space="preserve">Kennel House </v>
          </cell>
          <cell r="D294" t="str">
            <v>(Capex - 18-03-04)</v>
          </cell>
          <cell r="E294" t="str">
            <v>Building</v>
          </cell>
        </row>
        <row r="295">
          <cell r="A295">
            <v>810235</v>
          </cell>
          <cell r="C295" t="str">
            <v>Roads &amp; Bridges</v>
          </cell>
          <cell r="D295" t="str">
            <v>(Capex - 21-02-03)</v>
          </cell>
          <cell r="E295" t="str">
            <v>Building</v>
          </cell>
        </row>
        <row r="296">
          <cell r="A296">
            <v>810236</v>
          </cell>
          <cell r="C296" t="str">
            <v>Lemoneze</v>
          </cell>
          <cell r="D296" t="str">
            <v>Capex-31</v>
          </cell>
          <cell r="E296" t="str">
            <v>Electrical Installation</v>
          </cell>
        </row>
        <row r="297">
          <cell r="A297">
            <v>810237</v>
          </cell>
          <cell r="C297" t="str">
            <v>Boundary Wall</v>
          </cell>
          <cell r="D297" t="str">
            <v>(Capex - 11-03-04)</v>
          </cell>
          <cell r="E297" t="str">
            <v>Building</v>
          </cell>
        </row>
        <row r="298">
          <cell r="A298">
            <v>810238</v>
          </cell>
          <cell r="C298" t="str">
            <v>Fruit Juice Expansion</v>
          </cell>
          <cell r="D298" t="str">
            <v>(Capex - 15-03-04)</v>
          </cell>
          <cell r="E298" t="str">
            <v>Plant &amp; Machinery (Installation)</v>
          </cell>
        </row>
        <row r="299">
          <cell r="A299">
            <v>810239</v>
          </cell>
          <cell r="C299" t="str">
            <v>Taxol Section</v>
          </cell>
          <cell r="D299" t="str">
            <v>(Capex - 22-03-04)</v>
          </cell>
          <cell r="E299" t="str">
            <v>Plant &amp; Machinery (Installation)</v>
          </cell>
        </row>
        <row r="300">
          <cell r="A300">
            <v>810240</v>
          </cell>
          <cell r="C300" t="str">
            <v>Taxol Section</v>
          </cell>
          <cell r="D300" t="str">
            <v>(Capex - 22-03-04)</v>
          </cell>
          <cell r="E300" t="str">
            <v>Plant &amp; Machinery (Installation)</v>
          </cell>
        </row>
        <row r="301">
          <cell r="A301">
            <v>810241</v>
          </cell>
          <cell r="C301" t="str">
            <v>Taxol Section</v>
          </cell>
          <cell r="D301" t="str">
            <v>(Capex - 22-03-04)</v>
          </cell>
          <cell r="E301" t="str">
            <v>Plant &amp; Machinery (Installation)</v>
          </cell>
        </row>
        <row r="302">
          <cell r="A302">
            <v>810242</v>
          </cell>
          <cell r="C302" t="str">
            <v>Fruit Juice Expansion</v>
          </cell>
          <cell r="D302" t="str">
            <v>(Capex - 15-03-04)</v>
          </cell>
          <cell r="E302" t="str">
            <v>Plant &amp; Machinery (Installation)</v>
          </cell>
        </row>
        <row r="303">
          <cell r="A303">
            <v>810243</v>
          </cell>
          <cell r="C303" t="str">
            <v xml:space="preserve">Kennel House </v>
          </cell>
          <cell r="D303" t="str">
            <v>(Capex - 18-03-04)</v>
          </cell>
          <cell r="E303" t="str">
            <v>Building</v>
          </cell>
        </row>
        <row r="304">
          <cell r="A304">
            <v>810244</v>
          </cell>
          <cell r="C304" t="str">
            <v>Taxol Section</v>
          </cell>
          <cell r="D304" t="str">
            <v>(Capex - 22-03-04)</v>
          </cell>
          <cell r="E304" t="str">
            <v>Plant &amp; Machinery (Installation)</v>
          </cell>
        </row>
        <row r="305">
          <cell r="A305">
            <v>810245</v>
          </cell>
          <cell r="C305" t="str">
            <v>Taxol Section</v>
          </cell>
          <cell r="D305" t="str">
            <v>(Capex - 22-03-04)</v>
          </cell>
          <cell r="E305" t="str">
            <v>Plant &amp; Machinery (Installation)</v>
          </cell>
        </row>
        <row r="306">
          <cell r="A306">
            <v>810246</v>
          </cell>
          <cell r="C306" t="str">
            <v xml:space="preserve">Kennel House </v>
          </cell>
          <cell r="D306" t="str">
            <v>(Capex - 18-03-04)</v>
          </cell>
          <cell r="E306" t="str">
            <v>Building</v>
          </cell>
        </row>
        <row r="307">
          <cell r="A307">
            <v>810247</v>
          </cell>
          <cell r="C307" t="str">
            <v>Taxol Section</v>
          </cell>
          <cell r="D307" t="str">
            <v>(Capex - 22-03-04)</v>
          </cell>
          <cell r="E307" t="str">
            <v>Plant &amp; Machinery (Installation)</v>
          </cell>
        </row>
        <row r="308">
          <cell r="A308">
            <v>810248</v>
          </cell>
          <cell r="C308" t="str">
            <v>Taxol Section</v>
          </cell>
          <cell r="D308" t="str">
            <v>(Capex - 22-03-04)</v>
          </cell>
          <cell r="E308" t="str">
            <v>Plant &amp; Machinery (Installation)</v>
          </cell>
        </row>
        <row r="309">
          <cell r="A309">
            <v>810249</v>
          </cell>
          <cell r="C309" t="str">
            <v>Fruit Juice Expansion</v>
          </cell>
          <cell r="D309" t="str">
            <v>(Capex - 15-03-04)</v>
          </cell>
          <cell r="E309" t="str">
            <v>Building</v>
          </cell>
        </row>
        <row r="310">
          <cell r="A310">
            <v>810250</v>
          </cell>
          <cell r="C310" t="str">
            <v>Fruit Juice Expansion</v>
          </cell>
          <cell r="D310" t="str">
            <v>(Capex - 15-03-04)</v>
          </cell>
          <cell r="E310" t="str">
            <v>Plant &amp; Machinery (Installation)</v>
          </cell>
        </row>
        <row r="311">
          <cell r="A311">
            <v>810251</v>
          </cell>
          <cell r="C311" t="str">
            <v>Fruit Juice Expansion</v>
          </cell>
          <cell r="D311" t="str">
            <v>(Capex - 15-03-04)</v>
          </cell>
          <cell r="E311" t="str">
            <v>Plant &amp; Machinery (Installation)</v>
          </cell>
        </row>
        <row r="312">
          <cell r="A312">
            <v>810252</v>
          </cell>
          <cell r="C312" t="str">
            <v>Fruit Juice Expansion</v>
          </cell>
          <cell r="D312" t="str">
            <v>(Capex - 15-03-04)</v>
          </cell>
          <cell r="E312" t="str">
            <v>Plant &amp; Machinery (Installation)</v>
          </cell>
        </row>
        <row r="313">
          <cell r="A313">
            <v>810253</v>
          </cell>
          <cell r="C313" t="str">
            <v>Fruit Juice Expansion</v>
          </cell>
          <cell r="D313" t="str">
            <v>(Capex - 15-03-04)</v>
          </cell>
          <cell r="E313" t="str">
            <v>Plant &amp; Machinery (Installation)</v>
          </cell>
        </row>
        <row r="314">
          <cell r="A314">
            <v>810254</v>
          </cell>
          <cell r="C314" t="str">
            <v>Fruit Juice Expansion</v>
          </cell>
          <cell r="D314" t="str">
            <v>(Capex - 15-03-04)</v>
          </cell>
          <cell r="E314" t="str">
            <v>Plant &amp; Machinery (Installation)</v>
          </cell>
        </row>
        <row r="315">
          <cell r="A315">
            <v>810255</v>
          </cell>
          <cell r="C315" t="str">
            <v>Taxol Section</v>
          </cell>
          <cell r="D315" t="str">
            <v>(Capex - 22-03-04)</v>
          </cell>
          <cell r="E315" t="str">
            <v>Electrical Installation</v>
          </cell>
        </row>
        <row r="316">
          <cell r="A316">
            <v>810256</v>
          </cell>
          <cell r="C316" t="str">
            <v>Fruit Juice Expansion</v>
          </cell>
          <cell r="D316" t="str">
            <v>(Capex - 15-03-04)</v>
          </cell>
          <cell r="E316" t="str">
            <v>Building</v>
          </cell>
        </row>
        <row r="317">
          <cell r="A317">
            <v>810257</v>
          </cell>
          <cell r="C317" t="str">
            <v>Taxol Section</v>
          </cell>
          <cell r="D317" t="str">
            <v>(Capex - 22-03-04)</v>
          </cell>
          <cell r="E317" t="str">
            <v>Electrical Installation</v>
          </cell>
        </row>
        <row r="318">
          <cell r="A318">
            <v>810258</v>
          </cell>
          <cell r="C318" t="str">
            <v>Fruit Juice Expansion</v>
          </cell>
          <cell r="D318" t="str">
            <v>(Capex - 15-03-04)</v>
          </cell>
          <cell r="E318" t="str">
            <v>Plant &amp; Machinery (Installation)</v>
          </cell>
        </row>
        <row r="319">
          <cell r="A319">
            <v>810259</v>
          </cell>
          <cell r="C319" t="str">
            <v>Taxol Section</v>
          </cell>
          <cell r="D319" t="str">
            <v>(Capex - 22-03-04)</v>
          </cell>
          <cell r="E319" t="str">
            <v>Plant &amp; Machinery (Installation)</v>
          </cell>
        </row>
        <row r="320">
          <cell r="A320">
            <v>810260</v>
          </cell>
          <cell r="C320" t="str">
            <v>Taxol Section</v>
          </cell>
          <cell r="D320" t="str">
            <v>(Capex - 22-03-04)</v>
          </cell>
          <cell r="E320" t="str">
            <v>Plant &amp; Machinery (Installation)</v>
          </cell>
        </row>
        <row r="321">
          <cell r="A321">
            <v>810261</v>
          </cell>
          <cell r="C321" t="str">
            <v>Taxol Section</v>
          </cell>
          <cell r="D321" t="str">
            <v>(Capex - 22-03-04)</v>
          </cell>
          <cell r="E321" t="str">
            <v>Plant &amp; Machinery</v>
          </cell>
        </row>
        <row r="322">
          <cell r="A322">
            <v>810262</v>
          </cell>
          <cell r="C322" t="str">
            <v>Taxol Section</v>
          </cell>
          <cell r="D322" t="str">
            <v>(Capex - 22-03-04)</v>
          </cell>
          <cell r="E322" t="str">
            <v>Plant &amp; Machinery</v>
          </cell>
        </row>
        <row r="323">
          <cell r="A323">
            <v>810263</v>
          </cell>
          <cell r="C323" t="str">
            <v>Fruit Juice Expansion</v>
          </cell>
          <cell r="D323" t="str">
            <v>(Capex - 15-03-04)</v>
          </cell>
          <cell r="E323" t="str">
            <v>Plant &amp; Machinery (Installation)</v>
          </cell>
        </row>
        <row r="324">
          <cell r="A324">
            <v>810264</v>
          </cell>
          <cell r="C324" t="str">
            <v>Taxol Section</v>
          </cell>
          <cell r="D324" t="str">
            <v>(Capex - 22-03-04)</v>
          </cell>
          <cell r="E324" t="str">
            <v>Plant &amp; Machinery (Installation)</v>
          </cell>
        </row>
        <row r="325">
          <cell r="A325">
            <v>810265</v>
          </cell>
          <cell r="C325" t="str">
            <v>Taxol Section</v>
          </cell>
          <cell r="D325" t="str">
            <v>(Capex - 22-03-04)</v>
          </cell>
          <cell r="E325" t="str">
            <v>Plant &amp; Machinery (Installation)</v>
          </cell>
        </row>
        <row r="326">
          <cell r="A326">
            <v>810047</v>
          </cell>
          <cell r="C326" t="str">
            <v>Rm Store</v>
          </cell>
          <cell r="D326" t="str">
            <v>Capex-48</v>
          </cell>
          <cell r="E326" t="str">
            <v>Tools &amp; Implements</v>
          </cell>
        </row>
        <row r="327">
          <cell r="A327">
            <v>810266</v>
          </cell>
          <cell r="C327" t="str">
            <v>Boundary Wall</v>
          </cell>
          <cell r="D327" t="str">
            <v>(Capex - 06-03-04)</v>
          </cell>
          <cell r="E327" t="str">
            <v>Building</v>
          </cell>
        </row>
        <row r="328">
          <cell r="A328">
            <v>810267</v>
          </cell>
          <cell r="C328" t="str">
            <v xml:space="preserve">Video Camera Accessories       </v>
          </cell>
          <cell r="D328" t="str">
            <v>(Capex - 14-03-04)</v>
          </cell>
          <cell r="E328" t="str">
            <v>Office Equipment</v>
          </cell>
        </row>
        <row r="329">
          <cell r="A329">
            <v>810268</v>
          </cell>
          <cell r="C329" t="str">
            <v>Taxol Section</v>
          </cell>
          <cell r="D329" t="str">
            <v>(Capex - 22-03-04)</v>
          </cell>
          <cell r="E329" t="str">
            <v>Plant &amp; Machinery (Installation)</v>
          </cell>
        </row>
        <row r="330">
          <cell r="A330">
            <v>810269</v>
          </cell>
          <cell r="C330" t="str">
            <v>Fruit Juice Expansion</v>
          </cell>
          <cell r="D330" t="str">
            <v>(Capex - 15-03-04)</v>
          </cell>
          <cell r="E330" t="str">
            <v>Plant &amp; Machinery (Installation)</v>
          </cell>
        </row>
        <row r="331">
          <cell r="A331">
            <v>810270</v>
          </cell>
          <cell r="C331" t="str">
            <v>Fruit Juice Expansion</v>
          </cell>
          <cell r="D331" t="str">
            <v>(Capex - 15-03-04)</v>
          </cell>
          <cell r="E331" t="str">
            <v>Tools &amp; Implements</v>
          </cell>
        </row>
        <row r="332">
          <cell r="A332">
            <v>810271</v>
          </cell>
          <cell r="C332" t="str">
            <v xml:space="preserve">Video Camera Accessories       </v>
          </cell>
          <cell r="D332" t="str">
            <v>(Capex - 14-03-04)</v>
          </cell>
          <cell r="E332" t="str">
            <v>Office Equipment</v>
          </cell>
        </row>
        <row r="333">
          <cell r="A333">
            <v>810272</v>
          </cell>
          <cell r="C333" t="str">
            <v>Fruit Juice Expansion</v>
          </cell>
          <cell r="D333" t="str">
            <v>(Capex - 15-03-04)</v>
          </cell>
          <cell r="E333" t="str">
            <v>Plant &amp; Machinery (Installation)</v>
          </cell>
        </row>
        <row r="334">
          <cell r="A334">
            <v>810273</v>
          </cell>
          <cell r="C334" t="str">
            <v>Fruit Juice Expansion</v>
          </cell>
          <cell r="D334" t="str">
            <v>(Capex - 15-03-04)</v>
          </cell>
          <cell r="E334" t="str">
            <v>Plant &amp; Machinery (Installation)</v>
          </cell>
        </row>
        <row r="335">
          <cell r="A335">
            <v>810274</v>
          </cell>
          <cell r="C335" t="str">
            <v>Fruit Juice Expansion</v>
          </cell>
          <cell r="D335" t="str">
            <v>(Capex - 15-03-04)</v>
          </cell>
          <cell r="E335" t="str">
            <v>Plant &amp; Machinery (Installation)</v>
          </cell>
        </row>
        <row r="336">
          <cell r="A336">
            <v>810275</v>
          </cell>
          <cell r="C336" t="str">
            <v>Fruit Juice Expansion</v>
          </cell>
          <cell r="D336" t="str">
            <v>(Capex - 15-03-04)</v>
          </cell>
          <cell r="E336" t="str">
            <v>Plant &amp; Machinery (Installation)</v>
          </cell>
        </row>
        <row r="337">
          <cell r="A337">
            <v>810276</v>
          </cell>
          <cell r="C337" t="str">
            <v>Fruit Juice Expansion</v>
          </cell>
          <cell r="D337" t="str">
            <v>(Capex - 15-03-04)</v>
          </cell>
          <cell r="E337" t="str">
            <v>Tools &amp; Implements</v>
          </cell>
        </row>
        <row r="338">
          <cell r="A338">
            <v>810277</v>
          </cell>
          <cell r="C338" t="str">
            <v>Fruit Juice Expansion</v>
          </cell>
          <cell r="D338" t="str">
            <v>(Capex - 15-03-04)</v>
          </cell>
          <cell r="E338" t="str">
            <v>Plant &amp; Machinery (Installation)</v>
          </cell>
        </row>
        <row r="339">
          <cell r="A339">
            <v>810278</v>
          </cell>
          <cell r="C339" t="str">
            <v>Fruit Juice Expansion</v>
          </cell>
          <cell r="D339" t="str">
            <v>(Capex - 15-03-04)</v>
          </cell>
          <cell r="E339" t="str">
            <v>Plant &amp; Machinery (Installation)</v>
          </cell>
        </row>
        <row r="340">
          <cell r="A340">
            <v>810279</v>
          </cell>
          <cell r="C340" t="str">
            <v>Fruit Juice Expansion</v>
          </cell>
          <cell r="D340" t="str">
            <v>(Capex - 15-03-04)</v>
          </cell>
          <cell r="E340" t="str">
            <v>Plant &amp; Machinery (Installation)</v>
          </cell>
        </row>
        <row r="341">
          <cell r="A341">
            <v>810281</v>
          </cell>
          <cell r="C341" t="str">
            <v>Fruit Juice Expansion</v>
          </cell>
          <cell r="D341" t="str">
            <v>(Capex - 15-03-04)</v>
          </cell>
          <cell r="E341" t="str">
            <v>Tools &amp; Implements</v>
          </cell>
        </row>
        <row r="342">
          <cell r="A342">
            <v>810282</v>
          </cell>
          <cell r="D342" t="str">
            <v>Maintenance</v>
          </cell>
          <cell r="E342" t="str">
            <v xml:space="preserve">Maintenance </v>
          </cell>
        </row>
        <row r="343">
          <cell r="A343">
            <v>810283</v>
          </cell>
          <cell r="C343" t="str">
            <v>Common Utility</v>
          </cell>
          <cell r="D343" t="str">
            <v>(Capex - 18-03-04)</v>
          </cell>
          <cell r="E343" t="str">
            <v>Electrical Installation</v>
          </cell>
        </row>
        <row r="344">
          <cell r="A344">
            <v>810284</v>
          </cell>
          <cell r="C344" t="str">
            <v>Fruit Juice Expansion</v>
          </cell>
          <cell r="D344" t="str">
            <v>(Capex - 15-03-04)</v>
          </cell>
          <cell r="E344" t="str">
            <v>Tools &amp; Implements</v>
          </cell>
        </row>
        <row r="345">
          <cell r="A345">
            <v>810285</v>
          </cell>
          <cell r="C345" t="str">
            <v>Fruit Juice Expansion</v>
          </cell>
          <cell r="D345" t="str">
            <v>(Capex - 15-03-04)</v>
          </cell>
          <cell r="E345" t="str">
            <v>Building</v>
          </cell>
        </row>
        <row r="346">
          <cell r="A346">
            <v>810286</v>
          </cell>
          <cell r="C346" t="str">
            <v>Fruit Juice Expansion</v>
          </cell>
          <cell r="D346" t="str">
            <v>(Capex - 15-03-04)</v>
          </cell>
          <cell r="E346" t="str">
            <v>Building</v>
          </cell>
        </row>
        <row r="347">
          <cell r="A347">
            <v>810287</v>
          </cell>
          <cell r="C347" t="str">
            <v>Common Utility</v>
          </cell>
          <cell r="D347" t="str">
            <v>(Capex - 18-03-04)</v>
          </cell>
          <cell r="E347" t="str">
            <v>Electrical Installation</v>
          </cell>
        </row>
        <row r="348">
          <cell r="A348">
            <v>810288</v>
          </cell>
          <cell r="C348" t="str">
            <v>Euro Guard - SoniKapoor</v>
          </cell>
          <cell r="D348" t="str">
            <v>(Capex - 23-03-04)</v>
          </cell>
          <cell r="E348" t="str">
            <v>Furniture &amp; Fixture</v>
          </cell>
        </row>
        <row r="349">
          <cell r="A349">
            <v>810289</v>
          </cell>
          <cell r="C349" t="str">
            <v>Sand</v>
          </cell>
          <cell r="D349" t="str">
            <v>Maintenance</v>
          </cell>
          <cell r="E349" t="str">
            <v xml:space="preserve">Maintenance </v>
          </cell>
        </row>
        <row r="350">
          <cell r="A350">
            <v>810290</v>
          </cell>
          <cell r="C350" t="str">
            <v>LDM Section</v>
          </cell>
          <cell r="D350" t="str">
            <v>Maintenance Work</v>
          </cell>
          <cell r="E350" t="str">
            <v xml:space="preserve">Maintenance </v>
          </cell>
        </row>
        <row r="351">
          <cell r="A351">
            <v>810291</v>
          </cell>
          <cell r="C351" t="str">
            <v>Mobile Phone-P.Shirali</v>
          </cell>
          <cell r="D351" t="str">
            <v>No-Capex</v>
          </cell>
          <cell r="E351" t="str">
            <v xml:space="preserve">Maintenance </v>
          </cell>
        </row>
        <row r="352">
          <cell r="A352">
            <v>810292</v>
          </cell>
          <cell r="C352" t="str">
            <v>Boundary wall</v>
          </cell>
          <cell r="D352" t="str">
            <v>(Capex - 06-03-04)</v>
          </cell>
          <cell r="E352" t="str">
            <v>Building</v>
          </cell>
        </row>
        <row r="353">
          <cell r="A353">
            <v>810293</v>
          </cell>
          <cell r="C353" t="str">
            <v>Fruit Juice Expansion</v>
          </cell>
          <cell r="D353" t="str">
            <v>(Capex - 15-03-04)</v>
          </cell>
          <cell r="E353" t="str">
            <v>Building</v>
          </cell>
        </row>
        <row r="354">
          <cell r="A354">
            <v>810294</v>
          </cell>
          <cell r="C354" t="str">
            <v>Kennel House</v>
          </cell>
          <cell r="D354" t="str">
            <v>(Capex - 18-03-04)</v>
          </cell>
          <cell r="E354" t="str">
            <v>Building</v>
          </cell>
        </row>
        <row r="355">
          <cell r="A355">
            <v>810295</v>
          </cell>
          <cell r="C355" t="str">
            <v>Fruit Juice Expansion</v>
          </cell>
          <cell r="D355" t="str">
            <v>(Capex - 15-03-04)</v>
          </cell>
          <cell r="E355" t="str">
            <v>Plant &amp; Machinery (Installation)</v>
          </cell>
        </row>
        <row r="356">
          <cell r="A356">
            <v>810296</v>
          </cell>
          <cell r="C356" t="str">
            <v>Taxol Section</v>
          </cell>
          <cell r="D356" t="str">
            <v>(Capex - 22-03-04)</v>
          </cell>
          <cell r="E356" t="str">
            <v>Plant &amp; Machinery (Installation)</v>
          </cell>
        </row>
        <row r="357">
          <cell r="A357">
            <v>810297</v>
          </cell>
          <cell r="C357" t="str">
            <v>Fruit Juice Expansion</v>
          </cell>
          <cell r="D357" t="str">
            <v>(Capex - 15-03-04)</v>
          </cell>
          <cell r="E357" t="str">
            <v>Building</v>
          </cell>
        </row>
        <row r="358">
          <cell r="A358">
            <v>810298</v>
          </cell>
          <cell r="C358" t="str">
            <v>Fruit Juice Expansion</v>
          </cell>
          <cell r="D358" t="str">
            <v>(Capex - 15-03-04)</v>
          </cell>
          <cell r="E358" t="str">
            <v>Plant &amp; Machinery (Installation)</v>
          </cell>
        </row>
        <row r="359">
          <cell r="A359">
            <v>810299</v>
          </cell>
          <cell r="C359" t="str">
            <v>Fruit Juice Expansion</v>
          </cell>
          <cell r="D359" t="str">
            <v>(Capex - 15-03-04)</v>
          </cell>
          <cell r="E359" t="str">
            <v>Plant &amp; Machinery (Installation)</v>
          </cell>
        </row>
        <row r="360">
          <cell r="A360">
            <v>810300</v>
          </cell>
          <cell r="C360" t="str">
            <v>Fruit Juice Expansion</v>
          </cell>
          <cell r="D360" t="str">
            <v>(Capex - 15-03-04)</v>
          </cell>
          <cell r="E360" t="str">
            <v>Plant &amp; Machinery (Installation)</v>
          </cell>
        </row>
        <row r="361">
          <cell r="A361">
            <v>810301</v>
          </cell>
          <cell r="C361" t="str">
            <v>Fruit Juice Expansion</v>
          </cell>
          <cell r="D361" t="str">
            <v>(Capex - 15-03-04)</v>
          </cell>
          <cell r="E361" t="str">
            <v>Plant &amp; Machinery (Installation)</v>
          </cell>
        </row>
        <row r="362">
          <cell r="A362">
            <v>810302</v>
          </cell>
          <cell r="C362" t="str">
            <v>Fruit Juice Expansion</v>
          </cell>
          <cell r="D362" t="str">
            <v>(Capex - 15-03-04)</v>
          </cell>
          <cell r="E362" t="str">
            <v>Plant &amp; Machinery (Installation)</v>
          </cell>
        </row>
        <row r="363">
          <cell r="A363">
            <v>810303</v>
          </cell>
          <cell r="C363" t="str">
            <v>Fruit Juice Expansion</v>
          </cell>
          <cell r="D363" t="str">
            <v>(Capex - 15-03-04)</v>
          </cell>
          <cell r="E363" t="str">
            <v>Building</v>
          </cell>
        </row>
        <row r="364">
          <cell r="A364">
            <v>810305</v>
          </cell>
          <cell r="C364" t="str">
            <v>Furniture &amp; Fixture</v>
          </cell>
          <cell r="D364" t="str">
            <v>(Capex - 16-03-04)</v>
          </cell>
          <cell r="E364" t="str">
            <v>Furniture &amp; Fixture</v>
          </cell>
        </row>
        <row r="365">
          <cell r="A365">
            <v>810306</v>
          </cell>
          <cell r="C365" t="str">
            <v>Fruit Juice Expansion</v>
          </cell>
          <cell r="D365" t="str">
            <v>(Capex - 15-03-04)</v>
          </cell>
          <cell r="E365" t="str">
            <v>Plant &amp; Machinery (Installation)</v>
          </cell>
        </row>
        <row r="366">
          <cell r="A366">
            <v>810307</v>
          </cell>
          <cell r="C366" t="str">
            <v>Vatika Hair Oil- Container</v>
          </cell>
          <cell r="D366" t="str">
            <v>(Capex - 13-03-04)</v>
          </cell>
          <cell r="E366" t="str">
            <v>Plant &amp; Machinery</v>
          </cell>
        </row>
        <row r="367">
          <cell r="A367">
            <v>810308</v>
          </cell>
          <cell r="C367" t="str">
            <v>Fruit Juice Expansion</v>
          </cell>
          <cell r="D367" t="str">
            <v>(Capex - 15-03-04)</v>
          </cell>
          <cell r="E367" t="str">
            <v>Electrical Installation</v>
          </cell>
        </row>
        <row r="368">
          <cell r="A368">
            <v>810309</v>
          </cell>
          <cell r="C368" t="str">
            <v>LDM Section</v>
          </cell>
          <cell r="D368" t="str">
            <v>(Capex - 02-04-05)</v>
          </cell>
          <cell r="E368" t="str">
            <v>Tools &amp; Implements</v>
          </cell>
        </row>
        <row r="369">
          <cell r="A369">
            <v>810309</v>
          </cell>
          <cell r="C369" t="str">
            <v>Hajmola tablet</v>
          </cell>
          <cell r="D369" t="str">
            <v>(Capex - 02-04-05)</v>
          </cell>
          <cell r="E369" t="str">
            <v>Tools &amp; Implements</v>
          </cell>
        </row>
        <row r="370">
          <cell r="A370">
            <v>810312</v>
          </cell>
          <cell r="C370" t="str">
            <v>Furniture &amp; Fixture</v>
          </cell>
          <cell r="D370" t="str">
            <v>No-Capex</v>
          </cell>
          <cell r="E370" t="str">
            <v xml:space="preserve">Maintenance </v>
          </cell>
        </row>
        <row r="371">
          <cell r="A371">
            <v>810313</v>
          </cell>
          <cell r="C371" t="str">
            <v>Common Utility</v>
          </cell>
          <cell r="D371" t="str">
            <v>(Capex - 18-03-04)</v>
          </cell>
          <cell r="E371" t="str">
            <v>Plant &amp; Machinery (Installation)</v>
          </cell>
        </row>
        <row r="372">
          <cell r="A372">
            <v>810314</v>
          </cell>
          <cell r="C372" t="str">
            <v>Fruit Juice Expansion</v>
          </cell>
          <cell r="D372" t="str">
            <v>(Capex - 15-03-04)</v>
          </cell>
          <cell r="E372" t="str">
            <v>Building</v>
          </cell>
        </row>
        <row r="373">
          <cell r="A373">
            <v>810315</v>
          </cell>
          <cell r="C373" t="str">
            <v xml:space="preserve">Kennel House </v>
          </cell>
          <cell r="D373" t="str">
            <v>(Capex - 18-03-04)</v>
          </cell>
          <cell r="E373" t="str">
            <v>Building</v>
          </cell>
        </row>
        <row r="374">
          <cell r="A374">
            <v>810316</v>
          </cell>
          <cell r="C374" t="str">
            <v>Fruit Juice Expansion</v>
          </cell>
          <cell r="D374" t="str">
            <v>(Capex - 15-03-04)</v>
          </cell>
          <cell r="E374" t="str">
            <v>Plant &amp; Machinery (Installation)</v>
          </cell>
        </row>
        <row r="375">
          <cell r="A375">
            <v>810317</v>
          </cell>
          <cell r="C375" t="str">
            <v>Fruit Juice Expansion</v>
          </cell>
          <cell r="D375" t="str">
            <v>(Capex - 15-03-04)</v>
          </cell>
          <cell r="E375" t="str">
            <v>Electrical Installation</v>
          </cell>
        </row>
        <row r="376">
          <cell r="A376">
            <v>810318</v>
          </cell>
          <cell r="C376" t="str">
            <v>Fruit Juice Expansion</v>
          </cell>
          <cell r="D376" t="str">
            <v>(Capex - 15-03-04)</v>
          </cell>
          <cell r="E376" t="str">
            <v>Plant &amp; Machinery (Installation)</v>
          </cell>
        </row>
        <row r="377">
          <cell r="A377">
            <v>710492</v>
          </cell>
          <cell r="C377" t="str">
            <v>TV &amp; Micro Oven-A.Mehra</v>
          </cell>
          <cell r="D377" t="str">
            <v>No-Capex</v>
          </cell>
          <cell r="E377" t="str">
            <v>Furniture &amp; Fixture</v>
          </cell>
        </row>
        <row r="378">
          <cell r="A378">
            <v>810320</v>
          </cell>
          <cell r="C378" t="str">
            <v>Tomato Ketchap</v>
          </cell>
          <cell r="D378" t="str">
            <v>(Capex - 01-04-05)</v>
          </cell>
          <cell r="E378" t="str">
            <v xml:space="preserve">Plant &amp; Machinery </v>
          </cell>
        </row>
        <row r="379">
          <cell r="A379">
            <v>810321</v>
          </cell>
          <cell r="C379" t="str">
            <v>Filtration System</v>
          </cell>
          <cell r="D379" t="str">
            <v>(Capex - 05-04-05)</v>
          </cell>
          <cell r="E379" t="str">
            <v xml:space="preserve">Plant &amp; Machinery </v>
          </cell>
        </row>
        <row r="380">
          <cell r="A380">
            <v>810322</v>
          </cell>
          <cell r="C380" t="str">
            <v>Taxol Section</v>
          </cell>
          <cell r="D380" t="str">
            <v>(Capex - 22-03-04)</v>
          </cell>
          <cell r="E380" t="str">
            <v>Electrical Installation</v>
          </cell>
        </row>
        <row r="381">
          <cell r="A381">
            <v>810323</v>
          </cell>
          <cell r="C381" t="str">
            <v>Fruit Juice Expansion</v>
          </cell>
          <cell r="D381" t="str">
            <v>(Capex - 15-03-04)</v>
          </cell>
          <cell r="E381" t="str">
            <v>Electrical Installation</v>
          </cell>
        </row>
        <row r="382">
          <cell r="A382">
            <v>810324</v>
          </cell>
          <cell r="C382" t="str">
            <v>Fruit Juice Expansion</v>
          </cell>
          <cell r="D382" t="str">
            <v>(Capex - 15-03-04)</v>
          </cell>
          <cell r="E382" t="str">
            <v>Plant &amp; Machinery (Installation)</v>
          </cell>
        </row>
        <row r="383">
          <cell r="A383">
            <v>810325</v>
          </cell>
          <cell r="C383" t="str">
            <v>Fruit Juice Expansion</v>
          </cell>
          <cell r="D383" t="str">
            <v>(Capex - 15-03-04)</v>
          </cell>
          <cell r="E383" t="str">
            <v>Plant &amp; Machinery (Installation)</v>
          </cell>
        </row>
        <row r="384">
          <cell r="A384">
            <v>810326</v>
          </cell>
          <cell r="C384" t="str">
            <v>Fruit Juice Expansion</v>
          </cell>
          <cell r="D384" t="str">
            <v>(Capex - 15-03-04)</v>
          </cell>
          <cell r="E384" t="str">
            <v>Building</v>
          </cell>
        </row>
        <row r="385">
          <cell r="A385">
            <v>810327</v>
          </cell>
          <cell r="C385" t="str">
            <v>Boundary Wall</v>
          </cell>
          <cell r="D385" t="str">
            <v>(Capex - 06-03-04)</v>
          </cell>
          <cell r="E385" t="str">
            <v>Building</v>
          </cell>
        </row>
        <row r="386">
          <cell r="A386">
            <v>810328</v>
          </cell>
          <cell r="C386" t="str">
            <v>Fruit Juice Expansion</v>
          </cell>
          <cell r="D386" t="str">
            <v>(Capex - 15-03-04)</v>
          </cell>
          <cell r="E386" t="str">
            <v>Building</v>
          </cell>
        </row>
        <row r="387">
          <cell r="A387">
            <v>810329</v>
          </cell>
          <cell r="C387" t="str">
            <v>Fruit Juice Expansion</v>
          </cell>
          <cell r="D387" t="str">
            <v>(Capex - 15-03-04)</v>
          </cell>
          <cell r="E387" t="str">
            <v>Building</v>
          </cell>
        </row>
        <row r="388">
          <cell r="A388">
            <v>810330</v>
          </cell>
          <cell r="C388" t="str">
            <v>Taxol Section</v>
          </cell>
          <cell r="D388" t="str">
            <v>(Capex - 22-03-04)</v>
          </cell>
          <cell r="E388" t="str">
            <v>Plant &amp; Machinery (Installation)</v>
          </cell>
        </row>
        <row r="389">
          <cell r="A389">
            <v>810331</v>
          </cell>
          <cell r="C389" t="str">
            <v>Taxol Section</v>
          </cell>
          <cell r="D389" t="str">
            <v>(Capex - 22-03-04)</v>
          </cell>
          <cell r="E389" t="str">
            <v>Plant &amp; Machinery (Installation)</v>
          </cell>
        </row>
        <row r="390">
          <cell r="A390">
            <v>810332</v>
          </cell>
          <cell r="C390" t="str">
            <v>Fruit Juice Expansion</v>
          </cell>
          <cell r="D390" t="str">
            <v>(Capex - 15-03-04)</v>
          </cell>
          <cell r="E390" t="str">
            <v>Plant &amp; Machinery (Installation)</v>
          </cell>
        </row>
        <row r="391">
          <cell r="A391">
            <v>810333</v>
          </cell>
          <cell r="C391" t="str">
            <v>Taxol Section</v>
          </cell>
          <cell r="D391" t="str">
            <v>(Capex - 22-03-04)</v>
          </cell>
          <cell r="E391" t="str">
            <v>Plant &amp; Machinery (Installation)</v>
          </cell>
        </row>
        <row r="392">
          <cell r="A392">
            <v>810334</v>
          </cell>
          <cell r="C392" t="str">
            <v>Fruit Juice Expansion</v>
          </cell>
          <cell r="D392" t="str">
            <v>(Capex - 15-03-04)</v>
          </cell>
          <cell r="E392" t="str">
            <v>Plant &amp; Machinery</v>
          </cell>
        </row>
        <row r="393">
          <cell r="A393">
            <v>810335</v>
          </cell>
          <cell r="C393" t="str">
            <v>Fruit Juice Expansion</v>
          </cell>
          <cell r="D393" t="str">
            <v>(Capex - 15-03-04)</v>
          </cell>
          <cell r="E393" t="str">
            <v>Plant &amp; Machinery (Installation)</v>
          </cell>
        </row>
        <row r="394">
          <cell r="A394">
            <v>810336</v>
          </cell>
          <cell r="C394" t="str">
            <v>Fruit Juice Expansion</v>
          </cell>
          <cell r="D394" t="str">
            <v>(Capex - 05-04-05)</v>
          </cell>
          <cell r="E394" t="str">
            <v>Plant &amp; Machinery (Installation)</v>
          </cell>
        </row>
        <row r="395">
          <cell r="A395">
            <v>810338</v>
          </cell>
          <cell r="C395" t="str">
            <v>Taxol Section</v>
          </cell>
          <cell r="D395" t="str">
            <v>(Capex - 22-03-04)</v>
          </cell>
          <cell r="E395" t="str">
            <v xml:space="preserve">Plant &amp; Machinery </v>
          </cell>
        </row>
        <row r="396">
          <cell r="A396">
            <v>810339</v>
          </cell>
          <cell r="C396" t="str">
            <v>Fruit Juice Expansion</v>
          </cell>
          <cell r="D396" t="str">
            <v>(Capex - 15-03-04)</v>
          </cell>
          <cell r="E396" t="str">
            <v>Building</v>
          </cell>
        </row>
        <row r="397">
          <cell r="A397">
            <v>810340</v>
          </cell>
          <cell r="C397" t="str">
            <v>Taxol Section</v>
          </cell>
          <cell r="D397" t="str">
            <v>(Capex - 22-03-04)</v>
          </cell>
          <cell r="E397" t="str">
            <v>Plant &amp; Machinery (Installation)</v>
          </cell>
        </row>
        <row r="398">
          <cell r="A398">
            <v>810341</v>
          </cell>
          <cell r="C398" t="str">
            <v>Taxol Section</v>
          </cell>
          <cell r="D398" t="str">
            <v>(Capex - 22-03-04)</v>
          </cell>
          <cell r="E398" t="str">
            <v>Plant &amp; Machinery (Installation)</v>
          </cell>
        </row>
        <row r="399">
          <cell r="A399">
            <v>810342</v>
          </cell>
          <cell r="C399" t="str">
            <v>Taxol Section</v>
          </cell>
          <cell r="D399" t="str">
            <v>(Capex - 22-03-04)</v>
          </cell>
          <cell r="E399" t="str">
            <v>Plant &amp; Machinery (Installation)</v>
          </cell>
        </row>
        <row r="400">
          <cell r="A400">
            <v>810343</v>
          </cell>
          <cell r="C400" t="str">
            <v>Fruit Juice Expansion</v>
          </cell>
          <cell r="D400" t="str">
            <v>(Capex - 15-03-04)</v>
          </cell>
          <cell r="E400" t="str">
            <v>Plant &amp; Machinery (Installation)</v>
          </cell>
        </row>
        <row r="401">
          <cell r="A401">
            <v>810344</v>
          </cell>
          <cell r="C401" t="str">
            <v>Taxol Section</v>
          </cell>
          <cell r="D401" t="str">
            <v>(Capex - 22-03-04)</v>
          </cell>
          <cell r="E401" t="str">
            <v>Plant &amp; Machinery (Installation)</v>
          </cell>
        </row>
        <row r="402">
          <cell r="A402">
            <v>810345</v>
          </cell>
          <cell r="C402" t="str">
            <v>Kennel House</v>
          </cell>
          <cell r="D402" t="str">
            <v>(Capex - 18-03-04)</v>
          </cell>
          <cell r="E402" t="str">
            <v>Building</v>
          </cell>
        </row>
        <row r="403">
          <cell r="A403">
            <v>810346</v>
          </cell>
          <cell r="C403" t="str">
            <v>Taxol Section</v>
          </cell>
          <cell r="D403" t="str">
            <v>(Capex - 22-03-04)</v>
          </cell>
          <cell r="E403" t="str">
            <v xml:space="preserve">Plant &amp; Machinery </v>
          </cell>
        </row>
        <row r="404">
          <cell r="A404">
            <v>810347</v>
          </cell>
          <cell r="C404" t="str">
            <v>Fruit Juice Expansion</v>
          </cell>
          <cell r="D404" t="str">
            <v>(Capex - 21-04-05)</v>
          </cell>
          <cell r="E404" t="str">
            <v xml:space="preserve">Plant &amp; Machinery </v>
          </cell>
        </row>
        <row r="405">
          <cell r="A405">
            <v>810348</v>
          </cell>
          <cell r="C405" t="str">
            <v>Taxol Section</v>
          </cell>
          <cell r="D405" t="str">
            <v>(Capex - 22-03-04)</v>
          </cell>
          <cell r="E405" t="str">
            <v>Plant &amp; Machinery (Installation)</v>
          </cell>
        </row>
        <row r="406">
          <cell r="A406">
            <v>810350</v>
          </cell>
          <cell r="C406" t="str">
            <v>Taxol Section</v>
          </cell>
          <cell r="D406" t="str">
            <v>(Capex - 22-03-04)</v>
          </cell>
          <cell r="E406" t="str">
            <v>Plant &amp; Machinery (Installation)</v>
          </cell>
        </row>
        <row r="407">
          <cell r="A407">
            <v>810351</v>
          </cell>
          <cell r="C407" t="str">
            <v>Fruit Juice Expansion</v>
          </cell>
          <cell r="D407" t="str">
            <v>(Capex - 15-03-04)</v>
          </cell>
          <cell r="E407" t="str">
            <v>Building</v>
          </cell>
        </row>
        <row r="408">
          <cell r="A408">
            <v>810352</v>
          </cell>
          <cell r="C408" t="str">
            <v>Kennel House</v>
          </cell>
          <cell r="D408" t="str">
            <v>(Capex - 18-03-04)</v>
          </cell>
          <cell r="E408" t="str">
            <v>Building</v>
          </cell>
        </row>
        <row r="409">
          <cell r="A409">
            <v>810354</v>
          </cell>
          <cell r="C409" t="str">
            <v>Fruit Juice Expansion</v>
          </cell>
          <cell r="D409" t="str">
            <v>(Capex - 13-04-05)</v>
          </cell>
          <cell r="E409" t="str">
            <v>Building</v>
          </cell>
        </row>
        <row r="410">
          <cell r="A410">
            <v>810355</v>
          </cell>
          <cell r="C410" t="str">
            <v>Taxol Section</v>
          </cell>
          <cell r="D410" t="str">
            <v>(Capex - 22-03-04)</v>
          </cell>
          <cell r="E410" t="str">
            <v>Plant &amp; Machinery (Installation)</v>
          </cell>
        </row>
        <row r="411">
          <cell r="A411">
            <v>810356</v>
          </cell>
          <cell r="C411" t="str">
            <v>Fruit Juice Expansion</v>
          </cell>
          <cell r="D411" t="str">
            <v>(Capex - 21-04-05)</v>
          </cell>
          <cell r="E411" t="str">
            <v>Plant &amp; Machinery (Installation)</v>
          </cell>
        </row>
        <row r="412">
          <cell r="A412">
            <v>810357</v>
          </cell>
          <cell r="C412" t="str">
            <v>Taxol Section</v>
          </cell>
          <cell r="D412" t="str">
            <v>(Capex - 22-03-04)</v>
          </cell>
          <cell r="E412" t="str">
            <v>Plant &amp; Machinery (Installation)</v>
          </cell>
        </row>
        <row r="413">
          <cell r="A413">
            <v>810358</v>
          </cell>
          <cell r="C413" t="str">
            <v>Fruit Juice Expansion</v>
          </cell>
          <cell r="D413" t="str">
            <v>(Capex - 15-03-04)</v>
          </cell>
          <cell r="E413" t="str">
            <v>Plant &amp; Machinery (Installation)</v>
          </cell>
        </row>
        <row r="414">
          <cell r="A414">
            <v>810359</v>
          </cell>
          <cell r="C414" t="str">
            <v>Photo Copy machine</v>
          </cell>
          <cell r="D414" t="str">
            <v>(Capex - 21-03-04)</v>
          </cell>
          <cell r="E414" t="str">
            <v>Office Equipment</v>
          </cell>
        </row>
        <row r="415">
          <cell r="A415">
            <v>810360</v>
          </cell>
          <cell r="C415" t="str">
            <v>Taxol Section</v>
          </cell>
          <cell r="D415" t="str">
            <v>(Capex - 22-03-04)</v>
          </cell>
          <cell r="E415" t="str">
            <v>Plant &amp; Machinery (Installation)</v>
          </cell>
        </row>
        <row r="416">
          <cell r="A416">
            <v>810363</v>
          </cell>
          <cell r="C416" t="str">
            <v>Taxol Section</v>
          </cell>
          <cell r="D416" t="str">
            <v>(Capex - 22-03-04)</v>
          </cell>
          <cell r="E416" t="str">
            <v>Plant &amp; Machinery (Installation)</v>
          </cell>
        </row>
        <row r="417">
          <cell r="A417">
            <v>870062</v>
          </cell>
          <cell r="C417" t="str">
            <v>Colour Printer-4600</v>
          </cell>
          <cell r="D417" t="str">
            <v>No-Capex</v>
          </cell>
          <cell r="E417" t="str">
            <v>Office Equipment</v>
          </cell>
        </row>
        <row r="418">
          <cell r="A418">
            <v>870064</v>
          </cell>
          <cell r="C418" t="str">
            <v>Digital Camera</v>
          </cell>
          <cell r="D418" t="str">
            <v>No-Capex</v>
          </cell>
          <cell r="E418" t="str">
            <v>Office Equipment</v>
          </cell>
        </row>
        <row r="419">
          <cell r="A419">
            <v>870065</v>
          </cell>
          <cell r="C419" t="str">
            <v>Vehicle - Badri Narayan</v>
          </cell>
          <cell r="D419" t="str">
            <v>No-Capex</v>
          </cell>
          <cell r="E419" t="str">
            <v>Vehicle</v>
          </cell>
        </row>
        <row r="420">
          <cell r="A420">
            <v>870072</v>
          </cell>
          <cell r="C420" t="str">
            <v>Office Equipment</v>
          </cell>
          <cell r="D420" t="str">
            <v>No-Capex</v>
          </cell>
          <cell r="E420" t="str">
            <v>Office Equipment</v>
          </cell>
        </row>
        <row r="421">
          <cell r="A421">
            <v>870075</v>
          </cell>
          <cell r="C421" t="str">
            <v>Mobile Phone-Kharmania</v>
          </cell>
          <cell r="D421" t="str">
            <v>No-Capex</v>
          </cell>
          <cell r="E421" t="str">
            <v>Office Equipment</v>
          </cell>
        </row>
        <row r="422">
          <cell r="A422">
            <v>870083</v>
          </cell>
          <cell r="C422" t="str">
            <v>Cordless telephone-Reception</v>
          </cell>
          <cell r="D422" t="str">
            <v>No-Capex</v>
          </cell>
          <cell r="E422" t="str">
            <v>Office Equipment</v>
          </cell>
        </row>
        <row r="423">
          <cell r="A423">
            <v>870087</v>
          </cell>
          <cell r="C423" t="str">
            <v>Fan-2 Pcs Deepak Kestwal</v>
          </cell>
          <cell r="D423" t="str">
            <v>No-Capex</v>
          </cell>
          <cell r="E423" t="str">
            <v>Furniture &amp; Fixture</v>
          </cell>
        </row>
        <row r="424">
          <cell r="A424">
            <v>870087</v>
          </cell>
          <cell r="C424" t="str">
            <v>Fan-2 Pcs Swapan Barik</v>
          </cell>
          <cell r="D424" t="str">
            <v>No-Capex</v>
          </cell>
          <cell r="E424" t="str">
            <v>Furniture &amp; Fixture</v>
          </cell>
        </row>
        <row r="425">
          <cell r="A425">
            <v>870087</v>
          </cell>
          <cell r="C425" t="str">
            <v>Fan-2 Pcs Alok Saxena</v>
          </cell>
          <cell r="D425" t="str">
            <v>No-Capex</v>
          </cell>
          <cell r="E425" t="str">
            <v>Furniture &amp; Fixture</v>
          </cell>
        </row>
        <row r="426">
          <cell r="A426">
            <v>870089</v>
          </cell>
          <cell r="C426" t="str">
            <v>Digital Camera</v>
          </cell>
          <cell r="D426" t="str">
            <v>No-Capex</v>
          </cell>
          <cell r="E426" t="str">
            <v>Office Equipment</v>
          </cell>
        </row>
        <row r="427">
          <cell r="A427">
            <v>870092</v>
          </cell>
          <cell r="C427" t="str">
            <v>Vehicle - G.Kashinath</v>
          </cell>
          <cell r="D427" t="str">
            <v>No-Capex</v>
          </cell>
          <cell r="E427" t="str">
            <v>Vehicle</v>
          </cell>
        </row>
        <row r="428">
          <cell r="A428">
            <v>870115</v>
          </cell>
          <cell r="C428" t="str">
            <v>Telephone Set-A.Guin</v>
          </cell>
          <cell r="D428" t="str">
            <v>No-Capex</v>
          </cell>
          <cell r="E428" t="str">
            <v>Furniture &amp; Fixture</v>
          </cell>
        </row>
        <row r="429">
          <cell r="A429">
            <v>870139</v>
          </cell>
          <cell r="C429" t="str">
            <v>Caller ID Phone-Gate - 1</v>
          </cell>
          <cell r="D429" t="str">
            <v>No-Capex</v>
          </cell>
          <cell r="E429" t="str">
            <v>Office Equipment</v>
          </cell>
        </row>
        <row r="430">
          <cell r="A430">
            <v>870143</v>
          </cell>
          <cell r="C430" t="str">
            <v>3 Row Ridger - Apiculture Brj</v>
          </cell>
          <cell r="D430" t="str">
            <v>No-Capex</v>
          </cell>
          <cell r="E430" t="str">
            <v>Plant &amp; Machinery- Apiculture Brj</v>
          </cell>
        </row>
        <row r="431">
          <cell r="A431">
            <v>870143</v>
          </cell>
          <cell r="C431" t="str">
            <v>Bearing &amp; Spool - Apiculture Brj</v>
          </cell>
          <cell r="D431" t="str">
            <v>No-Capex</v>
          </cell>
          <cell r="E431" t="str">
            <v>Plant &amp; Machinery- Apiculture Brj</v>
          </cell>
        </row>
        <row r="432">
          <cell r="A432">
            <v>870147</v>
          </cell>
          <cell r="C432" t="str">
            <v>Tools &amp; Implements</v>
          </cell>
          <cell r="D432" t="str">
            <v>No-Capex</v>
          </cell>
          <cell r="E432" t="str">
            <v>Tools &amp; Implements</v>
          </cell>
        </row>
        <row r="433">
          <cell r="A433">
            <v>870149</v>
          </cell>
          <cell r="C433" t="str">
            <v>Plant &amp; Machinery</v>
          </cell>
          <cell r="D433" t="str">
            <v>No-Capex</v>
          </cell>
          <cell r="E433" t="str">
            <v>Plant &amp; Machinery (Installation)</v>
          </cell>
        </row>
        <row r="434">
          <cell r="A434">
            <v>870159</v>
          </cell>
          <cell r="C434" t="str">
            <v>Electrical</v>
          </cell>
          <cell r="D434" t="str">
            <v>No-Capex</v>
          </cell>
          <cell r="E434" t="str">
            <v>Electrical Installation</v>
          </cell>
        </row>
        <row r="435">
          <cell r="A435">
            <v>830701</v>
          </cell>
          <cell r="C435" t="str">
            <v>Fabrication</v>
          </cell>
          <cell r="D435" t="str">
            <v>No-Capex</v>
          </cell>
          <cell r="E435" t="str">
            <v>Repair &amp; maintenance Plant &amp; Mach</v>
          </cell>
        </row>
        <row r="436">
          <cell r="A436">
            <v>830740</v>
          </cell>
          <cell r="C436" t="str">
            <v>Kennel House</v>
          </cell>
          <cell r="D436" t="str">
            <v>(Capex - 06-04-05)</v>
          </cell>
          <cell r="E436" t="str">
            <v>Building</v>
          </cell>
        </row>
        <row r="437">
          <cell r="A437">
            <v>830744</v>
          </cell>
          <cell r="C437" t="str">
            <v>LDM Section</v>
          </cell>
          <cell r="D437" t="str">
            <v>Maintenance Work</v>
          </cell>
          <cell r="E437" t="str">
            <v>Repair &amp; maintenance Others</v>
          </cell>
        </row>
        <row r="438">
          <cell r="A438">
            <v>830809</v>
          </cell>
          <cell r="C438" t="str">
            <v>Spares For Tetrapack</v>
          </cell>
          <cell r="D438" t="str">
            <v>(Capex - 15-03-04)</v>
          </cell>
          <cell r="E438" t="str">
            <v>Plant &amp; Machinery (Installation)</v>
          </cell>
        </row>
        <row r="439">
          <cell r="A439">
            <v>830940</v>
          </cell>
          <cell r="C439" t="str">
            <v>UPS For Domino &amp; Office</v>
          </cell>
          <cell r="D439" t="str">
            <v>No-Capex</v>
          </cell>
          <cell r="E439" t="str">
            <v>Office Equipment</v>
          </cell>
        </row>
        <row r="440">
          <cell r="A440">
            <v>850012</v>
          </cell>
          <cell r="C440" t="str">
            <v xml:space="preserve">Kakani Nursery </v>
          </cell>
          <cell r="D440" t="str">
            <v>No-Capex</v>
          </cell>
          <cell r="E440" t="str">
            <v>Plant &amp; Machinery</v>
          </cell>
        </row>
        <row r="441">
          <cell r="A441">
            <v>870185</v>
          </cell>
          <cell r="C441" t="str">
            <v>Mobile Phone-D.S.Adhikary</v>
          </cell>
          <cell r="D441" t="str">
            <v>No-Capex</v>
          </cell>
          <cell r="E441" t="str">
            <v>Office Equipment</v>
          </cell>
        </row>
        <row r="442">
          <cell r="A442">
            <v>870001</v>
          </cell>
          <cell r="C442" t="str">
            <v>Cordless Phone-Manish</v>
          </cell>
          <cell r="D442" t="str">
            <v>No-Capex</v>
          </cell>
          <cell r="E442" t="str">
            <v>Furniture &amp; Fixture</v>
          </cell>
        </row>
        <row r="443">
          <cell r="A443">
            <v>870007</v>
          </cell>
          <cell r="C443" t="str">
            <v>Ceiling Fan-3 Pcs</v>
          </cell>
          <cell r="D443" t="str">
            <v>No-Capex</v>
          </cell>
          <cell r="E443" t="str">
            <v>Furniture &amp; Fixture</v>
          </cell>
        </row>
        <row r="444">
          <cell r="A444">
            <v>870012</v>
          </cell>
          <cell r="C444" t="str">
            <v>Refrigerator-Bibek Agarwal</v>
          </cell>
          <cell r="D444" t="str">
            <v>No-Capex</v>
          </cell>
          <cell r="E444" t="str">
            <v>Furniture &amp; Fixture</v>
          </cell>
        </row>
        <row r="445">
          <cell r="A445">
            <v>870013</v>
          </cell>
          <cell r="C445" t="str">
            <v>Caller ID Phone</v>
          </cell>
          <cell r="D445" t="str">
            <v>No-Capex</v>
          </cell>
          <cell r="E445" t="str">
            <v>Office Equipment</v>
          </cell>
        </row>
        <row r="446">
          <cell r="A446">
            <v>870016</v>
          </cell>
          <cell r="C446" t="str">
            <v>Laptop Computer-1 Pcs</v>
          </cell>
          <cell r="D446" t="str">
            <v>No-Capex</v>
          </cell>
          <cell r="E446" t="str">
            <v>Office Equipment</v>
          </cell>
        </row>
        <row r="447">
          <cell r="A447">
            <v>870028</v>
          </cell>
          <cell r="C447" t="str">
            <v>Epson Printer-LQ2180</v>
          </cell>
          <cell r="D447" t="str">
            <v>No-Capex</v>
          </cell>
          <cell r="E447" t="str">
            <v>Office Equipment</v>
          </cell>
        </row>
        <row r="448">
          <cell r="A448">
            <v>870029</v>
          </cell>
          <cell r="C448" t="str">
            <v>Laptop Computer-2Pcs</v>
          </cell>
          <cell r="D448" t="str">
            <v>No-Capex</v>
          </cell>
          <cell r="E448" t="str">
            <v>Office Equipment</v>
          </cell>
        </row>
        <row r="449">
          <cell r="A449">
            <v>870036</v>
          </cell>
          <cell r="C449" t="str">
            <v>Caller ID Phone-B.Agarwal</v>
          </cell>
          <cell r="D449" t="str">
            <v>No-Capex</v>
          </cell>
          <cell r="E449" t="str">
            <v>Furniture &amp; Fixture</v>
          </cell>
        </row>
        <row r="450">
          <cell r="A450">
            <v>870037</v>
          </cell>
          <cell r="C450" t="str">
            <v>Caller ID Phone-3 pcs-Office</v>
          </cell>
          <cell r="D450" t="str">
            <v>No-Capex</v>
          </cell>
          <cell r="E450" t="str">
            <v>Office Equipment</v>
          </cell>
        </row>
        <row r="451">
          <cell r="A451">
            <v>870043</v>
          </cell>
          <cell r="C451" t="str">
            <v>Furniture &amp; Fixture</v>
          </cell>
          <cell r="D451" t="str">
            <v>No-Capex</v>
          </cell>
          <cell r="E451" t="str">
            <v>Furniture &amp; Fixture</v>
          </cell>
        </row>
        <row r="452">
          <cell r="A452">
            <v>870043</v>
          </cell>
          <cell r="C452" t="str">
            <v>Furniture &amp; Fixture</v>
          </cell>
          <cell r="D452" t="str">
            <v>No-Capex</v>
          </cell>
          <cell r="E452" t="str">
            <v>Furniture &amp; Fixture</v>
          </cell>
        </row>
        <row r="453">
          <cell r="A453">
            <v>870047</v>
          </cell>
          <cell r="C453" t="str">
            <v>Vehicle - P.Shirali</v>
          </cell>
          <cell r="D453" t="str">
            <v>No-Capex</v>
          </cell>
          <cell r="E453" t="str">
            <v>Vehicle</v>
          </cell>
        </row>
        <row r="454">
          <cell r="A454">
            <v>870052</v>
          </cell>
          <cell r="C454" t="str">
            <v>Telephone Set-S.Mathur</v>
          </cell>
          <cell r="D454" t="str">
            <v>No-Capex</v>
          </cell>
          <cell r="E454" t="str">
            <v>Furniture &amp; Fixture</v>
          </cell>
        </row>
        <row r="455">
          <cell r="A455">
            <v>870062</v>
          </cell>
          <cell r="C455" t="str">
            <v>Colour Printer-4600</v>
          </cell>
          <cell r="D455" t="str">
            <v>No-Capex</v>
          </cell>
          <cell r="E455" t="str">
            <v>Office Equipment</v>
          </cell>
        </row>
        <row r="456">
          <cell r="A456">
            <v>870064</v>
          </cell>
          <cell r="C456" t="str">
            <v>Digital Camera</v>
          </cell>
          <cell r="D456" t="str">
            <v>No-Capex</v>
          </cell>
          <cell r="E456" t="str">
            <v>Office Equipment</v>
          </cell>
        </row>
        <row r="457">
          <cell r="A457">
            <v>870065</v>
          </cell>
          <cell r="C457" t="str">
            <v>Vehicle - Badri Narayan</v>
          </cell>
          <cell r="D457" t="str">
            <v>No-Capex</v>
          </cell>
          <cell r="E457" t="str">
            <v>Vehicle</v>
          </cell>
        </row>
        <row r="458">
          <cell r="A458">
            <v>870072</v>
          </cell>
          <cell r="C458" t="str">
            <v>Office Equipment</v>
          </cell>
          <cell r="D458" t="str">
            <v>No-Capex</v>
          </cell>
          <cell r="E458" t="str">
            <v>Office Equipment</v>
          </cell>
        </row>
        <row r="459">
          <cell r="A459">
            <v>870074</v>
          </cell>
          <cell r="C459" t="str">
            <v>Sand</v>
          </cell>
          <cell r="D459" t="str">
            <v>Maintenance</v>
          </cell>
          <cell r="E459" t="str">
            <v>Repair &amp; Maintenance Building - Nursery</v>
          </cell>
        </row>
        <row r="460">
          <cell r="A460">
            <v>870074</v>
          </cell>
          <cell r="C460" t="str">
            <v>Sand</v>
          </cell>
          <cell r="D460" t="str">
            <v>Maintenance</v>
          </cell>
          <cell r="E460" t="str">
            <v>Repair &amp; Maintenance Building - Nursery</v>
          </cell>
        </row>
        <row r="461">
          <cell r="A461">
            <v>870075</v>
          </cell>
          <cell r="C461" t="str">
            <v>Mobile Phone-Kharmania</v>
          </cell>
          <cell r="D461" t="str">
            <v>No-Capex</v>
          </cell>
          <cell r="E461" t="str">
            <v>Office Equipment</v>
          </cell>
        </row>
        <row r="462">
          <cell r="A462">
            <v>870083</v>
          </cell>
          <cell r="C462" t="str">
            <v>Cordless telephone-Reception</v>
          </cell>
          <cell r="D462" t="str">
            <v>No-Capex</v>
          </cell>
          <cell r="E462" t="str">
            <v>Office Equipment</v>
          </cell>
        </row>
        <row r="463">
          <cell r="A463">
            <v>870087</v>
          </cell>
          <cell r="C463" t="str">
            <v>Fan-2 Pcs Deepak Kestwal</v>
          </cell>
          <cell r="D463" t="str">
            <v>No-Capex</v>
          </cell>
          <cell r="E463" t="str">
            <v>Furniture &amp; Fixture</v>
          </cell>
        </row>
        <row r="464">
          <cell r="A464">
            <v>870087</v>
          </cell>
          <cell r="C464" t="str">
            <v>Fan-2 Pcs Swapan Barik</v>
          </cell>
          <cell r="D464" t="str">
            <v>No-Capex</v>
          </cell>
          <cell r="E464" t="str">
            <v>Furniture &amp; Fixture</v>
          </cell>
        </row>
        <row r="465">
          <cell r="A465">
            <v>870087</v>
          </cell>
          <cell r="C465" t="str">
            <v>Fan-2 Pcs Alok Saxena</v>
          </cell>
          <cell r="D465" t="str">
            <v>No-Capex</v>
          </cell>
          <cell r="E465" t="str">
            <v>Furniture &amp; Fixture</v>
          </cell>
        </row>
        <row r="466">
          <cell r="A466">
            <v>870089</v>
          </cell>
          <cell r="C466" t="str">
            <v>Digital Camera</v>
          </cell>
          <cell r="D466" t="str">
            <v>No-Capex</v>
          </cell>
          <cell r="E466" t="str">
            <v>Office Equipment</v>
          </cell>
        </row>
        <row r="467">
          <cell r="A467">
            <v>870092</v>
          </cell>
          <cell r="C467" t="str">
            <v>Vehicle - G.Kashinath</v>
          </cell>
          <cell r="D467" t="str">
            <v>No-Capex</v>
          </cell>
          <cell r="E467" t="str">
            <v>Vehicle</v>
          </cell>
        </row>
        <row r="468">
          <cell r="A468">
            <v>870095</v>
          </cell>
          <cell r="C468" t="str">
            <v>Vehicle</v>
          </cell>
          <cell r="D468" t="str">
            <v>(Capex - 05-03-04)</v>
          </cell>
          <cell r="E468" t="str">
            <v>Vehicle - Nissan Sunny- SPM</v>
          </cell>
        </row>
        <row r="469">
          <cell r="A469">
            <v>870097</v>
          </cell>
          <cell r="C469" t="str">
            <v>Printer-3300-Laser Jet</v>
          </cell>
          <cell r="D469" t="str">
            <v>Capex-42</v>
          </cell>
          <cell r="E469" t="str">
            <v>Office Equipment</v>
          </cell>
        </row>
        <row r="470">
          <cell r="A470">
            <v>870102</v>
          </cell>
          <cell r="C470" t="str">
            <v>Sand</v>
          </cell>
          <cell r="D470" t="str">
            <v>Maintenance</v>
          </cell>
          <cell r="E470" t="str">
            <v>Repair &amp; Maintenance Building - Nursery</v>
          </cell>
        </row>
        <row r="471">
          <cell r="A471">
            <v>870115</v>
          </cell>
          <cell r="C471" t="str">
            <v>Telephone Set-A.Guin</v>
          </cell>
          <cell r="D471" t="str">
            <v>No-Capex</v>
          </cell>
          <cell r="E471" t="str">
            <v>Furniture &amp; Fixture</v>
          </cell>
        </row>
        <row r="472">
          <cell r="A472">
            <v>870130</v>
          </cell>
          <cell r="C472" t="str">
            <v>Sand</v>
          </cell>
          <cell r="D472" t="str">
            <v>Maintenance</v>
          </cell>
          <cell r="E472" t="str">
            <v>Repair &amp; Maintenance Building - Nursery</v>
          </cell>
        </row>
        <row r="473">
          <cell r="A473">
            <v>870130</v>
          </cell>
          <cell r="C473" t="str">
            <v>Sand</v>
          </cell>
          <cell r="D473" t="str">
            <v>Maintenance</v>
          </cell>
          <cell r="E473" t="str">
            <v>Repair &amp; Maintenance Building - Nursery</v>
          </cell>
        </row>
        <row r="474">
          <cell r="A474">
            <v>870139</v>
          </cell>
          <cell r="C474" t="str">
            <v>Caller ID Phone-Gate - 1</v>
          </cell>
          <cell r="D474" t="str">
            <v>No-Capex</v>
          </cell>
          <cell r="E474" t="str">
            <v>Office Equipment</v>
          </cell>
        </row>
        <row r="475">
          <cell r="A475">
            <v>870143</v>
          </cell>
          <cell r="C475" t="str">
            <v>3 Row Ridger - Apiculture Brj</v>
          </cell>
          <cell r="D475" t="str">
            <v>No-Capex</v>
          </cell>
          <cell r="E475" t="str">
            <v>Plant &amp; Machinery- Apiculture Brj</v>
          </cell>
        </row>
        <row r="476">
          <cell r="A476">
            <v>870143</v>
          </cell>
          <cell r="C476" t="str">
            <v>Bearing &amp; Spool - Apiculture Brj</v>
          </cell>
          <cell r="D476" t="str">
            <v>No-Capex</v>
          </cell>
          <cell r="E476" t="str">
            <v>Plant &amp; Machinery- Apiculture Brj</v>
          </cell>
        </row>
        <row r="477">
          <cell r="A477">
            <v>870147</v>
          </cell>
          <cell r="C477" t="str">
            <v>Tools &amp; Implements</v>
          </cell>
          <cell r="D477" t="str">
            <v>No-Capex</v>
          </cell>
          <cell r="E477" t="str">
            <v>Tools &amp; Implements</v>
          </cell>
        </row>
        <row r="478">
          <cell r="A478">
            <v>870149</v>
          </cell>
          <cell r="C478" t="str">
            <v>Plant &amp; Machinery</v>
          </cell>
          <cell r="D478" t="str">
            <v>No-Capex</v>
          </cell>
          <cell r="E478" t="str">
            <v>Plant &amp; Machinery (Installation)</v>
          </cell>
        </row>
        <row r="479">
          <cell r="A479">
            <v>870153</v>
          </cell>
          <cell r="C479" t="str">
            <v>Sand</v>
          </cell>
          <cell r="D479" t="str">
            <v>Maintenance</v>
          </cell>
          <cell r="E479" t="str">
            <v>Repair &amp; Maintenance Building - Nursery</v>
          </cell>
        </row>
        <row r="480">
          <cell r="A480">
            <v>870159</v>
          </cell>
          <cell r="C480" t="str">
            <v>Electrical</v>
          </cell>
          <cell r="D480" t="str">
            <v>No-Capex</v>
          </cell>
          <cell r="E480" t="str">
            <v>Electrical Installation</v>
          </cell>
        </row>
        <row r="481">
          <cell r="A481">
            <v>870170</v>
          </cell>
          <cell r="C481" t="str">
            <v>Mobile Phone-J.B.Sriwastav</v>
          </cell>
          <cell r="D481" t="str">
            <v>No-Capex</v>
          </cell>
          <cell r="E481" t="str">
            <v>Office Equipment</v>
          </cell>
        </row>
        <row r="482">
          <cell r="A482">
            <v>870183</v>
          </cell>
          <cell r="C482" t="str">
            <v>Office Equipment</v>
          </cell>
          <cell r="D482" t="str">
            <v>No-Capex</v>
          </cell>
          <cell r="E482" t="str">
            <v>Office Equipment</v>
          </cell>
        </row>
        <row r="483">
          <cell r="A483">
            <v>870183</v>
          </cell>
          <cell r="C483" t="str">
            <v>Office Equipment</v>
          </cell>
          <cell r="D483" t="str">
            <v>No-Capex</v>
          </cell>
          <cell r="E483" t="str">
            <v>Office Equipment</v>
          </cell>
        </row>
        <row r="484">
          <cell r="A484">
            <v>870183</v>
          </cell>
          <cell r="C484" t="str">
            <v>Office Equipment</v>
          </cell>
          <cell r="D484" t="str">
            <v>No-Capex</v>
          </cell>
          <cell r="E484" t="str">
            <v>Office Equipment</v>
          </cell>
        </row>
        <row r="485">
          <cell r="A485">
            <v>870183</v>
          </cell>
          <cell r="C485" t="str">
            <v>Office Equipment</v>
          </cell>
          <cell r="D485" t="str">
            <v>No-Capex</v>
          </cell>
          <cell r="E485" t="str">
            <v>Office Equipment</v>
          </cell>
        </row>
        <row r="486">
          <cell r="A486">
            <v>870185</v>
          </cell>
          <cell r="C486" t="str">
            <v>Mobile Phone-S.Lahiri</v>
          </cell>
          <cell r="D486" t="str">
            <v>No-Capex</v>
          </cell>
          <cell r="E486" t="str">
            <v>Office Equipment</v>
          </cell>
        </row>
        <row r="487">
          <cell r="A487">
            <v>870185</v>
          </cell>
          <cell r="C487" t="str">
            <v>Mobile Phone-D.S.Adhikary</v>
          </cell>
          <cell r="D487" t="str">
            <v>No-Capex</v>
          </cell>
          <cell r="E487" t="str">
            <v>Office Equipment</v>
          </cell>
        </row>
        <row r="488">
          <cell r="A488">
            <v>870187</v>
          </cell>
          <cell r="C488" t="str">
            <v>Mobile Phone-Bibek Agar</v>
          </cell>
          <cell r="D488" t="str">
            <v>No-Capex</v>
          </cell>
          <cell r="E488" t="str">
            <v>Office Equipment</v>
          </cell>
        </row>
        <row r="489">
          <cell r="A489">
            <v>870187</v>
          </cell>
          <cell r="C489" t="str">
            <v>Mobile Phone-Manish</v>
          </cell>
          <cell r="D489" t="str">
            <v>No-Capex</v>
          </cell>
          <cell r="E489" t="str">
            <v>Office Equipment</v>
          </cell>
        </row>
        <row r="490">
          <cell r="A490">
            <v>870187</v>
          </cell>
          <cell r="C490" t="str">
            <v>Mobile Phone-Kharmania</v>
          </cell>
          <cell r="D490" t="str">
            <v>No-Capex</v>
          </cell>
          <cell r="E490" t="str">
            <v>Office Equipment</v>
          </cell>
        </row>
        <row r="491">
          <cell r="A491">
            <v>870190</v>
          </cell>
          <cell r="C491" t="str">
            <v>Vehicle</v>
          </cell>
          <cell r="D491" t="str">
            <v>No-Capex</v>
          </cell>
          <cell r="E491" t="str">
            <v>Vehicle - Tarun Tuteja</v>
          </cell>
        </row>
        <row r="492">
          <cell r="A492">
            <v>870192</v>
          </cell>
          <cell r="C492" t="str">
            <v>Mobile Phone-DKB</v>
          </cell>
          <cell r="D492" t="str">
            <v>No-Capex</v>
          </cell>
          <cell r="E492" t="str">
            <v>Office Equipment</v>
          </cell>
        </row>
        <row r="493">
          <cell r="A493">
            <v>870192</v>
          </cell>
          <cell r="C493" t="str">
            <v>Mobile Phone-I.A.Saxena</v>
          </cell>
          <cell r="D493" t="str">
            <v>No-Capex</v>
          </cell>
          <cell r="E493" t="str">
            <v>Office Equipment</v>
          </cell>
        </row>
        <row r="494">
          <cell r="A494">
            <v>870192</v>
          </cell>
          <cell r="C494" t="str">
            <v>Mobile Phone-S.K.Trp(Pdn)</v>
          </cell>
          <cell r="D494" t="str">
            <v>No-Capex</v>
          </cell>
          <cell r="E494" t="str">
            <v>Office Equipment</v>
          </cell>
        </row>
        <row r="495">
          <cell r="A495">
            <v>870196</v>
          </cell>
          <cell r="C495" t="str">
            <v>Mobile Phone-Soni Kapoor</v>
          </cell>
          <cell r="D495" t="str">
            <v>No-Capex</v>
          </cell>
          <cell r="E495" t="str">
            <v>Office Equipment</v>
          </cell>
        </row>
        <row r="496">
          <cell r="A496">
            <v>870203</v>
          </cell>
          <cell r="C496" t="str">
            <v>Mobile Phone-Ketan Vyas</v>
          </cell>
          <cell r="D496" t="str">
            <v>No-Capex</v>
          </cell>
          <cell r="E496" t="str">
            <v>Office Equipment</v>
          </cell>
        </row>
        <row r="497">
          <cell r="A497">
            <v>870206</v>
          </cell>
          <cell r="C497" t="str">
            <v>Hardware</v>
          </cell>
          <cell r="D497" t="str">
            <v>No-Capex</v>
          </cell>
          <cell r="E497" t="str">
            <v>Repair &amp; maintenance Others</v>
          </cell>
        </row>
        <row r="498">
          <cell r="A498">
            <v>870211</v>
          </cell>
          <cell r="C498" t="str">
            <v>KTM Office - Marketing</v>
          </cell>
          <cell r="D498" t="str">
            <v>No-Capex</v>
          </cell>
          <cell r="E498" t="str">
            <v>Office Equipment</v>
          </cell>
        </row>
        <row r="499">
          <cell r="A499">
            <v>870214</v>
          </cell>
          <cell r="C499" t="str">
            <v>Mobile Phone -Kennel Super</v>
          </cell>
          <cell r="D499" t="str">
            <v>No-Capex</v>
          </cell>
          <cell r="E499" t="str">
            <v>Office Equipment</v>
          </cell>
        </row>
        <row r="500">
          <cell r="A500">
            <v>870214</v>
          </cell>
          <cell r="C500" t="str">
            <v>Mobile Phone -Reception</v>
          </cell>
          <cell r="D500" t="str">
            <v>No-Capex</v>
          </cell>
          <cell r="E500" t="str">
            <v>Office Equipment</v>
          </cell>
        </row>
        <row r="501">
          <cell r="A501">
            <v>870214</v>
          </cell>
          <cell r="C501" t="str">
            <v>Mobile Phone -Anuj Singh</v>
          </cell>
          <cell r="D501" t="str">
            <v>No-Capex</v>
          </cell>
          <cell r="E501" t="str">
            <v>Office Equipment</v>
          </cell>
        </row>
        <row r="502">
          <cell r="A502">
            <v>870214</v>
          </cell>
          <cell r="C502" t="str">
            <v xml:space="preserve">Mobile Phone -Anupam </v>
          </cell>
          <cell r="D502" t="str">
            <v>No-Capex</v>
          </cell>
          <cell r="E502" t="str">
            <v>Office Equipment</v>
          </cell>
        </row>
        <row r="503">
          <cell r="A503">
            <v>870214</v>
          </cell>
          <cell r="C503" t="str">
            <v>Mobile Phone -Purchase</v>
          </cell>
          <cell r="D503" t="str">
            <v>No-Capex</v>
          </cell>
          <cell r="E503" t="str">
            <v>Office Equipment</v>
          </cell>
        </row>
        <row r="504">
          <cell r="A504">
            <v>870214</v>
          </cell>
          <cell r="C504" t="str">
            <v xml:space="preserve">Mobile Phone -Group 4 </v>
          </cell>
          <cell r="D504" t="str">
            <v>No-Capex</v>
          </cell>
          <cell r="E504" t="str">
            <v>Office Equipment</v>
          </cell>
        </row>
        <row r="505">
          <cell r="A505">
            <v>870217</v>
          </cell>
          <cell r="C505" t="str">
            <v>Mobile Phone RM PM</v>
          </cell>
          <cell r="D505" t="str">
            <v>No-Capex</v>
          </cell>
          <cell r="E505" t="str">
            <v>Office Equipment</v>
          </cell>
        </row>
        <row r="506">
          <cell r="A506">
            <v>870233</v>
          </cell>
          <cell r="C506" t="str">
            <v>Color TV-Soni Kapoor</v>
          </cell>
          <cell r="D506" t="str">
            <v>No-Capex</v>
          </cell>
          <cell r="E506" t="str">
            <v>Furniture &amp; Fixture</v>
          </cell>
        </row>
        <row r="507">
          <cell r="A507">
            <v>870234</v>
          </cell>
          <cell r="C507" t="str">
            <v>Voltage Stabilizer-S.Kapoor</v>
          </cell>
          <cell r="D507" t="str">
            <v>Capex-18-(04-05)</v>
          </cell>
          <cell r="E507" t="str">
            <v>Furniture &amp; Fixture</v>
          </cell>
        </row>
        <row r="508">
          <cell r="A508">
            <v>870237</v>
          </cell>
          <cell r="C508" t="str">
            <v>Celing Fan-Soni Kapoor</v>
          </cell>
          <cell r="D508" t="str">
            <v>Capex-18-(04-05)</v>
          </cell>
          <cell r="E508" t="str">
            <v>Furniture &amp; Fixture</v>
          </cell>
        </row>
        <row r="509">
          <cell r="A509">
            <v>870238</v>
          </cell>
          <cell r="C509" t="str">
            <v>Cordless Telephone-B.Agarwal</v>
          </cell>
          <cell r="D509" t="str">
            <v>No-Capex</v>
          </cell>
          <cell r="E509" t="str">
            <v>Office Equipment</v>
          </cell>
        </row>
        <row r="510">
          <cell r="A510">
            <v>870239</v>
          </cell>
          <cell r="C510" t="str">
            <v>Cordless Telephone-K.Vyas</v>
          </cell>
          <cell r="D510" t="str">
            <v>Capex-18-(04-05)</v>
          </cell>
          <cell r="E510" t="str">
            <v>Furniture &amp; Fixture</v>
          </cell>
        </row>
        <row r="511">
          <cell r="A511">
            <v>870243</v>
          </cell>
          <cell r="C511" t="str">
            <v>Ceiling Fan-Bibek Agarwal</v>
          </cell>
          <cell r="D511" t="str">
            <v>No-Capex</v>
          </cell>
          <cell r="E511" t="str">
            <v>Furniture &amp; Fixture</v>
          </cell>
        </row>
        <row r="525">
          <cell r="A525" t="str">
            <v>710318-</v>
          </cell>
          <cell r="C525" t="str">
            <v>TV for Upendra Pradhan</v>
          </cell>
          <cell r="D525" t="str">
            <v>No-Capex</v>
          </cell>
          <cell r="E525" t="str">
            <v>Furniture &amp; Fixture</v>
          </cell>
        </row>
        <row r="529">
          <cell r="A529" t="str">
            <v>870233-</v>
          </cell>
          <cell r="C529" t="str">
            <v>Color TV-Ketan Vyas</v>
          </cell>
          <cell r="D529" t="str">
            <v>No-Capex</v>
          </cell>
          <cell r="E529" t="str">
            <v>Furniture &amp; Fixture</v>
          </cell>
        </row>
        <row r="530">
          <cell r="A530" t="str">
            <v>870233--</v>
          </cell>
          <cell r="C530" t="str">
            <v>Color TV-Bibek Agarwal</v>
          </cell>
          <cell r="D530" t="str">
            <v>No-Capex</v>
          </cell>
          <cell r="E530" t="str">
            <v>Furniture &amp; Fixture</v>
          </cell>
        </row>
        <row r="531">
          <cell r="A531" t="str">
            <v>870233---</v>
          </cell>
          <cell r="C531" t="str">
            <v>Refrigerator - Soni Kapoor</v>
          </cell>
          <cell r="D531" t="str">
            <v>No-Capex</v>
          </cell>
          <cell r="E531" t="str">
            <v>Furniture &amp; Fixture</v>
          </cell>
        </row>
        <row r="532">
          <cell r="A532" t="str">
            <v>870233----</v>
          </cell>
          <cell r="C532" t="str">
            <v>Refrigerator - Ketan Vyas</v>
          </cell>
          <cell r="D532" t="str">
            <v>No-Capex</v>
          </cell>
          <cell r="E532" t="str">
            <v>Furniture &amp; Fixture</v>
          </cell>
        </row>
        <row r="533">
          <cell r="A533" t="str">
            <v>870238-</v>
          </cell>
          <cell r="C533" t="str">
            <v>Cordless Telephone-S.Kapoor</v>
          </cell>
          <cell r="D533" t="str">
            <v>No-Capex</v>
          </cell>
          <cell r="E533" t="str">
            <v>Office Equipment</v>
          </cell>
        </row>
        <row r="534">
          <cell r="A534" t="str">
            <v>Fact</v>
          </cell>
          <cell r="D534" t="str">
            <v>Capex-02-03</v>
          </cell>
        </row>
        <row r="535">
          <cell r="A535" t="str">
            <v>Nursery</v>
          </cell>
          <cell r="C535" t="str">
            <v>Building</v>
          </cell>
          <cell r="D535" t="str">
            <v>Nur/001(03-04)</v>
          </cell>
          <cell r="E535" t="str">
            <v>Building</v>
          </cell>
        </row>
        <row r="536">
          <cell r="A536" t="str">
            <v xml:space="preserve">Rising </v>
          </cell>
          <cell r="C536" t="str">
            <v>Housing Complex</v>
          </cell>
          <cell r="D536" t="str">
            <v>Housing Complex</v>
          </cell>
          <cell r="E536" t="str">
            <v>Building</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 Area Hierarchy"/>
      <sheetName val="Bal Sheet Hierarchy"/>
      <sheetName val="P&amp;L Hierarchy"/>
      <sheetName val="Scale Link"/>
      <sheetName val="Cost Centre and JDE Link"/>
      <sheetName val="Home Page"/>
      <sheetName val="Country"/>
      <sheetName val="BNL"/>
      <sheetName val="BNTL"/>
      <sheetName val="BNTR"/>
      <sheetName val="Vol&amp;Rev"/>
      <sheetName val="BNL Vol&amp;Rev"/>
      <sheetName val="BNTL Vol&amp;Rev"/>
      <sheetName val="BNTR Vol&amp;Rev"/>
      <sheetName val="Country_Pivot"/>
      <sheetName val="BNL Pivot"/>
      <sheetName val="BNTL Pivot"/>
      <sheetName val="BNTR Pivot"/>
      <sheetName val="BNL TB"/>
      <sheetName val="BNL Exp Down"/>
      <sheetName val="BNTL TB"/>
      <sheetName val="BNTL Exp Down"/>
      <sheetName val="BNTR TB"/>
      <sheetName val="BNL COS"/>
      <sheetName val="BNTL COS"/>
      <sheetName val="BNTR COS"/>
    </sheetNames>
    <sheetDataSet>
      <sheetData sheetId="0"/>
      <sheetData sheetId="1"/>
      <sheetData sheetId="2"/>
      <sheetData sheetId="3">
        <row r="3">
          <cell r="B3">
            <v>105110000</v>
          </cell>
          <cell r="C3" t="str">
            <v>Dep Acct US</v>
          </cell>
          <cell r="D3" t="str">
            <v>105110XXX</v>
          </cell>
          <cell r="E3" t="str">
            <v>Depository Account US</v>
          </cell>
          <cell r="F3" t="str">
            <v>Cash (US dollars) in bank depository accounts, except time deposits and savings accounts, where separate bank accounts are maintained for deposits and disbusements. Account is non-interest bearing, and funds are unrestricted.  Operations having combined depository and disbursement accounts will use disbusement accounts for recording activity.</v>
          </cell>
          <cell r="G3" t="str">
            <v>Debit: Cash deposits, interest earned.  Credit: Transfers to disbursement, savings and time deposit accounts; remittances to Headquarters when made directly from this account; bank charges.</v>
          </cell>
        </row>
        <row r="4">
          <cell r="B4">
            <v>105120000</v>
          </cell>
          <cell r="C4" t="str">
            <v>Disb Acct US Non</v>
          </cell>
          <cell r="D4" t="str">
            <v>105120XXX</v>
          </cell>
          <cell r="E4" t="str">
            <v>Disbursement Account US Currency-Non Interest</v>
          </cell>
          <cell r="F4" t="str">
            <v>Cash (US dollars) in bank disbursements accounts, other than the payroll account.  Operations having combined depsoitory and disbursements accounts will use this account for both deposits and disbursements.  Account is non-interest bearing, and funds are unrestricted.</v>
          </cell>
          <cell r="G4" t="str">
            <v>Debit: Deposit of fixed funds authorized by Headquarters; replenishment of account by transfers from depository account; increase in fixed amount; at yearend, reclassification of bank accounts in an overdraft position to bank overdrafts account (210101XXX); deposits made directly to this account to offset overdrafts only if Headquarters has approved the depositing of current receipts directly to this account; deposits approved by Headquarters which are transferred directly from bank accounts of other operations; and regular deposits for those operations maintaining a combined depository and disbursement account.  Credit: disbursements, reversal of previous yearend reclassification entry for bank overdrafts, decrease in fixed amount, amount of funds when closed, and bank charges.</v>
          </cell>
        </row>
        <row r="5">
          <cell r="B5">
            <v>105120001</v>
          </cell>
          <cell r="C5" t="str">
            <v>Disb Acct US Non - Balancing</v>
          </cell>
          <cell r="D5" t="str">
            <v>105120XXX</v>
          </cell>
          <cell r="E5" t="str">
            <v>Disbursement Account US Currency-Non Interest</v>
          </cell>
          <cell r="F5" t="str">
            <v>Cash (US dollars) in bank disbursements accounts, other than the payroll account.  Operations having combined depsoitory and disbursements accounts will use this account for both deposits and disbursements.  Account is non-interest bearing, and funds are unrestricted.</v>
          </cell>
          <cell r="G5" t="str">
            <v>Debit: Deposit of fixed funds authorized by Headquarters; replenishment of account by transfers from depository account; increase in fixed amount; at yearend, reclassification of bank accounts in an overdraft position to bank overdrafts account (210101XXX); deposits made directly to this account to offset overdrafts only if Headquarters has approved the depositing of current receipts directly to this account; deposits approved by Headquarters which are transferred directly from bank accounts of other operations; and regular deposits for those operations maintaining a combined depository and disbursement account.  Credit: disbursements, reversal of previous yearend reclassification entry for bank overdrafts, decrease in fixed amount, amount of funds when closed, and bank charges.</v>
          </cell>
        </row>
        <row r="6">
          <cell r="B6">
            <v>105140000</v>
          </cell>
          <cell r="C6" t="str">
            <v>Petty Cash-US</v>
          </cell>
          <cell r="D6" t="str">
            <v>105140XXX</v>
          </cell>
          <cell r="E6" t="str">
            <v>Petty Cash-US</v>
          </cell>
          <cell r="F6" t="str">
            <v>Small cash funds (US dollars), maintained on an imprest basis, for minor day-to-day cash expenditures.  Local management will approve the establishment of such funds and of any subsequent increases or decreases to the funds.</v>
          </cell>
          <cell r="G6" t="str">
            <v>Debit: Amount of funds established and increases in established funds.  Credit: Decreases in established funds and amount of fudns when closed.</v>
          </cell>
        </row>
        <row r="7">
          <cell r="B7">
            <v>105150000</v>
          </cell>
          <cell r="C7" t="str">
            <v>Coin Cooler Changer Fund</v>
          </cell>
          <cell r="D7" t="str">
            <v>105150XXX</v>
          </cell>
          <cell r="E7" t="e">
            <v>#N/A</v>
          </cell>
          <cell r="F7" t="e">
            <v>#N/A</v>
          </cell>
          <cell r="G7" t="e">
            <v>#N/A</v>
          </cell>
        </row>
        <row r="8">
          <cell r="B8">
            <v>105210000</v>
          </cell>
          <cell r="C8" t="str">
            <v>Cash in Transit USD</v>
          </cell>
          <cell r="D8" t="str">
            <v>105210XXX</v>
          </cell>
          <cell r="E8" t="str">
            <v>Cash in Transit US Currency</v>
          </cell>
          <cell r="F8" t="str">
            <v>Cash collections (US dollars) received too late to be deposited with the last day of the month's receipts.</v>
          </cell>
          <cell r="G8" t="str">
            <v>Debit: Cash collections (US dollars) received too late for deposit on the last day of the month, and consolidated affiliate checks received after the close of the month but dated in the month just ended.  Credit: Amount deposited in the following month.</v>
          </cell>
        </row>
        <row r="9">
          <cell r="B9">
            <v>105220000</v>
          </cell>
          <cell r="C9" t="str">
            <v>CIT USD-Inc.pay</v>
          </cell>
          <cell r="D9" t="str">
            <v>105220XXX</v>
          </cell>
          <cell r="E9" t="e">
            <v>#N/A</v>
          </cell>
          <cell r="F9" t="e">
            <v>#N/A</v>
          </cell>
          <cell r="G9" t="e">
            <v>#N/A</v>
          </cell>
        </row>
        <row r="10">
          <cell r="B10">
            <v>105230000</v>
          </cell>
          <cell r="C10" t="str">
            <v>CIT USD-Out pay</v>
          </cell>
          <cell r="D10" t="str">
            <v>105230XXX</v>
          </cell>
          <cell r="E10" t="str">
            <v>Cash in Transit US Currency-Outgoing Payments</v>
          </cell>
          <cell r="F10" t="str">
            <v>Outgoing payments (US dollars) that have not yet been specifically applied to a vendor balance. This account should be cleared in a timely manner.</v>
          </cell>
          <cell r="G10" t="str">
            <v>Debit: The cash paid to vendors. Credit: Payments applied to specific vendor balances.</v>
          </cell>
        </row>
        <row r="11">
          <cell r="B11">
            <v>105240000</v>
          </cell>
          <cell r="C11" t="str">
            <v>Cash in Transit US Currency-Sweeps</v>
          </cell>
          <cell r="D11" t="str">
            <v>105240XXX</v>
          </cell>
          <cell r="E11" t="e">
            <v>#N/A</v>
          </cell>
          <cell r="F11" t="e">
            <v>#N/A</v>
          </cell>
          <cell r="G11" t="e">
            <v>#N/A</v>
          </cell>
        </row>
        <row r="12">
          <cell r="B12">
            <v>105250000</v>
          </cell>
          <cell r="C12" t="str">
            <v>Cash In Transit in Bound</v>
          </cell>
          <cell r="D12" t="str">
            <v>105250XXX</v>
          </cell>
          <cell r="E12" t="str">
            <v xml:space="preserve">Cash-in-Transit US Currency Treasury Inbound Clearing </v>
          </cell>
          <cell r="F12" t="str">
            <v>For Headquarters use only. This is a clearing/holding account used with the P78 SAP Treasury module to reflect commercial paper and/or time deposit activity. SAP records the offset of commercial paper/time deposit activity here until the actual cash account inflow/outflow is recorded by Treasury Accounting.</v>
          </cell>
          <cell r="G12" t="str">
            <v>Debit: When commercial paper is issued; when time deposit is reflected in applicable cash account. Credit: When commercial paper is reflected in applicable cash account; when time deposit is made.</v>
          </cell>
        </row>
        <row r="13">
          <cell r="B13">
            <v>105260000</v>
          </cell>
          <cell r="C13" t="str">
            <v>Cash In Transit Out Bound</v>
          </cell>
          <cell r="D13" t="str">
            <v>105260XXX</v>
          </cell>
          <cell r="E13" t="str">
            <v xml:space="preserve">Cash-in-Transit US Currency Treasury Outound Clearing </v>
          </cell>
          <cell r="F13" t="str">
            <v>For Headquarters use only. This is a clearing/holding account used with the P78 SAP Treasury module to reflect commercial paper and/or time deposit activity. SAP records the offset of commercial paper/time deposit activity here until the actual cash account inflow/outflow is recorded by Treasury Accounting.</v>
          </cell>
          <cell r="G13" t="str">
            <v xml:space="preserve">Debit: When commercial paper is reflected in applicable cash account; when time deposit is made. Credit: When commercial paper is issued; when time deposit is reflected in applicable cash account. </v>
          </cell>
        </row>
        <row r="14">
          <cell r="B14">
            <v>105510000</v>
          </cell>
          <cell r="C14" t="str">
            <v>Depository Account - Non US Currency - Non-Interest Bearing</v>
          </cell>
          <cell r="D14" t="str">
            <v>105510XXX</v>
          </cell>
          <cell r="E14" t="str">
            <v xml:space="preserve">Depository Account - Non US Currency - Non-Interest Bearing Unrestricted </v>
          </cell>
          <cell r="F14" t="str">
            <v>Cash (non-US dollars) in bank depository accounts, except time deposits and savings accounts, where separate bank accounts are maintained for deposits and disbusements.  Account is non-interest bearing, and funds are unrestricted.</v>
          </cell>
          <cell r="G14" t="str">
            <v>Debit: Cash deposits, interest earned.  Credit: Transfers to disbursement, savings and time deposit accounts; remittances to Headquarters when made directly from this account; bank charges.</v>
          </cell>
        </row>
        <row r="15">
          <cell r="B15">
            <v>105520000</v>
          </cell>
          <cell r="C15" t="str">
            <v>Disb Acct-NIBU N-US</v>
          </cell>
          <cell r="D15" t="str">
            <v>105520XXX</v>
          </cell>
          <cell r="E15" t="str">
            <v xml:space="preserve">Disbursement Account - Non U.S. Currency - Non-Interest Bearing Unrestricted </v>
          </cell>
          <cell r="F15" t="str">
            <v>Cash (non-US dollars) in bank disbursements accounts, other than the payroll account.  Operations having combined depsoitory and disbursements accounts will use this account for both deposits and disbursements.  Account is non-interest bearing, and funds are unrestricted.</v>
          </cell>
          <cell r="G15" t="str">
            <v>Debit: Deposit of fixed funds authorized by Headquarters; replenishment of account by transfers from depository account; increase in fixed amount; at yearend, reclassification of bank accounts in an overdraft position to bank overdrafts account (210101XXX); deposits made directly to this account to offset overdrafts only if Headquarters has approved the depositing of current receipts directly to this account; deposits approved by Headquarters which are transferred directly from bank accounts of other operations; and regular deposits for those operations maintaining a combined depository and disbursement account.  Credit: disbursements, reversal of previous yearend reclassification entry for bank overdrafts, decrease in fixed amount, amount of funds when closed, and bank charges.</v>
          </cell>
        </row>
        <row r="16">
          <cell r="B16">
            <v>105540000</v>
          </cell>
          <cell r="C16" t="str">
            <v>Petty Cash - Non US</v>
          </cell>
          <cell r="D16" t="str">
            <v>105540XXX</v>
          </cell>
          <cell r="E16" t="str">
            <v>Petty Cash - Non US</v>
          </cell>
          <cell r="F16" t="str">
            <v>Small cash funds (non-US dollars), maintained on an imprest basis, for minor day-to-day cash expenditures.  Local management will approve the establishment of such funds and of any subsequent increases or decreases to the funds.</v>
          </cell>
          <cell r="G16" t="str">
            <v>Debit: Amount of funds established and increases in established funds.  Credit: Decreases in established funds and amount of fudns when closed.</v>
          </cell>
        </row>
        <row r="17">
          <cell r="B17">
            <v>105550000</v>
          </cell>
          <cell r="C17" t="str">
            <v>Coin Cool Fund N-US</v>
          </cell>
          <cell r="D17" t="str">
            <v>105550XXX</v>
          </cell>
          <cell r="E17" t="str">
            <v>Coin Cooler Changer Fund Non-US</v>
          </cell>
          <cell r="F17" t="str">
            <v>Changer funds (non-US dollars) placed in coin-operated coolers installed on full-service and/or rental basis, not reimbursed by the outlet.  A record of the funds placed in each cooler by location will be maintained.</v>
          </cell>
          <cell r="G17" t="str">
            <v>Debit: Fixed amount of funds places in coin changers.  Credit: Decreases in coin changer funds.</v>
          </cell>
        </row>
        <row r="18">
          <cell r="B18">
            <v>105610000</v>
          </cell>
          <cell r="C18" t="str">
            <v>Cash In Transit Non-US</v>
          </cell>
          <cell r="D18" t="str">
            <v>105610XXX</v>
          </cell>
          <cell r="E18" t="str">
            <v>Cash-In-Transit Non-US</v>
          </cell>
          <cell r="F18" t="str">
            <v>Cash collections (non-US dollars) received too late to be deposited with the last day of the month's receipts.</v>
          </cell>
          <cell r="G18" t="str">
            <v>Debit: Cash collections (non-US dollars) received too late for deposit on the last day of the month, and consolidated affiliate checks received after the close of the month but dated in the month just ended.  Credit: Amount deposited in the following month.</v>
          </cell>
        </row>
        <row r="19">
          <cell r="B19">
            <v>105650000</v>
          </cell>
          <cell r="C19" t="str">
            <v>CIT Non-US Clrs</v>
          </cell>
          <cell r="D19" t="str">
            <v>105650XXX</v>
          </cell>
          <cell r="E19" t="e">
            <v>#N/A</v>
          </cell>
          <cell r="F19" t="e">
            <v>#N/A</v>
          </cell>
          <cell r="G19" t="e">
            <v>#N/A</v>
          </cell>
        </row>
        <row r="20">
          <cell r="B20">
            <v>105310000</v>
          </cell>
          <cell r="C20" t="str">
            <v>Save Acct US curr-IB</v>
          </cell>
          <cell r="D20" t="str">
            <v>105310XXX</v>
          </cell>
          <cell r="E20" t="str">
            <v>Savings Account US Currency - Interest Bearing</v>
          </cell>
          <cell r="F20" t="str">
            <v>Cash (US dollars) deposited in interest-bearing bank accounts which are not subject to withdrawals by checks drawn against the account or by time limitations.</v>
          </cell>
          <cell r="G20" t="str">
            <v>Debit: Cash deposits and interest earned.  Credit: withdrawals and bank charges.</v>
          </cell>
        </row>
        <row r="21">
          <cell r="B21">
            <v>105320000</v>
          </cell>
          <cell r="C21" t="str">
            <v>Disb Acct US Int</v>
          </cell>
          <cell r="D21" t="str">
            <v>105320XXX</v>
          </cell>
          <cell r="E21" t="str">
            <v>Disbursement Account US Currency - Interest</v>
          </cell>
          <cell r="F21" t="str">
            <v>Cash (US dollars) in bank disbursements accounts, other than the payroll account. Operations having combined depsoitory and disbursements accounts will use this account for both deposits and disbursements. Account is interest bearing, and funds are unrestricted.</v>
          </cell>
          <cell r="G21" t="str">
            <v>Debit: Deposit of fixed funds authorized by Headquarters; replenishment of account by transfers from depository account; increase in fixed amount; at yearend, reclassification of bank accounts in an overdraft position to bank overdrafts account (210101XXX); deposits made directly to this account to offset overdrafts only if Headquarters has approved the depositing of current receipts directly to this account; deposits approved by Headquarters which are transferred directly from bank accounts of other operations; and regular deposits for those operations maintaining a combined depository and disbursement account.  Credit: disbursements, reversal of previous yearend reclassification entry for bank overdrafts, decrease in fixed amount, amount of funds when closed, and bank charges.</v>
          </cell>
        </row>
        <row r="22">
          <cell r="B22">
            <v>105710000</v>
          </cell>
          <cell r="C22" t="str">
            <v>Dep Acct-IBU NUS</v>
          </cell>
          <cell r="D22" t="str">
            <v>105710XXX</v>
          </cell>
          <cell r="E22" t="str">
            <v>Depository Account - Non US Currency - Interest Bearing Unrestricted</v>
          </cell>
          <cell r="F22" t="str">
            <v>Cash (non-US dollars) in bank depository accounts, except time deposits and savings accounts, where separate bank accounts are maintained for deposits and disbusements.  Account is interest bearing, and funds are unrestricted.</v>
          </cell>
          <cell r="G22" t="str">
            <v>Debit: Cash deposits, interest earned.  Credit: Transfers to disbursement, savings and time deposit accounts; remittances to Headquarters when made directly from this account; bank charges.</v>
          </cell>
        </row>
        <row r="23">
          <cell r="B23">
            <v>105720000</v>
          </cell>
          <cell r="C23" t="str">
            <v>Savings Account - Non US Currency</v>
          </cell>
          <cell r="D23" t="str">
            <v>105720XXX</v>
          </cell>
          <cell r="E23" t="str">
            <v>Savings Account - Non US Currency</v>
          </cell>
          <cell r="F23" t="str">
            <v>Cash (non-US dollars) deposited in interest-bearing bank accounts which are not subject to withdrawals by checks drawn against the account or by time limitations.</v>
          </cell>
          <cell r="G23" t="str">
            <v>Debit: Cash deposits and interest earned.  Credit: withdrawals and bank charges.</v>
          </cell>
        </row>
        <row r="24">
          <cell r="B24">
            <v>105730000</v>
          </cell>
          <cell r="C24" t="str">
            <v>Disb Acct-IBU Non US</v>
          </cell>
          <cell r="D24" t="str">
            <v>105730XXX</v>
          </cell>
          <cell r="E24" t="str">
            <v>Disbursement Account - Non US Currency - Interest Bearing Unrestricted</v>
          </cell>
          <cell r="F24" t="str">
            <v>Cash (non-US dollars) in bank disbursements accounts, other than the payroll account.  Operations having combined depsoitory and disbursements accounts will use this account for both deposits and disbursements.  Account is interest bearing, and funds are unrestricted.</v>
          </cell>
          <cell r="G24" t="str">
            <v>Debit: Deposit of fixed funds authorized by Headquarters; replenishment of account by transfers from depository account; increase in fixed amount; at yearend, reclassification of bank accounts in an overdraft position to bank overdrafts account (210101XXX); deposits made directly to this account to offset overdrafts only if Headquarters has approved the depositing of current receipts directly to this account; deposits approved by Headquarters which are transferred directly from bank accounts of other operations; and regular deposits for those operations maintaining a combined depository and disbursement account.  Credit: disbursements, reversal of previous yearend reclassification entry for bank overdrafts, decrease in fixed amount, amount of funds when closed, and bank charges.</v>
          </cell>
        </row>
        <row r="25">
          <cell r="B25">
            <v>105410000</v>
          </cell>
          <cell r="C25" t="str">
            <v>Time Dep US</v>
          </cell>
          <cell r="D25" t="str">
            <v>105410XXX</v>
          </cell>
          <cell r="E25" t="str">
            <v>Time Deposits - US</v>
          </cell>
          <cell r="F25" t="str">
            <v>Cash (US dollars) deposited in interest-bearing bank accounts which are subject to time limitations (fixed maturity dates, that is, 30, 60, 90 days), or which require notice prior to withdrawal.</v>
          </cell>
          <cell r="G25" t="str">
            <v>Debit: Cash deposits and interest earned.  Credit: withdrawals and bank charges.</v>
          </cell>
        </row>
        <row r="26">
          <cell r="B26">
            <v>105810000</v>
          </cell>
          <cell r="C26" t="str">
            <v>Time Dep NonUS</v>
          </cell>
          <cell r="D26" t="str">
            <v>105810XXX</v>
          </cell>
          <cell r="E26" t="str">
            <v>Time Deposits - Non US Currency</v>
          </cell>
          <cell r="F26" t="str">
            <v>Cash (non-US dollars) deposited in interest-bearing bank accounts which are subject to time limitations (fixed maturity dates, that is, 30, 60, 90 days), or which require notice prior to withdrawal.</v>
          </cell>
          <cell r="G26" t="str">
            <v>Debit: Cash deposits and interest earned. Credit: Withdrawals and bank charges.</v>
          </cell>
        </row>
        <row r="27">
          <cell r="B27">
            <v>105910000</v>
          </cell>
          <cell r="C27" t="str">
            <v>Cash Equivalents - US Currency</v>
          </cell>
          <cell r="D27" t="str">
            <v>105910XXX</v>
          </cell>
          <cell r="E27" t="str">
            <v>Cash Equivalents - US Currency</v>
          </cell>
          <cell r="F27" t="str">
            <v>Short-term, highly liquid investments (US dollars) that are both: 1) readily convertible to a known amount of cash, and 2) so near their maturity that they present insignificant risk of changes in value because of changes in interest rates. Generally, only investments with maturities of 3 months or less at the date of purchase qualify under this definition. Examples: Treasury bills, commercial paper, money market funds, government securities, commercial securities, equity securities.</v>
          </cell>
          <cell r="G27" t="str">
            <v>Debit: Cash deposits and interest earned. Credit: Withdrawals and bank charges.</v>
          </cell>
        </row>
        <row r="28">
          <cell r="B28">
            <v>105920000</v>
          </cell>
          <cell r="C28" t="str">
            <v>Cash Equivalents - Non US Currency</v>
          </cell>
          <cell r="D28" t="str">
            <v>105920XXX</v>
          </cell>
          <cell r="E28" t="str">
            <v>Cash Equivalents - Non US Currency</v>
          </cell>
          <cell r="F28" t="str">
            <v>Short-term, highly liquid investments (non-US dollars) that are both: 1) readily convertible to a known amount of cash, and 2) so near their maturity that they present insignificant risk of changes in value because of changes in interest rates. Generally, only investments with maturities of 3 months or less at the date of purchase qualify under this definition. Examples: Treasury bills, commercial paper, money market funds, government securities, commercial securities, equity securities.</v>
          </cell>
          <cell r="G28" t="str">
            <v>Debit: Cash deposits and interest earned. Credit: Withdrawals and bank charges.</v>
          </cell>
        </row>
        <row r="29">
          <cell r="B29">
            <v>105830000</v>
          </cell>
          <cell r="C29" t="str">
            <v>Short-Term Time Deposit over 3 Months</v>
          </cell>
          <cell r="D29" t="str">
            <v>105830XXX</v>
          </cell>
          <cell r="E29" t="e">
            <v>#N/A</v>
          </cell>
          <cell r="F29" t="e">
            <v>#N/A</v>
          </cell>
          <cell r="G29" t="e">
            <v>#N/A</v>
          </cell>
        </row>
        <row r="30">
          <cell r="B30">
            <v>110101000</v>
          </cell>
          <cell r="C30" t="str">
            <v>Debt Securities - Trading</v>
          </cell>
          <cell r="D30" t="str">
            <v>110101XXX</v>
          </cell>
          <cell r="E30" t="str">
            <v>Debt Securities - Trading</v>
          </cell>
          <cell r="F30" t="str">
            <v>Investments in current debt securities which have been categorized as trading.</v>
          </cell>
          <cell r="G30" t="str">
            <v xml:space="preserve">Debit: Cost of investment purchased. Credit: Cost of disposed investment. </v>
          </cell>
        </row>
        <row r="31">
          <cell r="B31">
            <v>115101000</v>
          </cell>
          <cell r="C31" t="str">
            <v>Accounts Receivable-Trade</v>
          </cell>
          <cell r="D31" t="str">
            <v>115101XXX</v>
          </cell>
          <cell r="E31" t="str">
            <v>Accounts Receivable - Trade</v>
          </cell>
          <cell r="F31" t="str">
            <v>Receivables due on open and draft accounts from customers for sales of all products.</v>
          </cell>
          <cell r="G31" t="str">
            <v>Debit: Net charges for sales to customers; monthly transfer of total cash collections from plant coolers if cash collections are accounted for under the route settlement procedure (credit account 205304XXX for employees' cooler fund); refunds of overpayments; and reinstatement of amounts collected on accounts previously written-off (credit account 115104XXX for allowance for doubtful accounts).  Credit: Payments received from customers; cash from plant coolers; returns, rebates and allowances; uncollectible receivables, written-off (debit account 115104XXX for allowance for doubtful accounts);and amounts collected on accounts previously written off.</v>
          </cell>
        </row>
        <row r="32">
          <cell r="B32">
            <v>115103000</v>
          </cell>
          <cell r="C32" t="str">
            <v>Customers-Other</v>
          </cell>
          <cell r="D32" t="str">
            <v>115103XXX</v>
          </cell>
          <cell r="E32" t="str">
            <v>Customers - Other</v>
          </cell>
          <cell r="F32" t="str">
            <v>Receivables due on open and draft accounts from customers for services and sales of all goods other than products, vendors, coolers and dispensers.</v>
          </cell>
          <cell r="G32" t="str">
            <v>Debit: Invoiced charges for services and sales to customers, including the customers' share of marketing and promotional activities paid for by the operation, and interest on overdue accounts; refunds of overpayments; and reinstatement of amounts collected on accounts previously written-off (credit account 115104XXX for allowance for doubtful accounts).  Credit: Payments received from customers; returns and allowances; uncollectible receivables written-off (debit account 115104XXX for allowance for doubtful accounts); participation credits allowed on sales of advertising and sales promotion materials; bottlers' claims for the Company's share in their marketing program; and amounts collected on accounts previously written off.</v>
          </cell>
        </row>
        <row r="33">
          <cell r="B33">
            <v>115106000</v>
          </cell>
          <cell r="C33" t="str">
            <v>Vendor with Db Bal</v>
          </cell>
          <cell r="D33" t="str">
            <v>115106XXX</v>
          </cell>
          <cell r="E33" t="str">
            <v>Vendors with Debit Balances</v>
          </cell>
          <cell r="F33" t="str">
            <v xml:space="preserve">The amount of vendor balances that reflect a debit balance at period-end. These amounts are reclassified from accounts payable to this account for proper financial statement presentation. </v>
          </cell>
          <cell r="G33" t="str">
            <v>Debit: Receivable balances with a vendor. Credit: Amount reclassified to accounts payable or amount received from vendor.</v>
          </cell>
        </row>
        <row r="34">
          <cell r="B34">
            <v>115108000</v>
          </cell>
          <cell r="C34" t="str">
            <v>Cust with Cr Bal</v>
          </cell>
          <cell r="D34" t="str">
            <v>115108XXX</v>
          </cell>
          <cell r="E34" t="str">
            <v>Customers with Credit Balance</v>
          </cell>
          <cell r="F34" t="str">
            <v>Used to reclassify customer credit balances from receivables to payables for proper balance sheet presentation. Used with account 205201XXX, Customers' Deposits and Credit Balances - Current.</v>
          </cell>
          <cell r="G34" t="str">
            <v>Debit: To reclassify a customer's credit balance to liability account 205201XXX, Customers' Deposits and Credit Balances - Current. Credit: To reclassify a customer's credit balance from Trade A/R.</v>
          </cell>
        </row>
        <row r="35">
          <cell r="B35">
            <v>115104000</v>
          </cell>
          <cell r="C35" t="str">
            <v>Allow-doubtful acct</v>
          </cell>
          <cell r="D35" t="str">
            <v>115104XXX</v>
          </cell>
          <cell r="E35" t="str">
            <v>Allowances for Doubtful Accounts</v>
          </cell>
          <cell r="F35" t="str">
            <v>Allowances for possible losses on customers' accounts receivable.</v>
          </cell>
          <cell r="G35" t="str">
            <v>Debit: Write-off of uncollectible balances in customers' accounts receivable; and amount no longer required to provide for possible losses on customers' receivables (credit account 865101XXX for provision for doubtful accounts).  Credit: Amount necessary to increase the allowance to cover anticipated losses; and reinstatement of customers' accounts receivable previously written off as uncollectible (debit relevant accounts receivable - customers to reinstate the receivable; credit the reinstated accounts receivable account for the cash collected.)</v>
          </cell>
        </row>
        <row r="36">
          <cell r="B36">
            <v>115201000</v>
          </cell>
          <cell r="C36" t="str">
            <v>Finance Subsidiary Receivables - Current</v>
          </cell>
          <cell r="D36" t="str">
            <v>115201XXX</v>
          </cell>
          <cell r="E36" t="e">
            <v>#N/A</v>
          </cell>
          <cell r="F36" t="e">
            <v>#N/A</v>
          </cell>
          <cell r="G36" t="e">
            <v>#N/A</v>
          </cell>
        </row>
        <row r="37">
          <cell r="B37">
            <v>120301000</v>
          </cell>
          <cell r="C37" t="str">
            <v>Finished prod</v>
          </cell>
          <cell r="D37" t="str">
            <v>120301XXX</v>
          </cell>
          <cell r="E37" t="str">
            <v>Finished Products</v>
          </cell>
          <cell r="F37" t="str">
            <v>This is a control account and will be supported by a stock ledger which will contain a subaccount for each product by type of package.  A product code will be used to designate the specific finished product.</v>
          </cell>
          <cell r="G37" t="str">
            <v>Debit: Cost to manufacture; cost of finished products purchased; favorable usage variance; and increase in standard value.  Credit: Cost of finished product sold; finished products transferred to plants, branches and consolidated affiliates; products sampled; unfavorable usage variance; and decrease in standard value.</v>
          </cell>
        </row>
        <row r="38">
          <cell r="B38">
            <v>120303000</v>
          </cell>
          <cell r="C38" t="str">
            <v>Fin prod pur/resale</v>
          </cell>
          <cell r="D38" t="str">
            <v>120303XXX</v>
          </cell>
          <cell r="E38" t="str">
            <v>Finished Products Purchased for Resale</v>
          </cell>
          <cell r="F38" t="str">
            <v>This account is used to record finished goods inventory sales between locations. There is no mark-up on these sales.</v>
          </cell>
          <cell r="G38" t="str">
            <v>Debit: When inventory intended for resale is received. Credit: When inventory is sold.</v>
          </cell>
        </row>
        <row r="39">
          <cell r="B39">
            <v>120305000</v>
          </cell>
          <cell r="C39" t="str">
            <v>Prod for Obsol Inv</v>
          </cell>
          <cell r="D39" t="str">
            <v>120305XXX</v>
          </cell>
          <cell r="E39" t="str">
            <v>Provision for Obsolete Inventory - Finished Product</v>
          </cell>
          <cell r="F39" t="str">
            <v>The allowance for possible losses on obsolete or expired finished product inventories.</v>
          </cell>
          <cell r="G39" t="str">
            <v>Debit: Write-off of balances in finished product inventory and amounts no longer required to provide for possible losses on finished product inventory (credit account 880201000 for provision for inventory losses).  Credit: Amount necessary to increase the allowance to cover anticipated losses; and reinstatement of inventory balances previously written off as obsolete or expired.</v>
          </cell>
        </row>
        <row r="40">
          <cell r="B40">
            <v>120100000</v>
          </cell>
          <cell r="C40" t="str">
            <v>Raw Materials</v>
          </cell>
          <cell r="D40" t="str">
            <v>120100XXX</v>
          </cell>
          <cell r="E40" t="str">
            <v>Raw Materials</v>
          </cell>
          <cell r="F40" t="str">
            <v>This account will be used to record movements in raw material inventories, excluding syrups, confidential ingredients, carbonic acid gas and other raw materials that have their own main accounts.</v>
          </cell>
          <cell r="G40" t="str">
            <v>Debit: Cost of raw materials imported or purchased locally, plus insurance, freight, customs duties, handling charges and so forth; recovery of write-down, in the same year, from market decline on the same inventory item recorded in earlier interim periods; and inventory overages. Credit: Month's usage; amounts claimed from manufacturers, carriers and insurance companies for shortage and damage; raw materials destroyed; inventory shortages; and write-down to market value (debit account 880201XXX, inventory losses).</v>
          </cell>
        </row>
        <row r="41">
          <cell r="B41">
            <v>120101000</v>
          </cell>
          <cell r="C41" t="str">
            <v>Syrups</v>
          </cell>
          <cell r="D41" t="str">
            <v>120101XXX</v>
          </cell>
          <cell r="E41" t="str">
            <v>Syrups</v>
          </cell>
          <cell r="F41" t="str">
            <v>This account will be used to record movements in syrup inventories, when syrup is considered a product material used in production by Company bottling, pre-mix, post-mix and canning operations. Syrups kept in inventory for resale will be recorded in account 120301XXX, Inventories - Finished Products.</v>
          </cell>
          <cell r="G41" t="str">
            <v>Debit: Standard cost of syrup produced; favorable usage variance; and increase in standard value.  Credit: Month's standard usage in production; unfavorable usage variance; and decrease in standard value.</v>
          </cell>
        </row>
        <row r="42">
          <cell r="B42">
            <v>120102000</v>
          </cell>
          <cell r="C42" t="str">
            <v>Ingredients</v>
          </cell>
          <cell r="D42" t="str">
            <v>120102XXX</v>
          </cell>
          <cell r="E42" t="str">
            <v>Ingredients</v>
          </cell>
          <cell r="F42" t="str">
            <v>This is a control account and will be supported by subaccounts in a confidential stock ledger. The stock ledger must be maintained by the Accountant-in-Charge, or designee, in accordance with the Concentrate Plant Manufacturing Manual.</v>
          </cell>
          <cell r="G42" t="str">
            <v>Debit: Cost of ingredients imported or purchased locally, plus insurance, freight, customs duties, handling charges and so forth; cost of non-refillable containers, if not already included in cost of ingredients; recovery of write-down, in the same year, from market decline on the same inventory item recorded in earlier interim periods; and inventory overages. Credit: Month's usage; amounts claimed from manufacturers, carriers and insurance companies for shortage and damage; ingredients destroyed; inventory shortages; and write-down to market value (debit account 880201XXX, inventory losses).</v>
          </cell>
        </row>
        <row r="43">
          <cell r="B43">
            <v>120103000</v>
          </cell>
          <cell r="C43" t="str">
            <v>Merchandise No. 1</v>
          </cell>
          <cell r="D43" t="str">
            <v>120103XXX</v>
          </cell>
          <cell r="E43" t="e">
            <v>#N/A</v>
          </cell>
          <cell r="F43" t="e">
            <v>#N/A</v>
          </cell>
          <cell r="G43" t="e">
            <v>#N/A</v>
          </cell>
        </row>
        <row r="44">
          <cell r="B44">
            <v>120104000</v>
          </cell>
          <cell r="C44" t="str">
            <v>Carbonic acid gas</v>
          </cell>
          <cell r="D44" t="str">
            <v>120104XXX</v>
          </cell>
          <cell r="E44" t="str">
            <v>Carbonic Acid Gas</v>
          </cell>
          <cell r="F44" t="str">
            <v xml:space="preserve">This account will represent the standard value of the carbonic acid gas inventory. </v>
          </cell>
          <cell r="G44" t="str">
            <v xml:space="preserve">Debit: Standard value of carbonic acid gas and dry ice purchased; cCost of carbonic acid gas manufactured; standard value of carbonic acid gas transferred-in from the CO Manufacturing Department; and increase in standard value. Credit: Month's standard usage; standard value of carbonic acid gas transferred-out; month's standard usage in filling CO gas cylinders used with pre-mix and post-mix dispensing equipment (booster gas); standard value of CO gas sold; unfavorable usage variance; and decrease in standard value.
</v>
          </cell>
        </row>
        <row r="45">
          <cell r="B45">
            <v>120105000</v>
          </cell>
          <cell r="C45" t="str">
            <v>Citrus concent-bulk</v>
          </cell>
          <cell r="D45" t="str">
            <v>120105XXX</v>
          </cell>
          <cell r="E45" t="str">
            <v>Citrus Concentrate - Bulk</v>
          </cell>
          <cell r="F45" t="str">
            <v xml:space="preserve">This is a control account and will be supported by a stock ledger which will contain a subaccount for each flavor and grade.  This account will be used by citrus processing operations for recording concentrate in bulk containers. It will also be used by operations where citrus concentrate in bulk is held for resale or used in the manufacture of other products. </v>
          </cell>
          <cell r="G45" t="str">
            <v>Purchase price of bulk citrus concentrate plus insurance, freight, custom duties, handling charges and so forth; cost of bulk citrus concentrate produced; value of bulk cirtus concentrate returned from customers. Credit: Cost of bulk citrus concentrate sold, destroyed, or used in the manufacture of other products; and non-production stock credits.</v>
          </cell>
        </row>
        <row r="46">
          <cell r="B46">
            <v>120106000</v>
          </cell>
          <cell r="C46" t="str">
            <v>Green coffee beans</v>
          </cell>
          <cell r="D46" t="str">
            <v>120106XXX</v>
          </cell>
          <cell r="E46" t="str">
            <v>Green Coffee Beans</v>
          </cell>
          <cell r="F46" t="str">
            <v xml:space="preserve">This is a control account and will be supported by a stock ledger which will contain a subaccount for each grade of bean. </v>
          </cell>
          <cell r="G46" t="str">
            <v>Debit: Purchase price of green beans plus insurance, freight, customs duties, handling charges and so forth; and inventory overages.  Credit: Month's usage; inventory shortages; and amounts claimed from carriers and insurance companies for shortage and damage.</v>
          </cell>
        </row>
        <row r="47">
          <cell r="B47">
            <v>120107000</v>
          </cell>
          <cell r="C47" t="str">
            <v>Leaf Tea</v>
          </cell>
          <cell r="D47" t="str">
            <v>120107XXX</v>
          </cell>
          <cell r="E47" t="str">
            <v>Leaf Tea</v>
          </cell>
          <cell r="F47" t="str">
            <v xml:space="preserve">This is a control account and will be supported by a stock ledger which will contain a subaccount for each grade of tea. </v>
          </cell>
          <cell r="G47" t="str">
            <v>Debit: Purchase price of leaf plus insurance, freight, customs duties, handling charges and so forth; and inventory overages.  Credit: Month's usage; inventory shortages; and amounts claimed from carriers and insurance companies for shortage and damage.</v>
          </cell>
        </row>
        <row r="48">
          <cell r="B48">
            <v>120108000</v>
          </cell>
          <cell r="C48" t="str">
            <v>Raw Corn</v>
          </cell>
          <cell r="D48" t="str">
            <v>120108XXX</v>
          </cell>
          <cell r="E48" t="str">
            <v>Raw Corn</v>
          </cell>
          <cell r="F48" t="str">
            <v xml:space="preserve">This account will represent the standard value of the raw corn inventory. </v>
          </cell>
          <cell r="G48" t="str">
            <v xml:space="preserve">Debit: Standard value of raw corn purchased and increase in standard value. Credit: Month's standard usage; standard value of raw corn transferred-out; month's standard usage; standard value of raw corn sold; unfavorable usage variance; and decrease in standard value. 
</v>
          </cell>
        </row>
        <row r="49">
          <cell r="B49">
            <v>120109000</v>
          </cell>
          <cell r="C49" t="str">
            <v>Allow Obsol Inv</v>
          </cell>
          <cell r="D49" t="str">
            <v>120109XXX</v>
          </cell>
          <cell r="E49" t="str">
            <v>Allowance for Obsolete Inventory - Raw Materials</v>
          </cell>
          <cell r="F49" t="str">
            <v>The allowance for possible losses on obsolete or expired raw materials inventories.</v>
          </cell>
          <cell r="G49" t="str">
            <v>Debit: Write-off of balances in raw materials inventory and amounts no longer required to provide for possible losses on raw materials inventory (credit account 880201XXX for provision for inventory losses).  Credit: Amount necessary to increase the allowance to cover anticipated losses; and reinstatement of inventory balances previously written off obsolete or expired.</v>
          </cell>
        </row>
        <row r="50">
          <cell r="B50">
            <v>120110000</v>
          </cell>
          <cell r="C50" t="str">
            <v>Inventory - Fruit in Bins</v>
          </cell>
          <cell r="D50" t="str">
            <v>120110XXX</v>
          </cell>
          <cell r="E50" t="str">
            <v>Inventory - Fruit in Bins</v>
          </cell>
          <cell r="F50" t="str">
            <v xml:space="preserve">This is a control account and will be supported by a stock ledger which will contain a subaccount for each type of fruit.  This account will be used by juice processing operations for recording fruit in bins and in bulk containers. It will also be used by operations where fruit in bins is held for resale or used in the manufacture of other products. </v>
          </cell>
          <cell r="G50" t="str">
            <v>Purchase price of bulk fruit plus insurance, freight, custom duties, handling charges and so forth; value of bulk fruit returned from customers. Credit: Cost of bulk fruit sold, destroyed, or used in the manufacture of other products; and non-production stock credits.</v>
          </cell>
        </row>
        <row r="51">
          <cell r="B51">
            <v>120201000</v>
          </cell>
          <cell r="C51" t="str">
            <v>Work In Process</v>
          </cell>
          <cell r="D51" t="str">
            <v>120201XXX</v>
          </cell>
          <cell r="E51" t="str">
            <v>Work-In-Process</v>
          </cell>
          <cell r="F51" t="str">
            <v>This account will represent the value of inventory still in the manufacturing process (semi-finished) at month-end.</v>
          </cell>
          <cell r="G51" t="str">
            <v>Debit: Cost of products in process (credit account 880105XXX, Production Clearing, or 880108XXX, WIP Clearing). Credit: Reversal of previous month-end entry (debit account 880105XXX, Production Clearing, or 880108XXX, WIP Clearing).</v>
          </cell>
        </row>
        <row r="52">
          <cell r="B52">
            <v>120203000</v>
          </cell>
          <cell r="C52" t="str">
            <v>WIP Clrs acct</v>
          </cell>
          <cell r="D52" t="str">
            <v>120203XXX</v>
          </cell>
          <cell r="E52" t="str">
            <v xml:space="preserve">Work-In-Process Clearing </v>
          </cell>
          <cell r="F52" t="str">
            <v>At month-end, the materials allocated to open production/process orders that are not completely posted are automatically recorded to this account. An analysis must be done to identify the reason and clear the account. This account should be cleared in the first day(s) of the next accounting period.</v>
          </cell>
          <cell r="G52" t="str">
            <v>Debit: Cost of products in process (credit account 880105XXX, Production Clearing, or 880108XXX, WIP Clearing). Credit: Reversal of previous month-end entry (debit account 880105XXX, Production Clearing, or 880108XXX, WIP Clearing).</v>
          </cell>
        </row>
        <row r="53">
          <cell r="B53">
            <v>120401000</v>
          </cell>
          <cell r="C53" t="str">
            <v>Deferred inventory</v>
          </cell>
          <cell r="D53" t="str">
            <v>120401XXX</v>
          </cell>
          <cell r="E53" t="str">
            <v>Deferred Inventory</v>
          </cell>
          <cell r="F53" t="str">
            <v>This account will represent the deferred difference between absorption and standard cost of finished product inventories in the year standard direct costing is implemented. Subsequently, this account will be debited or credited to increase or decrease the original deferral required to restore the standard cost of ending inventories to absorption cost.  This account will be used to record the difference between an old standard and a revised standard (a subaccount should be established for this purpose). This account will be used at yearend when unusually large purchases of product and packaging materials are made which will last well into the following year.  The difference between the actual and the standard cost will be deferred and charged as a price variance when the inventory is used.  The account will also be used at yearend to restore ending inventories to historical US dollar costs.  The difference between US dollar inventories at standard and inventories in historical US dollars will be recorded in a subaccount, with the offsetting entry made to account 880107XXX, inventory adjustments.</v>
          </cell>
          <cell r="G53" t="str">
            <v>Debit: The difference between absorption &amp; std cost of fin. products when implementing std direct costing (cr. 120301XXX); increase in original deferrment (cr. 880107XXX); the difference between actual &amp; std cost of product &amp; packaging materials at yearend when unusally large purchases are made; the difference between US$ inv. at std &amp; inv. in historical US$ where the actual ARE (or composite rate, as applicable) exceeds the budgeted ARE used in developing the std (cr. 880107XXX); &amp; an adjustment to decrease the original std cost (cr. appropriate inv. account, such as, finished product). Credit: Decrease in original deferral (dr. 880107000); decrease of deferred difference between actual &amp; std cost of product and packaging materials for quantities consumed (dr. 605101XXX); the difference between US$ inv. at std &amp; inventories in historical US$ where the budgeted ARE used in developing the std exceeds the actual ARE (or composite rate, as applicable) (dr. 880107XXX); an adjustment to increase the original std cost (dr. appropriate inv. account, such as, finished product).</v>
          </cell>
        </row>
        <row r="54">
          <cell r="B54">
            <v>120601000</v>
          </cell>
          <cell r="C54" t="str">
            <v>Vending, Cooler, Dispensers</v>
          </cell>
          <cell r="D54" t="str">
            <v>120601XXX</v>
          </cell>
          <cell r="E54" t="str">
            <v>Vendors, Coolers, Dispensors and Parts</v>
          </cell>
          <cell r="F54" t="str">
            <v xml:space="preserve">This is a control account for all vending machines, coolers, dispensers, coin changers, parts purchased, repossessions or trade-ins. This account will be supported by a stock ledger which will contain a subaccount for each type of equipment. Separate subaccounts will be maintained for new and used equipment. </v>
          </cell>
          <cell r="G54" t="str">
            <v>Debit: Purchase price of units and parts plus insurance, freight, customs duties, handling charges and so forth; material and labor cost of units constructed or assembled in the Company's work shop; unpaid balances on units repossessed; amounts allowed on units traded-in; and inventory overages. Credit: Cost of equipment and parts sold; cost of parts used (expensed or capitalized, as appropriate); inventory shortages; and year-end write-down of used or obsolete units to market value.</v>
          </cell>
        </row>
        <row r="55">
          <cell r="B55">
            <v>120604000</v>
          </cell>
          <cell r="C55" t="str">
            <v>Adv &amp; Sales Promo</v>
          </cell>
          <cell r="D55" t="str">
            <v>120604XXX</v>
          </cell>
          <cell r="E55" t="str">
            <v>Advertising and Sales Promotion Materials</v>
          </cell>
          <cell r="F55" t="str">
            <v xml:space="preserve">This is a control account and will be supported by a stock ledger which will contain a subaccount for each type of advertising and sales promotion material. This account will be used only if materials are placed in inventory. Otherwise, the proper expense account will be charged at time of purchase. </v>
          </cell>
          <cell r="G55" t="str">
            <v>Debit: Purchase price of advertising and sales promotion materials plus insurance, freight, customs duties, handling charges and so forth; returns from cutomers; inventory overages. Credit: Cost of materials sold or used; inventory shortages; and write-off of slow-moving or obsolete items.</v>
          </cell>
        </row>
        <row r="56">
          <cell r="B56">
            <v>120613000</v>
          </cell>
          <cell r="C56" t="str">
            <v>Merchandise in Transit-Raw Material</v>
          </cell>
          <cell r="D56" t="str">
            <v>120613XXX</v>
          </cell>
          <cell r="E56" t="str">
            <v>Merchandise-in-Transit - Raw Material</v>
          </cell>
          <cell r="F56" t="str">
            <v>This account will represent the value of raw material merchandise invoiced which has not been received at month-end.</v>
          </cell>
          <cell r="G56" t="str">
            <v>Debit: Amount of Headquarters and vendor's charges for raw material inventory items in-transit at month-end. Credit: Items in-transit over prior month-end that were received in the current month.</v>
          </cell>
        </row>
        <row r="57">
          <cell r="B57">
            <v>120701000</v>
          </cell>
          <cell r="C57" t="str">
            <v>Consolidated Affiliate Gross Profit in Inventory</v>
          </cell>
          <cell r="D57" t="str">
            <v>120701XXX</v>
          </cell>
          <cell r="E57" t="str">
            <v>Consolidated Affiliates Gross Profit In Inventory</v>
          </cell>
          <cell r="F57" t="str">
            <v>Arising from the sale of concentrate between consolidated affiliates, gross profit in inventory represents the amount of gross profit earned by a selling affiliate that is included in a buying affiliate's ending concentrate inventory.  In consolidation, the gross profit in inventory must be removed (eliminated) so that the consolidated financial statements are not overstated. The account represents an offset to the inventory accounts, and thus it should always have a credit balance. Balance cannot fall below the 'base' gross profit in inventory.</v>
          </cell>
          <cell r="G57" t="str">
            <v xml:space="preserve">Debit: Monthly decrease in the current gross profit in inventory balance. Credit: Monthly increase in the current gross profit in inventory balance. </v>
          </cell>
        </row>
        <row r="58">
          <cell r="B58">
            <v>120500000</v>
          </cell>
          <cell r="C58" t="str">
            <v>Packaging Mtrl</v>
          </cell>
          <cell r="D58" t="str">
            <v>120500XXX</v>
          </cell>
          <cell r="E58" t="str">
            <v>Packaging Materials</v>
          </cell>
          <cell r="F58" t="str">
            <v>This account will be used to record movements in packaging material inventories, excluding cartons, crowns and other packaging materials that have their own main accounts.</v>
          </cell>
          <cell r="G58" t="str">
            <v>Debit: Cost of packaging materials imported or purchased locally, plus insurance, freight, customs duties, handling charges and so forth; recovery of write-down, in the same year, from market decline on the same inventory item recorded in earlier interim periods; and inventory overages. Credit: Month's usage; amounts claimed from manufacturers, carriers and insurance companies for shortage and damage; packaging materials destroyed; inventory shortages; and write-down to market value (debit account 880201XXX, inventory losses).</v>
          </cell>
        </row>
        <row r="59">
          <cell r="B59">
            <v>120501000</v>
          </cell>
          <cell r="C59" t="str">
            <v>Cartons</v>
          </cell>
          <cell r="D59" t="str">
            <v>120501XXX</v>
          </cell>
          <cell r="E59" t="str">
            <v>Cartons</v>
          </cell>
          <cell r="F59" t="str">
            <v xml:space="preserve">This is a control account and will be supported by a stock ledger which will contain a subaccount for each type of carton. Cartons used for concentrate, beverage bases, bottled, post-mix or canned products and so forth, will be charged to this account. </v>
          </cell>
          <cell r="G59" t="str">
            <v xml:space="preserve">Debit: Purchase price of cartons plus insurance, freight, customs duties, handling charges and so forth; inventory overages.  Credit: Month's usage; and inventory shortages. </v>
          </cell>
        </row>
        <row r="60">
          <cell r="B60">
            <v>120502000</v>
          </cell>
          <cell r="C60" t="str">
            <v>Crowns</v>
          </cell>
          <cell r="D60" t="str">
            <v>120502XXX</v>
          </cell>
          <cell r="E60" t="e">
            <v>#N/A</v>
          </cell>
          <cell r="F60" t="e">
            <v>#N/A</v>
          </cell>
          <cell r="G60" t="e">
            <v>#N/A</v>
          </cell>
        </row>
        <row r="61">
          <cell r="B61">
            <v>120506000</v>
          </cell>
          <cell r="C61" t="str">
            <v>Cans</v>
          </cell>
          <cell r="D61" t="str">
            <v>120506XXX</v>
          </cell>
          <cell r="E61" t="str">
            <v>Cans</v>
          </cell>
          <cell r="F61" t="str">
            <v xml:space="preserve">This is a control account and will be supported by a stock ledger which will contain a subaccount for each size and design of can or lid. Cans or lids used for beverages, citrus concentrates, coffee and so forth, will be charged to this account. </v>
          </cell>
          <cell r="G61" t="str">
            <v>Debit: Purchase price of cans and lids plus insurance, freight, customs duties, handling charges and so forth; and inventory overages. Credit: Month's usage; and inventory shortages.</v>
          </cell>
        </row>
        <row r="62">
          <cell r="B62">
            <v>120507000</v>
          </cell>
          <cell r="C62" t="str">
            <v>One-Way Bottles</v>
          </cell>
          <cell r="D62" t="str">
            <v>120507XXX</v>
          </cell>
          <cell r="E62" t="str">
            <v>One-Way Bottles</v>
          </cell>
          <cell r="F62" t="str">
            <v xml:space="preserve">This is a control account and will be supported by a stock ledger which will contain a subaccount for each type and size of one-way bottle. </v>
          </cell>
          <cell r="G62" t="str">
            <v>Debit: Standard cost of one-way bottles; and favorable usage variance. Credit: Month's standard usage; and unfavorable usage variance.</v>
          </cell>
        </row>
        <row r="63">
          <cell r="B63">
            <v>120508000</v>
          </cell>
          <cell r="C63" t="str">
            <v>Misc Pack Mtrl</v>
          </cell>
          <cell r="D63" t="str">
            <v>120508XXX</v>
          </cell>
          <cell r="E63" t="str">
            <v>Miscellaneous Packaging Materials</v>
          </cell>
          <cell r="F63" t="str">
            <v xml:space="preserve">This is a control account and will be supported by a stock ledger which will contain a subaccount for each type of miscellaneous packaging material. Non-refillable citrus concentrate drums, jug caps, overseals, drum seals, labels and so forth, which cannot be properly classified under account 120501XXX through 120507XXX, will be charged to this account. </v>
          </cell>
          <cell r="G63" t="str">
            <v>Debit: Purchase price of miscellaneous packaging materials plus insurance, freight, customs duties, handling charges and so forth; and inventory overages. Credit: Month's usage; and inventory shortages.</v>
          </cell>
        </row>
        <row r="64">
          <cell r="B64">
            <v>120608000</v>
          </cell>
          <cell r="C64" t="str">
            <v>Miscellaneous</v>
          </cell>
          <cell r="D64" t="str">
            <v>120608XXX</v>
          </cell>
          <cell r="E64" t="str">
            <v>Miscellaneous</v>
          </cell>
          <cell r="F64" t="str">
            <v xml:space="preserve">This is a control account and will be supported by a stock ledger which will contain a subaccount for each type of miscellaneous inventory items such as straws, paper cups, glasses and so forth </v>
          </cell>
          <cell r="G64" t="str">
            <v>Debit: Purchase price of miscellaneous inventory items plus insurance, freight, customs duties, handling charges and so forth; and inventory overages. Credit: Cost of items sold or used; and inventory shortages.</v>
          </cell>
        </row>
        <row r="65">
          <cell r="B65">
            <v>120609000</v>
          </cell>
          <cell r="C65" t="str">
            <v>Spare Parts</v>
          </cell>
          <cell r="D65" t="str">
            <v>120609XXX</v>
          </cell>
          <cell r="E65" t="str">
            <v>Spare Parts</v>
          </cell>
          <cell r="F65" t="str">
            <v xml:space="preserve">This is a control account and will be supported by a stock ledger which will contain a subaccount for each type of spare part. This account will be used only if materials are placed in inventory. Otherwise, the proper expense account will be charged at time of purchase. </v>
          </cell>
          <cell r="G65" t="str">
            <v>Debit: Purchase price of spare parts plus insurance, freight, customs duties, handling charges and so forth; returns from cutomers; inventory overages. Credit: Cost of parts sold or used; inventory shortages; and write-off of slow-moving or obsolete items.</v>
          </cell>
        </row>
        <row r="66">
          <cell r="B66">
            <v>120610000</v>
          </cell>
          <cell r="C66" t="str">
            <v>Operating Supplies</v>
          </cell>
          <cell r="D66" t="str">
            <v>120610XXX</v>
          </cell>
          <cell r="E66" t="str">
            <v>Operating Supplies</v>
          </cell>
          <cell r="F66" t="str">
            <v>Supplies usually used in the manufacturing process. They are held in this inventory account until they are used, at which time they are expensed. Examples include glue, oil, bulbs, nuts and clamps.</v>
          </cell>
          <cell r="G66" t="str">
            <v>Debit: Cost of supplies inventory purchased. Credit: Cost of operating supplies that were used (debit account 855101XXX, Supplies Used).</v>
          </cell>
        </row>
        <row r="67">
          <cell r="B67">
            <v>120612000</v>
          </cell>
          <cell r="C67" t="str">
            <v>Merchandise in Transit</v>
          </cell>
          <cell r="D67" t="str">
            <v>120612XXX</v>
          </cell>
          <cell r="E67" t="str">
            <v>Merchandise-in-Transit</v>
          </cell>
          <cell r="F67" t="str">
            <v>This account will represent the value of merchandise invoiced which has not been received at month-end.</v>
          </cell>
          <cell r="G67" t="str">
            <v>Debit: Amount of Headquarters and vendor's charges for inventory items in-transit at month-end. Credit: Items in-transit over prior month-end that were received in the current month.</v>
          </cell>
        </row>
        <row r="68">
          <cell r="B68">
            <v>125001000</v>
          </cell>
          <cell r="C68" t="str">
            <v>Prepaid Expense General</v>
          </cell>
          <cell r="D68" t="str">
            <v>125001XXX</v>
          </cell>
          <cell r="E68" t="str">
            <v>Prepaid Expense General</v>
          </cell>
          <cell r="F68" t="str">
            <v>Expenditures of substantial amounts for goods and services, the benefit of which extends into subsequent periods, which cannot be classified under other prepaid expense accounts.  Major, non-capitalized repairs to properties (building, machinery and equipment) and the cost of pallets should be charged to this account and amortized over the remainder of the current year. Minor expenditures should be charged directly to expense even if the benefit extends into subsequent periods.</v>
          </cell>
          <cell r="G68" t="str">
            <v>Debit: Amount of expenditure. Credit: Monthly amortization to the appropriate expense accounts.</v>
          </cell>
        </row>
        <row r="69">
          <cell r="B69">
            <v>125101000</v>
          </cell>
          <cell r="C69" t="str">
            <v>Stock Supplies</v>
          </cell>
          <cell r="D69" t="str">
            <v>125101XXX</v>
          </cell>
          <cell r="E69" t="str">
            <v>Stock Supplies</v>
          </cell>
          <cell r="F69" t="str">
            <v>The unamortized expenditures of substantial amounts for stock supplies, other than regular classified inventory items, which will be used in subsequent periods. Supplies may include gasoline, oil, fuel oil, coal, tires and tubes, case components, washing compounds, uniforms, spare parts for machinery, motor vehicles and so forth, stocked in large quantities. Minor expenditures will be charged directly to expense even if the benefit extends into subsequent periods.</v>
          </cell>
          <cell r="G69" t="str">
            <v>Debit: Purchase price plus insurance, freight, customs duties, handling charges and so forth; and inventory overages. Credit: Month's usage; and inventory shortages.</v>
          </cell>
        </row>
        <row r="70">
          <cell r="B70">
            <v>125201000</v>
          </cell>
          <cell r="C70" t="str">
            <v>Prepd Insurance</v>
          </cell>
          <cell r="D70" t="str">
            <v>125201XXX</v>
          </cell>
          <cell r="E70" t="str">
            <v>Prepaid Insurance</v>
          </cell>
          <cell r="F70" t="str">
            <v>The unamortized expenditures for insurance premiums, which are applicable to subsequent periods. Prepaid cargo-in-transit should be included in inventory costs; all other significant prepayments of insurance should be included in this account.  Insurance premiums will be amortized over the period covered by the premiums paid.  Insurance premiums of minor amounts, although applicable to subsequent periods, should be charged to expense.</v>
          </cell>
          <cell r="G70" t="str">
            <v>Debit: Premiums paid; and premium adjustments. Credit: Monthly amortization; and premium adjustments.</v>
          </cell>
        </row>
        <row r="71">
          <cell r="B71">
            <v>125301000</v>
          </cell>
          <cell r="C71" t="str">
            <v>Prepaid Income Taxes</v>
          </cell>
          <cell r="D71" t="str">
            <v>125301XXX</v>
          </cell>
          <cell r="E71" t="str">
            <v>Prepaid Income Taxes</v>
          </cell>
          <cell r="F71" t="str">
            <v>The unamortized amount of prepaid income taxes. Amounts will be amortized during the year, based on taxes payable on actual earnings. Use of this account requires prior approval of the Headquarters Tax department.</v>
          </cell>
          <cell r="G71" t="str">
            <v>Debit: The amount of the prepayment.  Credit: Transfer of the appropriate amounts to income tax provision.</v>
          </cell>
        </row>
        <row r="72">
          <cell r="B72">
            <v>125302000</v>
          </cell>
          <cell r="C72" t="str">
            <v>Prepd Taxes &amp; Lic</v>
          </cell>
          <cell r="D72" t="str">
            <v>125302XXX</v>
          </cell>
          <cell r="E72" t="str">
            <v>Prepaid Taxes and Licenses</v>
          </cell>
          <cell r="F72" t="str">
            <v>The unamortized portion of prepayments of property taxes, other general taxes, vehicle licenses, registration fees, licenses and permits to conduct business and so forth, which relate to subsequent periods. Prepaid taxes will be amortized over the period covered by the prepayment. Taxes of minor amounts, although applicable to subsequent periods, should be charged to expense. This account should never include amounts related to prepaid income taxes.</v>
          </cell>
          <cell r="G72" t="str">
            <v>Debit: Cost of motor vehicle licenses, registration fees, business licenses and permits and so forth. Credit: Monthly amortization; and refunds received from taxing authorities.</v>
          </cell>
        </row>
        <row r="73">
          <cell r="B73">
            <v>125401000</v>
          </cell>
          <cell r="C73" t="str">
            <v>Prepaid Advertising</v>
          </cell>
          <cell r="D73" t="str">
            <v>125401XXX</v>
          </cell>
          <cell r="E73" t="str">
            <v>Prepaid Advertising</v>
          </cell>
          <cell r="F73" t="str">
            <v xml:space="preserve">The unamortized current portion (one year or less) of prepaid advertising expenditures for materials, production, space and time which will benefit subsequent periods.  Prepaid advertising expenditures will be amortized over the period benefitted by the prepayment.  </v>
          </cell>
          <cell r="G73" t="str">
            <v>Debit: Advance payments of advertising expense relating to subsequent periods (for example, rental of space for advertising signs). Credit: Monthly amortization.</v>
          </cell>
        </row>
        <row r="74">
          <cell r="B74">
            <v>125601000</v>
          </cell>
          <cell r="C74" t="str">
            <v>Prepaid Interest</v>
          </cell>
          <cell r="D74" t="str">
            <v>125601XXX</v>
          </cell>
          <cell r="E74" t="str">
            <v>Prepaid Interest</v>
          </cell>
          <cell r="F74" t="str">
            <v>The unamortized amount of interest paid on loans and other obligations to third parties</v>
          </cell>
          <cell r="G74" t="str">
            <v>Debit: Amount of prepaid interest.  Credit: Monthly amortization.</v>
          </cell>
        </row>
        <row r="75">
          <cell r="B75">
            <v>125801000</v>
          </cell>
          <cell r="C75" t="str">
            <v>Prepaid CAPPrs</v>
          </cell>
          <cell r="D75" t="str">
            <v>125801XXX</v>
          </cell>
          <cell r="E75" t="str">
            <v>Prepaid CAPPrs</v>
          </cell>
          <cell r="F75" t="str">
            <v>The short-term portion of prepayments to bottlers under Capability and Performance Programs (CAPPrs). Payments may be in the form of cash or assets.</v>
          </cell>
          <cell r="G75" t="str">
            <v>Debit: Amount of expenditure to be amortized within one year of the balance sheet date.  Credit: Monthly amortization.</v>
          </cell>
        </row>
        <row r="76">
          <cell r="B76">
            <v>125901000</v>
          </cell>
          <cell r="C76" t="str">
            <v>Def Gain/Loss on Exc</v>
          </cell>
          <cell r="D76" t="str">
            <v>125901XXX</v>
          </cell>
          <cell r="E76" t="str">
            <v>Deferred Gain/Loss on Exchange</v>
          </cell>
          <cell r="F76" t="str">
            <v>Exchange gains and losses, which will be deferred, on forward exchange contracts and foreign currency balances designated as hedges.</v>
          </cell>
          <cell r="G76" t="str">
            <v>Debit: Deferred exchange loss (credit cash, accounts receivable, accounts payable - trade or miscellaneous, as appropriate); and transfer of balance when the hedged transaction is completed, to the proper balance sheet account (for example, a property or an inventory account).  Credit: Deferred exchange gain (debit cash, accounts receivable, accounts payable - trade or miscellaneous, as appropriate); and transfer of balance when the hedged transaction is completed, to the proper balance sheet account (for example, a property or an inventory account).</v>
          </cell>
        </row>
        <row r="77">
          <cell r="B77">
            <v>125403000</v>
          </cell>
          <cell r="C77" t="str">
            <v>Prepd Marketing Curr</v>
          </cell>
          <cell r="D77" t="str">
            <v>125403XXX</v>
          </cell>
          <cell r="E77" t="e">
            <v>#N/A</v>
          </cell>
          <cell r="F77" t="e">
            <v>#N/A</v>
          </cell>
          <cell r="G77" t="e">
            <v>#N/A</v>
          </cell>
        </row>
        <row r="78">
          <cell r="B78">
            <v>125002000</v>
          </cell>
          <cell r="C78" t="str">
            <v>Prepd Cont Exp</v>
          </cell>
          <cell r="D78" t="str">
            <v>125002XXX</v>
          </cell>
          <cell r="E78" t="str">
            <v>Prepaid Container Expense</v>
          </cell>
          <cell r="F78" t="str">
            <v xml:space="preserve">The unamortized container expense applicable to the excess of cost over deposit value of refillable containers put into use; or to the cost relating to major destruction programs approved by management. The amortization of major destruction costs must be completed by year-end; no destruction costs will be charged to account 840403XXX, container write-down. </v>
          </cell>
          <cell r="G78" t="str">
            <v>Debit: The excess of cost over deposit value of new refillable containers put into use (credit bottles and jugs and cases under property, plant and equipment); the amount required to close out the excess of cost of deposit value portion of this account at yearend (credit account 840403XXX, container write-down); and the carrying value of bottles, jugs and cases destroyed under major destruction programs (credit bottles and jugs or cases under property, plant and equipment).  Credit: The standard write-down of refillable containers, of the excess of cost over deposit value (debit account 840403XXX, container write-down); the amount required to close out the excess of cost over deposit value portion of this account at yearend (debit account 840403XXX, container write-down); and amortization, during the current year, of the value of containers destroyed (debit account 840401XXX, refillable container breakage, or account 899107XXX, loss on refillable containers, depending on the reasons for the write-off).</v>
          </cell>
        </row>
        <row r="79">
          <cell r="B79">
            <v>125002001</v>
          </cell>
          <cell r="C79" t="str">
            <v>Prepaid Expense - Bottles</v>
          </cell>
          <cell r="D79" t="str">
            <v>125002XXX</v>
          </cell>
          <cell r="E79" t="str">
            <v>Prepaid Container Expense</v>
          </cell>
          <cell r="F79" t="str">
            <v xml:space="preserve">The unamortized container expense applicable to the excess of cost over deposit value of refillable containers put into use; or to the cost relating to major destruction programs approved by management. The amortization of major destruction costs must be completed by year-end; no destruction costs will be charged to account 840403XXX, container write-down. </v>
          </cell>
          <cell r="G79" t="str">
            <v>Debit: The excess of cost over deposit value of new refillable containers put into use (credit bottles and jugs and cases under property, plant and equipment); the amount required to close out the excess of cost of deposit value portion of this account at yearend (credit account 840403XXX, container write-down); and the carrying value of bottles, jugs and cases destroyed under major destruction programs (credit bottles and jugs or cases under property, plant and equipment).  Credit: The standard write-down of refillable containers, of the excess of cost over deposit value (debit account 840403XXX, container write-down); the amount required to close out the excess of cost over deposit value portion of this account at yearend (debit account 840403XXX, container write-down); and amortization, during the current year, of the value of containers destroyed (debit account 840401XXX, refillable container breakage, or account 899107XXX, loss on refillable containers, depending on the reasons for the write-off).</v>
          </cell>
        </row>
        <row r="80">
          <cell r="B80">
            <v>125002002</v>
          </cell>
          <cell r="C80" t="str">
            <v>Prepaid Expense - Crates</v>
          </cell>
          <cell r="D80" t="str">
            <v>125002XXX</v>
          </cell>
          <cell r="E80" t="str">
            <v>Prepaid Container Expense</v>
          </cell>
          <cell r="F80" t="str">
            <v xml:space="preserve">The unamortized container expense applicable to the excess of cost over deposit value of refillable containers put into use; or to the cost relating to major destruction programs approved by management. The amortization of major destruction costs must be completed by year-end; no destruction costs will be charged to account 840403XXX, container write-down. </v>
          </cell>
          <cell r="G80" t="str">
            <v>Debit: The excess of cost over deposit value of new refillable containers put into use (credit bottles and jugs and cases under property, plant and equipment); the amount required to close out the excess of cost of deposit value portion of this account at yearend (credit account 840403XXX, container write-down); and the carrying value of bottles, jugs and cases destroyed under major destruction programs (credit bottles and jugs or cases under property, plant and equipment).  Credit: The standard write-down of refillable containers, of the excess of cost over deposit value (debit account 840403XXX, container write-down); the amount required to close out the excess of cost over deposit value portion of this account at yearend (debit account 840403XXX, container write-down); and amortization, during the current year, of the value of containers destroyed (debit account 840401XXX, refillable container breakage, or account 899107XXX, loss on refillable containers, depending on the reasons for the write-off).</v>
          </cell>
        </row>
        <row r="81">
          <cell r="B81">
            <v>125002101</v>
          </cell>
          <cell r="C81" t="str">
            <v>Prepaid Expense - Bottles Accum Amort</v>
          </cell>
          <cell r="D81" t="str">
            <v>125002XXX</v>
          </cell>
          <cell r="E81" t="str">
            <v>Prepaid Container Expense</v>
          </cell>
          <cell r="F81" t="str">
            <v xml:space="preserve">The unamortized container expense applicable to the excess of cost over deposit value of refillable containers put into use; or to the cost relating to major destruction programs approved by management. The amortization of major destruction costs must be completed by year-end; no destruction costs will be charged to account 840403XXX, container write-down. </v>
          </cell>
          <cell r="G81" t="str">
            <v>Debit: The excess of cost over deposit value of new refillable containers put into use (credit bottles and jugs and cases under property, plant and equipment); the amount required to close out the excess of cost of deposit value portion of this account at yearend (credit account 840403XXX, container write-down); and the carrying value of bottles, jugs and cases destroyed under major destruction programs (credit bottles and jugs or cases under property, plant and equipment).  Credit: The standard write-down of refillable containers, of the excess of cost over deposit value (debit account 840403XXX, container write-down); the amount required to close out the excess of cost over deposit value portion of this account at yearend (debit account 840403XXX, container write-down); and amortization, during the current year, of the value of containers destroyed (debit account 840401XXX, refillable container breakage, or account 899107XXX, loss on refillable containers, depending on the reasons for the write-off).</v>
          </cell>
        </row>
        <row r="82">
          <cell r="B82">
            <v>125002102</v>
          </cell>
          <cell r="C82" t="str">
            <v>Prepaid Expense - Crates Accum Amort</v>
          </cell>
          <cell r="D82" t="str">
            <v>125002XXX</v>
          </cell>
          <cell r="E82" t="str">
            <v>Prepaid Container Expense</v>
          </cell>
          <cell r="F82" t="str">
            <v xml:space="preserve">The unamortized container expense applicable to the excess of cost over deposit value of refillable containers put into use; or to the cost relating to major destruction programs approved by management. The amortization of major destruction costs must be completed by year-end; no destruction costs will be charged to account 840403XXX, container write-down. </v>
          </cell>
          <cell r="G82" t="str">
            <v>Debit: The excess of cost over deposit value of new refillable containers put into use (credit bottles and jugs and cases under property, plant and equipment); the amount required to close out the excess of cost of deposit value portion of this account at yearend (credit account 840403XXX, container write-down); and the carrying value of bottles, jugs and cases destroyed under major destruction programs (credit bottles and jugs or cases under property, plant and equipment).  Credit: The standard write-down of refillable containers, of the excess of cost over deposit value (debit account 840403XXX, container write-down); the amount required to close out the excess of cost over deposit value portion of this account at yearend (debit account 840403XXX, container write-down); and amortization, during the current year, of the value of containers destroyed (debit account 840401XXX, refillable container breakage, or account 899107XXX, loss on refillable containers, depending on the reasons for the write-off).</v>
          </cell>
        </row>
        <row r="83">
          <cell r="B83">
            <v>115302000</v>
          </cell>
          <cell r="C83" t="str">
            <v>Notes rec current</v>
          </cell>
          <cell r="D83" t="str">
            <v>115302XXX</v>
          </cell>
          <cell r="E83" t="str">
            <v>Notes Receivable - Current</v>
          </cell>
          <cell r="F83" t="str">
            <v>Amounts receivable from debtors on promissory notes, bills of exchange, acceptances or other negotiable instruments maturing within a year from the latest balance sheet date.</v>
          </cell>
          <cell r="G83" t="str">
            <v>Debit: Face value of notes acquired and maturing within a year; and face value of notes acquired in prior years and reclassified from account 135502XXX, Investments - Noncurrent - Notes Receivable. Credit: Face value of notes discounted; face value of notes collected; and face value of notes written-off.</v>
          </cell>
        </row>
        <row r="84">
          <cell r="B84">
            <v>130101000</v>
          </cell>
          <cell r="C84" t="str">
            <v>Accrued Interest Receivable</v>
          </cell>
          <cell r="D84" t="str">
            <v>130101XXX</v>
          </cell>
          <cell r="E84" t="str">
            <v>Accrued Interest Receivable</v>
          </cell>
          <cell r="F84" t="str">
            <v xml:space="preserve">Interest due on loans, deposits, notes and other investments. </v>
          </cell>
          <cell r="G84" t="str">
            <v>Debit: Interest due but not received. Credit: Payments received; and amounts written-off as uncollectible.</v>
          </cell>
        </row>
        <row r="85">
          <cell r="B85">
            <v>130106000</v>
          </cell>
          <cell r="C85" t="str">
            <v>Dividends Receivable - Current</v>
          </cell>
          <cell r="D85" t="str">
            <v>130106XXX</v>
          </cell>
          <cell r="E85" t="str">
            <v>Dividends Receivable Current</v>
          </cell>
          <cell r="F85" t="str">
            <v>The current portion of dividends receivable from third parties and unconsolidated investees accounted for by the equity and cost method. Dividends receivable from consolidated affiliates will be recorded in account 230101XXX, consolidated affiliates - current account - U.S. dollar or 230204XXX, consolidated affiliate - current account - other than U.S. dollar.</v>
          </cell>
          <cell r="G85" t="str">
            <v>Debit: Amount of dividends declared. Credit: Amount of dividends received in cash. Account can also be debited or credited when remeasured when dividend is outstanding in foreign currency past current period.</v>
          </cell>
        </row>
        <row r="86">
          <cell r="B86">
            <v>130201000</v>
          </cell>
          <cell r="C86" t="str">
            <v>Emp A/R - Oth</v>
          </cell>
          <cell r="D86" t="str">
            <v>130201XXX</v>
          </cell>
          <cell r="E86" t="str">
            <v>Employee A/R - Business &amp; Travel</v>
          </cell>
          <cell r="F86" t="str">
            <v>Receivables from employees for travel advances provided by a Company operation. Details of this account should be maintained by employee.</v>
          </cell>
          <cell r="G86" t="str">
            <v>Debit: Cash advances, checks and travelers checks issued to employees for approved business trips; reimbursement checks issued to employees; and transportation purchased and expenses paid by the Company. Credit: Business expenses reported on approved expense reports; and unused advances returned.</v>
          </cell>
        </row>
        <row r="87">
          <cell r="B87">
            <v>130202000</v>
          </cell>
          <cell r="C87" t="str">
            <v>Employees' A/R Other</v>
          </cell>
          <cell r="D87" t="str">
            <v>130202XXX</v>
          </cell>
          <cell r="E87" t="str">
            <v>Employees' A/R - Other</v>
          </cell>
          <cell r="F87" t="str">
            <v>Receivables from employees for items other than travel advances and insurance. Details of this account should be maintained by employee.</v>
          </cell>
          <cell r="G87" t="str">
            <v>Debit: Amounts due from employees for other than travel advances and insurance premiums; and route delivery shortages. Credit: Payroll deductions and employee payments.</v>
          </cell>
        </row>
        <row r="88">
          <cell r="B88">
            <v>130203000</v>
          </cell>
          <cell r="C88" t="str">
            <v>Employees' Insurance Premiums</v>
          </cell>
          <cell r="D88" t="str">
            <v>130203XXX</v>
          </cell>
          <cell r="E88" t="str">
            <v>Employees' Insurance Premiums</v>
          </cell>
          <cell r="F88" t="str">
            <v xml:space="preserve">Receivables from employees for insurance paid for by the Company.  Details of this account should be maintained by employee.  </v>
          </cell>
          <cell r="G88" t="str">
            <v>Debit: Premiums on group life, hospitalization or other insurance due from employees. Credit: Payroll deductions and employee payments.</v>
          </cell>
        </row>
        <row r="89">
          <cell r="B89">
            <v>130204000</v>
          </cell>
          <cell r="C89" t="str">
            <v>Employee A/R - Recon Account</v>
          </cell>
          <cell r="D89" t="str">
            <v>130204XXX</v>
          </cell>
          <cell r="E89" t="str">
            <v>Employee A/R - Recon Account</v>
          </cell>
          <cell r="F89" t="str">
            <v>This account is where the subledger of employee receivable balances is posted. As a recon account, the only postings to this account are postings from the subledger.</v>
          </cell>
          <cell r="G89" t="str">
            <v>Debit: Cash advances, checks and travelers checks issued to employees for approved business trips; reimbursement checks issued to employees; and transportation purchased and expenses paid by the Company. Credit: Business expenses reported on approved expense reports; and unused advances returned.</v>
          </cell>
        </row>
        <row r="90">
          <cell r="B90">
            <v>130102000</v>
          </cell>
          <cell r="C90" t="str">
            <v>Misc A/R Curr NRec</v>
          </cell>
          <cell r="D90" t="str">
            <v>130102XXX</v>
          </cell>
          <cell r="E90" t="str">
            <v xml:space="preserve">Miscellaneous Accounts Receivable - Current - Nonrecon. </v>
          </cell>
          <cell r="F90" t="str">
            <v>Amounts due which cannot be classified under any other account receivable, and which are not included in SAP A/R system.</v>
          </cell>
          <cell r="G90" t="str">
            <v>Debit: Amounts receivable. Credit: Remittances received; and uncollectible amounts written-off.</v>
          </cell>
        </row>
        <row r="91">
          <cell r="B91">
            <v>130103000</v>
          </cell>
          <cell r="C91" t="str">
            <v>Allow. for Misc A/R</v>
          </cell>
          <cell r="D91" t="str">
            <v>130103XXX</v>
          </cell>
          <cell r="E91" t="str">
            <v>Allowance for Misc. Accounts Receivable - Current</v>
          </cell>
          <cell r="F91" t="str">
            <v xml:space="preserve">The allowance for possible losses on receivables recorded in account 130102XXX, miscellaneous accounts receivable. </v>
          </cell>
          <cell r="G91" t="str">
            <v xml:space="preserve">Debit: Write-off of uncollectible balances; and amount necessary to increase the allowance to cover anticipated losses. Credit: Collections on receivables previously written-off as uncollectible (debit accounts receivable to reinstate the receivable; credit the reinstated account for the cash collected). </v>
          </cell>
        </row>
        <row r="92">
          <cell r="B92">
            <v>130104000</v>
          </cell>
          <cell r="C92" t="str">
            <v>Clearing account for summary invoicing</v>
          </cell>
          <cell r="D92" t="str">
            <v>130104XXX</v>
          </cell>
          <cell r="E92" t="str">
            <v>Clearing for Summary Invoicing</v>
          </cell>
          <cell r="F92" t="str">
            <v>This account is used to accumulate detailed expenses which are then summarized and billed to a customer/partner.</v>
          </cell>
          <cell r="G92" t="str">
            <v>Debit: Amounts summarized and invoiced. Credit: Expenses incurred.</v>
          </cell>
        </row>
        <row r="93">
          <cell r="B93">
            <v>130301000</v>
          </cell>
          <cell r="C93" t="str">
            <v>VAT Rec</v>
          </cell>
          <cell r="D93" t="str">
            <v>130301XXX</v>
          </cell>
          <cell r="E93" t="str">
            <v xml:space="preserve">Value Added Tax (VAT) Receivable </v>
          </cell>
          <cell r="F93" t="str">
            <v>The value added tax paid to suppliers when such taxes are recoverable from local taxing authorities. If the tax can be offset against collections, see account 220307XXX, value added tax (VAT) collections, for the relevant entries.</v>
          </cell>
          <cell r="G93" t="str">
            <v>Debit: Recoverable value added sales tax paid to suppliers. Credit: Value added tax recovered from local taxing authorities.</v>
          </cell>
        </row>
        <row r="94">
          <cell r="B94">
            <v>130401000</v>
          </cell>
          <cell r="C94" t="str">
            <v>Prepd to Vendors</v>
          </cell>
          <cell r="D94" t="str">
            <v>130401XXX</v>
          </cell>
          <cell r="E94" t="str">
            <v>Prepayment to Vendors</v>
          </cell>
          <cell r="F94" t="str">
            <v>Prepayments to vendors against purchase orders for products, supplies, and the like. Details of this account should be maintained by vendor.</v>
          </cell>
          <cell r="G94" t="str">
            <v>Debit: Prepayments to vendors against purchse orders.  Credit: Reversal of prepayments when goods have been received or services rendered; and refunds received.</v>
          </cell>
        </row>
        <row r="95">
          <cell r="B95">
            <v>130402000</v>
          </cell>
          <cell r="C95" t="str">
            <v>Dep on Containers</v>
          </cell>
          <cell r="D95" t="str">
            <v>130402XXX</v>
          </cell>
          <cell r="E95" t="str">
            <v>Deposits on Return. Containers to Vendors-Current</v>
          </cell>
          <cell r="F95" t="str">
            <v>The current portion of container deposits paid to suppliers.</v>
          </cell>
          <cell r="G95" t="str">
            <v>Debit: Deposits charged by suppliers on refillable containers. Credit: Deposits refunded by suppliers for containers returned; and containers lost or destroyed (debit account 855101XXX, supplies used - general).</v>
          </cell>
        </row>
        <row r="96">
          <cell r="B96">
            <v>130403000</v>
          </cell>
          <cell r="C96" t="str">
            <v>Prepayment to Vendors - Capitalized Expenses</v>
          </cell>
          <cell r="D96" t="str">
            <v>130403XXX</v>
          </cell>
          <cell r="E96" t="str">
            <v>Prepayment to Vendors - Capitalized Expenses</v>
          </cell>
          <cell r="F96" t="str">
            <v>Prepayments to vendors against purchase orders for capital items. Details of this account should be maintained by vendor.</v>
          </cell>
          <cell r="G96" t="str">
            <v>Debit: Prepayments to vendors against purchse orders. Credit: Reversal of prepayments when goods have been received or services rendered; and refunds received.</v>
          </cell>
        </row>
        <row r="97">
          <cell r="B97">
            <v>130501000</v>
          </cell>
          <cell r="C97" t="str">
            <v>Carriers/Ins Claims</v>
          </cell>
          <cell r="D97" t="str">
            <v>130501XXX</v>
          </cell>
          <cell r="E97" t="str">
            <v>Carriers and Insurance Claims</v>
          </cell>
          <cell r="F97" t="str">
            <v>Claims against carriers and insurance companies. If an asset is a total loss, its net book value will be debited to this account until the amount of the claim is known. When the claim is filed, the difference between the claim and the net book value will be debited or credited to the appropriate income statement account.  The amount of a claim which is partly or totally disallowed will not be treated as a bad debt, but will be charged to the account which would have been debited had no claim been filed.</v>
          </cell>
          <cell r="G97" t="str">
            <v>Debit: Claims against common carriers and insurance companies.  Credit: Payments received; and uncollectible amounts written-off.</v>
          </cell>
        </row>
        <row r="98">
          <cell r="B98">
            <v>140122000</v>
          </cell>
          <cell r="C98" t="str">
            <v>Commodity Margins</v>
          </cell>
          <cell r="D98" t="str">
            <v>140122XXX</v>
          </cell>
          <cell r="E98" t="str">
            <v>Commodity Margins</v>
          </cell>
          <cell r="F98" t="str">
            <v>This account is used to record monthly activity generated by commodity programs entered into by Headquarters Treasury with third parties (such as Paine Webber and Prudential).</v>
          </cell>
          <cell r="G98" t="str">
            <v>Debit: When cash Is transferred to the commodity account managed by a third party. Credit: When cash is sent back to the Company from the commodity account.</v>
          </cell>
        </row>
        <row r="99">
          <cell r="B99">
            <v>130601000</v>
          </cell>
          <cell r="C99" t="str">
            <v>Deferred Tax Asset-U.S. Federal Inc Tax-Current</v>
          </cell>
          <cell r="D99" t="str">
            <v>130601XXX</v>
          </cell>
          <cell r="E99" t="str">
            <v xml:space="preserve">Deferred Tax Asset - U.S. Federal Income Taxes - Current </v>
          </cell>
          <cell r="F99" t="str">
            <v>The estimated liability for U.S. Federal income taxes resulting from temporary differences between book basis assets and liabilities and tax basis assets and liabilities. This account is used when the total current deferred tax position for all U.S. company codes included in a single tax return is a debit balance, that is, the sum of accounts 130601XXX, 130602XXX and 130604XXX equals a net debit balance (net current deferred tax asset).</v>
          </cell>
          <cell r="G99" t="str">
            <v>Debit: Typically from temporary differences on benefit plans, allowance for bad debts, various accrued expenses, etc. Credit: Typically from temporary differences on various prepaid accounts, FAS 133, etc.</v>
          </cell>
        </row>
        <row r="100">
          <cell r="B100">
            <v>130602000</v>
          </cell>
          <cell r="C100" t="str">
            <v>Deferred Tax Asset-U.S. State &amp; Local Inc-Current</v>
          </cell>
          <cell r="D100" t="str">
            <v>130602XXX</v>
          </cell>
          <cell r="E100" t="str">
            <v xml:space="preserve">Deferred Tax Asset - U.S. State and Local Income Taxes - Current </v>
          </cell>
          <cell r="F100" t="str">
            <v>The estimated liability for U.S. State and Local income taxes resulting from temporary differences between book basis assets and liabilities and tax basis assets and liabilities. This account is used when the total current deferred tax position for all U.S. companies included in a single tax return is debit balance, that is, the sum of accounts 130601XXX, 130602XXX and 130604XXX equals a net debit balance (net current deferred tax asset).</v>
          </cell>
          <cell r="G100" t="str">
            <v>Debit: Typically from temporary differences on benefit plans, allowance for bad debts, various accrued expenses, etc. Credit: Typically from temporary differences on various prepaid accounts, FAS 133, etc.</v>
          </cell>
        </row>
        <row r="101">
          <cell r="B101">
            <v>130603000</v>
          </cell>
          <cell r="C101" t="str">
            <v>Def Tax-Non US-Cur</v>
          </cell>
          <cell r="D101" t="str">
            <v>130603XXX</v>
          </cell>
          <cell r="E101" t="str">
            <v>Deferred Tax Asset - Non U.S. Taxes - Current</v>
          </cell>
          <cell r="F101" t="str">
            <v>The estimated liability for non-U.S. income taxes resulting from temporary differences between book basis assets and liabilities and tax basis assets and liabilities. This account is used when the total current deferred tax position for all non-U.S. companies included in a single tax return is debit balance, that is, the sum of accounts 130603XXX and 130604XXX equals a net debit balance (net current deferred tax asset).</v>
          </cell>
          <cell r="G101" t="str">
            <v>Debit: Typically from temporary differences on benefit plans, allowance for bad debts, various accrued expenses, etc. Credit: Typically from temporary differences on various prepaid accounts, FAS 133, etc.</v>
          </cell>
        </row>
        <row r="102">
          <cell r="B102">
            <v>130604000</v>
          </cell>
          <cell r="C102" t="str">
            <v>Def Tax-Val All-Cur</v>
          </cell>
          <cell r="D102" t="str">
            <v>130604XXX</v>
          </cell>
          <cell r="E102" t="str">
            <v xml:space="preserve">Deferred Tax Asset - Valuation Allowance - Current </v>
          </cell>
          <cell r="F102" t="str">
            <v>The portion of a current deferred tax asset for which it is "more likely than not" that a future tax benefit will not be realized. This account is used when the summarized balances for all current deferred tax accounts for a single tax paying entity equals a net debit balance (net deferred asset).</v>
          </cell>
          <cell r="G102" t="str">
            <v>Debit: Removal of the valuation allowance associated with a current deferred tax asset that is also removed from the accounts; a favorable change in judgment about the realizability of a current deferred tax asset that results in an increase. Credit: When a new current deferred tax asset is recorded and "more likely than not" that total benefit will not be realized; an unfavorable change in judgment about the realizability of a current deferred tax asset.</v>
          </cell>
        </row>
        <row r="103">
          <cell r="B103">
            <v>135201000</v>
          </cell>
          <cell r="C103" t="str">
            <v>Investment in Unconsolidated Investees</v>
          </cell>
          <cell r="D103" t="str">
            <v>135201XXX</v>
          </cell>
          <cell r="E103" t="str">
            <v>Investment in Unconsolidated Investees</v>
          </cell>
          <cell r="F103" t="str">
            <v>Investments in companies in which the Company acquires a portion of the outstanding capital stock and which are accounted for under the equity method.  Investments should be recorded in account 135202XXX, investment in equity method investees - qualifying assets, if they can be classified as qualifying assets for purposes of interest capitalization.</v>
          </cell>
          <cell r="G103" t="str">
            <v>Debit: Cost of capital acquired; the Company's share of the earnings of investees accounted for by the equity method (credit account 705101XXX, equity income (loss) - unconsolidated inevstees); and the balance of an investment accounted for by the equity method, which no longer qualifies for interest capitalization, and the related amount of capitalized interest (credit account 135202XXX, investment in equity method investees - qualifying assets).  Credit: Capital stock disposed of; and the gross amount of dividends received from unconsolidated investees accounted for by the equity method.</v>
          </cell>
        </row>
        <row r="104">
          <cell r="B104">
            <v>135101000</v>
          </cell>
          <cell r="C104" t="str">
            <v>Investment in Consol Aff</v>
          </cell>
          <cell r="D104" t="str">
            <v>135101XXX</v>
          </cell>
          <cell r="E104" t="str">
            <v>Investment in Consolidated Affiliates</v>
          </cell>
          <cell r="F104" t="str">
            <v>Capital contributions (at historical cost) to branches, divisions and subsidiaries (wholly and majority owned), which are consolidated in the financial statements of the Company.</v>
          </cell>
          <cell r="G104" t="str">
            <v>Debit: Cost of investments; and increases in contributed capital.  Credit: Cost of investments liquidated or sold; and return of contributed capital.</v>
          </cell>
        </row>
        <row r="105">
          <cell r="B105">
            <v>135302000</v>
          </cell>
          <cell r="C105" t="str">
            <v>Inv in Unconsol In-Cost NonMarketable</v>
          </cell>
          <cell r="D105" t="str">
            <v>135302XXX</v>
          </cell>
          <cell r="E105" t="str">
            <v>Investments in Unconsolidated Investees - Cost Basis - Non-Marketable</v>
          </cell>
          <cell r="F105" t="str">
            <v xml:space="preserve">Nonmarketable investments in investee companies which are accounted for under the cost method. </v>
          </cell>
          <cell r="G105" t="str">
            <v>Debit: Cost of capital stock acquired. Credit: Capital stock disposed of.</v>
          </cell>
        </row>
        <row r="106">
          <cell r="B106">
            <v>140701000</v>
          </cell>
          <cell r="C106" t="str">
            <v>Finance Subsidiary Receivables – Noncurrent</v>
          </cell>
          <cell r="D106" t="str">
            <v>140701XXX</v>
          </cell>
          <cell r="E106" t="str">
            <v>Leases Receivable - CCFC Current</v>
          </cell>
          <cell r="F106" t="str">
            <v>The non-current portion of net CCFC lease receivables with customers and other debtors.</v>
          </cell>
          <cell r="G106" t="str">
            <v>Debit: The sum of all lease payments due beyond one year.  Credit: Lease payments received.</v>
          </cell>
        </row>
        <row r="107">
          <cell r="B107">
            <v>135401000</v>
          </cell>
          <cell r="C107" t="str">
            <v>Inv in Debt Sec-NonCurr Avai for Sale</v>
          </cell>
          <cell r="D107" t="str">
            <v>135401XXX</v>
          </cell>
          <cell r="E107" t="str">
            <v>Investments in Debt Securities - Noncurrent - Available-for-Sale</v>
          </cell>
          <cell r="F107" t="str">
            <v>Investments in debt securities if the intent is to hold these securities for more than one year, and if they have been categorized as available-for-sale.</v>
          </cell>
          <cell r="G107" t="str">
            <v>Debit: Cost of investment purchased. Credit: Cost of investment disposed of.</v>
          </cell>
        </row>
        <row r="108">
          <cell r="B108">
            <v>135401801</v>
          </cell>
          <cell r="C108" t="str">
            <v>Inv in Debt Secur-L/T-a-f-s-Collateralized Mortgage Oblig</v>
          </cell>
          <cell r="D108" t="str">
            <v>135401XXX</v>
          </cell>
          <cell r="E108" t="str">
            <v>Investments in Debt Securities - Noncurrent - Available-for-Sale</v>
          </cell>
          <cell r="F108" t="str">
            <v>Investments in debt securities if the intent is to hold these securities for more than one year, and if they have been categorized as available-for-sale.</v>
          </cell>
          <cell r="G108" t="str">
            <v>Debit: Cost of investment purchased. Credit: Cost of investment disposed of.</v>
          </cell>
        </row>
        <row r="109">
          <cell r="B109">
            <v>135401802</v>
          </cell>
          <cell r="C109" t="str">
            <v>Investments in Debt Securities-L/T-Available-for-Sale-Other</v>
          </cell>
          <cell r="D109" t="str">
            <v>135401XXX</v>
          </cell>
          <cell r="E109" t="str">
            <v>Investments in Debt Securities - Noncurrent - Available-for-Sale</v>
          </cell>
          <cell r="F109" t="str">
            <v>Investments in debt securities if the intent is to hold these securities for more than one year, and if they have been categorized as available-for-sale.</v>
          </cell>
          <cell r="G109" t="str">
            <v>Debit: Cost of investment purchased. Credit: Cost of investment disposed of.</v>
          </cell>
        </row>
        <row r="110">
          <cell r="B110">
            <v>135404000</v>
          </cell>
          <cell r="C110" t="str">
            <v>Investments in Equity Securities-Non-Marketable - Noncurrent</v>
          </cell>
          <cell r="D110" t="str">
            <v>135404XXX</v>
          </cell>
          <cell r="E110" t="str">
            <v>Investments in Equity Securities - Non-Marketable - Noncurrent</v>
          </cell>
          <cell r="F110" t="str">
            <v>Investments in nonmarketable equity securities if the intent is to hold these securities for more than one year. Investments in investees accounted for under the cost method are not recorded in this account.</v>
          </cell>
          <cell r="G110" t="str">
            <v>Debit: Cost of investment purchased. Credit: Cost of investment disposed of.</v>
          </cell>
        </row>
        <row r="111">
          <cell r="B111">
            <v>135502000</v>
          </cell>
          <cell r="C111" t="str">
            <v>Investments - Noncurrent</v>
          </cell>
          <cell r="D111" t="str">
            <v>135502XXX</v>
          </cell>
          <cell r="E111" t="str">
            <v>Investments - Noncurrent - Notes Receivable</v>
          </cell>
          <cell r="F111" t="str">
            <v>Amounts receivable on promissory notes and acceptances from customers and other debtors, which are due to mature later than one year from the latest balance sheet date.</v>
          </cell>
          <cell r="G111" t="str">
            <v>Debit: Face value of notes.  Credit: Face value of notes reclassified when maturity date has shortened to within one year from the latest balance sheet date (debit account 115302XXX, notes receivable - current).</v>
          </cell>
        </row>
        <row r="112">
          <cell r="B112">
            <v>115107000</v>
          </cell>
          <cell r="C112" t="str">
            <v>Rec: older 1 yr</v>
          </cell>
          <cell r="D112" t="str">
            <v>115107XXX</v>
          </cell>
          <cell r="E112" t="str">
            <v>Receivables Beyond 1 Year</v>
          </cell>
          <cell r="F112" t="str">
            <v>Amounts receivable due beyond one year.</v>
          </cell>
          <cell r="G112" t="str">
            <v>Debit: Amounts receivable. Credit: Remittances received; uncollectible amounts written-off.</v>
          </cell>
        </row>
        <row r="113">
          <cell r="B113">
            <v>135602000</v>
          </cell>
          <cell r="C113" t="str">
            <v>Investments Non Current - Other Non-Marketable</v>
          </cell>
          <cell r="D113" t="str">
            <v>135602XXX</v>
          </cell>
          <cell r="E113" t="str">
            <v>Investments - Noncurrent - Other Non-Marketable</v>
          </cell>
          <cell r="F113" t="str">
            <v>Long-term investments which cannot be properly recorded in other investment accounts, such as investments in clubs and associations.</v>
          </cell>
          <cell r="G113" t="str">
            <v>Debit: Cost of investments in clubs, associations and so forth.  Credit: Cost of investments in clubs, associations and so forth, disposed of or written-off.</v>
          </cell>
        </row>
        <row r="114">
          <cell r="B114">
            <v>140101000</v>
          </cell>
          <cell r="C114" t="str">
            <v>Dividends Receivable</v>
          </cell>
          <cell r="D114" t="str">
            <v>140101XXX</v>
          </cell>
          <cell r="E114" t="str">
            <v>Dividends Receivable - Noncurrent</v>
          </cell>
          <cell r="F114" t="str">
            <v xml:space="preserve">The noncurrent portion of dividends receivable from third parties and unconsolidated investees accounted for by the equity and cost method. </v>
          </cell>
          <cell r="G114" t="str">
            <v>Debit: Amount of dividends declared. Credit: Amount of dividends received in cash. Account can also be debited or credited when remeasured when dividend is outstanding in foreign currency past current period.</v>
          </cell>
        </row>
        <row r="115">
          <cell r="B115">
            <v>140102000</v>
          </cell>
          <cell r="C115" t="str">
            <v>Misc. A/R Non Curr - Vendor - Long Term</v>
          </cell>
          <cell r="D115" t="str">
            <v>140102XXX</v>
          </cell>
          <cell r="E115" t="str">
            <v>Miscellaneous Accounts Receivable - Noncurrent - Vendor - Long Term</v>
          </cell>
          <cell r="F115" t="str">
            <v>Amounts receivable due beyond one year.</v>
          </cell>
          <cell r="G115" t="str">
            <v>Debit: Amounts receivable. Credit: Remittances received; uncollectible amounts written-off.</v>
          </cell>
        </row>
        <row r="116">
          <cell r="B116">
            <v>140103000</v>
          </cell>
          <cell r="C116" t="str">
            <v>Allowance for Misc A/R and Other Assets - Non Current</v>
          </cell>
          <cell r="D116" t="str">
            <v>140103XXX</v>
          </cell>
          <cell r="E116" t="str">
            <v>Allowance for Miscellaneous Accounts Receivable - Non-Current</v>
          </cell>
          <cell r="F116" t="str">
            <v>Allowances for possible losses on noncurrent miscellaneous accounts receivable.</v>
          </cell>
          <cell r="G116" t="str">
            <v>Debit: Write-off of uncollectible balances in accounts receivable; and amount no longer required to provide for possible losses on accounts receivables (credit account 865101XXX for provision for doubtful accounts). Credit: Amount necessary to increase the allowance to cover anticipated losses; and reinstatement of accounts receivable previously written off as uncollectible (debit relevant accounts receivable to reinstate the receivable; credit the reinstated accounts receivable account for the cash collected.)</v>
          </cell>
        </row>
        <row r="117">
          <cell r="B117">
            <v>140301000</v>
          </cell>
          <cell r="C117" t="str">
            <v>Deferred CAPPrs-Capability and Performance Program</v>
          </cell>
          <cell r="D117" t="str">
            <v>140301XXX</v>
          </cell>
          <cell r="E117" t="str">
            <v>Deferred Capability and Performance Programs</v>
          </cell>
          <cell r="F117" t="str">
            <v>The noncurrent portion of prepayments to bottlers under Capability and Performance Programs (CAPPrs). Payments may be in the form of cash or assets.</v>
          </cell>
          <cell r="G117" t="str">
            <v>Debit: Amount of expenditure to be amortized beyond one year of the balance sheet date. Credit: Amounts reclassified to account 125801XXX, Prepaid CAPPrs.</v>
          </cell>
        </row>
        <row r="118">
          <cell r="B118">
            <v>140402000</v>
          </cell>
          <cell r="C118" t="str">
            <v>Other Prepaids - Non-Current</v>
          </cell>
          <cell r="D118" t="str">
            <v>140402XXX</v>
          </cell>
          <cell r="E118" t="str">
            <v>Other Prepaids - Noncurrent</v>
          </cell>
          <cell r="F118" t="str">
            <v xml:space="preserve">The unamortized prepayments of other expenditures that extend beyond twelve months. Amounts to be amortized within twelve months should be recorded in account 125001XXX, prepaid expense - general. </v>
          </cell>
          <cell r="G118" t="str">
            <v>Debit: Advance payments for advertising expenditures. Credit: Amount reclassified to account 125001XXX, prepaid expense - general.</v>
          </cell>
        </row>
        <row r="119">
          <cell r="B119">
            <v>140501000</v>
          </cell>
          <cell r="C119" t="str">
            <v>Collateral Deposits</v>
          </cell>
          <cell r="D119" t="str">
            <v>140501XXX</v>
          </cell>
          <cell r="E119" t="str">
            <v>Collateral Deposits</v>
          </cell>
          <cell r="F119" t="str">
            <v>The noncurrent portion of returnable deposits with airlines, utility companies and others.</v>
          </cell>
          <cell r="G119" t="str">
            <v>Debit: Amount of deposits.  Credit: Refund of deposits.</v>
          </cell>
        </row>
        <row r="120">
          <cell r="B120">
            <v>140201000</v>
          </cell>
          <cell r="C120" t="str">
            <v>Taxes Recoverable</v>
          </cell>
          <cell r="D120" t="str">
            <v>140201XXX</v>
          </cell>
          <cell r="E120" t="str">
            <v>Taxes Recoverable</v>
          </cell>
          <cell r="F120" t="str">
            <v xml:space="preserve">The noncurrent portion of claims for refunds of taxes paid. </v>
          </cell>
          <cell r="G120" t="str">
            <v>Debit: Amount of claims filed for refund of taxes paid. Credit: Refunds received.</v>
          </cell>
        </row>
        <row r="121">
          <cell r="B121">
            <v>140401000</v>
          </cell>
          <cell r="C121" t="str">
            <v>Prepd Adv. Non Cur</v>
          </cell>
          <cell r="D121" t="str">
            <v>140401XXX</v>
          </cell>
          <cell r="E121" t="str">
            <v>Prepaid Advertising - Noncurrent</v>
          </cell>
          <cell r="F121" t="str">
            <v xml:space="preserve">The unamortized prepayments of advertising expenditures that extend beyond twelve months. Amounts to be amortized within twelve months should be recorded in account 125401XXX, prepaid advertising. </v>
          </cell>
          <cell r="G121" t="str">
            <v>Debit: Advance payments for advertising expenditures. Credit: Amount reclassified to account 125401000, prepaid advertising - current.</v>
          </cell>
        </row>
        <row r="122">
          <cell r="B122">
            <v>140403000</v>
          </cell>
          <cell r="C122" t="str">
            <v>Prepd Marketing</v>
          </cell>
          <cell r="D122" t="str">
            <v>140403XXX</v>
          </cell>
          <cell r="E122" t="str">
            <v>Prepaid Marketing (Non-Advertising) - Noncurrent</v>
          </cell>
          <cell r="F122" t="str">
            <v>The unamortized prepayments of non-advertising marketing expenditures that extend beyond twelve months. Amounts to be amortized within twelve months should be recorded in account 125001XXX, prepaid expense - general.</v>
          </cell>
          <cell r="G122" t="str">
            <v>Debit: Advance payments for non-advertising marketing expenditures. Credit: Amount reclassified to account 125001XXX, prepaid epense - general.</v>
          </cell>
        </row>
        <row r="123">
          <cell r="B123">
            <v>145201000</v>
          </cell>
          <cell r="C123" t="str">
            <v>Def Tax Asset-Non Cu</v>
          </cell>
          <cell r="D123" t="str">
            <v>145201XXX</v>
          </cell>
          <cell r="E123" t="str">
            <v>Deferred Tax Asset - Non U.S. Taxes - Noncurrent</v>
          </cell>
          <cell r="F123" t="str">
            <v xml:space="preserve">The estimated liability for non-U.S. taxes resulting from temporary differences between book basis assets and liabilities and local tax basis assets and liabilities. This account is used when the total noncurrent deferred tax position for a non-U.S. tax paying entity is a debit balance, that is, the sum of accounts 225202XXX and 225301XXX equals a net debit balance (net noncurrent deferred tax asset). </v>
          </cell>
          <cell r="G123" t="str">
            <v>Debit: Typically from temporary differences on benefit plans, liabilities, etc. Credit: Typically from from temporary differences on property, plant and equipment, equity investments, intangible assets, etc.</v>
          </cell>
        </row>
        <row r="124">
          <cell r="B124">
            <v>145301000</v>
          </cell>
          <cell r="C124" t="str">
            <v>Def Tax Asset-Allow</v>
          </cell>
          <cell r="D124" t="str">
            <v>145301XXX</v>
          </cell>
          <cell r="E124" t="str">
            <v>Deferred Tax Asset - Valuation Allowance - Noncurrent</v>
          </cell>
          <cell r="F124" t="str">
            <v>The portion of a deferred tax asset for which it is "more likely than not" that a future tax benefit will not be realized. This account is used when the summarized balances for all noncurrent deferred tax accounts for a single tax paying entity equals a net debit balance (net noncurrent deferred asset).</v>
          </cell>
          <cell r="G124" t="str">
            <v xml:space="preserve">Debit: Removal of the valuation allowance associated with a noncurrent deferred tax asset that is also removed from the accounts; a favorable change in judgment about the realizability of a noncurrent deferred tax asset that results in an increase. Credit: When a new noncurrent deferred tax asset is recorded and "more likely than not" that total benefit will not be realized; an unfavorable change in judgment about the realizability of a noncurrent deferred tax asset.  </v>
          </cell>
        </row>
        <row r="125">
          <cell r="B125">
            <v>150101000</v>
          </cell>
          <cell r="C125" t="str">
            <v>Land</v>
          </cell>
          <cell r="D125" t="str">
            <v>150101XXX</v>
          </cell>
          <cell r="E125" t="str">
            <v>Land</v>
          </cell>
          <cell r="F125" t="str">
            <v xml:space="preserve">The cost of land acquired for use in Company operations. </v>
          </cell>
          <cell r="G125" t="str">
            <v>Debit: Purchase price of each tract plus expenses incidental to the purchase such as title insurance, recording fees and other fees; cost of demolition of existing structures, grading and so forth, of each tract, less proceeds from the sale of resulting materials.
Credit: Original cost, or proportionate share thereof, of land disposed of.</v>
          </cell>
        </row>
        <row r="126">
          <cell r="B126">
            <v>150401000</v>
          </cell>
          <cell r="C126" t="str">
            <v>Properties Under Construction - Land</v>
          </cell>
          <cell r="D126" t="str">
            <v>150401XXX</v>
          </cell>
          <cell r="E126" t="str">
            <v>Properties Under Construction - Land</v>
          </cell>
          <cell r="F126" t="str">
            <v xml:space="preserve">The accumulated costs during construction/development of land. </v>
          </cell>
          <cell r="G126" t="str">
            <v>Debit: Acquisition cost of property if acquired with the intention of development or further construction; payments to contractors, sub-contractors, architects and so forth, for services and materials during construction. Credit: Total cost of completed properties transferred to the appropriate property account.</v>
          </cell>
        </row>
        <row r="127">
          <cell r="B127">
            <v>150200000</v>
          </cell>
          <cell r="C127" t="str">
            <v>Buildings</v>
          </cell>
          <cell r="D127" t="str">
            <v>150200XXX</v>
          </cell>
          <cell r="E127" t="str">
            <v>Buildings</v>
          </cell>
          <cell r="F127" t="str">
            <v xml:space="preserve">The cost of buildings acquired or constructed for use in Company operations, including any subsequent costs for additions or significant improvements to the original structure. </v>
          </cell>
          <cell r="G127" t="str">
            <v>Debit: Price of buildings purchased plus expenses incidental to purchase; cost of buildings erected plus incidental expenses; value of buildings under capital lease, as determined by the application of capital lease guidelines (refer to SPP manual Bulletin 8.4); any subsequent costs for additions or significant improvements to the original structure; and transfers from account 150402XXX, Properties Under Construction - Building. Credit: Original cost of buildings disposed of.</v>
          </cell>
        </row>
        <row r="128">
          <cell r="B128">
            <v>150201000</v>
          </cell>
          <cell r="C128" t="str">
            <v>Building Impr</v>
          </cell>
          <cell r="D128" t="str">
            <v>150201XXX</v>
          </cell>
          <cell r="E128" t="str">
            <v>Building Improvements</v>
          </cell>
          <cell r="F128" t="str">
            <v xml:space="preserve">The cost of additions or significant improvements to a building structure. </v>
          </cell>
          <cell r="G128" t="str">
            <v>Debit: Any costs for additions or significant improvements to an original building structure. Credit: Original cost of building improvement disposed of.</v>
          </cell>
        </row>
        <row r="129">
          <cell r="B129">
            <v>150202000</v>
          </cell>
          <cell r="C129" t="str">
            <v>Land Improvement</v>
          </cell>
          <cell r="D129" t="str">
            <v>150202XXX</v>
          </cell>
          <cell r="E129" t="str">
            <v>Land Improvements</v>
          </cell>
          <cell r="F129" t="str">
            <v>The cost of capitalized improvements made to Company-owned land.</v>
          </cell>
          <cell r="G129" t="str">
            <v>Debit: Cost of driveways, sidewalks, underground piping, wiring, fences, outside illumination, draining and so forth. Credit: Original cost, or proportionate share thereof, of land improvements disposed of.</v>
          </cell>
        </row>
        <row r="130">
          <cell r="B130">
            <v>150402000</v>
          </cell>
          <cell r="C130" t="str">
            <v>Properties Under Construction  - Building</v>
          </cell>
          <cell r="D130" t="str">
            <v>150402XXX</v>
          </cell>
          <cell r="E130" t="str">
            <v>Properties Under Construction - Building</v>
          </cell>
          <cell r="F130" t="str">
            <v xml:space="preserve">The accumulated costs during construction of buildings. </v>
          </cell>
          <cell r="G130" t="str">
            <v>Debit: Acquisition cost of property if acquired with the intention of development or further construction; payments to contractors, sub-contractors, architects and so forth, for services and materials during construction. Credit: Total cost of completed properties transferred to the appropriate property account.</v>
          </cell>
        </row>
        <row r="131">
          <cell r="B131">
            <v>150301000</v>
          </cell>
          <cell r="C131" t="str">
            <v>Leasehold Impr</v>
          </cell>
          <cell r="D131" t="str">
            <v>150301XXX</v>
          </cell>
          <cell r="E131" t="str">
            <v>Leasehold Improvements</v>
          </cell>
          <cell r="F131" t="str">
            <v xml:space="preserve">The unamortized cost of all major improvements to leased properties. Major improvements such as replacement of heating, air conditioning, water supply and drainage systems, or any changes in original structure of leased premises, will be charged to this account and amortized over the shorter of the lease term or the useful life of the improvement. Minor improvements will be charged to expense upon payment. </v>
          </cell>
          <cell r="G131" t="str">
            <v>Debit: Cost of major improvements. Credit: Monthly amortization and write-off of disposed leaseholds.</v>
          </cell>
        </row>
        <row r="132">
          <cell r="B132">
            <v>150403000</v>
          </cell>
          <cell r="C132" t="str">
            <v>Properties Under Construction  - Lease</v>
          </cell>
          <cell r="D132" t="str">
            <v>150403XXX</v>
          </cell>
          <cell r="E132" t="str">
            <v>Properties Under Construction - Leasehold Improvements</v>
          </cell>
          <cell r="F132" t="str">
            <v xml:space="preserve">The accumulated costs during construction of leasehold improvements. </v>
          </cell>
          <cell r="G132" t="str">
            <v>Debit: Acquisition cost of property if acquired with the intention of development or further construction; payments to contractors, sub-contractors, architects and so forth, for services and materials during construction. Credit: Total cost of completed properties transferred to the appropriate property account.</v>
          </cell>
        </row>
        <row r="133">
          <cell r="B133">
            <v>150404000</v>
          </cell>
          <cell r="C133" t="str">
            <v>PropertiesUCon-M&amp;E</v>
          </cell>
          <cell r="D133" t="str">
            <v>150404XXX</v>
          </cell>
          <cell r="E133" t="str">
            <v>Properties Under Construction - Machinery &amp; Equipment</v>
          </cell>
          <cell r="F133" t="str">
            <v xml:space="preserve">The accumulated costs during construction of machinery and equipment. </v>
          </cell>
          <cell r="G133" t="str">
            <v>Debit: Acquisition cost of property if acquired with the intention of development or further construction; payments to contractors, sub-contractors, architects and so forth, for services and materials during construction. Credit: Total cost of completed properties transferred to the appropriate property account.</v>
          </cell>
        </row>
        <row r="134">
          <cell r="B134">
            <v>150406000</v>
          </cell>
          <cell r="C134" t="str">
            <v>PropertiesUCon-Soft</v>
          </cell>
          <cell r="D134" t="str">
            <v>150406XXX</v>
          </cell>
          <cell r="E134" t="str">
            <v>Properties Under Construction - Software</v>
          </cell>
          <cell r="F134" t="str">
            <v xml:space="preserve">The accumulated costs during the development of software. </v>
          </cell>
          <cell r="G134" t="str">
            <v>Debit: Acquisition cost of property if acquired with the intention of development or further programming; payments to contractors, sub-contractors, and so forth, for services during construction. Credit: Total cost of completed properties transferred to the appropriate property account.</v>
          </cell>
        </row>
        <row r="135">
          <cell r="B135">
            <v>150500000</v>
          </cell>
          <cell r="C135" t="str">
            <v>Machinery &amp; Equipment</v>
          </cell>
          <cell r="D135" t="str">
            <v>150500XXX</v>
          </cell>
          <cell r="E135" t="str">
            <v>Machinery &amp; Equipment</v>
          </cell>
          <cell r="F135" t="str">
            <v>The cost of production machinery and equipment, fork-lift trucks, laboratory equipment and other miscellaneous plant equipment capitalized.</v>
          </cell>
          <cell r="G135" t="str">
            <v>Debit: Purchase price of machinery and equipment plus insurance, freight, customs duties, handling charges, installation costs and so forth; transfers-in at original cost (do not capitalize freight and other expenses on transfers-in). Credit: Original cost of items disposed of; transfers-out at original cost.</v>
          </cell>
        </row>
        <row r="136">
          <cell r="B136">
            <v>150507000</v>
          </cell>
          <cell r="C136" t="str">
            <v>CO2 Gas Cylinders</v>
          </cell>
          <cell r="D136" t="str">
            <v>150507XXX</v>
          </cell>
          <cell r="E136" t="e">
            <v>#N/A</v>
          </cell>
          <cell r="F136" t="e">
            <v>#N/A</v>
          </cell>
          <cell r="G136" t="e">
            <v>#N/A</v>
          </cell>
        </row>
        <row r="137">
          <cell r="B137">
            <v>150511000</v>
          </cell>
          <cell r="C137" t="str">
            <v>Advertising signs</v>
          </cell>
          <cell r="D137" t="str">
            <v>150511XXX</v>
          </cell>
          <cell r="E137" t="str">
            <v>Advertising Signs</v>
          </cell>
          <cell r="F137" t="str">
            <v>The capitalized costs of advertising signs for which the Company maintains ownership.</v>
          </cell>
          <cell r="G137" t="str">
            <v>Debit: The purchase price of advertising signs plus insurance, freight, customs duties, handling charges and installation costs. Credit: Original costs of advertising signs disposed of.</v>
          </cell>
        </row>
        <row r="138">
          <cell r="B138">
            <v>150512000</v>
          </cell>
          <cell r="C138" t="str">
            <v>Furniture &amp; Fixtures</v>
          </cell>
          <cell r="D138" t="str">
            <v>150512XXX</v>
          </cell>
          <cell r="E138" t="str">
            <v>Furniture and Fixtures</v>
          </cell>
          <cell r="F138" t="str">
            <v xml:space="preserve">The capitalized cost of furniture and fixtures, office equipment, motion picture equipment, school training equipment, telephones and related switching and handling equipment, and other related equipment in Company-owned or leased facilities. </v>
          </cell>
          <cell r="G138" t="str">
            <v>Debit: Purchase price of furniture and fixtures plus insurance, freight, customs duties, handling charges, installation costs and so forth.  Transfers-in at original cost (do not capitalize freight and other expenses on transfers-in). Credit: Original cost of items disposed of; transfers-out at original cost.</v>
          </cell>
        </row>
        <row r="139">
          <cell r="B139">
            <v>150513000</v>
          </cell>
          <cell r="C139" t="str">
            <v>FA Sales Clearing</v>
          </cell>
          <cell r="D139" t="str">
            <v>150513XXX</v>
          </cell>
          <cell r="E139" t="str">
            <v>Fixed Asset Sales Proceeds Clearing</v>
          </cell>
          <cell r="F139" t="str">
            <v>Used by Coca-Cola North America to record the proceeds from dispenser asset sales. Represents those asset sales posted to JD Edwards, prior to funds being received.</v>
          </cell>
          <cell r="G139" t="str">
            <v>Debit: When the fixed asset is retired from the SAP Asset Management module. Credit: When the sales proceeds are received from the buyer and deposited in the bank.</v>
          </cell>
        </row>
        <row r="140">
          <cell r="B140">
            <v>150601000</v>
          </cell>
          <cell r="C140" t="str">
            <v>Computer equipment</v>
          </cell>
          <cell r="D140" t="str">
            <v>150601XXX</v>
          </cell>
          <cell r="E140" t="str">
            <v>Computer Equipment</v>
          </cell>
          <cell r="F140" t="str">
            <v>The capitalized cost of all computer equipment, software, deferred software development costs and peripheral equipment which are defined as follows: Computer - an electronic device capable of accepting data, applying prescribed processes to the data, and supplying the results of these processes (information) with or without human intervention. It usually consists of a central processing unit (CPU) containing extensive storage, logic, arithmetic and control capabilities. Excluded from this category are calculators, copiers and so forth. Software - a set of standardized computer programs, procedures and related documentation designed to solve problems of a specific application. Capitalized software development cost - Expenditures which qualify for capitalization in accordance with Company policy. Peripheral equipment - Consists of auxiliary machines that may be placed under control of the CPU. Examples are: high-speed printers, scanners, mass storage units, data entry devices, terminals, disc drives. Peripheral equipment may be used on-line or off-line.</v>
          </cell>
          <cell r="G140" t="str">
            <v>Debit: Purchase price of computer, software and peripheral equipment plus insurance, freight, customs duties, handling charges and so forth; capitalized software development cost; transfers-in at original cost (do not capitalize freight and other expenses on transfers-in). Credit: Original cost of computer and peripheral equipment disposed of; transfers-out at original cost.</v>
          </cell>
        </row>
        <row r="141">
          <cell r="B141">
            <v>150602000</v>
          </cell>
          <cell r="C141" t="str">
            <v>Computer SW purch</v>
          </cell>
          <cell r="D141" t="str">
            <v>150602XXX</v>
          </cell>
          <cell r="E141" t="str">
            <v>Computer software - purchased</v>
          </cell>
          <cell r="F141" t="str">
            <v>The capitalized cost of all purchased software.</v>
          </cell>
          <cell r="G141" t="str">
            <v>Debit: Purchase price of software plus insurance, freight, customs duties, handling charges and so forth; transfers-in at original cost (do not capitalize freight and other expenses on transfers-in). Credit: Original cost of software disposed of; transfers-out at original cost.</v>
          </cell>
        </row>
        <row r="142">
          <cell r="B142">
            <v>150603000</v>
          </cell>
          <cell r="C142" t="str">
            <v>Computer SW developd</v>
          </cell>
          <cell r="D142" t="str">
            <v>150603XXX</v>
          </cell>
          <cell r="E142" t="str">
            <v>Computer software - developed</v>
          </cell>
          <cell r="F142" t="str">
            <v xml:space="preserve">The capitalized cost of all software development costs. 
</v>
          </cell>
          <cell r="G142" t="str">
            <v>Debit: Capitalized software development cost; transfers-in at original cost (do not capitalize freight and other expenses on transfers-in). Credit: Original cost of software development disposed of or retired; transfers-out at original cost.</v>
          </cell>
        </row>
        <row r="143">
          <cell r="B143">
            <v>150501000</v>
          </cell>
          <cell r="C143" t="str">
            <v>Vendors bottle/can</v>
          </cell>
          <cell r="D143" t="str">
            <v>150501XXX</v>
          </cell>
          <cell r="E143" t="e">
            <v>#N/A</v>
          </cell>
          <cell r="F143" t="e">
            <v>#N/A</v>
          </cell>
          <cell r="G143" t="e">
            <v>#N/A</v>
          </cell>
        </row>
        <row r="144">
          <cell r="B144">
            <v>150502000</v>
          </cell>
          <cell r="C144" t="str">
            <v>Vendors - Pre-Mix</v>
          </cell>
          <cell r="D144" t="str">
            <v>150502XXX</v>
          </cell>
          <cell r="E144" t="e">
            <v>#N/A</v>
          </cell>
          <cell r="F144" t="e">
            <v>#N/A</v>
          </cell>
          <cell r="G144" t="e">
            <v>#N/A</v>
          </cell>
        </row>
        <row r="145">
          <cell r="B145">
            <v>150503000</v>
          </cell>
          <cell r="C145" t="str">
            <v>Vendors - Post-Mix</v>
          </cell>
          <cell r="D145" t="str">
            <v>150503XXX</v>
          </cell>
          <cell r="E145" t="e">
            <v>#N/A</v>
          </cell>
          <cell r="F145" t="e">
            <v>#N/A</v>
          </cell>
          <cell r="G145" t="e">
            <v>#N/A</v>
          </cell>
        </row>
        <row r="146">
          <cell r="B146">
            <v>150504000</v>
          </cell>
          <cell r="C146" t="str">
            <v>Coolers</v>
          </cell>
          <cell r="D146" t="str">
            <v>150504XXX</v>
          </cell>
          <cell r="E146" t="str">
            <v>Coolers</v>
          </cell>
          <cell r="F146" t="str">
            <v>The capitalized cost of all open type bottle coolers, ice coolers, ice chests and so forth</v>
          </cell>
          <cell r="G146" t="str">
            <v>Debit: Purchase price of coolers when placed in use. Credit: Original cost of items disposed of.</v>
          </cell>
        </row>
        <row r="147">
          <cell r="B147">
            <v>150505000</v>
          </cell>
          <cell r="C147" t="str">
            <v>Dispensers - Pre-Mix</v>
          </cell>
          <cell r="D147" t="str">
            <v>150505XXX</v>
          </cell>
          <cell r="E147" t="e">
            <v>#N/A</v>
          </cell>
          <cell r="F147" t="e">
            <v>#N/A</v>
          </cell>
          <cell r="G147" t="e">
            <v>#N/A</v>
          </cell>
        </row>
        <row r="148">
          <cell r="B148">
            <v>150506000</v>
          </cell>
          <cell r="C148" t="str">
            <v>Dispensers Post Mix</v>
          </cell>
          <cell r="D148" t="str">
            <v>150506XXX</v>
          </cell>
          <cell r="E148" t="str">
            <v>Dispensers - Post-Mix</v>
          </cell>
          <cell r="F148" t="str">
            <v>The capitalized cost of all manually operated post-mix units and auxiliary equipment, excluding post-mix product tanks and CO2 gas cylinders.</v>
          </cell>
          <cell r="G148" t="str">
            <v>Debit: Purchase price of post-mix equipment when placed in use. Credit: Original cost of items disposed of.</v>
          </cell>
        </row>
        <row r="149">
          <cell r="B149">
            <v>150509000</v>
          </cell>
          <cell r="C149" t="str">
            <v>Automobiles/trucks</v>
          </cell>
          <cell r="D149" t="str">
            <v>150509XXX</v>
          </cell>
          <cell r="E149" t="str">
            <v>Automobiles and Trucks</v>
          </cell>
          <cell r="F149" t="str">
            <v xml:space="preserve">The capitalized cost of trucks, trailers, tractors, automobiles, bicycles, tricycles, vans and other motor vehicle equipment owned by the Company.  Note: Do not capitalize the following costs: license and registration fees; repainting or lettering of delivery equipment after original maintain; signboards carried on delivery equipment; replacement of parts such as batteries, tires, tubes and so forth.    </v>
          </cell>
          <cell r="G149" t="str">
            <v>Debit: Purchase price of automobiles, trucks and so forth, plus insurance, freight, customs duties, handling charges and so forth; transfers-in at original cost (do not capitalize freight and other expenses on transfers-in). Credit: Original cost of items disposed of; transfers-out at original cost.</v>
          </cell>
        </row>
        <row r="150">
          <cell r="B150">
            <v>150405000</v>
          </cell>
          <cell r="C150" t="str">
            <v>Properties Under Construction - Depreciable</v>
          </cell>
          <cell r="D150" t="str">
            <v>150405XXX</v>
          </cell>
          <cell r="E150" t="str">
            <v xml:space="preserve">Properties Under Construction - Depreciable Containers </v>
          </cell>
          <cell r="F150" t="str">
            <v xml:space="preserve">The accumulated costs during construction of depreciable containers. </v>
          </cell>
          <cell r="G150" t="str">
            <v>Debit: Acquisition cost of property if acquired with the intention of development or further construction; payments to contractors, sub-contractors, architects and so forth, for services and materials during construction. Credit: Total cost of completed properties transferred to the appropriate property account.</v>
          </cell>
        </row>
        <row r="151">
          <cell r="B151">
            <v>150700000</v>
          </cell>
          <cell r="C151" t="str">
            <v>Depreciable containers</v>
          </cell>
          <cell r="D151" t="str">
            <v>150700XXX</v>
          </cell>
          <cell r="E151" t="str">
            <v xml:space="preserve">Depreciable Containers </v>
          </cell>
          <cell r="F151" t="str">
            <v xml:space="preserve">The capitalized cost of all metal containers used for distributing concentrates and beverage bases. </v>
          </cell>
          <cell r="G151" t="str">
            <v>Debit: Purchase price of metal containers plus insurance, freight, customs duties, handling charges and so forth; transfers-in at original cost (do not capitalize freight and other expenses on transfers-in). Credit: Original cost of containers disposed of; transfers-out at original cost.</v>
          </cell>
        </row>
        <row r="152">
          <cell r="B152">
            <v>150702000</v>
          </cell>
          <cell r="C152" t="str">
            <v>Metal containers-Concentrate/bev base</v>
          </cell>
          <cell r="D152" t="str">
            <v>150702XXX</v>
          </cell>
          <cell r="E152" t="str">
            <v>Metal Containers - Concentrate/Beverage Base</v>
          </cell>
          <cell r="F152" t="str">
            <v>The capitalized cost of all metal containers used for distributing concentrates and beverage bases.</v>
          </cell>
          <cell r="G152" t="str">
            <v>Debit: Purchase price of metal containers plus insurance, freight, customs duties, handling charges and so forth; transfers-in at original cost (do not capitalize freight and other expenses on transfers-in). Credit: Original cost of containers disposed of; transfers-out at original cost.</v>
          </cell>
        </row>
        <row r="153">
          <cell r="B153">
            <v>150703000</v>
          </cell>
          <cell r="C153" t="str">
            <v>Metal containers PP</v>
          </cell>
          <cell r="D153" t="str">
            <v>150703XXX</v>
          </cell>
          <cell r="E153" t="e">
            <v>#N/A</v>
          </cell>
          <cell r="F153" t="e">
            <v>#N/A</v>
          </cell>
          <cell r="G153" t="e">
            <v>#N/A</v>
          </cell>
        </row>
        <row r="154">
          <cell r="B154">
            <v>150704000</v>
          </cell>
          <cell r="C154" t="str">
            <v>Metal containers Oth</v>
          </cell>
          <cell r="D154" t="str">
            <v>150704XXX</v>
          </cell>
          <cell r="E154" t="str">
            <v>Metal Containers - Other</v>
          </cell>
          <cell r="F154" t="str">
            <v>The capitalized cost of all miscellaneous containers used for ingredients and supplies, which cannot be properly classified under another metal containers account.</v>
          </cell>
          <cell r="G154" t="str">
            <v>Debit: Purchase price of other metal containers plus insurance, freight, customs duties, handling charges and so forth; transfers-in at original cost (do not capitalize freight and other expenses on transfers-in). Credit: Original cost of other metal containers disposed of; transfers-out at original cost.</v>
          </cell>
        </row>
        <row r="155">
          <cell r="B155">
            <v>150701000</v>
          </cell>
          <cell r="C155" t="str">
            <v>Bottles and Jugs</v>
          </cell>
          <cell r="D155" t="str">
            <v>150701XXX</v>
          </cell>
          <cell r="E155" t="str">
            <v>Bottles and Jugs</v>
          </cell>
          <cell r="F155" t="str">
            <v>The cost of refillable bottles and jugs. When put into use, refillable bottles and jugs will be written-down to deposit price or maintained at cost, whichever is lower. Separate subaccounts may be maintained for: Bottles and Jugs - New, acquired but not placed in use, grouped by size and trademark, at the original cost. Bottles and Jugs - In-Plant, representing the in-plant inventory, grouped by standard deposit price, or if the deposit price is greater than cost, by size and trademark at cost. Bottles and Jugs - In-Trade, representing all in-use stock other than the in-plant inventory, grouped by standard deposit price, or if the deposit price is greater than cost, by size and trademark at cost; subject to adjustment for in-trade surveys. Bottles and Jugs - Introductions, representing the unamortized excess of cost over deposit price applicable to "introductions," amortized to account 125002XXX over a 36 month period.</v>
          </cell>
          <cell r="G155" t="str">
            <v xml:space="preserve">Debit: Purchase price of bottles/jugs plus insurance, freight, customs duties, handling charges and so forth; overages resulting from physical verification; increase in deposit price if new deposit price is less than original cost; transfers-in. Credit: Excess of cost over deposit price of new bottles/jugs put into use (dr. 125002XXX, Prepaid Container Expense); shortages resulting from physical verification; decrease in deposit price; transfers-out; carrying value of bottles/jugs in-trade written-off on the basis of an in-trade survey; bottles/jugs broken or destroyed. Note: The corresponding debit for bottles/jugs broken or destroyed is: If broken during normal in-plant handling or destroyed because of scuffed apprearance - a manufacturing expense and charged to account 840401XXX, Returnable Container Breakage. If obsolete because of a Marketing management decision - a marketing expense and charged to account 840401XXX, Returnable Container Breakage. If rendered obsolete by circumstances beyond management's control - charged to account 899107XXX, Loss on Refillable Containers. </v>
          </cell>
        </row>
        <row r="156">
          <cell r="B156">
            <v>150705000</v>
          </cell>
          <cell r="C156" t="str">
            <v>Cases</v>
          </cell>
          <cell r="D156" t="str">
            <v>150705XXX</v>
          </cell>
          <cell r="E156" t="str">
            <v>Cases</v>
          </cell>
          <cell r="F156" t="str">
            <v>The cost of refillable cases. When put into use, refillable cases will be written down to deposit price or maintained at cost, whichever is lower. Separate subaccounts may be maintained for: 1) Cases - New, acquired but not placed in use, grouped by size and trademark at cost; and 2) Cases - In-use, for all cases in use, grouped by deposit price, or if the deposit price is greater than cost, by size and trademark at cost.</v>
          </cell>
          <cell r="G156" t="str">
            <v>Debit: Purchase price of cases plus insurance, freight, customs duties, handling charges and so forth; overages resulting from physical verification; increase in deposit price if new deposit price is less than cost; transfers-in. Credit: Excess of cost over deposit price of new cases put into use (debit 125002XXX, Prepaid Container Expense); shortages resulting from physical verification; decrease in deposit price; transfers-out; carrying value of cases in-trade written off on the basis of an in-trade survey; cases destroyed (debit 840401XXX, Returnable Container Breakage).</v>
          </cell>
        </row>
        <row r="157">
          <cell r="B157">
            <v>150706000</v>
          </cell>
          <cell r="C157" t="str">
            <v>Allowance for Surplus Containers</v>
          </cell>
          <cell r="D157" t="str">
            <v>150706XXX</v>
          </cell>
          <cell r="E157" t="str">
            <v>Allowance for Surplus Containers</v>
          </cell>
          <cell r="F157" t="str">
            <v>Losses resulting from the recognition of surplus refillable containers</v>
          </cell>
          <cell r="G157" t="str">
            <v>Debit: Amount, recorded during the current year, which is no longer required as a probable loss (that is, the net carrying value of the containers may not be restored to an amount greater than at the close of the prior year); amount no longer required because the relevant containers were transferred, sold, or destroyed. Credit: Amount determined to be the probable loss of carrying value for specific quantities of surplus refillable containers (dr. 840402XXX, Surplus Refillable Containers, or account 899108XXX, Provision for Surplus Refillable Containers, depending on the underlying reasons for obsolescence).</v>
          </cell>
        </row>
        <row r="158">
          <cell r="B158">
            <v>155101000</v>
          </cell>
          <cell r="C158" t="str">
            <v>AD Building</v>
          </cell>
          <cell r="D158" t="str">
            <v>155101XXX</v>
          </cell>
          <cell r="E158" t="str">
            <v>Buildings Accumulated Depreciation</v>
          </cell>
          <cell r="F158" t="str">
            <v>The accumulated depreciation on buildings.</v>
          </cell>
          <cell r="G158" t="str">
            <v>Debit: Accumulated depreciation on assets disposed of; accumulated depreciation on assets transferred-out. Credit: Monthly depreciation expense; accumulated depreciation on assets transferred-in.</v>
          </cell>
        </row>
        <row r="159">
          <cell r="B159">
            <v>155102000</v>
          </cell>
          <cell r="C159" t="str">
            <v>AD Land improve</v>
          </cell>
          <cell r="D159" t="str">
            <v>155102XXX</v>
          </cell>
          <cell r="E159" t="str">
            <v>Land Improvements Accumulated Depreciation</v>
          </cell>
          <cell r="F159" t="str">
            <v>The accumulated depreciation on land improvements.</v>
          </cell>
          <cell r="G159" t="str">
            <v>Debit: Accumulated depreciation on assets disposed of; accumulated depreciation on assets transferred-out. Credit: Monthly depreciation expense; accumulated depreciation on assets transferred-in.</v>
          </cell>
        </row>
        <row r="160">
          <cell r="B160">
            <v>150302000</v>
          </cell>
          <cell r="C160" t="str">
            <v>Leasehold-Amortizatn</v>
          </cell>
          <cell r="D160" t="str">
            <v>150302XXX</v>
          </cell>
          <cell r="E160" t="str">
            <v>Leasehold Improvements Amortization</v>
          </cell>
          <cell r="F160" t="str">
            <v>The accumulated amortization on leased properties.</v>
          </cell>
          <cell r="G160" t="str">
            <v>Debit: Accumulated amortizattion on assets disposed of; accumulated amortization on assets transferred-out. Credit: Monthly amortization expense; accumulated amortization on assets transferred-in.</v>
          </cell>
        </row>
        <row r="161">
          <cell r="B161">
            <v>155207000</v>
          </cell>
          <cell r="C161" t="str">
            <v>CO2 gas cylinders accumulated depreciation</v>
          </cell>
          <cell r="D161" t="str">
            <v>155207XXX</v>
          </cell>
          <cell r="E161" t="e">
            <v>#N/A</v>
          </cell>
          <cell r="F161" t="e">
            <v>#N/A</v>
          </cell>
          <cell r="G161" t="e">
            <v>#N/A</v>
          </cell>
        </row>
        <row r="162">
          <cell r="B162">
            <v>155208000</v>
          </cell>
          <cell r="C162" t="str">
            <v>Accumulative Depreciation M&amp;E</v>
          </cell>
          <cell r="D162" t="str">
            <v>155208XXX</v>
          </cell>
          <cell r="E162" t="str">
            <v>Machinery &amp; Equipment Accumulated Depreciation</v>
          </cell>
          <cell r="F162" t="str">
            <v>The accumulated depreciation on machinery and equipment.</v>
          </cell>
          <cell r="G162" t="str">
            <v>Debit: Accumulated depreciation on assets disposed of; accumulated depreciation on assets transferred-out. Credit: Monthly depreciation expense; accumulated depreciation on assets transferred-in.</v>
          </cell>
        </row>
        <row r="163">
          <cell r="B163">
            <v>155209000</v>
          </cell>
          <cell r="C163" t="str">
            <v>Advertising signs accumulated depreciation</v>
          </cell>
          <cell r="D163" t="str">
            <v>155209XXX</v>
          </cell>
          <cell r="E163" t="str">
            <v>Advertising Signs Accumulated Depreciation</v>
          </cell>
          <cell r="F163" t="str">
            <v>The accumulated depreciation on advertising signs.</v>
          </cell>
          <cell r="G163" t="str">
            <v>Debit: Accumulated depreciation on assets disposed of; accumulated depreciation on assets transferred-out. Credit: Monthly depreciation expense; accumulated depreciation on assets transferred-in.</v>
          </cell>
        </row>
        <row r="164">
          <cell r="B164">
            <v>155212000</v>
          </cell>
          <cell r="C164" t="str">
            <v>AD Furn and fixtures</v>
          </cell>
          <cell r="D164" t="str">
            <v>155212XXX</v>
          </cell>
          <cell r="E164" t="str">
            <v>Furniture and Fixtures Accumulated Depreciation</v>
          </cell>
          <cell r="F164" t="str">
            <v>The accumulated depreciation on furniture and fixtures.</v>
          </cell>
          <cell r="G164" t="str">
            <v>Debit: Accumulated depreciation on assets disposed of; accumulated depreciation on assets transferred-out. Credit: Monthly depreciation expense; accumulated depreciation on assets transferred-in.</v>
          </cell>
        </row>
        <row r="165">
          <cell r="B165">
            <v>155301000</v>
          </cell>
          <cell r="C165" t="str">
            <v>AD Computer equip</v>
          </cell>
          <cell r="D165" t="str">
            <v>155301XXX</v>
          </cell>
          <cell r="E165" t="str">
            <v>Computer Equipment Accumulated Depreciation</v>
          </cell>
          <cell r="F165" t="str">
            <v>The accumulated depreciation on computer equipment.</v>
          </cell>
          <cell r="G165" t="str">
            <v>Debit: Accumulated depreciation on assets disposed of; accumulated depreciation on assets transferred-out. Credit: Monthly depreciation expense; accumulated depreciation on assets transferred-in.</v>
          </cell>
        </row>
        <row r="166">
          <cell r="B166">
            <v>155201000</v>
          </cell>
          <cell r="C166" t="str">
            <v>AD Vendor bottle/can</v>
          </cell>
          <cell r="D166" t="str">
            <v>155201XXX</v>
          </cell>
          <cell r="E166" t="e">
            <v>#N/A</v>
          </cell>
          <cell r="F166" t="e">
            <v>#N/A</v>
          </cell>
          <cell r="G166" t="e">
            <v>#N/A</v>
          </cell>
        </row>
        <row r="167">
          <cell r="B167">
            <v>155202000</v>
          </cell>
          <cell r="C167" t="str">
            <v>Vendors PreMix accumulated depreciation</v>
          </cell>
          <cell r="D167" t="str">
            <v>155202XXX</v>
          </cell>
          <cell r="E167" t="e">
            <v>#N/A</v>
          </cell>
          <cell r="F167" t="e">
            <v>#N/A</v>
          </cell>
          <cell r="G167" t="e">
            <v>#N/A</v>
          </cell>
        </row>
        <row r="168">
          <cell r="B168">
            <v>155203000</v>
          </cell>
          <cell r="C168" t="str">
            <v>Vendors PostMix accmulated depreciation</v>
          </cell>
          <cell r="D168" t="str">
            <v>155203XXX</v>
          </cell>
          <cell r="E168" t="e">
            <v>#N/A</v>
          </cell>
          <cell r="F168" t="e">
            <v>#N/A</v>
          </cell>
          <cell r="G168" t="e">
            <v>#N/A</v>
          </cell>
        </row>
        <row r="169">
          <cell r="B169">
            <v>155204000</v>
          </cell>
          <cell r="C169" t="str">
            <v>AD Coolers</v>
          </cell>
          <cell r="D169" t="str">
            <v>155204XXX</v>
          </cell>
          <cell r="E169" t="str">
            <v>Coolers Accumulated Depreciation</v>
          </cell>
          <cell r="F169" t="str">
            <v>The accumulated depreciation on coolers.</v>
          </cell>
          <cell r="G169" t="str">
            <v>Debit: Accumulated depreciation on assets disposed of; accumulated depreciation on assets transferred-out. Credit: Monthly depreciation expense; accumulated depreciation on assets transferred-in.</v>
          </cell>
        </row>
        <row r="170">
          <cell r="B170">
            <v>155205000</v>
          </cell>
          <cell r="C170" t="str">
            <v>Dispensers PreMix accumulated depreciation</v>
          </cell>
          <cell r="D170" t="str">
            <v>155205XXX</v>
          </cell>
          <cell r="E170" t="e">
            <v>#N/A</v>
          </cell>
          <cell r="F170" t="e">
            <v>#N/A</v>
          </cell>
          <cell r="G170" t="e">
            <v>#N/A</v>
          </cell>
        </row>
        <row r="171">
          <cell r="B171">
            <v>155206000</v>
          </cell>
          <cell r="C171" t="str">
            <v>AD Dispenser PostMix</v>
          </cell>
          <cell r="D171" t="str">
            <v>155206XXX</v>
          </cell>
          <cell r="E171" t="str">
            <v>Dispensers - Post-Mix Accumulated Depreciation</v>
          </cell>
          <cell r="F171" t="str">
            <v>The accumulated depreciation on postmix dispensers.</v>
          </cell>
          <cell r="G171" t="str">
            <v>Debit: Accumulated depreciation on assets disposed of; accumulated depreciation on assets transferred-out. Credit: Monthly depreciation expense; accumulated depreciation on assets transferred-in.</v>
          </cell>
        </row>
        <row r="172">
          <cell r="B172">
            <v>155210000</v>
          </cell>
          <cell r="C172" t="str">
            <v>AD Autos and trucks</v>
          </cell>
          <cell r="D172" t="str">
            <v>155210XXX</v>
          </cell>
          <cell r="E172" t="str">
            <v>Automobiles and Trucks Accumulated Depreciation</v>
          </cell>
          <cell r="F172" t="str">
            <v>The accumulated depreciation on automobiles and trucks.</v>
          </cell>
          <cell r="G172" t="str">
            <v>Debit: Accumulated depreciation on assets disposed of; accumulated depreciation on assets transferred-out. Credit: Monthly depreciation expense; accumulated depreciation on assets transferred-in.</v>
          </cell>
        </row>
        <row r="173">
          <cell r="B173">
            <v>155401000</v>
          </cell>
          <cell r="C173" t="str">
            <v>Metal containers-concentrate/bev base accumulated</v>
          </cell>
          <cell r="D173" t="str">
            <v>155401XXX</v>
          </cell>
          <cell r="E173" t="str">
            <v>Metal Containers - Concentrate/Bev Base Accumulated Depreciation</v>
          </cell>
          <cell r="F173" t="str">
            <v>The accumulated depreciation on metal containers for distributing concentrates and beverage bases.</v>
          </cell>
          <cell r="G173" t="str">
            <v>Debit: Accumulated depreciation on assets disposed of; accumulated depreciation on assets transferred-out. Credit: Monthly depreciation expense; accumulated depreciation on assets transferred-in.</v>
          </cell>
        </row>
        <row r="174">
          <cell r="B174">
            <v>155402000</v>
          </cell>
          <cell r="C174" t="str">
            <v>AD Metal contrs PP</v>
          </cell>
          <cell r="D174" t="str">
            <v>155402XXX</v>
          </cell>
          <cell r="E174" t="e">
            <v>#N/A</v>
          </cell>
          <cell r="F174" t="e">
            <v>#N/A</v>
          </cell>
          <cell r="G174" t="e">
            <v>#N/A</v>
          </cell>
        </row>
        <row r="175">
          <cell r="B175">
            <v>155403000</v>
          </cell>
          <cell r="C175" t="str">
            <v>AD Metal contrs Oth</v>
          </cell>
          <cell r="D175" t="str">
            <v>155403XXX</v>
          </cell>
          <cell r="E175" t="str">
            <v>Metal Containers - Other Accumulated Depreciation</v>
          </cell>
          <cell r="F175" t="str">
            <v>The accumulated depreciation on all miscellaneous containers used for ingredients and supplies, which cannot be properly classified under another metal containers account.</v>
          </cell>
          <cell r="G175" t="str">
            <v>Debit: Accumulated depreciation on assets disposed of; accumulated depreciation on assets transferred-out. Credit: Monthly depreciation expense; accumulated depreciation on assets transferred-in.</v>
          </cell>
        </row>
        <row r="176">
          <cell r="B176">
            <v>155501000</v>
          </cell>
          <cell r="C176" t="str">
            <v>Accumulated Depreciation - Depreciated Containers</v>
          </cell>
          <cell r="D176" t="str">
            <v>155501XXX</v>
          </cell>
          <cell r="E176" t="e">
            <v>#N/A</v>
          </cell>
          <cell r="F176" t="e">
            <v>#N/A</v>
          </cell>
          <cell r="G176" t="e">
            <v>#N/A</v>
          </cell>
        </row>
        <row r="177">
          <cell r="B177">
            <v>160801000</v>
          </cell>
          <cell r="C177" t="str">
            <v>Trademarks/Brands - Indefinite Lived - Cost</v>
          </cell>
          <cell r="D177" t="str">
            <v>160801XXX</v>
          </cell>
          <cell r="E177" t="str">
            <v>Trademarks/Brands - Indefinite Lived - Cost</v>
          </cell>
          <cell r="F177" t="str">
            <v>The historical costs of trademarks and brands with indefinite lives.</v>
          </cell>
          <cell r="G177" t="str">
            <v>Debit: The amount paid for trademarks and brands plus legal fees and so forth.</v>
          </cell>
        </row>
        <row r="178">
          <cell r="B178">
            <v>160802000</v>
          </cell>
          <cell r="C178" t="str">
            <v>Trademarks/Brands - Indefinite Lived - Accum Amort</v>
          </cell>
          <cell r="D178" t="str">
            <v>160802XXX</v>
          </cell>
          <cell r="E178" t="str">
            <v>Trademarks/Brands - Indefinite Lived - Accumulated Amortization</v>
          </cell>
          <cell r="F178" t="str">
            <v>Contains the historical balance of accumulated amortization as of December 31, 2001, prior to the Company's adoption of ASC 350. Indefinite lived intangibles are no longer amortized. Thus, no additions to this account should be recorded.</v>
          </cell>
          <cell r="G178" t="str">
            <v>Debit: Amounts resulting from impairment review of related trademark/brand or from sale of related trademark/brand. No credits (increases) to this account should be recorded.</v>
          </cell>
        </row>
        <row r="179">
          <cell r="B179">
            <v>160301000</v>
          </cell>
          <cell r="C179" t="str">
            <v>Goodwill</v>
          </cell>
          <cell r="D179" t="str">
            <v>160301XXX</v>
          </cell>
          <cell r="E179" t="str">
            <v>Goodwill</v>
          </cell>
          <cell r="F179" t="str">
            <v>Goodwill arises only from the purchase of another business.  It is the excess of cost over the fair of the identifiable net assets acquired.  This account will represent the historical cost of goodwill.</v>
          </cell>
          <cell r="G179" t="str">
            <v>Debit: The excess of purchase price of a business enterprise over the appraised value of the net assets acquired. Credit: Impairment charges.</v>
          </cell>
        </row>
        <row r="180">
          <cell r="B180">
            <v>160302000</v>
          </cell>
          <cell r="C180" t="str">
            <v>Accumulative Amortization of  Good Will</v>
          </cell>
          <cell r="D180" t="str">
            <v>160302XXX</v>
          </cell>
          <cell r="E180" t="str">
            <v>Goodwill Accumulated Amortization</v>
          </cell>
          <cell r="F180" t="str">
            <v>Contains the historical balance of accumulated amortization as of December 31, 2001, prior to the Company's adoption of ASC 350. Indefinite lived intangibles are no longer amortized. Thus, no additions to this account should be recorded.</v>
          </cell>
          <cell r="G180" t="str">
            <v>Debit: Amounts resulting from impairment review of related goodwill. No credits (increases) to this account should be recorded.</v>
          </cell>
        </row>
        <row r="181">
          <cell r="B181">
            <v>160101000</v>
          </cell>
          <cell r="C181" t="str">
            <v>Intangible Pension Assets</v>
          </cell>
          <cell r="D181" t="str">
            <v>160101XXX</v>
          </cell>
          <cell r="E181" t="str">
            <v>Intangible Pension Assets</v>
          </cell>
          <cell r="F181" t="str">
            <v>If a ASC 715 additional minimum liability is recognized at year-end, an equal amount shall be recognized as an intangible pension asset up to the amount of unrecognized prior service cost.</v>
          </cell>
          <cell r="G181" t="str">
            <v>Debit: Increases to the ASC 715 additional minimum liability up to the amount of unrecognized prior service cost. Credit: Decreases to the additional minimum liability.</v>
          </cell>
        </row>
        <row r="182">
          <cell r="B182">
            <v>160411000</v>
          </cell>
          <cell r="C182" t="str">
            <v>Bottler Franchise Rights – Definite Lived – Cost</v>
          </cell>
          <cell r="D182" t="str">
            <v>160411XXX</v>
          </cell>
          <cell r="E182" t="str">
            <v>Bottler Franchise Rights - Definite-Lived - Cost</v>
          </cell>
          <cell r="F182" t="str">
            <v xml:space="preserve">The historical cost of bottler franchise rights with definite lives. Contact Headquarters Accounting Research before using this account. </v>
          </cell>
          <cell r="G182" t="str">
            <v xml:space="preserve">Debit: The cost of definite-lived bottler franchise rights.  </v>
          </cell>
        </row>
        <row r="183">
          <cell r="B183">
            <v>160412000</v>
          </cell>
          <cell r="C183" t="str">
            <v>Bottler Franchise Rights – Definite Lived – Cost – Accumulat</v>
          </cell>
          <cell r="D183" t="str">
            <v>160412XXX</v>
          </cell>
          <cell r="E183" t="str">
            <v>Accumulated Amortization of Bottler Franchise Rights - Definite-Lived</v>
          </cell>
          <cell r="F183" t="str">
            <v>The accumulated amortization on definite-lived bottler franchise rights. These costs will be amortized over the expected life of the underlying agreement.</v>
          </cell>
          <cell r="G183" t="str">
            <v xml:space="preserve">Credit: Monthly amortization expense. </v>
          </cell>
        </row>
        <row r="184">
          <cell r="B184">
            <v>160451000</v>
          </cell>
          <cell r="C184" t="str">
            <v>Customer Relationships – Definite Lived – Cost</v>
          </cell>
          <cell r="D184" t="str">
            <v>160451XXX</v>
          </cell>
          <cell r="E184" t="str">
            <v>Customer Relationships - Definite-Lived - Cost</v>
          </cell>
          <cell r="F184" t="str">
            <v xml:space="preserve">The historical cost of acquired customer relationships. Contact Headquarters Accounting Research before using this account. </v>
          </cell>
          <cell r="G184" t="str">
            <v xml:space="preserve">Debit: The cost of definite-lived customer relationships.  </v>
          </cell>
        </row>
        <row r="185">
          <cell r="B185">
            <v>160452000</v>
          </cell>
          <cell r="C185" t="str">
            <v>Customer Relationships – Definite Lived – Cost – Accumulated</v>
          </cell>
          <cell r="D185" t="str">
            <v>160452XXX</v>
          </cell>
          <cell r="E185" t="str">
            <v>Accumulated Amortization of Customer Relationships - Definite-Lived</v>
          </cell>
          <cell r="F185" t="str">
            <v>The accumulated amortization on definite-lived customer relationships. These costs will be amortized over the expected life of the underlying relationship.</v>
          </cell>
          <cell r="G185" t="str">
            <v xml:space="preserve">Credit: Monthly amortization expense. </v>
          </cell>
        </row>
        <row r="186">
          <cell r="B186">
            <v>160501000</v>
          </cell>
          <cell r="C186" t="str">
            <v>Trademarks and tradenames - Definite Lived</v>
          </cell>
          <cell r="D186" t="str">
            <v>160501XXX</v>
          </cell>
          <cell r="E186" t="str">
            <v>Trademarks and Tradenames - Definite Lived</v>
          </cell>
          <cell r="F186" t="str">
            <v>The historical cost of trademarks and tradenames with definite lives.</v>
          </cell>
          <cell r="G186" t="str">
            <v>Debit: The amount paid for trademarks and tradenames plus legal fees and so forth; expenses incurred in the successful defense of lawsuits surrounding trademark infringement.</v>
          </cell>
        </row>
        <row r="187">
          <cell r="B187">
            <v>160502000</v>
          </cell>
          <cell r="C187" t="str">
            <v>Accum Amort of trademarks &amp; tradenames-Def Lived</v>
          </cell>
          <cell r="D187" t="str">
            <v>160502XXX</v>
          </cell>
          <cell r="E187" t="str">
            <v>Accumulated Amortization of Trademarks &amp; Tradenames - Definite Lived</v>
          </cell>
          <cell r="F187" t="str">
            <v>The accumulated amortization of definite lived trademarks and tradenames. These expenses will be amortized over the expected life of the trademarks and tradenames.</v>
          </cell>
          <cell r="G187" t="str">
            <v xml:space="preserve">Credit: Monthly amortization expense. </v>
          </cell>
        </row>
        <row r="188">
          <cell r="B188">
            <v>160601000</v>
          </cell>
          <cell r="C188" t="str">
            <v>Other intangible assets</v>
          </cell>
          <cell r="D188" t="str">
            <v>160601XXX</v>
          </cell>
          <cell r="E188" t="str">
            <v>Other Intangible Assets - Definite Lived - Cost</v>
          </cell>
          <cell r="F188" t="str">
            <v>The historical cost of licenses, patents, copyrights and other definite lived, non-physical assets not specifically identified in the other definite lived accounts.</v>
          </cell>
          <cell r="G188" t="str">
            <v>Debit: The cost of licenses, patents, copyrights and other non-physical assets.</v>
          </cell>
        </row>
        <row r="189">
          <cell r="B189">
            <v>160602000</v>
          </cell>
          <cell r="C189" t="str">
            <v>Accum amort of Other intangible assets-Def Lived</v>
          </cell>
          <cell r="D189" t="str">
            <v>160602XXX</v>
          </cell>
          <cell r="E189" t="str">
            <v xml:space="preserve">Other Intangible Assets - Definite Lived - Accumulated Amortization </v>
          </cell>
          <cell r="F189" t="str">
            <v>The accumulated amortization of other intangible assets with definite lives. These expenses will be amortized over the appropriate life of the asset: patents - 17 years or life of asset; copyrights - life of asset, not to exceed 40 years; licenses - life of asset, not to exceed 40 years; other - life of asset, not to exceed 40 years.</v>
          </cell>
          <cell r="G189" t="str">
            <v xml:space="preserve">Credit: Monthly amortization expense. </v>
          </cell>
        </row>
        <row r="190">
          <cell r="B190">
            <v>161001000</v>
          </cell>
          <cell r="C190" t="str">
            <v>Other Intangible Assets - Indefinite Lived - Cost</v>
          </cell>
          <cell r="D190" t="str">
            <v>161001XXX</v>
          </cell>
          <cell r="E190" t="str">
            <v>Other Intangible Assets - Indefinite Lived - Cost</v>
          </cell>
          <cell r="F190" t="str">
            <v>The historical costs of other intangible assets with indefinite useful lives which are not categorized as goodwill, trademarks and brands, or bottler franchise rights.</v>
          </cell>
          <cell r="G190" t="str">
            <v>Debit: The cost of other intangible assets with indefinite useful lives</v>
          </cell>
        </row>
        <row r="191">
          <cell r="B191">
            <v>161002000</v>
          </cell>
          <cell r="C191" t="str">
            <v>Other Intan As-Indefinite Lived-Accu Amortization</v>
          </cell>
          <cell r="D191" t="str">
            <v>161002XXX</v>
          </cell>
          <cell r="E191" t="str">
            <v>Other Intangible Assets - Indefinite Lived - Accumulated Amortization</v>
          </cell>
          <cell r="F191" t="str">
            <v>Contains the historical balance of accumulated amortization as of December 31, 2001, prior to the Company's adoption of ASC 350. Indefinite lived intangibles are no longer amortized. Thus, no additions to this account should be recorded.</v>
          </cell>
          <cell r="G191" t="str">
            <v>Debit: Amounts resulting from impairment review of the asset or from sale of related asset. No credits (increases) to this account should be recorded.</v>
          </cell>
        </row>
        <row r="192">
          <cell r="B192">
            <v>160401000</v>
          </cell>
          <cell r="C192" t="str">
            <v>Franchise &amp; non-compete agreements-Definite Lived</v>
          </cell>
          <cell r="D192" t="str">
            <v>160401XXX</v>
          </cell>
          <cell r="E192" t="e">
            <v>#N/A</v>
          </cell>
          <cell r="F192" t="e">
            <v>#N/A</v>
          </cell>
          <cell r="G192" t="e">
            <v>#N/A</v>
          </cell>
        </row>
        <row r="193">
          <cell r="B193">
            <v>160402000</v>
          </cell>
          <cell r="C193" t="str">
            <v>Acc Amort-franchise &amp; non-compete agree-Def Lived</v>
          </cell>
          <cell r="D193" t="str">
            <v>160402XXX</v>
          </cell>
          <cell r="E193" t="e">
            <v>#N/A</v>
          </cell>
          <cell r="F193" t="e">
            <v>#N/A</v>
          </cell>
          <cell r="G193" t="e">
            <v>#N/A</v>
          </cell>
        </row>
        <row r="194">
          <cell r="B194">
            <v>160901000</v>
          </cell>
          <cell r="C194" t="str">
            <v>Bottler Franchise Rights - Indefinite Lived - Cost</v>
          </cell>
          <cell r="D194" t="str">
            <v>160901XXX</v>
          </cell>
          <cell r="E194" t="str">
            <v>Bottler Franchise Rights - Indefinite Lived - Cost</v>
          </cell>
          <cell r="F194" t="str">
            <v>The historical costs of indefinite lived bottler franchise rights.</v>
          </cell>
          <cell r="G194" t="str">
            <v>Debit: The cost of bottler franchise rights</v>
          </cell>
        </row>
        <row r="195">
          <cell r="B195">
            <v>160902000</v>
          </cell>
          <cell r="C195" t="str">
            <v>Bottler Franchise Rights-Indef Lived-Accum Amort</v>
          </cell>
          <cell r="D195" t="str">
            <v>160902XXX</v>
          </cell>
          <cell r="E195" t="str">
            <v>Bottler Franchise Rights - Indefinite Lived - Accumulated Amortization</v>
          </cell>
          <cell r="F195" t="str">
            <v>Contains the historical balance of accumulated amortization as of December 31, 2001, prior to the Company's adoption of ASC 350. Indefinite lived intangibles are no longer amortized. Thus, no additions to this account should be recorded.</v>
          </cell>
          <cell r="G195" t="str">
            <v>Debit: Amounts resulting from impairment review of related bottler franchise rights or from sale of related bottler franchise rights. No credits (increases) to this account should be recorded.</v>
          </cell>
        </row>
        <row r="196">
          <cell r="B196">
            <v>255101000</v>
          </cell>
          <cell r="C196" t="str">
            <v>Capital Stock</v>
          </cell>
          <cell r="D196" t="str">
            <v>255101XXX</v>
          </cell>
          <cell r="E196" t="str">
            <v>Capital Stock</v>
          </cell>
          <cell r="F196" t="str">
            <v xml:space="preserve">This account will be used by Consolidated Affiliates and will represent the par or stated value of capital stock issued.  A local currency record and a U.S. dollar record will be maintained. This account will not be subject to adjustment for changes in the ARE.. </v>
          </cell>
          <cell r="G196" t="str">
            <v>Credit: Capital stock issued.</v>
          </cell>
        </row>
        <row r="197">
          <cell r="B197">
            <v>255201000</v>
          </cell>
          <cell r="C197" t="str">
            <v>Sub Addl Paid in CAP</v>
          </cell>
          <cell r="D197" t="str">
            <v>255201XXX</v>
          </cell>
          <cell r="E197" t="str">
            <v>Subsidiaries Additional Paid-In Capital</v>
          </cell>
          <cell r="F197" t="str">
            <v>This account will be used by Consolidated Affiliates and will represent paid-in capital of the business not assigned to capital stock.  A local currency record and a U.S. dollar record will be maintained.  This account will not be subject to adjustment for changes in the ARE.</v>
          </cell>
          <cell r="G197" t="str">
            <v>Credit: Capital contributed in excess of par or stated value.</v>
          </cell>
        </row>
        <row r="198">
          <cell r="B198">
            <v>255301000</v>
          </cell>
          <cell r="C198" t="str">
            <v>Sub Reinv Earn BofY</v>
          </cell>
          <cell r="D198" t="str">
            <v>255301XXX</v>
          </cell>
          <cell r="E198" t="str">
            <v>Subsidiaries - Reinvested Earnings - Beginning of Year</v>
          </cell>
          <cell r="F198" t="str">
            <v>This account will be used by Consolidated Affiliates and will represent their accumulated net income less dividends declared/paid. A local currency record and a U.S. dollar reporting currency record will be maintained. This account will not be subject to adjustment for changes in the ARE.</v>
          </cell>
          <cell r="G198" t="str">
            <v>Debit: Net loss for the year. Remittances of profits to Headquarters. Credit: Net income for the year.</v>
          </cell>
        </row>
        <row r="199">
          <cell r="B199">
            <v>255304000</v>
          </cell>
          <cell r="C199" t="str">
            <v>Subsidiaries-Nonrecu</v>
          </cell>
          <cell r="D199" t="str">
            <v>255304XXX</v>
          </cell>
          <cell r="E199" t="str">
            <v>Subsidiaries - Reinvested Earnings - Nonrecurring Reinvested Earnings Adjustment</v>
          </cell>
          <cell r="F199" t="str">
            <v xml:space="preserve">This account will be used by Consolidated Affiliates and will represent their accumulated net income less dividends declared/paid.  A local currency record and a U.S. dollar record will be maintained.  This account will not be subject to adjustment for changes in the Accounting Rate of Exchange. </v>
          </cell>
          <cell r="G199" t="str">
            <v>Debit: Net loss for the year. Remittances of profits to Headquarters. Credit: Net income for the year.</v>
          </cell>
        </row>
        <row r="200">
          <cell r="B200">
            <v>255305000</v>
          </cell>
          <cell r="C200" t="str">
            <v>Dividends Paid to the Share Owners of The Coca-Cola Company</v>
          </cell>
          <cell r="D200" t="str">
            <v>255305XXX</v>
          </cell>
          <cell r="E200" t="str">
            <v>Dividends Paid to the Share Owners of The Coca-Cola Co.</v>
          </cell>
          <cell r="F200" t="str">
            <v xml:space="preserve">For Headquarters use only. The amount of cash dividends paid to common share owners of The Coca-Cola Co. </v>
          </cell>
          <cell r="G200" t="str">
            <v>Debit: Payment and accrual of dividends. Credit: Dividends declared and reversal of accrued dividends in previous months.</v>
          </cell>
        </row>
        <row r="201">
          <cell r="B201">
            <v>255301999</v>
          </cell>
          <cell r="C201" t="str">
            <v>BCS ANI: BS Net Inco</v>
          </cell>
          <cell r="D201" t="str">
            <v>255301XXX</v>
          </cell>
          <cell r="E201" t="str">
            <v>Subsidiaries - Reinvested Earnings - Beginning of Year</v>
          </cell>
          <cell r="F201" t="str">
            <v>This account will be used by Consolidated Affiliates and will represent their accumulated net income less dividends declared/paid. A local currency record and a U.S. dollar reporting currency record will be maintained. This account will not be subject to adjustment for changes in the ARE.</v>
          </cell>
          <cell r="G201" t="str">
            <v>Debit: Net loss for the year. Remittances of profits to Headquarters. Credit: Net income for the year.</v>
          </cell>
        </row>
        <row r="202">
          <cell r="B202">
            <v>255303000</v>
          </cell>
          <cell r="C202" t="str">
            <v>Subs - REarnings - Div</v>
          </cell>
          <cell r="D202" t="str">
            <v>255303XXX</v>
          </cell>
          <cell r="E202" t="str">
            <v>Subsidiaries - Reinvested Earnings - Dividends Declared</v>
          </cell>
          <cell r="F202" t="str">
            <v>This account will be used by Consolidated Affiliates and will represent dividends declared/paid by a subsidiary to its parent. A local currency record and a U.S. reporting currency dollar record will be maintained. This account will not be subject to adjustment for changes in the ARE.</v>
          </cell>
          <cell r="G202" t="str">
            <v xml:space="preserve">Debit: Dividends declared and payable/paid (credit cash and applicable accrued taxes accounts). </v>
          </cell>
        </row>
        <row r="203">
          <cell r="B203">
            <v>255202000</v>
          </cell>
          <cell r="C203" t="str">
            <v>APIC-Restricted Stk</v>
          </cell>
          <cell r="D203" t="str">
            <v>255202XXX</v>
          </cell>
          <cell r="E203" t="str">
            <v>Additional Paid-In Capital - Unearned Portion of Restricted Stock Issued for Future Services</v>
          </cell>
          <cell r="F203" t="str">
            <v>This account will be used by Consolidated Affiliates and will represent paid-in capital of the business not assigned to capital stock.  A local currency record and a U.S. dollar record will be maintained.  This account will not be subject to adjustment for changes in the ARE.</v>
          </cell>
          <cell r="G203" t="str">
            <v>Credit: Capital contributed in excess of par or stated value.</v>
          </cell>
        </row>
        <row r="204">
          <cell r="B204">
            <v>255501000</v>
          </cell>
          <cell r="C204" t="str">
            <v>Subsidiary Translation Adjustment - Beginning Balance</v>
          </cell>
          <cell r="D204" t="str">
            <v>255501XXX</v>
          </cell>
          <cell r="E204" t="str">
            <v>Subsidiary Translation Adjustment - Beginning Balance</v>
          </cell>
          <cell r="F204" t="str">
            <v xml:space="preserve">This account will be used for U.S. dollar reporting currency purposes only. Subsidiary Companies will transfer to this account the annual adjustment resulting from translating functional currency asset and liability amounts to U.S. dollars. </v>
          </cell>
          <cell r="G204" t="str">
            <v xml:space="preserve">Debit or credit: The annual adjustment to roll and clear the current year-to-date balance. </v>
          </cell>
        </row>
        <row r="205">
          <cell r="B205">
            <v>255502000</v>
          </cell>
          <cell r="C205" t="str">
            <v>Subsidiary Translation Adjustment - Current Year-to-Date</v>
          </cell>
          <cell r="D205" t="str">
            <v>255502XXX</v>
          </cell>
          <cell r="E205" t="str">
            <v>Subsidiary Translation Adjustment - Current Year-to-Date</v>
          </cell>
          <cell r="F205" t="str">
            <v xml:space="preserve">This account will be used for U.S. dollar purposes only. Subsidiary companies will record the translation adjustments of the current year in this account. Each year, this account balance will be transferred to account 255501XXX, Subsidiary Translation Adjustment - Beginning Balance. </v>
          </cell>
          <cell r="G205" t="str">
            <v>Debit: To record translation losses by subsidiary in translating functional currency balances into reporting currency, and for the parent to record the amount of translation losses reported by its division or branch. Credit: To record translation gains by subsidiary in translating functional currency balances into reporting currency, and for the parent to record the amount of translation gain reported by its division or branch.</v>
          </cell>
        </row>
        <row r="206">
          <cell r="B206">
            <v>255508000</v>
          </cell>
          <cell r="C206" t="str">
            <v>Translation Adjustments - Equity Method Investees</v>
          </cell>
          <cell r="D206" t="str">
            <v>255508XXX</v>
          </cell>
          <cell r="E206" t="str">
            <v>Translation Adjustments - Equity Method Investees</v>
          </cell>
          <cell r="F206" t="str">
            <v>The Company's portion of equity method investees' gains/losses resulting from economic hedges of net investments and translation adjustments. Represented as well are related deferred tax adjustments for this line. This line is for manual translation adjustment only. System translation adjustment is recorded by system in account 255502XXX.</v>
          </cell>
          <cell r="G206" t="str">
            <v>Debit or Credit: Based upon equity investees' shareowner's equity reconciliation, how investees' translation adjustment changes during compared period, as well as any other related manual translation adjustments. Offset to this account for investments should be in the investment accounts 135201XXX.</v>
          </cell>
        </row>
        <row r="207">
          <cell r="B207">
            <v>255600000</v>
          </cell>
          <cell r="C207" t="str">
            <v>Accumulated Comprehensive Income - Pensions</v>
          </cell>
          <cell r="D207" t="str">
            <v>255600XXX</v>
          </cell>
          <cell r="E207" t="str">
            <v>Accumulated Comprehensive Income - Pensions</v>
          </cell>
          <cell r="F207" t="str">
            <v>The excess of the SFAS 87 additional minimum liability over the SFAS 87 intangible asset (the amount of unrecognized prior service cost and unrecognized transition obligation), as calculated by the pension plan actuary as of each year-end. Amounts recorded to this account must be net of tax.</v>
          </cell>
          <cell r="G207" t="str">
            <v xml:space="preserve">Debit: Amount necessary to record the increase in the difference between the SFAS 87 additional minimum liability and the SFAS 87 intangible asset at year-end. Credit: Amount necessary to record the decrease in the difference between the SFAS 87 additional minimum liability and the SFAS 87 intangible asset at year-end. </v>
          </cell>
        </row>
        <row r="208">
          <cell r="B208">
            <v>255404000</v>
          </cell>
          <cell r="C208" t="str">
            <v>Unrealized Gain/Loss on Securities Available-for-Sale</v>
          </cell>
          <cell r="D208" t="str">
            <v>255404XXX</v>
          </cell>
          <cell r="E208" t="str">
            <v>Unrealized Gain/Loss on Securities Available-for-Sale</v>
          </cell>
          <cell r="F208" t="str">
            <v xml:space="preserve">All unrealized gains/losses recorded when the carrying value of a financial instrument categorized as available-for-sale differs from the current fair value. These gains/losses do not impact the income statement, but are recorded directly to equity, similar to translation adjustment. This account does not roll into retained earnings. </v>
          </cell>
          <cell r="G208" t="str">
            <v xml:space="preserve">Debit: Unrealized loss recorded to write securities to current fair value.  Elimination of unrealized gains when securities are sold.  Credit: Unrealized gain recorded to write securities up to current fair value.  Elimination of unrealized losses when securities are sold. </v>
          </cell>
        </row>
        <row r="209">
          <cell r="B209">
            <v>255503000</v>
          </cell>
          <cell r="C209" t="str">
            <v>FAS 133 Other Comprehensive Income--Swaps</v>
          </cell>
          <cell r="D209" t="str">
            <v>255503XXX</v>
          </cell>
          <cell r="E209" t="str">
            <v>FAS 133 Other Comprehensive Income--Swaps</v>
          </cell>
          <cell r="F209" t="str">
            <v>The Company's portion of accumulated comprehensive income arising from changes in fair value of net investment hedges accounted for under SFAS 133 for equity method investees.</v>
          </cell>
          <cell r="G209" t="str">
            <v>Debits and credits based on equity investee's activity.</v>
          </cell>
        </row>
        <row r="210">
          <cell r="B210">
            <v>255203000</v>
          </cell>
          <cell r="C210" t="str">
            <v>Treasury Stock</v>
          </cell>
          <cell r="D210" t="str">
            <v>255203XXX</v>
          </cell>
          <cell r="E210" t="str">
            <v>Treasury Stock</v>
          </cell>
          <cell r="F210" t="str">
            <v>For Headquarters use only. Issued common stock of The Coca-Cola Co. subsequently repurchased or reacquired.</v>
          </cell>
          <cell r="G210" t="str">
            <v>Debit: Purchase shares of The Coca-Cola Co. common stock on open market or repurchase of shares from participants related to the Company's stock option plans or restricted stock plans. Credit: Treasury shares resold or re-issued.</v>
          </cell>
        </row>
        <row r="211">
          <cell r="B211">
            <v>235308000</v>
          </cell>
          <cell r="C211" t="str">
            <v>Accrued Minority Interest</v>
          </cell>
          <cell r="D211" t="str">
            <v>235308XXX</v>
          </cell>
          <cell r="E211" t="str">
            <v>Accrued Minority Interest</v>
          </cell>
          <cell r="F211" t="str">
            <v>Claims of minority share owners against a subsidiary's net assets, a long-term liability. This account should never have a net debit balance unless approval is obtained from Headquarters Financial Reporting. All acquisitions/dispositions of shares and reoganizations of no-US corporations must be reported promptly to the Headquarters Financial Reporting and Tax departments for compliance with government requirements.</v>
          </cell>
          <cell r="G211" t="str">
            <v>Credit: Minority share-owners' investment in the net assets of a subsidiary; minority share-owners' claim against the net income of a subsidiary (debit account 710312XXX, Minority Interest Accrual).</v>
          </cell>
        </row>
        <row r="212">
          <cell r="B212">
            <v>210101000</v>
          </cell>
          <cell r="C212" t="str">
            <v>Bank Overdrafts</v>
          </cell>
          <cell r="D212" t="str">
            <v>210101XXX</v>
          </cell>
          <cell r="E212" t="str">
            <v>Bank Overdrafts</v>
          </cell>
          <cell r="F212" t="str">
            <v>An overdraft account is an interest-bearing credit facility arranged with a bank by, or with the approval of, Treasury Services to permit a withdrawal in excess of funds deposited in the account, up to a predetermined limit. Entries to record bank overdrafts at year-end require verification by independent auditors. For monthly reporting purposes, bank overdrafts will be reported for any account which meets both of the following conditions: an overdraft facility has been established, and the balance of the account, according to the bank's records, is in an overdraft position on which interest is being charged by the bank.</v>
          </cell>
          <cell r="G212" t="str">
            <v>Debit: Reversal of previous reclassification entry. Credit: Reclassification of amount in an overdraft position (debit the appropriate cash account).</v>
          </cell>
        </row>
        <row r="213">
          <cell r="B213">
            <v>210102000</v>
          </cell>
          <cell r="C213" t="str">
            <v>Loans and Notes Payable</v>
          </cell>
          <cell r="D213" t="str">
            <v>210102XXX</v>
          </cell>
          <cell r="E213" t="str">
            <v>Loans and Notes Payable</v>
          </cell>
          <cell r="F213" t="str">
            <v>Loans and notes payable scheduled to mature within one year from the latest balance sheet date.</v>
          </cell>
          <cell r="G213" t="str">
            <v>Debit: Payments. Credit: Amounts of short-term loans or notes payable.</v>
          </cell>
        </row>
        <row r="214">
          <cell r="B214">
            <v>210102801</v>
          </cell>
          <cell r="C214" t="str">
            <v>Loans and Notes Payable-Short-Term - Financial Institutions</v>
          </cell>
          <cell r="D214" t="str">
            <v>210102XXX</v>
          </cell>
          <cell r="E214" t="str">
            <v>Loans and Notes Payable</v>
          </cell>
          <cell r="F214" t="str">
            <v>Loans and notes payable scheduled to mature within one year from the latest balance sheet date.</v>
          </cell>
          <cell r="G214" t="str">
            <v>Debit: Payments. Credit: Amounts of short-term loans or notes payable.</v>
          </cell>
        </row>
        <row r="215">
          <cell r="B215">
            <v>210102802</v>
          </cell>
          <cell r="C215" t="str">
            <v>Loans and Notes Payable - Short-Term - Commercial Paper</v>
          </cell>
          <cell r="D215" t="str">
            <v>210102XXX</v>
          </cell>
          <cell r="E215" t="str">
            <v>Loans and Notes Payable</v>
          </cell>
          <cell r="F215" t="str">
            <v>Loans and notes payable scheduled to mature within one year from the latest balance sheet date.</v>
          </cell>
          <cell r="G215" t="str">
            <v>Debit: Payments. Credit: Amounts of short-term loans or notes payable.</v>
          </cell>
        </row>
        <row r="216">
          <cell r="B216">
            <v>210102803</v>
          </cell>
          <cell r="C216" t="str">
            <v>Loans and Notes Payable-Short-Term-Others-Forward Exchange</v>
          </cell>
          <cell r="D216" t="str">
            <v>210102XXX</v>
          </cell>
          <cell r="E216" t="str">
            <v>Loans and Notes Payable</v>
          </cell>
          <cell r="F216" t="str">
            <v>Loans and notes payable scheduled to mature within one year from the latest balance sheet date.</v>
          </cell>
          <cell r="G216" t="str">
            <v>Debit: Payments. Credit: Amounts of short-term loans or notes payable.</v>
          </cell>
        </row>
        <row r="217">
          <cell r="B217">
            <v>210102804</v>
          </cell>
          <cell r="C217" t="str">
            <v>Loans and Notes Payable-Short-Term-Others-Import Credits</v>
          </cell>
          <cell r="D217" t="str">
            <v>210102XXX</v>
          </cell>
          <cell r="E217" t="str">
            <v>Loans and Notes Payable</v>
          </cell>
          <cell r="F217" t="str">
            <v>Loans and notes payable scheduled to mature within one year from the latest balance sheet date.</v>
          </cell>
          <cell r="G217" t="str">
            <v>Debit: Payments. Credit: Amounts of short-term loans or notes payable.</v>
          </cell>
        </row>
        <row r="218">
          <cell r="B218">
            <v>210102805</v>
          </cell>
          <cell r="C218" t="str">
            <v>Loans and Notes Payable-Short-Term-Others-Letters of Credit</v>
          </cell>
          <cell r="D218" t="str">
            <v>210102XXX</v>
          </cell>
          <cell r="E218" t="str">
            <v>Loans and Notes Payable</v>
          </cell>
          <cell r="F218" t="str">
            <v>Loans and notes payable scheduled to mature within one year from the latest balance sheet date.</v>
          </cell>
          <cell r="G218" t="str">
            <v>Debit: Payments. Credit: Amounts of short-term loans or notes payable.</v>
          </cell>
        </row>
        <row r="219">
          <cell r="B219">
            <v>210102806</v>
          </cell>
          <cell r="C219" t="str">
            <v>Loans and Notes Payable-S/T-Others-Government Guaranties</v>
          </cell>
          <cell r="D219" t="str">
            <v>210102XXX</v>
          </cell>
          <cell r="E219" t="str">
            <v>Loans and Notes Payable</v>
          </cell>
          <cell r="F219" t="str">
            <v>Loans and notes payable scheduled to mature within one year from the latest balance sheet date.</v>
          </cell>
          <cell r="G219" t="str">
            <v>Debit: Payments. Credit: Amounts of short-term loans or notes payable.</v>
          </cell>
        </row>
        <row r="220">
          <cell r="B220">
            <v>210102807</v>
          </cell>
          <cell r="C220" t="str">
            <v>Loans and Notes Payable - Short-Term - Others - Other</v>
          </cell>
          <cell r="D220" t="str">
            <v>210102XXX</v>
          </cell>
          <cell r="E220" t="str">
            <v>Loans and Notes Payable</v>
          </cell>
          <cell r="F220" t="str">
            <v>Loans and notes payable scheduled to mature within one year from the latest balance sheet date.</v>
          </cell>
          <cell r="G220" t="str">
            <v>Debit: Payments. Credit: Amounts of short-term loans or notes payable.</v>
          </cell>
        </row>
        <row r="221">
          <cell r="B221">
            <v>210103000</v>
          </cell>
          <cell r="C221" t="str">
            <v>Long-Term Debt-Current</v>
          </cell>
          <cell r="D221" t="str">
            <v>210103XXX</v>
          </cell>
          <cell r="E221" t="str">
            <v>Long-Term Debt-Current</v>
          </cell>
          <cell r="F221" t="str">
            <v>The amount of long-term payable, debts transferred from account 235101XXX, Long-Term Debt, when scheduled to mature within one year from the latest balance sheet date.</v>
          </cell>
          <cell r="G221" t="str">
            <v>Debit: Payments. Credit: Amounts transferred from account 235101XXX, Long-Term Debt.</v>
          </cell>
        </row>
        <row r="222">
          <cell r="B222">
            <v>205101000</v>
          </cell>
          <cell r="C222" t="str">
            <v>Accounts Payable Trade</v>
          </cell>
          <cell r="D222" t="str">
            <v>205101XXX</v>
          </cell>
          <cell r="E222" t="str">
            <v>Accounts Payable - Trade</v>
          </cell>
          <cell r="F222" t="str">
            <v xml:space="preserve">The unpaid amount of approved vendors' invoices vouchered for payment. Invoices relating to deferred payment arrangements will be recorded in account 205102XXX, Accounts Payable - Trade - Deferred Payment. </v>
          </cell>
          <cell r="G222" t="str">
            <v>Debit: Total checks issued during the month in payment of approved invoices.  Credit: Total amount of invoices approved and vouchered in the month.</v>
          </cell>
        </row>
        <row r="223">
          <cell r="B223">
            <v>205102000</v>
          </cell>
          <cell r="C223" t="str">
            <v>Trade - Related Parties</v>
          </cell>
          <cell r="D223" t="str">
            <v>205102XXX</v>
          </cell>
          <cell r="E223" t="str">
            <v>Accounts Payable - Trade - Deferred Payment</v>
          </cell>
          <cell r="F223" t="str">
            <v>The obligations to suppliers payable within one year when special deferred payment terms have been arranged. If such obligations are supported by notes they should be classified as notes payable.</v>
          </cell>
          <cell r="G223" t="str">
            <v>Debit: Payment to suppliers as agreed.  Credit: Cost of supplies, equipment or services received on deferred payment terms for which invoices have been received.</v>
          </cell>
        </row>
        <row r="224">
          <cell r="B224">
            <v>205103000</v>
          </cell>
          <cell r="C224" t="str">
            <v>Accounts Payable - Trade - Foreign Vendors</v>
          </cell>
          <cell r="D224" t="str">
            <v>205103XXX</v>
          </cell>
          <cell r="E224" t="str">
            <v>Accounts Payable - Trade - Foreign Vendors</v>
          </cell>
          <cell r="F224" t="str">
            <v xml:space="preserve">The unpaid amount of approved vendors' invoices vouchered for payment for foreign vendors. Invoices relating to deferred payment arrangements will be recorded in account 205102XXX, Accounts Payable - Trade - Deferred Payment. </v>
          </cell>
          <cell r="G224" t="str">
            <v>Debit: Total checks issued during the month in payment of approved invoices.  Credit: Total amount of invoices approved and vouchered in the month.</v>
          </cell>
        </row>
        <row r="225">
          <cell r="B225">
            <v>205601000</v>
          </cell>
          <cell r="C225" t="str">
            <v>GRIR</v>
          </cell>
          <cell r="D225" t="str">
            <v>205601XXX</v>
          </cell>
          <cell r="E225" t="str">
            <v>Goods Received Invoice Not Received</v>
          </cell>
          <cell r="F225" t="str">
            <v>A clearing account used to record those goods receipts for which an invoice has not yet been received.</v>
          </cell>
          <cell r="G225" t="str">
            <v>Debit: When goods receipts are cleared via invoice receipt  Credit: At month-end, the amount of goods receipts transferred from the GR/IR account 241101XXX.</v>
          </cell>
        </row>
        <row r="226">
          <cell r="B226">
            <v>241101000</v>
          </cell>
          <cell r="C226" t="str">
            <v>GRIR SAP acct</v>
          </cell>
          <cell r="D226" t="str">
            <v>241101XXX</v>
          </cell>
          <cell r="E226" t="str">
            <v>Goods Receipt / Invoice Receipt Clearing</v>
          </cell>
          <cell r="F226" t="str">
            <v>This account is used to record goods receipt and invoice receipt transactions. Goods receipts are posted to the account when goods or services are received. This establishes a liability. Invoice receipts are posted to the account when the invoice is received from a vendor. These entries should match/offset each other for clearance from the account. Due to the high volume of activity in this account, it should be monitored and reconciled regularly.</v>
          </cell>
          <cell r="G226" t="str">
            <v>Debit: Invoice received. Credit: Goods receipt.</v>
          </cell>
        </row>
        <row r="227">
          <cell r="B227">
            <v>205105000</v>
          </cell>
          <cell r="C227" t="str">
            <v>A/P - Mics.</v>
          </cell>
          <cell r="D227" t="str">
            <v>205105XXX</v>
          </cell>
          <cell r="E227" t="str">
            <v>Accounts Payable Miscellaneous</v>
          </cell>
          <cell r="F227" t="str">
            <v>Accounts payable at month-end for merchandise received and costs or expenses incurred during the month for which no invoices have been received, or if received have not been vouchered. Where invoices for recurring costs and expenses are received on other than a monthly basis, estimates should be accrued monthly in account 215602XXX, Accrued Expense - General.</v>
          </cell>
          <cell r="G227" t="str">
            <v>Debit: Reversal of amounts credited to this account at the previous month-end. Credit: Cost of merchandise received or expenses incurred, for which invoices have not been received, or if received have not been vouchered.</v>
          </cell>
        </row>
        <row r="228">
          <cell r="B228">
            <v>205201000</v>
          </cell>
          <cell r="C228" t="str">
            <v>Customer's Deposit and Credit Balances - Other Pay</v>
          </cell>
          <cell r="D228" t="str">
            <v>205201XXX</v>
          </cell>
          <cell r="E228" t="str">
            <v>Customer's Deposit and Credit Balances - Other Pay</v>
          </cell>
          <cell r="F228" t="str">
            <v>Unapplied customer deposits and customers' year-end credit balances.</v>
          </cell>
          <cell r="G228" t="str">
            <v>Debit: Transfer of deposits by customers to accounts receivable; repayment of customers' deposits; reversal of year-end customers' credit balance entry. Credit: Deposits by customers for which no specific application has been indicated by the customer; an amount equal to all customer credit balances in accounts receivable at year-end.</v>
          </cell>
        </row>
        <row r="229">
          <cell r="B229">
            <v>205301000</v>
          </cell>
          <cell r="C229" t="str">
            <v>Unclaimed Checks and Wages</v>
          </cell>
          <cell r="D229" t="str">
            <v>205301XXX</v>
          </cell>
          <cell r="E229" t="str">
            <v>Unclaimed Checks and Wages</v>
          </cell>
          <cell r="F229" t="str">
            <v>The liability to employees or former employees for payroll checks or cash unclaimed thirty days after payment date, and other checks that have been outstanding more than six months. A supporting schedule should be maintained of the open items in this account.</v>
          </cell>
          <cell r="G229" t="str">
            <v>Debit: Payment of amounts held in this account (that is, to payee, or to a governmental agency where required by law); amounts transferred to income statement accounts; transfers will be made only at year-end for those items on which the legal liability has expired during the year (credit account originally debited).  Credit: Payroll checks or cash unclaimed after thirty days; checks outstanding more than six months; dividend checks outstanding more than six months.</v>
          </cell>
        </row>
        <row r="230">
          <cell r="B230">
            <v>205302000</v>
          </cell>
          <cell r="C230" t="str">
            <v>Salesmans Deferred Commissions - AP</v>
          </cell>
          <cell r="D230" t="str">
            <v>205302XXX</v>
          </cell>
          <cell r="E230" t="e">
            <v>#N/A</v>
          </cell>
          <cell r="F230" t="e">
            <v>#N/A</v>
          </cell>
          <cell r="G230" t="e">
            <v>#N/A</v>
          </cell>
        </row>
        <row r="231">
          <cell r="B231">
            <v>205303000</v>
          </cell>
          <cell r="C231" t="str">
            <v>Emp Misc Payables</v>
          </cell>
          <cell r="D231" t="str">
            <v>205303XXX</v>
          </cell>
          <cell r="E231" t="str">
            <v>Employees' Misc Payables</v>
          </cell>
          <cell r="F231" t="str">
            <v xml:space="preserve">Liabilities for amounts withheld from employees' earnings for miscellaneous purposes such as donations, bond purchases, union dues, creditors' garnishee orders and so forth, which are authorized by employees or imposed by union contracts or court orders. </v>
          </cell>
          <cell r="G231" t="str">
            <v>Debit: Payments for the account of employees, or cash refunded to employees. Credit: Amounts collected or withheld from employee's earnings.</v>
          </cell>
        </row>
        <row r="232">
          <cell r="B232">
            <v>205305000</v>
          </cell>
          <cell r="C232" t="str">
            <v>Employees' Thrift Plan Collections</v>
          </cell>
          <cell r="D232" t="str">
            <v>205305XXX</v>
          </cell>
          <cell r="E232" t="str">
            <v>Employees' Thrift Plan Collections</v>
          </cell>
          <cell r="F232" t="str">
            <v>The liability to the Thrift Plan for the amount withheld or collected from employees.</v>
          </cell>
          <cell r="G232" t="str">
            <v>Debit: Payments to Trustee of the Thrift Plan. Credit: Amounts collected from employees.</v>
          </cell>
        </row>
        <row r="233">
          <cell r="B233">
            <v>205501000</v>
          </cell>
          <cell r="C233" t="str">
            <v>A/P Misc-Oth CurPay</v>
          </cell>
          <cell r="D233" t="str">
            <v>205501XXX</v>
          </cell>
          <cell r="E233" t="str">
            <v>Accounts Payable - Miscellaneous - Current</v>
          </cell>
          <cell r="F233" t="str">
            <v>Accounts payable at month-end for merchandise received and costs or expenses incurred during the month for which no invoices have been received, or if received have not been vouchered. Where invoices for recurring costs and expenses are received on other than a monthly basis, estimates should be accrued monthly in account 215602XXX, Accrued Expense - General.</v>
          </cell>
          <cell r="G233" t="str">
            <v>Debit: Reversal of amounts credited to this account at the previous month-end. Credit: Cost of merchandise received or expenses incurred, for which invoices have not been received, or if received have not been vouchered.</v>
          </cell>
        </row>
        <row r="234">
          <cell r="B234">
            <v>241102000</v>
          </cell>
          <cell r="C234" t="str">
            <v>Freight Clrs acct</v>
          </cell>
          <cell r="D234" t="str">
            <v>241102XXX</v>
          </cell>
          <cell r="E234" t="str">
            <v>Freight Clearing</v>
          </cell>
          <cell r="F234" t="str">
            <v>This account is used to record the accrual for freight expenses incurred but not yet paid.</v>
          </cell>
          <cell r="G234" t="str">
            <v>Debit: Payments. Credit: Expenses incurred but not yet paid.</v>
          </cell>
        </row>
        <row r="235">
          <cell r="B235">
            <v>241103000</v>
          </cell>
          <cell r="C235" t="str">
            <v>Customs Clrs acct</v>
          </cell>
          <cell r="D235" t="str">
            <v>241103XXX</v>
          </cell>
          <cell r="E235" t="str">
            <v>Customs Clearing</v>
          </cell>
          <cell r="F235" t="str">
            <v>This account is used to record the accrual for customs expenses incurred but not yet paid.</v>
          </cell>
          <cell r="G235" t="str">
            <v>Debit: Payments. Credit: Expenses incurred but not yet paid.</v>
          </cell>
        </row>
        <row r="236">
          <cell r="B236">
            <v>241104000</v>
          </cell>
          <cell r="C236" t="str">
            <v>Consignment Clrs</v>
          </cell>
          <cell r="D236" t="str">
            <v>241104XXX</v>
          </cell>
          <cell r="E236" t="str">
            <v>Consignment Clearing</v>
          </cell>
          <cell r="F236" t="str">
            <v>This account is used to record the accrual for consignment inventory expenses incurred but not yet paid.</v>
          </cell>
          <cell r="G236" t="str">
            <v>Debit: Payments. Credit: Expenses incurred but not yet paid.</v>
          </cell>
        </row>
        <row r="237">
          <cell r="B237">
            <v>241105000</v>
          </cell>
          <cell r="C237" t="str">
            <v>Cost of Goods Issue Clearing</v>
          </cell>
          <cell r="D237" t="str">
            <v>241105XXX</v>
          </cell>
          <cell r="E237" t="str">
            <v>Cost of Goods Issue Clearing</v>
          </cell>
          <cell r="F237" t="str">
            <v xml:space="preserve">This account is used to help manage the process for preparing customer orders and the corresponding invoicing activity. </v>
          </cell>
          <cell r="G237" t="str">
            <v>When order is prepared, debit the clearing account and credit finished goods inventory account. When invoice is issued to the customer, debit cost of goods and services, and credit the clearing account.</v>
          </cell>
        </row>
        <row r="238">
          <cell r="B238">
            <v>241108000</v>
          </cell>
          <cell r="C238" t="str">
            <v>Oth SAP GRIR Clrs</v>
          </cell>
          <cell r="D238" t="str">
            <v>241108XXX</v>
          </cell>
          <cell r="E238" t="str">
            <v>Other SAP GR IR Clearing</v>
          </cell>
          <cell r="F238" t="str">
            <v>This account is used to record the accrual for other miscellaneous charges incurred but not yet paid.</v>
          </cell>
          <cell r="G238" t="str">
            <v>Debit: Payments. Credit: Expenses incurred but not yet paid.</v>
          </cell>
        </row>
        <row r="239">
          <cell r="B239">
            <v>215101000</v>
          </cell>
          <cell r="C239" t="str">
            <v>Accr Insurance Exp</v>
          </cell>
          <cell r="D239" t="str">
            <v>215101XXX</v>
          </cell>
          <cell r="E239" t="str">
            <v>Accrued Insurance Expense</v>
          </cell>
          <cell r="F239" t="str">
            <v>The estimated liability for insurance premiums incurred for which no invoices have been received at month-end.</v>
          </cell>
          <cell r="G239" t="str">
            <v>Debit: Reversal of accrual upon receipt of invoice. Credit: Amount of estimated month-end liability.</v>
          </cell>
        </row>
        <row r="240">
          <cell r="B240">
            <v>215201000</v>
          </cell>
          <cell r="C240" t="str">
            <v>Accrued Advertising</v>
          </cell>
          <cell r="D240" t="str">
            <v>215201XXX</v>
          </cell>
          <cell r="E240" t="str">
            <v>Accrued Advertising</v>
          </cell>
          <cell r="F240" t="str">
            <v>The estimated liability for advertising expenses for which no invoices or bottlers' claims have been received.</v>
          </cell>
          <cell r="G240" t="str">
            <v>Debit: Reversal of accrual upon receipt of invoice or bottlers' claim. Credit: Amount of estimated month-end liability.</v>
          </cell>
        </row>
        <row r="241">
          <cell r="B241">
            <v>215401000</v>
          </cell>
          <cell r="C241" t="str">
            <v>Accrued Flexible Benefits - Current</v>
          </cell>
          <cell r="D241" t="str">
            <v>215401XXX</v>
          </cell>
          <cell r="E241" t="str">
            <v>Accrued Flexible Benefits</v>
          </cell>
          <cell r="F241" t="str">
            <v>The estimated liability for 1) incurred but not reported medical and dental claims, and 2) benefits insurance premiums for which no invoices have been received at period-end.</v>
          </cell>
          <cell r="G241" t="str">
            <v>Debit: Payments to insurance companies for medical and dental claims and benefits insurance premiums. Credit: Monthly accrual of flexible benefits expenses (including health, dental, life, accident, long-term disability).</v>
          </cell>
        </row>
        <row r="242">
          <cell r="B242">
            <v>215402000</v>
          </cell>
          <cell r="C242" t="str">
            <v>Accrued Compensation - Current</v>
          </cell>
          <cell r="D242" t="str">
            <v>215402XXX</v>
          </cell>
          <cell r="E242" t="str">
            <v>Accrued Compensation - Current</v>
          </cell>
          <cell r="F242" t="str">
            <v xml:space="preserve">The accrued amount of compensation earned by employees to be paid within the next twelve months. This includes salaries and wages, incentive compensation, long-term incentive compensation, stock compensation, tax equalization and deferred compensation. </v>
          </cell>
          <cell r="G242" t="str">
            <v>Debit: Amount of check drawn for the payment, if it is in cash; total of individual payroll checks issued or deposited directly to employees' accounts; reversal of year-end accrual for a partial period payroll.  Credit: Amount reclassified as current from Accrued Compensation - Noncurrent (account 235201XXX); accrual of partial period payroll at year-end.</v>
          </cell>
        </row>
        <row r="243">
          <cell r="B243">
            <v>215403000</v>
          </cell>
          <cell r="C243" t="str">
            <v>Accr Retirement Plan Exp-Def Benefit Pln - Currnt</v>
          </cell>
          <cell r="D243" t="str">
            <v>215403XXX</v>
          </cell>
          <cell r="E243" t="str">
            <v>Accrued Retirement Plan Expense - Defined Benefit Plans - Current</v>
          </cell>
          <cell r="F243" t="str">
            <v xml:space="preserve">Portion of Accrued Retirement Plan Expense - Defined Benefit Plans to be paid within the next twelve months (noncurrent portion recorded in account 235202XXX). </v>
          </cell>
          <cell r="G243" t="str">
            <v>Debit: For unfunded retirement plans, Company benefit payments to participants.  For funded retirement plans, payments to plan trustee. Credit: For both funded and unfunded retirement plans, amount reclassified as current from Accrued Retirement Plan Expense - Defined Benefit Plans - Noncurrent (account 235202XXX).</v>
          </cell>
        </row>
        <row r="244">
          <cell r="B244">
            <v>215404000</v>
          </cell>
          <cell r="C244" t="str">
            <v>Accrued Retirement Plan Expense - Other Plans - Cu</v>
          </cell>
          <cell r="D244" t="str">
            <v>215404XXX</v>
          </cell>
          <cell r="E244" t="str">
            <v>Accrued Retirement Plan Expense - Other Plans - Current</v>
          </cell>
          <cell r="F244" t="str">
            <v xml:space="preserve">Portion of Accrued Retirement Plan Expense - Other Plans to be paid within the next twelve months (noncurrent portion recorded in account 235203XXX). Also, the accrual for the employee match portion of funded defined contribution plans, if to be paid within twelve months. </v>
          </cell>
          <cell r="G244" t="str">
            <v>Debit: For unfunded retirement plans, Company benefit payments to participants. For funded retirement plans (that is, employee Thrift Plan), payments to Trustee for employee match portion. Credit: Amount reclassified as current from Accrued Retirement Plan Expense - Other Plans - Noncurrent (account 235203XXX).  Accrual for employee match portion of funded retirement plans.</v>
          </cell>
        </row>
        <row r="245">
          <cell r="B245">
            <v>215602000</v>
          </cell>
          <cell r="C245" t="str">
            <v>Accr Exp-Gen</v>
          </cell>
          <cell r="D245" t="str">
            <v>215602XXX</v>
          </cell>
          <cell r="E245" t="str">
            <v>Accrued Expense - General</v>
          </cell>
          <cell r="F245" t="str">
            <v xml:space="preserve">The estimated month-end liability for recurring expenses such as gas, electricity and water, for which no invoices have been received. </v>
          </cell>
          <cell r="G245" t="str">
            <v>Debit: Reversal of accrual upon receipt of invoice. Credit: Amount of estimated month-end liability. Accrual of contingent liabilities.</v>
          </cell>
        </row>
        <row r="246">
          <cell r="B246">
            <v>215603000</v>
          </cell>
          <cell r="C246" t="str">
            <v>Deferred Income-Short Term</v>
          </cell>
          <cell r="D246" t="str">
            <v>215603XXX</v>
          </cell>
          <cell r="E246" t="str">
            <v>Deferred Income - Short Term</v>
          </cell>
          <cell r="F246" t="str">
            <v xml:space="preserve">Income received that should be recognized within one year from the latest balance sheet date. Includes unearned interest on notes receivable, time deposits or other compensation received in advance of the delivery of goods or the performance of services. It is also to be used to record gross profit in inventory elimination (GPIE) adjustments.
</v>
          </cell>
          <cell r="G246" t="str">
            <v>Debit: Reclassification to income. Credit: Portion of income applicable to the current period.</v>
          </cell>
        </row>
        <row r="247">
          <cell r="B247">
            <v>215301000</v>
          </cell>
          <cell r="C247" t="str">
            <v>Accr Int Pay</v>
          </cell>
          <cell r="D247" t="str">
            <v>215301XXX</v>
          </cell>
          <cell r="E247" t="str">
            <v>Accrued Interest Payable</v>
          </cell>
          <cell r="F247" t="str">
            <v>The liability for interest on long-term and short-term indebtedness, which will be paid in subsequent periods.</v>
          </cell>
          <cell r="G247" t="str">
            <v>Debit: Reversal of accrual upon payment of interest. Credit: Monthly accrual of interest.</v>
          </cell>
        </row>
        <row r="248">
          <cell r="B248">
            <v>215601000</v>
          </cell>
          <cell r="C248" t="str">
            <v>Accrued expenses Gen</v>
          </cell>
          <cell r="D248" t="str">
            <v>215601XXX</v>
          </cell>
          <cell r="E248" t="str">
            <v xml:space="preserve">Container Deposit Liability </v>
          </cell>
          <cell r="F248" t="str">
            <v xml:space="preserve">The liability for deposits collected from, or charged to, customers on all refillable containers.  The account will be supported by subaccounts for each category of container such as bottles, cases, pre-mix tanks and so forth. Separate records will be maintained within each category to group items put into the trade at the same deposit price. </v>
          </cell>
          <cell r="G248" t="str">
            <v xml:space="preserve">Debit: Deposits refunded or credited to customers; adjustments to deposit liability resulting from an estimated in-trade inventory position. Credit: Deposits collected from or charged to customers; adjustments to deposit liability resulting from an estimated in-trade inventory position.  </v>
          </cell>
        </row>
        <row r="249">
          <cell r="B249" t="str">
            <v>215604xxx</v>
          </cell>
          <cell r="C249" t="str">
            <v>Other Accrued Restructuring - Voluntary</v>
          </cell>
          <cell r="D249" t="str">
            <v>215604XXX</v>
          </cell>
          <cell r="E249" t="str">
            <v>Other Accrued Restructuring - Voluntary</v>
          </cell>
          <cell r="F249" t="str">
            <v>Liability for costs covering voluntary employee separations from designated restructurings. Use of this account requires advance approval of Headquarters Accounting Research.</v>
          </cell>
          <cell r="G249" t="str">
            <v xml:space="preserve">Debit: Payments made. Credit: Costs associated with voluntary employee separations. </v>
          </cell>
        </row>
        <row r="250">
          <cell r="B250" t="str">
            <v>215605xxx</v>
          </cell>
          <cell r="C250" t="str">
            <v>Other Accrued Restructuring - Involuntary</v>
          </cell>
          <cell r="D250" t="str">
            <v>215605XXX</v>
          </cell>
          <cell r="E250" t="str">
            <v>Other Accrued Restructuring - Involuntary</v>
          </cell>
          <cell r="F250" t="str">
            <v>Liability for costs covering involuntary employee separations associated with designated restructurings. Use of this account requires advance approval of Headquarters Accounting Research.</v>
          </cell>
          <cell r="G250" t="str">
            <v xml:space="preserve">Debit: Payments made. Credit: Costs associated with involuntary employee separations. </v>
          </cell>
        </row>
        <row r="251">
          <cell r="B251" t="str">
            <v>215609xxx</v>
          </cell>
          <cell r="C251" t="str">
            <v>Accrued Restructuring - Plan 1</v>
          </cell>
          <cell r="D251" t="str">
            <v>215609XXX</v>
          </cell>
          <cell r="E251" t="str">
            <v>Disclosed Accrued Restructuring - Voluntary</v>
          </cell>
          <cell r="F251" t="str">
            <v>Liability for costs covering voluntary employee separations from designated restructurings that will be disclosed. Use of this account requires advance approval of Headquarters Accounting Research.</v>
          </cell>
          <cell r="G251" t="str">
            <v xml:space="preserve">Debit: Payments made. Credit: Costs associated with voluntary employee separations. </v>
          </cell>
        </row>
        <row r="252">
          <cell r="B252" t="str">
            <v>215610xxx</v>
          </cell>
          <cell r="C252" t="str">
            <v>Accrued Restructuring - Plan 2</v>
          </cell>
          <cell r="D252" t="str">
            <v>215610XXX</v>
          </cell>
          <cell r="E252" t="str">
            <v xml:space="preserve">Disclosed Accrued Restructuring - Involuntary </v>
          </cell>
          <cell r="F252" t="str">
            <v>Liability for costs covering involuntary employee separations associated with designated restructurings that will be disclosed. Use of this account requires advance approval of Headquarters Accounting Research.</v>
          </cell>
          <cell r="G252" t="str">
            <v xml:space="preserve">Debit: Payments made. Credit: Costs associated with involuntary employee separations. </v>
          </cell>
        </row>
        <row r="253">
          <cell r="B253">
            <v>215611000</v>
          </cell>
          <cell r="C253" t="str">
            <v>Accrued Restructuring - Plan 1</v>
          </cell>
          <cell r="D253" t="str">
            <v>215611XXX</v>
          </cell>
          <cell r="E253" t="e">
            <v>#N/A</v>
          </cell>
          <cell r="F253" t="e">
            <v>#N/A</v>
          </cell>
          <cell r="G253" t="e">
            <v>#N/A</v>
          </cell>
        </row>
        <row r="254">
          <cell r="B254">
            <v>215611001</v>
          </cell>
          <cell r="C254" t="str">
            <v>Other Accrued Restructuring - Plan 1 - Severance Pay</v>
          </cell>
          <cell r="D254" t="str">
            <v>215611XXX</v>
          </cell>
          <cell r="E254" t="str">
            <v>Other Accrued Restructuring - Plan 1 - Severance Pay</v>
          </cell>
          <cell r="F254" t="str">
            <v>The credit/accrual side of the entry to record a salary-based, lump sum payment received by an employee under approved restructuring Plan 1 (plans are designated by Headquarters Accounting Research). Includes associated taxes. Does not include salary while employee is still providing services. The entry's debit will be to account 815403001.</v>
          </cell>
          <cell r="G254" t="str">
            <v>Credit: The liability to record a salary-based, lump sum payment received by an employee under approved restructuring Plan 1.</v>
          </cell>
        </row>
        <row r="255">
          <cell r="B255">
            <v>215611002</v>
          </cell>
          <cell r="C255" t="str">
            <v>Other Accrued Restructuring - Plan 1 - Severance Benefits</v>
          </cell>
          <cell r="D255" t="str">
            <v>215611XXX</v>
          </cell>
          <cell r="E255" t="str">
            <v>Other Accrued Restructuring - Plan 1 - Severance Benefits</v>
          </cell>
          <cell r="F255" t="str">
            <v>The credit/accrual side of the entry to record non-salary-based benefits (such as medical/dental and tuition reimbursement) received by an employee under approved restructuring Plan 1 (plans are designated by Headquarters Accounting Research). The entry's debit will be to account 815403002.</v>
          </cell>
          <cell r="G255" t="str">
            <v>Credit: The liability to record a non-salary-based benefits (such as medical/dental and tuition reimbursement) received by an employee under approved restructuring Plan 1.</v>
          </cell>
        </row>
        <row r="256">
          <cell r="B256">
            <v>215611003</v>
          </cell>
          <cell r="C256" t="str">
            <v>Other Accrued Restructuring - Plan 1 - Special Retirement Pa</v>
          </cell>
          <cell r="D256" t="str">
            <v>215611XXX</v>
          </cell>
          <cell r="E256" t="str">
            <v>Other Accrued Restructuring - Plan 1 - Special Retirement Pay</v>
          </cell>
          <cell r="F256" t="str">
            <v>The credit/accrual side of the entry to record the cost to cover additional retiree pay under approved restructuring Plan 1 (plans are designated by Headquarters Accounting Research). The entry's debit will be to account 815403003.</v>
          </cell>
          <cell r="G256" t="str">
            <v>Credit: The credit/accrual side of the entry to record the cost to cover additional retiree pay under approved restructuring Plan 1.</v>
          </cell>
        </row>
        <row r="257">
          <cell r="B257">
            <v>215611004</v>
          </cell>
          <cell r="C257" t="str">
            <v>Other Accrued Restructuring - Plan 1 - Special Retirement Be</v>
          </cell>
          <cell r="D257" t="str">
            <v>215611XXX</v>
          </cell>
          <cell r="E257" t="str">
            <v>Other Accrued Restructuring - Plan 1 - Special Retirement Benefits</v>
          </cell>
          <cell r="F257" t="str">
            <v>The credit/accrual side of the entry to record the cost to cover additional retiree benefits under approved restructuring Plan 1 (plans are designated by Headquarters Accounting Research). The entry's debit will be to account 815403004.</v>
          </cell>
          <cell r="G257" t="str">
            <v>Credit: The credit/accrual side of the entry to record the cost to cover additional retiree benefits under approved restructuring Plan 1.</v>
          </cell>
        </row>
        <row r="258">
          <cell r="B258">
            <v>215611005</v>
          </cell>
          <cell r="C258" t="str">
            <v>Other Accrued Restructuring - Plan 1 - Repatriation Costs</v>
          </cell>
          <cell r="D258" t="str">
            <v>215611XXX</v>
          </cell>
          <cell r="E258" t="str">
            <v>Other Accrued Restructuring - Plan 1 - Repatriation Costs</v>
          </cell>
          <cell r="F258" t="str">
            <v>The credit/accrual side of the entry to record the incremental cost of repatriating an employee to his/her home country as a result of approved restructuring Plan 1 (plans are designated by Headquarters Accounting Research). The entry's debit will be to account 815403005.</v>
          </cell>
          <cell r="G258" t="str">
            <v>Credit: The credit/accrual side of the entry to record the incremental cost of repatriating an employee to his/her home country as a result of approved restructuring Plan 1.</v>
          </cell>
        </row>
        <row r="259">
          <cell r="B259">
            <v>215611006</v>
          </cell>
          <cell r="C259" t="str">
            <v>Other Accrued Restructuring - Plan 1 - Outside Vendor - Cons</v>
          </cell>
          <cell r="D259" t="str">
            <v>215611XXX</v>
          </cell>
          <cell r="E259" t="str">
            <v>Other Accrued Restructuring - Plan 1 - Outside Vendor - Consulting</v>
          </cell>
          <cell r="F259" t="str">
            <v>The credit/accrual side of the entry to record incremental consulting expenses directly associated with approved restructuring Plan 1 (plans are designated by Headquarters Accounting Research). The entry's debit will be to account 815403006.</v>
          </cell>
          <cell r="G259" t="str">
            <v>Credit: The liability to record incremental consulting expenses directly associated with approved restructuring Plan 1.</v>
          </cell>
        </row>
        <row r="260">
          <cell r="B260">
            <v>215611007</v>
          </cell>
          <cell r="C260" t="str">
            <v>Other Accrued Restructuring - Plan 1 - Outside Vendor - Lega</v>
          </cell>
          <cell r="D260" t="str">
            <v>215611XXX</v>
          </cell>
          <cell r="E260" t="str">
            <v>Other Accrued Restructuring - Plan 1 - Outside Vendor - Legal</v>
          </cell>
          <cell r="F260" t="str">
            <v>The credit/accrual side of the entry to record incremental legal expenses directly associated with approved restructuring Plan 1 (plans are designated by Headquarters Accounting Research). The entry's debit will be to account 815403007.</v>
          </cell>
          <cell r="G260" t="str">
            <v>Credit: The liability to record incremental legal expenses directly associated with approved restructuring Plan 1.</v>
          </cell>
        </row>
        <row r="261">
          <cell r="B261">
            <v>215611008</v>
          </cell>
          <cell r="C261" t="str">
            <v>Other Accrued Restructuring - Plan 1 - Outside Vendor - Outp</v>
          </cell>
          <cell r="D261" t="str">
            <v>215611XXX</v>
          </cell>
          <cell r="E261" t="str">
            <v>Other Accrued Restructuring - Plan 1 - Outside Vendor - Outplacement</v>
          </cell>
          <cell r="F261" t="str">
            <v>The credit/accrual side of the entry to record incremental outplacement expenses directly associated with approved restructuring Plan 1 (plans are designated by Headquarters Accounting Research). The entry's debit will be to account 815403008.</v>
          </cell>
          <cell r="G261" t="str">
            <v>Credit: The liability to record incremental outplacement expenses directly associated with approved restructuring Plan 1.</v>
          </cell>
        </row>
        <row r="262">
          <cell r="B262">
            <v>215611009</v>
          </cell>
          <cell r="C262" t="str">
            <v>Other Accrued Restructuring - Plan 1 - Other</v>
          </cell>
          <cell r="D262" t="str">
            <v>215611XXX</v>
          </cell>
          <cell r="E262" t="str">
            <v>Other Accrued Restructuring - Plan 1 - Other</v>
          </cell>
          <cell r="F262" t="str">
            <v xml:space="preserve">The credit/accrual side of the entry to record all other incremental expenses directly associated with approved restructuring Plan 1 (plans are designated by Headquarters Accounting Research). </v>
          </cell>
          <cell r="G262" t="str">
            <v>Credit: The liability to record all other incremental expenses directly associated with approved restructuring Plan 1.</v>
          </cell>
        </row>
        <row r="263">
          <cell r="B263">
            <v>215612000</v>
          </cell>
          <cell r="C263" t="str">
            <v>Accrued Restructuring - Plan 2</v>
          </cell>
          <cell r="D263" t="str">
            <v>215612XXX</v>
          </cell>
          <cell r="E263" t="e">
            <v>#N/A</v>
          </cell>
          <cell r="F263" t="e">
            <v>#N/A</v>
          </cell>
          <cell r="G263" t="e">
            <v>#N/A</v>
          </cell>
        </row>
        <row r="264">
          <cell r="B264">
            <v>215612001</v>
          </cell>
          <cell r="C264" t="str">
            <v>Other Accrued Restructuring - Plan 2 - Severance Pay</v>
          </cell>
          <cell r="D264" t="str">
            <v>215612XXX</v>
          </cell>
          <cell r="E264" t="str">
            <v>Other Accrued Restructuring - Plan 2 - Severance Pay</v>
          </cell>
          <cell r="F264" t="str">
            <v>The credit/accrual side of the entry to record a salary-based payment received by an employee under approved restructuring Plan 2 (plans are designated by Headquarters Accounting Research). Includes associated taxes. Does not include salary while employee is still providing services. The entry's debit will be to account 815404001.</v>
          </cell>
          <cell r="G264" t="str">
            <v>Credit: The liability to record a salary-based payment received by an employee under approved restructuring Plan 2.</v>
          </cell>
        </row>
        <row r="265">
          <cell r="B265">
            <v>215612002</v>
          </cell>
          <cell r="C265" t="str">
            <v>Other Accrued Restructuring - Plan 2 - Severance Benefits</v>
          </cell>
          <cell r="D265" t="str">
            <v>215612XXX</v>
          </cell>
          <cell r="E265" t="str">
            <v>Other Accrued Restructuring - Plan 2 - Severance Benefits</v>
          </cell>
          <cell r="F265" t="str">
            <v>The credit/accrual side of the entry to record non-salary-based benefits (such as medical/dental and tuition reimbursement) received by an employee under approved restructuring Plan 2 (plans are designated by Headquarters Accounting Research). The entry's debit will be to account 815404002.</v>
          </cell>
          <cell r="G265" t="str">
            <v>Credit: The liability to record a non-salary-based benefits (such as medical/dental and tuition reimbursement) received by an employee under approved restructuring Plan 2.</v>
          </cell>
        </row>
        <row r="266">
          <cell r="B266">
            <v>215612003</v>
          </cell>
          <cell r="C266" t="str">
            <v>Other Accrued Restructuring - Plan 2 - Special Retirement Pa</v>
          </cell>
          <cell r="D266" t="str">
            <v>215612XXX</v>
          </cell>
          <cell r="E266" t="str">
            <v>Other Accrued Restructuring - Plan 2 - Special Retirement Pay</v>
          </cell>
          <cell r="F266" t="str">
            <v>The credit/accrual side of the entry to record the cost to cover additional retiree pay under approved restructuring Plan 2 (plans are designated by Headquarters Accounting Research). The entry's debit will be to account 815404003.</v>
          </cell>
          <cell r="G266" t="str">
            <v>Credit: The credit/accrual side of the entry to record the cost to cover additional retiree pay under approved restructuring Plan 2.</v>
          </cell>
        </row>
        <row r="267">
          <cell r="B267">
            <v>215612004</v>
          </cell>
          <cell r="C267" t="str">
            <v>Other Accrued Restructuring - Plan 2 - Special Retirement Be</v>
          </cell>
          <cell r="D267" t="str">
            <v>215612XXX</v>
          </cell>
          <cell r="E267" t="str">
            <v>Other Accrued Restructuring - Plan 2 - Special Retirement Benefits</v>
          </cell>
          <cell r="F267" t="str">
            <v>The credit/accrual side of the entry to record the cost to cover additional retiree benefits under approved restructuring Plan 2 (plans are designated by Headquarters Accounting Research). The entry's debit will be to account 815404004.</v>
          </cell>
          <cell r="G267" t="str">
            <v>Credit: The credit/accrual side of the entry to record the cost to cover additional retiree benefits under approved restructuring Plan 2.</v>
          </cell>
        </row>
        <row r="268">
          <cell r="B268">
            <v>215612005</v>
          </cell>
          <cell r="C268" t="str">
            <v>Other Accrued Restructuring - Plan 2 - Repatriation Costs</v>
          </cell>
          <cell r="D268" t="str">
            <v>215612XXX</v>
          </cell>
          <cell r="E268" t="str">
            <v>Other Accrued Restructuring - Plan 2 - Repatriation Costs</v>
          </cell>
          <cell r="F268" t="str">
            <v>The credit/accrual side of the entry to record the incremental cost of repatriating an employee to his/her home country as a result of approved restructuring Plan 2 (plans are designated by Headquarters Accounting Research). The entry's debit will be to account 815404005.</v>
          </cell>
          <cell r="G268" t="str">
            <v>Credit: The credit/accrual side of the entry to record the incremental cost of repatriating an employee to his/her home country as a result of approved restructuring Plan 2.</v>
          </cell>
        </row>
        <row r="269">
          <cell r="B269">
            <v>215612006</v>
          </cell>
          <cell r="C269" t="str">
            <v>Other Accrued Restructuring - Plan 2 - Outside Vendor - Cons</v>
          </cell>
          <cell r="D269" t="str">
            <v>215612XXX</v>
          </cell>
          <cell r="E269" t="str">
            <v>Other Accrued Restructuring - Plan 2 - Outside Vendor - Consulting</v>
          </cell>
          <cell r="F269" t="str">
            <v>The credit/accrual side of the entry to record incremental consulting expenses directly associated with approved restructuring Plan 2 (plans are designated by Headquarters Accounting Research). The entry's debit will be to account 815404006.</v>
          </cell>
          <cell r="G269" t="str">
            <v>Credit: The liability to record incremental consulting expenses directly associated with approved restructuring Plan 2.</v>
          </cell>
        </row>
        <row r="270">
          <cell r="B270">
            <v>215612007</v>
          </cell>
          <cell r="C270" t="str">
            <v>Other Accrued Restructuring - Plan 2 - Outside Vendor - Lega</v>
          </cell>
          <cell r="D270" t="str">
            <v>215612XXX</v>
          </cell>
          <cell r="E270" t="str">
            <v>Other Accrued Restructuring - Plan 2 - Outside Vendor - Legal</v>
          </cell>
          <cell r="F270" t="str">
            <v>The credit/accrual side of the entry to record incremental legal expenses directly associated with approved restructuring Plan 2 (plans are designated by Headquarters Accounting Research). The entry's debit will be to account 815404007.</v>
          </cell>
          <cell r="G270" t="str">
            <v>Credit: The liability to record incremental legal expenses directly associated with approved restructuring Plan 2.</v>
          </cell>
        </row>
        <row r="271">
          <cell r="B271">
            <v>215612008</v>
          </cell>
          <cell r="C271" t="str">
            <v>Other Accrued Restructuring - Plan 2 - Outside Vendor - Outp</v>
          </cell>
          <cell r="D271" t="str">
            <v>215612XXX</v>
          </cell>
          <cell r="E271" t="str">
            <v>Other Accrued Restructuring - Plan 2 - Outside Vendor - Outplacement</v>
          </cell>
          <cell r="F271" t="str">
            <v>The credit/accrual side of the entry to record incremental outplacement expenses directly associated with approved restructuring Plan 2 (plans are designated by Headquarters Accounting Research). The entry's debit will be to account 815404008.</v>
          </cell>
          <cell r="G271" t="str">
            <v>Credit: The liability to record incremental outplacement expenses directly associated with approved restructuring Plan 2.</v>
          </cell>
        </row>
        <row r="272">
          <cell r="B272">
            <v>215612009</v>
          </cell>
          <cell r="C272" t="str">
            <v>Other Accrued Restructuring - Plan 2 - Other</v>
          </cell>
          <cell r="D272" t="str">
            <v>215612XXX</v>
          </cell>
          <cell r="E272" t="str">
            <v>Other Accrued Restructuring - Plan 2 - Other</v>
          </cell>
          <cell r="F272" t="str">
            <v xml:space="preserve">The credit/accrual side of the entry to record all other incremental expenses directly associated with approved restructuring Plan 2 (plans are designated by Headquarters Accounting Research). </v>
          </cell>
          <cell r="G272" t="str">
            <v>Credit: The liability to record all other incremental expenses directly associated with approved restructuring Plan 2.</v>
          </cell>
        </row>
        <row r="273">
          <cell r="B273">
            <v>215613000</v>
          </cell>
          <cell r="C273" t="str">
            <v>Accrued Restructuring - Plan 3</v>
          </cell>
          <cell r="D273" t="str">
            <v>215613XXX</v>
          </cell>
          <cell r="E273" t="e">
            <v>#N/A</v>
          </cell>
          <cell r="F273" t="e">
            <v>#N/A</v>
          </cell>
          <cell r="G273" t="e">
            <v>#N/A</v>
          </cell>
        </row>
        <row r="274">
          <cell r="B274">
            <v>215613001</v>
          </cell>
          <cell r="C274" t="str">
            <v>Other Accrued Restructuring - Plan 3 - Severance Pay</v>
          </cell>
          <cell r="D274" t="str">
            <v>215613XXX</v>
          </cell>
          <cell r="E274" t="str">
            <v>Other Accrued Restructuring - Plan 3 - Severance Pay</v>
          </cell>
          <cell r="F274" t="str">
            <v>The credit/accrual side of the entry to record a salary-based payment received by an employee under approved restructuring Plan 3 (plans are designated by Headquarters Accounting Research). Includes associated taxes. Does not include salary while employee is still providing services. The entry's debit will be to account 815405001.</v>
          </cell>
          <cell r="G274" t="str">
            <v>Credit: The liability to record a salary-based payment received by an employee under approved restructuring Plan 3.</v>
          </cell>
        </row>
        <row r="275">
          <cell r="B275">
            <v>215613002</v>
          </cell>
          <cell r="C275" t="str">
            <v>Other Accrued Restructuring - Plan 3 - Severance Benefits</v>
          </cell>
          <cell r="D275" t="str">
            <v>215613XXX</v>
          </cell>
          <cell r="E275" t="str">
            <v>Other Accrued Restructuring - Plan 3 - Severance Benefits</v>
          </cell>
          <cell r="F275" t="str">
            <v>The credit/accrual side of the entry to record non-salary-based benefits (such as medical/dental and tuition reimbursement) received by an employee under approved restructuring Plan 3 (plans are designated by Headquarters Accounting Research). The entry's debit will be to account 815405002.</v>
          </cell>
          <cell r="G275" t="str">
            <v>Credit: The liability to record a non-salary-based benefits (such as medical/dental and tuition reimbursement) received by an employee under approved restructuring Plan 3.</v>
          </cell>
        </row>
        <row r="276">
          <cell r="B276">
            <v>215613003</v>
          </cell>
          <cell r="C276" t="str">
            <v>Other Accrued Restructuring - Plan 3 - Special Retirement Pa</v>
          </cell>
          <cell r="D276" t="str">
            <v>215613XXX</v>
          </cell>
          <cell r="E276" t="str">
            <v>Other Accrued Restructuring - Plan 3 - Special Retirement Pay</v>
          </cell>
          <cell r="F276" t="str">
            <v>The credit/accrual side of the entry to record the cost to cover additional retiree pay under approved restructuring Plan 3 (plans are designated by Headquarters Accounting Research). The entry's debit will be to account 815405003.</v>
          </cell>
          <cell r="G276" t="str">
            <v>Credit: The credit/accrual side of the entry to record the cost to cover additional retiree pay under approved restructuring Plan 3.</v>
          </cell>
        </row>
        <row r="277">
          <cell r="B277">
            <v>215613004</v>
          </cell>
          <cell r="C277" t="str">
            <v>Other Accrued Restructuring - Plan 3 - Special Retirement Be</v>
          </cell>
          <cell r="D277" t="str">
            <v>215613XXX</v>
          </cell>
          <cell r="E277" t="str">
            <v>Other Accrued Restructuring - Plan 3 - Special Retirement Benefits</v>
          </cell>
          <cell r="F277" t="str">
            <v>The credit/accrual side of the entry to record the cost to cover additional retiree benefits under approved restructuring Plan 3 (plans are designated by Headquarters Accounting Research). The entry's debit will be to account 815405004.</v>
          </cell>
          <cell r="G277" t="str">
            <v>Credit: The credit/accrual side of the entry to record the cost to cover additional retiree benefits under approved restructuring Plan 3.</v>
          </cell>
        </row>
        <row r="278">
          <cell r="B278">
            <v>215613005</v>
          </cell>
          <cell r="C278" t="str">
            <v>Other Accrued Restructuring - Plan 3 - Repatriation Costs</v>
          </cell>
          <cell r="D278" t="str">
            <v>215613XXX</v>
          </cell>
          <cell r="E278" t="str">
            <v>Other Accrued Restructuring - Plan 3 - Repatriation Costs</v>
          </cell>
          <cell r="F278" t="str">
            <v>The credit/accrual side of the entry to record the incremental cost of repatriating an employee to his/her home country as a result of approved restructuring Plan 3 (plans are designated by Headquarters Accounting Research). The entry's debit will be to account 815405005.</v>
          </cell>
          <cell r="G278" t="str">
            <v>Credit: The credit/accrual side of the entry to record the incremental cost of repatriating an employee to his/her home country as a result of approved restructuring Plan 3.</v>
          </cell>
        </row>
        <row r="279">
          <cell r="B279">
            <v>215613006</v>
          </cell>
          <cell r="C279" t="str">
            <v>Other Accrued Restructuring - Plan 3 - Outside Vendor - Cons</v>
          </cell>
          <cell r="D279" t="str">
            <v>215613XXX</v>
          </cell>
          <cell r="E279" t="str">
            <v>Other Accrued Restructuring - Plan 3 - Outside Vendor - Consulting</v>
          </cell>
          <cell r="F279" t="str">
            <v>The credit/accrual side of the entry to record incremental consulting expenses directly associated with approved restructuring Plan 3 (plans are designated by Headquarters Accounting Research). The entry's debit will be to account 815405006.</v>
          </cell>
          <cell r="G279" t="str">
            <v>Credit: The liability to record incremental consulting expenses directly associated with approved restructuring Plan 3.</v>
          </cell>
        </row>
        <row r="280">
          <cell r="B280">
            <v>215613007</v>
          </cell>
          <cell r="C280" t="str">
            <v>Other Accrued Restructuring - Plan 3 - Outside Vendor - Lega</v>
          </cell>
          <cell r="D280" t="str">
            <v>215613XXX</v>
          </cell>
          <cell r="E280" t="str">
            <v>Other Accrued Restructuring - Plan 3 - Outside Vendor - Legal</v>
          </cell>
          <cell r="F280" t="str">
            <v>The credit/accrual side of the entry to record incremental legal expenses directly associated with approved restructuring Plan 3 (plans are designated by Headquarters Accounting Research). The entry's debit will be to account 815405007.</v>
          </cell>
          <cell r="G280" t="str">
            <v>Credit: The liability to record incremental legal expenses directly associated with approved restructuring Plan 3.</v>
          </cell>
        </row>
        <row r="281">
          <cell r="B281">
            <v>215613008</v>
          </cell>
          <cell r="C281" t="str">
            <v>Other Accrued Restructuring - Plan 3 - Outside Vendor - Outp</v>
          </cell>
          <cell r="D281" t="str">
            <v>215613XXX</v>
          </cell>
          <cell r="E281" t="str">
            <v>Other Accrued Restructuring - Plan 3 - Outside Vendor - Outplacement</v>
          </cell>
          <cell r="F281" t="str">
            <v>The credit/accrual side of the entry to record incremental outplacement expenses directly associated with approved restructuring Plan 3 (plans are designated by Headquarters Accounting Research). The entry's debit will be to account 815405008.</v>
          </cell>
          <cell r="G281" t="str">
            <v>Credit: The liability to record incremental outplacement expenses directly associated with approved restructuring Plan 3.</v>
          </cell>
        </row>
        <row r="282">
          <cell r="B282">
            <v>215613009</v>
          </cell>
          <cell r="C282" t="str">
            <v>Other Accrued Restructuring - Plan 3 - Other</v>
          </cell>
          <cell r="D282" t="str">
            <v>215613XXX</v>
          </cell>
          <cell r="E282" t="str">
            <v>Other Accrued Restructuring - Plan 3 - Other</v>
          </cell>
          <cell r="F282" t="str">
            <v xml:space="preserve">The credit/accrual side of the entry to record all other incremental expenses directly associated with approved restructuring Plan 3 (plans are designated by Headquarters Accounting Research). </v>
          </cell>
          <cell r="G282" t="str">
            <v>Credit: The liability to record all other incremental expenses directly associated with approved restructuring Plan 3.</v>
          </cell>
        </row>
        <row r="283">
          <cell r="B283">
            <v>215614000</v>
          </cell>
          <cell r="C283" t="str">
            <v>Accrued Restructuring - Plan 4</v>
          </cell>
          <cell r="D283" t="str">
            <v>215614XXX</v>
          </cell>
          <cell r="E283" t="e">
            <v>#N/A</v>
          </cell>
          <cell r="F283" t="e">
            <v>#N/A</v>
          </cell>
          <cell r="G283" t="e">
            <v>#N/A</v>
          </cell>
        </row>
        <row r="284">
          <cell r="B284">
            <v>215614001</v>
          </cell>
          <cell r="C284" t="str">
            <v>Other Accrued Restructuring - Plan 4 - Severance Pay</v>
          </cell>
          <cell r="D284" t="str">
            <v>215614XXX</v>
          </cell>
          <cell r="E284" t="e">
            <v>#N/A</v>
          </cell>
          <cell r="F284" t="e">
            <v>#N/A</v>
          </cell>
          <cell r="G284" t="e">
            <v>#N/A</v>
          </cell>
        </row>
        <row r="285">
          <cell r="B285">
            <v>215614002</v>
          </cell>
          <cell r="C285" t="str">
            <v>Other Accrued Restructuring - Plan 4 - Severance Benefits</v>
          </cell>
          <cell r="D285" t="str">
            <v>215614XXX</v>
          </cell>
          <cell r="E285" t="e">
            <v>#N/A</v>
          </cell>
          <cell r="F285" t="e">
            <v>#N/A</v>
          </cell>
          <cell r="G285" t="e">
            <v>#N/A</v>
          </cell>
        </row>
        <row r="286">
          <cell r="B286">
            <v>215614003</v>
          </cell>
          <cell r="C286" t="str">
            <v>Other Accrued Restructuring - Plan 4 - Special Retirement Pa</v>
          </cell>
          <cell r="D286" t="str">
            <v>215614XXX</v>
          </cell>
          <cell r="E286" t="e">
            <v>#N/A</v>
          </cell>
          <cell r="F286" t="e">
            <v>#N/A</v>
          </cell>
          <cell r="G286" t="e">
            <v>#N/A</v>
          </cell>
        </row>
        <row r="287">
          <cell r="B287">
            <v>215614004</v>
          </cell>
          <cell r="C287" t="str">
            <v>Other Accrued Restructuring - Plan 4 - Special Retirement Be</v>
          </cell>
          <cell r="D287" t="str">
            <v>215614XXX</v>
          </cell>
          <cell r="E287" t="e">
            <v>#N/A</v>
          </cell>
          <cell r="F287" t="e">
            <v>#N/A</v>
          </cell>
          <cell r="G287" t="e">
            <v>#N/A</v>
          </cell>
        </row>
        <row r="288">
          <cell r="B288">
            <v>215614005</v>
          </cell>
          <cell r="C288" t="str">
            <v>Other Accrued Restructuring - Plan 4 - Repatriation Costs</v>
          </cell>
          <cell r="D288" t="str">
            <v>215614XXX</v>
          </cell>
          <cell r="E288" t="e">
            <v>#N/A</v>
          </cell>
          <cell r="F288" t="e">
            <v>#N/A</v>
          </cell>
          <cell r="G288" t="e">
            <v>#N/A</v>
          </cell>
        </row>
        <row r="289">
          <cell r="B289">
            <v>215614006</v>
          </cell>
          <cell r="C289" t="str">
            <v>Other Accrued Restructuring - Plan 4 - Outside Vendor - Cons</v>
          </cell>
          <cell r="D289" t="str">
            <v>215614XXX</v>
          </cell>
          <cell r="E289" t="e">
            <v>#N/A</v>
          </cell>
          <cell r="F289" t="e">
            <v>#N/A</v>
          </cell>
          <cell r="G289" t="e">
            <v>#N/A</v>
          </cell>
        </row>
        <row r="290">
          <cell r="B290">
            <v>215614007</v>
          </cell>
          <cell r="C290" t="str">
            <v>Other Accrued Restructuring - Plan 4 - Outside Vendor - Lega</v>
          </cell>
          <cell r="D290" t="str">
            <v>215614XXX</v>
          </cell>
          <cell r="E290" t="e">
            <v>#N/A</v>
          </cell>
          <cell r="F290" t="e">
            <v>#N/A</v>
          </cell>
          <cell r="G290" t="e">
            <v>#N/A</v>
          </cell>
        </row>
        <row r="291">
          <cell r="B291">
            <v>215614008</v>
          </cell>
          <cell r="C291" t="str">
            <v>Other Accrued Restructuring - Plan 4 - Outside Vendor - Outp</v>
          </cell>
          <cell r="D291" t="str">
            <v>215614XXX</v>
          </cell>
          <cell r="E291" t="e">
            <v>#N/A</v>
          </cell>
          <cell r="F291" t="e">
            <v>#N/A</v>
          </cell>
          <cell r="G291" t="e">
            <v>#N/A</v>
          </cell>
        </row>
        <row r="292">
          <cell r="B292">
            <v>215614009</v>
          </cell>
          <cell r="C292" t="str">
            <v>Other Accrued Restructuring - Plan 4 - Other</v>
          </cell>
          <cell r="D292" t="str">
            <v>215614XXX</v>
          </cell>
          <cell r="E292" t="e">
            <v>#N/A</v>
          </cell>
          <cell r="F292" t="e">
            <v>#N/A</v>
          </cell>
          <cell r="G292" t="e">
            <v>#N/A</v>
          </cell>
        </row>
        <row r="293">
          <cell r="B293">
            <v>215615000</v>
          </cell>
          <cell r="C293" t="str">
            <v>Accrued Restructuring - Plan 5</v>
          </cell>
          <cell r="D293" t="str">
            <v>215615XXX</v>
          </cell>
          <cell r="E293" t="e">
            <v>#N/A</v>
          </cell>
          <cell r="F293" t="e">
            <v>#N/A</v>
          </cell>
          <cell r="G293" t="e">
            <v>#N/A</v>
          </cell>
        </row>
        <row r="294">
          <cell r="B294">
            <v>215615001</v>
          </cell>
          <cell r="C294" t="str">
            <v>Other Accrued Restructuring - Plan 5 - Severance Pay</v>
          </cell>
          <cell r="D294" t="str">
            <v>215615XXX</v>
          </cell>
          <cell r="E294" t="e">
            <v>#N/A</v>
          </cell>
          <cell r="F294" t="e">
            <v>#N/A</v>
          </cell>
          <cell r="G294" t="e">
            <v>#N/A</v>
          </cell>
        </row>
        <row r="295">
          <cell r="B295">
            <v>215615002</v>
          </cell>
          <cell r="C295" t="str">
            <v>Other Accrued Restructuring - Plan 5 - Severance Benefits</v>
          </cell>
          <cell r="D295" t="str">
            <v>215615XXX</v>
          </cell>
          <cell r="E295" t="e">
            <v>#N/A</v>
          </cell>
          <cell r="F295" t="e">
            <v>#N/A</v>
          </cell>
          <cell r="G295" t="e">
            <v>#N/A</v>
          </cell>
        </row>
        <row r="296">
          <cell r="B296">
            <v>215615003</v>
          </cell>
          <cell r="C296" t="str">
            <v>Other Accrued Restructuring - Plan 5 - Special Retirement Pa</v>
          </cell>
          <cell r="D296" t="str">
            <v>215615XXX</v>
          </cell>
          <cell r="E296" t="e">
            <v>#N/A</v>
          </cell>
          <cell r="F296" t="e">
            <v>#N/A</v>
          </cell>
          <cell r="G296" t="e">
            <v>#N/A</v>
          </cell>
        </row>
        <row r="297">
          <cell r="B297">
            <v>215615004</v>
          </cell>
          <cell r="C297" t="str">
            <v>Other Accrued Restructuring - Plan 5 - Special Retirement Be</v>
          </cell>
          <cell r="D297" t="str">
            <v>215615XXX</v>
          </cell>
          <cell r="E297" t="e">
            <v>#N/A</v>
          </cell>
          <cell r="F297" t="e">
            <v>#N/A</v>
          </cell>
          <cell r="G297" t="e">
            <v>#N/A</v>
          </cell>
        </row>
        <row r="298">
          <cell r="B298">
            <v>215615005</v>
          </cell>
          <cell r="C298" t="str">
            <v>Other Accrued Restructuring - Plan 5 - Repatriation Costs</v>
          </cell>
          <cell r="D298" t="str">
            <v>215615XXX</v>
          </cell>
          <cell r="E298" t="e">
            <v>#N/A</v>
          </cell>
          <cell r="F298" t="e">
            <v>#N/A</v>
          </cell>
          <cell r="G298" t="e">
            <v>#N/A</v>
          </cell>
        </row>
        <row r="299">
          <cell r="B299">
            <v>215615006</v>
          </cell>
          <cell r="C299" t="str">
            <v>Other Accrued Restructuring - Plan 5 - Outside Vendor - Cons</v>
          </cell>
          <cell r="D299" t="str">
            <v>215615XXX</v>
          </cell>
          <cell r="E299" t="e">
            <v>#N/A</v>
          </cell>
          <cell r="F299" t="e">
            <v>#N/A</v>
          </cell>
          <cell r="G299" t="e">
            <v>#N/A</v>
          </cell>
        </row>
        <row r="300">
          <cell r="B300">
            <v>215615007</v>
          </cell>
          <cell r="C300" t="str">
            <v>Other Accrued Restructuring - Plan 5 - Outside Vendor - Lega</v>
          </cell>
          <cell r="D300" t="str">
            <v>215615XXX</v>
          </cell>
          <cell r="E300" t="e">
            <v>#N/A</v>
          </cell>
          <cell r="F300" t="e">
            <v>#N/A</v>
          </cell>
          <cell r="G300" t="e">
            <v>#N/A</v>
          </cell>
        </row>
        <row r="301">
          <cell r="B301">
            <v>215615008</v>
          </cell>
          <cell r="C301" t="str">
            <v>Other Accrued Restructuring - Plan 5 - Outside Vendor - Outp</v>
          </cell>
          <cell r="D301" t="str">
            <v>215615XXX</v>
          </cell>
          <cell r="E301" t="e">
            <v>#N/A</v>
          </cell>
          <cell r="F301" t="e">
            <v>#N/A</v>
          </cell>
          <cell r="G301" t="e">
            <v>#N/A</v>
          </cell>
        </row>
        <row r="302">
          <cell r="B302">
            <v>215615009</v>
          </cell>
          <cell r="C302" t="str">
            <v>Other Accrued Restructuring - Plan 5 - Other</v>
          </cell>
          <cell r="D302" t="str">
            <v>215615XXX</v>
          </cell>
          <cell r="E302" t="e">
            <v>#N/A</v>
          </cell>
          <cell r="F302" t="e">
            <v>#N/A</v>
          </cell>
          <cell r="G302" t="e">
            <v>#N/A</v>
          </cell>
        </row>
        <row r="303">
          <cell r="B303">
            <v>220301000</v>
          </cell>
          <cell r="C303" t="str">
            <v>Sales Tax Collection - State</v>
          </cell>
          <cell r="D303" t="str">
            <v>220301XXX</v>
          </cell>
          <cell r="E303" t="str">
            <v>Accrued Taxes - State Sales Tax Collections</v>
          </cell>
          <cell r="F303" t="str">
            <v>State sales tax levied on customers and others when the Company collects the tax.</v>
          </cell>
          <cell r="G303" t="str">
            <v>Debit: Payments of state taxes collected to the designated governmental agency. Credit: State sales tax collected from customers and others.</v>
          </cell>
        </row>
        <row r="304">
          <cell r="B304">
            <v>220302000</v>
          </cell>
          <cell r="C304" t="str">
            <v>Sales Tax Collection - Local</v>
          </cell>
          <cell r="D304" t="str">
            <v>220302XXX</v>
          </cell>
          <cell r="E304" t="str">
            <v>Accrued Taxes - Local Sales Tax Collections</v>
          </cell>
          <cell r="F304" t="str">
            <v>Local sales tax levied on customers and others when the Company collects the tax.</v>
          </cell>
          <cell r="G304" t="str">
            <v>Debit: Payments of local taxes collected to the designated governmental agency. Credit: Local sales tax collected from customers and others.</v>
          </cell>
        </row>
        <row r="305">
          <cell r="B305">
            <v>220303000</v>
          </cell>
          <cell r="C305" t="str">
            <v>Accrued Taxes - Use Taxes Payable - State</v>
          </cell>
          <cell r="D305" t="str">
            <v>220303XXX</v>
          </cell>
          <cell r="E305" t="str">
            <v>Accrued Taxes - Use Taxes Payable - State</v>
          </cell>
          <cell r="F305" t="str">
            <v>State use tax levied on customers and others when the Company collects the tax.</v>
          </cell>
          <cell r="G305" t="str">
            <v>Debit: Payments of state taxes collected to the designated governmental agency. Credit: State use tax collected from customers and others.</v>
          </cell>
        </row>
        <row r="306">
          <cell r="B306">
            <v>220304000</v>
          </cell>
          <cell r="C306" t="str">
            <v>Accrued Taxes - Use Taxes Payable - Local</v>
          </cell>
          <cell r="D306" t="str">
            <v>220304XXX</v>
          </cell>
          <cell r="E306" t="str">
            <v>Accrued Taxes - Use Taxes Payable - Local</v>
          </cell>
          <cell r="F306" t="str">
            <v>Local use tax levied on customers and others when the Company collects the tax.</v>
          </cell>
          <cell r="G306" t="str">
            <v>Debit: Payments of local taxes collected to the designated governmental agency. Credit: Local use tax collected from customers and others.</v>
          </cell>
        </row>
        <row r="307">
          <cell r="B307">
            <v>220305000</v>
          </cell>
          <cell r="C307" t="str">
            <v>Accr Tax-Emp Pay Tax</v>
          </cell>
          <cell r="D307" t="str">
            <v>220305XXX</v>
          </cell>
          <cell r="E307" t="str">
            <v>Accrued Taxes Employee Payroll Taxes Withheld</v>
          </cell>
          <cell r="F307" t="str">
            <v>The liability for income taxes, social security taxes and so forth, withheld or collected from employees.</v>
          </cell>
          <cell r="G307" t="str">
            <v>Debit: Payments to designated governmental agencies; transfer to Headquarters of social security taxes withheld from U.S citizens working abroad. Credit: Amounts withheld or collected from employees.</v>
          </cell>
        </row>
        <row r="308">
          <cell r="B308">
            <v>220306000</v>
          </cell>
          <cell r="C308" t="str">
            <v>Accrued Payroll Taxes</v>
          </cell>
          <cell r="D308" t="str">
            <v>220306XXX</v>
          </cell>
          <cell r="E308" t="str">
            <v>Accrued Payroll Taxes</v>
          </cell>
          <cell r="F308" t="str">
            <v xml:space="preserve">The accrual of all payroll taxes levied on employers, including employer's contributions for social security and other employee benefits as required by law. </v>
          </cell>
          <cell r="G308" t="str">
            <v>Debit:  Payment of taxes based on returns filed.  Credit:  Accrual for payroll taxes and the Company's share of social security taxes and so forth.</v>
          </cell>
        </row>
        <row r="309">
          <cell r="B309">
            <v>220307000</v>
          </cell>
          <cell r="C309" t="str">
            <v>VAT Output</v>
          </cell>
          <cell r="D309" t="str">
            <v>220307XXX</v>
          </cell>
          <cell r="E309" t="str">
            <v>Accrued Taxes - VAT Collections (Output VAT on Sales)</v>
          </cell>
          <cell r="F309" t="str">
            <v xml:space="preserve">The value added tax collected from customers, less amounts paid to suppliers which can be offset against collections. </v>
          </cell>
          <cell r="G309" t="str">
            <v>Debit: Amount of value added tax paid to suppliers which can be offset against collections. Payments of value added tax to a designated governmental agency.  Credit: Value added tax collected from customers.</v>
          </cell>
        </row>
        <row r="310">
          <cell r="B310">
            <v>220308000</v>
          </cell>
          <cell r="C310" t="str">
            <v>Accrued Taxes - General</v>
          </cell>
          <cell r="D310" t="str">
            <v>220308XXX</v>
          </cell>
          <cell r="E310" t="str">
            <v>Accrued Taxes - General</v>
          </cell>
          <cell r="F310" t="str">
            <v>The liability for all taxes that cannot properly be classified in other accrued tax accounts. Examples: excise taxes, property taxes, alcohol taxes.</v>
          </cell>
          <cell r="G310" t="str">
            <v>Debit: Reversal of accrued taxes when payment is made.  Credit:  Monthly accrual.</v>
          </cell>
        </row>
        <row r="311">
          <cell r="B311">
            <v>220310000</v>
          </cell>
          <cell r="C311" t="str">
            <v>Withholding Tax Payable for Asia Group</v>
          </cell>
          <cell r="D311" t="str">
            <v>220310XXX</v>
          </cell>
          <cell r="E311" t="str">
            <v>Withholding Tax Payable for Asia Group</v>
          </cell>
          <cell r="F311" t="str">
            <v xml:space="preserve">The withholding taxes deducted from supplier invoices when the Company makes payment. Primarily used in Asia. Can be for items such as certain advertising, service and rental expenses. </v>
          </cell>
          <cell r="G311" t="str">
            <v xml:space="preserve">Debit: The withholding taxes deducted from supplier invoices when the Company makes payment, primarily used in Asia. </v>
          </cell>
        </row>
        <row r="312">
          <cell r="B312">
            <v>220317000</v>
          </cell>
          <cell r="C312" t="str">
            <v>Output tax - GST Payable</v>
          </cell>
          <cell r="D312" t="str">
            <v>220317XXX</v>
          </cell>
          <cell r="E312" t="str">
            <v>Output Tax - GST Payable</v>
          </cell>
          <cell r="F312" t="str">
            <v>Goods and services tax payable.</v>
          </cell>
          <cell r="G312" t="str">
            <v>Debit: Payments made to tax agency. Credit: Payable recorded when customer invoice is issued.</v>
          </cell>
        </row>
        <row r="313">
          <cell r="B313">
            <v>220403000</v>
          </cell>
          <cell r="C313" t="str">
            <v>Deferred Tax Liability - Non U.S. Taxes - Current</v>
          </cell>
          <cell r="D313" t="str">
            <v>220403XXX</v>
          </cell>
          <cell r="E313" t="str">
            <v>Deferred Tax Liability - Non-U.S. Taxes - Current</v>
          </cell>
          <cell r="F313" t="str">
            <v>The estimated liability for non-U.S. income taxes resulting from temporary differences between book basis assets and liabilities and tax basis assets and liabilities. This account is used when the total current deferred tax position for all non-U.S. companies included in a single tax return is credit balance, that is, the sum of accounts 220403XXX and 220404XXX equals a net credit balance (net current deferred tax liability).</v>
          </cell>
          <cell r="G313" t="str">
            <v>Debit: Typically from temporary differences on benefit plans, allowance for bad debts, various accrued expenses, etc. Credit: Typically from temporary differences on various prepaid accounts, FAS 133, etc.</v>
          </cell>
        </row>
        <row r="314">
          <cell r="B314">
            <v>220404000</v>
          </cell>
          <cell r="C314" t="str">
            <v>Valuation Allowance - Deferred Tax Assets - Current</v>
          </cell>
          <cell r="D314" t="str">
            <v>220404XXX</v>
          </cell>
          <cell r="E314" t="str">
            <v xml:space="preserve">Deferred Tax Liability - Valuation Allowance - Current </v>
          </cell>
          <cell r="F314" t="str">
            <v xml:space="preserve">The portion of a current deferred tax asset for which it is "more likely than not" that a future tax benefit will not be realized. This account is used when the total deferred tax position for a single tax paying entity is a credit balance, that is, the sum of accounts 220401XXX, 220402XXX, 220403XXX and 220404XXX equals a net credit balance (net current deferred tax liability). Note: If a beginning of the year balance changed due to a change in judgment or circumstances, discuss with Headquarters Accounting Research.  </v>
          </cell>
          <cell r="G314" t="str">
            <v>Debit: Removal of the valuation allowance associated with a current deferred tax asset that is also removed from the accounts; a favorable change in judgment about the realizability of a current deferred tax asset that results in an increase. Credit: When a new current deferred tax asset is recorded and "more likely than not" that total benefit will not be realized; an unfavorable change in judgment about the realizability of a current deferred tax asset.</v>
          </cell>
        </row>
        <row r="315">
          <cell r="B315">
            <v>205401000</v>
          </cell>
          <cell r="C315" t="str">
            <v>Dividends Payable</v>
          </cell>
          <cell r="D315" t="str">
            <v>205401XXX</v>
          </cell>
          <cell r="E315" t="str">
            <v>Dividends Payable</v>
          </cell>
          <cell r="F315" t="str">
            <v>The amount payable to share-owners of The Coca-Cola Company for dividends declared but not yet paid.</v>
          </cell>
          <cell r="G315" t="str">
            <v>Debit: Payments. Credit: Amount of dividends declared.</v>
          </cell>
        </row>
        <row r="316">
          <cell r="B316">
            <v>220101000</v>
          </cell>
          <cell r="C316" t="str">
            <v>Accrued Taxes-U.S. Federal</v>
          </cell>
          <cell r="D316" t="str">
            <v>220101XXX</v>
          </cell>
          <cell r="E316" t="str">
            <v>Accrued Income Taxes - U.S. Federal</v>
          </cell>
          <cell r="F316" t="str">
            <v>The estimated liability for U.S. Federal taxes, net of installment payments.</v>
          </cell>
          <cell r="G316" t="str">
            <v>Debit: Payments of taxes applicable to the current year's income; payments of income taxes based on returns filed; payments of additional assessments; reversal of accruals no longer required; offset of refunds received (cr. 720201XXX, Provision for Taxes on Income - Federal - Prior Years); adjustments of prior years' over-accruals of estimated taxes based on returns filed and/or assessments received; claims for taxes recoverable which are approved by the tax authorities and are not refunded but are allowed as a credit against the current year's payment (cr. 720201XXX, Provision for Taxes on Income - Federal - Prior Years). Credit: Estimated U.S. Federal income tax liability.</v>
          </cell>
        </row>
        <row r="317">
          <cell r="B317">
            <v>220102000</v>
          </cell>
          <cell r="C317" t="str">
            <v>Accrued Taxes-U.S.  State and Local</v>
          </cell>
          <cell r="D317" t="str">
            <v>220102XXX</v>
          </cell>
          <cell r="E317" t="str">
            <v>Accrued Income Taxes - U.S. State and Local</v>
          </cell>
          <cell r="F317" t="str">
            <v>The estimated liability for U.S. state and local taxes, net of installment payments.</v>
          </cell>
          <cell r="G317" t="str">
            <v>Debit: Payments of taxes applicable to the current year's income; payments of income taxes based on returns filed; payments of additional assessments; reversals of accruals no longer required; offset of refunds received (cr. 720203XXX, Provision for Taxes on Income - State and Local - Prior Years.); adjustments of prior years' over-accruals of estimated taxes based on returns filed and/or assessments received; claims for taxes recoverable which are approved by the tax authorities and are not refunded but are allowed as a credit against the current year's payment (cr. 720203XXX, Provision for Taxes on Income - State and Local - Prior Years). Credit: Estimated U.S. State and Local income tax liability.</v>
          </cell>
        </row>
        <row r="318">
          <cell r="B318">
            <v>220201000</v>
          </cell>
          <cell r="C318" t="str">
            <v>Accrued Taxes-Non U.S. INCOME TAXE</v>
          </cell>
          <cell r="D318" t="str">
            <v>220201XXX</v>
          </cell>
          <cell r="E318" t="str">
            <v xml:space="preserve">Accrued Taxes - Income Taxes - Non U.S. </v>
          </cell>
          <cell r="F318" t="str">
            <v>The estimated liability for non-U.S. taxes on income.</v>
          </cell>
          <cell r="G318" t="str">
            <v>Debit: Payments of taxes applicable to the current year's income; payments of income taxes based on returns filed; payments of additional assessments; reversal of accruals no longer required; offset of refunds received (cr. 720501XXX, Provision for Taxes on Income - Non-U.S. - Prior Years); adjustments of prior years' over-accruals of estimated taxes based on returns filed and/or assessments received; claims for taxes recoverable which are approved by the taxing authorities and are not refunded but are allowed as a credit against the current year's payment (cr. 720501XXX, Provision for Taxes on Income - Non-U.S. - Prior Years). Credit: Estimated non-U.S. income tax liability.</v>
          </cell>
        </row>
        <row r="319">
          <cell r="B319">
            <v>220202000</v>
          </cell>
          <cell r="C319" t="str">
            <v>Accr Tax - Withhold</v>
          </cell>
          <cell r="D319" t="str">
            <v>220202XXX</v>
          </cell>
          <cell r="E319" t="str">
            <v>Accrued Taxes - Withholding Taxes on Remittances Non-U.S.</v>
          </cell>
          <cell r="F319" t="str">
            <v>Amounts payable to local tax authorities for taxes withheld on dividends paid, income remittances, interest payments and so forth.</v>
          </cell>
          <cell r="G319" t="str">
            <v>Debit:  Payments to local tax authorities. Credit: Accrual of tax payable to local tax authorities.</v>
          </cell>
        </row>
        <row r="320">
          <cell r="B320">
            <v>235101000</v>
          </cell>
          <cell r="C320" t="str">
            <v>Long-Term Debt</v>
          </cell>
          <cell r="D320" t="str">
            <v>235101XXX</v>
          </cell>
          <cell r="E320" t="str">
            <v>Long-Term Debt</v>
          </cell>
          <cell r="F320" t="str">
            <v xml:space="preserve">The amount of loans and notes payable, mortgages, supplier credits and other debts scheduled to mature after one year from the balance sheet date. </v>
          </cell>
          <cell r="G320" t="str">
            <v>Debit: Amounts transferred to account 210103XXX, Current Maturity - Long-Term Debt, when they become due within one year from the latest balance sheet date. Credit: Total amount of long-term indebtedness on loans and notes payable, mortgages, supplier credits and other debts.</v>
          </cell>
        </row>
        <row r="321">
          <cell r="B321">
            <v>115401000</v>
          </cell>
          <cell r="C321" t="str">
            <v>Inter Company Accounts Receivable</v>
          </cell>
          <cell r="D321" t="str">
            <v>115401XXX</v>
          </cell>
          <cell r="E321" t="e">
            <v>#N/A</v>
          </cell>
          <cell r="F321" t="e">
            <v>#N/A</v>
          </cell>
          <cell r="G321" t="e">
            <v>#N/A</v>
          </cell>
        </row>
        <row r="322">
          <cell r="B322">
            <v>230101000</v>
          </cell>
          <cell r="C322" t="str">
            <v>Cons Aff - Cur - A/P</v>
          </cell>
          <cell r="D322" t="str">
            <v>230101XXX</v>
          </cell>
          <cell r="E322" t="str">
            <v>Consolidated Affiliate - Current - A/P - All Other Activities</v>
          </cell>
          <cell r="F322" t="str">
            <v xml:space="preserve">All other consolidated affiliate transactions denominated in U.S. dollars. Amounts less than the equivalent of U.S. $1,000 should be absorbed by the operation. </v>
          </cell>
          <cell r="G322" t="str">
            <v>Debit: Amounts payable to Consolidated Affiliates. Cash remitted to repay Consolidated Affiliates. Credit: Amounts owed to Consolidated Affiliates. Cash received from Consolidated Affiliates in repayment of loans.</v>
          </cell>
        </row>
        <row r="323">
          <cell r="B323">
            <v>140801000</v>
          </cell>
          <cell r="C323" t="str">
            <v>Inter Company Accounts Receivable</v>
          </cell>
          <cell r="D323" t="str">
            <v>140801XXX</v>
          </cell>
          <cell r="E323" t="e">
            <v>#N/A</v>
          </cell>
          <cell r="F323" t="e">
            <v>#N/A</v>
          </cell>
          <cell r="G323" t="e">
            <v>#N/A</v>
          </cell>
        </row>
        <row r="324">
          <cell r="B324">
            <v>230102000</v>
          </cell>
          <cell r="C324" t="str">
            <v>Cons Aff - Adv US</v>
          </cell>
          <cell r="D324" t="str">
            <v>230102XXX</v>
          </cell>
          <cell r="E324" t="str">
            <v>Consolidated Affiliate - Advances- U.S Dollars</v>
          </cell>
          <cell r="F324" t="str">
            <v xml:space="preserve">All approved loans to and from consolidated affiliates denominated in U.S. dollars. All loans require prior approval of Headquarters Treasury Services. </v>
          </cell>
          <cell r="G324" t="str">
            <v>Debit: Amounts receivable from Consolidated Affiliates. Cash remitted to repay Consolidated Affiliates. Credit: Amounts payable to Consolidated Affiliates. Cash received from Consolidated Affiliates.</v>
          </cell>
        </row>
        <row r="325">
          <cell r="B325">
            <v>230204000</v>
          </cell>
          <cell r="C325" t="str">
            <v>Cons Aff-Adv/Loan</v>
          </cell>
          <cell r="D325" t="str">
            <v>230204XXX</v>
          </cell>
          <cell r="E325" t="str">
            <v>Consolidated Affiliate - Advance/Loan - A/R - Non-US Dollars</v>
          </cell>
          <cell r="F325" t="str">
            <v xml:space="preserve">All approved loans to and from Consolidated Affiliates denominated in currencies other than U.S. dollars. All loans required prior approval of Headquarters Treasury Services. </v>
          </cell>
          <cell r="G325" t="str">
            <v>Debit: Amounts loaned to Consolidated Affiliates.  Cash remitted to repay loans from Consolidated Affiliates.  Credit: Amounts borrowed from Consolidated Affiliates.  Cash received from Consolidated Affiliates in repayment of loans.</v>
          </cell>
        </row>
        <row r="326">
          <cell r="B326">
            <v>235201000</v>
          </cell>
          <cell r="C326" t="str">
            <v>Accrued Compensation - Noncurrent</v>
          </cell>
          <cell r="D326" t="str">
            <v>235201XXX</v>
          </cell>
          <cell r="E326" t="str">
            <v>Accrued Compensation - Noncurrent</v>
          </cell>
          <cell r="F326" t="str">
            <v xml:space="preserve">The noncurrent net amount of compensation earned by but not paid to employees. This includes salaries and wages, incentive compensation, long-term incentive compensation, stock compensation, tax equalization and deferred compensation. </v>
          </cell>
          <cell r="G326" t="str">
            <v>Debit: Amount of accrued compensation reclassified as a current liability in Accrued Compensation - Current (account 215402XXX).  Credit: Monthly accrual of compensation programs.</v>
          </cell>
        </row>
        <row r="327">
          <cell r="B327">
            <v>235202000</v>
          </cell>
          <cell r="C327" t="str">
            <v>Accrued Retirement Plan Exp-Defined Benefit Plns - Ncurrent</v>
          </cell>
          <cell r="D327" t="str">
            <v>235202XXX</v>
          </cell>
          <cell r="E327" t="str">
            <v>Accrued Retirement Plan Expense - Defined Benefit Plans - Noncurrent</v>
          </cell>
          <cell r="F327" t="str">
            <v xml:space="preserve">Noncurrent pension plan activity for defined benefit plans that results in a net pension liability, and the benefit extends beyond twelve months. For example, retirement plan expense (income) (also referred to as "net periodic pension cost"). If such activity results in a net asset, the debit should be recorded in Prepaid Retirement Plan - Defined Benefit Plans (account 125701XXX). </v>
          </cell>
          <cell r="G327" t="str">
            <v>Debit: For funded retirement plans, amount reclassified as current to Accrued Retirement Plan Expense - Defined Benefit Plans - Current (account 215403XXX). This amount represents the projected funding over the next twelve months.  "Net periodic pension cost" (as calculated by an actuary - see account 810104XXX), if it is an income amount, to the extent that a credit balance exists in this account.  For unfunded retirement plans, amount reclassified as current to Accrued Retirement Plan Expense - Defined Benefit Plans - Current (account 215403XXX).  Credit: "Net periodic pension cost" (as calculated by an actuary - see account 810104XXX, if it is an expense amount, to the extent that such expense amount exceeds any existing debit balance in Prepaid Retirement Plan - Defined Benefit Plans (account 125701XXX).</v>
          </cell>
        </row>
        <row r="328">
          <cell r="B328">
            <v>235203000</v>
          </cell>
          <cell r="C328" t="str">
            <v>Accrued Retirement Plan Expense - Other Plans -  Noncurrent</v>
          </cell>
          <cell r="D328" t="str">
            <v>235203XXX</v>
          </cell>
          <cell r="E328" t="str">
            <v>Accrued Retirement Plan Expense - Other Plans -  Noncurrent</v>
          </cell>
          <cell r="F328" t="str">
            <v xml:space="preserve">The accrual of the Company's obligations for retirement plans other than defined benefit plans for which the benefit extends beyond twelve months. These plans include unfunded defined contribution plans. </v>
          </cell>
          <cell r="G328" t="str">
            <v>Debit: Amounts reclassified as current to Accrued Retirement Plan Expense - Other Plans - Current (account 215404XXX). Credit: Month-end accrual of estimated amount of Company's obligation for other retirement plans.</v>
          </cell>
        </row>
        <row r="329">
          <cell r="B329">
            <v>235205000</v>
          </cell>
          <cell r="C329" t="str">
            <v>Employees' Miscellaneous Payables - Noncurrent</v>
          </cell>
          <cell r="D329" t="str">
            <v>235205XXX</v>
          </cell>
          <cell r="E329" t="str">
            <v>Employees' Miscellaneous Payables - Noncurrent</v>
          </cell>
          <cell r="F329" t="str">
            <v xml:space="preserve">Liabilities for amounts withheld from employees' earnings for miscellaneous purposes such as donations, bond purchases, union dues, creditors' garnishee orders and so forth, which are authorized by employees or imposed by union contracts or court orders. </v>
          </cell>
          <cell r="G329" t="str">
            <v>Debit: Payments for the account of employees; cash refunded to employees. Credit: Amounts collected or withheld from employee's earnings.</v>
          </cell>
        </row>
        <row r="330">
          <cell r="B330">
            <v>235207000</v>
          </cell>
          <cell r="C330" t="str">
            <v>Deferred Postretirement and Post Employment Benefits</v>
          </cell>
          <cell r="D330" t="str">
            <v>235207XXX</v>
          </cell>
          <cell r="E330" t="str">
            <v>Deferred Postretirement and Postemployment Benefits</v>
          </cell>
          <cell r="F330" t="str">
            <v xml:space="preserve">This account represents the net long-term obligation for postretirement and postemployment benefits other than pensions, such as life insurance and medical benefits (as defined by SFAS 106 and SFAS 112). These amounts are determined based on actuarial evaluations. </v>
          </cell>
          <cell r="G330" t="str">
            <v xml:space="preserve">Credit: The annual current period expense to be paid to employees after retirement. </v>
          </cell>
        </row>
        <row r="331">
          <cell r="B331">
            <v>235301000</v>
          </cell>
          <cell r="C331" t="str">
            <v>Accrued Expenses - General - Noncurrent</v>
          </cell>
          <cell r="D331" t="str">
            <v>235301XXX</v>
          </cell>
          <cell r="E331" t="str">
            <v>Accrued Expenses - General - Noncurrent</v>
          </cell>
          <cell r="F331" t="str">
            <v xml:space="preserve">The estimated month-end liability for recurring expenses such as gas, electricity and water, for which no invoices have been received. </v>
          </cell>
          <cell r="G331" t="str">
            <v>Debit: Reversal of accrual upon receipt of invoice. Credit: Amount of estimated month-end liability. Accrual of contingent liabilities.</v>
          </cell>
        </row>
        <row r="332">
          <cell r="B332">
            <v>235302000</v>
          </cell>
          <cell r="C332" t="str">
            <v>Other Noncurrent Liabilities</v>
          </cell>
          <cell r="D332" t="str">
            <v>235302XXX</v>
          </cell>
          <cell r="E332" t="str">
            <v>Other Noncurrent Liabilities</v>
          </cell>
          <cell r="F332" t="str">
            <v xml:space="preserve">The liability for interest on long-term and short-term indebtedness, which will be paid in subsequent periods. </v>
          </cell>
          <cell r="G332" t="str">
            <v>Debit: Reversal of accrual upon payment of interest.  Credit: Monthly accrual of interest.</v>
          </cell>
        </row>
        <row r="333">
          <cell r="B333">
            <v>235303000</v>
          </cell>
          <cell r="C333" t="str">
            <v>Accounts Payable - Miscellaneous - Noncurrent</v>
          </cell>
          <cell r="D333" t="str">
            <v>235303XXX</v>
          </cell>
          <cell r="E333" t="str">
            <v>Accounts Payable - Miscellaneous- Noncurrent</v>
          </cell>
          <cell r="F333" t="str">
            <v xml:space="preserve">Accounts payable at month-end for merchandise received and costs or expenses incurred during the month for which no invoices have been received, or if received have not been vouchered. Where invoices for recurring costs and expenses are received on other than a monthly basis, estimates should be accrued monthly in account 215602XXX, Accrued Expense - General. </v>
          </cell>
          <cell r="G333" t="str">
            <v>Debit: Reversal of amounts credited to this account at the previous month-end. Credit: Cost of merchandise received or expenses incurred, for which invoices have not been received, or if received have not been vouchered.</v>
          </cell>
        </row>
        <row r="334">
          <cell r="B334">
            <v>235305000</v>
          </cell>
          <cell r="C334" t="str">
            <v>Defer Income Non</v>
          </cell>
          <cell r="D334" t="str">
            <v>235305XXX</v>
          </cell>
          <cell r="E334" t="str">
            <v>Deferred Income Non Current</v>
          </cell>
          <cell r="F334" t="str">
            <v xml:space="preserve">Income received that should be recognized in periods beyond one year from the latest balance sheet date. Includes unearned interest on notes receivable, time deposits or other compensation received in advance of the delivery of goods or the performance of services. </v>
          </cell>
          <cell r="G334" t="str">
            <v xml:space="preserve">Debit: Portion of the income applicable to the current period.  Credit: Total amount of income received that should be recognized in future periods. </v>
          </cell>
        </row>
        <row r="335">
          <cell r="B335">
            <v>235306000</v>
          </cell>
          <cell r="C335" t="str">
            <v>AP &gt; 1yr Recl</v>
          </cell>
          <cell r="D335" t="str">
            <v>235306XXX</v>
          </cell>
          <cell r="E335" t="e">
            <v>#N/A</v>
          </cell>
          <cell r="F335" t="e">
            <v>#N/A</v>
          </cell>
          <cell r="G335" t="e">
            <v>#N/A</v>
          </cell>
        </row>
        <row r="336">
          <cell r="B336">
            <v>235309000</v>
          </cell>
          <cell r="C336" t="str">
            <v>Liability for Guarantees Issued - Noncurrent</v>
          </cell>
          <cell r="D336" t="str">
            <v>235309XXX</v>
          </cell>
          <cell r="E336" t="str">
            <v>Liability for Guarantees Issued - Noncurrent</v>
          </cell>
          <cell r="F336" t="str">
            <v xml:space="preserve">This account should be used to record and report the fair value of the liability for guarantees issued that are payable after the next twelve months. </v>
          </cell>
          <cell r="G336" t="str">
            <v>Debit: Amounts transferred to account 215607XXX, Liability for Guarantees Issues - Current, when they become due within one year from the latest balance sheet date. Credit: Fair value of the liability for the guarantees issued.</v>
          </cell>
        </row>
        <row r="337">
          <cell r="B337">
            <v>225101000</v>
          </cell>
          <cell r="C337" t="str">
            <v>Deferred U.S. Federal Income Taxes - Noncurrent</v>
          </cell>
          <cell r="D337" t="str">
            <v>225101XXX</v>
          </cell>
          <cell r="E337" t="str">
            <v>Deferred Tax Liability - U.S. Federal Income Taxes - Noncurrent</v>
          </cell>
          <cell r="F337" t="str">
            <v xml:space="preserve">The estimated liability for U.S. Federal income taxes resulting from temporary differences between book basis assets and liabilities and tax basis assets and liabilities. This account is used when the total noncurrent deferred tax position for all U.S. companies included in a single tax return is a credit balance, that is, the sum of accounts 225101XXX, 225102XXX and 225301XXX equals a net credit balance (net noncurrent deferred tax liability). </v>
          </cell>
          <cell r="G337" t="str">
            <v>Debit: Typically from temporary differences on items such as benefit plans and liabilities. Credit: Typically from temporary differences on items such as property, plant and equipment, equity investments and intangible assets.</v>
          </cell>
        </row>
        <row r="338">
          <cell r="B338">
            <v>225102000</v>
          </cell>
          <cell r="C338" t="str">
            <v>Deferred U.S. State and Local Income Taxes á- Noncurrent</v>
          </cell>
          <cell r="D338" t="str">
            <v>225102XXX</v>
          </cell>
          <cell r="E338" t="str">
            <v>Deferred Tax Liability - U.S. State and Local Income Taxes - Noncurrent</v>
          </cell>
          <cell r="F338" t="str">
            <v xml:space="preserve">The estimated liability for U.S. State and Local income taxes resulting from temporary differences between book basis assets and liabilities and tax basis assets and liabilities. This account is used when the total noncurrent deferred tax position for all U.S. companies included in a single tax return is a credit balance, that is, the sum of accounts 225101XXX, 225102XXX and 225301XXX equals a net credit balance (net noncurrent deferred tax liability). </v>
          </cell>
          <cell r="G338" t="str">
            <v>Debit: Typically from temporary differences on items such as benefit plans and liabilities. Credit: Typically from temporary differences on items such as property, plant and equipment, equity investments and intangible assets.</v>
          </cell>
        </row>
        <row r="339">
          <cell r="B339">
            <v>225202000</v>
          </cell>
          <cell r="C339" t="str">
            <v>Def Non US Tax</v>
          </cell>
          <cell r="D339" t="str">
            <v>225202XXX</v>
          </cell>
          <cell r="E339" t="str">
            <v>Deferred Tax Liability - Non-U.S. Taxes - Noncurrent</v>
          </cell>
          <cell r="F339" t="str">
            <v xml:space="preserve">The estimated liability for Non-U.S. taxes resulting from temporary differences between book basis assets and liabilities and local tax basis assets and liabilities. This account is used when the total noncurrent deferred tax position for a Non-U.S. tax paying entity is a credit balance, that is, the sum of accounts 225202XXX and 225301XXX equals a net credit balance (net noncurrent deferred tax liability). </v>
          </cell>
          <cell r="G339" t="str">
            <v>Debit: Typically from temporary differences on items such as benefit plans and liabilities. Credit: Typically from temporary differences on items such as property, plant and equipment, equity investments and intangible assets.</v>
          </cell>
        </row>
        <row r="340">
          <cell r="B340">
            <v>225301000</v>
          </cell>
          <cell r="C340" t="str">
            <v>Deferred Tax Liability - Valuation Allowance - Noncurrent</v>
          </cell>
          <cell r="D340" t="str">
            <v>225301XXX</v>
          </cell>
          <cell r="E340" t="str">
            <v>Deferred Tax Liability - Valuation Allowance - Noncurrent</v>
          </cell>
          <cell r="F340" t="str">
            <v>The portion of a deferred tax asset for which it is "more likely than not" that a future tax benefit will not be realized. This account is used when the total noncurrent deferred tax position for a single tax paying entity is a credit balance, that is, the sum of accounts 225202XXX, 225101XXX, 225102XXX and 225301XXX equals a net credit balance (net noncurrent deferred tax liability). Note: If a beginning-of-the-year balance changed due to a change in judgment or circumstances, discuss with Headquarters Accounting Research.</v>
          </cell>
          <cell r="G340" t="str">
            <v xml:space="preserve">Debit: Removal of the valuation allowance associated with a noncurrent deferred tax asset that is also removed from the accounts; a favorable change in judgment about the realizability of a noncurrent deferred tax asset that results in an increase. Credit: When a new noncurrent deferred tax asset is recorded and "more likely than not" that total benefit will not be realized; an unfavorable change in judgment about the realizability of a noncurrent deferred tax asset.  </v>
          </cell>
        </row>
        <row r="341">
          <cell r="B341">
            <v>705201000</v>
          </cell>
          <cell r="C341" t="str">
            <v>Consol Aff - Interest Income</v>
          </cell>
          <cell r="D341" t="str">
            <v>705201XXX</v>
          </cell>
          <cell r="E341" t="e">
            <v>#N/A</v>
          </cell>
          <cell r="F341" t="e">
            <v>#N/A</v>
          </cell>
          <cell r="G341" t="e">
            <v>#N/A</v>
          </cell>
        </row>
        <row r="342">
          <cell r="B342">
            <v>705202000</v>
          </cell>
          <cell r="C342" t="str">
            <v>Interest Income- Other</v>
          </cell>
          <cell r="D342" t="str">
            <v>705202XXX</v>
          </cell>
          <cell r="E342" t="e">
            <v>#N/A</v>
          </cell>
          <cell r="F342" t="e">
            <v>#N/A</v>
          </cell>
          <cell r="G342" t="e">
            <v>#N/A</v>
          </cell>
        </row>
        <row r="343">
          <cell r="B343">
            <v>710101000</v>
          </cell>
          <cell r="C343" t="str">
            <v>Consol Aff - Interest Expense</v>
          </cell>
          <cell r="D343" t="str">
            <v>710101XXX</v>
          </cell>
          <cell r="E343" t="str">
            <v>Consolidated Affiliates - Interest Expense</v>
          </cell>
          <cell r="F343" t="str">
            <v>Interest paid or accrued on notes and accounts which are payable to consolidated affiliates.</v>
          </cell>
          <cell r="G343" t="str">
            <v>Debit: Interest paid or accrued on notes and accounts which are payable to consolidated affiliates.</v>
          </cell>
        </row>
        <row r="344">
          <cell r="B344">
            <v>710102000</v>
          </cell>
          <cell r="C344" t="str">
            <v>Interest Expense-Other</v>
          </cell>
          <cell r="D344" t="str">
            <v>710102XXX</v>
          </cell>
          <cell r="E344" t="str">
            <v>Interest Expense-Other</v>
          </cell>
          <cell r="F344" t="str">
            <v>Interest paid or accrued on notes and accounts with outside parties as follows: banks or other financial institutions, capitalized leases, and accounts with other outside parties.</v>
          </cell>
          <cell r="G344" t="str">
            <v>Debit: Interest paid or accrued on notes and accounts with outside parties as follows: banks or other financial institutions, capitalized leases, and accounts with other outside parties.</v>
          </cell>
        </row>
        <row r="345">
          <cell r="B345">
            <v>710103000</v>
          </cell>
          <cell r="C345" t="str">
            <v>Int Cost Cap-B &amp; L</v>
          </cell>
          <cell r="D345" t="str">
            <v>710103XXX</v>
          </cell>
          <cell r="E345" t="str">
            <v>Interest Cost Capitalized - Buildings and Land</v>
          </cell>
          <cell r="F345" t="str">
            <v>Interest expense capitalized on buildings and land improvements under construction.</v>
          </cell>
          <cell r="G345" t="str">
            <v>Credit: Interest capitalized on properties under construction in accounts 150401XXX or 150402XXX.</v>
          </cell>
        </row>
        <row r="346">
          <cell r="B346">
            <v>710104000</v>
          </cell>
          <cell r="C346" t="str">
            <v>Int Cost Cap-Oth As</v>
          </cell>
          <cell r="D346" t="str">
            <v>710104XXX</v>
          </cell>
          <cell r="E346" t="str">
            <v>Interest Cost Capitalized - Other Qualifying Assets</v>
          </cell>
          <cell r="F346" t="str">
            <v>Credit: Interest capitalized in other qualifying asset accounts, including on Investments in Unconsolidated Investees Equity Basis - Qualifying Assets, account 135202XXX.</v>
          </cell>
          <cell r="G346" t="str">
            <v>Credit: Interest capitalized in other qualifying asset accounts, including on Investments in Unconsolidated Investees Equity Basis - Qualifying Assets.</v>
          </cell>
        </row>
        <row r="347">
          <cell r="B347">
            <v>710106000</v>
          </cell>
          <cell r="C347" t="str">
            <v>Capitalized Interest (CR)</v>
          </cell>
          <cell r="D347" t="str">
            <v>710106XXX</v>
          </cell>
          <cell r="E347" t="str">
            <v>Capitalized Interest (CR)</v>
          </cell>
          <cell r="F347" t="str">
            <v xml:space="preserve">Interest costs capitalized on qualifying capital expenditures for buildings, land, machinery and equipment, and on capital investments in qualifying assets by unconsolidated subsidiaries accounted for by the equity method. </v>
          </cell>
          <cell r="G347" t="str">
            <v>Credit: Interest capitalized on properties under construction of qualifying assets; interest capitalized on investments in unconsolidated investees - equity basis - qualifying assets, (account 135202XXX).</v>
          </cell>
        </row>
        <row r="348">
          <cell r="B348">
            <v>705103000</v>
          </cell>
          <cell r="C348" t="str">
            <v>Equity - Exchange</v>
          </cell>
          <cell r="D348" t="str">
            <v>705103XXX</v>
          </cell>
          <cell r="E348" t="e">
            <v>#N/A</v>
          </cell>
          <cell r="F348" t="e">
            <v>#N/A</v>
          </cell>
          <cell r="G348" t="e">
            <v>#N/A</v>
          </cell>
        </row>
        <row r="349">
          <cell r="B349">
            <v>705106000</v>
          </cell>
          <cell r="C349" t="str">
            <v>Equity - Exchange (Partner)</v>
          </cell>
          <cell r="D349" t="str">
            <v>705106XXX</v>
          </cell>
          <cell r="E349" t="e">
            <v>#N/A</v>
          </cell>
          <cell r="F349" t="e">
            <v>#N/A</v>
          </cell>
          <cell r="G349" t="e">
            <v>#N/A</v>
          </cell>
        </row>
        <row r="350">
          <cell r="B350">
            <v>705301000</v>
          </cell>
          <cell r="C350" t="str">
            <v>Real. Gain on Exchg.</v>
          </cell>
          <cell r="D350" t="str">
            <v>705301XXX</v>
          </cell>
          <cell r="E350" t="e">
            <v>#N/A</v>
          </cell>
          <cell r="F350" t="e">
            <v>#N/A</v>
          </cell>
          <cell r="G350" t="e">
            <v>#N/A</v>
          </cell>
        </row>
        <row r="351">
          <cell r="B351">
            <v>705302000</v>
          </cell>
          <cell r="C351" t="str">
            <v>Unreal Gain on Exchg</v>
          </cell>
          <cell r="D351" t="str">
            <v>705302XXX</v>
          </cell>
          <cell r="E351" t="str">
            <v>Unrealized Gain on Exchange</v>
          </cell>
          <cell r="F351" t="str">
            <v>Remeasurement gains on non-functional currency balances that are primarily generated by SAP.</v>
          </cell>
          <cell r="G351" t="str">
            <v>Debits and credits are posted to this account as each month is posted as year-to-date remeasurement. Activity includes reversal of the prior month's calculation.</v>
          </cell>
        </row>
        <row r="352">
          <cell r="B352">
            <v>710201000</v>
          </cell>
          <cell r="C352" t="str">
            <v>Real. Loss on Exch.</v>
          </cell>
          <cell r="D352" t="str">
            <v>710201XXX</v>
          </cell>
          <cell r="E352" t="str">
            <v>Realized Loss On Exchange</v>
          </cell>
          <cell r="F352" t="str">
            <v>The loss realized from buying or selling one currency for another when the spot rate differs from the Accounting Rate of Exchange (ARE). For operations having the U.S. dollar as the functional currency, the loss on the remeasurement of net translatable balance sheet accounts resulting from changes in the ARE. For operations having balances not denominated in the functional currency, the loss on the remeasurement of these balances resulting from changes in the ARE. Note: Branches having U.S. dollar as the functional currency should maintain a subaccount for U.S. dollar amounts arising from changes to Accrued Taxes Payable resulting from changes in the ARE. These accounts will be reported separately at year-end to Headquarters Financial Reporting. For translation guidance, refer to SPP manual Chapter 10.</v>
          </cell>
          <cell r="G352" t="str">
            <v xml:space="preserve">Debit: Loss realized from buying or selling one currency for another when the spot rate differs from the ARE. </v>
          </cell>
        </row>
        <row r="353">
          <cell r="B353">
            <v>710202000</v>
          </cell>
          <cell r="C353" t="str">
            <v>Unreal Loss on Exchg</v>
          </cell>
          <cell r="D353" t="str">
            <v>710202XXX</v>
          </cell>
          <cell r="E353" t="str">
            <v>Unrealized Loss on Exchange</v>
          </cell>
          <cell r="F353" t="str">
            <v>Remeasurement losses on non-functional currency balances that are primarily generated by SAP.</v>
          </cell>
          <cell r="G353" t="str">
            <v>Debits and credits are posted to this account as each month is posted as year-to-date remeasurement. Activity includes reversal of the prior month's calculation.</v>
          </cell>
        </row>
        <row r="354">
          <cell r="B354">
            <v>705101000</v>
          </cell>
          <cell r="C354" t="str">
            <v>Other - Equity Income/Loss</v>
          </cell>
          <cell r="D354" t="str">
            <v>705101XXX</v>
          </cell>
          <cell r="E354" t="e">
            <v>#N/A</v>
          </cell>
          <cell r="F354" t="e">
            <v>#N/A</v>
          </cell>
          <cell r="G354" t="e">
            <v>#N/A</v>
          </cell>
        </row>
        <row r="355">
          <cell r="B355">
            <v>705401000</v>
          </cell>
          <cell r="C355" t="str">
            <v>Significant Gain on Disposal of PP&amp;E</v>
          </cell>
          <cell r="D355" t="str">
            <v>705401XXX</v>
          </cell>
          <cell r="E355" t="str">
            <v>Significant Gain on Disposal of PP&amp;E</v>
          </cell>
          <cell r="F355" t="str">
            <v>Gain on disposals of property, plant and equipment that require separate disclosure due to their magnitude. This is defined as an event or transaction that is material and both unusual in nature and infrequent in occurrence. It does not relate to the business of selling soft drinks. Significant gains are typically excluded from the calculation of Net Operating Profit After Taxes (NOPAT) in determining Economic Profit. Use of this account must be approved by Headquarters Accounting Research.</v>
          </cell>
          <cell r="G355" t="str">
            <v xml:space="preserve">Debit: Significant gain on disposals of property, plant and equipment that require separate disclosure due to their magnitude. </v>
          </cell>
        </row>
        <row r="356">
          <cell r="B356">
            <v>705402000</v>
          </cell>
          <cell r="C356" t="str">
            <v>Significant Gain on Other Assets</v>
          </cell>
          <cell r="D356" t="str">
            <v>705402XXX</v>
          </cell>
          <cell r="E356" t="str">
            <v>Significant Gain on Disposal of Other Assets</v>
          </cell>
          <cell r="F356" t="str">
            <v xml:space="preserve">Gain on disposals of other assets that require separate disclosure due to their magnitude. This is defined as an event or transaction that is material and both unusual in nature and infrequent in occurrence. It does not relate to the business of selling soft drinks. Significant gains are typically excluded from the calculation of Net Operating Profit After Taxes (NOPAT) in determining Economic Profit. Use of this account must be approved by Headquarters Accounting Research. </v>
          </cell>
          <cell r="G356" t="str">
            <v xml:space="preserve">Significant gain on disposals of other assets that require separate disclosure due to their magnitude. </v>
          </cell>
        </row>
        <row r="357">
          <cell r="B357">
            <v>705503000</v>
          </cell>
          <cell r="C357" t="str">
            <v>Gain on Nonmonetary Transactions</v>
          </cell>
          <cell r="D357" t="str">
            <v>705503XXX</v>
          </cell>
          <cell r="E357" t="str">
            <v>Gain on Nonmonetary Transactions</v>
          </cell>
          <cell r="F357" t="str">
            <v>Gain which is recognized from the exchange of nonmonetary assets or services in a barter transaction. The gain will be the amount by which the fair market value of the asset surrendered exceeds its net book value. Refer to SPP manual Bulletin 14.5.</v>
          </cell>
          <cell r="G357" t="str">
            <v xml:space="preserve">Credit: Gain which is recognized from the exchange of nonmonetary assets or services in a barter transaction. </v>
          </cell>
        </row>
        <row r="358">
          <cell r="B358">
            <v>705504000</v>
          </cell>
          <cell r="C358" t="str">
            <v>Cons Aff-Rental Inc</v>
          </cell>
          <cell r="D358" t="str">
            <v>705504XXX</v>
          </cell>
          <cell r="E358" t="str">
            <v>Consolidated Affiliates - Rental Income</v>
          </cell>
          <cell r="F358" t="str">
            <v>Income earned from property, plant and equipment rented to consolidated affiliates.</v>
          </cell>
          <cell r="G358" t="str">
            <v>Credit: Income earned from property, plant and equipment rented to consolidated affiliates.</v>
          </cell>
        </row>
        <row r="359">
          <cell r="B359">
            <v>705505000</v>
          </cell>
          <cell r="C359" t="str">
            <v>Rental Income - Other</v>
          </cell>
          <cell r="D359" t="str">
            <v>705505XXX</v>
          </cell>
          <cell r="E359" t="str">
            <v>Rental Income - Other</v>
          </cell>
          <cell r="F359" t="str">
            <v>Income earned from property, plant and equipment rented to outside parties.</v>
          </cell>
          <cell r="G359" t="str">
            <v>Credit: Income earned from property, plant and equipment rented to outside parties.</v>
          </cell>
        </row>
        <row r="360">
          <cell r="B360">
            <v>705507000</v>
          </cell>
          <cell r="C360" t="str">
            <v>Dividend Income - Other</v>
          </cell>
          <cell r="D360" t="str">
            <v>705507XXX</v>
          </cell>
          <cell r="E360" t="str">
            <v>Dividend Income - Other</v>
          </cell>
          <cell r="F360" t="str">
            <v>Gross amount of dividends received or accrued from miscellaneous investments.</v>
          </cell>
          <cell r="G360" t="str">
            <v>Credit: Gross amount of dividends received or accrued from miscellaneous investments.</v>
          </cell>
        </row>
        <row r="361">
          <cell r="B361">
            <v>705509000</v>
          </cell>
          <cell r="C361" t="str">
            <v>Dividend Income from Cost-Based Affiliates</v>
          </cell>
          <cell r="D361" t="str">
            <v>705509XXX</v>
          </cell>
          <cell r="E361" t="str">
            <v>Dividend Income from Cost-Based Affiliates</v>
          </cell>
          <cell r="F361" t="str">
            <v>Gross amount of dividends received or accrued from cost basis affiliates. Dividends received from affiliates accounted for by the equity method should be credited to account 135201XXX, Investments in Unconsolidated Investees - Equity Basis.</v>
          </cell>
          <cell r="G361" t="str">
            <v xml:space="preserve">Credit: Gross amount of dividends received or accrued from cost basis affiliates. </v>
          </cell>
        </row>
        <row r="362">
          <cell r="B362">
            <v>705510000</v>
          </cell>
          <cell r="C362" t="str">
            <v>Fees &amp; Commissions Income - Other</v>
          </cell>
          <cell r="D362" t="str">
            <v>705510XXX</v>
          </cell>
          <cell r="E362" t="str">
            <v>Fees &amp; Commissions Income - Other</v>
          </cell>
          <cell r="F362" t="str">
            <v>Credit: Fees and commissions earned from sources other than consolidated affiliates.</v>
          </cell>
          <cell r="G362" t="str">
            <v>Credit:  Fees and commissions earned from sources other than consolidated affiliates.</v>
          </cell>
        </row>
        <row r="363">
          <cell r="B363">
            <v>705511000</v>
          </cell>
          <cell r="C363" t="str">
            <v>Non Op Addit to Inc</v>
          </cell>
          <cell r="D363" t="str">
            <v>705511XXX</v>
          </cell>
          <cell r="E363" t="str">
            <v>Non-Operating Additions to Income</v>
          </cell>
          <cell r="F363" t="str">
            <v>Credit: Nonoperating items which are nonrecurring or unusual in nature and cannot be classified under other income accounts. Note: All transactions that are related to the Company's day-to-day operations must be recorded in operating income. The timing of a transaction, whether it relates to the current year or prior years, does not make it unusual. Before entries are recorded in this account, check the Delegation of Authority for the required level of management approval.</v>
          </cell>
          <cell r="G363" t="str">
            <v xml:space="preserve">Credit: Nonoperating items which are nonrecurring or unusual in nature and cannot be classified under other income accounts. </v>
          </cell>
        </row>
        <row r="364">
          <cell r="B364">
            <v>705513000</v>
          </cell>
          <cell r="C364" t="str">
            <v>Royalty &amp; License Fee Income - Other</v>
          </cell>
          <cell r="D364" t="str">
            <v>705513XXX</v>
          </cell>
          <cell r="E364" t="str">
            <v>Royalty &amp; License Fee Income - Other</v>
          </cell>
          <cell r="F364" t="str">
            <v>Royalty and license fee income earned from third parties for non-product-related items.  (Product-related royalty/license income should be recorded in account 305402XXX).</v>
          </cell>
          <cell r="G364" t="str">
            <v>Credit: Income earned from the use of Company inventions, expertise and patents; license fees earned from the use of Company-owned or licensed data processing/computer hardware and/or software (such as BASIS).</v>
          </cell>
        </row>
        <row r="365">
          <cell r="B365">
            <v>705514000</v>
          </cell>
          <cell r="C365" t="str">
            <v>Realized Gain on Sale of Securities</v>
          </cell>
          <cell r="D365" t="str">
            <v>705514XXX</v>
          </cell>
          <cell r="E365" t="str">
            <v>Realized Gain on Sale of Securities</v>
          </cell>
          <cell r="F365" t="str">
            <v>Realized gain on disposal of debt and equity securities.</v>
          </cell>
          <cell r="G365" t="str">
            <v>Credit: Realized gain on disposal of debt and equity securities.</v>
          </cell>
        </row>
        <row r="366">
          <cell r="B366">
            <v>705506000</v>
          </cell>
          <cell r="C366" t="str">
            <v>Consol Aff - Dividend Income</v>
          </cell>
          <cell r="D366" t="str">
            <v>705506XXX</v>
          </cell>
          <cell r="E366" t="str">
            <v>Consolidated Affiliates - Dividend Income</v>
          </cell>
          <cell r="F366" t="str">
            <v>Gross amount of dividends received or accrued from consolidated affiliates.</v>
          </cell>
          <cell r="G366" t="str">
            <v>Credit: Gross amount of dividends received or accrued from consolidated affiliates.</v>
          </cell>
        </row>
        <row r="367">
          <cell r="B367">
            <v>705508000</v>
          </cell>
          <cell r="C367" t="str">
            <v>Consol Aff - Fees &amp; Commissions</v>
          </cell>
          <cell r="D367" t="str">
            <v>705508XXX</v>
          </cell>
          <cell r="E367" t="str">
            <v>Consolidated Affiliates - Fees &amp; Commissions</v>
          </cell>
          <cell r="F367" t="str">
            <v>Fees and commissions earned from consolidated affiliates.</v>
          </cell>
          <cell r="G367" t="str">
            <v>Credit: Fees and commissions earned from consolidated affiliates.</v>
          </cell>
        </row>
        <row r="368">
          <cell r="B368">
            <v>705512000</v>
          </cell>
          <cell r="C368" t="str">
            <v>Consol Aff - Royalty &amp; Lice</v>
          </cell>
          <cell r="D368" t="str">
            <v>705512XXX</v>
          </cell>
          <cell r="E368" t="str">
            <v>Consolidated Affiliates - Royalty &amp; License Fees</v>
          </cell>
          <cell r="F368" t="str">
            <v>Royalty and license fee income earned from Company operations.</v>
          </cell>
          <cell r="G368" t="str">
            <v>Credit: Income earned from the use of Company inventions, expertise and patents; license fees earned from the use of Company-owned or licensed data processing/computer hardware and/or software (such as BASIS).</v>
          </cell>
        </row>
        <row r="369">
          <cell r="B369">
            <v>710301000</v>
          </cell>
          <cell r="C369" t="str">
            <v>Non Op Ded - Inc</v>
          </cell>
          <cell r="D369" t="str">
            <v>710301XXX</v>
          </cell>
          <cell r="E369" t="str">
            <v>Non-Operating Deductions from Income</v>
          </cell>
          <cell r="F369" t="str">
            <v>Nonoperating items which are nonrecurring or unusual in nature and cannot be classified under other expense accounts. All transactions that are related to the Company's day-to-day operations must be recorded in operating income. The timing of a transaction, whether it relates to the current year or prior years, does not make it unusual. Before entries are recorded in this account, check the Delegation of Authority for the required level of management approval.</v>
          </cell>
          <cell r="G369" t="str">
            <v xml:space="preserve">Debit: Nonoperating items which are nonrecurring or unusual in nature and cannot be classified under other expense accounts. </v>
          </cell>
        </row>
        <row r="370">
          <cell r="B370">
            <v>710302000</v>
          </cell>
          <cell r="C370" t="str">
            <v>Bank Remit Charges</v>
          </cell>
          <cell r="D370" t="str">
            <v>710302XXX</v>
          </cell>
          <cell r="E370" t="str">
            <v>Bank Charges</v>
          </cell>
          <cell r="F370" t="str">
            <v>Bank fees and charges, other than interest, related to borrowings and any special or unusual charges not normally chargeable to inventory, property accounts, or to account 825112XXX, Banking Expense.</v>
          </cell>
          <cell r="G370" t="str">
            <v>Debit: Bank fees and charges, other than interest, related to borrowings and any special or unusual charges not normally chargeable to inventory, property accounts, or to account 825112XXX, Banking Expense.</v>
          </cell>
        </row>
        <row r="371">
          <cell r="B371">
            <v>710303000</v>
          </cell>
          <cell r="C371" t="str">
            <v>Dep-KO Owned Prop</v>
          </cell>
          <cell r="D371" t="str">
            <v>710303XXX</v>
          </cell>
          <cell r="E371" t="str">
            <v>Company-Owned Property Rental Expense - Depreciation</v>
          </cell>
          <cell r="F371" t="str">
            <v>Depreciation expense on property, plant and equipment rented to third parties.</v>
          </cell>
          <cell r="G371" t="str">
            <v>Debit: Depreciation expense on property, plant and equipment rented to third parties.</v>
          </cell>
        </row>
        <row r="372">
          <cell r="B372">
            <v>710304000</v>
          </cell>
          <cell r="C372" t="str">
            <v>Oth - KO Owned Prop</v>
          </cell>
          <cell r="D372" t="str">
            <v>710304XXX</v>
          </cell>
          <cell r="E372" t="str">
            <v>Company-Owned Property Rental Expense - All Other</v>
          </cell>
          <cell r="F372" t="str">
            <v>Expenses, except depreciation, on property, plant and equipment rented to third parties.</v>
          </cell>
          <cell r="G372" t="str">
            <v>Debit: Expenses, except depreciation, on property, plant and equipment rented to third parties.</v>
          </cell>
        </row>
        <row r="373">
          <cell r="B373">
            <v>710307000</v>
          </cell>
          <cell r="C373" t="str">
            <v>Fees and Commission Expense Other</v>
          </cell>
          <cell r="D373" t="str">
            <v>710307XXX</v>
          </cell>
          <cell r="E373" t="str">
            <v>Fees and Commission Expense Other</v>
          </cell>
          <cell r="F373" t="str">
            <v>Fees and commissions paid or accrued to outside parties.</v>
          </cell>
          <cell r="G373" t="str">
            <v>Debit: Fees and commissions paid or accrued to outside parties.</v>
          </cell>
        </row>
        <row r="374">
          <cell r="B374">
            <v>710309000</v>
          </cell>
          <cell r="C374" t="str">
            <v>Royalty and License Fee Exp - Other</v>
          </cell>
          <cell r="D374" t="str">
            <v>710309XXX</v>
          </cell>
          <cell r="E374" t="str">
            <v>Royalty and License Fee Exp - Other</v>
          </cell>
          <cell r="F374" t="str">
            <v>Royalties and license fees paid or accrued to third parties that is not related to production of Company products.  Product-related royalties should be recorded in account 880106XXX, Royalty Expense.</v>
          </cell>
          <cell r="G374" t="str">
            <v>Debit:  Royalties paid for items produced using trademarks.</v>
          </cell>
        </row>
        <row r="375">
          <cell r="B375">
            <v>710310000</v>
          </cell>
          <cell r="C375" t="str">
            <v>Cons Aff-KO Owned Pr</v>
          </cell>
          <cell r="D375" t="str">
            <v>710310XXX</v>
          </cell>
          <cell r="E375" t="str">
            <v>Consolidated Affiliates - Company-Owned Property Rental Expense - Depreciation</v>
          </cell>
          <cell r="F375" t="str">
            <v>Depreciation expense on Company-owned property, plant and equipment rented to other Company operations.</v>
          </cell>
          <cell r="G375" t="str">
            <v>Debit: Depreciation expense on Company-owned property, plant and equipment rented to other Company operations.</v>
          </cell>
        </row>
        <row r="376">
          <cell r="B376">
            <v>710311000</v>
          </cell>
          <cell r="C376" t="str">
            <v>Cons Aff-KO Owned Pr</v>
          </cell>
          <cell r="D376" t="str">
            <v>710311XXX</v>
          </cell>
          <cell r="E376" t="str">
            <v>Consolidated Affiliates-Company-Owned Property Rental Expense - All Other</v>
          </cell>
          <cell r="F376" t="str">
            <v>All expenses except depreciation on Company-owned property, plant and equipment rented to other Company operations.</v>
          </cell>
          <cell r="G376" t="str">
            <v>Debit: All expenses except depreciation on Company-owned property, plant and equipment rented to other Company operations.</v>
          </cell>
        </row>
        <row r="377">
          <cell r="B377">
            <v>710313000</v>
          </cell>
          <cell r="C377" t="str">
            <v>Political Contributions</v>
          </cell>
          <cell r="D377" t="str">
            <v>710313XXX</v>
          </cell>
          <cell r="E377" t="str">
            <v>Political Contributions</v>
          </cell>
          <cell r="F377" t="str">
            <v>Amounts paid to political parties or candidates to support election campaigns or political activities related to a public policy issue.</v>
          </cell>
          <cell r="G377" t="str">
            <v>Debit: Amounts paid to political parties or candidates to support election campaigns or political activities related to a public policy issue.</v>
          </cell>
        </row>
        <row r="378">
          <cell r="B378">
            <v>710314000</v>
          </cell>
          <cell r="C378" t="str">
            <v>Loss on Nonmonetary Transactions</v>
          </cell>
          <cell r="D378" t="str">
            <v>710314XXX</v>
          </cell>
          <cell r="E378" t="str">
            <v>Loss on Nonmonetary Transactions</v>
          </cell>
          <cell r="F378" t="str">
            <v xml:space="preserve">The loss which is recognized from the exchange of nonmonetary assets or services in a barter transaction. The loss will be the amount by which the net book value of the asset surrendered exceeds its fair market value.  </v>
          </cell>
          <cell r="G378" t="str">
            <v xml:space="preserve">Debit: The loss which is recognized from the exchange of nonmonetary assets or services in a barter transaction. </v>
          </cell>
        </row>
        <row r="379">
          <cell r="B379">
            <v>710317000</v>
          </cell>
          <cell r="C379" t="str">
            <v>W/D of Financial Instrument Assets Due to Permanent Impair</v>
          </cell>
          <cell r="D379" t="str">
            <v>710317XXX</v>
          </cell>
          <cell r="E379" t="str">
            <v>Writedown of Financial Instrument Assets Due to Permanent Impairment</v>
          </cell>
          <cell r="F379" t="str">
            <v>Any writedown resulting from a permanent decline in value for a financial instrument asset accounted for under the lower of cost or market method.  If the loss is recognized when the asset is being sold, use account 899204XXX, Loss on Disposal of Other Assets.</v>
          </cell>
          <cell r="G379" t="str">
            <v>Debit: Loss recognized on asset due to permanent decline in value. No credits are recorded to this account. Losses previously recognized cannot be recovered.</v>
          </cell>
        </row>
        <row r="380">
          <cell r="B380">
            <v>710306000</v>
          </cell>
          <cell r="C380" t="str">
            <v>Consol Aff - Fees and</v>
          </cell>
          <cell r="D380" t="str">
            <v>710306XXX</v>
          </cell>
          <cell r="E380" t="str">
            <v>Consolidated Affiliates - Fees and Commission Expense</v>
          </cell>
          <cell r="F380" t="str">
            <v>Fees and commissions paid or accrued to consolidated affiliates.</v>
          </cell>
          <cell r="G380" t="str">
            <v>Debit: Fees and commissions paid or accrued to consolidated affiliates.</v>
          </cell>
        </row>
        <row r="381">
          <cell r="B381">
            <v>710308000</v>
          </cell>
          <cell r="C381" t="str">
            <v>Consol Aff - Royal</v>
          </cell>
          <cell r="D381" t="str">
            <v>710308XXX</v>
          </cell>
          <cell r="E381" t="str">
            <v>Consolidated Affiliates - Royalty and License Fee Expense</v>
          </cell>
          <cell r="F381" t="str">
            <v>Royalties paid or accrued for the use of Company inventions, expertise and patents. Royalties paid or accrued for the use of trademarks. Royalties paid or accrued for items produced using trademarks (for example, novelties). License fees paid or accrued for the use of Company-owned or licensed data processing/computer hardware and/or software (such as BASIS).</v>
          </cell>
          <cell r="G381" t="str">
            <v>Debit: Royalties paid or accrued for the use of Company inventions, expertise and patents. Royalties paid or accrued for the use of trademarks. Royalties paid or accrued for items produced using trademarks (for example, novelties). License fees paid or accrued for the use of Company-owned or licensed data processing/computer hardware and/or software (such as BASIS).</v>
          </cell>
        </row>
        <row r="382">
          <cell r="B382">
            <v>305101000</v>
          </cell>
          <cell r="C382" t="str">
            <v>Sales - Prod</v>
          </cell>
          <cell r="D382" t="str">
            <v>305101XXX</v>
          </cell>
          <cell r="E382" t="str">
            <v>Sales - Products</v>
          </cell>
          <cell r="F382" t="str">
            <v>Gross revenue received from the sale of products to customers of The Coca-Cola Company. Include products produced under a licensing agreement with another supplier. A product code should be used to designate the specific product sold or returned.</v>
          </cell>
          <cell r="G382" t="str">
            <v>Debit: Gross revenue applicable to products returned by customers. Credit: Gross revenue for product sold to customers.</v>
          </cell>
        </row>
        <row r="383">
          <cell r="B383">
            <v>305102000</v>
          </cell>
          <cell r="C383" t="str">
            <v>Sales - Syrups</v>
          </cell>
          <cell r="D383" t="str">
            <v>305102XXX</v>
          </cell>
          <cell r="E383" t="str">
            <v>Sales - Syrups</v>
          </cell>
          <cell r="F383" t="str">
            <v>Gross revenue received from the sale of syrup products to customers of The Coca-Cola Company. Include syrup products produced under a licensing agreement with another supplier. A product code should be used to designate the specific syrup product sold or returned.</v>
          </cell>
          <cell r="G383" t="str">
            <v>Debit: Gross revenue applicable to syrup products returned by customers. Credit: Gross revenue for syrup product sold to customers.</v>
          </cell>
        </row>
        <row r="384">
          <cell r="B384">
            <v>305201000</v>
          </cell>
          <cell r="C384" t="str">
            <v>Sales - V,C,D &amp; P</v>
          </cell>
          <cell r="D384" t="str">
            <v>305201XXX</v>
          </cell>
          <cell r="E384" t="str">
            <v>Sales - Vendors, Coolers, Dispensers &amp; Parts</v>
          </cell>
          <cell r="F384" t="str">
            <v>Gross revenue received from the sale of vendors, coolers, dispensers and parts sold to customers. Vendors, coolers and dispensers repossessed or traded-in will not be recorded in this account, but will be debited to the proper inventory account.</v>
          </cell>
          <cell r="G384" t="str">
            <v>Debit: Gross revenue applicable to vendors, coolers, dispensers and parts returned by customers. Credit: Gross revenue for vendors, coolers, dispensers and parts sold to customers.</v>
          </cell>
        </row>
        <row r="385">
          <cell r="B385">
            <v>305301000</v>
          </cell>
          <cell r="C385" t="str">
            <v>Sales - Adv &amp; Promo</v>
          </cell>
          <cell r="D385" t="str">
            <v>305301XXX</v>
          </cell>
          <cell r="E385" t="str">
            <v>Sales - Advertising and Sales Promotion</v>
          </cell>
          <cell r="F385" t="str">
            <v xml:space="preserve">Gross revenue for advertising and sales promotion materials sold to customers. </v>
          </cell>
          <cell r="G385" t="str">
            <v xml:space="preserve">Debit: Gross revenues applicable to advertising and sales promotion materials returned by customers. Credit: Gross revenue for advertising and sales promotion materials sold to customers.  </v>
          </cell>
        </row>
        <row r="386">
          <cell r="B386">
            <v>305401000</v>
          </cell>
          <cell r="C386" t="str">
            <v>Sales-Misc</v>
          </cell>
          <cell r="D386" t="str">
            <v>305401XXX</v>
          </cell>
          <cell r="E386" t="str">
            <v>Sales - Miscellaneous</v>
          </cell>
          <cell r="F386" t="str">
            <v>Gross revenue received for the sale to customers of any items other than items identified separately (such as laboratory supplies, glasses, straws and cups). Include other items not covered by product codes and not specifically provided for in other revenue accounts.</v>
          </cell>
          <cell r="G386" t="str">
            <v xml:space="preserve">Debit: Gross revenues applicable to miscellaneous items returned by customers. Credit: Gross revenue received for the sale of miscellaneous items to customers. </v>
          </cell>
        </row>
        <row r="387">
          <cell r="B387">
            <v>305402000</v>
          </cell>
          <cell r="C387" t="str">
            <v>Royalty/License Inc</v>
          </cell>
          <cell r="D387" t="str">
            <v>305402XXX</v>
          </cell>
          <cell r="E387" t="str">
            <v xml:space="preserve">Third-Party Royalty/License Income </v>
          </cell>
          <cell r="F387" t="str">
            <v>Royalty and license fee income related to product sales earned from third parties. Such income includes royalties earned from the use of trademarks, and income earned from items produced using Company trademarks. (Non-product-related royalty/license income should be recorded in account 705513XXX.)</v>
          </cell>
          <cell r="G387" t="str">
            <v xml:space="preserve">Credit: Royalty and license fee income related to product sales earned from third parties. </v>
          </cell>
        </row>
        <row r="388">
          <cell r="B388">
            <v>305601000</v>
          </cell>
          <cell r="C388" t="str">
            <v>Sales-Full Service Vending</v>
          </cell>
          <cell r="D388" t="str">
            <v>305601XXX</v>
          </cell>
          <cell r="E388" t="e">
            <v>#N/A</v>
          </cell>
          <cell r="F388" t="e">
            <v>#N/A</v>
          </cell>
          <cell r="G388" t="e">
            <v>#N/A</v>
          </cell>
        </row>
        <row r="389">
          <cell r="B389">
            <v>305701000</v>
          </cell>
          <cell r="C389" t="str">
            <v>Sales-Service Fees</v>
          </cell>
          <cell r="D389" t="str">
            <v>305701XXX</v>
          </cell>
          <cell r="E389" t="str">
            <v>Sales - Service Fees</v>
          </cell>
          <cell r="F389" t="str">
            <v>Gross revenues received from franchise bottlers as a product surcharge to cover marketing or other promotional considerations. A product code should be used to designate the specific product sold. Company products include products produced under license.</v>
          </cell>
          <cell r="G389" t="str">
            <v>Credit: Gross amount of service fees received.</v>
          </cell>
        </row>
        <row r="390">
          <cell r="B390">
            <v>310101000</v>
          </cell>
          <cell r="C390" t="str">
            <v>Sales Consoldiated Affiliates</v>
          </cell>
          <cell r="D390" t="str">
            <v>310101XXX</v>
          </cell>
          <cell r="E390" t="str">
            <v>Consolidated Affiliated Sales - Products - Intrasegment</v>
          </cell>
          <cell r="F390" t="str">
            <v>Gross revenue received from the sale of beverage products to consolidated affiliates within the seller's segment. Include products produced under a licensing agreement with another supplier. A product code should be used to designate the specific product sold or returned.</v>
          </cell>
          <cell r="G390" t="str">
            <v>Debit: Gross revenue applicable to products returned by consolidated affiliates within the seller's segment. Credit: Gross revenue for product sold to consolidated affiliates within the seller's segment.</v>
          </cell>
        </row>
        <row r="391">
          <cell r="B391">
            <v>310102000</v>
          </cell>
          <cell r="C391" t="str">
            <v>Intra CC: TRF Rev</v>
          </cell>
          <cell r="D391" t="str">
            <v>310102XXX</v>
          </cell>
          <cell r="E391" t="str">
            <v>Consolidated Affiliated Sales - Syrups</v>
          </cell>
          <cell r="F391" t="str">
            <v>Gross revenue received from the sale of syrup products to consolidated affiliates. Include syrup products produced under a licensing agreement with another supplier. A product code should be used to designate the specific syrup product sold or returned.</v>
          </cell>
          <cell r="G391" t="str">
            <v>Debit: Gross revenue applicable to syrup products returned by consolidated affiliates. Credit: Gross revenue for syrup product sold to consolidated affiliates.</v>
          </cell>
        </row>
        <row r="392">
          <cell r="B392">
            <v>310201000</v>
          </cell>
          <cell r="C392" t="str">
            <v>Aff Sales - V,C,D &amp; P</v>
          </cell>
          <cell r="D392" t="str">
            <v>310201XXX</v>
          </cell>
          <cell r="E392" t="str">
            <v>Consolidated Affiliated Sales - Vendors, Coolers, Dispensers and Parts  - Intrasegment</v>
          </cell>
          <cell r="F392" t="str">
            <v xml:space="preserve">Gross revenue received from the sale of vendors, coolers, dispensers and parts sold to consolidated affiliates within the seller's segment. </v>
          </cell>
          <cell r="G392" t="str">
            <v>Debit: Gross revenue applicable to vendors, coolers, dispensers and parts returned by consolidated affiliates within the seller's segment. Credit: Gross revenue for vendors, coolers, dispensers and parts sold to consolidated affiliates within the seller's segment.</v>
          </cell>
        </row>
        <row r="393">
          <cell r="B393">
            <v>310401000</v>
          </cell>
          <cell r="C393" t="str">
            <v>Aff Sales-Misc</v>
          </cell>
          <cell r="D393" t="str">
            <v>310401XXX</v>
          </cell>
          <cell r="E393" t="str">
            <v>Consolidated Affiliated Sales - Miscellaneous  - Intrasegment</v>
          </cell>
          <cell r="F393" t="str">
            <v>Gross revenue for the sale to consolidated affiliates within the seller's segment of any items other than items identified separately. Include other items not covered by product codes and not specifically provided for in other revenue accounts.</v>
          </cell>
          <cell r="G393" t="str">
            <v xml:space="preserve">Debit: Gross revenues applicable to miscellaneous items returned by consolidated affiliates within the seller's segment. Credit: Gross revenue received for the sale of miscellaneous items to consolidated affiliates within the seller's segment. </v>
          </cell>
        </row>
        <row r="394">
          <cell r="B394">
            <v>310601000</v>
          </cell>
          <cell r="C394" t="str">
            <v>Revenue - Ingredient Sales - Intrasegment - Consolidated Aff</v>
          </cell>
          <cell r="D394" t="str">
            <v>310601XXX</v>
          </cell>
          <cell r="E394" t="str">
            <v>Consolidated Affiliated Sales - Ingredients</v>
          </cell>
          <cell r="F394" t="str">
            <v>Gross revenue received from the sale of ingredients to consolidated affiliates.</v>
          </cell>
          <cell r="G394" t="str">
            <v>Debit: Gross revenues applicable to ingredients returned by consolidated affiliates. Credit: Gross revenue received from the sale of ingredients to consolidated affiliates.</v>
          </cell>
        </row>
        <row r="395">
          <cell r="B395">
            <v>315101000</v>
          </cell>
          <cell r="C395" t="str">
            <v>Inter-Depart Sales</v>
          </cell>
          <cell r="D395" t="str">
            <v>315101XXX</v>
          </cell>
          <cell r="E395" t="str">
            <v>Inter-Departmental Sales - Products</v>
          </cell>
          <cell r="F395" t="str">
            <v>Gross revenue for products sold by the main office to bottling plants, or by bottling plants to the main office, or other plants within the same operation. A product code should be used to designate the specific product sold or returned.</v>
          </cell>
          <cell r="G395" t="str">
            <v>Debit: Gross revenue applicable to products returned from within the same operation. Credit: Gross revenue for products sold by the main office to bottling plants, or by bottling plants to the main office, or other plants within the same operation.</v>
          </cell>
        </row>
        <row r="396">
          <cell r="B396">
            <v>315201000</v>
          </cell>
          <cell r="C396" t="str">
            <v>Gross Revenue- Intrasegment - Inter Departmental - Vendors,</v>
          </cell>
          <cell r="D396" t="str">
            <v>315201XXX</v>
          </cell>
          <cell r="E396" t="str">
            <v>Inter-Departmental Sales - Vendors, Coolers, Dispensers and Parts</v>
          </cell>
          <cell r="F396" t="str">
            <v xml:space="preserve">Gross revenue applicable to vendors, coolers, dispensers and parts sold by the main office to bottling plants, or by bottling plants to the main office, or other plants within the same operation. </v>
          </cell>
          <cell r="G396" t="str">
            <v>Debit: Gross revenue applicable to vendors, coolers, dispensers and parts returned from within the same operation. Credit: Gross revenue for vendors, coolers, dispensers and parts sold by the main office to bottling plants, or by bottling plants to the main office, or other plants within the same operation.</v>
          </cell>
        </row>
        <row r="397">
          <cell r="B397">
            <v>310105000</v>
          </cell>
          <cell r="C397" t="str">
            <v>Consolidated Affiliate - CBO - Product</v>
          </cell>
          <cell r="D397" t="str">
            <v>310105XXX</v>
          </cell>
          <cell r="E397" t="str">
            <v>Affiliated Sales - CA Intersegment - Product</v>
          </cell>
          <cell r="F397" t="str">
            <v>Gross revenue received from the sale of beverage products to consolidated affiliates outside the seller's segment. Include products produced under a licensing agreement with another supplier. A product code should be used to designate the specific product sold or returned.</v>
          </cell>
          <cell r="G397" t="str">
            <v>Debit: Gross revenue applicable to products returned by consolidated affiliates outside the seller's segment. Credit: Gross revenue for product sold to consolidated affiliates outside the seller's segment.</v>
          </cell>
        </row>
        <row r="398">
          <cell r="B398">
            <v>310106000</v>
          </cell>
          <cell r="C398" t="str">
            <v>Revenue - GPI Elimination - Consolidated Affiliate CBO</v>
          </cell>
          <cell r="D398" t="str">
            <v>310106XXX</v>
          </cell>
          <cell r="E398" t="str">
            <v xml:space="preserve">Revenue - GPI Elimination - CA Intersegment </v>
          </cell>
          <cell r="F398" t="str">
            <v xml:space="preserve">The elimination of gross revenue received from the sale of beverage products to consolidated affiliates outside the seller's segment.  Include products produced under a licensing agreement with another supplier. </v>
          </cell>
          <cell r="G398" t="str">
            <v>Debit/Credit: Result of gross profit elimination calculation required to offset intercompany gross profit on sales to consolidated affiliates outside the seller's segment.</v>
          </cell>
        </row>
        <row r="399">
          <cell r="B399">
            <v>310406000</v>
          </cell>
          <cell r="C399" t="str">
            <v>Gross Revenues - Consolidated Affiliate - CBO Miscellaneous</v>
          </cell>
          <cell r="D399" t="str">
            <v>310406XXX</v>
          </cell>
          <cell r="E399" t="str">
            <v>Affiliated Sales - CA Intersegment  - Miscellaneous</v>
          </cell>
          <cell r="F399" t="str">
            <v>Gross revenue for the sale to consolidated affiliates outside the seller's segment of any items other than items identified separately (such as laboratory supplies, glasses, straws and cups). Include other items not covered by product codes and not specifically provided for in other revenue accounts.</v>
          </cell>
          <cell r="G399" t="str">
            <v xml:space="preserve">Debit: Gross revenues applicable to miscellaneous items returned by consolidated affiliates outside the seller's segment. Credit: Gross revenue received for the sale of miscellaneous items to consolidated affiliates outside the seller's segment. </v>
          </cell>
        </row>
        <row r="400">
          <cell r="B400">
            <v>405101000</v>
          </cell>
          <cell r="C400" t="str">
            <v>Sales Ded Prod Price</v>
          </cell>
          <cell r="D400" t="str">
            <v>405101XXX</v>
          </cell>
          <cell r="E400" t="str">
            <v>Deductions - Customer - Products - Price Protection and Promotion Allowance</v>
          </cell>
          <cell r="F400" t="str">
            <v>Charge with price protection and promotional allowances applicable to customer sales of Company products. Company products include products produces under license. A product code should be used to designate the specific product to which the deduction applies. All allowances should be included on the sales invoice as a reduction of the total invoice.</v>
          </cell>
          <cell r="G400" t="str">
            <v>Debit: Price protection allowances such as those granted temporarily to bottlers to offset the increase in the price of Company products pending the increase of bottlers' price to dealers. These allowances should be for a specified period up to one year. Competitive-pricing allowances such as discounts on Company products granted to customers to meet local competitors' prices. Introductory price allowances granted to bottlers to assist in start-up costs relating to new installations, packages or flavors. Prestige price allowances granted to customers of local importance to sell Company products. Exclusivity price allowances granted to customers to obtain exclusive sales rights for Company products. Other allowances which are related to promotional and pricing activities not listed above, but included on the sales invoice.</v>
          </cell>
        </row>
        <row r="401">
          <cell r="B401">
            <v>405102000</v>
          </cell>
          <cell r="C401" t="str">
            <v>Sales deductions,AP,coolers,dispensers,parts</v>
          </cell>
          <cell r="D401" t="str">
            <v>405102XXX</v>
          </cell>
          <cell r="E401" t="str">
            <v>Deductions - Customer - Vendors, Coolers, Dispensers Parts - Price Protection and Promotion Allowance</v>
          </cell>
          <cell r="F401" t="str">
            <v>Charge with price protection and promotional allowances applicable to Customer sales of vendors, coolers, dispensers and parts. All allowances should be included on the sales invoice as a reduction of the total invoice.</v>
          </cell>
          <cell r="G401" t="str">
            <v>Debit: Price protection allowances such as those granted temporarily to bottlers to offset the increase in the price of vendors, coolers, dispensers and parts pending the increase of bottlers' price to dealers. These allowances should be for a specified period up to one year. Competitive-pricing allowances such as discounts granted to customers to meet local competitors' prices. Introductory price allowances granted to bottlers to assist in start-up costs relating to new installations, packages or flavors. Prestige price allowances granted to customers of local importance. Exclusivity price allowances granted to customers to obtain exclusive sales rights. Other allowances which are related to promotional and pricing activities not listed above, but included on the sales invoice.</v>
          </cell>
        </row>
        <row r="402">
          <cell r="B402">
            <v>405103000</v>
          </cell>
          <cell r="C402" t="str">
            <v>Sales deductions,adverts,sales promo materials</v>
          </cell>
          <cell r="D402" t="str">
            <v>405103XXX</v>
          </cell>
          <cell r="E402" t="str">
            <v>Deductions - Customer - Advertising and Sales Promotion Materials - Price Protection and Promotion Allowance</v>
          </cell>
          <cell r="F402" t="str">
            <v>Charge with price protection and promotional allowances applicable to customer sales of advertising and sales promotion materials. All allowances should be included on the sales invoice as a reduction of the total invoice.</v>
          </cell>
          <cell r="G402" t="str">
            <v>Debit: Price protection allowances such as those granted temporarily to bottlers to offset the increase in the price pending the increase of bottlers' price to dealers. These allowances should be for a specified period up to one year. Competitive-pricing allowances such as discounts granted to customers to meet local competitors' prices. Introductory price allowances granted to bottlers to assist in start-up costs relating to new installations, packages or flavors. Prestige price allowances granted to customers of local importance. Exclusivity price allowances granted to customers to obtain exclusive sales rights. Other allowances which are related to promotional and pricing activities not listed above, but included on the sales invoice.</v>
          </cell>
        </row>
        <row r="403">
          <cell r="B403">
            <v>405104000</v>
          </cell>
          <cell r="C403" t="str">
            <v>Ded - Misc -Price</v>
          </cell>
          <cell r="D403" t="str">
            <v>405104XXX</v>
          </cell>
          <cell r="E403" t="str">
            <v>Deductions - Customer - Miscellaneous - Price Promotion Allowance</v>
          </cell>
          <cell r="F403" t="str">
            <v>Charge with price protection and promotional allowances applicable to customer sales of miscellaneous items. All allowances should be included on the sales invoice as a reduction of the total invoice.</v>
          </cell>
          <cell r="G403" t="str">
            <v>Debit: Price protection allowances such as those granted temporarily to bottlers to offset the increase in the price pending the increase of bottlers' price to dealers. These allowances should be for a specified period up to one year. Competitive-pricing allowances such as discounts granted to customers to meet local competitors' prices. Introductory price allowances granted to bottlers to assist in start-up costs relating to new installations, packages or flavors. Prestige price allowances granted to customers of local importance. Exclusivity price allowances granted to customers to obtain exclusive sales rights. Other allowances which are related to promotional and pricing activities not listed above, but included on the sales invoice.</v>
          </cell>
        </row>
        <row r="404">
          <cell r="B404">
            <v>405105000</v>
          </cell>
          <cell r="C404" t="str">
            <v>Deduct - Customer - Full Service Vending Outlets - PPP Allo</v>
          </cell>
          <cell r="D404" t="str">
            <v>405105XXX</v>
          </cell>
          <cell r="E404" t="str">
            <v>Deductions - Customer - Full Service Vending Outlets - Price Protection and Promotion Allowance</v>
          </cell>
          <cell r="F404" t="str">
            <v>Charge with price protection and promotional allowances applicable to Customer sales in full service vending outlets. All allowances should be included on the sales invoice as a reduction of the total invoice.</v>
          </cell>
          <cell r="G404" t="str">
            <v>Debit: Price protection allowances such as those granted temporarily to bottlers to offset the increase in the price pending the increase of bottlers' price to dealers. These allowances should be for a specified period up to one year. Competitive-pricing allowances such as discounts granted to customers to meet local competitors' prices. Introductory price allowances granted to bottlers to assist in start-up costs relating to new installations, packages or flavors. Prestige price allowances granted to customers of local importance. Exclusivity price allowances granted to customers to obtain exclusive sales rights. Other allowances which are related to promotional and pricing activities not listed above, but included on the sales invoice.</v>
          </cell>
        </row>
        <row r="405">
          <cell r="B405">
            <v>408106000</v>
          </cell>
          <cell r="C405" t="str">
            <v>Dispenser Depreciation Deduction - Customer</v>
          </cell>
          <cell r="D405" t="str">
            <v>408106XXX</v>
          </cell>
          <cell r="E405" t="e">
            <v>#N/A</v>
          </cell>
          <cell r="F405" t="e">
            <v>#N/A</v>
          </cell>
          <cell r="G405" t="e">
            <v>#N/A</v>
          </cell>
        </row>
        <row r="406">
          <cell r="B406">
            <v>405501000</v>
          </cell>
          <cell r="C406" t="str">
            <v>Deduct-Customer - Products - Freight and Demurrage, etc.</v>
          </cell>
          <cell r="D406" t="str">
            <v>405501XXX</v>
          </cell>
          <cell r="E406" t="str">
            <v>Deductions - Customer - Products - Freight &amp; Demurrage, etc.</v>
          </cell>
          <cell r="F406" t="str">
            <v>Charge with freight, demurrage and so forth, applicable to Customer sales of products. Company products include products produced under license.  A product code should be used to designate the specific product to which the deduction applies.</v>
          </cell>
          <cell r="G406" t="str">
            <v>Debit: Cost of all inbound freight paid by the Company including insurance and so forth, relating to product sales; cost of inbound freight and so forth, relating to returns; freight allowances granted on product sales. (Freight on empty product containers returned should be charged to account 845201XXX, Freight, Demurrage, etc.)</v>
          </cell>
        </row>
        <row r="407">
          <cell r="B407">
            <v>405502000</v>
          </cell>
          <cell r="C407" t="str">
            <v>Deducts-Cust-Vndrs,Coolers,Dispensers,&amp;Parts-Freight&amp;Demu</v>
          </cell>
          <cell r="D407" t="str">
            <v>405502XXX</v>
          </cell>
          <cell r="E407" t="str">
            <v>Deductions - Customer - Vendors, Coolers, Dispensers and Parts - Freight &amp; Demurrage, etc.</v>
          </cell>
          <cell r="F407" t="str">
            <v>Charge with freight, demurrage and so forth, applicable to Customer  sales of vendors, coolers, dispensers and parts.</v>
          </cell>
          <cell r="G407" t="str">
            <v xml:space="preserve">Debit: Cost of all inbound freight paid by the Company including insurance and so forth, relating to sales of vendors, coolers, dispensers and parts; cost of inbound freight and so forth, relating to returns; freight allowances granted on sales of vendors, coolers, dispensers and parts. </v>
          </cell>
        </row>
        <row r="408">
          <cell r="B408">
            <v>405503000</v>
          </cell>
          <cell r="C408" t="str">
            <v>Deducts-Customer-Advert &amp;Sales Promo Matls-Freight&amp;Demurr</v>
          </cell>
          <cell r="D408" t="str">
            <v>405503XXX</v>
          </cell>
          <cell r="E408" t="str">
            <v>Deductions - Customer - Advertising and Sales Promotion Materials - Freight &amp; Demurrage, etc.</v>
          </cell>
          <cell r="F408" t="str">
            <v xml:space="preserve">Charge with freight, demurrage and so forth, applicable to Customer sales of advertising and sales promotion materials. </v>
          </cell>
          <cell r="G408" t="str">
            <v xml:space="preserve">Debit: Cost of all inbound freight paid by the Company including insurance and so forth, relating to sales of advertising and sales promotion materials; cost of inbound freight and so forth, relating to returns; freight allowances granted on sales of advertising and sales promotion materials. </v>
          </cell>
        </row>
        <row r="409">
          <cell r="B409">
            <v>405504000</v>
          </cell>
          <cell r="C409" t="str">
            <v>Sales dedcut misc freight &amp; demurrage</v>
          </cell>
          <cell r="D409" t="str">
            <v>405504XXX</v>
          </cell>
          <cell r="E409" t="str">
            <v>Deductions - Customer - Miscellaneous - Freight &amp; Demurrage, etc.</v>
          </cell>
          <cell r="F409" t="str">
            <v xml:space="preserve">Charge with freight, demurrage and so forth, applicable to Customer sales of miscellaneous items. </v>
          </cell>
          <cell r="G409" t="str">
            <v xml:space="preserve">Debit: Cost of all inbound freight paid by the Company including insurance and so forth, relating to sales of miscellaneous items; cost of inbound freight and so forth, relating to returns; freight allowances granted on sales of miscellaneous items. </v>
          </cell>
        </row>
        <row r="410">
          <cell r="B410">
            <v>405505000</v>
          </cell>
          <cell r="C410" t="str">
            <v>Deducts-Cust-Full Svc Vending Outlets-Frt&amp;Demur, etc.</v>
          </cell>
          <cell r="D410" t="str">
            <v>405505XXX</v>
          </cell>
          <cell r="E410" t="e">
            <v>#N/A</v>
          </cell>
          <cell r="F410" t="e">
            <v>#N/A</v>
          </cell>
          <cell r="G410" t="e">
            <v>#N/A</v>
          </cell>
        </row>
        <row r="411">
          <cell r="B411">
            <v>405506000</v>
          </cell>
          <cell r="C411" t="str">
            <v>Deductions-Customer - Syrup - Freight and Demurrage&amp;etc</v>
          </cell>
          <cell r="D411" t="str">
            <v>405506XXX</v>
          </cell>
          <cell r="E411" t="str">
            <v>Deductions - Customer - Syrup - Freight &amp; Demurrage, etc.</v>
          </cell>
          <cell r="F411" t="str">
            <v>Charge with freight, demurrage and so forth, applicable to Customer sales of syrup products. Company products include products produced under license.  A product code should be used to designate the specific product to which the deduction applies.</v>
          </cell>
          <cell r="G411" t="str">
            <v>Debit: Cost of all inbound freight paid by the Company including insurance and so forth, relating to syrup product sales; cost of inbound freight and so forth, relating to returns; freight allowances granted on product sales. (Freight on empty product containers returned should be charged to account 845201000, Freight, Demurrage, etc.)</v>
          </cell>
        </row>
        <row r="412">
          <cell r="B412">
            <v>405701000</v>
          </cell>
          <cell r="C412" t="str">
            <v>Ded f Rev-Price Diff Reb-Cust</v>
          </cell>
          <cell r="D412" t="str">
            <v>405701XXX</v>
          </cell>
          <cell r="E412" t="str">
            <v>Deductions - Customer - Products - Price Differential Rebates</v>
          </cell>
          <cell r="F412" t="str">
            <v xml:space="preserve">Charge with cash discounts applicable to Customer sales of products; and customer sales of miscellaneous items. A product code should be used to designate the specific product. </v>
          </cell>
          <cell r="G412" t="str">
            <v>Debit: Price differential rebates such as those granted to bottlers on the basis of package sizes sold or manufactured. Extra-territorial rebates granted to bottlers, jobbers or distributors who are temporarily authorized to sell our products beyond their normal territory. These rebates help defray additional costs incurred because of greater distances covered.</v>
          </cell>
        </row>
        <row r="413">
          <cell r="B413">
            <v>405704000</v>
          </cell>
          <cell r="C413" t="str">
            <v>Deducts-Customer-Miscellaneous-Price Differential Rebates</v>
          </cell>
          <cell r="D413" t="str">
            <v>405704XXX</v>
          </cell>
          <cell r="E413" t="str">
            <v>Deductions - Customer - Miscellaneous - Price Differential Rebates</v>
          </cell>
          <cell r="F413" t="str">
            <v xml:space="preserve">Charge with cash discounts applicable to Customer sales of miscellaneous items. </v>
          </cell>
          <cell r="G413" t="str">
            <v>Debit: Price differential rebates such as those granted to bottlers on the basis of package sizes sold or manufactured. Extra-territorial rebates granted to bottlers, jobbers or distributors who are temporarily authorized to sell our products beyond their normal territory. These rebates help defray additional costs incurred because of greater distances covered.</v>
          </cell>
        </row>
        <row r="414">
          <cell r="B414">
            <v>405705000</v>
          </cell>
          <cell r="C414" t="str">
            <v>Deductions - Customer - Full Service Vending</v>
          </cell>
          <cell r="D414" t="str">
            <v>405705XXX</v>
          </cell>
          <cell r="E414" t="e">
            <v>#N/A</v>
          </cell>
          <cell r="F414" t="e">
            <v>#N/A</v>
          </cell>
          <cell r="G414" t="e">
            <v>#N/A</v>
          </cell>
        </row>
        <row r="415">
          <cell r="B415">
            <v>405801000</v>
          </cell>
          <cell r="C415" t="str">
            <v>Sales prod vol rebat</v>
          </cell>
          <cell r="D415" t="str">
            <v>405801XXX</v>
          </cell>
          <cell r="E415" t="str">
            <v>Deductions - Customer - Products - Volume Rebates</v>
          </cell>
          <cell r="F415" t="str">
            <v>Charge with volume rebates applicable to Customer sales of products. A product code should be used to designate the specific product to which the deduction applies.</v>
          </cell>
          <cell r="G415" t="str">
            <v>Volume discounts and rebates granted to bottlers or customers whereby the selling price is reduced as the quantity purchased is increased</v>
          </cell>
        </row>
        <row r="416">
          <cell r="B416">
            <v>405802000</v>
          </cell>
          <cell r="C416" t="str">
            <v>Deduct-Cust-Vndrs,Coolers,Dispensers,&amp;Parts-Volume Rebate</v>
          </cell>
          <cell r="D416" t="str">
            <v>405802XXX</v>
          </cell>
          <cell r="E416" t="str">
            <v>Deductions - Customer - Vendors, Coolers, Dispensers and Parts - Volume Rebates</v>
          </cell>
          <cell r="F416" t="str">
            <v xml:space="preserve">Charge with volume rebates applicable to Customer sales of vendors, coolers, dispensers and parts. </v>
          </cell>
          <cell r="G416" t="str">
            <v>Volume discounts and rebates granted to bottlers or customers whereby the selling price is reduced as the quantity purchased is increased</v>
          </cell>
        </row>
        <row r="417">
          <cell r="B417">
            <v>405803000</v>
          </cell>
          <cell r="C417" t="str">
            <v>Deducts-Customer - Advert&amp;Sales Promo Matls-Volume Rebates</v>
          </cell>
          <cell r="D417" t="str">
            <v>405803XXX</v>
          </cell>
          <cell r="E417" t="e">
            <v>#N/A</v>
          </cell>
          <cell r="F417" t="e">
            <v>#N/A</v>
          </cell>
          <cell r="G417" t="e">
            <v>#N/A</v>
          </cell>
        </row>
        <row r="418">
          <cell r="B418">
            <v>405804000</v>
          </cell>
          <cell r="C418" t="str">
            <v>Ded - Misc -Volume</v>
          </cell>
          <cell r="D418" t="str">
            <v>405804XXX</v>
          </cell>
          <cell r="E418" t="str">
            <v>Deductions - Customer - Miscellaneous - Volume Rebates</v>
          </cell>
          <cell r="F418" t="str">
            <v>Charge with volume rebates applicable to Customer sales of miscellaneous items</v>
          </cell>
          <cell r="G418" t="str">
            <v>Volume discounts and rebates granted to bottlers or customers whereby the selling price is reduced as the quantity purchased is increased</v>
          </cell>
        </row>
        <row r="419">
          <cell r="B419">
            <v>405805000</v>
          </cell>
          <cell r="C419" t="str">
            <v>Deducts-Customer-Full Svc Vending Outlets - Volume Rebates</v>
          </cell>
          <cell r="D419" t="str">
            <v>405805XXX</v>
          </cell>
          <cell r="E419" t="str">
            <v>Deductions - Customer - Full Service Vending Outlets - Volume Rebates</v>
          </cell>
          <cell r="F419" t="str">
            <v>Charge with volume rebates applicable to Customer sales in full service vending outlets.</v>
          </cell>
          <cell r="G419" t="str">
            <v>Volume discounts and rebates granted to bottlers or customers whereby the selling price is reduced as the quantity purchased is increased</v>
          </cell>
        </row>
        <row r="420">
          <cell r="B420">
            <v>405901000</v>
          </cell>
          <cell r="C420" t="str">
            <v>Deductions - Customer - Products - All Other</v>
          </cell>
          <cell r="D420" t="str">
            <v>405901XXX</v>
          </cell>
          <cell r="E420" t="str">
            <v>Deductions - Customer - Products - All Other</v>
          </cell>
          <cell r="F420" t="str">
            <v>Charge with other deductions applicable to customer sales of products; vendors, coolers, dispensers and parts; advertising and sales promotion materials; and miscellaneous items, which cannot be properly classified under the other deduction accounts. A product code should be used to designate the specific product to which the deduction applies.</v>
          </cell>
          <cell r="G420" t="str">
            <v>Debit: Amount of commissions paid to vendors at full-service vending outlets; allowances granted due to shortages in shipments, breakage, spoilage, inferior quality, errors in billing and so forth; refunds for mandatory deposits; amount of commission, handling fees and delivery charges paid to distributors; those items which cannot be properly classified under the other non-marketing deductions categories.</v>
          </cell>
        </row>
        <row r="421">
          <cell r="B421">
            <v>405902000</v>
          </cell>
          <cell r="C421" t="str">
            <v>Deducts-Customer-Vendors,Coolers,Dispensers,&amp;Parts  All O</v>
          </cell>
          <cell r="D421" t="str">
            <v>405902XXX</v>
          </cell>
          <cell r="E421" t="str">
            <v>Deductions - Customer - Vendors, Coolers, Dispensers and Parts - All Other</v>
          </cell>
          <cell r="F421" t="str">
            <v xml:space="preserve">Charge with other deductions applicable to customer sales of vendors, coolers, dispensers and parts, which cannot be properly classified under the other deduction accounts. </v>
          </cell>
          <cell r="G421" t="str">
            <v>Debit: Amount of commissions paid to vendors at full-service vending outlets; allowances granted due to shortages in shipments, breakage, spoilage, inferior quality, errors in billing and so forth; refunds for mandatory deposits; amount of commission, handling fees and delivery charges paid to distributors; those items which cannot be properly classified under the other non-marketing deductions categories.</v>
          </cell>
        </row>
        <row r="422">
          <cell r="B422">
            <v>405903000</v>
          </cell>
          <cell r="C422" t="str">
            <v>Deducts - Cust - Advertising and Sales Promo Matls-All Oth</v>
          </cell>
          <cell r="D422" t="str">
            <v>405903XXX</v>
          </cell>
          <cell r="E422" t="str">
            <v>Deductions - Customer - Advertising and Sales Promotion Materials - All Other</v>
          </cell>
          <cell r="F422" t="str">
            <v xml:space="preserve">Charge with other deductions applicable to customer sales of advertising and sales promotion materials, which cannot be properly classified under the other deduction accounts. </v>
          </cell>
          <cell r="G422" t="str">
            <v>Debit: Amount of commissions paid to vendors at full-service vending outlets; allowances granted due to shortages in shipments, breakage, spoilage, inferior quality, errors in billing and so forth; refunds for mandatory deposits; amount of commission, handling fees and delivery charges paid to distributors; those items which cannot be properly classified under the other non-marketing deductions categories.</v>
          </cell>
        </row>
        <row r="423">
          <cell r="B423">
            <v>405904000</v>
          </cell>
          <cell r="C423" t="str">
            <v>Deductions - Customer - Miscellaneous - All Other</v>
          </cell>
          <cell r="D423" t="str">
            <v>405904XXX</v>
          </cell>
          <cell r="E423" t="str">
            <v>Deductions - Customer - Miscellaneous - All Other</v>
          </cell>
          <cell r="F423" t="str">
            <v xml:space="preserve">Charge with other deductions applicable to customer sales miscellaneous items, which cannot be properly classified under the other deduction accounts. </v>
          </cell>
          <cell r="G423" t="str">
            <v>Debit: Amount of commissions paid to vendors at full-service vending outlets; allowances granted due to shortages in shipments, breakage, spoilage, inferior quality, errors in billing and so forth; refunds for mandatory deposits; amount of commission, handling fees and delivery charges paid to distributors; those items which cannot be properly classified under the other non-marketing deductions categories.</v>
          </cell>
        </row>
        <row r="424">
          <cell r="B424">
            <v>405905000</v>
          </cell>
          <cell r="C424" t="str">
            <v>Deducts- Customer - Full Svc Vending Outlets - All Other</v>
          </cell>
          <cell r="D424" t="str">
            <v>405905XXX</v>
          </cell>
          <cell r="E424" t="str">
            <v>Deductions - Customer - Full Service Vending Outlets - All Other</v>
          </cell>
          <cell r="F424" t="str">
            <v>Charge with other deductions applicable to customer full service vending outlets, which cannot be properly classified under the other deduction accounts. A product code should be used to designate the specific product to which the deduction applies.</v>
          </cell>
          <cell r="G424" t="str">
            <v>Debit: Amount of commissions paid to vendors at full-service vending outlets; allowances granted due to shortages in shipments, breakage, spoilage, inferior quality, errors in billing and so forth; refunds for mandatory deposits; amount of commission, handling fees and delivery charges paid to distributors; those items which cannot be properly classified under the other non-marketing deductions categories.</v>
          </cell>
        </row>
        <row r="425">
          <cell r="B425">
            <v>405906000</v>
          </cell>
          <cell r="C425" t="str">
            <v>Deductions - Customer - Cash Discount Expense</v>
          </cell>
          <cell r="D425" t="str">
            <v>405906XXX</v>
          </cell>
          <cell r="E425" t="str">
            <v>Deductions - Customer - Cash Discount Expense</v>
          </cell>
          <cell r="F425" t="str">
            <v>Charge with cash discounts applicable to customer sales of products; and customer sales of miscellaneous items. A product code should be used to designate the specific product. Currently only used by Coca-Cola North America for legacy systems. All other locations should be using account 405701XXX.</v>
          </cell>
          <cell r="G425" t="str">
            <v>Debit: Price differential rebates such as those granted to bottlers on the basis of package sizes sold or manufactured. Extra-territorial rebates granted to bottlers, jobbers or distributors who are temporarily authorized to sell our products beyond their normal territory. These rebates help defray additional costs incurred because of greater distances covered.</v>
          </cell>
        </row>
        <row r="426">
          <cell r="B426">
            <v>405907000</v>
          </cell>
          <cell r="C426" t="str">
            <v>Deductions - Customer - Payment Differences</v>
          </cell>
          <cell r="D426" t="str">
            <v>405907XXX</v>
          </cell>
          <cell r="E426" t="str">
            <v>Deductions - Customer - Payment Differences</v>
          </cell>
          <cell r="F426" t="str">
            <v xml:space="preserve">Activity reflects minor differences between the amount billed to a customer and the amount paid by the customer. </v>
          </cell>
          <cell r="G426" t="str">
            <v>Debit or credit depends on the amount of the minor overpayment or underpayment.</v>
          </cell>
        </row>
        <row r="427">
          <cell r="B427">
            <v>405601000</v>
          </cell>
          <cell r="C427" t="str">
            <v>Sales prod sales tax</v>
          </cell>
          <cell r="D427" t="str">
            <v>405601XXX</v>
          </cell>
          <cell r="E427" t="str">
            <v>Deductions - Customer - Products - Sales Taxes and Excise Taxes</v>
          </cell>
          <cell r="F427" t="str">
            <v>Charge with sales and excise taxes applicable to Customer sales of products. A product code should be used to designate the specific product to which the deduction applies.</v>
          </cell>
          <cell r="G427" t="str">
            <v>Debit: Amount of sales taxes, excise taxes and value added taxes which are paid by and are the responsibility of the Company.</v>
          </cell>
        </row>
        <row r="428">
          <cell r="B428">
            <v>408101000</v>
          </cell>
          <cell r="C428" t="str">
            <v>Vending/Dispenser Equipment - Repairs and Service</v>
          </cell>
          <cell r="D428" t="str">
            <v>408101XXX</v>
          </cell>
          <cell r="E428" t="e">
            <v>#N/A</v>
          </cell>
          <cell r="F428" t="e">
            <v>#N/A</v>
          </cell>
          <cell r="G428" t="e">
            <v>#N/A</v>
          </cell>
        </row>
        <row r="429">
          <cell r="B429">
            <v>408102000</v>
          </cell>
          <cell r="C429" t="str">
            <v>Vending/Dispenser Equipment - Install/Remove</v>
          </cell>
          <cell r="D429" t="str">
            <v>408102XXX</v>
          </cell>
          <cell r="E429" t="e">
            <v>#N/A</v>
          </cell>
          <cell r="F429" t="e">
            <v>#N/A</v>
          </cell>
          <cell r="G429" t="e">
            <v>#N/A</v>
          </cell>
        </row>
        <row r="430">
          <cell r="B430">
            <v>408103000</v>
          </cell>
          <cell r="C430" t="str">
            <v>Vending/Dispenser Equipment - Deductions/Billing</v>
          </cell>
          <cell r="D430" t="str">
            <v>408103XXX</v>
          </cell>
          <cell r="E430" t="e">
            <v>#N/A</v>
          </cell>
          <cell r="F430" t="e">
            <v>#N/A</v>
          </cell>
          <cell r="G430" t="e">
            <v>#N/A</v>
          </cell>
        </row>
        <row r="431">
          <cell r="B431">
            <v>408104000</v>
          </cell>
          <cell r="C431" t="str">
            <v>Vendor, Cooler and Dispenser Rental Income</v>
          </cell>
          <cell r="D431" t="str">
            <v>408104XXX</v>
          </cell>
          <cell r="E431" t="e">
            <v>#N/A</v>
          </cell>
          <cell r="F431" t="e">
            <v>#N/A</v>
          </cell>
          <cell r="G431" t="e">
            <v>#N/A</v>
          </cell>
        </row>
        <row r="432">
          <cell r="B432">
            <v>408105000</v>
          </cell>
          <cell r="C432" t="str">
            <v>Amortization - Customer Intangible Assets</v>
          </cell>
          <cell r="D432" t="str">
            <v>408105XXX</v>
          </cell>
          <cell r="E432" t="e">
            <v>#N/A</v>
          </cell>
          <cell r="F432" t="e">
            <v>#N/A</v>
          </cell>
          <cell r="G432" t="e">
            <v>#N/A</v>
          </cell>
        </row>
        <row r="433">
          <cell r="B433">
            <v>408107000</v>
          </cell>
          <cell r="C433" t="str">
            <v>Deductions - Cooperative Trade Marketing (CTM)</v>
          </cell>
          <cell r="D433" t="str">
            <v>408107XXX</v>
          </cell>
          <cell r="E433" t="e">
            <v>#N/A</v>
          </cell>
          <cell r="F433" t="e">
            <v>#N/A</v>
          </cell>
          <cell r="G433" t="e">
            <v>#N/A</v>
          </cell>
        </row>
        <row r="434">
          <cell r="B434">
            <v>408108000</v>
          </cell>
          <cell r="C434" t="str">
            <v>Consumer Sales &amp; Promotion Marketing</v>
          </cell>
          <cell r="D434" t="str">
            <v>408108XXX</v>
          </cell>
          <cell r="E434" t="e">
            <v>#N/A</v>
          </cell>
          <cell r="F434" t="e">
            <v>#N/A</v>
          </cell>
          <cell r="G434" t="e">
            <v>#N/A</v>
          </cell>
        </row>
        <row r="435">
          <cell r="B435">
            <v>408109000</v>
          </cell>
          <cell r="C435" t="str">
            <v>Deductions - Concession</v>
          </cell>
          <cell r="D435" t="str">
            <v>408109XXX</v>
          </cell>
          <cell r="E435" t="e">
            <v>#N/A</v>
          </cell>
          <cell r="F435" t="e">
            <v>#N/A</v>
          </cell>
          <cell r="G435" t="e">
            <v>#N/A</v>
          </cell>
        </row>
        <row r="436">
          <cell r="B436">
            <v>408110000</v>
          </cell>
          <cell r="C436" t="str">
            <v>Deductions - Amortization of CAPPrs</v>
          </cell>
          <cell r="D436" t="str">
            <v>408110XXX</v>
          </cell>
          <cell r="E436" t="e">
            <v>#N/A</v>
          </cell>
          <cell r="F436" t="e">
            <v>#N/A</v>
          </cell>
          <cell r="G436" t="e">
            <v>#N/A</v>
          </cell>
        </row>
        <row r="437">
          <cell r="B437">
            <v>408112000</v>
          </cell>
          <cell r="C437" t="str">
            <v>Deductions - Customer Allowances on Invoice</v>
          </cell>
          <cell r="D437" t="str">
            <v>408112XXX</v>
          </cell>
          <cell r="E437" t="e">
            <v>#N/A</v>
          </cell>
          <cell r="F437" t="e">
            <v>#N/A</v>
          </cell>
          <cell r="G437" t="e">
            <v>#N/A</v>
          </cell>
        </row>
        <row r="438">
          <cell r="B438">
            <v>408111000</v>
          </cell>
          <cell r="C438" t="str">
            <v>Deductions - Accrual Fallout</v>
          </cell>
          <cell r="D438" t="str">
            <v>408111XXX</v>
          </cell>
          <cell r="E438" t="e">
            <v>#N/A</v>
          </cell>
          <cell r="F438" t="e">
            <v>#N/A</v>
          </cell>
          <cell r="G438" t="e">
            <v>#N/A</v>
          </cell>
        </row>
        <row r="439">
          <cell r="B439">
            <v>410501000</v>
          </cell>
          <cell r="C439" t="str">
            <v>Deductions-ConsolAffil-Products - Freight &amp; Demurrage</v>
          </cell>
          <cell r="D439" t="str">
            <v>410501XXX</v>
          </cell>
          <cell r="E439" t="str">
            <v>Deductions - Consolidates Affiliates - Products - Freight &amp; Demurrage, etc.</v>
          </cell>
          <cell r="F439" t="str">
            <v>Charge with freight, demurrage and so forth, applicable to Consolidated Affiliate sales of products. Company products include products produced under license. A product code should be used to designate the specific product to which the deduction applies.</v>
          </cell>
          <cell r="G439" t="str">
            <v>Debit: Cost of all inbound freight paid by the Company including insurance and so forth, relating to product sales; cost of inbound freight and so forth, relating to returns; freight allowances granted on product sales. (Freight on empty product containers returned should be charged to account 845201XXX, Freight, Demurrage, etc.)</v>
          </cell>
        </row>
        <row r="440">
          <cell r="B440">
            <v>415501000</v>
          </cell>
          <cell r="C440" t="str">
            <v>Deductions - Inter-Departmental - Products - Freight &amp; Demu</v>
          </cell>
          <cell r="D440" t="str">
            <v>415501XXX</v>
          </cell>
          <cell r="E440" t="e">
            <v>#N/A</v>
          </cell>
          <cell r="F440" t="e">
            <v>#N/A</v>
          </cell>
          <cell r="G440" t="e">
            <v>#N/A</v>
          </cell>
        </row>
        <row r="441">
          <cell r="B441">
            <v>410701000</v>
          </cell>
          <cell r="C441" t="str">
            <v>Deductions - Cons Aff - Products - Price Differential Rebate</v>
          </cell>
          <cell r="D441" t="str">
            <v>410701XXX</v>
          </cell>
          <cell r="E441" t="str">
            <v>Deductions - Consolidated Affiliates - Products - Price Differential Rebates</v>
          </cell>
          <cell r="F441" t="str">
            <v xml:space="preserve">Charge with cash discounts applicable to consolidated affiliate sales of products. A product code should be used to designate the specific product. </v>
          </cell>
          <cell r="G441" t="str">
            <v>Debit: Price differential rebates such as those granted to bottlers on the basis of package sizes sold or manufactured. Extra-territorial rebates granted to bottlers, jobbers or distributors who are temporarily authorized to sell our products beyond their normal territory. These rebates help defray additional costs incurred because of greater distances covered.</v>
          </cell>
        </row>
        <row r="442">
          <cell r="B442">
            <v>415701000</v>
          </cell>
          <cell r="C442" t="str">
            <v>Interdepar Ded-volum</v>
          </cell>
          <cell r="D442" t="str">
            <v>415701XXX</v>
          </cell>
          <cell r="E442" t="str">
            <v>Deductions - Inter-Departmental - Products - Volume Rebates</v>
          </cell>
          <cell r="F442" t="str">
            <v>Charge with volume rebates applicable to Inter-Departmental sales of products. A product code should be used to designate the specific product to which the deduction applies.</v>
          </cell>
          <cell r="G442" t="str">
            <v>Volume discounts and rebates granted to bottlers or customers whereby the selling price is reduced as the quantity purchased is increased</v>
          </cell>
        </row>
        <row r="443">
          <cell r="B443">
            <v>410801000</v>
          </cell>
          <cell r="C443" t="str">
            <v>Deductions - Cons Aff - Product - Volume Rebates</v>
          </cell>
          <cell r="D443" t="str">
            <v>410801XXX</v>
          </cell>
          <cell r="E443" t="str">
            <v>Deductions - Consolidated Affiliates - Product - Volume Rebates</v>
          </cell>
          <cell r="F443" t="str">
            <v>Charge with volume rebates applicable to Consolidated Affiliate sales of products. A product code should be used to designate the specific product to which the deduction applies.</v>
          </cell>
          <cell r="G443" t="str">
            <v>Volume discounts and rebates granted to bottlers or customers whereby the selling price is reduced as the quantity purchased is increased</v>
          </cell>
        </row>
        <row r="444">
          <cell r="B444">
            <v>410601000</v>
          </cell>
          <cell r="C444" t="str">
            <v>Deductions - Consolidated Affiliates - Products - Sales Taxe</v>
          </cell>
          <cell r="D444" t="str">
            <v>410601XXX</v>
          </cell>
          <cell r="E444" t="str">
            <v>Deductions - Consolidated Affiliates - Products - Sales Taxes and Excise Taxes</v>
          </cell>
          <cell r="F444" t="str">
            <v>Charge with sales and excise taxes applicable to Consolidated Affiliate sales of products. A product code should be used to designate the specific product to which the deduction applies.</v>
          </cell>
          <cell r="G444" t="str">
            <v>Debit: Amount of sales taxes, excise taxes and value added taxes which are paid by and are the responsibility of the Company.</v>
          </cell>
        </row>
        <row r="445">
          <cell r="B445">
            <v>410505000</v>
          </cell>
          <cell r="C445" t="str">
            <v>Deductions-I/C-Product-Freight &amp; Demurrage, Sales Taxes</v>
          </cell>
          <cell r="D445" t="str">
            <v>410505XXX</v>
          </cell>
          <cell r="E445" t="str">
            <v>Deductions - CA Intersegment - Product - Freight and Demurrage, Sales Taxes</v>
          </cell>
          <cell r="F445" t="str">
            <v>Charge with freight &amp; demurrage, sales taxes and so forth, applicable to sales of products to consolidated affiliates outside the seller's segment. Company products include products produced under license. A product code should be used to designate the specific product to which the deduction applies.</v>
          </cell>
          <cell r="G445" t="str">
            <v>Debit: Cost of all inbound freight paid by the Company including sales taxes, insurance and so forth, relating to product sales outside the seller's segment; cost of inbound freight and so forth, relating to returns; freight allowances granted on product sales outside the seller's segment. (Freight on empty product containers returned should be charged to account 845201XXX, Freight, Demurrage, etc.)</v>
          </cell>
        </row>
        <row r="446">
          <cell r="B446">
            <v>410705000</v>
          </cell>
          <cell r="C446" t="str">
            <v>Deductions - CA Intersegment - Product - Price Differential</v>
          </cell>
          <cell r="D446" t="str">
            <v>410705XXX</v>
          </cell>
          <cell r="E446" t="str">
            <v>Deductions - CA Intersegment - Product - Price Differential Rebates</v>
          </cell>
          <cell r="F446" t="str">
            <v xml:space="preserve">Charge with cash discounts applicable to sales of products to consolidated affiliates outside the seller's segment. A product code should be used to designate the specific product. </v>
          </cell>
          <cell r="G446" t="str">
            <v>Debit: Price differential rebates such as those granted to bottlers on the basis of package sizes sold or manufactured. Extra-territorial rebates granted to bottlers, jobbers or distributors who are temporarily authorized to sell our products beyond their normal territory. These rebates help defray additional costs incurred because of greater distances covered.</v>
          </cell>
        </row>
        <row r="447">
          <cell r="B447">
            <v>410805000</v>
          </cell>
          <cell r="C447" t="str">
            <v>DFR-Volume Rebates, All Other Non-Marketing I/C Misc CBO</v>
          </cell>
          <cell r="D447" t="str">
            <v>410805XXX</v>
          </cell>
          <cell r="E447" t="str">
            <v>Deductions - CA Intersegment - Product - Volume Rebates, All Other Non-Marketing</v>
          </cell>
          <cell r="F447" t="str">
            <v>Charge with volume rebates and all other non-marketing deductions applicable to sales of products to consolidated affiliates outside the seller's segment. A product code should be used to designate the specific product to which the deduction applies.</v>
          </cell>
          <cell r="G447" t="str">
            <v>Volume discounts and rebates granted to bottlers or customers whereby the selling price is reduced as the quantity purchased is increased; also, all other non-marketing deductions.</v>
          </cell>
        </row>
        <row r="448">
          <cell r="B448">
            <v>410507000</v>
          </cell>
          <cell r="C448" t="str">
            <v>Deductions - CA Intersegment - Product - Sales Taxes</v>
          </cell>
          <cell r="D448" t="str">
            <v>410507XXX</v>
          </cell>
          <cell r="E448" t="str">
            <v>Deductions - CA Intersegment - Product - Sales Taxes</v>
          </cell>
          <cell r="F448" t="str">
            <v>Charge with sales tax (VAT) deductions applicable to product sales to consolidated affiliates outside the seller's segment.</v>
          </cell>
          <cell r="G448" t="str">
            <v>Debit: Amount of sales taxes (VAT) when there is a product sale to a consolidated affiliate outside the seller's segment.</v>
          </cell>
        </row>
        <row r="449">
          <cell r="B449">
            <v>410105000</v>
          </cell>
          <cell r="C449" t="str">
            <v>Deductions-I/C-Product-Price Protection&amp;Promo Allowances</v>
          </cell>
          <cell r="D449" t="str">
            <v>410105XXX</v>
          </cell>
          <cell r="E449" t="str">
            <v>Deductions - CA Intersegment  - Product - Price Protection and Promotional Allowances</v>
          </cell>
          <cell r="F449" t="str">
            <v>Charge with price protection and promotional allowances applicable to sales of Company products to consolidated affiliates outside the seller's segment. Company products include products produced under license. A product code should be used to designate the specific product to which the deduction applies. All allowances should be included on the sales invoice as a reduction of the total invoice.</v>
          </cell>
          <cell r="G449" t="str">
            <v>Debit: Price protection allowances such as those granted temporarily to bottlers to offset the increase in the price of Company products pending the increase of bottlers' price to dealers. These allowances should be for a specified period up to one year. Competitive-pricing allowances such as discounts on Company products granted to customers to meet local competitors' prices. Introductory price allowances granted to bottlers to assist in start-up costs relating to new installations, packages or flavors. Prestige price allowances granted to customers of local importance to sell Company products. Exclusivity price allowances granted to customers to obtain exclusive sales rights for Company products. Other allowances which are related to promotional and pricing activities not listed above, but included on the sales invoice.</v>
          </cell>
        </row>
        <row r="450">
          <cell r="B450">
            <v>415101000</v>
          </cell>
          <cell r="C450" t="str">
            <v>Interdepar Ded-price</v>
          </cell>
          <cell r="D450" t="str">
            <v>415101XXX</v>
          </cell>
          <cell r="E450" t="str">
            <v>Deductions from Revenues - Price Protection and Promotional Allowances - Consolidated Affiliate   - Intrasegment</v>
          </cell>
          <cell r="F450" t="str">
            <v>Charge with price protection and promotional allowances applicable to sales of beverage products to consolidated affiliates within the seller's segment. All allowances should be included on the sales invoice as a reduction of the total invoice.</v>
          </cell>
          <cell r="G450" t="str">
            <v>Debit: Price protection allowances such as those granted temporarily to bottlers to offset the increase in the price of vendors, coolers, dispensers and parts pending the increase of bottlers' price to dealers. These allowances should be for a specified period up to one year. Competitive-pricing allowances such as discounts granted to customers to meet local competitors' prices. Introductory price allowances granted to bottlers to assist in start-up costs relating to new installations, packages or flavors. Prestige price allowances granted to customers of local importance. Exclusivity price allowances granted to customers to obtain exclusive sales rights. Other allowances which are related to promotional and pricing activities not listed above, but included on the sales invoice.</v>
          </cell>
        </row>
        <row r="451">
          <cell r="B451">
            <v>410102000</v>
          </cell>
          <cell r="C451" t="str">
            <v>Deductions - Cons Aff - Vendors, Coolers, Dispensers Parts</v>
          </cell>
          <cell r="D451" t="str">
            <v>410102XXX</v>
          </cell>
          <cell r="E451" t="str">
            <v>Deductions - Consolidated Affiliates - Vendors, Coolers, Dispensers Parts - Price Protection and Promotion Allowance - Intrasegment</v>
          </cell>
          <cell r="F451" t="str">
            <v>Charge with price protection and promotional allowances applicable to sales of vendors, coolers, dispensers and parts to consolidated affiliates within the seller's segment. All allowances should be included on the sales invoice as a reduction of the total invoice.</v>
          </cell>
          <cell r="G451" t="str">
            <v>Debit: Price protection allowances such as those granted temporarily to bottlers to offset the increase in the price of vendors, coolers, dispensers and parts pending the increase of bottlers' price to dealers. These allowances should be for a specified period up to one year. Competitive-pricing allowances such as discounts granted to customers to meet local competitors' prices. Introductory price allowances granted to bottlers to assist in start-up costs relating to new installations, packages or flavors. Prestige price allowances granted to customers of local importance. Exclusivity price allowances granted to customers to obtain exclusive sales rights. Other allowances which are related to promotional and pricing activities not listed above, but included on the sales invoice.</v>
          </cell>
        </row>
        <row r="452">
          <cell r="B452">
            <v>408113000</v>
          </cell>
          <cell r="C452" t="str">
            <v>Deductions - CA CBO - Consolidated Affiliate</v>
          </cell>
          <cell r="D452" t="str">
            <v>408113XXX</v>
          </cell>
          <cell r="E452" t="e">
            <v>#N/A</v>
          </cell>
          <cell r="F452" t="e">
            <v>#N/A</v>
          </cell>
          <cell r="G452" t="e">
            <v>#N/A</v>
          </cell>
        </row>
        <row r="453">
          <cell r="B453">
            <v>893310000</v>
          </cell>
          <cell r="C453" t="str">
            <v>Deductions - Sales Curve Adjustments</v>
          </cell>
          <cell r="D453" t="str">
            <v>893310XXX</v>
          </cell>
          <cell r="E453" t="e">
            <v>#N/A</v>
          </cell>
          <cell r="F453" t="e">
            <v>#N/A</v>
          </cell>
          <cell r="G453" t="e">
            <v>#N/A</v>
          </cell>
        </row>
        <row r="454">
          <cell r="B454">
            <v>505101000</v>
          </cell>
          <cell r="C454" t="str">
            <v>Cost of Goods Sold-Products</v>
          </cell>
          <cell r="D454" t="str">
            <v>505101XXX</v>
          </cell>
          <cell r="E454" t="str">
            <v>Cost of Goods Sold - Products</v>
          </cell>
          <cell r="F454" t="str">
            <v>The cost of products sold to customers. A product code should be used to designate the specific product to which the cost applies.</v>
          </cell>
          <cell r="G454" t="str">
            <v>Debit: Cost of products sold to customers. Credit: Cost of products returned by customers.</v>
          </cell>
        </row>
        <row r="455">
          <cell r="B455">
            <v>505102000</v>
          </cell>
          <cell r="C455" t="str">
            <v>Cost of Goods Sold - Syrups</v>
          </cell>
          <cell r="D455" t="str">
            <v>505102XXX</v>
          </cell>
          <cell r="E455" t="str">
            <v>Cost of Goods Sold - Syrups</v>
          </cell>
          <cell r="F455" t="str">
            <v>The cost of syrup products sold to customers. A product code should be used to designate the specific product to which the cost applies.</v>
          </cell>
          <cell r="G455" t="str">
            <v>Debit: Cost of syrup products sold to customers. Credit: Cost of syrup products returned by customers.</v>
          </cell>
        </row>
        <row r="456">
          <cell r="B456">
            <v>505601000</v>
          </cell>
          <cell r="C456" t="str">
            <v>COGS - Full Service Vending Outlets</v>
          </cell>
          <cell r="D456" t="str">
            <v>505601XXX</v>
          </cell>
          <cell r="E456" t="e">
            <v>#N/A</v>
          </cell>
          <cell r="F456" t="e">
            <v>#N/A</v>
          </cell>
          <cell r="G456" t="e">
            <v>#N/A</v>
          </cell>
        </row>
        <row r="457">
          <cell r="B457">
            <v>505101801</v>
          </cell>
          <cell r="C457" t="str">
            <v>COGS Customers Product - Concentrate</v>
          </cell>
          <cell r="D457" t="str">
            <v>505101XXX</v>
          </cell>
          <cell r="E457" t="str">
            <v>Cost of Goods Sold - Products</v>
          </cell>
          <cell r="F457" t="str">
            <v>The cost of products sold to customers. A product code should be used to designate the specific product to which the cost applies.</v>
          </cell>
          <cell r="G457" t="str">
            <v>Debit: Cost of products sold to customers. Credit: Cost of products returned by customers.</v>
          </cell>
        </row>
        <row r="458">
          <cell r="B458">
            <v>505102801</v>
          </cell>
          <cell r="C458" t="str">
            <v>COGS Customers Syrup - Concentrate</v>
          </cell>
          <cell r="D458" t="str">
            <v>505102XXX</v>
          </cell>
          <cell r="E458" t="str">
            <v>Cost of Goods Sold - Syrups</v>
          </cell>
          <cell r="F458" t="str">
            <v>The cost of syrup products sold to customers. A product code should be used to designate the specific product to which the cost applies.</v>
          </cell>
          <cell r="G458" t="str">
            <v>Debit: Cost of syrup products sold to customers. Credit: Cost of syrup products returned by customers.</v>
          </cell>
        </row>
        <row r="459">
          <cell r="B459">
            <v>505601801</v>
          </cell>
          <cell r="C459" t="str">
            <v>COGS Customers FSV - Concentrate</v>
          </cell>
          <cell r="D459" t="str">
            <v>505601XXX</v>
          </cell>
          <cell r="E459" t="e">
            <v>#N/A</v>
          </cell>
          <cell r="F459" t="e">
            <v>#N/A</v>
          </cell>
          <cell r="G459" t="e">
            <v>#N/A</v>
          </cell>
        </row>
        <row r="460">
          <cell r="B460">
            <v>505101820</v>
          </cell>
          <cell r="C460" t="str">
            <v>COGS Customers Product - Concentrate Incidence</v>
          </cell>
          <cell r="D460" t="str">
            <v>505101XXX</v>
          </cell>
          <cell r="E460" t="str">
            <v>Cost of Goods Sold - Products</v>
          </cell>
          <cell r="F460" t="str">
            <v>The cost of products sold to customers. A product code should be used to designate the specific product to which the cost applies.</v>
          </cell>
          <cell r="G460" t="str">
            <v>Debit: Cost of products sold to customers. Credit: Cost of products returned by customers.</v>
          </cell>
        </row>
        <row r="461">
          <cell r="B461">
            <v>505102820</v>
          </cell>
          <cell r="C461" t="str">
            <v>COGS Customers Syrup - Concentrate Incidence</v>
          </cell>
          <cell r="D461" t="str">
            <v>505102XXX</v>
          </cell>
          <cell r="E461" t="str">
            <v>Cost of Goods Sold - Syrups</v>
          </cell>
          <cell r="F461" t="str">
            <v>The cost of syrup products sold to customers. A product code should be used to designate the specific product to which the cost applies.</v>
          </cell>
          <cell r="G461" t="str">
            <v>Debit: Cost of syrup products sold to customers. Credit: Cost of syrup products returned by customers.</v>
          </cell>
        </row>
        <row r="462">
          <cell r="B462">
            <v>505601820</v>
          </cell>
          <cell r="C462" t="str">
            <v>COGS Customers FSV - Concentrate Incidence</v>
          </cell>
          <cell r="D462" t="str">
            <v>505601XXX</v>
          </cell>
          <cell r="E462" t="e">
            <v>#N/A</v>
          </cell>
          <cell r="F462" t="e">
            <v>#N/A</v>
          </cell>
          <cell r="G462" t="e">
            <v>#N/A</v>
          </cell>
        </row>
        <row r="463">
          <cell r="B463">
            <v>505101802</v>
          </cell>
          <cell r="C463" t="str">
            <v>COGS Customers Product - Sweetener: Other</v>
          </cell>
          <cell r="D463" t="str">
            <v>505101XXX</v>
          </cell>
          <cell r="E463" t="str">
            <v>Cost of Goods Sold - Products</v>
          </cell>
          <cell r="F463" t="str">
            <v>The cost of products sold to customers. A product code should be used to designate the specific product to which the cost applies.</v>
          </cell>
          <cell r="G463" t="str">
            <v>Debit: Cost of products sold to customers. Credit: Cost of products returned by customers.</v>
          </cell>
        </row>
        <row r="464">
          <cell r="B464">
            <v>505102802</v>
          </cell>
          <cell r="C464" t="str">
            <v>COGS Customers Syrup - Sweetener: Other</v>
          </cell>
          <cell r="D464" t="str">
            <v>505102XXX</v>
          </cell>
          <cell r="E464" t="str">
            <v>Cost of Goods Sold - Syrups</v>
          </cell>
          <cell r="F464" t="str">
            <v>The cost of syrup products sold to customers. A product code should be used to designate the specific product to which the cost applies.</v>
          </cell>
          <cell r="G464" t="str">
            <v>Debit: Cost of syrup products sold to customers. Credit: Cost of syrup products returned by customers.</v>
          </cell>
        </row>
        <row r="465">
          <cell r="B465">
            <v>505601802</v>
          </cell>
          <cell r="C465" t="str">
            <v>COGS Customers FSV - Sweetener: Other</v>
          </cell>
          <cell r="D465" t="str">
            <v>505601XXX</v>
          </cell>
          <cell r="E465" t="e">
            <v>#N/A</v>
          </cell>
          <cell r="F465" t="e">
            <v>#N/A</v>
          </cell>
          <cell r="G465" t="e">
            <v>#N/A</v>
          </cell>
        </row>
        <row r="466">
          <cell r="B466">
            <v>505101821</v>
          </cell>
          <cell r="C466" t="str">
            <v>COGS Customers Product - Sweetener: Sugar</v>
          </cell>
          <cell r="D466" t="str">
            <v>505101XXX</v>
          </cell>
          <cell r="E466" t="str">
            <v>Cost of Goods Sold - Products</v>
          </cell>
          <cell r="F466" t="str">
            <v>The cost of products sold to customers. A product code should be used to designate the specific product to which the cost applies.</v>
          </cell>
          <cell r="G466" t="str">
            <v>Debit: Cost of products sold to customers. Credit: Cost of products returned by customers.</v>
          </cell>
        </row>
        <row r="467">
          <cell r="B467">
            <v>505102821</v>
          </cell>
          <cell r="C467" t="str">
            <v>COGS Customers Syrup - Sweetener: Sugar</v>
          </cell>
          <cell r="D467" t="str">
            <v>505102XXX</v>
          </cell>
          <cell r="E467" t="str">
            <v>Cost of Goods Sold - Syrups</v>
          </cell>
          <cell r="F467" t="str">
            <v>The cost of syrup products sold to customers. A product code should be used to designate the specific product to which the cost applies.</v>
          </cell>
          <cell r="G467" t="str">
            <v>Debit: Cost of syrup products sold to customers. Credit: Cost of syrup products returned by customers.</v>
          </cell>
        </row>
        <row r="468">
          <cell r="B468">
            <v>505601821</v>
          </cell>
          <cell r="C468" t="str">
            <v>COGS Customers FSV - Sweetener: Sugar</v>
          </cell>
          <cell r="D468" t="str">
            <v>505601XXX</v>
          </cell>
          <cell r="E468" t="e">
            <v>#N/A</v>
          </cell>
          <cell r="F468" t="e">
            <v>#N/A</v>
          </cell>
          <cell r="G468" t="e">
            <v>#N/A</v>
          </cell>
        </row>
        <row r="469">
          <cell r="B469">
            <v>505101822</v>
          </cell>
          <cell r="C469" t="str">
            <v>COGS Customers Product - Sweetener: HFCS</v>
          </cell>
          <cell r="D469" t="str">
            <v>505101XXX</v>
          </cell>
          <cell r="E469" t="str">
            <v>Cost of Goods Sold - Products</v>
          </cell>
          <cell r="F469" t="str">
            <v>The cost of products sold to customers. A product code should be used to designate the specific product to which the cost applies.</v>
          </cell>
          <cell r="G469" t="str">
            <v>Debit: Cost of products sold to customers. Credit: Cost of products returned by customers.</v>
          </cell>
        </row>
        <row r="470">
          <cell r="B470">
            <v>505102822</v>
          </cell>
          <cell r="C470" t="str">
            <v>COGS Customers Syrup - Sweetener: HFCS</v>
          </cell>
          <cell r="D470" t="str">
            <v>505102XXX</v>
          </cell>
          <cell r="E470" t="str">
            <v>Cost of Goods Sold - Syrups</v>
          </cell>
          <cell r="F470" t="str">
            <v>The cost of syrup products sold to customers. A product code should be used to designate the specific product to which the cost applies.</v>
          </cell>
          <cell r="G470" t="str">
            <v>Debit: Cost of syrup products sold to customers. Credit: Cost of syrup products returned by customers.</v>
          </cell>
        </row>
        <row r="471">
          <cell r="B471">
            <v>505601822</v>
          </cell>
          <cell r="C471" t="str">
            <v>COGS Customers FSV - Sweetener: HFCS</v>
          </cell>
          <cell r="D471" t="str">
            <v>505601XXX</v>
          </cell>
          <cell r="E471" t="e">
            <v>#N/A</v>
          </cell>
          <cell r="F471" t="e">
            <v>#N/A</v>
          </cell>
          <cell r="G471" t="e">
            <v>#N/A</v>
          </cell>
        </row>
        <row r="472">
          <cell r="B472">
            <v>505101803</v>
          </cell>
          <cell r="C472" t="str">
            <v>COGS Customers Product - Other Pulp</v>
          </cell>
          <cell r="D472" t="str">
            <v>505101XXX</v>
          </cell>
          <cell r="E472" t="str">
            <v>Cost of Goods Sold - Products</v>
          </cell>
          <cell r="F472" t="str">
            <v>The cost of products sold to customers. A product code should be used to designate the specific product to which the cost applies.</v>
          </cell>
          <cell r="G472" t="str">
            <v>Debit: Cost of products sold to customers. Credit: Cost of products returned by customers.</v>
          </cell>
        </row>
        <row r="473">
          <cell r="B473">
            <v>505102803</v>
          </cell>
          <cell r="C473" t="str">
            <v>COGS Customers Syrup - Other Pulp</v>
          </cell>
          <cell r="D473" t="str">
            <v>505102XXX</v>
          </cell>
          <cell r="E473" t="str">
            <v>Cost of Goods Sold - Syrups</v>
          </cell>
          <cell r="F473" t="str">
            <v>The cost of syrup products sold to customers. A product code should be used to designate the specific product to which the cost applies.</v>
          </cell>
          <cell r="G473" t="str">
            <v>Debit: Cost of syrup products sold to customers. Credit: Cost of syrup products returned by customers.</v>
          </cell>
        </row>
        <row r="474">
          <cell r="B474">
            <v>505601803</v>
          </cell>
          <cell r="C474" t="str">
            <v>COGS Customers FSV - Other Pulp</v>
          </cell>
          <cell r="D474" t="str">
            <v>505601XXX</v>
          </cell>
          <cell r="E474" t="e">
            <v>#N/A</v>
          </cell>
          <cell r="F474" t="e">
            <v>#N/A</v>
          </cell>
          <cell r="G474" t="e">
            <v>#N/A</v>
          </cell>
        </row>
        <row r="475">
          <cell r="B475">
            <v>505101804</v>
          </cell>
          <cell r="C475" t="str">
            <v>COGS Customers Product - Other Ingredients</v>
          </cell>
          <cell r="D475" t="str">
            <v>505101XXX</v>
          </cell>
          <cell r="E475" t="str">
            <v>Cost of Goods Sold - Products</v>
          </cell>
          <cell r="F475" t="str">
            <v>The cost of products sold to customers. A product code should be used to designate the specific product to which the cost applies.</v>
          </cell>
          <cell r="G475" t="str">
            <v>Debit: Cost of products sold to customers. Credit: Cost of products returned by customers.</v>
          </cell>
        </row>
        <row r="476">
          <cell r="B476">
            <v>505102804</v>
          </cell>
          <cell r="C476" t="str">
            <v>COGS Customers Syrup - Other Ingredients</v>
          </cell>
          <cell r="D476" t="str">
            <v>505102XXX</v>
          </cell>
          <cell r="E476" t="str">
            <v>Cost of Goods Sold - Syrups</v>
          </cell>
          <cell r="F476" t="str">
            <v>The cost of syrup products sold to customers. A product code should be used to designate the specific product to which the cost applies.</v>
          </cell>
          <cell r="G476" t="str">
            <v>Debit: Cost of syrup products sold to customers. Credit: Cost of syrup products returned by customers.</v>
          </cell>
        </row>
        <row r="477">
          <cell r="B477">
            <v>505601804</v>
          </cell>
          <cell r="C477" t="str">
            <v>COGS Customers FSV - Other Ingredients</v>
          </cell>
          <cell r="D477" t="str">
            <v>505601XXX</v>
          </cell>
          <cell r="E477" t="e">
            <v>#N/A</v>
          </cell>
          <cell r="F477" t="e">
            <v>#N/A</v>
          </cell>
          <cell r="G477" t="e">
            <v>#N/A</v>
          </cell>
        </row>
        <row r="478">
          <cell r="B478">
            <v>505101815</v>
          </cell>
          <cell r="C478" t="str">
            <v>COGS Customers Product - Subcontracting</v>
          </cell>
          <cell r="D478" t="str">
            <v>505101XXX</v>
          </cell>
          <cell r="E478" t="str">
            <v>Cost of Goods Sold - Products</v>
          </cell>
          <cell r="F478" t="str">
            <v>The cost of products sold to customers. A product code should be used to designate the specific product to which the cost applies.</v>
          </cell>
          <cell r="G478" t="str">
            <v>Debit: Cost of products sold to customers. Credit: Cost of products returned by customers.</v>
          </cell>
        </row>
        <row r="479">
          <cell r="B479">
            <v>505102815</v>
          </cell>
          <cell r="C479" t="str">
            <v>COGS Customers Syrup - Subcontracting</v>
          </cell>
          <cell r="D479" t="str">
            <v>505102XXX</v>
          </cell>
          <cell r="E479" t="str">
            <v>Cost of Goods Sold - Syrups</v>
          </cell>
          <cell r="F479" t="str">
            <v>The cost of syrup products sold to customers. A product code should be used to designate the specific product to which the cost applies.</v>
          </cell>
          <cell r="G479" t="str">
            <v>Debit: Cost of syrup products sold to customers. Credit: Cost of syrup products returned by customers.</v>
          </cell>
        </row>
        <row r="480">
          <cell r="B480">
            <v>505601815</v>
          </cell>
          <cell r="C480" t="str">
            <v>COGS Customers FSV -Subcontractng</v>
          </cell>
          <cell r="D480" t="str">
            <v>505601XXX</v>
          </cell>
          <cell r="E480" t="e">
            <v>#N/A</v>
          </cell>
          <cell r="F480" t="e">
            <v>#N/A</v>
          </cell>
          <cell r="G480" t="e">
            <v>#N/A</v>
          </cell>
        </row>
        <row r="481">
          <cell r="B481">
            <v>505101816</v>
          </cell>
          <cell r="C481" t="str">
            <v>COGS Customers Product - Haulage (to Sales Warehouse)</v>
          </cell>
          <cell r="D481" t="str">
            <v>505101XXX</v>
          </cell>
          <cell r="E481" t="str">
            <v>Cost of Goods Sold - Products</v>
          </cell>
          <cell r="F481" t="str">
            <v>The cost of products sold to customers. A product code should be used to designate the specific product to which the cost applies.</v>
          </cell>
          <cell r="G481" t="str">
            <v>Debit: Cost of products sold to customers. Credit: Cost of products returned by customers.</v>
          </cell>
        </row>
        <row r="482">
          <cell r="B482">
            <v>505102816</v>
          </cell>
          <cell r="C482" t="str">
            <v>COGS Customers Syrup - Haulage (to Sales Warehouse)</v>
          </cell>
          <cell r="D482" t="str">
            <v>505102XXX</v>
          </cell>
          <cell r="E482" t="str">
            <v>Cost of Goods Sold - Syrups</v>
          </cell>
          <cell r="F482" t="str">
            <v>The cost of syrup products sold to customers. A product code should be used to designate the specific product to which the cost applies.</v>
          </cell>
          <cell r="G482" t="str">
            <v>Debit: Cost of syrup products sold to customers. Credit: Cost of syrup products returned by customers.</v>
          </cell>
        </row>
        <row r="483">
          <cell r="B483">
            <v>505601816</v>
          </cell>
          <cell r="C483" t="str">
            <v>COGS Customers FSV - Haulage (to Sales Warehouse)</v>
          </cell>
          <cell r="D483" t="str">
            <v>505601XXX</v>
          </cell>
          <cell r="E483" t="e">
            <v>#N/A</v>
          </cell>
          <cell r="F483" t="e">
            <v>#N/A</v>
          </cell>
          <cell r="G483" t="e">
            <v>#N/A</v>
          </cell>
        </row>
        <row r="484">
          <cell r="B484">
            <v>505101817</v>
          </cell>
          <cell r="C484" t="str">
            <v>COGS Customers Product - Brought-in Products</v>
          </cell>
          <cell r="D484" t="str">
            <v>505101XXX</v>
          </cell>
          <cell r="E484" t="str">
            <v>Cost of Goods Sold - Products</v>
          </cell>
          <cell r="F484" t="str">
            <v>The cost of products sold to customers. A product code should be used to designate the specific product to which the cost applies.</v>
          </cell>
          <cell r="G484" t="str">
            <v>Debit: Cost of products sold to customers. Credit: Cost of products returned by customers.</v>
          </cell>
        </row>
        <row r="485">
          <cell r="B485">
            <v>505101819</v>
          </cell>
          <cell r="C485" t="str">
            <v>COGS Customers Product - Coffee</v>
          </cell>
          <cell r="D485" t="str">
            <v>505101XXX</v>
          </cell>
          <cell r="E485" t="str">
            <v>Cost of Goods Sold - Products</v>
          </cell>
          <cell r="F485" t="str">
            <v>The cost of products sold to customers. A product code should be used to designate the specific product to which the cost applies.</v>
          </cell>
          <cell r="G485" t="str">
            <v>Debit: Cost of products sold to customers. Credit: Cost of products returned by customers.</v>
          </cell>
        </row>
        <row r="486">
          <cell r="B486">
            <v>505102819</v>
          </cell>
          <cell r="C486" t="str">
            <v>COGS Customers Syrup - Coffee</v>
          </cell>
          <cell r="D486" t="str">
            <v>505102XXX</v>
          </cell>
          <cell r="E486" t="str">
            <v>Cost of Goods Sold - Syrups</v>
          </cell>
          <cell r="F486" t="str">
            <v>The cost of syrup products sold to customers. A product code should be used to designate the specific product to which the cost applies.</v>
          </cell>
          <cell r="G486" t="str">
            <v>Debit: Cost of syrup products sold to customers. Credit: Cost of syrup products returned by customers.</v>
          </cell>
        </row>
        <row r="487">
          <cell r="B487">
            <v>505601819</v>
          </cell>
          <cell r="C487" t="str">
            <v>COGS Customers FSV - Coffee</v>
          </cell>
          <cell r="D487" t="str">
            <v>505601XXX</v>
          </cell>
          <cell r="E487" t="e">
            <v>#N/A</v>
          </cell>
          <cell r="F487" t="e">
            <v>#N/A</v>
          </cell>
          <cell r="G487" t="e">
            <v>#N/A</v>
          </cell>
        </row>
        <row r="488">
          <cell r="B488">
            <v>505101823</v>
          </cell>
          <cell r="C488" t="str">
            <v>COGS Customers Product - Pulp: Orange Juice</v>
          </cell>
          <cell r="D488" t="str">
            <v>505101XXX</v>
          </cell>
          <cell r="E488" t="str">
            <v>Cost of Goods Sold - Products</v>
          </cell>
          <cell r="F488" t="str">
            <v>The cost of products sold to customers. A product code should be used to designate the specific product to which the cost applies.</v>
          </cell>
          <cell r="G488" t="str">
            <v>Debit: Cost of products sold to customers. Credit: Cost of products returned by customers.</v>
          </cell>
        </row>
        <row r="489">
          <cell r="B489">
            <v>505102823</v>
          </cell>
          <cell r="C489" t="str">
            <v>COGS Customers Syrup - Pulp: Orange Juice</v>
          </cell>
          <cell r="D489" t="str">
            <v>505102XXX</v>
          </cell>
          <cell r="E489" t="str">
            <v>Cost of Goods Sold - Syrups</v>
          </cell>
          <cell r="F489" t="str">
            <v>The cost of syrup products sold to customers. A product code should be used to designate the specific product to which the cost applies.</v>
          </cell>
          <cell r="G489" t="str">
            <v>Debit: Cost of syrup products sold to customers. Credit: Cost of syrup products returned by customers.</v>
          </cell>
        </row>
        <row r="490">
          <cell r="B490">
            <v>505601823</v>
          </cell>
          <cell r="C490" t="str">
            <v>COGS Customers FSV - Pulp: Orange Juice</v>
          </cell>
          <cell r="D490" t="str">
            <v>505601XXX</v>
          </cell>
          <cell r="E490" t="e">
            <v>#N/A</v>
          </cell>
          <cell r="F490" t="e">
            <v>#N/A</v>
          </cell>
          <cell r="G490" t="e">
            <v>#N/A</v>
          </cell>
        </row>
        <row r="491">
          <cell r="B491">
            <v>505101824</v>
          </cell>
          <cell r="C491" t="str">
            <v>COGS Customers Product - Pulp: Other Juices</v>
          </cell>
          <cell r="D491" t="str">
            <v>505101XXX</v>
          </cell>
          <cell r="E491" t="str">
            <v>Cost of Goods Sold - Products</v>
          </cell>
          <cell r="F491" t="str">
            <v>The cost of products sold to customers. A product code should be used to designate the specific product to which the cost applies.</v>
          </cell>
          <cell r="G491" t="str">
            <v>Debit: Cost of products sold to customers. Credit: Cost of products returned by customers.</v>
          </cell>
        </row>
        <row r="492">
          <cell r="B492">
            <v>505102824</v>
          </cell>
          <cell r="C492" t="str">
            <v>COGS Customers Syrup - Pulp: Other Juices</v>
          </cell>
          <cell r="D492" t="str">
            <v>505102XXX</v>
          </cell>
          <cell r="E492" t="str">
            <v>Cost of Goods Sold - Syrups</v>
          </cell>
          <cell r="F492" t="str">
            <v>The cost of syrup products sold to customers. A product code should be used to designate the specific product to which the cost applies.</v>
          </cell>
          <cell r="G492" t="str">
            <v>Debit: Cost of syrup products sold to customers. Credit: Cost of syrup products returned by customers.</v>
          </cell>
        </row>
        <row r="493">
          <cell r="B493">
            <v>505601824</v>
          </cell>
          <cell r="C493" t="str">
            <v>COGS Customers FSV - Pulp: Other Juices</v>
          </cell>
          <cell r="D493" t="str">
            <v>505601XXX</v>
          </cell>
          <cell r="E493" t="e">
            <v>#N/A</v>
          </cell>
          <cell r="F493" t="e">
            <v>#N/A</v>
          </cell>
          <cell r="G493" t="e">
            <v>#N/A</v>
          </cell>
        </row>
        <row r="494">
          <cell r="B494">
            <v>505101825</v>
          </cell>
          <cell r="C494" t="str">
            <v>COGS Customers Product - Orange Pulp</v>
          </cell>
          <cell r="D494" t="str">
            <v>505101XXX</v>
          </cell>
          <cell r="E494" t="str">
            <v>Cost of Goods Sold - Products</v>
          </cell>
          <cell r="F494" t="str">
            <v>The cost of products sold to customers. A product code should be used to designate the specific product to which the cost applies.</v>
          </cell>
          <cell r="G494" t="str">
            <v>Debit: Cost of products sold to customers. Credit: Cost of products returned by customers.</v>
          </cell>
        </row>
        <row r="495">
          <cell r="B495">
            <v>505102825</v>
          </cell>
          <cell r="C495" t="str">
            <v>COGS Customers Syrup - Orange Pulp</v>
          </cell>
          <cell r="D495" t="str">
            <v>505102XXX</v>
          </cell>
          <cell r="E495" t="str">
            <v>Cost of Goods Sold - Syrups</v>
          </cell>
          <cell r="F495" t="str">
            <v>The cost of syrup products sold to customers. A product code should be used to designate the specific product to which the cost applies.</v>
          </cell>
          <cell r="G495" t="str">
            <v>Debit: Cost of syrup products sold to customers. Credit: Cost of syrup products returned by customers.</v>
          </cell>
        </row>
        <row r="496">
          <cell r="B496">
            <v>505601825</v>
          </cell>
          <cell r="C496" t="str">
            <v>COGS Customers FSV - Orange Pulp</v>
          </cell>
          <cell r="D496" t="str">
            <v>505601XXX</v>
          </cell>
          <cell r="E496" t="e">
            <v>#N/A</v>
          </cell>
          <cell r="F496" t="e">
            <v>#N/A</v>
          </cell>
          <cell r="G496" t="e">
            <v>#N/A</v>
          </cell>
        </row>
        <row r="497">
          <cell r="B497">
            <v>505101826</v>
          </cell>
          <cell r="C497" t="str">
            <v>COGS Customers Product - Other Raw Materials</v>
          </cell>
          <cell r="D497" t="str">
            <v>505101XXX</v>
          </cell>
          <cell r="E497" t="str">
            <v>Cost of Goods Sold - Products</v>
          </cell>
          <cell r="F497" t="str">
            <v>The cost of products sold to customers. A product code should be used to designate the specific product to which the cost applies.</v>
          </cell>
          <cell r="G497" t="str">
            <v>Debit: Cost of products sold to customers. Credit: Cost of products returned by customers.</v>
          </cell>
        </row>
        <row r="498">
          <cell r="B498">
            <v>505102826</v>
          </cell>
          <cell r="C498" t="str">
            <v>COGS Customers Syrup - Other Raw Materials</v>
          </cell>
          <cell r="D498" t="str">
            <v>505102XXX</v>
          </cell>
          <cell r="E498" t="str">
            <v>Cost of Goods Sold - Syrups</v>
          </cell>
          <cell r="F498" t="str">
            <v>The cost of syrup products sold to customers. A product code should be used to designate the specific product to which the cost applies.</v>
          </cell>
          <cell r="G498" t="str">
            <v>Debit: Cost of syrup products sold to customers. Credit: Cost of syrup products returned by customers.</v>
          </cell>
        </row>
        <row r="499">
          <cell r="B499">
            <v>505601826</v>
          </cell>
          <cell r="C499" t="str">
            <v>COGS Customers FSV - Other Raw Materials</v>
          </cell>
          <cell r="D499" t="str">
            <v>505601XXX</v>
          </cell>
          <cell r="E499" t="e">
            <v>#N/A</v>
          </cell>
          <cell r="F499" t="e">
            <v>#N/A</v>
          </cell>
          <cell r="G499" t="e">
            <v>#N/A</v>
          </cell>
        </row>
        <row r="500">
          <cell r="B500">
            <v>505101805</v>
          </cell>
          <cell r="C500" t="str">
            <v>COGS Customers Product - Cans</v>
          </cell>
          <cell r="D500" t="str">
            <v>505101XXX</v>
          </cell>
          <cell r="E500" t="str">
            <v>Cost of Goods Sold - Products</v>
          </cell>
          <cell r="F500" t="str">
            <v>The cost of products sold to customers. A product code should be used to designate the specific product to which the cost applies.</v>
          </cell>
          <cell r="G500" t="str">
            <v>Debit: Cost of products sold to customers. Credit: Cost of products returned by customers.</v>
          </cell>
        </row>
        <row r="501">
          <cell r="B501">
            <v>505601805</v>
          </cell>
          <cell r="C501" t="str">
            <v>COGS Customers FSV - Cans</v>
          </cell>
          <cell r="D501" t="str">
            <v>505601XXX</v>
          </cell>
          <cell r="E501" t="e">
            <v>#N/A</v>
          </cell>
          <cell r="F501" t="e">
            <v>#N/A</v>
          </cell>
          <cell r="G501" t="e">
            <v>#N/A</v>
          </cell>
        </row>
        <row r="502">
          <cell r="B502">
            <v>505101806</v>
          </cell>
          <cell r="C502" t="str">
            <v>COGS Customers Product - PET Resin, preforms, bottles</v>
          </cell>
          <cell r="D502" t="str">
            <v>505101XXX</v>
          </cell>
          <cell r="E502" t="str">
            <v>Cost of Goods Sold - Products</v>
          </cell>
          <cell r="F502" t="str">
            <v>The cost of products sold to customers. A product code should be used to designate the specific product to which the cost applies.</v>
          </cell>
          <cell r="G502" t="str">
            <v>Debit: Cost of products sold to customers. Credit: Cost of products returned by customers.</v>
          </cell>
        </row>
        <row r="503">
          <cell r="B503">
            <v>505601806</v>
          </cell>
          <cell r="C503" t="str">
            <v>COGS Customers FSV - PET Resin, preforms, bottles</v>
          </cell>
          <cell r="D503" t="str">
            <v>505601XXX</v>
          </cell>
          <cell r="E503" t="e">
            <v>#N/A</v>
          </cell>
          <cell r="F503" t="e">
            <v>#N/A</v>
          </cell>
          <cell r="G503" t="e">
            <v>#N/A</v>
          </cell>
        </row>
        <row r="504">
          <cell r="B504">
            <v>505101807</v>
          </cell>
          <cell r="C504" t="str">
            <v>COGS Customers Product - Labels</v>
          </cell>
          <cell r="D504" t="str">
            <v>505101XXX</v>
          </cell>
          <cell r="E504" t="str">
            <v>Cost of Goods Sold - Products</v>
          </cell>
          <cell r="F504" t="str">
            <v>The cost of products sold to customers. A product code should be used to designate the specific product to which the cost applies.</v>
          </cell>
          <cell r="G504" t="str">
            <v>Debit: Cost of products sold to customers. Credit: Cost of products returned by customers.</v>
          </cell>
        </row>
        <row r="505">
          <cell r="B505">
            <v>505601807</v>
          </cell>
          <cell r="C505" t="str">
            <v>COGS Customers FSV - Labels</v>
          </cell>
          <cell r="D505" t="str">
            <v>505601XXX</v>
          </cell>
          <cell r="E505" t="e">
            <v>#N/A</v>
          </cell>
          <cell r="F505" t="e">
            <v>#N/A</v>
          </cell>
          <cell r="G505" t="e">
            <v>#N/A</v>
          </cell>
        </row>
        <row r="506">
          <cell r="B506">
            <v>505101808</v>
          </cell>
          <cell r="C506" t="str">
            <v>COGS Customers Product - Packaging Material - Corrugate</v>
          </cell>
          <cell r="D506" t="str">
            <v>505101XXX</v>
          </cell>
          <cell r="E506" t="str">
            <v>Cost of Goods Sold - Products</v>
          </cell>
          <cell r="F506" t="str">
            <v>The cost of products sold to customers. A product code should be used to designate the specific product to which the cost applies.</v>
          </cell>
          <cell r="G506" t="str">
            <v>Debit: Cost of products sold to customers. Credit: Cost of products returned by customers.</v>
          </cell>
        </row>
        <row r="507">
          <cell r="B507">
            <v>505601808</v>
          </cell>
          <cell r="C507" t="str">
            <v>COGS Customers FSV - Packaging Material - Corrugate</v>
          </cell>
          <cell r="D507" t="str">
            <v>505601XXX</v>
          </cell>
          <cell r="E507" t="e">
            <v>#N/A</v>
          </cell>
          <cell r="F507" t="e">
            <v>#N/A</v>
          </cell>
          <cell r="G507" t="e">
            <v>#N/A</v>
          </cell>
        </row>
        <row r="508">
          <cell r="B508">
            <v>505101809</v>
          </cell>
          <cell r="C508" t="str">
            <v>COGS Customers Product - Closures &amp; Crowns</v>
          </cell>
          <cell r="D508" t="str">
            <v>505101XXX</v>
          </cell>
          <cell r="E508" t="str">
            <v>Cost of Goods Sold - Products</v>
          </cell>
          <cell r="F508" t="str">
            <v>The cost of products sold to customers. A product code should be used to designate the specific product to which the cost applies.</v>
          </cell>
          <cell r="G508" t="str">
            <v>Debit: Cost of products sold to customers. Credit: Cost of products returned by customers.</v>
          </cell>
        </row>
        <row r="509">
          <cell r="B509">
            <v>505601809</v>
          </cell>
          <cell r="C509" t="str">
            <v>COGS Customers FSV - Closures &amp; Crowns</v>
          </cell>
          <cell r="D509" t="str">
            <v>505601XXX</v>
          </cell>
          <cell r="E509" t="e">
            <v>#N/A</v>
          </cell>
          <cell r="F509" t="e">
            <v>#N/A</v>
          </cell>
          <cell r="G509" t="e">
            <v>#N/A</v>
          </cell>
        </row>
        <row r="510">
          <cell r="B510">
            <v>505101810</v>
          </cell>
          <cell r="C510" t="str">
            <v>COGS Customers Product - Shrink film/Stretch Wrap</v>
          </cell>
          <cell r="D510" t="str">
            <v>505101XXX</v>
          </cell>
          <cell r="E510" t="str">
            <v>Cost of Goods Sold - Products</v>
          </cell>
          <cell r="F510" t="str">
            <v>The cost of products sold to customers. A product code should be used to designate the specific product to which the cost applies.</v>
          </cell>
          <cell r="G510" t="str">
            <v>Debit: Cost of products sold to customers. Credit: Cost of products returned by customers.</v>
          </cell>
        </row>
        <row r="511">
          <cell r="B511">
            <v>505601810</v>
          </cell>
          <cell r="C511" t="str">
            <v>COGS Customers FSV - Shrink film/Stretch Wrap</v>
          </cell>
          <cell r="D511" t="str">
            <v>505601XXX</v>
          </cell>
          <cell r="E511" t="e">
            <v>#N/A</v>
          </cell>
          <cell r="F511" t="e">
            <v>#N/A</v>
          </cell>
          <cell r="G511" t="e">
            <v>#N/A</v>
          </cell>
        </row>
        <row r="512">
          <cell r="B512">
            <v>505101811</v>
          </cell>
          <cell r="C512" t="str">
            <v>COGS Customers Product - Other Packaging Material</v>
          </cell>
          <cell r="D512" t="str">
            <v>505101XXX</v>
          </cell>
          <cell r="E512" t="str">
            <v>Cost of Goods Sold - Products</v>
          </cell>
          <cell r="F512" t="str">
            <v>The cost of products sold to customers. A product code should be used to designate the specific product to which the cost applies.</v>
          </cell>
          <cell r="G512" t="str">
            <v>Debit: Cost of products sold to customers. Credit: Cost of products returned by customers.</v>
          </cell>
        </row>
        <row r="513">
          <cell r="B513">
            <v>505102811</v>
          </cell>
          <cell r="C513" t="str">
            <v>COGS Customers Syrup - Other Packaging Material</v>
          </cell>
          <cell r="D513" t="str">
            <v>505102XXX</v>
          </cell>
          <cell r="E513" t="str">
            <v>Cost of Goods Sold - Syrups</v>
          </cell>
          <cell r="F513" t="str">
            <v>The cost of syrup products sold to customers. A product code should be used to designate the specific product to which the cost applies.</v>
          </cell>
          <cell r="G513" t="str">
            <v>Debit: Cost of syrup products sold to customers. Credit: Cost of syrup products returned by customers.</v>
          </cell>
        </row>
        <row r="514">
          <cell r="B514">
            <v>505601811</v>
          </cell>
          <cell r="C514" t="str">
            <v>COGS Customers FSV - Other Packaging Material</v>
          </cell>
          <cell r="D514" t="str">
            <v>505601XXX</v>
          </cell>
          <cell r="E514" t="e">
            <v>#N/A</v>
          </cell>
          <cell r="F514" t="e">
            <v>#N/A</v>
          </cell>
          <cell r="G514" t="e">
            <v>#N/A</v>
          </cell>
        </row>
        <row r="515">
          <cell r="B515">
            <v>505101818</v>
          </cell>
          <cell r="C515" t="str">
            <v>COGS Customers Product - Glass Packaging</v>
          </cell>
          <cell r="D515" t="str">
            <v>505101XXX</v>
          </cell>
          <cell r="E515" t="str">
            <v>Cost of Goods Sold - Products</v>
          </cell>
          <cell r="F515" t="str">
            <v>The cost of products sold to customers. A product code should be used to designate the specific product to which the cost applies.</v>
          </cell>
          <cell r="G515" t="str">
            <v>Debit: Cost of products sold to customers. Credit: Cost of products returned by customers.</v>
          </cell>
        </row>
        <row r="516">
          <cell r="B516">
            <v>505601818</v>
          </cell>
          <cell r="C516" t="str">
            <v>COGS Customers FSV - Glass Packaging</v>
          </cell>
          <cell r="D516" t="str">
            <v>505601XXX</v>
          </cell>
          <cell r="E516" t="e">
            <v>#N/A</v>
          </cell>
          <cell r="F516" t="e">
            <v>#N/A</v>
          </cell>
          <cell r="G516" t="e">
            <v>#N/A</v>
          </cell>
        </row>
        <row r="517">
          <cell r="B517">
            <v>505101812</v>
          </cell>
          <cell r="C517" t="str">
            <v>COGS Customers Product - Cash - Variable Expenses</v>
          </cell>
          <cell r="D517" t="str">
            <v>505101XXX</v>
          </cell>
          <cell r="E517" t="str">
            <v>Cost of Goods Sold - Products</v>
          </cell>
          <cell r="F517" t="str">
            <v>The cost of products sold to customers. A product code should be used to designate the specific product to which the cost applies.</v>
          </cell>
          <cell r="G517" t="str">
            <v>Debit: Cost of products sold to customers. Credit: Cost of products returned by customers.</v>
          </cell>
        </row>
        <row r="518">
          <cell r="B518">
            <v>505102812</v>
          </cell>
          <cell r="C518" t="str">
            <v>COGS Customers Syrup - Cash - Variable Expenses</v>
          </cell>
          <cell r="D518" t="str">
            <v>505102XXX</v>
          </cell>
          <cell r="E518" t="str">
            <v>Cost of Goods Sold - Syrups</v>
          </cell>
          <cell r="F518" t="str">
            <v>The cost of syrup products sold to customers. A product code should be used to designate the specific product to which the cost applies.</v>
          </cell>
          <cell r="G518" t="str">
            <v>Debit: Cost of syrup products sold to customers. Credit: Cost of syrup products returned by customers.</v>
          </cell>
        </row>
        <row r="519">
          <cell r="B519">
            <v>505601812</v>
          </cell>
          <cell r="C519" t="str">
            <v>COGS Customers FSV - Cash - Variable Expenses</v>
          </cell>
          <cell r="D519" t="str">
            <v>505601XXX</v>
          </cell>
          <cell r="E519" t="e">
            <v>#N/A</v>
          </cell>
          <cell r="F519" t="e">
            <v>#N/A</v>
          </cell>
          <cell r="G519" t="e">
            <v>#N/A</v>
          </cell>
        </row>
        <row r="520">
          <cell r="B520">
            <v>505101813</v>
          </cell>
          <cell r="C520" t="str">
            <v>COGS Customers Product - Cash - Fixed Expenses</v>
          </cell>
          <cell r="D520" t="str">
            <v>505101XXX</v>
          </cell>
          <cell r="E520" t="str">
            <v>Cost of Goods Sold - Products</v>
          </cell>
          <cell r="F520" t="str">
            <v>The cost of products sold to customers. A product code should be used to designate the specific product to which the cost applies.</v>
          </cell>
          <cell r="G520" t="str">
            <v>Debit: Cost of products sold to customers. Credit: Cost of products returned by customers.</v>
          </cell>
        </row>
        <row r="521">
          <cell r="B521">
            <v>505102813</v>
          </cell>
          <cell r="C521" t="str">
            <v>COGS Customers Syrup - Cash - Fixed Expenses</v>
          </cell>
          <cell r="D521" t="str">
            <v>505102XXX</v>
          </cell>
          <cell r="E521" t="str">
            <v>Cost of Goods Sold - Syrups</v>
          </cell>
          <cell r="F521" t="str">
            <v>The cost of syrup products sold to customers. A product code should be used to designate the specific product to which the cost applies.</v>
          </cell>
          <cell r="G521" t="str">
            <v>Debit: Cost of syrup products sold to customers. Credit: Cost of syrup products returned by customers.</v>
          </cell>
        </row>
        <row r="522">
          <cell r="B522">
            <v>505601813</v>
          </cell>
          <cell r="C522" t="str">
            <v>COGS Customers FSV - Cash - Fixed Expenses</v>
          </cell>
          <cell r="D522" t="str">
            <v>505601XXX</v>
          </cell>
          <cell r="E522" t="e">
            <v>#N/A</v>
          </cell>
          <cell r="F522" t="e">
            <v>#N/A</v>
          </cell>
          <cell r="G522" t="e">
            <v>#N/A</v>
          </cell>
        </row>
        <row r="523">
          <cell r="B523">
            <v>505101814</v>
          </cell>
          <cell r="C523" t="str">
            <v>COGS Customers Product - Non Cash - Fixed Expenses</v>
          </cell>
          <cell r="D523" t="str">
            <v>505101XXX</v>
          </cell>
          <cell r="E523" t="str">
            <v>Cost of Goods Sold - Products</v>
          </cell>
          <cell r="F523" t="str">
            <v>The cost of products sold to customers. A product code should be used to designate the specific product to which the cost applies.</v>
          </cell>
          <cell r="G523" t="str">
            <v>Debit: Cost of products sold to customers. Credit: Cost of products returned by customers.</v>
          </cell>
        </row>
        <row r="524">
          <cell r="B524">
            <v>505102814</v>
          </cell>
          <cell r="C524" t="str">
            <v>COGS Customers Syrup - Non Cash - Fixed Expenses</v>
          </cell>
          <cell r="D524" t="str">
            <v>505102XXX</v>
          </cell>
          <cell r="E524" t="str">
            <v>Cost of Goods Sold - Syrups</v>
          </cell>
          <cell r="F524" t="str">
            <v>The cost of syrup products sold to customers. A product code should be used to designate the specific product to which the cost applies.</v>
          </cell>
          <cell r="G524" t="str">
            <v>Debit: Cost of syrup products sold to customers. Credit: Cost of syrup products returned by customers.</v>
          </cell>
        </row>
        <row r="525">
          <cell r="B525">
            <v>505601814</v>
          </cell>
          <cell r="C525" t="str">
            <v>COGS Customers FSV - Non Cash - Fixed Expenses</v>
          </cell>
          <cell r="D525" t="str">
            <v>505601XXX</v>
          </cell>
          <cell r="E525" t="e">
            <v>#N/A</v>
          </cell>
          <cell r="F525" t="e">
            <v>#N/A</v>
          </cell>
          <cell r="G525" t="e">
            <v>#N/A</v>
          </cell>
        </row>
        <row r="526">
          <cell r="B526">
            <v>505201000</v>
          </cell>
          <cell r="C526" t="str">
            <v>COGS - Vendors, Coolers, Dispensers, and Parts</v>
          </cell>
          <cell r="D526" t="str">
            <v>505201XXX</v>
          </cell>
          <cell r="E526" t="str">
            <v>Cost of Goods Sold - Vendors, Coolers, Dispensers and Parts</v>
          </cell>
          <cell r="F526" t="str">
            <v>The cost of vendors, coolers, dispensers and parts sold to customers.</v>
          </cell>
          <cell r="G526" t="str">
            <v>Debit: Cost of vendors, coolers, dispensers and parts sold to customers. Credit: Cost of vendors, coolers, dispensers and parts returned by customers.</v>
          </cell>
        </row>
        <row r="527">
          <cell r="B527">
            <v>505301000</v>
          </cell>
          <cell r="C527" t="str">
            <v>COGS - Promo Mtrl</v>
          </cell>
          <cell r="D527" t="str">
            <v>505301XXX</v>
          </cell>
          <cell r="E527" t="str">
            <v>Cost of Goods Sold - Advertising and Sales Promotion Materials</v>
          </cell>
          <cell r="F527" t="str">
            <v>The cost of advertising and sales promotion materials sold to customers.</v>
          </cell>
          <cell r="G527" t="str">
            <v>Debit: Cost of advertising and sales promotion materials sold to customers. Credit: Cost of advertising and sales promotion materials returned by customers.</v>
          </cell>
        </row>
        <row r="528">
          <cell r="B528">
            <v>505401000</v>
          </cell>
          <cell r="C528" t="str">
            <v>COGS - Misc.</v>
          </cell>
          <cell r="D528" t="str">
            <v>505401XXX</v>
          </cell>
          <cell r="E528" t="str">
            <v>Cost of Goods Sold - Miscellaneous</v>
          </cell>
          <cell r="F528" t="str">
            <v xml:space="preserve">The cost of other miscellaneous items sold to customers, such as supplies, glasses, straws and cups. Include other items that are not covered by product codes and not specifically provided for in other cost of goods and services accounts. </v>
          </cell>
          <cell r="G528" t="str">
            <v>Debit: Cost of laboratory supplies, glasses, straws and cups sold to customers. Credit: Cost of miscellaneous merchandise returned by customers.</v>
          </cell>
        </row>
        <row r="529">
          <cell r="B529">
            <v>605101000</v>
          </cell>
          <cell r="C529" t="str">
            <v>Variances-Purchase Price</v>
          </cell>
          <cell r="D529" t="str">
            <v>605101XXX</v>
          </cell>
          <cell r="E529" t="str">
            <v>Variances - PPV Ingredient/Packaging</v>
          </cell>
          <cell r="F529"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29"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0">
          <cell r="B530">
            <v>605101801</v>
          </cell>
          <cell r="C530" t="str">
            <v>Variances - Purchase Price - Ingredients</v>
          </cell>
          <cell r="D530" t="str">
            <v>605101XXX</v>
          </cell>
          <cell r="E530" t="str">
            <v>Variances - PPV Ingredient/Packaging</v>
          </cell>
          <cell r="F530"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30"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1">
          <cell r="B531">
            <v>605101802</v>
          </cell>
          <cell r="C531" t="str">
            <v>Variances - Purchase Price - Packaging</v>
          </cell>
          <cell r="D531" t="str">
            <v>605101XXX</v>
          </cell>
          <cell r="E531" t="str">
            <v>Variances - PPV Ingredient/Packaging</v>
          </cell>
          <cell r="F531"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31"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2">
          <cell r="B532">
            <v>605101803</v>
          </cell>
          <cell r="C532" t="str">
            <v>Variances - Purchase Price - Sugar, HFCS &amp; Sweeteners</v>
          </cell>
          <cell r="D532" t="str">
            <v>605101XXX</v>
          </cell>
          <cell r="E532" t="str">
            <v>Variances - PPV Ingredient/Packaging</v>
          </cell>
          <cell r="F532"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32"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3">
          <cell r="B533">
            <v>605101804</v>
          </cell>
          <cell r="C533" t="str">
            <v>Variances - Purchase Price - Resin (PET)</v>
          </cell>
          <cell r="D533" t="str">
            <v>605101XXX</v>
          </cell>
          <cell r="E533" t="str">
            <v>Variances - PPV Ingredient/Packaging</v>
          </cell>
          <cell r="F533"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33"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4">
          <cell r="B534">
            <v>605101805</v>
          </cell>
          <cell r="C534" t="str">
            <v>Variances - Purchase Price - Aluminum (Cans)</v>
          </cell>
          <cell r="D534" t="str">
            <v>605101XXX</v>
          </cell>
          <cell r="E534" t="str">
            <v>Variances - PPV Ingredient/Packaging</v>
          </cell>
          <cell r="F534"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34"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5">
          <cell r="B535">
            <v>605101806</v>
          </cell>
          <cell r="C535" t="str">
            <v>Variances - Purchase Price - Other RM/PM</v>
          </cell>
          <cell r="D535" t="str">
            <v>605101XXX</v>
          </cell>
          <cell r="E535" t="str">
            <v>Variances - PPV Ingredient/Packaging</v>
          </cell>
          <cell r="F535" t="str">
            <v>This account is used to hold the difference between the actual ingredient and packaging price paid for an item and the standard price of that item, excluding freight and exchange. This is known as the purchase price variance (PPV). The variance held in this account is the gross amount excluding the exchange impact from source currency to local currency. The standard cost, while held in total on SAP, can be made up of a number of components such as supplier price, freight and duty. Only differences between actual and standard resulting from ingredient and packaging price changes are posted to this account regardless of the cause. PPV on all purchased inventory items is held in this account. This includes ingredient items, packaging items and purchased finished products. The only exception is for finished product which is sold between company codes. The PPV account is held by material item, thus a product code is needed before a posting can be made. SAP automatically posts PPV based on background configuration settings, and picks the correct cost center (department) and profit center based on these settings.</v>
          </cell>
          <cell r="G535" t="str">
            <v>PPV is a two step process in SAP. Upon receipt of product, SAP debits inventory at the standard cost and credits GRIR (payable accrual account) at the purchase order price, credits any freight/duty accounts which have been set up on the order, and posts the balance to PPV. Upon receipt of the invoice, SAP will debit GRIR, credit vendor, and post the difference to PPV.</v>
          </cell>
        </row>
        <row r="536">
          <cell r="B536">
            <v>605102000</v>
          </cell>
          <cell r="C536" t="str">
            <v>Variances - Usage</v>
          </cell>
          <cell r="D536" t="str">
            <v>605102XXX</v>
          </cell>
          <cell r="E536" t="str">
            <v>Variances - Materials Usage</v>
          </cell>
          <cell r="F536" t="str">
            <v>This account is used to hold manufacturing variances, based on the difference between the standard cost of a product and the sum of the items used in its manufacture. Usage variance in SAP can be broken down between costing variance and production variance. Costing variance is the difference between the quantities required as per the standard cost estimate and the quantities required as per the current bill of material (planned quantities). Production variance is the difference between the actual quantities used and the planned quantities. All values are at standard, thus the variances are purely quantity related.</v>
          </cell>
          <cell r="G536" t="str">
            <v>Debit: Unfavorable usage variances. Credit: Favorable usage variances.</v>
          </cell>
        </row>
        <row r="537">
          <cell r="B537">
            <v>605102801</v>
          </cell>
          <cell r="C537" t="str">
            <v>Variances - Usage - Ingredients</v>
          </cell>
          <cell r="D537" t="str">
            <v>605102XXX</v>
          </cell>
          <cell r="E537" t="str">
            <v>Variances - Materials Usage</v>
          </cell>
          <cell r="F537" t="str">
            <v>This account is used to hold manufacturing variances, based on the difference between the standard cost of a product and the sum of the items used in its manufacture. Usage variance in SAP can be broken down between costing variance and production variance. Costing variance is the difference between the quantities required as per the standard cost estimate and the quantities required as per the current bill of material (planned quantities). Production variance is the difference between the actual quantities used and the planned quantities. All values are at standard, thus the variances are purely quantity related.</v>
          </cell>
          <cell r="G537" t="str">
            <v>Debit: Unfavorable usage variances. Credit: Favorable usage variances.</v>
          </cell>
        </row>
        <row r="538">
          <cell r="B538">
            <v>605102802</v>
          </cell>
          <cell r="C538" t="str">
            <v>Variances - Usage - Packaging</v>
          </cell>
          <cell r="D538" t="str">
            <v>605102XXX</v>
          </cell>
          <cell r="E538" t="str">
            <v>Variances - Materials Usage</v>
          </cell>
          <cell r="F538" t="str">
            <v>This account is used to hold manufacturing variances, based on the difference between the standard cost of a product and the sum of the items used in its manufacture. Usage variance in SAP can be broken down between costing variance and production variance. Costing variance is the difference between the quantities required as per the standard cost estimate and the quantities required as per the current bill of material (planned quantities). Production variance is the difference between the actual quantities used and the planned quantities. All values are at standard, thus the variances are purely quantity related.</v>
          </cell>
          <cell r="G538" t="str">
            <v>Debit: Unfavorable usage variances. Credit: Favorable usage variances.</v>
          </cell>
        </row>
        <row r="539">
          <cell r="B539">
            <v>605103000</v>
          </cell>
          <cell r="C539" t="str">
            <v>Variances - Variances - Transfers In</v>
          </cell>
          <cell r="D539" t="str">
            <v>605103XXX</v>
          </cell>
          <cell r="E539" t="str">
            <v>Variances - Transfers In</v>
          </cell>
          <cell r="F539" t="str">
            <v xml:space="preserve">This account holds the variances for finished products purchased. When the purchased article is also manufactured locally, it is valued at the standard cost established for the same local article. When the purchased article is not manufactured locally, the standard will be the expected cost into the warehouse. The variance is recorded in the ratio of the standard cost of each item to the total standard cost of all transfers-in. </v>
          </cell>
          <cell r="G539" t="str">
            <v>Debit: Unfavorable price variances of finished products purchased. Credit: Favorable price variances of finished products purchased.</v>
          </cell>
        </row>
        <row r="540">
          <cell r="B540">
            <v>605104000</v>
          </cell>
          <cell r="C540" t="str">
            <v>Variances-Toll Chg</v>
          </cell>
          <cell r="D540" t="str">
            <v>605104XXX</v>
          </cell>
          <cell r="E540" t="str">
            <v>Variances - Toll Charges</v>
          </cell>
          <cell r="F540" t="str">
            <v>This account is used to hold variances generated as a result of third party toll filling activity. Although the 3rd party is an outside entity, the inventory still remains part of the concentrate plant's books. In some cases the 3rd party can be maintained as separate plant on SAP; however, the 3rd party plant is still part of the concentrates plant's company code. The inventory sent to the 3rd party can still be seen on SAP as stock held at a sub-contractor. On occasions 3rd parties fill product on behalf of a concentrate plant. In these situations the standard cost of the item contains the expected fee for this filling as well as the cost of the concentrate to be consumed in the process. All variances from these components are automatically posted to this account based on background configuration settings.</v>
          </cell>
          <cell r="G540" t="str">
            <v>When the filled item is received into inventory, SAP debits the inventory account at the standard cost of the item. It then relieves the inventory consumed in the filling process based on the bill of material which is maintained on SAP. It also credits GRIR (payable accrual account) at the purchase order price and credits any other conditions which have been set up on the order. The offset of each of these postings is 605104XXX, thus the net effect of these postings is a variance against standard. A further variance can be generated when the 3rd party invoices are received and paid.</v>
          </cell>
        </row>
        <row r="541">
          <cell r="B541">
            <v>605105000</v>
          </cell>
          <cell r="C541" t="str">
            <v>Variancess-Std Cost R</v>
          </cell>
          <cell r="D541" t="str">
            <v>605105XXX</v>
          </cell>
          <cell r="E541" t="str">
            <v>Variances - Std Cost Reval - Deferral of CY Var</v>
          </cell>
          <cell r="F541" t="str">
            <v>Percentage of the total full year Rolling Estimate variances. Deferred inventory should be calculated on PPV price, determined OH absorption, determined OH exchange, OH spend, OH exchange and material usage. The percentage of variances allocated to deferred inventory should be based on the weeks of stocks carrying policy. The balance of the account is carried to the following year and is amortized when the related inventories are sold.</v>
          </cell>
          <cell r="G541" t="str">
            <v>Debit: Unfavorable variances. Credit: Favorable variances.</v>
          </cell>
        </row>
        <row r="542">
          <cell r="B542">
            <v>605106000</v>
          </cell>
          <cell r="C542" t="str">
            <v>Variances-Bk to Phys</v>
          </cell>
          <cell r="D542" t="str">
            <v>605106XXX</v>
          </cell>
          <cell r="E542" t="str">
            <v>Variances - Book to Physical Adjustments</v>
          </cell>
          <cell r="F542" t="str">
            <v>While there are no automatic postings to this account, it is used to hold any adjustments which are needed due to the under/over recovery of overhead. There is no FI general ledger account for overhead absorption. Instead the absorption is deemed to be the balance on the consumption accounts. The consumption accounts are the offset accounts for all the inventory movements on a process order. Although there is no direct overhead posting to FI, the balance on the consumption accounts should equal the Overhead Absorption. It is not recommended that journal entries are posted to the consumption accounts. Adjustments / corrections are therefore posted to this account, which is considered to part of the total overhead recovery (absorption) for a plant.</v>
          </cell>
          <cell r="G542" t="str">
            <v>Debit: Unfavorable variances. Credit: Favorable variances.</v>
          </cell>
        </row>
        <row r="543">
          <cell r="B543">
            <v>605107000</v>
          </cell>
          <cell r="C543" t="str">
            <v>Variances -  Exchange</v>
          </cell>
          <cell r="D543" t="str">
            <v>605107XXX</v>
          </cell>
          <cell r="E543" t="str">
            <v>Variances - Exchange Matchins</v>
          </cell>
          <cell r="F543" t="str">
            <v>This account holds the impact on cost of sales of changes in exchange rates from Business Plan to Actual. This is called exchange matching. Standard costs are issued to regions in each region's billing currency. The conversion from the concentrate plant’s local currency to the region’s billing currency is done using an agreed exchange rate, which is held in SAP as a specific exchange rate type (SC1). Each month’s cost of sales is posted to the region’s profit center using the agreed SC1 exchange rate. Postings to this account are automatically generated and are held at customer and product level.</v>
          </cell>
          <cell r="G543" t="str">
            <v>When a billing document is generated, SAP calculates the difference between the monthly actual rate and the agreed SC1 exchange rate and posts that difference to this account. Unfavorable variances are debited, and favorable variances are credited.</v>
          </cell>
        </row>
        <row r="544">
          <cell r="B544">
            <v>605108000</v>
          </cell>
          <cell r="C544" t="str">
            <v>Variances -Internal transfers</v>
          </cell>
          <cell r="D544" t="str">
            <v>605108XXX</v>
          </cell>
          <cell r="E544" t="str">
            <v>Variances - Internal Transfers</v>
          </cell>
          <cell r="F544" t="str">
            <v>This account holds the impact on cost when an item is moved between two plants, in the same company code, where there is a different standard cost in each plant. The postings are automatic based on inventory movement types. When an item is moved between plants, SAP reduces the sending plant’s inventory based on the standard cost of the sending plant. It also increases the inventory balance of the receiving plant, based on the standard cost of the item in the receiving plant. Any variance as a result of this transaction is automatically posted to this account and is recorded by material against the cost center of the receiving plant.</v>
          </cell>
          <cell r="G544" t="str">
            <v>Debit: Unfavorable variances. Credit: Favorable variances.</v>
          </cell>
        </row>
        <row r="545">
          <cell r="B545">
            <v>605108100</v>
          </cell>
          <cell r="C545" t="str">
            <v>Other Variances - Absorption</v>
          </cell>
          <cell r="D545" t="str">
            <v>605108XXX</v>
          </cell>
          <cell r="E545" t="str">
            <v>Variances - Internal Transfers</v>
          </cell>
          <cell r="F545" t="str">
            <v>This account holds the impact on cost when an item is moved between two plants, in the same company code, where there is a different standard cost in each plant. The postings are automatic based on inventory movement types. When an item is moved between plants, SAP reduces the sending plant’s inventory based on the standard cost of the sending plant. It also increases the inventory balance of the receiving plant, based on the standard cost of the item in the receiving plant. Any variance as a result of this transaction is automatically posted to this account and is recorded by material against the cost center of the receiving plant.</v>
          </cell>
          <cell r="G545" t="str">
            <v>Debit: Unfavorable variances. Credit: Favorable variances.</v>
          </cell>
        </row>
        <row r="546">
          <cell r="B546">
            <v>510101000</v>
          </cell>
          <cell r="C546" t="str">
            <v>COGS - I/C Prod</v>
          </cell>
          <cell r="D546" t="str">
            <v>510101XXX</v>
          </cell>
          <cell r="E546" t="str">
            <v>Cost of Goods Sold - Consolidated Affiliates - Products - Intrasegment</v>
          </cell>
          <cell r="F546" t="str">
            <v>The cost of products sold to consolidated affiliates within the seller's segment. A product code should be used to designate the specific product to which the cost applies.</v>
          </cell>
          <cell r="G546" t="str">
            <v>Debit: Cost of products sold to consolidated affiliates within the seller's segment. Credit: Cost of products returned by consolidated affiliates within the seller's segment.</v>
          </cell>
        </row>
        <row r="547">
          <cell r="B547">
            <v>510101801</v>
          </cell>
          <cell r="C547" t="str">
            <v>Cost of Goods I/C - Concentrate</v>
          </cell>
          <cell r="D547" t="str">
            <v>510101XXX</v>
          </cell>
          <cell r="E547" t="str">
            <v>Cost of Goods Sold - Consolidated Affiliates - Products - Intrasegment</v>
          </cell>
          <cell r="F547" t="str">
            <v>The cost of products sold to consolidated affiliates within the seller's segment. A product code should be used to designate the specific product to which the cost applies.</v>
          </cell>
          <cell r="G547" t="str">
            <v>Debit: Cost of products sold to consolidated affiliates within the seller's segment. Credit: Cost of products returned by consolidated affiliates within the seller's segment.</v>
          </cell>
        </row>
        <row r="548">
          <cell r="B548">
            <v>510101820</v>
          </cell>
          <cell r="C548" t="str">
            <v>Cost of Goods I/C - Concentrate Incidence</v>
          </cell>
          <cell r="D548" t="str">
            <v>510101XXX</v>
          </cell>
          <cell r="E548" t="str">
            <v>Cost of Goods Sold - Consolidated Affiliates - Products - Intrasegment</v>
          </cell>
          <cell r="F548" t="str">
            <v>The cost of products sold to consolidated affiliates within the seller's segment. A product code should be used to designate the specific product to which the cost applies.</v>
          </cell>
          <cell r="G548" t="str">
            <v>Debit: Cost of products sold to consolidated affiliates within the seller's segment. Credit: Cost of products returned by consolidated affiliates within the seller's segment.</v>
          </cell>
        </row>
        <row r="549">
          <cell r="B549">
            <v>510101802</v>
          </cell>
          <cell r="C549" t="str">
            <v>Cost of Goods I/C - Sweetener: Other</v>
          </cell>
          <cell r="D549" t="str">
            <v>510101XXX</v>
          </cell>
          <cell r="E549" t="str">
            <v>Cost of Goods Sold - Consolidated Affiliates - Products - Intrasegment</v>
          </cell>
          <cell r="F549" t="str">
            <v>The cost of products sold to consolidated affiliates within the seller's segment. A product code should be used to designate the specific product to which the cost applies.</v>
          </cell>
          <cell r="G549" t="str">
            <v>Debit: Cost of products sold to consolidated affiliates within the seller's segment. Credit: Cost of products returned by consolidated affiliates within the seller's segment.</v>
          </cell>
        </row>
        <row r="550">
          <cell r="B550">
            <v>510101821</v>
          </cell>
          <cell r="C550" t="str">
            <v>Cost of Goods I/C - Sweetener: Sugar</v>
          </cell>
          <cell r="D550" t="str">
            <v>510101XXX</v>
          </cell>
          <cell r="E550" t="str">
            <v>Cost of Goods Sold - Consolidated Affiliates - Products - Intrasegment</v>
          </cell>
          <cell r="F550" t="str">
            <v>The cost of products sold to consolidated affiliates within the seller's segment. A product code should be used to designate the specific product to which the cost applies.</v>
          </cell>
          <cell r="G550" t="str">
            <v>Debit: Cost of products sold to consolidated affiliates within the seller's segment. Credit: Cost of products returned by consolidated affiliates within the seller's segment.</v>
          </cell>
        </row>
        <row r="551">
          <cell r="B551">
            <v>510101822</v>
          </cell>
          <cell r="C551" t="str">
            <v>Cost of Goods I/C - Sweetener: HFCS</v>
          </cell>
          <cell r="D551" t="str">
            <v>510101XXX</v>
          </cell>
          <cell r="E551" t="str">
            <v>Cost of Goods Sold - Consolidated Affiliates - Products - Intrasegment</v>
          </cell>
          <cell r="F551" t="str">
            <v>The cost of products sold to consolidated affiliates within the seller's segment. A product code should be used to designate the specific product to which the cost applies.</v>
          </cell>
          <cell r="G551" t="str">
            <v>Debit: Cost of products sold to consolidated affiliates within the seller's segment. Credit: Cost of products returned by consolidated affiliates within the seller's segment.</v>
          </cell>
        </row>
        <row r="552">
          <cell r="B552">
            <v>510101803</v>
          </cell>
          <cell r="C552" t="str">
            <v>Cost of Goods I/C - Other Pulp</v>
          </cell>
          <cell r="D552" t="str">
            <v>510101XXX</v>
          </cell>
          <cell r="E552" t="str">
            <v>Cost of Goods Sold - Consolidated Affiliates - Products - Intrasegment</v>
          </cell>
          <cell r="F552" t="str">
            <v>The cost of products sold to consolidated affiliates within the seller's segment. A product code should be used to designate the specific product to which the cost applies.</v>
          </cell>
          <cell r="G552" t="str">
            <v>Debit: Cost of products sold to consolidated affiliates within the seller's segment. Credit: Cost of products returned by consolidated affiliates within the seller's segment.</v>
          </cell>
        </row>
        <row r="553">
          <cell r="B553">
            <v>510101804</v>
          </cell>
          <cell r="C553" t="str">
            <v>Cost of Goods - Other Ingredients</v>
          </cell>
          <cell r="D553" t="str">
            <v>510101XXX</v>
          </cell>
          <cell r="E553" t="str">
            <v>Cost of Goods Sold - Consolidated Affiliates - Products - Intrasegment</v>
          </cell>
          <cell r="F553" t="str">
            <v>The cost of products sold to consolidated affiliates within the seller's segment. A product code should be used to designate the specific product to which the cost applies.</v>
          </cell>
          <cell r="G553" t="str">
            <v>Debit: Cost of products sold to consolidated affiliates within the seller's segment. Credit: Cost of products returned by consolidated affiliates within the seller's segment.</v>
          </cell>
        </row>
        <row r="554">
          <cell r="B554">
            <v>510101815</v>
          </cell>
          <cell r="C554" t="str">
            <v>Cost of Goods - Subcontracting</v>
          </cell>
          <cell r="D554" t="str">
            <v>510101XXX</v>
          </cell>
          <cell r="E554" t="str">
            <v>Cost of Goods Sold - Consolidated Affiliates - Products - Intrasegment</v>
          </cell>
          <cell r="F554" t="str">
            <v>The cost of products sold to consolidated affiliates within the seller's segment. A product code should be used to designate the specific product to which the cost applies.</v>
          </cell>
          <cell r="G554" t="str">
            <v>Debit: Cost of products sold to consolidated affiliates within the seller's segment. Credit: Cost of products returned by consolidated affiliates within the seller's segment.</v>
          </cell>
        </row>
        <row r="555">
          <cell r="B555">
            <v>510101816</v>
          </cell>
          <cell r="C555" t="str">
            <v>Cost of Goods I/C - Haulage (to Sales Warehouse)</v>
          </cell>
          <cell r="D555" t="str">
            <v>510101XXX</v>
          </cell>
          <cell r="E555" t="str">
            <v>Cost of Goods Sold - Consolidated Affiliates - Products - Intrasegment</v>
          </cell>
          <cell r="F555" t="str">
            <v>The cost of products sold to consolidated affiliates within the seller's segment. A product code should be used to designate the specific product to which the cost applies.</v>
          </cell>
          <cell r="G555" t="str">
            <v>Debit: Cost of products sold to consolidated affiliates within the seller's segment. Credit: Cost of products returned by consolidated affiliates within the seller's segment.</v>
          </cell>
        </row>
        <row r="556">
          <cell r="B556">
            <v>510101817</v>
          </cell>
          <cell r="C556" t="str">
            <v>Cost of Goods - Cons Aff - Brought-in Products</v>
          </cell>
          <cell r="D556" t="str">
            <v>510101XXX</v>
          </cell>
          <cell r="E556" t="str">
            <v>Cost of Goods Sold - Consolidated Affiliates - Products - Intrasegment</v>
          </cell>
          <cell r="F556" t="str">
            <v>The cost of products sold to consolidated affiliates within the seller's segment. A product code should be used to designate the specific product to which the cost applies.</v>
          </cell>
          <cell r="G556" t="str">
            <v>Debit: Cost of products sold to consolidated affiliates within the seller's segment. Credit: Cost of products returned by consolidated affiliates within the seller's segment.</v>
          </cell>
        </row>
        <row r="557">
          <cell r="B557">
            <v>510101819</v>
          </cell>
          <cell r="C557" t="str">
            <v>Cost of Goods I/C - Coffee</v>
          </cell>
          <cell r="D557" t="str">
            <v>510101XXX</v>
          </cell>
          <cell r="E557" t="str">
            <v>Cost of Goods Sold - Consolidated Affiliates - Products - Intrasegment</v>
          </cell>
          <cell r="F557" t="str">
            <v>The cost of products sold to consolidated affiliates within the seller's segment. A product code should be used to designate the specific product to which the cost applies.</v>
          </cell>
          <cell r="G557" t="str">
            <v>Debit: Cost of products sold to consolidated affiliates within the seller's segment. Credit: Cost of products returned by consolidated affiliates within the seller's segment.</v>
          </cell>
        </row>
        <row r="558">
          <cell r="B558">
            <v>510101823</v>
          </cell>
          <cell r="C558" t="str">
            <v>Cost of Goods I/C - Pulp: Orange Juice</v>
          </cell>
          <cell r="D558" t="str">
            <v>510101XXX</v>
          </cell>
          <cell r="E558" t="str">
            <v>Cost of Goods Sold - Consolidated Affiliates - Products - Intrasegment</v>
          </cell>
          <cell r="F558" t="str">
            <v>The cost of products sold to consolidated affiliates within the seller's segment. A product code should be used to designate the specific product to which the cost applies.</v>
          </cell>
          <cell r="G558" t="str">
            <v>Debit: Cost of products sold to consolidated affiliates within the seller's segment. Credit: Cost of products returned by consolidated affiliates within the seller's segment.</v>
          </cell>
        </row>
        <row r="559">
          <cell r="B559">
            <v>510101824</v>
          </cell>
          <cell r="C559" t="str">
            <v>Cost of Goods I/C - Pulp: Other Juices</v>
          </cell>
          <cell r="D559" t="str">
            <v>510101XXX</v>
          </cell>
          <cell r="E559" t="str">
            <v>Cost of Goods Sold - Consolidated Affiliates - Products - Intrasegment</v>
          </cell>
          <cell r="F559" t="str">
            <v>The cost of products sold to consolidated affiliates within the seller's segment. A product code should be used to designate the specific product to which the cost applies.</v>
          </cell>
          <cell r="G559" t="str">
            <v>Debit: Cost of products sold to consolidated affiliates within the seller's segment. Credit: Cost of products returned by consolidated affiliates within the seller's segment.</v>
          </cell>
        </row>
        <row r="560">
          <cell r="B560">
            <v>510101825</v>
          </cell>
          <cell r="C560" t="str">
            <v>Cost of Goods I/C - Orange Pulp</v>
          </cell>
          <cell r="D560" t="str">
            <v>510101XXX</v>
          </cell>
          <cell r="E560" t="str">
            <v>Cost of Goods Sold - Consolidated Affiliates - Products - Intrasegment</v>
          </cell>
          <cell r="F560" t="str">
            <v>The cost of products sold to consolidated affiliates within the seller's segment. A product code should be used to designate the specific product to which the cost applies.</v>
          </cell>
          <cell r="G560" t="str">
            <v>Debit: Cost of products sold to consolidated affiliates within the seller's segment. Credit: Cost of products returned by consolidated affiliates within the seller's segment.</v>
          </cell>
        </row>
        <row r="561">
          <cell r="B561">
            <v>510101826</v>
          </cell>
          <cell r="C561" t="str">
            <v>Cost of Goods I/C - Other Raw Materials</v>
          </cell>
          <cell r="D561" t="str">
            <v>510101XXX</v>
          </cell>
          <cell r="E561" t="str">
            <v>Cost of Goods Sold - Consolidated Affiliates - Products - Intrasegment</v>
          </cell>
          <cell r="F561" t="str">
            <v>The cost of products sold to consolidated affiliates within the seller's segment. A product code should be used to designate the specific product to which the cost applies.</v>
          </cell>
          <cell r="G561" t="str">
            <v>Debit: Cost of products sold to consolidated affiliates within the seller's segment. Credit: Cost of products returned by consolidated affiliates within the seller's segment.</v>
          </cell>
        </row>
        <row r="562">
          <cell r="B562">
            <v>510101805</v>
          </cell>
          <cell r="C562" t="str">
            <v>Cost of Goods I/C - Cans</v>
          </cell>
          <cell r="D562" t="str">
            <v>510101XXX</v>
          </cell>
          <cell r="E562" t="str">
            <v>Cost of Goods Sold - Consolidated Affiliates - Products - Intrasegment</v>
          </cell>
          <cell r="F562" t="str">
            <v>The cost of products sold to consolidated affiliates within the seller's segment. A product code should be used to designate the specific product to which the cost applies.</v>
          </cell>
          <cell r="G562" t="str">
            <v>Debit: Cost of products sold to consolidated affiliates within the seller's segment. Credit: Cost of products returned by consolidated affiliates within the seller's segment.</v>
          </cell>
        </row>
        <row r="563">
          <cell r="B563">
            <v>510101806</v>
          </cell>
          <cell r="C563" t="str">
            <v>Cost of Goods I/C - PET Resin, preforms, bottles</v>
          </cell>
          <cell r="D563" t="str">
            <v>510101XXX</v>
          </cell>
          <cell r="E563" t="str">
            <v>Cost of Goods Sold - Consolidated Affiliates - Products - Intrasegment</v>
          </cell>
          <cell r="F563" t="str">
            <v>The cost of products sold to consolidated affiliates within the seller's segment. A product code should be used to designate the specific product to which the cost applies.</v>
          </cell>
          <cell r="G563" t="str">
            <v>Debit: Cost of products sold to consolidated affiliates within the seller's segment. Credit: Cost of products returned by consolidated affiliates within the seller's segment.</v>
          </cell>
        </row>
        <row r="564">
          <cell r="B564">
            <v>510101807</v>
          </cell>
          <cell r="C564" t="str">
            <v>Cost of Goods I/C - Labels</v>
          </cell>
          <cell r="D564" t="str">
            <v>510101XXX</v>
          </cell>
          <cell r="E564" t="str">
            <v>Cost of Goods Sold - Consolidated Affiliates - Products - Intrasegment</v>
          </cell>
          <cell r="F564" t="str">
            <v>The cost of products sold to consolidated affiliates within the seller's segment. A product code should be used to designate the specific product to which the cost applies.</v>
          </cell>
          <cell r="G564" t="str">
            <v>Debit: Cost of products sold to consolidated affiliates within the seller's segment. Credit: Cost of products returned by consolidated affiliates within the seller's segment.</v>
          </cell>
        </row>
        <row r="565">
          <cell r="B565">
            <v>510101808</v>
          </cell>
          <cell r="C565" t="str">
            <v>Cost of Goods I/C - Packaging Material - Corrugate</v>
          </cell>
          <cell r="D565" t="str">
            <v>510101XXX</v>
          </cell>
          <cell r="E565" t="str">
            <v>Cost of Goods Sold - Consolidated Affiliates - Products - Intrasegment</v>
          </cell>
          <cell r="F565" t="str">
            <v>The cost of products sold to consolidated affiliates within the seller's segment. A product code should be used to designate the specific product to which the cost applies.</v>
          </cell>
          <cell r="G565" t="str">
            <v>Debit: Cost of products sold to consolidated affiliates within the seller's segment. Credit: Cost of products returned by consolidated affiliates within the seller's segment.</v>
          </cell>
        </row>
        <row r="566">
          <cell r="B566">
            <v>510101809</v>
          </cell>
          <cell r="C566" t="str">
            <v>Cost of Goods I/C - Closures &amp; Crowns</v>
          </cell>
          <cell r="D566" t="str">
            <v>510101XXX</v>
          </cell>
          <cell r="E566" t="str">
            <v>Cost of Goods Sold - Consolidated Affiliates - Products - Intrasegment</v>
          </cell>
          <cell r="F566" t="str">
            <v>The cost of products sold to consolidated affiliates within the seller's segment. A product code should be used to designate the specific product to which the cost applies.</v>
          </cell>
          <cell r="G566" t="str">
            <v>Debit: Cost of products sold to consolidated affiliates within the seller's segment. Credit: Cost of products returned by consolidated affiliates within the seller's segment.</v>
          </cell>
        </row>
        <row r="567">
          <cell r="B567">
            <v>510101810</v>
          </cell>
          <cell r="C567" t="str">
            <v>Cost of Goods I/C - Shrink film/Stretch Wrap</v>
          </cell>
          <cell r="D567" t="str">
            <v>510101XXX</v>
          </cell>
          <cell r="E567" t="str">
            <v>Cost of Goods Sold - Consolidated Affiliates - Products - Intrasegment</v>
          </cell>
          <cell r="F567" t="str">
            <v>The cost of products sold to consolidated affiliates within the seller's segment. A product code should be used to designate the specific product to which the cost applies.</v>
          </cell>
          <cell r="G567" t="str">
            <v>Debit: Cost of products sold to consolidated affiliates within the seller's segment. Credit: Cost of products returned by consolidated affiliates within the seller's segment.</v>
          </cell>
        </row>
        <row r="568">
          <cell r="B568">
            <v>510101811</v>
          </cell>
          <cell r="C568" t="str">
            <v>Cost of Goods - Other Packaging Material</v>
          </cell>
          <cell r="D568" t="str">
            <v>510101XXX</v>
          </cell>
          <cell r="E568" t="str">
            <v>Cost of Goods Sold - Consolidated Affiliates - Products - Intrasegment</v>
          </cell>
          <cell r="F568" t="str">
            <v>The cost of products sold to consolidated affiliates within the seller's segment. A product code should be used to designate the specific product to which the cost applies.</v>
          </cell>
          <cell r="G568" t="str">
            <v>Debit: Cost of products sold to consolidated affiliates within the seller's segment. Credit: Cost of products returned by consolidated affiliates within the seller's segment.</v>
          </cell>
        </row>
        <row r="569">
          <cell r="B569">
            <v>510101818</v>
          </cell>
          <cell r="C569" t="str">
            <v>Cost of Goods I/C - Glass Packaging</v>
          </cell>
          <cell r="D569" t="str">
            <v>510101XXX</v>
          </cell>
          <cell r="E569" t="str">
            <v>Cost of Goods Sold - Consolidated Affiliates - Products - Intrasegment</v>
          </cell>
          <cell r="F569" t="str">
            <v>The cost of products sold to consolidated affiliates within the seller's segment. A product code should be used to designate the specific product to which the cost applies.</v>
          </cell>
          <cell r="G569" t="str">
            <v>Debit: Cost of products sold to consolidated affiliates within the seller's segment. Credit: Cost of products returned by consolidated affiliates within the seller's segment.</v>
          </cell>
        </row>
        <row r="570">
          <cell r="B570">
            <v>510101812</v>
          </cell>
          <cell r="C570" t="str">
            <v>Cost of Goods I/C - Cash - Variable Expenses</v>
          </cell>
          <cell r="D570" t="str">
            <v>510101XXX</v>
          </cell>
          <cell r="E570" t="str">
            <v>Cost of Goods Sold - Consolidated Affiliates - Products - Intrasegment</v>
          </cell>
          <cell r="F570" t="str">
            <v>The cost of products sold to consolidated affiliates within the seller's segment. A product code should be used to designate the specific product to which the cost applies.</v>
          </cell>
          <cell r="G570" t="str">
            <v>Debit: Cost of products sold to consolidated affiliates within the seller's segment. Credit: Cost of products returned by consolidated affiliates within the seller's segment.</v>
          </cell>
        </row>
        <row r="571">
          <cell r="B571">
            <v>510401000</v>
          </cell>
          <cell r="C571" t="str">
            <v>COGS - Intercompany Miscellaneous</v>
          </cell>
          <cell r="D571" t="str">
            <v>510401XXX</v>
          </cell>
          <cell r="E571" t="str">
            <v>Cost of Goods Sold - Consolidated Affiliates - Miscellaneous</v>
          </cell>
          <cell r="F571" t="str">
            <v xml:space="preserve">The cost of laboratory supplies, glasses, straws and cups sold to consolidated affiliates. Include other items that are not covered by product codes and not specifically provided for in other cost of goods and services accounts. </v>
          </cell>
          <cell r="G571" t="str">
            <v>Debit: Cost of laboratory supplies, glasses, straws and cups sold to consolidated affiliates. Credit: Cost of miscellaneous merchandise returned by consolidated affiliates.</v>
          </cell>
        </row>
        <row r="572">
          <cell r="B572">
            <v>515101000</v>
          </cell>
          <cell r="C572" t="str">
            <v>COGS - Intrasegment - Inter Department</v>
          </cell>
          <cell r="D572" t="str">
            <v>515101XXX</v>
          </cell>
          <cell r="E572" t="str">
            <v>Cost of Goods Sold - Inter-Departmental - Products</v>
          </cell>
          <cell r="F572" t="str">
            <v>The cost of products sold by the main office to bottling plants, or by bottling plants to the main office or other plants within the same operation. A product code should be used to designate the specific product to which the cost applies.</v>
          </cell>
          <cell r="G572" t="str">
            <v xml:space="preserve">Debit: Cost of products sold by the main office to bottling plants, or by bottling plants to the main office or other plants within the same operation. Credit: Cost of products returned from within the same operation. </v>
          </cell>
        </row>
        <row r="573">
          <cell r="B573">
            <v>510101813</v>
          </cell>
          <cell r="C573" t="str">
            <v>Cost of Goods - Cash - Fixed Expenses</v>
          </cell>
          <cell r="D573" t="str">
            <v>510101XXX</v>
          </cell>
          <cell r="E573" t="str">
            <v>Cost of Goods Sold - Consolidated Affiliates - Products - Intrasegment</v>
          </cell>
          <cell r="F573" t="str">
            <v>The cost of products sold to consolidated affiliates within the seller's segment. A product code should be used to designate the specific product to which the cost applies.</v>
          </cell>
          <cell r="G573" t="str">
            <v>Debit: Cost of products sold to consolidated affiliates within the seller's segment. Credit: Cost of products returned by consolidated affiliates within the seller's segment.</v>
          </cell>
        </row>
        <row r="574">
          <cell r="B574">
            <v>510101814</v>
          </cell>
          <cell r="C574" t="str">
            <v>Cost of Goods - Non Cash - Fixed Expenses</v>
          </cell>
          <cell r="D574" t="str">
            <v>510101XXX</v>
          </cell>
          <cell r="E574" t="str">
            <v>Cost of Goods Sold - Consolidated Affiliates - Products - Intrasegment</v>
          </cell>
          <cell r="F574" t="str">
            <v>The cost of products sold to consolidated affiliates within the seller's segment. A product code should be used to designate the specific product to which the cost applies.</v>
          </cell>
          <cell r="G574" t="str">
            <v>Debit: Cost of products sold to consolidated affiliates within the seller's segment. Credit: Cost of products returned by consolidated affiliates within the seller's segment.</v>
          </cell>
        </row>
        <row r="575">
          <cell r="B575">
            <v>510105000</v>
          </cell>
          <cell r="C575" t="str">
            <v>COGS - Consolidated Affiliates - CBO - Product, Ingredien</v>
          </cell>
          <cell r="D575" t="str">
            <v>510105XXX</v>
          </cell>
          <cell r="E575" t="str">
            <v>Cost of Goods Sold - CA Intersegment - Product</v>
          </cell>
          <cell r="F575" t="str">
            <v>The cost of products sold to consolidated affiliates outside the seller's segment. A product code should be used to designate the specific product to which the cost applies.</v>
          </cell>
          <cell r="G575" t="str">
            <v>Debit: Cost of products sold to consolidated affiliates outside the seller's segment. Credit: Cost of products returned by consolidated affiliates outside the seller's segment.</v>
          </cell>
        </row>
        <row r="576">
          <cell r="B576">
            <v>510106000</v>
          </cell>
          <cell r="C576" t="str">
            <v>COGS - GPI Elimination - Consolidated Affiliate CBO</v>
          </cell>
          <cell r="D576" t="str">
            <v>510106XXX</v>
          </cell>
          <cell r="E576" t="str">
            <v xml:space="preserve">COGS - GPI Elimination - CA Intersegment </v>
          </cell>
          <cell r="F576" t="str">
            <v xml:space="preserve">The elimination of cost of products sold to consolidated affiliates outside the seller's segment. </v>
          </cell>
          <cell r="G576" t="str">
            <v>Debit: Cost of products sold to consolidated affiliates outside the seller's segment. Credit: Cost of products returned by consolidated affiliates outside the seller's segment.</v>
          </cell>
        </row>
        <row r="577">
          <cell r="B577">
            <v>510406000</v>
          </cell>
          <cell r="C577" t="str">
            <v>Cost of Goods Sold - Consolidated Affiliates - CBO</v>
          </cell>
          <cell r="D577" t="str">
            <v>510406XXX</v>
          </cell>
          <cell r="E577" t="str">
            <v>Cost of Goods Sold - CA Intersegment - Miscellaneous</v>
          </cell>
          <cell r="F577" t="str">
            <v xml:space="preserve">The cost of laboratory supplies, glasses, straws and cups sold to consolidated affiliates outside the seller's segment. Include other items that are not covered by product codes and not specifically provided for in other cost of goods and services accounts. </v>
          </cell>
          <cell r="G577" t="str">
            <v>Debit: Cost of laboratory supplies, glasses, straws and cups sold to consolidated affiliates outside the seller's segment Credit: Cost of miscellaneous merchandise returned by consolidated affiliates outside the seller's segment.</v>
          </cell>
        </row>
        <row r="578">
          <cell r="B578">
            <v>880101000</v>
          </cell>
          <cell r="C578" t="str">
            <v>Raw Materials consumed</v>
          </cell>
          <cell r="D578" t="str">
            <v>880101XXX</v>
          </cell>
          <cell r="E578" t="str">
            <v xml:space="preserve">Raw Materials Consumed </v>
          </cell>
          <cell r="F578" t="str">
            <v>The standard cost of all product materials such as concentrate, beverage bases and carbonic acid gas, used in manufacturing citrus, non-carbonated and carbonated finished products. Do not include the standard value of waste, inventory shortages and overages, which is recorded in account 605102XXX, Variances - Usage.</v>
          </cell>
          <cell r="G578" t="str">
            <v xml:space="preserve">Debit: The standard cost of all product materials such as concentrate, beverage bases and carbonic acid gas, used in manufacturing citrus, non-carbonated and carbonated finished products. </v>
          </cell>
        </row>
        <row r="579">
          <cell r="B579">
            <v>880102000</v>
          </cell>
          <cell r="C579" t="str">
            <v>Ingredients Used</v>
          </cell>
          <cell r="D579" t="str">
            <v>880102XXX</v>
          </cell>
          <cell r="E579" t="str">
            <v xml:space="preserve">Ingredients Used </v>
          </cell>
          <cell r="F579" t="str">
            <v>The cost of all ingredients used (including waste, overage and shortage) in manufacturing concentrate and beverage base.</v>
          </cell>
          <cell r="G579" t="str">
            <v>Debit: The cost of all ingredients used in manufacturing concentrate and beverage base.</v>
          </cell>
        </row>
        <row r="580">
          <cell r="B580">
            <v>880103000</v>
          </cell>
          <cell r="C580" t="str">
            <v>Packag Mat consumed</v>
          </cell>
          <cell r="D580" t="str">
            <v>880103XXX</v>
          </cell>
          <cell r="E580" t="str">
            <v>Packaging Materials Consumed</v>
          </cell>
          <cell r="F580" t="str">
            <v xml:space="preserve">The standard cost of packaging materials such as crowns, twist caps, one-way bottles, jugs, cans, shipping cartons, carry-back cartons and so forth, used in the production of finished products. Record only those packaging materials that are included in the standard cost of the finished products. Do not include the standard value of waste, inventory shortages and overages, which will be recorded in account 605102XXX, Variances - Usage. Repurchases from customers of non-deposits bearing containers will be treated as normal purchase for inventory. </v>
          </cell>
          <cell r="G580" t="str">
            <v>Debit: The standard cost of packaging materials such as crowns, twist caps, one-way bottles, jugs, cans, shipping cartons, carry-back cartons and so forth, used in the production of finished products. (Credit relevant packaging materials inventory account.)</v>
          </cell>
        </row>
        <row r="581">
          <cell r="B581">
            <v>880104000</v>
          </cell>
          <cell r="C581" t="str">
            <v>Fin Goods consumed</v>
          </cell>
          <cell r="D581" t="str">
            <v>880104XXX</v>
          </cell>
          <cell r="E581" t="str">
            <v>Finished Goods Consumed</v>
          </cell>
          <cell r="F581" t="str">
            <v>The standard cost of all finished product used (including waste, overage and shortage) in manufacturing concentrate and beverage base.</v>
          </cell>
          <cell r="G581" t="str">
            <v>Debit: The standard cost of all finished product used in manufacturing concentrate and beverage base.</v>
          </cell>
        </row>
        <row r="582">
          <cell r="B582">
            <v>880107000</v>
          </cell>
          <cell r="C582" t="str">
            <v>Inventory Adjustments</v>
          </cell>
          <cell r="D582" t="str">
            <v>880107XXX</v>
          </cell>
          <cell r="E582" t="str">
            <v>Inventory Adjustments</v>
          </cell>
          <cell r="F582" t="str">
            <v>This account will be used to restore standard cost of finished product inventories to absorption cost.</v>
          </cell>
          <cell r="G582" t="str">
            <v>Debit: Decrease of original deferment (credit account 120401XXX, Deferred Inventory). Credit: Increase in original deferment (debit account 120401XXX, Deferred Inventory).</v>
          </cell>
        </row>
        <row r="583">
          <cell r="B583">
            <v>880108000</v>
          </cell>
          <cell r="C583" t="str">
            <v>WIP month end clrng</v>
          </cell>
          <cell r="D583" t="str">
            <v>880108XXX</v>
          </cell>
          <cell r="E583" t="str">
            <v>WIP Month-End Clearing</v>
          </cell>
          <cell r="F583" t="str">
            <v>Most of the entries to this account are posted automatically by production orders settlement. Manual entries are posted only related to specific production order or system issues or to clear any rounding differences at yearend. Reflects the movement of goods into and out of work-in-process inventory.</v>
          </cell>
          <cell r="G583" t="str">
            <v>The debits and credits should balance to zero once production orders are closed. Debit: When WIP is moved out of production (credit is to 120203XXX, WIP Inventory Clearing). Credit: When WIP is moved into production (debit is to 120203XXX, WIP Inventory Clearing).</v>
          </cell>
        </row>
        <row r="584">
          <cell r="B584">
            <v>880109000</v>
          </cell>
          <cell r="C584" t="str">
            <v>Prod Var Clrs</v>
          </cell>
          <cell r="D584" t="str">
            <v>880109XXX</v>
          </cell>
          <cell r="E584" t="str">
            <v>Production Variances Clearing</v>
          </cell>
          <cell r="F584" t="str">
            <v>Most of the entries to this account are posted automatically by production orders settlement. Manual entries are posted only related to specific production order or system issues or to clear any rounding differences at yearend. Account reflects the difference between the standard and actual costs of the production orders.</v>
          </cell>
          <cell r="G584" t="str">
            <v>Debit or credit depends on whether the calculated variance is positive or negative.</v>
          </cell>
        </row>
        <row r="585">
          <cell r="B585">
            <v>880110000</v>
          </cell>
          <cell r="C585" t="str">
            <v>WIP-Material Consumed</v>
          </cell>
          <cell r="D585" t="str">
            <v>880110XXX</v>
          </cell>
          <cell r="E585" t="str">
            <v>Work in Process - Materials Consumed</v>
          </cell>
          <cell r="F585" t="str">
            <v>The standard cost of all work-in-process batches used (including waste, overage and shortage) in manufacturing concentrate and beverage base.</v>
          </cell>
          <cell r="G585" t="str">
            <v>Debit: The standard cost of all work-in-process batches used in manufacturing concentrate and beverage base (credit relevant work-in-process inventory account).</v>
          </cell>
        </row>
        <row r="586">
          <cell r="B586">
            <v>880202000</v>
          </cell>
          <cell r="C586" t="str">
            <v>Quality sampling</v>
          </cell>
          <cell r="D586" t="str">
            <v>880202XXX</v>
          </cell>
          <cell r="E586" t="str">
            <v>Quality Sampling</v>
          </cell>
          <cell r="F586" t="str">
            <v xml:space="preserve">Costs incurred with quality sampling programs incurred for the purpose of monitoring and testing product when manufactured and raw materials upon receipt and inspection. </v>
          </cell>
          <cell r="G586" t="str">
            <v xml:space="preserve">Debit: Costs incurred with quality sampling programs incurred for the purpose of monitoring and testing product when manufactured and raw materials upon receipt and inspection. </v>
          </cell>
        </row>
        <row r="587">
          <cell r="B587">
            <v>880106000</v>
          </cell>
          <cell r="C587" t="str">
            <v>Royalty Expense</v>
          </cell>
          <cell r="D587" t="str">
            <v>880106XXX</v>
          </cell>
          <cell r="E587" t="str">
            <v>Royalty Expense</v>
          </cell>
          <cell r="F587" t="str">
            <v xml:space="preserve">Royalties paid to third parties for processes or patents used in the manufacturing of Company products. </v>
          </cell>
          <cell r="G587" t="str">
            <v xml:space="preserve">Debit: Royalties paid to third parties for processes or patents used in the manufacturing of Company products. </v>
          </cell>
        </row>
        <row r="588">
          <cell r="B588">
            <v>880105000</v>
          </cell>
          <cell r="C588" t="str">
            <v>Production Clrs</v>
          </cell>
          <cell r="D588" t="str">
            <v>880105XXX</v>
          </cell>
          <cell r="E588" t="str">
            <v>Production Clearing</v>
          </cell>
          <cell r="F588" t="str">
            <v xml:space="preserve">This account will be used to transfer the standard cost to manufacture to the various finished product inventory accounts. </v>
          </cell>
          <cell r="G588" t="str">
            <v xml:space="preserve">Credit: The standard cost to manufacture finished product. (Debit relevant finished product inventory account.) </v>
          </cell>
        </row>
        <row r="589">
          <cell r="B589">
            <v>840501000</v>
          </cell>
          <cell r="C589" t="str">
            <v>Outside Packaging</v>
          </cell>
          <cell r="D589" t="str">
            <v>840501XXX</v>
          </cell>
          <cell r="E589" t="str">
            <v>Outside Packaging</v>
          </cell>
          <cell r="F589" t="str">
            <v xml:space="preserve">The cost of materials, labor, handling and so forth, charged by outside companies for packaging Company products. </v>
          </cell>
          <cell r="G589" t="str">
            <v xml:space="preserve">Debit: The cost of materials, labor, handling and so forth, charged by outside companies for packaging Company products. </v>
          </cell>
        </row>
        <row r="590">
          <cell r="B590">
            <v>840502000</v>
          </cell>
          <cell r="C590" t="str">
            <v>Outside Manuf Costs</v>
          </cell>
          <cell r="D590" t="str">
            <v>840502XXX</v>
          </cell>
          <cell r="E590" t="str">
            <v>Outside Manufacturing Processing Costs</v>
          </cell>
          <cell r="F590" t="str">
            <v xml:space="preserve">The cost of materials, labor, handling and so forth, charged by outside companies for processing Company products. </v>
          </cell>
          <cell r="G590" t="str">
            <v xml:space="preserve">Debit: The cost of materials, labor, handling and so forth, charged by outside companies for processing Company products. </v>
          </cell>
        </row>
        <row r="591">
          <cell r="B591">
            <v>840403000</v>
          </cell>
          <cell r="C591" t="str">
            <v>Container Write-down</v>
          </cell>
          <cell r="D591" t="str">
            <v>840403XXX</v>
          </cell>
          <cell r="E591" t="e">
            <v>#N/A</v>
          </cell>
          <cell r="F591" t="e">
            <v>#N/A</v>
          </cell>
          <cell r="G591" t="e">
            <v>#N/A</v>
          </cell>
        </row>
        <row r="592">
          <cell r="B592">
            <v>505502000</v>
          </cell>
          <cell r="C592" t="str">
            <v>Cost of Goods and Services - Secondary Exchange</v>
          </cell>
          <cell r="D592" t="str">
            <v>505502XXX</v>
          </cell>
          <cell r="E592" t="str">
            <v>Cost of Goods and Services - Secondary Exchange</v>
          </cell>
          <cell r="F592" t="str">
            <v>Account is used to capture additional exchange adjustments not automatically calculated in BOFC. Posting to this account ensures the Company's currency neutral results are complete. For use by CPS locations only and only with the direction of Headquarters Accounting Research.</v>
          </cell>
          <cell r="G592" t="str">
            <v>Account balance could be either a debit or credit depending on the sign of the required adjustment.</v>
          </cell>
        </row>
        <row r="593">
          <cell r="B593">
            <v>891400000</v>
          </cell>
          <cell r="C593" t="str">
            <v>MTh Television-Media</v>
          </cell>
          <cell r="D593" t="str">
            <v>891400XXX</v>
          </cell>
          <cell r="E593" t="str">
            <v>Television - Media - Main Thrust</v>
          </cell>
          <cell r="F593" t="str">
            <v>The cost of television main-thrust/nonpromotional advertising activity, excluding creative development/production and agency compensation.</v>
          </cell>
          <cell r="G593" t="str">
            <v>Debit:  The cost of television main-thrust/nonpromotional advertising activity, excluding creative development/production and agency compensation.</v>
          </cell>
        </row>
        <row r="594">
          <cell r="B594">
            <v>891401000</v>
          </cell>
          <cell r="C594" t="str">
            <v>Cinema - Media - Main Thrust</v>
          </cell>
          <cell r="D594" t="str">
            <v>891401XXX</v>
          </cell>
          <cell r="E594" t="str">
            <v>Cinema - Media - Main Thrust</v>
          </cell>
          <cell r="F594" t="str">
            <v>The fees charged by cinema houses for screening main-thrust/nonpromotional advertising commercials and slides, excluding creative development/production and agency compensation.</v>
          </cell>
          <cell r="G594" t="str">
            <v>Debit: The fees charged by cinema houses for screening main-thrust/nonpromotional advertising commercials and slides, excluding creative development/production and agency compensation.</v>
          </cell>
        </row>
        <row r="595">
          <cell r="B595">
            <v>891402000</v>
          </cell>
          <cell r="C595" t="str">
            <v>Radio - Media - Main Thrust</v>
          </cell>
          <cell r="D595" t="str">
            <v>891402XXX</v>
          </cell>
          <cell r="E595" t="str">
            <v>Radio - Media - Main Thrust</v>
          </cell>
          <cell r="F595" t="str">
            <v>The cost of radio main-thrust/nonpromotional advertising activity, excluding creative development/ production and agency compensation.</v>
          </cell>
          <cell r="G595" t="str">
            <v>Debit: The cost of radio main-thrust/nonpromotional advertising activity, excluding creative development/ production and agency compensation.</v>
          </cell>
        </row>
        <row r="596">
          <cell r="B596">
            <v>891403000</v>
          </cell>
          <cell r="C596" t="str">
            <v>Newspapers - Media - Main Thrust</v>
          </cell>
          <cell r="D596" t="str">
            <v>891403XXX</v>
          </cell>
          <cell r="E596" t="str">
            <v>Newspapers - Media - Main Thrust</v>
          </cell>
          <cell r="F596" t="str">
            <v>The cost of main-thrust/nonpromotional advertising space in newspapers, excluding creative development/production and agency compensation.</v>
          </cell>
          <cell r="G596" t="str">
            <v>Debit: The cost of main-thrust/nonpromotional advertising space in newspapers, excluding creative development/production and agency compensation.</v>
          </cell>
        </row>
        <row r="597">
          <cell r="B597">
            <v>891404000</v>
          </cell>
          <cell r="C597" t="str">
            <v>Magazines and Periodicals - Media - Main Thrust</v>
          </cell>
          <cell r="D597" t="str">
            <v>891404XXX</v>
          </cell>
          <cell r="E597" t="str">
            <v>Magazines and Periodicals - Media - Main Thrust</v>
          </cell>
          <cell r="F597" t="str">
            <v>The cost for the purchase of space in magazines and periodicals featuring main-thrust/nonpromotional advertising, excluding creative development/production and agency compensation.</v>
          </cell>
          <cell r="G597" t="str">
            <v>Debit: The cost for the purchase of space in magazines and periodicals featuring main-thrust/nonpromotional advertising, excluding creative development/production and agency compensation.</v>
          </cell>
        </row>
        <row r="598">
          <cell r="B598">
            <v>891405000</v>
          </cell>
          <cell r="C598" t="str">
            <v>Poster Space/Pained Signage - Media - Main Thrust</v>
          </cell>
          <cell r="D598" t="str">
            <v>891405XXX</v>
          </cell>
          <cell r="E598" t="str">
            <v>Poster Space/Pained Signage - Media - Main Thrust</v>
          </cell>
          <cell r="F598" t="str">
            <v>The cost of renting space on poster boards, including the rental of sites featuring main-thrust/ nonpromotional advertising and excluding creative development/production and agency compensation. Also includes the cost of renting space for main-thrust/nonpromotional advertising appearing on walls and bulletins, excluding creative development/production and agency compensation.</v>
          </cell>
          <cell r="G598" t="str">
            <v>Debit: The cost of renting space on poster boards, walls and bulletins, excluding creative development/production and agency compensation.</v>
          </cell>
        </row>
        <row r="599">
          <cell r="B599">
            <v>891406000</v>
          </cell>
          <cell r="C599" t="str">
            <v>Public Transportation - Media - Main Thrust</v>
          </cell>
          <cell r="D599" t="str">
            <v>891406XXX</v>
          </cell>
          <cell r="E599" t="str">
            <v>Public Transportation - Media - Main Thrust</v>
          </cell>
          <cell r="F599" t="str">
            <v>The cost of renting main-thrust/nonpromotional advertising space on buses, trains, subways, station platforms, depots, terminals, and so forth, excluding creative development/production and agency compensation.</v>
          </cell>
          <cell r="G599" t="str">
            <v>Debit: The cost of renting main-thrust/nonpromotional advertising space on buses, trains, subways, station platforms, depots, terminals, and so forth, excluding creative development/production and agency compensation.</v>
          </cell>
        </row>
        <row r="600">
          <cell r="B600">
            <v>891407000</v>
          </cell>
          <cell r="C600" t="str">
            <v>Electric Spectaculars and Neon Sign - Media Thrust</v>
          </cell>
          <cell r="D600" t="str">
            <v>891407XXX</v>
          </cell>
          <cell r="E600" t="str">
            <v>Electric Spectaculars and Neon Sign - Media - Main Thrust</v>
          </cell>
          <cell r="F600" t="str">
            <v>The cost of renting main-thrust/nonpromotional space and operating expenses relating to one-of-a-kind spectaculars and third-party owned outdoor sites (for example, Times Square, Piccadilly Circus) ranging from painted walls to electric and neon posters.</v>
          </cell>
          <cell r="G600" t="str">
            <v>Debit: The cost of renting main-thrust/nonpromotional space and operating expenses relating to one-of-a-kind spectaculars and third-party owned outdoor sites ranging from painted walls to electric and neon posters.</v>
          </cell>
        </row>
        <row r="601">
          <cell r="B601">
            <v>891410000</v>
          </cell>
          <cell r="C601" t="str">
            <v>Outdoor Miscellaneous - Media - Main Thrust</v>
          </cell>
          <cell r="D601" t="str">
            <v>891410XXX</v>
          </cell>
          <cell r="E601" t="str">
            <v>Outdoor Miscellaneous - Media - Main Thrust</v>
          </cell>
          <cell r="F601" t="str">
            <v>All other main-thrust/nonpromotional outdoor advertising media costs for ad hoc activities that are sold by third parties; they include skywriting, air blimp, air balloon, road shows, and other similar types of outdoor activities.</v>
          </cell>
          <cell r="G601" t="str">
            <v>Debit: All other main-thrust/nonpromotional outdoor advertising media costs for ad hoc activities that are sold by third parties.</v>
          </cell>
        </row>
        <row r="602">
          <cell r="B602">
            <v>891412000</v>
          </cell>
          <cell r="C602" t="str">
            <v>Digital Internet-Media-Main Thrust</v>
          </cell>
          <cell r="D602" t="str">
            <v>891412XXX</v>
          </cell>
          <cell r="E602" t="str">
            <v>Digital Internet - Media - Main Thrust</v>
          </cell>
          <cell r="F602" t="str">
            <v>The fees for main-thrust/non-promotional advertising space accessed via the Internet such as web sites, e-mail messaging, instant messaging, push technology and FTP (File Transfer Protocol) sites.</v>
          </cell>
          <cell r="G602" t="str">
            <v>Debit: The fees for main-thrust/non-promotional advertising space accessed via the Internet such as web sites, e-mail messaging, instant messaging, push technology and FTP (File Transfer Protocol) sites.</v>
          </cell>
        </row>
        <row r="603">
          <cell r="B603">
            <v>891413000</v>
          </cell>
          <cell r="C603" t="str">
            <v>Other Digital - Media - Main Thrust</v>
          </cell>
          <cell r="D603" t="str">
            <v>891413XXX</v>
          </cell>
          <cell r="E603" t="str">
            <v>Other Digital - Media - Main Thrust</v>
          </cell>
          <cell r="F603" t="str">
            <v>The fees for main-thrust/non-promotional advertising space on any digital medium other than the Internet, digital wireless devices or Interactive TV. The space can be graphical, audio, visual, and/or text.</v>
          </cell>
          <cell r="G603" t="str">
            <v xml:space="preserve">Debit: The fees for main-thrust/non-promotional advertising space on any digital medium other than the Internet, digital wireless devices or Interactive TV. </v>
          </cell>
        </row>
        <row r="604">
          <cell r="B604">
            <v>891500000</v>
          </cell>
          <cell r="C604" t="str">
            <v>Television - Media - Promotion</v>
          </cell>
          <cell r="D604" t="str">
            <v>891500XXX</v>
          </cell>
          <cell r="E604" t="str">
            <v>Television - Media - Promotion</v>
          </cell>
          <cell r="F604" t="str">
            <v>The cost of television promotional advertising activity, excluding creative development/production and agency compensation. This media spending is not related to any programs initiated by customers.</v>
          </cell>
          <cell r="G604" t="str">
            <v xml:space="preserve">Debit: The cost of television promotional advertising activity, excluding creative development/production and agency compensation. </v>
          </cell>
        </row>
        <row r="605">
          <cell r="B605">
            <v>891501000</v>
          </cell>
          <cell r="C605" t="str">
            <v>Cinema - Media - Promotion</v>
          </cell>
          <cell r="D605" t="str">
            <v>891501XXX</v>
          </cell>
          <cell r="E605" t="str">
            <v>Cinema - Media - Promotion</v>
          </cell>
          <cell r="F605" t="str">
            <v xml:space="preserve">The fees charged by cinema houses for screening promotional advertising commercials and slides, excluding creative development/production and agency compensation. This media spending is not related to any programs initiated by customers. </v>
          </cell>
          <cell r="G605" t="str">
            <v xml:space="preserve">Debit: The fees charged by cinema houses for screening promotional advertising commercials and slides, excluding creative development/production and agency compensation. </v>
          </cell>
        </row>
        <row r="606">
          <cell r="B606">
            <v>891502000</v>
          </cell>
          <cell r="C606" t="str">
            <v>Radio - Media - Promotion</v>
          </cell>
          <cell r="D606" t="str">
            <v>891502XXX</v>
          </cell>
          <cell r="E606" t="str">
            <v>Radio - Media - Promotion</v>
          </cell>
          <cell r="F606" t="str">
            <v>The cost of radio promotional advertising activity, excluding creative development/production and agency compensation. This media spending is not related to any programs initiated by customers.</v>
          </cell>
          <cell r="G606" t="str">
            <v xml:space="preserve">Debit: The cost of radio promotional advertising activity, excluding creative development/production and agency compensation. </v>
          </cell>
        </row>
        <row r="607">
          <cell r="B607">
            <v>891503000</v>
          </cell>
          <cell r="C607" t="str">
            <v>Newspapers - Media - Promotion</v>
          </cell>
          <cell r="D607" t="str">
            <v>891503XXX</v>
          </cell>
          <cell r="E607" t="str">
            <v>Newspapers - Media - Promotion</v>
          </cell>
          <cell r="F607" t="str">
            <v>The cost of promotional advertising space in newspapers, excluding creative development/production and agency compensation. This media spending is not related to any programs initiated by customers.</v>
          </cell>
          <cell r="G607" t="str">
            <v xml:space="preserve">Debit: The cost of promotional advertising space in newspapers, excluding creative development/production and agency compensation. </v>
          </cell>
        </row>
        <row r="608">
          <cell r="B608">
            <v>891504000</v>
          </cell>
          <cell r="C608" t="str">
            <v>Magazine and Periodicals - Media - Promotion</v>
          </cell>
          <cell r="D608" t="str">
            <v>891504XXX</v>
          </cell>
          <cell r="E608" t="str">
            <v>Magazine and Periodicals - Media - Promotion</v>
          </cell>
          <cell r="F608" t="str">
            <v>The cost of purchasing space in magazines and periodicals featuring promotional advertising, excluding creative development/production and agency compensation. This media spending is not related to any programs initiated by customers.</v>
          </cell>
          <cell r="G608" t="str">
            <v xml:space="preserve">Debit: The cost of purchasing space in magazines and periodicals featuring promotional advertising, excluding creative development/production and agency compensation. </v>
          </cell>
        </row>
        <row r="609">
          <cell r="B609">
            <v>891505000</v>
          </cell>
          <cell r="C609" t="str">
            <v>Poster Space/Painted Signage - Media - Promotion</v>
          </cell>
          <cell r="D609" t="str">
            <v>891505XXX</v>
          </cell>
          <cell r="E609" t="str">
            <v>Poster Space/Painted Signage - Media - Promotion</v>
          </cell>
          <cell r="F609" t="str">
            <v>The cost of renting space on poster boards, including the rental of sites featuring promotional advertising and excluding creative development/production and agency compensation. Also includes the cost of renting space for promotional advertising appearing on walls and bulletins, excluding creative development/production and agency compensation. This media spending is not related to any programs initiated by customers.</v>
          </cell>
          <cell r="G609" t="str">
            <v xml:space="preserve">Debit: The cost of renting space on poster boards, walls and bulletins, excluding creative development/production and agency compensation. </v>
          </cell>
        </row>
        <row r="610">
          <cell r="B610">
            <v>891506000</v>
          </cell>
          <cell r="C610" t="str">
            <v>Outdoor Miscellaneous - Media - Promotion</v>
          </cell>
          <cell r="D610" t="str">
            <v>891506XXX</v>
          </cell>
          <cell r="E610" t="str">
            <v>Outdoor Miscellaneous - Media - Promotion</v>
          </cell>
          <cell r="F610" t="str">
            <v>All other promotional outdoor advertising media costs for ad hoc activities that are sold by third parties; they include skywriting, air blimp, air balloon, road shows, and other similar types of outdoor activities. This media spending is not related to any programs initiated by customers.</v>
          </cell>
          <cell r="G610" t="str">
            <v>Debit: All other promotional outdoor advertising media costs for ad hoc activities that are sold by third parties.</v>
          </cell>
        </row>
        <row r="611">
          <cell r="B611">
            <v>891507000</v>
          </cell>
          <cell r="C611" t="str">
            <v>Public Transportation - Media - Promotion</v>
          </cell>
          <cell r="D611" t="str">
            <v>891507XXX</v>
          </cell>
          <cell r="E611" t="str">
            <v>Public Transportation - Media - Promotion</v>
          </cell>
          <cell r="F611" t="str">
            <v>The cost of renting promotional advertising space on buses, trains, subways, station platforms, depots, terminals, and so forth, excluding creative development/production and agency compensation. This media spending is not related to any programs initiated by customers.</v>
          </cell>
          <cell r="G611" t="str">
            <v xml:space="preserve">Debit: The cost of renting promotional advertising space on buses, trains, subways, station platforms, depots, terminals, and so forth, excluding creative development/production and agency compensation. </v>
          </cell>
        </row>
        <row r="612">
          <cell r="B612">
            <v>891508000</v>
          </cell>
          <cell r="C612" t="str">
            <v>Direct Mail - Media - Promotion</v>
          </cell>
          <cell r="D612" t="str">
            <v>891508XXX</v>
          </cell>
          <cell r="E612" t="str">
            <v>Direct Mail - Media - Promotion</v>
          </cell>
          <cell r="F612" t="str">
            <v>All promotional direct-mail advertising media costs, excluding creative development/production and agency compensation. This media spending is not related to any programs initiated by customers.</v>
          </cell>
          <cell r="G612" t="str">
            <v xml:space="preserve">Debit: All promotional direct-mail advertising media costs, excluding creative development/production and agency compensation. </v>
          </cell>
        </row>
        <row r="613">
          <cell r="B613">
            <v>891511000</v>
          </cell>
          <cell r="C613" t="str">
            <v>Digital Internet-Media-Promotion</v>
          </cell>
          <cell r="D613" t="str">
            <v>891511XXX</v>
          </cell>
          <cell r="E613" t="str">
            <v>Digital Internet - Media - Promotion</v>
          </cell>
          <cell r="F613" t="str">
            <v>The fees for promotional advertising space accessed via the Internet such as web sites, e-mail messaging, instant messaging, push technology and FTP (File Transfer Protocol) sites. This media spending is not related to any programs initiated by customers.</v>
          </cell>
          <cell r="G613" t="str">
            <v xml:space="preserve">Debit: The fees for promotional advertising space accessed via the Internet such as web sites, e-mail messaging, instant messaging, push technology and FTP (File Transfer Protocol) sites. </v>
          </cell>
        </row>
        <row r="614">
          <cell r="B614">
            <v>891600000</v>
          </cell>
          <cell r="C614" t="str">
            <v>Pack Design, Graphics,Visual Ident-P&amp;D-Main Thrust</v>
          </cell>
          <cell r="D614" t="str">
            <v>891600XXX</v>
          </cell>
          <cell r="E614" t="str">
            <v>Package Design, Graphics &amp; Visual Identity - Production &amp; Development - Main Thrust</v>
          </cell>
          <cell r="F614" t="str">
            <v>The costs associated with standard brand graphics and visual communication across all potential print and broadcast touchpoints. This includes the design of brand trademarks, backgrounds, packaging and the basic look on POS, premiums and other design elements that are available for use on advertising and websites. These graphics will be used on a long term basis. This includes the design and production of packaging.</v>
          </cell>
          <cell r="G614" t="str">
            <v xml:space="preserve">Debit: Standard brand graphics and visual communication across all potential print and broadcast touchpoints. </v>
          </cell>
        </row>
        <row r="615">
          <cell r="B615">
            <v>891601000</v>
          </cell>
          <cell r="C615" t="str">
            <v>Television - Prod &amp; Dev Main Thrust</v>
          </cell>
          <cell r="D615" t="str">
            <v>891601XXX</v>
          </cell>
          <cell r="E615" t="str">
            <v>Television - Production &amp; Development - Main Thrust</v>
          </cell>
          <cell r="F615" t="str">
            <v>The production and development costs of television main-thrust/nonpromotional commercials and programs.</v>
          </cell>
          <cell r="G615" t="str">
            <v>Debit: The production and development costs of television main-thrust/nonpromotional commercials and programs.</v>
          </cell>
        </row>
        <row r="616">
          <cell r="B616">
            <v>891602000</v>
          </cell>
          <cell r="C616" t="str">
            <v>Cinema - Prod &amp; Dev Main Thrust</v>
          </cell>
          <cell r="D616" t="str">
            <v>891602XXX</v>
          </cell>
          <cell r="E616" t="str">
            <v>Cinema - Production &amp; Development - Main Thrust</v>
          </cell>
          <cell r="F616" t="str">
            <v>The production and development costs of cinema main-thrust/nonpromotional commercials and slides.</v>
          </cell>
          <cell r="G616" t="str">
            <v>Debit: The production and development costs of cinema main-thrust/nonpromotional commercials and slides.</v>
          </cell>
        </row>
        <row r="617">
          <cell r="B617">
            <v>891603000</v>
          </cell>
          <cell r="C617" t="str">
            <v>Radio - Prod &amp; Dev Main Thrust</v>
          </cell>
          <cell r="D617" t="str">
            <v>891603XXX</v>
          </cell>
          <cell r="E617" t="str">
            <v>Radio - Production &amp; Development - Main Thrust</v>
          </cell>
          <cell r="F617" t="str">
            <v>The production and development costs of radio main-thrust/nonpromotional commercials and programs.</v>
          </cell>
          <cell r="G617" t="str">
            <v>Debit: The production and development costs of radio main-thrust/nonpromotional commercials and programs.</v>
          </cell>
        </row>
        <row r="618">
          <cell r="B618">
            <v>891604000</v>
          </cell>
          <cell r="C618" t="str">
            <v>Newspapers - Prod &amp; Dev Main Thrust</v>
          </cell>
          <cell r="D618" t="str">
            <v>891604XXX</v>
          </cell>
          <cell r="E618" t="str">
            <v>Newspapers - Production &amp; Development - Main Thrust</v>
          </cell>
          <cell r="F618" t="str">
            <v>The production and development costs of newspaper main-thrust/nonpromotional advertising. Includes duplicate plates, electrotypes, mats, proofs, and so forth.</v>
          </cell>
          <cell r="G618" t="str">
            <v xml:space="preserve">Debit: The production and development costs of newspaper main-thrust/nonpromotional advertising. </v>
          </cell>
        </row>
        <row r="619">
          <cell r="B619">
            <v>891605000</v>
          </cell>
          <cell r="C619" t="str">
            <v>Magazines and Periodicals - Prod &amp; Dev Main Thrust</v>
          </cell>
          <cell r="D619" t="str">
            <v>891605XXX</v>
          </cell>
          <cell r="E619" t="str">
            <v>Magazines and Periodicals - Production &amp; Development - Main Thrust</v>
          </cell>
          <cell r="F619" t="str">
            <v>The production and development costs of magazine and periodical main-thrust/nonpromotional advertisements. Includes duplicate plates, electrotypes, mats, proofs, and so forth.</v>
          </cell>
          <cell r="G619" t="str">
            <v xml:space="preserve">Debit: The production and development costs of magazine and periodical main-thrust/nonpromotional advertisements. </v>
          </cell>
        </row>
        <row r="620">
          <cell r="B620">
            <v>891606000</v>
          </cell>
          <cell r="C620" t="str">
            <v>Poster Space/Painted Signage Prod &amp; Dev Main Thrus</v>
          </cell>
          <cell r="D620" t="str">
            <v>891606XXX</v>
          </cell>
          <cell r="E620" t="str">
            <v>Poster Space/Painted Signage - Production &amp; Development - Main Thrust</v>
          </cell>
          <cell r="F620" t="str">
            <v xml:space="preserve">All production and development costs of main-thrust/nonpromotional poster space/painted billboards, including the cost of paint where applicable. Includes installation, construction, and maintenance costs of main-thrust/ nonpromotional poster space/painted billboards. </v>
          </cell>
          <cell r="G620" t="str">
            <v xml:space="preserve">Debit: All production and development costs of main-thrust/nonpromotional poster space/painted billboards. </v>
          </cell>
        </row>
        <row r="621">
          <cell r="B621">
            <v>891607000</v>
          </cell>
          <cell r="C621" t="str">
            <v>Depreciation Expense - Advertising Signs</v>
          </cell>
          <cell r="D621" t="str">
            <v>891607XXX</v>
          </cell>
          <cell r="E621" t="str">
            <v>Depreciation Expense - Advertising Signs</v>
          </cell>
          <cell r="F621" t="str">
            <v>The depreciation costs associated with the capitalization costs for electric spectaculars and neon signs capitalized against asset class 1200.</v>
          </cell>
          <cell r="G621" t="str">
            <v>Debit: The depreciation costs associated with the capitalization costs for electric spectaculars and neon signs.</v>
          </cell>
        </row>
        <row r="622">
          <cell r="B622">
            <v>891608000</v>
          </cell>
          <cell r="C622" t="str">
            <v>Public Transportation - Prod &amp; Dev  - Main Thrust</v>
          </cell>
          <cell r="D622" t="str">
            <v>891608XXX</v>
          </cell>
          <cell r="E622" t="str">
            <v>Public Transportation - Production &amp; Development  - Main Thrust</v>
          </cell>
          <cell r="F622" t="str">
            <v>All production and development costs of main-thrust/nonpromotional materials on buses, trains, subways, and so forth.</v>
          </cell>
          <cell r="G622" t="str">
            <v>Debit: All production and development costs of main-thrust/nonpromotional materials on buses, trains, subways, and so forth.</v>
          </cell>
        </row>
        <row r="623">
          <cell r="B623">
            <v>891609000</v>
          </cell>
          <cell r="C623" t="str">
            <v>Point-of-Sale Signs - Outside - Prod &amp; Dev - Main</v>
          </cell>
          <cell r="D623" t="str">
            <v>891609XXX</v>
          </cell>
          <cell r="E623" t="str">
            <v>Point-of-Sale Signs - Outside - Production &amp; Development - Main Thrust</v>
          </cell>
          <cell r="F623" t="str">
            <v>The production and development costs of main-thrust/nonpromotional outside point-of-sale signs; installation and maintenance costs incurred by independent outside companies; and the cost of painting signs and facades as well as the cost of the paint. These signs are more permanent than Outside Advertising and Point of Sale – Inside.</v>
          </cell>
          <cell r="G623" t="str">
            <v xml:space="preserve">Debit: The production and development costs of main-thrust/nonpromotional outside point-of-sale signs; installation and maintenance costs incurred by independent outside companies; and the cost of painting signs and facades as well as the cost of the paint. </v>
          </cell>
        </row>
        <row r="624">
          <cell r="B624">
            <v>891610000</v>
          </cell>
          <cell r="C624" t="str">
            <v>Point-of-Sale Mat Outside - Prod &amp; Dev Main Thrust</v>
          </cell>
          <cell r="D624" t="str">
            <v>891610XXX</v>
          </cell>
          <cell r="E624" t="str">
            <v>Point-of-Sale Mat Outside - Production &amp; Development - Main Thrust</v>
          </cell>
          <cell r="F624" t="str">
            <v>The production and development costs of outside point-of-sale main-thrust/nonpromotional materials, other than signs. Includes decals, kiosks, and other outside point-of-sale merchandising.</v>
          </cell>
          <cell r="G624" t="str">
            <v xml:space="preserve">Debit: The production and development costs of outside point-of-sale main-thrust/nonpromotional materials, other than signs. </v>
          </cell>
        </row>
        <row r="625">
          <cell r="B625">
            <v>891611000</v>
          </cell>
          <cell r="C625" t="str">
            <v>Outside Advertising - Oth - Prod &amp; Dev Main Thrust</v>
          </cell>
          <cell r="D625" t="str">
            <v>891611XXX</v>
          </cell>
          <cell r="E625" t="str">
            <v>Outside Advertising - Other - Production &amp; Development - Main Thrust</v>
          </cell>
          <cell r="F625" t="str">
            <v>The production, reproduction, and development costs associated with main-thrust/nonpromotional materials for storefronts, truck backs, inflatables, and so forth.</v>
          </cell>
          <cell r="G625" t="str">
            <v>Debit: The production, reproduction, and development costs associated with main-thrust/nonpromotional materials for storefronts, truck backs, inflatables, and so forth.</v>
          </cell>
        </row>
        <row r="626">
          <cell r="B626">
            <v>891612000</v>
          </cell>
          <cell r="C626" t="str">
            <v>Direct Mail - Prod &amp; Dev - Main Thrust</v>
          </cell>
          <cell r="D626" t="str">
            <v>891612XXX</v>
          </cell>
          <cell r="E626" t="str">
            <v>Direct Mail - Production &amp; Development - Main Thrust</v>
          </cell>
          <cell r="F626" t="str">
            <v>The production and development costs of direct response main-thrust/nonpromotional advertising.</v>
          </cell>
          <cell r="G626" t="str">
            <v>Debit: All production and development costs of direct response main-thrust/nonpromotional advertising.</v>
          </cell>
        </row>
        <row r="627">
          <cell r="B627">
            <v>891613000</v>
          </cell>
          <cell r="C627" t="str">
            <v>Outdoor Miscellaneous - Prod &amp; Dev Main Thrust</v>
          </cell>
          <cell r="D627" t="str">
            <v>891613XXX</v>
          </cell>
          <cell r="E627" t="str">
            <v>Outdoor Miscellaneous - Production &amp; Development - Main Thrust</v>
          </cell>
          <cell r="F627" t="str">
            <v>The production and development costs of miscellaneous outdoor main-thrust/nonpromotional advertising for ad hoc activities such as skywriting, air blimp, air balloon, road shows, and other similar types of outdoor activities.</v>
          </cell>
          <cell r="G627" t="str">
            <v>Debit: All production and development costs of miscellaneous outdoor main-thrust/nonpromotional advertising.</v>
          </cell>
        </row>
        <row r="628">
          <cell r="B628">
            <v>891614000</v>
          </cell>
          <cell r="C628" t="str">
            <v>Trade Communication - Prod &amp; Dev Main Thrust</v>
          </cell>
          <cell r="D628" t="str">
            <v>891614XXX</v>
          </cell>
          <cell r="E628" t="str">
            <v>Trade Communication - Production &amp; Development - Main Thrust</v>
          </cell>
          <cell r="F628" t="str">
            <v>The production and development costs of trade communication main-thrust/nonpromotional advertising.</v>
          </cell>
          <cell r="G628" t="str">
            <v>Debit: All production and development costs of trade communication main-thrust/nonpromotional advertising.</v>
          </cell>
        </row>
        <row r="629">
          <cell r="B629">
            <v>891700000</v>
          </cell>
          <cell r="C629" t="str">
            <v>Television - Prod &amp; Dev - Promotion</v>
          </cell>
          <cell r="D629" t="str">
            <v>891700XXX</v>
          </cell>
          <cell r="E629" t="str">
            <v>Television - Production &amp; Development - Promotion</v>
          </cell>
          <cell r="F629" t="str">
            <v>The production and development costs of television promotional commercials and programs.</v>
          </cell>
          <cell r="G629" t="str">
            <v>Debit: The production and development costs of television promotional commercials and programs.</v>
          </cell>
        </row>
        <row r="630">
          <cell r="B630">
            <v>891701000</v>
          </cell>
          <cell r="C630" t="str">
            <v>Cinema - Prod &amp; Dev - Promotion</v>
          </cell>
          <cell r="D630" t="str">
            <v>891701XXX</v>
          </cell>
          <cell r="E630" t="str">
            <v>Cinema - Production &amp; Development - Promotion</v>
          </cell>
          <cell r="F630" t="str">
            <v>The production and development costs of cinema promotional commercials and slides.</v>
          </cell>
          <cell r="G630" t="str">
            <v>Debit: The production and development costs of cinema promotional commercials and slides.</v>
          </cell>
        </row>
        <row r="631">
          <cell r="B631">
            <v>891702000</v>
          </cell>
          <cell r="C631" t="str">
            <v>Radio - Prod &amp; Dev - Promotion</v>
          </cell>
          <cell r="D631" t="str">
            <v>891702XXX</v>
          </cell>
          <cell r="E631" t="str">
            <v>Radio - Production &amp; Development - Promotion</v>
          </cell>
          <cell r="F631" t="str">
            <v>The production and development costs of radio promotional commercials and programs.</v>
          </cell>
          <cell r="G631" t="str">
            <v>Debit: The production and development costs of radio promotional commercials and programs.</v>
          </cell>
        </row>
        <row r="632">
          <cell r="B632">
            <v>891703000</v>
          </cell>
          <cell r="C632" t="str">
            <v>Newspapers - Prod &amp; Dev - Promotion</v>
          </cell>
          <cell r="D632" t="str">
            <v>891703XXX</v>
          </cell>
          <cell r="E632" t="str">
            <v>Newspapers - Production &amp; Development - Promotion</v>
          </cell>
          <cell r="F632" t="str">
            <v>The production and development costs of newspaper promotional advertising. Includes duplicate plates, electrotypes, mats, proofs, and so forth.</v>
          </cell>
          <cell r="G632" t="str">
            <v xml:space="preserve">Debit: The production and development costs of newspaper promotional advertising. </v>
          </cell>
        </row>
        <row r="633">
          <cell r="B633">
            <v>891704000</v>
          </cell>
          <cell r="C633" t="str">
            <v>Magazines and Periodicals - Prod &amp; Dev - Promotion</v>
          </cell>
          <cell r="D633" t="str">
            <v>891704XXX</v>
          </cell>
          <cell r="E633" t="str">
            <v>Magazines and Periodicals - Production &amp; Development - Promotion</v>
          </cell>
          <cell r="F633" t="str">
            <v>The production and development costs of magazine and periodical promotional advertisements. Includes duplicate plates, electrotypes, mats, proofs, and so forth.</v>
          </cell>
          <cell r="G633" t="str">
            <v xml:space="preserve">Debit: The production and development costs of magazine and periodical promotional advertisements. </v>
          </cell>
        </row>
        <row r="634">
          <cell r="B634">
            <v>891705000</v>
          </cell>
          <cell r="C634" t="str">
            <v>Poster Space/Painted Signage Prod &amp; Dev - Promo</v>
          </cell>
          <cell r="D634" t="str">
            <v>891705XXX</v>
          </cell>
          <cell r="E634" t="str">
            <v>Poster Space/Painted Signage - Production &amp; Development - Promotion</v>
          </cell>
          <cell r="F634" t="str">
            <v xml:space="preserve">The production and development costs of poster space/painted promotional billboards, including the cost of paint where applicable. Includes installation, construction, and maintenance costs of poster space/painted promotional billboards. </v>
          </cell>
          <cell r="G634" t="str">
            <v xml:space="preserve">Debit: The production and development costs of poster space/painted promotional billboards. </v>
          </cell>
        </row>
        <row r="635">
          <cell r="B635">
            <v>891706000</v>
          </cell>
          <cell r="C635" t="str">
            <v>Public Transportation Prod &amp; Dev - Promotion</v>
          </cell>
          <cell r="D635" t="str">
            <v>891706XXX</v>
          </cell>
          <cell r="E635" t="str">
            <v>Public Transportation - Production &amp; Development - Promotion</v>
          </cell>
          <cell r="F635" t="str">
            <v>The production and development costs of promotional materials on buses, trains, subways, and so forth.</v>
          </cell>
          <cell r="G635" t="str">
            <v>Debit: The production and development costs of promotional materials on buses, trains, subways, and so forth.</v>
          </cell>
        </row>
        <row r="636">
          <cell r="B636">
            <v>891707000</v>
          </cell>
          <cell r="C636" t="str">
            <v>Direct Mail - Prod &amp; Dev - Promotion</v>
          </cell>
          <cell r="D636" t="str">
            <v>891707XXX</v>
          </cell>
          <cell r="E636" t="str">
            <v>Direct Mail - Production &amp; Development - Promotion</v>
          </cell>
          <cell r="F636" t="str">
            <v>All production and development costs of direct response promotional advertising.</v>
          </cell>
          <cell r="G636" t="str">
            <v>Debit: All production and development costs of direct response promotional advertising.</v>
          </cell>
        </row>
        <row r="637">
          <cell r="B637">
            <v>891708000</v>
          </cell>
          <cell r="C637" t="str">
            <v>Trade Communication - Prod &amp; Dev - Promotion</v>
          </cell>
          <cell r="D637" t="str">
            <v>891708XXX</v>
          </cell>
          <cell r="E637" t="str">
            <v>Trade Communication - Production &amp; Development - Promotion</v>
          </cell>
          <cell r="F637" t="str">
            <v>All production and development costs of trade promotional advertising.</v>
          </cell>
          <cell r="G637" t="str">
            <v>Debit: All production and development costs of trade promotional advertising.</v>
          </cell>
        </row>
        <row r="638">
          <cell r="B638">
            <v>891709000</v>
          </cell>
          <cell r="C638" t="str">
            <v>Outside Advertising - Other - Prod &amp; Dev - Promo</v>
          </cell>
          <cell r="D638" t="str">
            <v>891709XXX</v>
          </cell>
          <cell r="E638" t="str">
            <v>Outside Advertising - Other - Production &amp; Development - Promotion</v>
          </cell>
          <cell r="F638" t="str">
            <v>The production, development, and reproduction costs associated with promotional materials for store fronts, truck backs, inflatables, and so forth.</v>
          </cell>
          <cell r="G638" t="str">
            <v>Debit: The production, development, and reproduction costs associated with promotional materials for store fronts, truck backs, inflatables, and so forth.</v>
          </cell>
        </row>
        <row r="639">
          <cell r="B639">
            <v>891710000</v>
          </cell>
          <cell r="C639" t="str">
            <v>Outdoor Miscellaneous - Prod &amp; Dev - Promotion</v>
          </cell>
          <cell r="D639" t="str">
            <v>891710XXX</v>
          </cell>
          <cell r="E639" t="str">
            <v>Outdoor Miscellaneous - Production &amp; Development - Promotion</v>
          </cell>
          <cell r="F639" t="str">
            <v>The production and development costs of cinema promotional commercials and slides.</v>
          </cell>
          <cell r="G639" t="str">
            <v>Debit: The production and development costs of cinema promotional commercials and slides.</v>
          </cell>
        </row>
        <row r="640">
          <cell r="B640">
            <v>891711000</v>
          </cell>
          <cell r="C640" t="str">
            <v>Digital Internet - Prod &amp; Dev - Promotion</v>
          </cell>
          <cell r="D640" t="str">
            <v>891711XXX</v>
          </cell>
          <cell r="E640" t="str">
            <v>Digital Internet - Production &amp; Development - Promotion</v>
          </cell>
          <cell r="F640" t="str">
            <v>The production and development costs for paid-for advertising space accessed via the Internet such as web sites, e-mail messaging, instant messaging, push technology and FTP (File Transfer Protocol) sites including purchasing Internet advertising from a third party.</v>
          </cell>
          <cell r="G640" t="str">
            <v>Debit: The production and development costs for paid-for advertising space accessed via the Internet.</v>
          </cell>
        </row>
        <row r="641">
          <cell r="B641">
            <v>891712000</v>
          </cell>
          <cell r="C641" t="str">
            <v>Other Digital - Prod &amp; Dev - Promotion</v>
          </cell>
          <cell r="D641" t="str">
            <v>891712XXX</v>
          </cell>
          <cell r="E641" t="str">
            <v>Other Digital - Production &amp; Development - Promotion</v>
          </cell>
          <cell r="F641" t="str">
            <v>The production and development costs for any digital medium other than the Internet, digital wireless devices or Interactive TV. The space can be graphical, audio, visual, and/or text.</v>
          </cell>
          <cell r="G641" t="str">
            <v>Debit: The production and development costs for any digital medium other than the Internet.</v>
          </cell>
        </row>
        <row r="642">
          <cell r="B642">
            <v>891714000</v>
          </cell>
          <cell r="C642" t="str">
            <v>Digital Wireless - Production &amp; Development - Promotion</v>
          </cell>
          <cell r="D642" t="str">
            <v>891714XXX</v>
          </cell>
          <cell r="E642" t="str">
            <v>Digital Wireless - Production &amp; Development - Promotion</v>
          </cell>
          <cell r="F642" t="str">
            <v>The production and development costs for paid-for promotional advertising space accessed via wireless mobile devices such as cellular phones, PDAs/palm devices, other emerging wireless devices and wireless-computing, including purchasing wireless advertising from a third party.</v>
          </cell>
          <cell r="G642" t="str">
            <v>Debit: The production and development costs for paid-for promotional advertising space accessed via wireless mobile devices.</v>
          </cell>
        </row>
        <row r="643">
          <cell r="B643">
            <v>891715000</v>
          </cell>
          <cell r="C643" t="str">
            <v>Digital Interactive TV-Production &amp; Development - Promotion</v>
          </cell>
          <cell r="D643" t="str">
            <v>891715XXX</v>
          </cell>
          <cell r="E643" t="str">
            <v>Digital Interactive TV - Production &amp; Development - Promotion</v>
          </cell>
          <cell r="F643" t="str">
            <v>The production and development costs for paid-for promotional advertising space related to Interactive TV such as richer graphics, links to web sites, electronic communication and online commerce through a channel, including purchasing Interactive TV advertising from a third party.</v>
          </cell>
          <cell r="G643" t="str">
            <v>Debit: The production and development costs for paid-for promotional advertising space related to Interactive TV.</v>
          </cell>
        </row>
        <row r="644">
          <cell r="B644">
            <v>891716000</v>
          </cell>
          <cell r="C644" t="str">
            <v>Company-Owned Interactive-Prod &amp; Dev - Promotion</v>
          </cell>
          <cell r="D644" t="str">
            <v>891716XXX</v>
          </cell>
          <cell r="E644" t="str">
            <v>Company-Owned Interactive - Production &amp; Development - Promotion</v>
          </cell>
          <cell r="F644" t="str">
            <v xml:space="preserve">The costs associated with the production and development of a promotional website or web program owned by the Company not deployed within paid-for media applications. Includes development and implementation of websites, branded entertainment video and audio, email, digital games, wireless marketing and games, and instant messaging creative costs and agency fees in support of an interactive promotion or sweepstakes.
</v>
          </cell>
          <cell r="G644" t="str">
            <v xml:space="preserve">Debit: The production and development of a promotional website or web program owned by the Company not deployed within paid-for media applications. 
</v>
          </cell>
        </row>
        <row r="645">
          <cell r="B645">
            <v>891001000</v>
          </cell>
          <cell r="C645" t="str">
            <v>Package Design &amp; Graphics - Adaptation</v>
          </cell>
          <cell r="D645" t="str">
            <v>891001XXX</v>
          </cell>
          <cell r="E645" t="str">
            <v>Package Design &amp; Graphics - Adaptation</v>
          </cell>
          <cell r="F645" t="str">
            <v>The cost of acquiring pattern materials for designing and developing new packages and graphics including mock-ups and drawings that are ordered from Headquarters.</v>
          </cell>
          <cell r="G645" t="str">
            <v>Debit:  The cost of acquiring pattern materials for designing and developing new packages and graphics.</v>
          </cell>
        </row>
        <row r="646">
          <cell r="B646">
            <v>891002000</v>
          </cell>
          <cell r="C646" t="str">
            <v>Television - Adaptation</v>
          </cell>
          <cell r="D646" t="str">
            <v>891002XXX</v>
          </cell>
          <cell r="E646" t="str">
            <v>Television - Adaptation</v>
          </cell>
          <cell r="F646" t="str">
            <v>The cost of acquiring pattern materials for television commercials and programs ordered from Headquarters.</v>
          </cell>
          <cell r="G646" t="str">
            <v>Debit:  The cost of acquiring pattern materials for television commercials and programs ordered from Headquarters.</v>
          </cell>
        </row>
        <row r="647">
          <cell r="B647">
            <v>891003000</v>
          </cell>
          <cell r="C647" t="str">
            <v>Cinema - Adaptation</v>
          </cell>
          <cell r="D647" t="str">
            <v>891003XXX</v>
          </cell>
          <cell r="E647" t="str">
            <v>Cinema - Adaptation</v>
          </cell>
          <cell r="F647" t="str">
            <v>The cost of acquiring pattern materials for cinema commercials and programs ordered from Headquarters.</v>
          </cell>
          <cell r="G647" t="str">
            <v>Debit:  The cost of acquiring pattern materials for cinema commercials and programs ordered from Headquarters.</v>
          </cell>
        </row>
        <row r="648">
          <cell r="B648">
            <v>891004000</v>
          </cell>
          <cell r="C648" t="str">
            <v>Radio - Adaptation</v>
          </cell>
          <cell r="D648" t="str">
            <v>891004XXX</v>
          </cell>
          <cell r="E648" t="str">
            <v>Radio - Adaptation</v>
          </cell>
          <cell r="F648" t="str">
            <v xml:space="preserve">The cost of acquiring pattern materials for radio commercials ordered from Headquarters. </v>
          </cell>
          <cell r="G648" t="str">
            <v xml:space="preserve">Debit: The cost of acquiring pattern materials for radio commercials ordered from Headquarters. </v>
          </cell>
        </row>
        <row r="649">
          <cell r="B649">
            <v>891005000</v>
          </cell>
          <cell r="C649" t="str">
            <v>Newspapers - Adaptation</v>
          </cell>
          <cell r="D649" t="str">
            <v>891005XXX</v>
          </cell>
          <cell r="E649" t="str">
            <v>Newspapers - Adaptation</v>
          </cell>
          <cell r="F649" t="str">
            <v xml:space="preserve">The cost of acquiring pattern materials for newspaper advertisements ordered from Headquarters. </v>
          </cell>
          <cell r="G649" t="str">
            <v xml:space="preserve">Debit: The cost of acquiring pattern materials for newspaper advertisements ordered from Headquarters. </v>
          </cell>
        </row>
        <row r="650">
          <cell r="B650">
            <v>891006000</v>
          </cell>
          <cell r="C650" t="str">
            <v>Magazines and Periodicals - Adaptation</v>
          </cell>
          <cell r="D650" t="str">
            <v>891006XXX</v>
          </cell>
          <cell r="E650" t="str">
            <v>Magazines and Periodicals - Adaptation</v>
          </cell>
          <cell r="F650" t="str">
            <v xml:space="preserve">The cost of acquiring pattern materials for magazines and periodical advertisements ordered from Headquarters. </v>
          </cell>
          <cell r="G650" t="str">
            <v xml:space="preserve">Debit: The cost of acquiring pattern materials for magazines and periodical advertisements ordered from Headquarters. </v>
          </cell>
        </row>
        <row r="651">
          <cell r="B651">
            <v>891007000</v>
          </cell>
          <cell r="C651" t="str">
            <v>Poster Space/Painted Signage - Adaptation</v>
          </cell>
          <cell r="D651" t="str">
            <v>891007XXX</v>
          </cell>
          <cell r="E651" t="str">
            <v>Poster Space/Painted Signage - Adaptation</v>
          </cell>
          <cell r="F651" t="str">
            <v xml:space="preserve">The cost of acquiring pattern materials for poster space/painted billboards ordered from Headquarters. </v>
          </cell>
          <cell r="G651" t="str">
            <v xml:space="preserve">Debit: The cost of acquiring pattern materials for poster space/painted billboards ordered from Headquarters. </v>
          </cell>
        </row>
        <row r="652">
          <cell r="B652">
            <v>891008000</v>
          </cell>
          <cell r="C652" t="str">
            <v>Public Transportation - Adaptation</v>
          </cell>
          <cell r="D652" t="str">
            <v>891008XXX</v>
          </cell>
          <cell r="E652" t="str">
            <v>Public Transportation - Adaptation</v>
          </cell>
          <cell r="F652" t="str">
            <v xml:space="preserve">The cost of acquiring pattern materials for public transportation ordered from Headquarters. </v>
          </cell>
          <cell r="G652" t="str">
            <v xml:space="preserve">Debit: The cost of acquiring pattern materials for public transportation ordered from Headquarters. </v>
          </cell>
        </row>
        <row r="653">
          <cell r="B653">
            <v>891009000</v>
          </cell>
          <cell r="C653" t="str">
            <v>Electric Spectaculars and Neon Signs - Adaptation</v>
          </cell>
          <cell r="D653" t="str">
            <v>891009XXX</v>
          </cell>
          <cell r="E653" t="str">
            <v>Electric Spectaculars and Neon Signs - Adaptation</v>
          </cell>
          <cell r="F653" t="str">
            <v xml:space="preserve">The cost of acquiring pattern materials for freestanding electric spectaculars and neon signs ordered from Headquarters. </v>
          </cell>
          <cell r="G653" t="str">
            <v xml:space="preserve">Debit: The cost of acquiring pattern materials for freestanding electric spectaculars and neon signs ordered from Headquarters. </v>
          </cell>
        </row>
        <row r="654">
          <cell r="B654">
            <v>891010000</v>
          </cell>
          <cell r="C654" t="str">
            <v>Point-of-Sale Materials - Outside - Adaptation</v>
          </cell>
          <cell r="D654" t="str">
            <v>891010XXX</v>
          </cell>
          <cell r="E654" t="str">
            <v>Point-of-Sale Materials - Outside - Adaptation</v>
          </cell>
          <cell r="F654" t="str">
            <v xml:space="preserve">The cost of acquiring pattern materials for outside point-of-sale advertising material ordered from Headquarters. </v>
          </cell>
          <cell r="G654" t="str">
            <v xml:space="preserve">Debit: The cost of acquiring pattern materials for outside point-of-sale advertising material ordered from Headquarters. </v>
          </cell>
        </row>
        <row r="655">
          <cell r="B655">
            <v>891011000</v>
          </cell>
          <cell r="C655" t="str">
            <v>Outside Advertising - Other - Adaptation</v>
          </cell>
          <cell r="D655" t="str">
            <v>891011XXX</v>
          </cell>
          <cell r="E655" t="str">
            <v>Outside Advertising - Other - Adaptation</v>
          </cell>
          <cell r="F655" t="str">
            <v xml:space="preserve">The cost of acquiring pattern materials for outside advertising ordered from Headquarters. </v>
          </cell>
          <cell r="G655" t="str">
            <v xml:space="preserve">Debit: The cost of acquiring pattern materials for outside advertising ordered from Headquarters. </v>
          </cell>
        </row>
        <row r="656">
          <cell r="B656">
            <v>891012000</v>
          </cell>
          <cell r="C656" t="str">
            <v>Direct Mail - Adaptation</v>
          </cell>
          <cell r="D656" t="str">
            <v>891012XXX</v>
          </cell>
          <cell r="E656" t="str">
            <v>Direct Mail - Adaptation</v>
          </cell>
          <cell r="F656" t="str">
            <v xml:space="preserve">The cost of acquiring pattern materials for direct response advertising ordered from Headquarters. </v>
          </cell>
          <cell r="G656" t="str">
            <v xml:space="preserve">Debit: The cost of acquiring pattern materials for direct response advertising ordered from Headquarters. </v>
          </cell>
        </row>
        <row r="657">
          <cell r="B657">
            <v>891013000</v>
          </cell>
          <cell r="C657" t="str">
            <v>Outdoor Miscellaneous - Adaptation</v>
          </cell>
          <cell r="D657" t="str">
            <v>891013XXX</v>
          </cell>
          <cell r="E657" t="str">
            <v>Outdoor Miscellaneous - Adaptation</v>
          </cell>
          <cell r="F657" t="str">
            <v xml:space="preserve">The cost of acquiring pattern materials for miscellaneous outdoor advertising ordered from Headquarters for which no specific third-party consumer account classification has been provided. </v>
          </cell>
          <cell r="G657" t="str">
            <v xml:space="preserve">Debit: The cost of acquiring pattern materials for miscellaneous outdoor advertising ordered from Headquarters for which no specific third-party consumer account classification has been provided. </v>
          </cell>
        </row>
        <row r="658">
          <cell r="B658">
            <v>891014000</v>
          </cell>
          <cell r="C658" t="str">
            <v>Trade Communication - Adaptation</v>
          </cell>
          <cell r="D658" t="str">
            <v>891014XXX</v>
          </cell>
          <cell r="E658" t="str">
            <v>Trade Communication - Adaptation</v>
          </cell>
          <cell r="F658" t="str">
            <v xml:space="preserve">The cost of acquiring pattern materials for trade communication advertising ordered from Headquarters. </v>
          </cell>
          <cell r="G658" t="str">
            <v xml:space="preserve">Debit: The cost of acquiring pattern materials for trade communication advertising ordered from Headquarters. </v>
          </cell>
        </row>
        <row r="659">
          <cell r="B659">
            <v>891015000</v>
          </cell>
          <cell r="C659" t="str">
            <v>Digital Internet - Adaptation</v>
          </cell>
          <cell r="D659" t="str">
            <v>891015XXX</v>
          </cell>
          <cell r="E659" t="str">
            <v>Digital Internet - Adaptation</v>
          </cell>
          <cell r="F659" t="str">
            <v xml:space="preserve">The cost of acquiring pattern materials from Headquarters to be used for advertising on the Internet. </v>
          </cell>
          <cell r="G659" t="str">
            <v xml:space="preserve">Debit: The cost of acquiring pattern materials from Headquarters to be used for advertising on the Internet. </v>
          </cell>
        </row>
        <row r="660">
          <cell r="B660">
            <v>891016000</v>
          </cell>
          <cell r="C660" t="str">
            <v>Other Digital - Adaptation</v>
          </cell>
          <cell r="D660" t="str">
            <v>891016XXX</v>
          </cell>
          <cell r="E660" t="str">
            <v>Other Digital - Adaptation</v>
          </cell>
          <cell r="F660" t="str">
            <v xml:space="preserve">The cost of acquiring pattern materials from Headquarters to be used for advertising on any digital medium other than the Internet, digital wireless devices or Interactive TV. The space can be graphical, audio, visual, and/or text. </v>
          </cell>
          <cell r="G660" t="str">
            <v xml:space="preserve">Debit: The cost of acquiring pattern materials from Headquarters to be used for advertising on any digital medium other than the Internet, digital wireless devices or Interactive TV. </v>
          </cell>
        </row>
        <row r="661">
          <cell r="B661">
            <v>891017000</v>
          </cell>
          <cell r="C661" t="str">
            <v>Point-of-Sale Material - Inside - Adaptation</v>
          </cell>
          <cell r="D661" t="str">
            <v>891017XXX</v>
          </cell>
          <cell r="E661" t="str">
            <v>Point-of-Sale Material - Inside - Adaptation</v>
          </cell>
          <cell r="F661" t="str">
            <v>The cost of acquiring pattern materials for inside point-of-sale materials.</v>
          </cell>
          <cell r="G661" t="str">
            <v>Debit: The cost of acquiring pattern materials for inside point-of-sale materials.</v>
          </cell>
        </row>
        <row r="662">
          <cell r="B662">
            <v>891018000</v>
          </cell>
          <cell r="C662" t="str">
            <v>Digital Wireless - Adaptation</v>
          </cell>
          <cell r="D662" t="str">
            <v>891018XXX</v>
          </cell>
          <cell r="E662" t="str">
            <v>Digital Wireless - Adaptation</v>
          </cell>
          <cell r="F662" t="str">
            <v>The cost of acquiring pattern materials from Headquarters to be used for advertising on wireless devices.</v>
          </cell>
          <cell r="G662" t="str">
            <v>Debit: The cost of acquiring pattern materials from Headquarters to be used for advertising on wireless devices.</v>
          </cell>
        </row>
        <row r="663">
          <cell r="B663">
            <v>891019000</v>
          </cell>
          <cell r="C663" t="str">
            <v>Digital Interactive TV - Adaptation</v>
          </cell>
          <cell r="D663" t="str">
            <v>891019XXX</v>
          </cell>
          <cell r="E663" t="str">
            <v>Digital Interactive TV - Adaptation</v>
          </cell>
          <cell r="F663" t="str">
            <v>The cost of acquiring pattern materials from Headquarters to be used for advertising on Interactive TV formats.</v>
          </cell>
          <cell r="G663" t="str">
            <v>Debit: The cost of acquiring pattern materials from Headquarters to be used for advertising on Interactive TV formats.</v>
          </cell>
        </row>
        <row r="664">
          <cell r="B664">
            <v>891200000</v>
          </cell>
          <cell r="C664" t="str">
            <v>Advertising - Creative Agency Compensation</v>
          </cell>
          <cell r="D664" t="str">
            <v>891200XXX</v>
          </cell>
          <cell r="E664" t="str">
            <v>Advertising - Creative Agency Compensation</v>
          </cell>
          <cell r="F664" t="str">
            <v>The cost of all agency fees and other compensation paid for brand creative services. This includes fees for creative development and account management for television, radio, print, and all other agency services.</v>
          </cell>
          <cell r="G664" t="str">
            <v>Debit: The cost of all agency fees and other compensation paid for brand creative services.</v>
          </cell>
        </row>
        <row r="665">
          <cell r="B665">
            <v>891203000</v>
          </cell>
          <cell r="C665" t="str">
            <v>Advertising - Media Agency Compensation</v>
          </cell>
          <cell r="D665" t="str">
            <v>891203XXX</v>
          </cell>
          <cell r="E665" t="str">
            <v>Advertising - Media Agency Compensation</v>
          </cell>
          <cell r="F665" t="str">
            <v>Fees paid to media agencies for services related to media planning and buying.</v>
          </cell>
          <cell r="G665" t="str">
            <v>Debit: Fees paid to media agencies for services related to media planning and buying.</v>
          </cell>
        </row>
        <row r="666">
          <cell r="B666">
            <v>891300000</v>
          </cell>
          <cell r="C666" t="str">
            <v>Marketing Research - Continuous Tracking  Consumer</v>
          </cell>
          <cell r="D666" t="str">
            <v>891300XXX</v>
          </cell>
          <cell r="E666" t="str">
            <v>Marketing Research - Continuous Tracking  Consumer</v>
          </cell>
          <cell r="F666" t="str">
            <v>Costs related to continuously monitoring the health of our brands and business from a consumer perspective: consumer attitudes and behavior. Examples include fees for surveys commissioned by the Company, such as CCT, CBM, ATP tracker, and fees to companies such as Millward Brown. Examples also include syndicated data services such as Nielsen retail sales data, Household Purchase Panel data, or media viewing data.</v>
          </cell>
          <cell r="G666" t="str">
            <v xml:space="preserve">Debit: Costs related to continuously monitoring the health of our brands and business from a consumer perspective: consumer attitudes and behavior. </v>
          </cell>
        </row>
        <row r="667">
          <cell r="B667">
            <v>893300000</v>
          </cell>
          <cell r="C667" t="str">
            <v>Promotional Sampling</v>
          </cell>
          <cell r="D667" t="str">
            <v>893300XXX</v>
          </cell>
          <cell r="E667" t="str">
            <v>Promotional Sampling</v>
          </cell>
          <cell r="F667" t="str">
            <v>The costs associated with the development and execution of a marketing program to sample product with consumers. This could include agency fees for sampling program development and execution, operational expenses to deliver sampling experience, product, cups, ice, rental of sampling equipment including vehicles, sampling crews and uniforms. Includes donations of Company products made to non-U.S. individuals or organizations.</v>
          </cell>
          <cell r="G667" t="str">
            <v xml:space="preserve">Debit: The costs associated with the development and execution of a marketing program to sample product with consumers.  </v>
          </cell>
        </row>
        <row r="668">
          <cell r="B668">
            <v>893301000</v>
          </cell>
          <cell r="C668" t="str">
            <v>Events  Fees and Activation</v>
          </cell>
          <cell r="D668" t="str">
            <v>893301XXX</v>
          </cell>
          <cell r="E668" t="str">
            <v>Events, Fees and Activation</v>
          </cell>
          <cell r="F668" t="str">
            <v xml:space="preserve">The costs associated with the creation and implementation of event activities to attract an audience using various sports or entertainment properties or the creation of an exclusive sports/entertainment property.  </v>
          </cell>
          <cell r="G668" t="str">
            <v xml:space="preserve">Debit: The costs associated with the creation and implementation of event activities to attract an audience using various sports or entertainment properties or the creation of an exclusive sports/entertainment property.  </v>
          </cell>
        </row>
        <row r="669">
          <cell r="B669">
            <v>893304000</v>
          </cell>
          <cell r="C669" t="str">
            <v>Exhibitions</v>
          </cell>
          <cell r="D669" t="str">
            <v>893304XXX</v>
          </cell>
          <cell r="E669" t="str">
            <v>Exhibitions</v>
          </cell>
          <cell r="F669" t="str">
            <v>The costs associated with participating in exhibitions such as World Fairs, Trade Fairs, City Fairs, and so forth. Includes rental of space, construction of booths, material, outside labor, and complimentary admission tickets.</v>
          </cell>
          <cell r="G669" t="str">
            <v>Debit: The costs associated with participating in exhibitions.</v>
          </cell>
        </row>
        <row r="670">
          <cell r="B670">
            <v>893305000</v>
          </cell>
          <cell r="C670" t="str">
            <v>Novelties</v>
          </cell>
          <cell r="D670" t="str">
            <v>893305XXX</v>
          </cell>
          <cell r="E670" t="str">
            <v>Novelties</v>
          </cell>
          <cell r="F670" t="str">
            <v>The cost of novelties, mementos, or souvenirs such as key chains, wallets, ball-point pens, school supplies, and so forth, used for sales promotions and activities to promote the Company's image.</v>
          </cell>
          <cell r="G670" t="str">
            <v>Debit: The cost of novelties, mementos, or souvenirs used for sales promotions and activities to promote the Company's image.</v>
          </cell>
        </row>
        <row r="671">
          <cell r="B671">
            <v>893306000</v>
          </cell>
          <cell r="C671" t="str">
            <v>Promotion Packaging</v>
          </cell>
          <cell r="D671" t="str">
            <v>893306XXX</v>
          </cell>
          <cell r="E671" t="str">
            <v>Promotion Packaging</v>
          </cell>
          <cell r="F671" t="str">
            <v>The costs of promotional packaging/graphic design for a specific promotional program during a set period of time, that integrates the mainthrust visual identity with either a brand's promotional activity (examples: holiday, All Out Summer) or a third party partner (examples: Olympics, World Cup Football, Disney).</v>
          </cell>
          <cell r="G671" t="str">
            <v>Debit: The cost of promotional packaging/graphic design for a specific promotional program during a set period of time, that integrates the mainthrust visual identity with either a brand's promotional activity (examples: holiday, All Out Summer) or a third party partner (examples: Olympics, World Cup Football, Disney).</v>
          </cell>
        </row>
        <row r="672">
          <cell r="B672">
            <v>893307000</v>
          </cell>
          <cell r="C672" t="str">
            <v>Consumer Promotions</v>
          </cell>
          <cell r="D672" t="str">
            <v>893307XXX</v>
          </cell>
          <cell r="E672" t="str">
            <v>Consumer Promotions</v>
          </cell>
          <cell r="F672" t="str">
            <v xml:space="preserve">All costs (except those with separate accounts, such as consumer promotion agency fees) associated with the development and execution of consumer marketing promotion activities. </v>
          </cell>
          <cell r="G672" t="str">
            <v xml:space="preserve">Debit: All costs (except those with separate accounts, such as consumer promotion agency fees) associated with the development and execution of consumer marketing promotion activities. </v>
          </cell>
        </row>
        <row r="673">
          <cell r="B673">
            <v>893308000</v>
          </cell>
          <cell r="C673" t="str">
            <v>Prizes</v>
          </cell>
          <cell r="D673" t="str">
            <v>893308XXX</v>
          </cell>
          <cell r="E673" t="str">
            <v>Prizes</v>
          </cell>
          <cell r="F673" t="str">
            <v>Consumer marketing expense related to a specific game of chance or consumer offer.</v>
          </cell>
          <cell r="G673" t="str">
            <v>Debit: Consumer marketing expense related to a specific game of chance or consumer offer.</v>
          </cell>
        </row>
        <row r="674">
          <cell r="B674">
            <v>893313000</v>
          </cell>
          <cell r="C674" t="str">
            <v>Consumer Promotion - Field and Sales Tools</v>
          </cell>
          <cell r="D674" t="str">
            <v>893313XXX</v>
          </cell>
          <cell r="E674" t="str">
            <v>Field and Sales Tools</v>
          </cell>
          <cell r="F674" t="str">
            <v>The cost to develop system communications to communicate marketing programs as well as expenses to develop specific sales tools (such as sales rally kits) to increase effectiveness and productivity of bottlers and field personnel in executing a developed program. Includes expenses such as those to develop, sales samples and freight.</v>
          </cell>
          <cell r="G674" t="str">
            <v xml:space="preserve">Debit: The cost to develop system communications to communicate marketing programs as well as expenses to develop specific sales tools (such as sales rally kits) to increase effectiveness and productivity of bottlers and field personnel in executing a developed program. </v>
          </cell>
        </row>
        <row r="675">
          <cell r="B675">
            <v>893314000</v>
          </cell>
          <cell r="C675" t="str">
            <v>Consumer Promotion - Premiums  POS &amp; Merchandising</v>
          </cell>
          <cell r="D675" t="str">
            <v>893314XXX</v>
          </cell>
          <cell r="E675" t="str">
            <v>Premiums, POS and Merchandising Equipment</v>
          </cell>
          <cell r="F675" t="str">
            <v>The cost to produce and distribute premiums, point of sale, point of purchase display material, and merchandising equipment, as well as subsidies provided to bottlers to purchase offerings (for example, 2-for-1 subsidies). Examples of items include danglers, shelf talkers, vend snipes, banners, pole signs, pennant strings, racks, barrel coolers, t-shirts and soccer balls.</v>
          </cell>
          <cell r="G675" t="str">
            <v xml:space="preserve">Debit: The cost to produce and distribute premiums, point of sale, point of purchase display material, and merchandising equipment, as well as subsidies provided to bottlers to purchase offerings (for example, 2-for-1 subsidies). </v>
          </cell>
        </row>
        <row r="676">
          <cell r="B676">
            <v>893315000</v>
          </cell>
          <cell r="C676" t="str">
            <v>Consumer Promotion - Public Relations</v>
          </cell>
          <cell r="D676" t="str">
            <v>893315XXX</v>
          </cell>
          <cell r="E676" t="str">
            <v>Public Relations</v>
          </cell>
          <cell r="F676" t="str">
            <v>The cost of Public Relations strategic plans designed to drive awareness and publicity often via a PR event or a press release that entails a press kit to provide information to the media about a new marketing program, a new brand a new package or other news-worthy event. For example, agencies develop b-roll footage about the campaign, making of the advertisement or other information that could be used in reporting of the news items. Includes PR firm fees and materials needed to execute a PR event.</v>
          </cell>
          <cell r="G676" t="str">
            <v xml:space="preserve">Debit: The cost of Public Relations strategic plans designed to drive awareness and publicity often via a PR event or a press release that entails a press kit to provide information to the media about a new marketing program, a new brand a new package or other news-worthy event. </v>
          </cell>
        </row>
        <row r="677">
          <cell r="B677">
            <v>893316000</v>
          </cell>
          <cell r="C677" t="str">
            <v>Consumer Promotion - Regional Programs</v>
          </cell>
          <cell r="D677" t="str">
            <v>893316XXX</v>
          </cell>
          <cell r="E677" t="str">
            <v>Regional Programs</v>
          </cell>
          <cell r="F677" t="str">
            <v>The cost of locally-executed regional programs driven the Company's Brand Marketing (such as, executing a promotion with a local/regional customer).</v>
          </cell>
          <cell r="G677" t="str">
            <v>Debit: The cost of locally-executed regional programs driven the Company's Brand Marketing.</v>
          </cell>
        </row>
        <row r="678">
          <cell r="B678">
            <v>893317000</v>
          </cell>
          <cell r="C678" t="str">
            <v>Consumer Promotions - Agency Fees</v>
          </cell>
          <cell r="D678" t="str">
            <v>893317XXX</v>
          </cell>
          <cell r="E678" t="str">
            <v>Consumer Promotion Agency Fees</v>
          </cell>
          <cell r="F678" t="str">
            <v>The costs associated with consulting on macro strategy and business planning as well as creative development planning and execution of the promotion.</v>
          </cell>
          <cell r="G678" t="str">
            <v>Debit: The cost of consulting on macro strategy and business planning as well as creative development planning and execution of the promotion.</v>
          </cell>
        </row>
        <row r="679">
          <cell r="B679">
            <v>893100000</v>
          </cell>
          <cell r="C679" t="str">
            <v>Sponsorships-Olympic</v>
          </cell>
          <cell r="D679" t="str">
            <v>893100XXX</v>
          </cell>
          <cell r="E679" t="str">
            <v>Sports and Leisure Sponsorships - International</v>
          </cell>
          <cell r="F679" t="str">
            <v>The direct costs of acquiring the rights to participate in an event or sponsorship whose costs are shared with operations in other countries, excluding related local or national support expenses. The rights, fees or expenses for the sponsorship should be broken out by year. Examples: The Olympic Games, The World Cup Football Competition, FIFA/Coca-Cola World Youth Championship, IAAF World Athletic Championships.</v>
          </cell>
          <cell r="G679" t="str">
            <v xml:space="preserve">Debit: All direct costs of acquiring the rights to participate in an event or sponsorship whose costs are shared with operations in other countries. </v>
          </cell>
        </row>
        <row r="680">
          <cell r="B680">
            <v>893101000</v>
          </cell>
          <cell r="C680" t="str">
            <v>Sports and Leisure Sponsorships - National &amp; Local</v>
          </cell>
          <cell r="D680" t="str">
            <v>893101XXX</v>
          </cell>
          <cell r="E680" t="str">
            <v>Sports and Leisure Sponsorships - National &amp; Local</v>
          </cell>
          <cell r="F680" t="str">
            <v xml:space="preserve">The costs associated with local or national leisure or sports events, sponsorships, teams and so forth that have strategic marketing value for our brands (marketing assets). Includes donation of cash and prizes but excludes the direct costs of acquiring the rights to participate in an event whose costs are shared with operations in another country. The rights, fees, or expenses for the sponsorship should be broken out by year. </v>
          </cell>
          <cell r="G680" t="str">
            <v xml:space="preserve">Debit: All costs associated with local or national leisure or sports events, sponsorships, teams and so forth that have strategic marketing value for our brands (marketing assets). </v>
          </cell>
        </row>
        <row r="681">
          <cell r="B681">
            <v>893203000</v>
          </cell>
          <cell r="C681" t="str">
            <v>Cust &amp; Channel Promo</v>
          </cell>
          <cell r="D681" t="str">
            <v>893203XXX</v>
          </cell>
          <cell r="E681" t="str">
            <v>Customer and Channel Promotions</v>
          </cell>
          <cell r="F681" t="str">
            <v>All costs associated with the development and execution of channel based marketing programs or marketing promotion activities initiated in cooperation with customers, such as contests and samples, plus other costs related to these promotional activities, such as research and media.</v>
          </cell>
          <cell r="G681" t="str">
            <v>Debit: All costs associated with the development and execution of marketing promotion activities initiated by customers.</v>
          </cell>
        </row>
        <row r="682">
          <cell r="B682">
            <v>893206000</v>
          </cell>
          <cell r="C682" t="str">
            <v>Customer Meetings and Expenses</v>
          </cell>
          <cell r="D682" t="str">
            <v>893206XXX</v>
          </cell>
          <cell r="E682" t="str">
            <v>Customer Meetings and Expenses</v>
          </cell>
          <cell r="F682" t="str">
            <v>The costs associated with organizing and conducting formal customer meetings primarily for relationship management; for example, a customer meeting to announce the introduction of a new product. Expenses include group transportation, food, entertainment, prizes, printed programs, rental of conference rooms and halls, props, printed and recorded materials, outside talent, and so forth.</v>
          </cell>
          <cell r="G682" t="str">
            <v xml:space="preserve">Debit: All costs associated with organizing and conducting formal customer meetings primarily for relationship management. </v>
          </cell>
        </row>
        <row r="683">
          <cell r="B683">
            <v>893207000</v>
          </cell>
          <cell r="C683" t="str">
            <v>Ser Ch-Aff-CCMG</v>
          </cell>
          <cell r="D683" t="str">
            <v>893207XXX</v>
          </cell>
          <cell r="E683" t="str">
            <v>Trade Marketing</v>
          </cell>
          <cell r="F683" t="str">
            <v>The costs associated with supporting and participating in trade shows and conventions focused on specific customer channels (such as supermarkets, convenience stores, military and so forth) for purposes of building relationships in the channel. Expenses include sponsorship fees, group transportation, food, prizes, rental of space, props, printed and recorded materials, outside talent and so forth.</v>
          </cell>
          <cell r="G683" t="str">
            <v xml:space="preserve">Debit: All costs associated with supporting and participating in trade shows and conventions focused on specific customer channels for purposes of building relationships in the channel. </v>
          </cell>
        </row>
        <row r="684">
          <cell r="B684">
            <v>893002000</v>
          </cell>
          <cell r="C684" t="str">
            <v>Bottler Meetings and Expenses</v>
          </cell>
          <cell r="D684" t="str">
            <v>893002XXX</v>
          </cell>
          <cell r="E684" t="str">
            <v>Bottler Meetings and Expenses</v>
          </cell>
          <cell r="F684" t="str">
            <v>The costs associated with organizing and conducting formal bottler meetings related to marketing products. Examples are bottler conventions, annual bottler meetings, bottler meetings organized to announce the introduction of new beverage products, and so forth. Expenses include group transportation, food, entertainment, prizes, printed programs, rental of conference rooms and halls, props, films, records, printed materials, outside talent, and so forth. Also, includes expenses associated with marketing training materials supplied to bottlers.</v>
          </cell>
          <cell r="G684" t="str">
            <v xml:space="preserve">Debit: All costs associated with organizing and conducting formal bottler meetings related to marketing products. </v>
          </cell>
        </row>
        <row r="685">
          <cell r="B685">
            <v>893103000</v>
          </cell>
          <cell r="C685" t="str">
            <v>Marketing Accrual Fallout</v>
          </cell>
          <cell r="D685" t="str">
            <v>893103XXX</v>
          </cell>
          <cell r="E685" t="str">
            <v>Marketing Accrual Fallout</v>
          </cell>
          <cell r="F685" t="str">
            <v>The reversal of marketing accruals established in prior years for which, in the current year, are determined to be in excess or otherwise no longer necessary. These reversals are not to be included in current year sales curve calculations</v>
          </cell>
          <cell r="G685" t="str">
            <v>Credit: Reversal of prior year maketing accrual.</v>
          </cell>
        </row>
        <row r="686">
          <cell r="B686">
            <v>890703000</v>
          </cell>
          <cell r="C686" t="str">
            <v>DME - Sales Curve Adjustment</v>
          </cell>
          <cell r="D686" t="str">
            <v>890703XXX</v>
          </cell>
          <cell r="E686" t="e">
            <v>#N/A</v>
          </cell>
          <cell r="F686" t="e">
            <v>#N/A</v>
          </cell>
          <cell r="G686" t="e">
            <v>#N/A</v>
          </cell>
        </row>
        <row r="687">
          <cell r="B687">
            <v>840204000</v>
          </cell>
          <cell r="C687" t="str">
            <v>Driver Shortages</v>
          </cell>
          <cell r="D687" t="str">
            <v>840204XXX</v>
          </cell>
          <cell r="E687" t="str">
            <v>Driver Shortages</v>
          </cell>
          <cell r="F687" t="str">
            <v xml:space="preserve">The amount determined to be uncollectible from bottling route drivers. </v>
          </cell>
          <cell r="G687" t="str">
            <v xml:space="preserve">Debit: The amount determined to be uncollectible from bottling route drivers. </v>
          </cell>
        </row>
        <row r="688">
          <cell r="B688">
            <v>805101000</v>
          </cell>
          <cell r="C688" t="str">
            <v>Emp Salary Exp-Fixed</v>
          </cell>
          <cell r="D688" t="str">
            <v>805101XXX</v>
          </cell>
          <cell r="E688" t="str">
            <v>Employee Salary Expense</v>
          </cell>
          <cell r="F688" t="str">
            <v>Total gross earnings paid to employees including base pay, bonus, severance pay, incentive compensation and other compensation provided by law, labor contract, or Company policy. (Do not include commissions paid to employees.)  In cases where an employee works for more than one department, the charge should be made to the department where most of the time is spent.  If this procedure materially distorts departmental expenses, the appropriate portion should be transferred to departments through account 805102XXX, Employee Salary Expense Clearance.</v>
          </cell>
          <cell r="G688" t="str">
            <v>Debit: Total gross earnings paid to employee.</v>
          </cell>
        </row>
        <row r="689">
          <cell r="B689">
            <v>805102000</v>
          </cell>
          <cell r="C689" t="str">
            <v>Employee Salary Expense - Clearance</v>
          </cell>
          <cell r="D689" t="str">
            <v>805102XXX</v>
          </cell>
          <cell r="E689" t="str">
            <v>Employee Salary Expense - Clearance</v>
          </cell>
          <cell r="F689" t="str">
            <v>This account will be used to transfer a portion of salaries and wages to other departments.</v>
          </cell>
          <cell r="G689" t="str">
            <v>Debit: Salaries and wages charged by other departments.  Credit: Salaries and wages charged to other departments; salaries and wages charged to property or receivable accounts when it is decided to capitalize labor or recover labor costs from outside parties.</v>
          </cell>
        </row>
        <row r="690">
          <cell r="B690">
            <v>805150000</v>
          </cell>
          <cell r="C690" t="str">
            <v>Base Salary Expense</v>
          </cell>
          <cell r="D690" t="str">
            <v>805150XXX</v>
          </cell>
          <cell r="E690" t="str">
            <v>Base Salary Expense</v>
          </cell>
          <cell r="F690" t="str">
            <v>This account will be used to accommodate the benefits calculation process for Corporate and North America. Total gross earnings (base pay only) paid to employees provided by law, labor contract or Company policy. (Do not include commissions paid to employees.) If this account is used, then account 805101XXX should not be used.</v>
          </cell>
          <cell r="G690" t="str">
            <v>Debit: Total gross earnings (base pay only) paid to employees provided by law, labor contract or Company policy.</v>
          </cell>
        </row>
        <row r="691">
          <cell r="B691">
            <v>805201000</v>
          </cell>
          <cell r="C691" t="str">
            <v>Stock Appreciation Rights</v>
          </cell>
          <cell r="D691" t="str">
            <v>805201XXX</v>
          </cell>
          <cell r="E691" t="e">
            <v>#N/A</v>
          </cell>
          <cell r="F691" t="e">
            <v>#N/A</v>
          </cell>
          <cell r="G691" t="e">
            <v>#N/A</v>
          </cell>
        </row>
        <row r="692">
          <cell r="B692">
            <v>805202000</v>
          </cell>
          <cell r="C692" t="str">
            <v>FAS 123 Stock Option ExpenseFAS 123 Stock Option Expense</v>
          </cell>
          <cell r="D692" t="str">
            <v>805202XXX</v>
          </cell>
          <cell r="E692" t="e">
            <v>#N/A</v>
          </cell>
          <cell r="F692" t="e">
            <v>#N/A</v>
          </cell>
          <cell r="G692" t="e">
            <v>#N/A</v>
          </cell>
        </row>
        <row r="693">
          <cell r="B693">
            <v>810101000</v>
          </cell>
          <cell r="C693" t="str">
            <v>Worker's Comp Insur</v>
          </cell>
          <cell r="D693" t="str">
            <v>810101XXX</v>
          </cell>
          <cell r="E693" t="str">
            <v>Worker's Compensation Insurance</v>
          </cell>
          <cell r="F693" t="str">
            <v>The employer's cost of worker's compensation insurance plans.</v>
          </cell>
          <cell r="G693" t="str">
            <v xml:space="preserve">Debit: Cost of worker's compensation insurance </v>
          </cell>
        </row>
        <row r="694">
          <cell r="B694">
            <v>810102000</v>
          </cell>
          <cell r="C694" t="str">
            <v>Health &amp; Life Insurance Plans</v>
          </cell>
          <cell r="D694" t="str">
            <v>810102XXX</v>
          </cell>
          <cell r="E694" t="str">
            <v>Health &amp; Life Insurance Plans</v>
          </cell>
          <cell r="F694" t="str">
            <v>The employer's contribution to Company health care and life insurance plans. Includes Life, Accident, Health, Medical, Dental, Long-term Disability Plans and so forth.</v>
          </cell>
          <cell r="G694" t="str">
            <v xml:space="preserve">Debit: The cost of the employer's contribution to Company health care and life insurance plans. </v>
          </cell>
        </row>
        <row r="695">
          <cell r="B695">
            <v>810103000</v>
          </cell>
          <cell r="C695" t="str">
            <v>Payroll Taxes</v>
          </cell>
          <cell r="D695" t="str">
            <v>810103XXX</v>
          </cell>
          <cell r="E695" t="str">
            <v>Payroll Taxes</v>
          </cell>
          <cell r="F695" t="str">
            <v xml:space="preserve">The employer's portion of taxes levied or assessed on payroll.  </v>
          </cell>
          <cell r="G695" t="str">
            <v>Debit: The employer's portion of taxes levied or assessed on payroll.</v>
          </cell>
        </row>
        <row r="696">
          <cell r="B696">
            <v>810104000</v>
          </cell>
          <cell r="C696" t="str">
            <v>Retirement Plan Exp-</v>
          </cell>
          <cell r="D696" t="str">
            <v>810104XXX</v>
          </cell>
          <cell r="E696" t="str">
            <v>Retirement Plan Expense</v>
          </cell>
          <cell r="F696" t="str">
            <v xml:space="preserve">The most common types of retirement plans are: defined benefit plans, defined contribution plans, multi-employer/union plans, insured plans (for example, purchase of annuities from insurance companies), and government imposed termination indemnity arrangements. </v>
          </cell>
          <cell r="G696" t="str">
            <v>For defined benefit plans, record net periodic pension cost as calculated by an actuary. Record a debit if such calculation results in expense (credit is to account 235202XXX, Accrued Retirement Plan Expense-Defined Benefit Plans-Noncurrent); record a credit if the result is income (debit is generally to account 125701XXX, Prepaid Retirement Plan-Defined Benefit Plans).  For other retirement plans, record a debit for the Company's contribution called for during the period.</v>
          </cell>
        </row>
        <row r="697">
          <cell r="B697">
            <v>810105000</v>
          </cell>
          <cell r="C697" t="str">
            <v>Thrift Plan Exp</v>
          </cell>
          <cell r="D697" t="str">
            <v>810105XXX</v>
          </cell>
          <cell r="E697" t="str">
            <v>Thrift Plan Expense</v>
          </cell>
          <cell r="F697" t="str">
            <v>The Company's cost of providing a thrift/savings plan to employees, such as the 401(K) plan in the United States.</v>
          </cell>
          <cell r="G697" t="str">
            <v>Debit: The Company's contribution to the employees' Thrift Plan.</v>
          </cell>
        </row>
        <row r="698">
          <cell r="B698">
            <v>810115000</v>
          </cell>
          <cell r="C698" t="str">
            <v>Flexible Benefits</v>
          </cell>
          <cell r="D698" t="str">
            <v>810115XXX</v>
          </cell>
          <cell r="E698" t="str">
            <v>Flexible Benefits</v>
          </cell>
          <cell r="F698" t="str">
            <v xml:space="preserve">The Company's cost of providing a flexible benefits package to employees </v>
          </cell>
          <cell r="G698" t="str">
            <v xml:space="preserve">Debit: The Company's cost of providing a flexible benefits package to employees </v>
          </cell>
        </row>
        <row r="699">
          <cell r="B699">
            <v>810116000</v>
          </cell>
          <cell r="C699" t="str">
            <v>Post Retmt Emp Benef</v>
          </cell>
          <cell r="D699" t="str">
            <v>810116XXX</v>
          </cell>
          <cell r="E699" t="str">
            <v>Postretirement and Postemployment Benefit Expense</v>
          </cell>
          <cell r="F699" t="str">
            <v xml:space="preserve">The current period expense for postretirement and postemployment benefits determined by an actuary in connection with deferred postretirement and postemployment benefit obligations in the U.S. and Canada. </v>
          </cell>
          <cell r="G699" t="str">
            <v xml:space="preserve">Debit: The current period expense for postretirement and postemployment benefits determined by an actuary in connection with deferred postretirement and postemployment benefit obligations in the U.S. and Canada. </v>
          </cell>
        </row>
        <row r="700">
          <cell r="B700">
            <v>810120000</v>
          </cell>
          <cell r="C700" t="str">
            <v>Restrt Stock PN Exp</v>
          </cell>
          <cell r="D700" t="str">
            <v>810120XXX</v>
          </cell>
          <cell r="E700" t="str">
            <v>Performance Share Unit (PSU) Expense</v>
          </cell>
          <cell r="F700" t="str">
            <v>The cost of providing performance share unit grants to employees.</v>
          </cell>
          <cell r="G700" t="str">
            <v>Debit: Amortization of fair value of performance share unit grants over the vesting period.</v>
          </cell>
        </row>
        <row r="701">
          <cell r="B701">
            <v>805103000</v>
          </cell>
          <cell r="C701" t="str">
            <v>Commissions</v>
          </cell>
          <cell r="D701" t="str">
            <v>805103XXX</v>
          </cell>
          <cell r="E701" t="str">
            <v>Commisions</v>
          </cell>
          <cell r="F701" t="str">
            <v xml:space="preserve">Amounts paid to employees for sales of product, vending machines, coolers, dispensers and so forth, at rates established by field management or payable under union contract. </v>
          </cell>
          <cell r="G701" t="str">
            <v xml:space="preserve">Debit: Commissions paid to employees. </v>
          </cell>
        </row>
        <row r="702">
          <cell r="B702">
            <v>805104000</v>
          </cell>
          <cell r="C702" t="str">
            <v>Salary Exp OT</v>
          </cell>
          <cell r="D702" t="str">
            <v>805104XXX</v>
          </cell>
          <cell r="E702" t="e">
            <v>#N/A</v>
          </cell>
          <cell r="F702" t="e">
            <v>#N/A</v>
          </cell>
          <cell r="G702" t="e">
            <v>#N/A</v>
          </cell>
        </row>
        <row r="703">
          <cell r="B703">
            <v>810114000</v>
          </cell>
          <cell r="C703" t="str">
            <v>Incentive Plan Exp</v>
          </cell>
          <cell r="D703" t="str">
            <v>810114XXX</v>
          </cell>
          <cell r="E703" t="str">
            <v>Incentive Plan Expense - Annual Incentive</v>
          </cell>
          <cell r="F703" t="str">
            <v>This account will be used to record additional compensation granted to officers and/or key employees by the Compensation Committee of the Board of Directors based on the Company's performance, and the employees' contributions to the success of the Company's operations.</v>
          </cell>
          <cell r="G703" t="str">
            <v>Debit: Incentive plan awards.</v>
          </cell>
        </row>
        <row r="704">
          <cell r="B704">
            <v>810106000</v>
          </cell>
          <cell r="C704" t="str">
            <v>Emp Rental House Exp</v>
          </cell>
          <cell r="D704" t="str">
            <v>810106XXX</v>
          </cell>
          <cell r="E704" t="str">
            <v>Employee Rental House Expense</v>
          </cell>
          <cell r="F704" t="str">
            <v>The cost of providing rented housing for employees, including the cost of utilities, security guards, maintenance, insurance and so forth.  The employee's share of this expense should be credited to account 810107XXX, Employee Rental Housing Income.</v>
          </cell>
          <cell r="G704" t="str">
            <v xml:space="preserve">Debit: The cost of providing rented housing for employees. </v>
          </cell>
        </row>
        <row r="705">
          <cell r="B705">
            <v>810108000</v>
          </cell>
          <cell r="C705" t="str">
            <v>Cafeteria Exp</v>
          </cell>
          <cell r="D705" t="str">
            <v>810108XXX</v>
          </cell>
          <cell r="E705" t="str">
            <v>Cafeteria Expense</v>
          </cell>
          <cell r="F705" t="str">
            <v xml:space="preserve">Expenses and income associated with operating Company cafeteria facilities </v>
          </cell>
          <cell r="G705" t="str">
            <v>Debit: Cost of operating Company cafeteria facilities including the cost of food, beverages and supplies; and charges from concessionaires if the cafeteria is not operated by the Company.  Credit: Collections from personnel for employees' share in the cost of food, beverages and so forth.</v>
          </cell>
        </row>
        <row r="706">
          <cell r="B706">
            <v>810109000</v>
          </cell>
          <cell r="C706" t="str">
            <v>Prod for Emp Consum</v>
          </cell>
          <cell r="D706" t="str">
            <v>810109XXX</v>
          </cell>
          <cell r="E706" t="str">
            <v>Product for Employee Consumption</v>
          </cell>
          <cell r="F706" t="str">
            <v>The cost of Company products, bottled water or other beverages purchased for consumption in plants and offices.</v>
          </cell>
          <cell r="G706" t="str">
            <v>Debit: The cost of Company products, bottled water or other beverages purchased for consumption in plants and offices.</v>
          </cell>
        </row>
        <row r="707">
          <cell r="B707">
            <v>810110000</v>
          </cell>
          <cell r="C707" t="str">
            <v>Emp Benefits</v>
          </cell>
          <cell r="D707" t="str">
            <v>810110XXX</v>
          </cell>
          <cell r="E707" t="str">
            <v>Employee Benefits</v>
          </cell>
          <cell r="F707" t="str">
            <v>The cost of employee benefits resulting from personnel policies of the Company. Examples: Company picnics and parties, Company-sponsored clubs for employees, death benefits, annual physicals, medical supplies, recreation programs. Do not include: benefits provided through a flexible benefits package (use account 810115XXX, Flexible Benefits) or postretirement and postemployment benefits in the U.S. and in Canada (use account 810116XXX, Postretirement and Postemployment Benefit Expense).</v>
          </cell>
          <cell r="G707" t="str">
            <v>Debit: The cost of employee benefits resulting from personnel policies of the Company.</v>
          </cell>
        </row>
        <row r="708">
          <cell r="B708">
            <v>810111000</v>
          </cell>
          <cell r="C708" t="str">
            <v>Moving Exp</v>
          </cell>
          <cell r="D708" t="str">
            <v>810111XXX</v>
          </cell>
          <cell r="E708" t="str">
            <v>Moving Expense</v>
          </cell>
          <cell r="F708" t="str">
            <v>Transfer, moving, and resettlement expenses incurred when a permanent change in an employee's service point occurs.  Includes expenses such as: traveling expenses of employees and dependents from old location to new location; cost, which management has agreed to pay, of transporting and unpacking household effects/possessions; cost incurred by the Company in the sale of a residence/personal property; and living expenses of employee and dependents for period authorized by Company to arrange for permanent living quarters. These expenses are normally charged to the new service point. However, the old and new service points should discuss and agree before any expenses are incurred. Consideration of tax treatments should be included. Consult the relocation guide for your location for a complete discussion of policies and covered expenses.</v>
          </cell>
          <cell r="G708" t="str">
            <v xml:space="preserve">Debit: Transfer, moving, and resettlement expenses incurred when a permanent change in an employee's service point occurs.  </v>
          </cell>
        </row>
        <row r="709">
          <cell r="B709">
            <v>810112000</v>
          </cell>
          <cell r="C709" t="str">
            <v>Employee Memberships</v>
          </cell>
          <cell r="D709" t="str">
            <v>810112XXX</v>
          </cell>
          <cell r="E709" t="str">
            <v>Employee Memberships</v>
          </cell>
          <cell r="F709" t="str">
            <v xml:space="preserve">Membership fees and dues in civic, trade or professional organizations which are in the name of employees and which management has agreed to pay. Note that dues and memberships for individuals in social and athletic organizations are chargeable to account 815103XXX, Entertainment. Company memberships and dues should be charged to account 815301XXX, Company Memberships, Books and Subscriptions. </v>
          </cell>
          <cell r="G709" t="str">
            <v xml:space="preserve">Debit: Membership fees and dues in civic, trade or professional organizations which are in the name of employees and which management has agreed to pay. </v>
          </cell>
        </row>
        <row r="710">
          <cell r="B710">
            <v>810113000</v>
          </cell>
          <cell r="C710" t="str">
            <v>Training and Development</v>
          </cell>
          <cell r="D710" t="str">
            <v>810113XXX</v>
          </cell>
          <cell r="E710" t="str">
            <v>Training and Development</v>
          </cell>
          <cell r="F710" t="str">
            <v xml:space="preserve">All costs associated with developing and training personnel.  Includes: cost of purchasing, producing or adapting manuals, guides and other materials for training; expenses incurred in arranging and conducting Company seminars, training courses and workshops, to include instructor costs (such as travel for internal/external instructors); registration and tuition fees of personnel attending outside courses, seminars and workshops. Transportation charges for Company personnel attending seminars and workshops should be charged to account 815101XXX, Travel and Lodging.    </v>
          </cell>
          <cell r="G710" t="str">
            <v xml:space="preserve">Debit: All costs associated with developing and training personnel.  </v>
          </cell>
        </row>
        <row r="711">
          <cell r="B711">
            <v>810121000</v>
          </cell>
          <cell r="C711" t="str">
            <v>Cafeteria Exp-Contra</v>
          </cell>
          <cell r="D711" t="str">
            <v>810121XXX</v>
          </cell>
          <cell r="E711" t="str">
            <v>Cafeteria Expense - Contra</v>
          </cell>
          <cell r="F711" t="str">
            <v>Used by The ServiceSource to record the collections from personnel for their portion of food and beverage costs. All other locations should record such collections as a credit within account 810108XXX.</v>
          </cell>
          <cell r="G711" t="str">
            <v>Credit: Collections from personnel for employees' share in the cost of food, beverages and so forth.</v>
          </cell>
        </row>
        <row r="712">
          <cell r="B712">
            <v>825101000</v>
          </cell>
          <cell r="C712" t="str">
            <v>Recruitment/Outplace</v>
          </cell>
          <cell r="D712" t="str">
            <v>825101XXX</v>
          </cell>
          <cell r="E712" t="str">
            <v>Recruitment</v>
          </cell>
          <cell r="F712" t="str">
            <v>All costs related to the recruitment of personnel.  Includes: The cost of advertising for open positions; travel expense of candidates invited to interview; fees paid to agencies or services for providing recruitment services; the cost of pre-employment physical exams. These fees should not be recorded in Consulting and/or Non-Consulting Services accounts.</v>
          </cell>
          <cell r="G712" t="str">
            <v xml:space="preserve">Debit: All costs related to the recruitment of personnel.  </v>
          </cell>
        </row>
        <row r="713">
          <cell r="B713">
            <v>825102000</v>
          </cell>
          <cell r="C713" t="str">
            <v>Contract labor</v>
          </cell>
          <cell r="D713" t="str">
            <v>825102XXX</v>
          </cell>
          <cell r="E713" t="e">
            <v>#N/A</v>
          </cell>
          <cell r="F713" t="e">
            <v>#N/A</v>
          </cell>
          <cell r="G713" t="e">
            <v>#N/A</v>
          </cell>
        </row>
        <row r="714">
          <cell r="B714">
            <v>825117000</v>
          </cell>
          <cell r="C714" t="str">
            <v>Non-consulting Svcs</v>
          </cell>
          <cell r="D714" t="str">
            <v>825117XXX</v>
          </cell>
          <cell r="E714" t="str">
            <v>Non-Consulting Services - Non-Employee Workers</v>
          </cell>
          <cell r="F714" t="str">
            <v>Services related to specific services or programs which generally do not add strategic value to the Company.  Examples of non-consulting services are cafeteria management, temporary services and data entry.  Non-employee workers (NEWs) are individuals who are not employees of the Company, but are engaged to provide services typically performed by a full-time associate of the Company in various capacities.  NEWs are paid on an hourly basis.  This account is to be used when a temporary worker is hired to fill an open position to cover baseline work.</v>
          </cell>
          <cell r="G714" t="str">
            <v xml:space="preserve">Debit: The costs related to outside firms or individuals for non-consulting services using non-employee workers.  </v>
          </cell>
        </row>
        <row r="715">
          <cell r="B715">
            <v>825109000</v>
          </cell>
          <cell r="C715" t="str">
            <v>Security Services</v>
          </cell>
          <cell r="D715" t="str">
            <v>825109XXX</v>
          </cell>
          <cell r="E715" t="str">
            <v>Security Services</v>
          </cell>
          <cell r="F715" t="str">
            <v>The cost of security personnel or plant protection/alarm services purchased from outside firms.</v>
          </cell>
          <cell r="G715" t="str">
            <v>Debit: The cost of security personnel or plant protection/alarm services purchased from outside firms.</v>
          </cell>
        </row>
        <row r="716">
          <cell r="B716">
            <v>825110000</v>
          </cell>
          <cell r="C716" t="str">
            <v>Custodial Services</v>
          </cell>
          <cell r="D716" t="str">
            <v>825110XXX</v>
          </cell>
          <cell r="E716" t="str">
            <v>Custodial Services</v>
          </cell>
          <cell r="F716" t="str">
            <v>The cost of janitorial, pest control, lawn maintenance and snow removal services provided by outside firms.</v>
          </cell>
          <cell r="G716" t="str">
            <v>Debit: The cost of janitorial, pest control, lawn maintenance and snow removal services provided by outside firms.</v>
          </cell>
        </row>
        <row r="717">
          <cell r="B717">
            <v>825118000</v>
          </cell>
          <cell r="C717" t="str">
            <v>Outside Prof Svs</v>
          </cell>
          <cell r="D717" t="str">
            <v>825118XXX</v>
          </cell>
          <cell r="E717" t="str">
            <v>Outside Professional Services</v>
          </cell>
          <cell r="F717" t="str">
            <v xml:space="preserve">Services which are not typically performed by a full-time associate in the normal course of business and which do not add strategic value to the Company. Other non-consulting services are typically paid on a non-hourly, lump sum or one-time basis. The fee may be dependent upon specific project deliverables, not the actual number of people required to complete the work. </v>
          </cell>
          <cell r="G717" t="str">
            <v xml:space="preserve">Debit:  The costs related to outside firms or individuals for other non-consulting services. </v>
          </cell>
        </row>
        <row r="718">
          <cell r="B718">
            <v>825104000</v>
          </cell>
          <cell r="C718" t="str">
            <v>Tax Advisory Service</v>
          </cell>
          <cell r="D718" t="str">
            <v>825104XXX</v>
          </cell>
          <cell r="E718" t="str">
            <v>Tax Advisory Services</v>
          </cell>
          <cell r="F718" t="str">
            <v>Retainers, fees and authorized expenses paid to accountants or lawyers for tax advisory services</v>
          </cell>
          <cell r="G718" t="str">
            <v>Debit: Retainers, fees and authorized expenses paid to accountants or lawyers for tax advisory services</v>
          </cell>
        </row>
        <row r="719">
          <cell r="B719">
            <v>825105000</v>
          </cell>
          <cell r="C719" t="str">
            <v>Audit Expense</v>
          </cell>
          <cell r="D719" t="str">
            <v>825105XXX</v>
          </cell>
          <cell r="E719" t="str">
            <v>Audit Expense</v>
          </cell>
          <cell r="F719" t="str">
            <v xml:space="preserve">Amounts billed from the Company's independent auditors to provide for annual, quarterly, or statutory audit requirements.  Also include amounts for audits of marketing agencies under the Global Protocol.  Exclude amounts for consulting projects. </v>
          </cell>
          <cell r="G719" t="str">
            <v xml:space="preserve">Debit: Amounts billed from the Company's independent auditors to provide for annual, quarterly, or statutory audit requirements.  Also include amounts for audits of marketing agencies under the Global Protocol. </v>
          </cell>
        </row>
        <row r="720">
          <cell r="B720">
            <v>825107000</v>
          </cell>
          <cell r="C720" t="str">
            <v>Legal Expense</v>
          </cell>
          <cell r="D720" t="str">
            <v>825107XXX</v>
          </cell>
          <cell r="E720" t="str">
            <v>Legal Expense</v>
          </cell>
          <cell r="F720" t="str">
            <v>Retainers, fees and authorized expenses paid to attorneys/lawyers for legal services.  Includes legal fees and itemized miscellaneous charges such as telephone, office supplies, court costs, travel expense and so forth, for legal services; expenses paid directly by a local operation that would have otherwise been billed by the law firm as related legal expense, for example, airline ticket or hotel expenses purchased by the location for the lawyer; legal retainers; and notary fees.</v>
          </cell>
          <cell r="G720" t="str">
            <v>Debit: Retainers, fees and authorized expenses paid to attorneys/lawyers for legal services; notary fees.</v>
          </cell>
        </row>
        <row r="721">
          <cell r="B721">
            <v>825116000</v>
          </cell>
          <cell r="C721" t="str">
            <v>Consulting Serv</v>
          </cell>
          <cell r="D721" t="str">
            <v>825116XXX</v>
          </cell>
          <cell r="E721" t="str">
            <v>Consulting Services</v>
          </cell>
          <cell r="F721" t="str">
            <v>Services related to independent advice, knowledge or professional recommendations to management typically focusing on business strategy processes, structure or competencies.  Examples of consulting services are management consulting, process redesign and pricing analysis.</v>
          </cell>
          <cell r="G721" t="str">
            <v xml:space="preserve">Debit:  Payments to outside firms or individuals for consulting services. </v>
          </cell>
        </row>
        <row r="722">
          <cell r="B722">
            <v>815101000</v>
          </cell>
          <cell r="C722" t="str">
            <v>Travel and Lodging</v>
          </cell>
          <cell r="D722" t="str">
            <v>815101XXX</v>
          </cell>
          <cell r="E722" t="str">
            <v>Travel and Lodging</v>
          </cell>
          <cell r="F722" t="str">
            <v>Travel related expenses incurred by employees such as transportation, lodging, parking, tolls, laundry and so forth, as reported on expense reports or, where authorized, billed directly to the Company; car rental expenses minor repairs to cars if incurred while traveling away from the employee's home base; and expenses incurred traveling to and from meetings, conventions, exhibitions and seminars, as well as living expenses while attending these functions.</v>
          </cell>
          <cell r="G722" t="str">
            <v>Debit: Travel related expenses incurred by employees.</v>
          </cell>
        </row>
        <row r="723">
          <cell r="B723">
            <v>815102000</v>
          </cell>
          <cell r="C723" t="str">
            <v>Meals</v>
          </cell>
          <cell r="D723" t="str">
            <v>815102XXX</v>
          </cell>
          <cell r="E723" t="str">
            <v>Meals</v>
          </cell>
          <cell r="F723" t="str">
            <v>Travel related meals purchased by and for an individual employee, as reported on an expense report. Note that in-town meals and meals for more than one employee when traveling should be treated as entertainment (for example, when one employee picks up the check for one or more additional employees); the cost of meals furnished to employees while working after business hours or for the Company's convenience.</v>
          </cell>
          <cell r="G723" t="str">
            <v>Debit: Travel related meals purchased by and for an individual employee, as reported on an expense report.</v>
          </cell>
        </row>
        <row r="724">
          <cell r="B724">
            <v>815103000</v>
          </cell>
          <cell r="C724" t="str">
            <v>Entertainment</v>
          </cell>
          <cell r="D724" t="str">
            <v>815103XXX</v>
          </cell>
          <cell r="E724" t="str">
            <v>Entertainment</v>
          </cell>
          <cell r="F724" t="str">
            <v xml:space="preserve">All business related expenses for entertainment and social functions including applicable meals.  Dues and membership fees in social and athletic organizations. All expenses related to maintaining or using a facility for the purpose of business entertainment. The unrecovered cost of initiation fees from abandoned or canceled memberships in country, social and athletic clubs. Note: Entertainment expenses must be directly related in order to be allowable business expenses; a business discussion must follow or precede the entertainment. Entertainment may be furnished to customers, clients, suppliers, employees, agents or professional advisers. </v>
          </cell>
          <cell r="G724" t="str">
            <v xml:space="preserve">Debit: All business related expenses for entertainment and social functions; dues and membership fees in social and athletic organizations; all expenses related to maintaining or using a facility for the purpose of business entertainment; and the unrecovered cost of initiation fees from abandoned or canceled memberships in country, social and athletic clubs. </v>
          </cell>
        </row>
        <row r="725">
          <cell r="B725">
            <v>815104000</v>
          </cell>
          <cell r="C725" t="str">
            <v>Spousal/Dpdt Travel</v>
          </cell>
          <cell r="D725" t="str">
            <v>815104XXX</v>
          </cell>
          <cell r="E725" t="str">
            <v>Spousal/Dependent Travel</v>
          </cell>
          <cell r="F725" t="str">
            <v>Company paid travel expenses for a spouse, dependent or other individual accompanying an employee on a business trip. This includes all travel expenses: meals, airfarre, hotel, and so forth, unless charged to the employee as compensation.</v>
          </cell>
          <cell r="G725" t="str">
            <v xml:space="preserve">Debit: Company paid travel expenses for a spouse, dependent or other individual accompanying an employee on a business trip. </v>
          </cell>
        </row>
        <row r="726">
          <cell r="B726">
            <v>815107000</v>
          </cell>
          <cell r="C726" t="str">
            <v>Tickets and Events</v>
          </cell>
          <cell r="D726" t="str">
            <v>815107XXX</v>
          </cell>
          <cell r="E726" t="str">
            <v>Tickets and Events</v>
          </cell>
          <cell r="F726" t="str">
            <v>Expenses associated with purchasing special events tickets, such as theater tickets or sporting event tickets.</v>
          </cell>
          <cell r="G726" t="str">
            <v>Debit: Expenses associated with purchasing special events tickets, such as theater tickets or sporting event tickets.</v>
          </cell>
        </row>
        <row r="727">
          <cell r="B727">
            <v>815201000</v>
          </cell>
          <cell r="C727" t="str">
            <v>KO Spons Meetings</v>
          </cell>
          <cell r="D727" t="str">
            <v>815201XXX</v>
          </cell>
          <cell r="E727" t="str">
            <v>Company Sponsored Meetings</v>
          </cell>
          <cell r="F727" t="str">
            <v>Expenses related to organizing and conducting business meetings and conventions sponsored by the Company and attended by employees. Includes conference room rentals and so forth. (Bottler meetings should be charged to account 893002XXX, Bottler Meetings and Expenses.)</v>
          </cell>
          <cell r="G727" t="str">
            <v xml:space="preserve">Debit: Expenses related to organizing and conducting business meetings and conventions sponsored by the Company and attended by employees. </v>
          </cell>
        </row>
        <row r="728">
          <cell r="B728">
            <v>815202000</v>
          </cell>
          <cell r="C728" t="str">
            <v>Non KO Spons Meeting</v>
          </cell>
          <cell r="D728" t="str">
            <v>815202XXX</v>
          </cell>
          <cell r="E728" t="str">
            <v>Non-Company Sponsored Meetings</v>
          </cell>
          <cell r="F728" t="str">
            <v xml:space="preserve">Expenses related to attending or participating in meetings, conventions, or conferences which are sponsored by trade, civic, or professional organizations. Includes, but is not restricted to, registration fees, donations of prizes and admission tickets. </v>
          </cell>
          <cell r="G728" t="str">
            <v xml:space="preserve">Debit: Expenses related to attending or participating in meetings, conventions, or conferences which are sponsored by trade, civic, or professional organizations. </v>
          </cell>
        </row>
        <row r="729">
          <cell r="B729" t="str">
            <v>815401xxx</v>
          </cell>
          <cell r="C729" t="str">
            <v>Restructuring Expenses - Plan 1</v>
          </cell>
          <cell r="D729" t="str">
            <v>815401XXX</v>
          </cell>
          <cell r="E729" t="str">
            <v>Voluntary Restructuring</v>
          </cell>
          <cell r="F729" t="str">
            <v>Restructuring expenses as approved by Headquarters Accounting Research. Includes expenses for aspects of a restructuring deemed voluntary under specific accounting rules. Examples include: voluntary retirements and related legal, outplacement and consulting services.</v>
          </cell>
          <cell r="G729" t="str">
            <v>Debit: Voluntary restructuring expense.</v>
          </cell>
        </row>
        <row r="730">
          <cell r="B730">
            <v>815403000</v>
          </cell>
          <cell r="C730" t="str">
            <v>Restructuring Expenses - Plan 1</v>
          </cell>
          <cell r="D730" t="str">
            <v>815403XXX</v>
          </cell>
          <cell r="E730" t="e">
            <v>#N/A</v>
          </cell>
          <cell r="F730" t="e">
            <v>#N/A</v>
          </cell>
          <cell r="G730" t="e">
            <v>#N/A</v>
          </cell>
        </row>
        <row r="731">
          <cell r="B731">
            <v>815403001</v>
          </cell>
          <cell r="C731" t="str">
            <v>Restructuring Expense - Plan 1 - Severance Pay</v>
          </cell>
          <cell r="D731" t="str">
            <v>815403XXX</v>
          </cell>
          <cell r="E731" t="str">
            <v>Restructuring Expense - Plan 1 - Severance Pay</v>
          </cell>
          <cell r="F731" t="str">
            <v xml:space="preserve">Salary-based payment(s) received by an employee under approved restructuring Plan 1 (plans are designated by Headquarters Accounting Research). Includes associated taxes. Does not include salary while employee is still providing services. </v>
          </cell>
          <cell r="G731" t="str">
            <v>Debit: Salary-based payment(s) received by an employee under approved restructuring Plan 1.</v>
          </cell>
        </row>
        <row r="732">
          <cell r="B732">
            <v>815403002</v>
          </cell>
          <cell r="C732" t="str">
            <v>Restructuring Expense - Plan 1 - Severance Benefits</v>
          </cell>
          <cell r="D732" t="str">
            <v>815403XXX</v>
          </cell>
          <cell r="E732" t="str">
            <v>Restructuring Expense - Plan 1 - Severance Benefits</v>
          </cell>
          <cell r="F732" t="str">
            <v xml:space="preserve">Non-salary-based benefits (such as medical/dental and tuition reimbursement) received by an employee under approved restructuring Plan 1 (plans are designated by Headquarters Accounting Research). </v>
          </cell>
          <cell r="G732" t="str">
            <v>Debit: Non-salary-based payment(s) received by an employee under approved restructuring Plan 1.</v>
          </cell>
        </row>
        <row r="733">
          <cell r="B733">
            <v>815403003</v>
          </cell>
          <cell r="C733" t="str">
            <v>Restructuring Expense - Plan 1 - Special Retirement Pay</v>
          </cell>
          <cell r="D733" t="str">
            <v>815403XXX</v>
          </cell>
          <cell r="E733" t="str">
            <v>Restructuring Expense - Plan 1 - Special Retirement Pay</v>
          </cell>
          <cell r="F733" t="str">
            <v>The cost to cover additional retiree pay (such as additional retirement 'credits' for early retirement) under approved restructuring Plan 1 (plans are designated by Headquarters Accounting Research).</v>
          </cell>
          <cell r="G733" t="str">
            <v xml:space="preserve">Debit: The cost to cover additional retiree pay under approved restructuring Plan 1. </v>
          </cell>
        </row>
        <row r="734">
          <cell r="B734">
            <v>815403004</v>
          </cell>
          <cell r="C734" t="str">
            <v>Restructuring Expense - Plan 1 - Special Retirement Benefits</v>
          </cell>
          <cell r="D734" t="str">
            <v>815403XXX</v>
          </cell>
          <cell r="E734" t="str">
            <v>Restructuring Expense - Plan 1 - Special Retirement Benefits</v>
          </cell>
          <cell r="F734" t="str">
            <v>The cost to cover additional retiree benefits under approved restructuring Plan 1 (plans are designated by Headquarters Accounting Research).</v>
          </cell>
          <cell r="G734" t="str">
            <v>Debit: The cost to cover additional retiree benefits under approved restructuring Plan 1.</v>
          </cell>
        </row>
        <row r="735">
          <cell r="B735">
            <v>815403005</v>
          </cell>
          <cell r="C735" t="str">
            <v>Restructuring Expense - Plan 1 - Repatriation Costs</v>
          </cell>
          <cell r="D735" t="str">
            <v>815403XXX</v>
          </cell>
          <cell r="E735" t="str">
            <v>Restructuring Expense - Plan 1 - Repatriation Costs</v>
          </cell>
          <cell r="F735" t="str">
            <v xml:space="preserve">The incremental cost of repatriating an employee to his/her home country as a result of approved restructuring Plan 1 (plans are designated by Headquarters Accounting Research). </v>
          </cell>
          <cell r="G735" t="str">
            <v xml:space="preserve">Debit: The incremental cost of repatriating an employee to his/her home country as a result of approved restructuring Plan 1. </v>
          </cell>
        </row>
        <row r="736">
          <cell r="B736">
            <v>815403006</v>
          </cell>
          <cell r="C736" t="str">
            <v>Restructuring Expense - Plan 1 - Outside Vendor - Consulting</v>
          </cell>
          <cell r="D736" t="str">
            <v>815403XXX</v>
          </cell>
          <cell r="E736" t="str">
            <v>Restructuring Expense - Plan 1 - Outside Vendor - Consulting</v>
          </cell>
          <cell r="F736" t="str">
            <v>The incremental consulting expenses directly associated with approved restructuring Plan 1 (plans are designated by Headquarters Accounting Research).</v>
          </cell>
          <cell r="G736" t="str">
            <v>Debit: The incremental consulting expenses directly associated with approved restructuring Plan 1.</v>
          </cell>
        </row>
        <row r="737">
          <cell r="B737">
            <v>815403007</v>
          </cell>
          <cell r="C737" t="str">
            <v>Restructuring Expense - Plan 1 - Outside Vendor - Legal</v>
          </cell>
          <cell r="D737" t="str">
            <v>815403XXX</v>
          </cell>
          <cell r="E737" t="str">
            <v>Restructuring Expense - Plan 1 - Outside Vendor - Legal</v>
          </cell>
          <cell r="F737" t="str">
            <v>The incremental legal expenses directly associated with approved restructuring Plan 1 (plans are designated by Headquarters Accounting Research).</v>
          </cell>
          <cell r="G737" t="str">
            <v>Debit: The incremental legal expenses directly associated with approved restructuring Plan 1.</v>
          </cell>
        </row>
        <row r="738">
          <cell r="B738">
            <v>815403008</v>
          </cell>
          <cell r="C738" t="str">
            <v>Restructuring Expense - Plan 1 - Outside Vendor - Outplaceme</v>
          </cell>
          <cell r="D738" t="str">
            <v>815403XXX</v>
          </cell>
          <cell r="E738" t="str">
            <v>Restructuring Expense - Plan 1 - Outside Vendor - Outplacement</v>
          </cell>
          <cell r="F738" t="str">
            <v>The incremental outplacement expenses directly associated with approved restructuring Plan 1 (plans are designated by Headquarters Accounting Research).</v>
          </cell>
          <cell r="G738" t="str">
            <v>Debit: The incremental outplacement expenses directly associated with approved restructuring Plan 1.</v>
          </cell>
        </row>
        <row r="739">
          <cell r="B739">
            <v>815403009</v>
          </cell>
          <cell r="C739" t="str">
            <v>Restructuring Expense - Plan 1 - Other</v>
          </cell>
          <cell r="D739" t="str">
            <v>815403XXX</v>
          </cell>
          <cell r="E739" t="str">
            <v>Restructuring Expense - Plan 1 - Other</v>
          </cell>
          <cell r="F739" t="str">
            <v>All other incremental expenses directly associated with approved restructuring Plan 1 (plans are designated by Headquarters Accounting Research).</v>
          </cell>
          <cell r="G739" t="str">
            <v>Debit: All other incremental expenses directly associated with approved restructuring Plan 1.</v>
          </cell>
        </row>
        <row r="740">
          <cell r="B740">
            <v>815403010</v>
          </cell>
          <cell r="C740" t="str">
            <v>Restructuring Expense - Plan 1 - Retention</v>
          </cell>
          <cell r="D740" t="str">
            <v>815403XXX</v>
          </cell>
          <cell r="E740" t="str">
            <v>Restructuring Expense - Plan 1 - Retention</v>
          </cell>
          <cell r="F740" t="str">
            <v>A specific payment to an employee to remain with the Company until an agreed-upon date, even though the employee will be terminated under approved restructuring Plan 1 (plans are designated by Headquarters Accounting Research). These costs are expensed as incurred.</v>
          </cell>
          <cell r="G740" t="str">
            <v>Debit: A specific payment to an employee to remain with the Company until an agreed-upon date, even though the employee will be terminated under approved restructuring Plan 1.</v>
          </cell>
        </row>
        <row r="741">
          <cell r="B741">
            <v>815403012</v>
          </cell>
          <cell r="C741" t="str">
            <v>Restructuring Expense - Plan 1 - Retrain and Relocate</v>
          </cell>
          <cell r="D741" t="str">
            <v>815403XXX</v>
          </cell>
          <cell r="E741" t="str">
            <v>Restructuring Expense - Plan 1 - Retrain and Relocate</v>
          </cell>
          <cell r="F741" t="str">
            <v>The costs to move/relocate and/or retrain employees impacted by approved restructuring Plan 1 (plans are designated by Headquarters Accounting Research). Does not include repatriation costs (refer to account 815403005).</v>
          </cell>
          <cell r="G741" t="str">
            <v>Debit: The costs to move/relocate and/or retrain employees impacted by approved restructuring Plan 1.</v>
          </cell>
        </row>
        <row r="742">
          <cell r="B742">
            <v>815403013</v>
          </cell>
          <cell r="C742" t="str">
            <v>Restructuring Expense - Plan 1 - Lease Expense</v>
          </cell>
          <cell r="D742" t="str">
            <v>815403XXX</v>
          </cell>
          <cell r="E742" t="str">
            <v>Restructuring Expense - Plan 1 - Lease Expense</v>
          </cell>
          <cell r="F742" t="str">
            <v xml:space="preserve">The costs to terminate or exit a lease as a result of approved restructuring Plan 1 (plans are designated by Headquarters Accounting Research), net of sublease income (whether or not a sublease is actually executed). </v>
          </cell>
          <cell r="G742" t="str">
            <v>Debit: The costs to terminate or exit a lease as a result of approved restructuring Plan 1.</v>
          </cell>
        </row>
        <row r="743">
          <cell r="B743">
            <v>815403016</v>
          </cell>
          <cell r="C743" t="str">
            <v>Restructuring Expense - Plan 1 - Accelerated Depreciation</v>
          </cell>
          <cell r="D743" t="str">
            <v>815403XXX</v>
          </cell>
          <cell r="E743" t="str">
            <v>Restructuring Expense - Plan 1 - Accelerated Depreciation</v>
          </cell>
          <cell r="F743" t="str">
            <v>Incremental depreciation expense that results if an asset's depreciable life is shortened as a result of approved restructuring Plan 1 (plans are designated by Headquarters Accounting Research). Normal scheduled depreciation continues to be charged to operating expense.</v>
          </cell>
          <cell r="G743" t="str">
            <v>Debit: Incremental depreciation expense that results if an asset's depreciable life is shortened as a result of approved restructuring Plan 1.</v>
          </cell>
        </row>
        <row r="744">
          <cell r="B744" t="str">
            <v>815402xxx</v>
          </cell>
          <cell r="C744" t="str">
            <v>Restructuring Expenses - Plan 2</v>
          </cell>
          <cell r="D744" t="str">
            <v>815402XXX</v>
          </cell>
          <cell r="E744" t="str">
            <v>Involuntary Restructuring</v>
          </cell>
          <cell r="F744" t="str">
            <v>Restructuring expenses as approved by Headquarters Accounting Research. Includes expenses for aspects of a restructuring deemed involuntary under specific accounting rules. Examples include: involuntary separations, severance pay/benefits, and related legal, outplacement and consulting services.</v>
          </cell>
          <cell r="G744" t="str">
            <v>Debit: Involuntary restructuring expense.</v>
          </cell>
        </row>
        <row r="745">
          <cell r="B745">
            <v>815404000</v>
          </cell>
          <cell r="C745" t="str">
            <v>Restructuring Expenses - Plan 2</v>
          </cell>
          <cell r="D745" t="str">
            <v>815404XXX</v>
          </cell>
          <cell r="E745" t="e">
            <v>#N/A</v>
          </cell>
          <cell r="F745" t="e">
            <v>#N/A</v>
          </cell>
          <cell r="G745" t="e">
            <v>#N/A</v>
          </cell>
        </row>
        <row r="746">
          <cell r="B746">
            <v>815404001</v>
          </cell>
          <cell r="C746" t="str">
            <v>Restructuring Expense - Plan 2 - Severance Pay</v>
          </cell>
          <cell r="D746" t="str">
            <v>815404XXX</v>
          </cell>
          <cell r="E746" t="str">
            <v>Restructuring Expense - Plan 2 - Severance Pay</v>
          </cell>
          <cell r="F746" t="str">
            <v xml:space="preserve">Salary-based payment(s) received by an employee under approved restructuring Plan 2 (plans are designated by Headquarters Accounting Research). Includes associated taxes. Does not include salary while employee is still providing services. </v>
          </cell>
          <cell r="G746" t="str">
            <v>Debit: Salary-based payment(s) received by an employee under approved restructuring Plan 2.</v>
          </cell>
        </row>
        <row r="747">
          <cell r="B747">
            <v>815404002</v>
          </cell>
          <cell r="C747" t="str">
            <v>Restructuring Expense - Plan 2 - Severance Benefits</v>
          </cell>
          <cell r="D747" t="str">
            <v>815404XXX</v>
          </cell>
          <cell r="E747" t="str">
            <v>Restructuring Expense - Plan 2 - Severance Benefits</v>
          </cell>
          <cell r="F747" t="str">
            <v xml:space="preserve">Non-salary-based benefits (such as medical/dental and tuition reimbursement) received by an employee under approved restructuring Plan 2 (plans are designated by Headquarters Accounting Research). </v>
          </cell>
          <cell r="G747" t="str">
            <v>Debit: Non-salary-based payment(s) received by an employee under approved restructuring Plan 2.</v>
          </cell>
        </row>
        <row r="748">
          <cell r="B748">
            <v>815404003</v>
          </cell>
          <cell r="C748" t="str">
            <v>Restructuring Expense - Plan 2 - Special Retirement Pay</v>
          </cell>
          <cell r="D748" t="str">
            <v>815404XXX</v>
          </cell>
          <cell r="E748" t="str">
            <v>Restructuring Expense - Plan 2 - Special Retirement Pay</v>
          </cell>
          <cell r="F748" t="str">
            <v>The cost to cover additional retiree pay (such as additional retirement 'credits' for early retirement) under approved restructuring Plan 2 (plans are designated by Headquarters Accounting Research).</v>
          </cell>
          <cell r="G748" t="str">
            <v xml:space="preserve">Debit: The cost to cover additional retiree pay under approved restructuring Plan 2. </v>
          </cell>
        </row>
        <row r="749">
          <cell r="B749">
            <v>815404004</v>
          </cell>
          <cell r="C749" t="str">
            <v>Restructuring Expense - Plan 2 - Special Retirement Benefits</v>
          </cell>
          <cell r="D749" t="str">
            <v>815404XXX</v>
          </cell>
          <cell r="E749" t="str">
            <v>Restructuring Expense - Plan 2 - Special Retirement Benefits</v>
          </cell>
          <cell r="F749" t="str">
            <v>The cost to cover additional retiree benefits under approved restructuring Plan 2 (plans are designated by Headquarters Accounting Research).</v>
          </cell>
          <cell r="G749" t="str">
            <v>Debit: The cost to cover additional retiree benefits under approved restructuring Plan 2.</v>
          </cell>
        </row>
        <row r="750">
          <cell r="B750">
            <v>815404005</v>
          </cell>
          <cell r="C750" t="str">
            <v>Restructuring Expense - Plan 2 - Repatriation Costs</v>
          </cell>
          <cell r="D750" t="str">
            <v>815404XXX</v>
          </cell>
          <cell r="E750" t="str">
            <v>Restructuring Expense - Plan 2 - Repatriation Costs</v>
          </cell>
          <cell r="F750" t="str">
            <v xml:space="preserve">The incremental cost of repatriating an employee to his/her home country as a result of approved restructuring Plan 2 (plans are designated by Headquarters Accounting Research). </v>
          </cell>
          <cell r="G750" t="str">
            <v xml:space="preserve">Debit: The incremental cost of repatriating an employee to his/her home country as a result of approved restructuring Plan 2. </v>
          </cell>
        </row>
        <row r="751">
          <cell r="B751">
            <v>815404006</v>
          </cell>
          <cell r="C751" t="str">
            <v>Restructuring Expense - Plan 2 - Outside Vendor - Consulting</v>
          </cell>
          <cell r="D751" t="str">
            <v>815404XXX</v>
          </cell>
          <cell r="E751" t="str">
            <v>Restructuring Expense - Plan 2 - Outside Vendor - Consulting</v>
          </cell>
          <cell r="F751" t="str">
            <v>The incremental consulting expenses directly associated with approved restructuring Plan 2 (plans are designated by Headquarters Accounting Research).</v>
          </cell>
          <cell r="G751" t="str">
            <v>Debit: The incremental consulting expenses directly associated with approved restructuring Plan 2.</v>
          </cell>
        </row>
        <row r="752">
          <cell r="B752">
            <v>815404007</v>
          </cell>
          <cell r="C752" t="str">
            <v>Restructuring Expense - Plan 2 - Outside Vendor - Legal</v>
          </cell>
          <cell r="D752" t="str">
            <v>815404XXX</v>
          </cell>
          <cell r="E752" t="str">
            <v>Restructuring Expense - Plan 2 - Outside Vendor - Legal</v>
          </cell>
          <cell r="F752" t="str">
            <v>The incremental legal expenses directly associated with approved restructuring Plan 2 (plans are designated by Headquarters Accounting Research).</v>
          </cell>
          <cell r="G752" t="str">
            <v>Debit: The incremental legal expenses directly associated with approved restructuring Plan 2.</v>
          </cell>
        </row>
        <row r="753">
          <cell r="B753">
            <v>815404008</v>
          </cell>
          <cell r="C753" t="str">
            <v>Restructuring Expense - Plan 2 - Outside Vendor - Outplaceme</v>
          </cell>
          <cell r="D753" t="str">
            <v>815404XXX</v>
          </cell>
          <cell r="E753" t="str">
            <v>Restructuring Expense - Plan 2 - Outside Vendor - Outplacement</v>
          </cell>
          <cell r="F753" t="str">
            <v>The incremental outplacement expenses directly associated with approved restructuring Plan 2 (plans are designated by Headquarters Accounting Research).</v>
          </cell>
          <cell r="G753" t="str">
            <v>Debit: The incremental outplacement expenses directly associated with approved restructuring Plan 2.</v>
          </cell>
        </row>
        <row r="754">
          <cell r="B754">
            <v>815404009</v>
          </cell>
          <cell r="C754" t="str">
            <v>Restructuring Expense - Plan 2 - Other</v>
          </cell>
          <cell r="D754" t="str">
            <v>815404XXX</v>
          </cell>
          <cell r="E754" t="str">
            <v>Restructuring Expense - Plan 2 - Other</v>
          </cell>
          <cell r="F754" t="str">
            <v>All other incremental expenses directly associated with approved restructuring Plan 2 (plans are designated by Headquarters Accounting Research).</v>
          </cell>
          <cell r="G754" t="str">
            <v>Debit: All other incremental expenses directly associated with approved restructuring Plan 2.</v>
          </cell>
        </row>
        <row r="755">
          <cell r="B755">
            <v>815404010</v>
          </cell>
          <cell r="C755" t="str">
            <v>Restructuring Expense - Plan 2 - Retention</v>
          </cell>
          <cell r="D755" t="str">
            <v>815404XXX</v>
          </cell>
          <cell r="E755" t="str">
            <v>Restructuring Expense - Plan 2 - Retention</v>
          </cell>
          <cell r="F755" t="str">
            <v>A specific payment to an employee to remain with the Company until an agreed-upon date, even though the employee will be terminated under approved restructuring Plan 2 (plans are designated by Headquarters Accounting Research). These costs are expensed as incurred.</v>
          </cell>
          <cell r="G755" t="str">
            <v>Debit: A specific payment to an employee to remain with the Company until an agreed-upon date, even though the employee will be terminated under approved restructuring Plan 2.</v>
          </cell>
        </row>
        <row r="756">
          <cell r="B756">
            <v>815404012</v>
          </cell>
          <cell r="C756" t="str">
            <v>Restructuring Expense - Plan 2 - Retrain and Relocate</v>
          </cell>
          <cell r="D756" t="str">
            <v>815404XXX</v>
          </cell>
          <cell r="E756" t="str">
            <v>Restructuring Expense - Plan 2 - Retrain and Relocate</v>
          </cell>
          <cell r="F756" t="str">
            <v>The costs to move/relocate and/or retrain employees impacted by approved restructuring Plan 2 (plans are designated by Headquarters Accounting Research). Does not include repatriation costs (refer to account 815404005).</v>
          </cell>
          <cell r="G756" t="str">
            <v>Debit: The costs to move/relocate and/or retrain employees impacted by approved restructuring Plan 2.</v>
          </cell>
        </row>
        <row r="757">
          <cell r="B757">
            <v>815404013</v>
          </cell>
          <cell r="C757" t="str">
            <v>Restructuring Expense - Plan 2 - Lease Expense</v>
          </cell>
          <cell r="D757" t="str">
            <v>815404XXX</v>
          </cell>
          <cell r="E757" t="str">
            <v>Restructuring Expense - Plan 2 - Lease Expense</v>
          </cell>
          <cell r="F757" t="str">
            <v xml:space="preserve">The costs to terminate or exit a lease as a result of approved restructuring Plan 2 (plans are designated by Headquarters Accounting Research), net of sublease income (whether or not a sublease is actually executed). </v>
          </cell>
          <cell r="G757" t="str">
            <v>Debit: The costs to terminate or exit a lease as a result of approved restructuring Plan 2.</v>
          </cell>
        </row>
        <row r="758">
          <cell r="B758">
            <v>815404016</v>
          </cell>
          <cell r="C758" t="str">
            <v>Restructuring Expense - Plan 2 - Accelerated Depreciation</v>
          </cell>
          <cell r="D758" t="str">
            <v>815404XXX</v>
          </cell>
          <cell r="E758" t="str">
            <v>Restructuring Expense - Plan 2 - Accelerated Depreciation</v>
          </cell>
          <cell r="F758" t="str">
            <v>Incremental depreciation expense that results if an asset's depreciable life is shortened as a result of approved restructuring Plan 2 (plans are designated by Headquarters Accounting Research). Normal scheduled depreciation continues to be charged to operating expense.</v>
          </cell>
          <cell r="G758" t="str">
            <v>Debit: Incremental depreciation expense that results if an asset's depreciable life is shortened as a result of approved restructuring Plan 2.</v>
          </cell>
        </row>
        <row r="759">
          <cell r="B759">
            <v>815405000</v>
          </cell>
          <cell r="C759" t="str">
            <v>Restructuring Expenses - Plan 3</v>
          </cell>
          <cell r="D759" t="str">
            <v>815405XXX</v>
          </cell>
          <cell r="E759" t="e">
            <v>#N/A</v>
          </cell>
          <cell r="F759" t="e">
            <v>#N/A</v>
          </cell>
          <cell r="G759" t="e">
            <v>#N/A</v>
          </cell>
        </row>
        <row r="760">
          <cell r="B760">
            <v>815405001</v>
          </cell>
          <cell r="C760" t="str">
            <v>Restructuring Expense - Plan 3 - Severance Pay</v>
          </cell>
          <cell r="D760" t="str">
            <v>815405XXX</v>
          </cell>
          <cell r="E760" t="str">
            <v>Restructuring Expense - Plan 3 - Severance Pay</v>
          </cell>
          <cell r="F760" t="str">
            <v xml:space="preserve">Salary-based payment(s) received by an employee under approved restructuring Plan 3 (plans are designated by Headquarters Accounting Research). Includes associated taxes. Does not include salary while employee is still providing services. </v>
          </cell>
          <cell r="G760" t="str">
            <v>Debit: Salary-based payment(s) received by an employee under approved restructuring Plan 3.</v>
          </cell>
        </row>
        <row r="761">
          <cell r="B761">
            <v>815405002</v>
          </cell>
          <cell r="C761" t="str">
            <v>Restructuring Expense - Plan 3 - Severance Benefits</v>
          </cell>
          <cell r="D761" t="str">
            <v>815405XXX</v>
          </cell>
          <cell r="E761" t="str">
            <v>Restructuring Expense - Plan 3 - Severance Benefits</v>
          </cell>
          <cell r="F761" t="str">
            <v xml:space="preserve">Non-salary-based benefits (such as medical/dental and tuition reimbursement) received by an employee under approved restructuring Plan 3 (plans are designated by Headquarters Accounting Research). </v>
          </cell>
          <cell r="G761" t="str">
            <v>Debit: Non-salary-based payment(s) received by an employee under approved restructuring Plan 3.</v>
          </cell>
        </row>
        <row r="762">
          <cell r="B762">
            <v>815405003</v>
          </cell>
          <cell r="C762" t="str">
            <v>Restructuring Expense - Plan 3 - Special Retirement Pay</v>
          </cell>
          <cell r="D762" t="str">
            <v>815405XXX</v>
          </cell>
          <cell r="E762" t="str">
            <v>Restructuring Expense - Plan 3 - Special Retirement Pay</v>
          </cell>
          <cell r="F762" t="str">
            <v>The cost to cover additional retiree pay (such as additional retirement 'credits' for early retirement) under approved restructuring Plan 3 (plans are designated by Headquarters Accounting Research).</v>
          </cell>
          <cell r="G762" t="str">
            <v xml:space="preserve">Debit: The cost to cover additional retiree pay under approved restructuring Plan 3. </v>
          </cell>
        </row>
        <row r="763">
          <cell r="B763">
            <v>815405004</v>
          </cell>
          <cell r="C763" t="str">
            <v>Restructuring Expense - Plan 3 - Special Retirement Benefits</v>
          </cell>
          <cell r="D763" t="str">
            <v>815405XXX</v>
          </cell>
          <cell r="E763" t="str">
            <v>Restructuring Expense - Plan 3 - Special Retirement Benefits</v>
          </cell>
          <cell r="F763" t="str">
            <v>The cost to cover additional retiree benefits under approved restructuring Plan 3 (plans are designated by Headquarters Accounting Research).</v>
          </cell>
          <cell r="G763" t="str">
            <v>Debit: The cost to cover additional retiree benefits under approved restructuring Plan 3.</v>
          </cell>
        </row>
        <row r="764">
          <cell r="B764">
            <v>815405005</v>
          </cell>
          <cell r="C764" t="str">
            <v>Restructuring Expense - Plan 3 - Repatriation Costs</v>
          </cell>
          <cell r="D764" t="str">
            <v>815405XXX</v>
          </cell>
          <cell r="E764" t="str">
            <v>Restructuring Expense - Plan 3 - Repatriation Costs</v>
          </cell>
          <cell r="F764" t="str">
            <v xml:space="preserve">The incremental cost of repatriating an employee to his/her home country as a result of approved restructuring Plan 3 (plans are designated by Headquarters Accounting Research). </v>
          </cell>
          <cell r="G764" t="str">
            <v xml:space="preserve">Debit: The incremental cost of repatriating an employee to his/her home country as a result of approved restructuring Plan 3. </v>
          </cell>
        </row>
        <row r="765">
          <cell r="B765">
            <v>815405006</v>
          </cell>
          <cell r="C765" t="str">
            <v>Restructuring Expense - Plan 3 - Outside Vendor - Consulting</v>
          </cell>
          <cell r="D765" t="str">
            <v>815405XXX</v>
          </cell>
          <cell r="E765" t="str">
            <v>Restructuring Expense - Plan 3 - Outside Vendor - Consulting</v>
          </cell>
          <cell r="F765" t="str">
            <v>The incremental consulting expenses directly associated with approved restructuring Plan 3 (plans are designated by Headquarters Accounting Research).</v>
          </cell>
          <cell r="G765" t="str">
            <v>Debit: The incremental consulting expenses directly associated with approved restructuring Plan 3.</v>
          </cell>
        </row>
        <row r="766">
          <cell r="B766">
            <v>815405007</v>
          </cell>
          <cell r="C766" t="str">
            <v>Restructuring Expense - Plan 3 - Outside Vendor - Legal</v>
          </cell>
          <cell r="D766" t="str">
            <v>815405XXX</v>
          </cell>
          <cell r="E766" t="str">
            <v>Restructuring Expense - Plan 3 - Outside Vendor - Legal</v>
          </cell>
          <cell r="F766" t="str">
            <v>The incremental legal expenses directly associated with approved restructuring Plan 3 (plans are designated by Headquarters Accounting Research).</v>
          </cell>
          <cell r="G766" t="str">
            <v>Debit: The incremental legal expenses directly associated with approved restructuring Plan 3.</v>
          </cell>
        </row>
        <row r="767">
          <cell r="B767">
            <v>815405008</v>
          </cell>
          <cell r="C767" t="str">
            <v>Restructuring Expense - Plan 3 - Outside Vendor - Outplaceme</v>
          </cell>
          <cell r="D767" t="str">
            <v>815405XXX</v>
          </cell>
          <cell r="E767" t="str">
            <v>Restructuring Expense - Plan 3 - Outside Vendor - Outplacement</v>
          </cell>
          <cell r="F767" t="str">
            <v>The incremental outplacement expenses directly associated with approved restructuring Plan 3 (plans are designated by Headquarters Accounting Research).</v>
          </cell>
          <cell r="G767" t="str">
            <v>Debit: The incremental outplacement expenses directly associated with approved restructuring Plan 3.</v>
          </cell>
        </row>
        <row r="768">
          <cell r="B768">
            <v>815405009</v>
          </cell>
          <cell r="C768" t="str">
            <v>Restructuring Expense - Plan 3 - Other</v>
          </cell>
          <cell r="D768" t="str">
            <v>815405XXX</v>
          </cell>
          <cell r="E768" t="str">
            <v>Restructuring Expense - Plan 3 - Other</v>
          </cell>
          <cell r="F768" t="str">
            <v>All other incremental expenses directly associated with approved restructuring Plan 3 (plans are designated by Headquarters Accounting Research).</v>
          </cell>
          <cell r="G768" t="str">
            <v>Debit: All other incremental expenses directly associated with approved restructuring Plan 3.</v>
          </cell>
        </row>
        <row r="769">
          <cell r="B769">
            <v>815405010</v>
          </cell>
          <cell r="C769" t="str">
            <v>Restructuring Expense - Plan 3 - Retention</v>
          </cell>
          <cell r="D769" t="str">
            <v>815405XXX</v>
          </cell>
          <cell r="E769" t="str">
            <v>Restructuring Expense - Plan 3 - Retention</v>
          </cell>
          <cell r="F769" t="str">
            <v>A specific payment to an employee to remain with the Company until an agreed-upon date, even though the employee will be terminated under approved restructuring Plan 3 (plans are designated by Headquarters Accounting Research). These costs are expensed as incurred.</v>
          </cell>
          <cell r="G769" t="str">
            <v>Debit: A specific payment to an employee to remain with the Company until an agreed-upon date, even though the employee will be terminated under approved restructuring Plan 3.</v>
          </cell>
        </row>
        <row r="770">
          <cell r="B770">
            <v>815405012</v>
          </cell>
          <cell r="C770" t="str">
            <v>Restructuring Expense - Plan 3 - Retrain and Relocate</v>
          </cell>
          <cell r="D770" t="str">
            <v>815405XXX</v>
          </cell>
          <cell r="E770" t="str">
            <v>Restructuring Expense - Plan 3 - Retrain and Relocate</v>
          </cell>
          <cell r="F770" t="str">
            <v>The costs to move/relocate and/or retrain employees impacted by approved restructuring Plan 3 (plans are designated by Headquarters Accounting Research). Does not include repatriation costs (refer to account 815405005).</v>
          </cell>
          <cell r="G770" t="str">
            <v>Debit: The costs to move/relocate and/or retrain employees impacted by approved restructuring Plan 3.</v>
          </cell>
        </row>
        <row r="771">
          <cell r="B771">
            <v>815405013</v>
          </cell>
          <cell r="C771" t="str">
            <v>Restructuring Expense - Plan 3 - Lease Expense</v>
          </cell>
          <cell r="D771" t="str">
            <v>815405XXX</v>
          </cell>
          <cell r="E771" t="str">
            <v>Restructuring Expense - Plan 3 - Lease Expense</v>
          </cell>
          <cell r="F771" t="str">
            <v xml:space="preserve">The costs to terminate or exit a lease as a result of approved restructuring Plan 3 (plans are designated by Headquarters Accounting Research), net of sublease income (whether or not a sublease is actually executed). </v>
          </cell>
          <cell r="G771" t="str">
            <v>Debit: The costs to terminate or exit a lease as a result of approved restructuring Plan 3.</v>
          </cell>
        </row>
        <row r="772">
          <cell r="B772">
            <v>815405016</v>
          </cell>
          <cell r="C772" t="str">
            <v>Restructuring Expense - Plan 3 - Accelerated Depreciation</v>
          </cell>
          <cell r="D772" t="str">
            <v>815405XXX</v>
          </cell>
          <cell r="E772" t="str">
            <v>Restructuring Expense - Plan 3 - Accelerated Depreciation</v>
          </cell>
          <cell r="F772" t="str">
            <v>Incremental depreciation expense that results if an asset's depreciable life is shortened as a result of approved restructuring Plan 3 (plans are designated by Headquarters Accounting Research). Normal scheduled depreciation continues to be charged to operating expense.</v>
          </cell>
          <cell r="G772" t="str">
            <v>Debit: Incremental depreciation expense that results if an asset's depreciable life is shortened as a result of approved restructuring Plan 3.</v>
          </cell>
        </row>
        <row r="773">
          <cell r="B773">
            <v>815406000</v>
          </cell>
          <cell r="C773" t="str">
            <v>Restructuring Expenses - Plan 4</v>
          </cell>
          <cell r="D773" t="str">
            <v>815406XXX</v>
          </cell>
          <cell r="E773" t="e">
            <v>#N/A</v>
          </cell>
          <cell r="F773" t="e">
            <v>#N/A</v>
          </cell>
          <cell r="G773" t="e">
            <v>#N/A</v>
          </cell>
        </row>
        <row r="774">
          <cell r="B774">
            <v>815406001</v>
          </cell>
          <cell r="C774" t="str">
            <v>Restructuring Expense - Plan 4 - Severance Pay</v>
          </cell>
          <cell r="D774" t="str">
            <v>815406XXX</v>
          </cell>
          <cell r="E774" t="e">
            <v>#N/A</v>
          </cell>
          <cell r="F774" t="e">
            <v>#N/A</v>
          </cell>
          <cell r="G774" t="e">
            <v>#N/A</v>
          </cell>
        </row>
        <row r="775">
          <cell r="B775">
            <v>815406002</v>
          </cell>
          <cell r="C775" t="str">
            <v>Restructuring Expense - Plan 4 - Severance Benefits</v>
          </cell>
          <cell r="D775" t="str">
            <v>815406XXX</v>
          </cell>
          <cell r="E775" t="e">
            <v>#N/A</v>
          </cell>
          <cell r="F775" t="e">
            <v>#N/A</v>
          </cell>
          <cell r="G775" t="e">
            <v>#N/A</v>
          </cell>
        </row>
        <row r="776">
          <cell r="B776">
            <v>815406003</v>
          </cell>
          <cell r="C776" t="str">
            <v>Restructuring Expense - Plan 4 - Special Retirement Pay</v>
          </cell>
          <cell r="D776" t="str">
            <v>815406XXX</v>
          </cell>
          <cell r="E776" t="e">
            <v>#N/A</v>
          </cell>
          <cell r="F776" t="e">
            <v>#N/A</v>
          </cell>
          <cell r="G776" t="e">
            <v>#N/A</v>
          </cell>
        </row>
        <row r="777">
          <cell r="B777">
            <v>815406004</v>
          </cell>
          <cell r="C777" t="str">
            <v>Restructuring Expense - Plan 4 - Special Retirement Benefits</v>
          </cell>
          <cell r="D777" t="str">
            <v>815406XXX</v>
          </cell>
          <cell r="E777" t="e">
            <v>#N/A</v>
          </cell>
          <cell r="F777" t="e">
            <v>#N/A</v>
          </cell>
          <cell r="G777" t="e">
            <v>#N/A</v>
          </cell>
        </row>
        <row r="778">
          <cell r="B778">
            <v>815406005</v>
          </cell>
          <cell r="C778" t="str">
            <v>Restructuring Expense - Plan 4 - Repatriation Costs</v>
          </cell>
          <cell r="D778" t="str">
            <v>815406XXX</v>
          </cell>
          <cell r="E778" t="e">
            <v>#N/A</v>
          </cell>
          <cell r="F778" t="e">
            <v>#N/A</v>
          </cell>
          <cell r="G778" t="e">
            <v>#N/A</v>
          </cell>
        </row>
        <row r="779">
          <cell r="B779">
            <v>815406006</v>
          </cell>
          <cell r="C779" t="str">
            <v>Restructuring Expense - Plan 4 - Outside Vendor - Consulting</v>
          </cell>
          <cell r="D779" t="str">
            <v>815406XXX</v>
          </cell>
          <cell r="E779" t="e">
            <v>#N/A</v>
          </cell>
          <cell r="F779" t="e">
            <v>#N/A</v>
          </cell>
          <cell r="G779" t="e">
            <v>#N/A</v>
          </cell>
        </row>
        <row r="780">
          <cell r="B780">
            <v>815406007</v>
          </cell>
          <cell r="C780" t="str">
            <v>Restructuring Expense - Plan 4 - Outside Vendor - Legal</v>
          </cell>
          <cell r="D780" t="str">
            <v>815406XXX</v>
          </cell>
          <cell r="E780" t="e">
            <v>#N/A</v>
          </cell>
          <cell r="F780" t="e">
            <v>#N/A</v>
          </cell>
          <cell r="G780" t="e">
            <v>#N/A</v>
          </cell>
        </row>
        <row r="781">
          <cell r="B781">
            <v>815406008</v>
          </cell>
          <cell r="C781" t="str">
            <v>Restructuring Expense - Plan 4 - Outside Vendor - Outplaceme</v>
          </cell>
          <cell r="D781" t="str">
            <v>815406XXX</v>
          </cell>
          <cell r="E781" t="e">
            <v>#N/A</v>
          </cell>
          <cell r="F781" t="e">
            <v>#N/A</v>
          </cell>
          <cell r="G781" t="e">
            <v>#N/A</v>
          </cell>
        </row>
        <row r="782">
          <cell r="B782">
            <v>815406009</v>
          </cell>
          <cell r="C782" t="str">
            <v>Restructuring Expense - Plan 4 - Other</v>
          </cell>
          <cell r="D782" t="str">
            <v>815406XXX</v>
          </cell>
          <cell r="E782" t="e">
            <v>#N/A</v>
          </cell>
          <cell r="F782" t="e">
            <v>#N/A</v>
          </cell>
          <cell r="G782" t="e">
            <v>#N/A</v>
          </cell>
        </row>
        <row r="783">
          <cell r="B783">
            <v>815406010</v>
          </cell>
          <cell r="C783" t="str">
            <v>Restructuring Expense - Plan 4 - Retention</v>
          </cell>
          <cell r="D783" t="str">
            <v>815406XXX</v>
          </cell>
          <cell r="E783" t="e">
            <v>#N/A</v>
          </cell>
          <cell r="F783" t="e">
            <v>#N/A</v>
          </cell>
          <cell r="G783" t="e">
            <v>#N/A</v>
          </cell>
        </row>
        <row r="784">
          <cell r="B784">
            <v>815406012</v>
          </cell>
          <cell r="C784" t="str">
            <v>Restructuring Expense - Plan 4 - Retrain and Relocate</v>
          </cell>
          <cell r="D784" t="str">
            <v>815406XXX</v>
          </cell>
          <cell r="E784" t="e">
            <v>#N/A</v>
          </cell>
          <cell r="F784" t="e">
            <v>#N/A</v>
          </cell>
          <cell r="G784" t="e">
            <v>#N/A</v>
          </cell>
        </row>
        <row r="785">
          <cell r="B785">
            <v>815406013</v>
          </cell>
          <cell r="C785" t="str">
            <v>Restructuring Expense - Plan 4 - Lease Expense</v>
          </cell>
          <cell r="D785" t="str">
            <v>815406XXX</v>
          </cell>
          <cell r="E785" t="e">
            <v>#N/A</v>
          </cell>
          <cell r="F785" t="e">
            <v>#N/A</v>
          </cell>
          <cell r="G785" t="e">
            <v>#N/A</v>
          </cell>
        </row>
        <row r="786">
          <cell r="B786">
            <v>815406016</v>
          </cell>
          <cell r="C786" t="str">
            <v>Restructuring Expense - Plan 4 - Accelerated Depreciation</v>
          </cell>
          <cell r="D786" t="str">
            <v>815406XXX</v>
          </cell>
          <cell r="E786" t="e">
            <v>#N/A</v>
          </cell>
          <cell r="F786" t="e">
            <v>#N/A</v>
          </cell>
          <cell r="G786" t="e">
            <v>#N/A</v>
          </cell>
        </row>
        <row r="787">
          <cell r="B787">
            <v>815407000</v>
          </cell>
          <cell r="C787" t="str">
            <v>Restructuring Expenses - Plan 5</v>
          </cell>
          <cell r="D787" t="str">
            <v>815407XXX</v>
          </cell>
          <cell r="E787" t="e">
            <v>#N/A</v>
          </cell>
          <cell r="F787" t="e">
            <v>#N/A</v>
          </cell>
          <cell r="G787" t="e">
            <v>#N/A</v>
          </cell>
        </row>
        <row r="788">
          <cell r="B788">
            <v>815407001</v>
          </cell>
          <cell r="C788" t="str">
            <v>Restructuring Expense - Plan 5 - Severance Pay</v>
          </cell>
          <cell r="D788" t="str">
            <v>815407XXX</v>
          </cell>
          <cell r="E788" t="e">
            <v>#N/A</v>
          </cell>
          <cell r="F788" t="e">
            <v>#N/A</v>
          </cell>
          <cell r="G788" t="e">
            <v>#N/A</v>
          </cell>
        </row>
        <row r="789">
          <cell r="B789">
            <v>815407002</v>
          </cell>
          <cell r="C789" t="str">
            <v>Restructuring Expense - Plan 5 - Severance Benefits</v>
          </cell>
          <cell r="D789" t="str">
            <v>815407XXX</v>
          </cell>
          <cell r="E789" t="e">
            <v>#N/A</v>
          </cell>
          <cell r="F789" t="e">
            <v>#N/A</v>
          </cell>
          <cell r="G789" t="e">
            <v>#N/A</v>
          </cell>
        </row>
        <row r="790">
          <cell r="B790">
            <v>815407003</v>
          </cell>
          <cell r="C790" t="str">
            <v>Restructuring Expense - Plan 5 - Special Retirement Pay</v>
          </cell>
          <cell r="D790" t="str">
            <v>815407XXX</v>
          </cell>
          <cell r="E790" t="e">
            <v>#N/A</v>
          </cell>
          <cell r="F790" t="e">
            <v>#N/A</v>
          </cell>
          <cell r="G790" t="e">
            <v>#N/A</v>
          </cell>
        </row>
        <row r="791">
          <cell r="B791">
            <v>815407004</v>
          </cell>
          <cell r="C791" t="str">
            <v>Restructuring Expense - Plan 5 - Special Retirement Benefits</v>
          </cell>
          <cell r="D791" t="str">
            <v>815407XXX</v>
          </cell>
          <cell r="E791" t="e">
            <v>#N/A</v>
          </cell>
          <cell r="F791" t="e">
            <v>#N/A</v>
          </cell>
          <cell r="G791" t="e">
            <v>#N/A</v>
          </cell>
        </row>
        <row r="792">
          <cell r="B792">
            <v>815407005</v>
          </cell>
          <cell r="C792" t="str">
            <v>Restructuring Expense - Plan 5 - Repatriation Costs</v>
          </cell>
          <cell r="D792" t="str">
            <v>815407XXX</v>
          </cell>
          <cell r="E792" t="e">
            <v>#N/A</v>
          </cell>
          <cell r="F792" t="e">
            <v>#N/A</v>
          </cell>
          <cell r="G792" t="e">
            <v>#N/A</v>
          </cell>
        </row>
        <row r="793">
          <cell r="B793">
            <v>815407006</v>
          </cell>
          <cell r="C793" t="str">
            <v>Restructuring Expense - Plan 5 - Outside Vendor - Consulting</v>
          </cell>
          <cell r="D793" t="str">
            <v>815407XXX</v>
          </cell>
          <cell r="E793" t="e">
            <v>#N/A</v>
          </cell>
          <cell r="F793" t="e">
            <v>#N/A</v>
          </cell>
          <cell r="G793" t="e">
            <v>#N/A</v>
          </cell>
        </row>
        <row r="794">
          <cell r="B794">
            <v>815407007</v>
          </cell>
          <cell r="C794" t="str">
            <v>Restructuring Expense - Plan 5 - Outside Vendor - Legal</v>
          </cell>
          <cell r="D794" t="str">
            <v>815407XXX</v>
          </cell>
          <cell r="E794" t="e">
            <v>#N/A</v>
          </cell>
          <cell r="F794" t="e">
            <v>#N/A</v>
          </cell>
          <cell r="G794" t="e">
            <v>#N/A</v>
          </cell>
        </row>
        <row r="795">
          <cell r="B795">
            <v>815407008</v>
          </cell>
          <cell r="C795" t="str">
            <v>Restructuring Expense - Plan 5 - Outside Vendor - Outplaceme</v>
          </cell>
          <cell r="D795" t="str">
            <v>815407XXX</v>
          </cell>
          <cell r="E795" t="e">
            <v>#N/A</v>
          </cell>
          <cell r="F795" t="e">
            <v>#N/A</v>
          </cell>
          <cell r="G795" t="e">
            <v>#N/A</v>
          </cell>
        </row>
        <row r="796">
          <cell r="B796">
            <v>815407009</v>
          </cell>
          <cell r="C796" t="str">
            <v>Restructuring Expense - Plan 5 - Other</v>
          </cell>
          <cell r="D796" t="str">
            <v>815407XXX</v>
          </cell>
          <cell r="E796" t="e">
            <v>#N/A</v>
          </cell>
          <cell r="F796" t="e">
            <v>#N/A</v>
          </cell>
          <cell r="G796" t="e">
            <v>#N/A</v>
          </cell>
        </row>
        <row r="797">
          <cell r="B797">
            <v>815407010</v>
          </cell>
          <cell r="C797" t="str">
            <v>Restructuring Expense - Plan 5 - Retention</v>
          </cell>
          <cell r="D797" t="str">
            <v>815407XXX</v>
          </cell>
          <cell r="E797" t="e">
            <v>#N/A</v>
          </cell>
          <cell r="F797" t="e">
            <v>#N/A</v>
          </cell>
          <cell r="G797" t="e">
            <v>#N/A</v>
          </cell>
        </row>
        <row r="798">
          <cell r="B798">
            <v>815407012</v>
          </cell>
          <cell r="C798" t="str">
            <v>Restructuring Expense - Plan 5 - Retrain and Relocate</v>
          </cell>
          <cell r="D798" t="str">
            <v>815407XXX</v>
          </cell>
          <cell r="E798" t="e">
            <v>#N/A</v>
          </cell>
          <cell r="F798" t="e">
            <v>#N/A</v>
          </cell>
          <cell r="G798" t="e">
            <v>#N/A</v>
          </cell>
        </row>
        <row r="799">
          <cell r="B799">
            <v>815407013</v>
          </cell>
          <cell r="C799" t="str">
            <v>Restructuring Expense - Plan 5 - Lease Expense</v>
          </cell>
          <cell r="D799" t="str">
            <v>815407XXX</v>
          </cell>
          <cell r="E799" t="e">
            <v>#N/A</v>
          </cell>
          <cell r="F799" t="e">
            <v>#N/A</v>
          </cell>
          <cell r="G799" t="e">
            <v>#N/A</v>
          </cell>
        </row>
        <row r="800">
          <cell r="B800">
            <v>815407016</v>
          </cell>
          <cell r="C800" t="str">
            <v>Restructuring Expense - Plan 5 - Accelerated Depreciation</v>
          </cell>
          <cell r="D800" t="str">
            <v>815407XXX</v>
          </cell>
          <cell r="E800" t="e">
            <v>#N/A</v>
          </cell>
          <cell r="F800" t="e">
            <v>#N/A</v>
          </cell>
          <cell r="G800" t="e">
            <v>#N/A</v>
          </cell>
        </row>
        <row r="801">
          <cell r="B801">
            <v>825111000</v>
          </cell>
          <cell r="C801" t="str">
            <v>Refuse Removal</v>
          </cell>
          <cell r="D801" t="str">
            <v>825111XXX</v>
          </cell>
          <cell r="E801" t="str">
            <v>Refuse Removal</v>
          </cell>
          <cell r="F801" t="str">
            <v xml:space="preserve">The cost of removing refuse from Company premises. </v>
          </cell>
          <cell r="G801" t="str">
            <v xml:space="preserve">Debit: The cost of removing refuse from Company premises. </v>
          </cell>
        </row>
        <row r="802">
          <cell r="B802">
            <v>835201000</v>
          </cell>
          <cell r="C802" t="str">
            <v>Repairs &amp; Maintenance - external service</v>
          </cell>
          <cell r="D802" t="str">
            <v>835201XXX</v>
          </cell>
          <cell r="E802" t="str">
            <v>Repairs &amp; Maintenance - external services</v>
          </cell>
          <cell r="F802" t="str">
            <v>The cost of materials used, outside labor and services incurred in the normal repair and maintenance of property, plant and equipment; including the cost of product tank repairs and parts, and the cost of repairs to refillable containers. If improvements or replacements add service potential or extend the economic life of existing assets, their costs should be capitalized. Do not include in this account repairs and maintenance chargeable to employee rental housing expense (use account 810106XXX), Company-owned property rental expense (use account 710304XXX), leased property rental expense (use account 710305XXX), consolidated affiliate-Company-owned property rental expense (use account 710311XXX), or pallet expense (use account 840206XXX).</v>
          </cell>
          <cell r="G802" t="str">
            <v>Debit: The cost of materials used, outside labor and services incurred in the normal repair and maintenance of property, plant and equipment; including the cost of product tank repairs and parts, and the cost of repairs to refillable containers.</v>
          </cell>
        </row>
        <row r="803">
          <cell r="B803">
            <v>845102000</v>
          </cell>
          <cell r="C803" t="str">
            <v>Tires and Tubes</v>
          </cell>
          <cell r="D803" t="str">
            <v>845102XXX</v>
          </cell>
          <cell r="E803" t="str">
            <v>Tires and Tubes</v>
          </cell>
          <cell r="F803" t="str">
            <v>The cost of new tires, tubes, recaps and retreads for transportation equipment.</v>
          </cell>
          <cell r="G803" t="str">
            <v xml:space="preserve">Debit: Cost of new tires, tubes, recaps and retreads for transportation equipment. </v>
          </cell>
        </row>
        <row r="804">
          <cell r="B804">
            <v>845104000</v>
          </cell>
          <cell r="C804" t="str">
            <v>Automobiles</v>
          </cell>
          <cell r="D804" t="str">
            <v>845104XXX</v>
          </cell>
          <cell r="E804" t="str">
            <v>Repairs and Maintenance Automobiles</v>
          </cell>
          <cell r="F804" t="str">
            <v>Repairs and maintance associated with automobiles.</v>
          </cell>
          <cell r="G804" t="str">
            <v>Debit: The costs associated with repairs and maintance for automobiles.</v>
          </cell>
        </row>
        <row r="805">
          <cell r="B805">
            <v>855101000</v>
          </cell>
          <cell r="C805" t="str">
            <v>Supplies used - Gen</v>
          </cell>
          <cell r="D805" t="str">
            <v>855101XXX</v>
          </cell>
          <cell r="E805" t="str">
            <v>Supplies used - General</v>
          </cell>
          <cell r="F805" t="str">
            <v xml:space="preserve">The cost of general supplies consumed in the operation of the business such as first aid, stationery, forms, computer paper, office supplies, laboratory supplies and so forth. </v>
          </cell>
          <cell r="G805" t="str">
            <v>Debit: The cost of general supplies consumed in the operation of the business.</v>
          </cell>
        </row>
        <row r="806">
          <cell r="B806">
            <v>855102000</v>
          </cell>
          <cell r="C806" t="str">
            <v>Uniforms and Towels</v>
          </cell>
          <cell r="D806" t="str">
            <v>855102XXX</v>
          </cell>
          <cell r="E806" t="str">
            <v>Uniforms and Towels</v>
          </cell>
          <cell r="F806" t="str">
            <v xml:space="preserve">The cost of clothing and towels furnished to employees including laundering, repairing and alteration expenses. </v>
          </cell>
          <cell r="G806" t="str">
            <v xml:space="preserve">Debit: The cost of clothing and towels furnished to employees including laundering, repairing and alteration expenses. </v>
          </cell>
        </row>
        <row r="807">
          <cell r="B807">
            <v>840203000</v>
          </cell>
          <cell r="C807" t="str">
            <v>Booster Gas Used</v>
          </cell>
          <cell r="D807" t="str">
            <v>840203XXX</v>
          </cell>
          <cell r="E807" t="e">
            <v>#N/A</v>
          </cell>
          <cell r="F807" t="e">
            <v>#N/A</v>
          </cell>
          <cell r="G807" t="e">
            <v>#N/A</v>
          </cell>
        </row>
        <row r="808">
          <cell r="B808">
            <v>840206000</v>
          </cell>
          <cell r="C808" t="str">
            <v>Pallet Expense</v>
          </cell>
          <cell r="D808" t="str">
            <v>840206XXX</v>
          </cell>
          <cell r="E808" t="str">
            <v>Pallet Expense</v>
          </cell>
          <cell r="F808" t="str">
            <v xml:space="preserve">All expenses relating to pallets including purchases, repairs, freight billings and so forth. </v>
          </cell>
          <cell r="G808" t="str">
            <v xml:space="preserve">Debit: All expenses relating to pallets. </v>
          </cell>
        </row>
        <row r="809">
          <cell r="B809">
            <v>840301000</v>
          </cell>
          <cell r="C809" t="str">
            <v>Sale of Scrap</v>
          </cell>
          <cell r="D809" t="str">
            <v>840301XXX</v>
          </cell>
          <cell r="E809" t="str">
            <v>Sale of Scrap</v>
          </cell>
          <cell r="F809" t="str">
            <v xml:space="preserve">Income received from the sale of scrap, sugar bars, barrels, ingredient containers and so forth. </v>
          </cell>
          <cell r="G809" t="str">
            <v xml:space="preserve">Credit: Income received from the sale of scrap, sugar bars, barrels, ingredient containers and so forth. </v>
          </cell>
        </row>
        <row r="810">
          <cell r="B810">
            <v>840601000</v>
          </cell>
          <cell r="C810" t="str">
            <v>Miscellaneous one-way packaging</v>
          </cell>
          <cell r="D810" t="str">
            <v>840601XXX</v>
          </cell>
          <cell r="E810" t="str">
            <v>Miscellaneous One-Way Packaging</v>
          </cell>
          <cell r="F810" t="str">
            <v xml:space="preserve">The usage of packaging materials not valued at standard cost. Repurchases from customers of non-deposit bearing containers will be treated as inventory purchases. </v>
          </cell>
          <cell r="G810" t="str">
            <v>Debit: The cost of jugs, jars, waxed paper containers, cartons, labels, drum and jug seals and so forth, used for concentrate and beverage base. The cost of plastic caps for valves, seals, tags and so forth, for product tanks.</v>
          </cell>
        </row>
        <row r="811">
          <cell r="B811">
            <v>835202000</v>
          </cell>
          <cell r="C811" t="str">
            <v>Spare Parts Consumed</v>
          </cell>
          <cell r="D811" t="str">
            <v>835202XXX</v>
          </cell>
          <cell r="E811" t="str">
            <v>Spare Parts Consumed</v>
          </cell>
          <cell r="F811" t="str">
            <v>Expenses associated with the use of spare parts, including the cost of spare parts issued to the production line and overages/shortages as a result of spare part inventory counts.</v>
          </cell>
          <cell r="G811" t="str">
            <v>Debit: The cost of the spare part when the part is issued to the production line; shortage from physical inventory count. Credit: Overage from physical inventory account.</v>
          </cell>
        </row>
        <row r="812">
          <cell r="B812">
            <v>840401000</v>
          </cell>
          <cell r="C812" t="str">
            <v>Return Cont Breakage</v>
          </cell>
          <cell r="D812" t="str">
            <v>840401XXX</v>
          </cell>
          <cell r="E812" t="str">
            <v>Returnable Container Breakage</v>
          </cell>
          <cell r="F812" t="str">
            <v xml:space="preserve">The carrying value of refillable container breakage in-plant; the carrying value of refillable containers destroyed because of scuffed appearance; the carrying value of refillable containers destroyed upon becoming obsolete because of a marketing management decision. </v>
          </cell>
          <cell r="G812" t="str">
            <v xml:space="preserve">Debit: The carrying value of refillable container breakage in-plant; the carrying value of refillable containers destroyed because of scuffed appearance; the carrying value of refillable containers destroyed upon becoming obsolete because of a marketing management decision. </v>
          </cell>
        </row>
        <row r="813">
          <cell r="B813">
            <v>840404000</v>
          </cell>
          <cell r="C813" t="str">
            <v>Returnable Container Shortage</v>
          </cell>
          <cell r="D813" t="str">
            <v>840404XXX</v>
          </cell>
          <cell r="E813" t="str">
            <v>Returnable Container Shortage</v>
          </cell>
          <cell r="F813" t="str">
            <v xml:space="preserve">The carrying value of refillable container shortage in-plant. </v>
          </cell>
          <cell r="G813" t="str">
            <v xml:space="preserve">Debit: The carrying value of refillable container shortage in-plant. </v>
          </cell>
        </row>
        <row r="814">
          <cell r="B814">
            <v>840402000</v>
          </cell>
          <cell r="C814" t="str">
            <v>Surpl Ret Container</v>
          </cell>
          <cell r="D814" t="str">
            <v>840402XXX</v>
          </cell>
          <cell r="E814" t="str">
            <v>Surplus Refillable Container</v>
          </cell>
          <cell r="F814" t="str">
            <v>The carrying value of specific refillable containers withdrawn from the market or having had no regular usage for a 12 month period because of a management decision, if subsequent usage is improbable or if destruction is not immediately warranted because of potential sale, transfer, or resumption of usage. The write-off may be recorded during the remaining months of the calendar year in which the qualifying circumstances were determined to exist.</v>
          </cell>
          <cell r="G814" t="str">
            <v>Debit: The carrying value of specific refillable containers withdrawn from the market because of a management decision, for which subsequent usage is improbable, and destruction is not immediately warranted because of potential sale or transfer value. The carrying value of specific refillable containers having no regular usage for a 12 month period, because of a management decision, and destruction is not immediately warranted because of potential sale, transfer, or resumption of usage. Credit: Amount recorded during the current year which is no longer required (debit account 150706XXX, Allowance for Surplus Refillable Containers). Reclassification to account 840404XXX, Refillable Container Shortage, upon destruction of the relevant containers.</v>
          </cell>
        </row>
        <row r="815">
          <cell r="B815">
            <v>845101000</v>
          </cell>
          <cell r="C815" t="str">
            <v>Gas, Diesel, Oil</v>
          </cell>
          <cell r="D815" t="str">
            <v>845101XXX</v>
          </cell>
          <cell r="E815" t="str">
            <v>Gasoline, Diesel Fuel and Oil</v>
          </cell>
          <cell r="F815" t="str">
            <v>The cost of gasoline, diesel fuel, propane gas, kerosene and oil used in operating transportation equipment; and gasoline and oil claimed on expense reports for other than automobiles rented for a specific business trip.</v>
          </cell>
          <cell r="G815" t="str">
            <v>Debit: The cost of gasoline, diesel fuel, propane gas, kerosene and oil used in operating transportation equipment; the cost of gasoline and oil claimed on expense reports for other than automobiles rented for a specific business trip.</v>
          </cell>
        </row>
        <row r="816">
          <cell r="B816">
            <v>845201000</v>
          </cell>
          <cell r="C816" t="str">
            <v>Freight, Demurrage,Etc</v>
          </cell>
          <cell r="D816" t="str">
            <v>845201XXX</v>
          </cell>
          <cell r="E816" t="str">
            <v>Freight, Demurrage, Etc.</v>
          </cell>
          <cell r="F816" t="str">
            <v xml:space="preserve">Inbound and outbound freight, demurrage, loading and handling expenses charged by common carriers not chargeable to an inventory or property account. </v>
          </cell>
          <cell r="G816" t="str">
            <v xml:space="preserve">Debit: Inbound and outbound freight, demurrage, loading and handling expenses charged by common carriers not chargeable to an inventory or property account. </v>
          </cell>
        </row>
        <row r="817">
          <cell r="B817">
            <v>845202000</v>
          </cell>
          <cell r="C817" t="str">
            <v>Freight Savings (backhaul)</v>
          </cell>
          <cell r="D817" t="str">
            <v>845202XXX</v>
          </cell>
          <cell r="E817" t="e">
            <v>#N/A</v>
          </cell>
          <cell r="F817" t="e">
            <v>#N/A</v>
          </cell>
          <cell r="G817" t="e">
            <v>#N/A</v>
          </cell>
        </row>
        <row r="818">
          <cell r="B818">
            <v>835103000</v>
          </cell>
          <cell r="C818" t="str">
            <v>Utilities</v>
          </cell>
          <cell r="D818" t="str">
            <v>835103XXX</v>
          </cell>
          <cell r="E818" t="str">
            <v>Utilities</v>
          </cell>
          <cell r="F818" t="str">
            <v>Cost of electricity, fuel oil, natural gas, water and sewerage used in the operation's facilities.</v>
          </cell>
          <cell r="G818" t="str">
            <v xml:space="preserve">Debit: Cost of electricity, fuel oil, natural gas, water and sewerage used in the operation's facilities. </v>
          </cell>
        </row>
        <row r="819">
          <cell r="B819">
            <v>835101000</v>
          </cell>
          <cell r="C819" t="str">
            <v>Cons Aff Rent expens</v>
          </cell>
          <cell r="D819" t="str">
            <v>835101XXX</v>
          </cell>
          <cell r="E819" t="str">
            <v>Consolidated Affiliate Rent expense</v>
          </cell>
          <cell r="F819" t="str">
            <v xml:space="preserve">Rent paid to consolidated affiliates for land, buildings, offices and machinery and equipment used in day-to-day operations. </v>
          </cell>
          <cell r="G819" t="str">
            <v xml:space="preserve">Debit: Rent paid to consolidated affiliates for land, buildings, offices and machinery and equipment used in day-to-day operations. </v>
          </cell>
        </row>
        <row r="820">
          <cell r="B820">
            <v>835102000</v>
          </cell>
          <cell r="C820" t="str">
            <v>Rent</v>
          </cell>
          <cell r="D820" t="str">
            <v>835102XXX</v>
          </cell>
          <cell r="E820" t="str">
            <v>Rent</v>
          </cell>
          <cell r="F820" t="str">
            <v>Rents paid for land, buildings, offices and machinery and equipment used in day-to-day operations. Rents paid on leased properties which are subsequently sublet to outside parties should be charged to account 710305XXX, Leased property Rental Expense. Rent paid on housing for employees should be charged to account 810106XXX, Employee Rental Housing Expense.</v>
          </cell>
          <cell r="G820" t="str">
            <v>Debit: Rents paid for land, buildings, offices and machinery and equipment used in day-to-day operations.</v>
          </cell>
        </row>
        <row r="821">
          <cell r="B821">
            <v>835104000</v>
          </cell>
          <cell r="C821" t="str">
            <v>Outside Storage</v>
          </cell>
          <cell r="D821" t="str">
            <v>835104XXX</v>
          </cell>
          <cell r="E821" t="str">
            <v>Outside Storage</v>
          </cell>
          <cell r="F821" t="str">
            <v>Rent and other expenses associated with storing equipment, records, materials and supplies in warehouses, garages, and buildings not owned or leased.</v>
          </cell>
          <cell r="G821" t="str">
            <v>Debit: Rent and other expenses associated with storing equipment, records, materials and supplies in warehouses, garages, and buildings not owned or leased.</v>
          </cell>
        </row>
        <row r="822">
          <cell r="B822">
            <v>835401000</v>
          </cell>
          <cell r="C822" t="str">
            <v>Insurance</v>
          </cell>
          <cell r="D822" t="str">
            <v>835401XXX</v>
          </cell>
          <cell r="E822" t="str">
            <v>Insurance</v>
          </cell>
          <cell r="F822" t="str">
            <v>All non-employee related insurance costs, excluding inland, air and ocean transit insurance. Include the cost of insurance premiums when local regulations require that the payment of taxes be covered by insurance. Do not include in this account insurance chargeable to: employee rental housing expense (use account 810106XXX), Company-owned property rental expense (use account 710304XXX), leased property rental expense (use account 710305XXX), or consolidated affiliate-Company-owned property rental expense (use account 710311XXX).</v>
          </cell>
          <cell r="G822" t="str">
            <v xml:space="preserve">Debit: All non-employee related insurance costs, as defined. </v>
          </cell>
        </row>
        <row r="823">
          <cell r="B823">
            <v>860101000</v>
          </cell>
          <cell r="C823" t="str">
            <v>Taxes - General</v>
          </cell>
          <cell r="D823" t="str">
            <v>860101XXX</v>
          </cell>
          <cell r="E823" t="str">
            <v>Taxes - General</v>
          </cell>
          <cell r="F823" t="str">
            <v xml:space="preserve">Business permits, licenses, real estate taxes, personal property taxes, value added tax, business and occupation tax, excise tax, and so forth. The monthly amortization of prepaid taxes, including accrual of taxes not yet paid. Do not charge to this account taxes which are chargeable to provision of taxes on income, or payroll taxes. </v>
          </cell>
          <cell r="G823" t="str">
            <v>Debit: General taxes expense.</v>
          </cell>
        </row>
        <row r="824">
          <cell r="B824">
            <v>860109000</v>
          </cell>
          <cell r="C824" t="str">
            <v>Property Tax</v>
          </cell>
          <cell r="D824" t="str">
            <v>860109XXX</v>
          </cell>
          <cell r="E824" t="str">
            <v>Property Tax</v>
          </cell>
          <cell r="F824" t="str">
            <v>Taxes associated with property owned or leased by the Company.</v>
          </cell>
          <cell r="G824" t="str">
            <v>Debit: Property tax expense.</v>
          </cell>
        </row>
        <row r="825">
          <cell r="B825">
            <v>860102000</v>
          </cell>
          <cell r="C825" t="str">
            <v>Taxes - Sales and Use</v>
          </cell>
          <cell r="D825" t="str">
            <v>860102XXX</v>
          </cell>
          <cell r="E825" t="str">
            <v>Taxes - Sales and Use</v>
          </cell>
          <cell r="F825" t="str">
            <v xml:space="preserve">Sales and use taxes, including accrual of taxes not yet paid. Do not charge to this account taxes which are chargeable to provision of taxes on income, or payroll taxes. </v>
          </cell>
          <cell r="G825" t="str">
            <v>Debit: Sales and use tax expense.</v>
          </cell>
        </row>
        <row r="826">
          <cell r="B826">
            <v>850101000</v>
          </cell>
          <cell r="C826" t="str">
            <v>Telecommunications</v>
          </cell>
          <cell r="D826" t="str">
            <v>850101XXX</v>
          </cell>
          <cell r="E826" t="str">
            <v>Telecommunications</v>
          </cell>
          <cell r="F826" t="str">
            <v>Charges for local, toll and long distance telephone and facsimile services including monthly services for cellular telephones and pagers. Charges for leased communications circuits for voice or data.</v>
          </cell>
          <cell r="G826" t="str">
            <v>Debit: Charges for local, toll and long distance telephone and facsimile services including monthly services for cellular telephones and pagers; charges for leased communications circuits for voice or data.</v>
          </cell>
        </row>
        <row r="827">
          <cell r="B827">
            <v>850102000</v>
          </cell>
          <cell r="C827" t="str">
            <v>Postage</v>
          </cell>
          <cell r="D827" t="str">
            <v>850102XXX</v>
          </cell>
          <cell r="E827" t="str">
            <v>Postage</v>
          </cell>
          <cell r="F827" t="str">
            <v xml:space="preserve">Cost of postage whether stamped or metered, excluding charges to employees and postage expenses incurred while traveling which are reported on expense reports. Include private services used in lieu of governmental mail service. </v>
          </cell>
          <cell r="G827" t="str">
            <v xml:space="preserve">Debit: Cost of postage whether stamped or metered. </v>
          </cell>
        </row>
        <row r="828">
          <cell r="B828">
            <v>895101000</v>
          </cell>
          <cell r="C828" t="str">
            <v>Sampling</v>
          </cell>
          <cell r="D828" t="str">
            <v>895101XXX</v>
          </cell>
          <cell r="E828" t="str">
            <v>MEM - Sampling</v>
          </cell>
          <cell r="F828" t="str">
            <v>The costs of non-marketing related product sampling. For use in MEM system.</v>
          </cell>
          <cell r="G828" t="str">
            <v>Debit: The cost of non-marketing related product sampling.</v>
          </cell>
        </row>
        <row r="829">
          <cell r="B829">
            <v>897106000</v>
          </cell>
          <cell r="C829" t="str">
            <v>Other Sponsorships</v>
          </cell>
          <cell r="D829" t="str">
            <v>897106XXX</v>
          </cell>
          <cell r="E829" t="str">
            <v>Other Sponsorships</v>
          </cell>
          <cell r="F829" t="str">
            <v xml:space="preserve">All costs connected with sponsoring and conducting events designed to create and maintain favorable relations with local government, community leaders, health authorities, consumer groups, media and trade. Events could include parades, speech and essay contests, scientific symposia, conferences and contributions. </v>
          </cell>
          <cell r="G829" t="str">
            <v xml:space="preserve">Debit: The costs connected with sponsoring and conducting events designed to create and maintain favorable relations with local government, community leaders, health authorities, consumer groups, media and trade. </v>
          </cell>
        </row>
        <row r="830">
          <cell r="B830">
            <v>825106000</v>
          </cell>
          <cell r="C830" t="str">
            <v>Informatin Sys Exp</v>
          </cell>
          <cell r="D830" t="str">
            <v>825106XXX</v>
          </cell>
          <cell r="E830" t="str">
            <v>Information System Expense</v>
          </cell>
          <cell r="F830" t="str">
            <v>Cost of data processing services which fall into the following categories: data and enterprise modeling; time sharing and data transmittal; computer equipment maintenance agreements; and hardware and software expenses that do not meet the requirements for capitalization.</v>
          </cell>
          <cell r="G830" t="str">
            <v>Debit: Cost of data processing services.</v>
          </cell>
        </row>
        <row r="831">
          <cell r="B831">
            <v>875101000</v>
          </cell>
          <cell r="C831" t="str">
            <v>Amort Leasehold Imp</v>
          </cell>
          <cell r="D831" t="str">
            <v>875101XXX</v>
          </cell>
          <cell r="E831" t="str">
            <v>Amortization of Leashold Improvements</v>
          </cell>
          <cell r="F831" t="str">
            <v>The monthly amortization of leasehold improvements on leased properties used in operations. Do not use this account for amortization which is chargeable to account 710305XXX, Leased Property Rental Expense, or account 810106XXX, Employee Rental Housing Expense.</v>
          </cell>
          <cell r="G831" t="str">
            <v xml:space="preserve">Debit: The monthly amortization of leasehold improvements on leased properties used in operations </v>
          </cell>
        </row>
        <row r="832">
          <cell r="B832">
            <v>875103000</v>
          </cell>
          <cell r="C832" t="str">
            <v>Amortization Trademarks &amp; Tradenames-Definite Live</v>
          </cell>
          <cell r="D832" t="str">
            <v>875103XXX</v>
          </cell>
          <cell r="E832" t="str">
            <v>Amortization of Trademarks &amp; Tradenames - Definite Lived</v>
          </cell>
          <cell r="F832" t="str">
            <v xml:space="preserve">The amortization of definite lived trademarks and tradenames. </v>
          </cell>
          <cell r="G832" t="str">
            <v xml:space="preserve">Debit: The amortization of definite lived trademarks and tradenames. </v>
          </cell>
        </row>
        <row r="833">
          <cell r="B833">
            <v>875104000</v>
          </cell>
          <cell r="C833" t="str">
            <v>Amortization Other Intangible Assets-Definite Live</v>
          </cell>
          <cell r="D833" t="str">
            <v>875104XXX</v>
          </cell>
          <cell r="E833" t="str">
            <v>Amortization of Other Intangible Assets - Definite Lived</v>
          </cell>
          <cell r="F833" t="str">
            <v xml:space="preserve">The amortization of other definite lived intangible assets. </v>
          </cell>
          <cell r="G833" t="str">
            <v xml:space="preserve">Debit: The amortization of other definite lived intangible assets. </v>
          </cell>
        </row>
        <row r="834">
          <cell r="B834">
            <v>875106000</v>
          </cell>
          <cell r="C834" t="str">
            <v>Amortization Interest Capitalized on Equity Invest</v>
          </cell>
          <cell r="D834" t="str">
            <v>875106XXX</v>
          </cell>
          <cell r="E834" t="e">
            <v>#N/A</v>
          </cell>
          <cell r="F834" t="e">
            <v>#N/A</v>
          </cell>
          <cell r="G834" t="e">
            <v>#N/A</v>
          </cell>
        </row>
        <row r="835">
          <cell r="B835">
            <v>875107000</v>
          </cell>
          <cell r="C835" t="str">
            <v>Amort: Goodwill</v>
          </cell>
          <cell r="D835" t="str">
            <v>875107XXX</v>
          </cell>
          <cell r="E835" t="e">
            <v>#N/A</v>
          </cell>
          <cell r="F835" t="e">
            <v>#N/A</v>
          </cell>
          <cell r="G835" t="e">
            <v>#N/A</v>
          </cell>
        </row>
        <row r="836">
          <cell r="B836">
            <v>875108000</v>
          </cell>
          <cell r="C836" t="str">
            <v>Depreciation</v>
          </cell>
          <cell r="D836" t="str">
            <v>875108XXX</v>
          </cell>
          <cell r="E836" t="str">
            <v>Depreciation</v>
          </cell>
          <cell r="F836" t="str">
            <v>The monthly depreciation expense of property, plant and equipment used in operations. Do not use this account for depreciation which is chargeable to account 710303XXX, Company-Owned Property Rental Expense - Depreciation, or account 710310XXX, Consolidated Affiliate - Company-Owned Property Rental Expense - Depreciation.</v>
          </cell>
          <cell r="G836" t="str">
            <v xml:space="preserve">Debit: The monthly depreciation expense of property, plant and equipment used in operations. </v>
          </cell>
        </row>
        <row r="837">
          <cell r="B837">
            <v>875108801</v>
          </cell>
          <cell r="C837" t="str">
            <v>Amortization - Bottles &amp; Cases</v>
          </cell>
          <cell r="D837" t="str">
            <v>875108XXX</v>
          </cell>
          <cell r="E837" t="str">
            <v>Depreciation</v>
          </cell>
          <cell r="F837" t="str">
            <v>The monthly depreciation expense of property, plant and equipment used in operations. Do not use this account for depreciation which is chargeable to account 710303XXX, Company-Owned Property Rental Expense - Depreciation, or account 710310XXX, Consolidated Affiliate - Company-Owned Property Rental Expense - Depreciation.</v>
          </cell>
          <cell r="G837" t="str">
            <v xml:space="preserve">Debit: The monthly depreciation expense of property, plant and equipment used in operations. </v>
          </cell>
        </row>
        <row r="838">
          <cell r="B838">
            <v>875113000</v>
          </cell>
          <cell r="C838" t="str">
            <v>Accelerated Depreciation</v>
          </cell>
          <cell r="D838" t="str">
            <v>875113XXX</v>
          </cell>
          <cell r="E838" t="e">
            <v>#N/A</v>
          </cell>
          <cell r="F838" t="e">
            <v>#N/A</v>
          </cell>
          <cell r="G838" t="e">
            <v>#N/A</v>
          </cell>
        </row>
        <row r="839">
          <cell r="B839">
            <v>825103000</v>
          </cell>
          <cell r="C839" t="str">
            <v>Directors Exp</v>
          </cell>
          <cell r="D839" t="str">
            <v>825103XXX</v>
          </cell>
          <cell r="E839" t="str">
            <v>Directors Expense</v>
          </cell>
          <cell r="F839" t="str">
            <v xml:space="preserve">Fees paid to or expenses paid on behalf of the Company's Board of Directors </v>
          </cell>
          <cell r="G839" t="str">
            <v xml:space="preserve">Debit: Fees paid to or expenses paid on behalf of the Company's Board of Directors </v>
          </cell>
        </row>
        <row r="840">
          <cell r="B840">
            <v>815301000</v>
          </cell>
          <cell r="C840" t="str">
            <v>KO Member, Books, Subscription</v>
          </cell>
          <cell r="D840" t="str">
            <v>815301XXX</v>
          </cell>
          <cell r="E840" t="str">
            <v>Company Memberships, Books, Subscriptions</v>
          </cell>
          <cell r="F840" t="str">
            <v>Company memberships and dues in trade, professional, civic and social organizations such as Bottlers Associations, Chamber of Commerce, Rotary Club and so forth; cost of books, trade journals, periodicals and so forth. Shares bought for memberships in the Company's name should be charged to account 135602XXX, Investment-Long-Term-Other, if the shares are marketable upon termination of membership. Employee memberships and dues should be charged to account 810112XXX, Employee Memberships.</v>
          </cell>
          <cell r="G840" t="str">
            <v xml:space="preserve">Debit: Company memberships and dues in trade, professional, civic and social organizations such as Bottlers Associations, Chamber of Commerce, Rotary Club and so forth; cost of books, trade journals, periodicals and so forth. </v>
          </cell>
        </row>
        <row r="841">
          <cell r="B841">
            <v>820101000</v>
          </cell>
          <cell r="C841" t="str">
            <v>Donations</v>
          </cell>
          <cell r="D841" t="str">
            <v>820101XXX</v>
          </cell>
          <cell r="E841" t="str">
            <v>Donations</v>
          </cell>
          <cell r="F841"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1" t="str">
            <v>Debit: Cash contributions, in-kind donations, or product donations to recognized charitable, religious and educational institutions that are completely gratuitous.</v>
          </cell>
        </row>
        <row r="842">
          <cell r="B842">
            <v>820101001</v>
          </cell>
          <cell r="C842" t="str">
            <v>Donations - Community - Goverment Relations</v>
          </cell>
          <cell r="D842" t="str">
            <v>820101XXX</v>
          </cell>
          <cell r="E842" t="str">
            <v>Donations</v>
          </cell>
          <cell r="F842"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2" t="str">
            <v>Debit: Cash contributions, in-kind donations, or product donations to recognized charitable, religious and educational institutions that are completely gratuitous.</v>
          </cell>
        </row>
        <row r="843">
          <cell r="B843">
            <v>820101002</v>
          </cell>
          <cell r="C843" t="str">
            <v>Donations - Community - Multi-Year Pledge</v>
          </cell>
          <cell r="D843" t="str">
            <v>820101XXX</v>
          </cell>
          <cell r="E843" t="str">
            <v>Donations</v>
          </cell>
          <cell r="F843"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3" t="str">
            <v>Debit: Cash contributions, in-kind donations, or product donations to recognized charitable, religious and educational institutions that are completely gratuitous.</v>
          </cell>
        </row>
        <row r="844">
          <cell r="B844">
            <v>820101003</v>
          </cell>
          <cell r="C844" t="str">
            <v>Donations - Community - Contributions</v>
          </cell>
          <cell r="D844" t="str">
            <v>820101XXX</v>
          </cell>
          <cell r="E844" t="str">
            <v>Donations</v>
          </cell>
          <cell r="F844"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4" t="str">
            <v>Debit: Cash contributions, in-kind donations, or product donations to recognized charitable, religious and educational institutions that are completely gratuitous.</v>
          </cell>
        </row>
        <row r="845">
          <cell r="B845">
            <v>820101004</v>
          </cell>
          <cell r="C845" t="str">
            <v>Donations - Community - Dinner Contribution</v>
          </cell>
          <cell r="D845" t="str">
            <v>820101XXX</v>
          </cell>
          <cell r="E845" t="str">
            <v>Donations</v>
          </cell>
          <cell r="F845"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5" t="str">
            <v>Debit: Cash contributions, in-kind donations, or product donations to recognized charitable, religious and educational institutions that are completely gratuitous.</v>
          </cell>
        </row>
        <row r="846">
          <cell r="B846">
            <v>820101006</v>
          </cell>
          <cell r="C846" t="str">
            <v>Donations - Matching Gift-Art</v>
          </cell>
          <cell r="D846" t="str">
            <v>820101XXX</v>
          </cell>
          <cell r="E846" t="str">
            <v>Donations</v>
          </cell>
          <cell r="F846"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6" t="str">
            <v>Debit: Cash contributions, in-kind donations, or product donations to recognized charitable, religious and educational institutions that are completely gratuitous.</v>
          </cell>
        </row>
        <row r="847">
          <cell r="B847">
            <v>820101007</v>
          </cell>
          <cell r="C847" t="str">
            <v>Donations - Matching Gift-Ed</v>
          </cell>
          <cell r="D847" t="str">
            <v>820101XXX</v>
          </cell>
          <cell r="E847" t="str">
            <v>Donations</v>
          </cell>
          <cell r="F847"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7" t="str">
            <v>Debit: Cash contributions, in-kind donations, or product donations to recognized charitable, religious and educational institutions that are completely gratuitous.</v>
          </cell>
        </row>
        <row r="848">
          <cell r="B848">
            <v>820101008</v>
          </cell>
          <cell r="C848" t="str">
            <v>Donations - Community - ED-Youth Agencies</v>
          </cell>
          <cell r="D848" t="str">
            <v>820101XXX</v>
          </cell>
          <cell r="E848" t="str">
            <v>Donations</v>
          </cell>
          <cell r="F848"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8" t="str">
            <v>Debit: Cash contributions, in-kind donations, or product donations to recognized charitable, religious and educational institutions that are completely gratuitous.</v>
          </cell>
        </row>
        <row r="849">
          <cell r="B849">
            <v>820101009</v>
          </cell>
          <cell r="C849" t="str">
            <v>Donations - Community - Recurring</v>
          </cell>
          <cell r="D849" t="str">
            <v>820101XXX</v>
          </cell>
          <cell r="E849" t="str">
            <v>Donations</v>
          </cell>
          <cell r="F849" t="str">
            <v xml:space="preserve">Cash contributions, in-kind donations, or product donations to recognized charitable, religious and educational institutions that are completely gratuitous (that is, no direct benefits are derived by the Company). Specific subaccounts should be maintained for donations. Do not include: donations made for the purpose of avoiding possible unfavorable criticism (debit account 885101XXX, Miscellaneous); or gifts to employees and third parties such as flowers sent for births, funerals and illness and employee service awards (debit account 820102XXX, Gifts). </v>
          </cell>
          <cell r="G849" t="str">
            <v>Debit: Cash contributions, in-kind donations, or product donations to recognized charitable, religious and educational institutions that are completely gratuitous.</v>
          </cell>
        </row>
        <row r="850">
          <cell r="B850">
            <v>820101010</v>
          </cell>
          <cell r="C850" t="str">
            <v>Donations - Arts and Cultural</v>
          </cell>
          <cell r="D850" t="str">
            <v>820101XXX</v>
          </cell>
          <cell r="E850" t="str">
            <v xml:space="preserve">Donations - Arts and Cultural </v>
          </cell>
          <cell r="F850" t="str">
            <v>Cash contributions or in-kind donations (not product from inventory) to organizations or programs that promote intellectual stimulation or appreciation of nature, visual arts and performing arts. Examples include botanical gardens, symphonies, ballets, zoos, museums and art galleries.</v>
          </cell>
          <cell r="G850" t="str">
            <v>Debit: Cash contributions or in-kind donations to recognized charitable, religious and educational institutions that are completely gratuitous.</v>
          </cell>
        </row>
        <row r="851">
          <cell r="B851">
            <v>820101011</v>
          </cell>
          <cell r="C851" t="str">
            <v>Donations - Disaster Relief</v>
          </cell>
          <cell r="D851" t="str">
            <v>820101XXX</v>
          </cell>
          <cell r="E851" t="str">
            <v>Donations - Disaster Relief</v>
          </cell>
          <cell r="F851" t="str">
            <v>Cash contributions or in-kind donations (not product from inventory) to organizations or programs that provide disaster relief services, such as the Red Cross organizations and the Salvation Army.</v>
          </cell>
          <cell r="G851" t="str">
            <v>Debit: Cash contributions or in-kind donations to recognized charitable, religious and educational institutions that are completely gratuitous.</v>
          </cell>
        </row>
        <row r="852">
          <cell r="B852">
            <v>820101012</v>
          </cell>
          <cell r="C852" t="str">
            <v>Donations - Product</v>
          </cell>
          <cell r="D852" t="str">
            <v>820101XXX</v>
          </cell>
          <cell r="E852" t="str">
            <v>Donations - Product from Inventory</v>
          </cell>
          <cell r="F852" t="str">
            <v xml:space="preserve">Product donations sourced from inventory (not purchased from bottling partners or third parties) to recognized charitable, religious and educational institutions that are completely gratuitous. </v>
          </cell>
          <cell r="G852" t="str">
            <v>Debit: Inventory product donation to recognized charitable, religious and educational institutions that is completely gratuitous.</v>
          </cell>
        </row>
        <row r="853">
          <cell r="B853">
            <v>820101100</v>
          </cell>
          <cell r="C853" t="str">
            <v>Donations - Community</v>
          </cell>
          <cell r="D853" t="str">
            <v>820101XXX</v>
          </cell>
          <cell r="E853" t="str">
            <v>Donations - Community</v>
          </cell>
          <cell r="F853" t="str">
            <v>Cash contributions or in-kind donations (not product from inventory) to organizations or programs that promote and provide services to a local population. Examples include community centers, scouting programs and civic programs.</v>
          </cell>
          <cell r="G853" t="str">
            <v>Debit: Cash contributions or in-kind donations to recognized charitable, religious and educational institutions that are completely gratuitous.</v>
          </cell>
        </row>
        <row r="854">
          <cell r="B854">
            <v>820101200</v>
          </cell>
          <cell r="C854" t="str">
            <v>Donations - Education</v>
          </cell>
          <cell r="D854" t="str">
            <v>820101XXX</v>
          </cell>
          <cell r="E854" t="str">
            <v>Donations - Education</v>
          </cell>
          <cell r="F854" t="str">
            <v>Cash contributions or in-kind donations (not product from inventory) to organizations or programs that teach, develop and promote methods of learning. Examples include colleges, universities, student scholarships, literacy programs, training projects and development programs.</v>
          </cell>
          <cell r="G854" t="str">
            <v>Debit: Cash contributions or in-kind donations to recognized charitable, religious and educational institutions that are completely gratuitous.</v>
          </cell>
        </row>
        <row r="855">
          <cell r="B855">
            <v>820101300</v>
          </cell>
          <cell r="C855" t="str">
            <v>Donations - Environment</v>
          </cell>
          <cell r="D855" t="str">
            <v>820101XXX</v>
          </cell>
          <cell r="E855" t="str">
            <v>Donations - Other Environment</v>
          </cell>
          <cell r="F855" t="str">
            <v xml:space="preserve">Cash contributions or in-kind donations (not product from inventory) to organizations or programs that promote improvement in the quality of the environment, excluding programs that target water stewardship or recycling (include in subaccounts 820101800 and 820101900, Water Stewardship and Recycling, respectively). Examples include wildlife projects, air clean-up projects and reforestation projects.  </v>
          </cell>
          <cell r="G855" t="str">
            <v>Debit: Cash contributions or in-kind donations to recognized charitable, religious and educational institutions that are completely gratuitous.</v>
          </cell>
        </row>
        <row r="856">
          <cell r="B856">
            <v>820101400</v>
          </cell>
          <cell r="C856" t="str">
            <v>Donations - Health Care Services</v>
          </cell>
          <cell r="D856" t="str">
            <v>820101XXX</v>
          </cell>
          <cell r="E856" t="str">
            <v>Donations - Health and Wellness</v>
          </cell>
          <cell r="F856" t="str">
            <v>Cash contributions or in-kind donations (not product from inventory) to organizations or programs that promote health and wellness, excluding those targeting fitness and nutrition (include in subaccount 820101500, Active, Healthy Living). Examples include hospitals, clinics, drug rehabilitation programs, health education programs and projects for disabled persons.</v>
          </cell>
          <cell r="G856" t="str">
            <v>Debit: Cash contributions or in-kind donations to recognized charitable, religious and educational institutions that are completely gratuitous.</v>
          </cell>
        </row>
        <row r="857">
          <cell r="B857">
            <v>820101500</v>
          </cell>
          <cell r="C857" t="str">
            <v>Donations - Sports and Recreation</v>
          </cell>
          <cell r="D857" t="str">
            <v>820101XXX</v>
          </cell>
          <cell r="E857" t="str">
            <v>Donations - Active, Healthy Living</v>
          </cell>
          <cell r="F857" t="str">
            <v>Cash contributions or in-kind donations (not product from inventory) to organizations or programs that promote physical fitness or nutrition. Examples include Special Olympics, marathons and other races, football, soccer and swimming teams, and nutrition education.</v>
          </cell>
          <cell r="G857" t="str">
            <v>Debit: Cash contributions or in-kind donations to recognized charitable, religious and educational institutions that are completely gratuitous.</v>
          </cell>
        </row>
        <row r="858">
          <cell r="B858">
            <v>820101600</v>
          </cell>
          <cell r="C858" t="str">
            <v>Donations - Other</v>
          </cell>
          <cell r="D858" t="str">
            <v>820101XXX</v>
          </cell>
          <cell r="E858" t="str">
            <v>Donations - Other</v>
          </cell>
          <cell r="F858" t="str">
            <v>Cash contributions or in-kind donations (not product from inventory) to organizations or programs that promote services not specified in any of the other donations categories.</v>
          </cell>
          <cell r="G858" t="str">
            <v>Debit: Cash contributions or in-kind donations to recognized charitable, religious and educational institutions that are completely gratuitous.</v>
          </cell>
        </row>
        <row r="859">
          <cell r="B859">
            <v>820101800</v>
          </cell>
          <cell r="C859" t="str">
            <v>Donations - Water Stewartship</v>
          </cell>
          <cell r="D859" t="str">
            <v>820101XXX</v>
          </cell>
          <cell r="E859" t="str">
            <v>Donations - Water Stewardship</v>
          </cell>
          <cell r="F859" t="str">
            <v>Cash contributions or in-kind donations (not product from inventory) to organizations or programs that support the availability and conservation of clean water.</v>
          </cell>
          <cell r="G859" t="str">
            <v>Debit: Cash contributions or in-kind donations to recognized charitable, religious and educational institutions that are completely gratuitous.</v>
          </cell>
        </row>
        <row r="860">
          <cell r="B860">
            <v>820101900</v>
          </cell>
          <cell r="C860" t="str">
            <v>Donations - Recycling</v>
          </cell>
          <cell r="D860" t="str">
            <v>820101XXX</v>
          </cell>
          <cell r="E860" t="str">
            <v>Donations - Recycling</v>
          </cell>
          <cell r="F860" t="str">
            <v>Cash contributions or in-kind donations (not product from inventory) to organizations or programs that promote recycling programs.</v>
          </cell>
          <cell r="G860" t="str">
            <v>Debit: Cash contributions or in-kind donations to recognized charitable, religious and educational institutions that are completely gratuitous.</v>
          </cell>
        </row>
        <row r="861">
          <cell r="B861">
            <v>820102000</v>
          </cell>
          <cell r="C861" t="str">
            <v>Gifts</v>
          </cell>
          <cell r="D861" t="str">
            <v>820102XXX</v>
          </cell>
          <cell r="E861" t="str">
            <v>Gifts</v>
          </cell>
          <cell r="F861" t="str">
            <v>The cost of gifts to employees and third parties, including:  the cost of flowers sent to employees or their families for births, funerals and illness; Christmas or similar gratuities; service awards for employees; and retirement gifts for employees.</v>
          </cell>
          <cell r="G861" t="str">
            <v>Debit:  The cost of gifts to employees and third parties.</v>
          </cell>
        </row>
        <row r="862">
          <cell r="B862">
            <v>820102001</v>
          </cell>
          <cell r="C862" t="str">
            <v>Gifts – Non-U.S. Citizens / Non-U.S. Residents</v>
          </cell>
          <cell r="D862" t="str">
            <v>820102XXX</v>
          </cell>
          <cell r="E862" t="str">
            <v>Gifts</v>
          </cell>
          <cell r="F862" t="str">
            <v>The cost of gifts to employees and third parties, including:  the cost of flowers sent to employees or their families for births, funerals and illness; Christmas or similar gratuities; service awards for employees; and retirement gifts for employees.</v>
          </cell>
          <cell r="G862" t="str">
            <v>Debit:  The cost of gifts to employees and third parties.</v>
          </cell>
        </row>
        <row r="863">
          <cell r="B863">
            <v>820102002</v>
          </cell>
          <cell r="C863" t="str">
            <v>Gifts – Flowers /U.S. Citizens</v>
          </cell>
          <cell r="D863" t="str">
            <v>820102XXX</v>
          </cell>
          <cell r="E863" t="str">
            <v>Gifts</v>
          </cell>
          <cell r="F863" t="str">
            <v>The cost of gifts to employees and third parties, including:  the cost of flowers sent to employees or their families for births, funerals and illness; Christmas or similar gratuities; service awards for employees; and retirement gifts for employees.</v>
          </cell>
          <cell r="G863" t="str">
            <v>Debit:  The cost of gifts to employees and third parties.</v>
          </cell>
        </row>
        <row r="864">
          <cell r="B864">
            <v>820102003</v>
          </cell>
          <cell r="C864" t="str">
            <v>Gifts – Other – U.S. Citizens</v>
          </cell>
          <cell r="D864" t="str">
            <v>820102XXX</v>
          </cell>
          <cell r="E864" t="str">
            <v>Gifts</v>
          </cell>
          <cell r="F864" t="str">
            <v>The cost of gifts to employees and third parties, including:  the cost of flowers sent to employees or their families for births, funerals and illness; Christmas or similar gratuities; service awards for employees; and retirement gifts for employees.</v>
          </cell>
          <cell r="G864" t="str">
            <v>Debit:  The cost of gifts to employees and third parties.</v>
          </cell>
        </row>
        <row r="865">
          <cell r="B865">
            <v>820102004</v>
          </cell>
          <cell r="C865" t="str">
            <v>Gifts – Government Official</v>
          </cell>
          <cell r="D865" t="str">
            <v>820102XXX</v>
          </cell>
          <cell r="E865" t="str">
            <v>Gifts</v>
          </cell>
          <cell r="F865" t="str">
            <v>The cost of gifts to employees and third parties, including:  the cost of flowers sent to employees or their families for births, funerals and illness; Christmas or similar gratuities; service awards for employees; and retirement gifts for employees.</v>
          </cell>
          <cell r="G865" t="str">
            <v>Debit:  The cost of gifts to employees and third parties.</v>
          </cell>
        </row>
        <row r="866">
          <cell r="B866">
            <v>820102005</v>
          </cell>
          <cell r="C866" t="str">
            <v>Gifts – Not Deductible</v>
          </cell>
          <cell r="D866" t="str">
            <v>820102XXX</v>
          </cell>
          <cell r="E866" t="str">
            <v>Gifts</v>
          </cell>
          <cell r="F866" t="str">
            <v>The cost of gifts to employees and third parties, including:  the cost of flowers sent to employees or their families for births, funerals and illness; Christmas or similar gratuities; service awards for employees; and retirement gifts for employees.</v>
          </cell>
          <cell r="G866" t="str">
            <v>Debit:  The cost of gifts to employees and third parties.</v>
          </cell>
        </row>
        <row r="867">
          <cell r="B867">
            <v>820102008</v>
          </cell>
          <cell r="C867" t="str">
            <v>Gifts – Others</v>
          </cell>
          <cell r="D867" t="str">
            <v>820102XXX</v>
          </cell>
          <cell r="E867" t="str">
            <v>Gifts</v>
          </cell>
          <cell r="F867" t="str">
            <v>The cost of gifts to employees and third parties, including:  the cost of flowers sent to employees or their families for births, funerals and illness; Christmas or similar gratuities; service awards for employees; and retirement gifts for employees.</v>
          </cell>
          <cell r="G867" t="str">
            <v>Debit:  The cost of gifts to employees and third parties.</v>
          </cell>
        </row>
        <row r="868">
          <cell r="B868">
            <v>820102011</v>
          </cell>
          <cell r="C868" t="str">
            <v>Gifts – Employees</v>
          </cell>
          <cell r="D868" t="str">
            <v>820102XXX</v>
          </cell>
          <cell r="E868" t="str">
            <v>Gifts</v>
          </cell>
          <cell r="F868" t="str">
            <v>The cost of gifts to employees and third parties, including:  the cost of flowers sent to employees or their families for births, funerals and illness; Christmas or similar gratuities; service awards for employees; and retirement gifts for employees.</v>
          </cell>
          <cell r="G868" t="str">
            <v>Debit:  The cost of gifts to employees and third parties.</v>
          </cell>
        </row>
        <row r="869">
          <cell r="B869">
            <v>820102012</v>
          </cell>
          <cell r="C869" t="str">
            <v>Gifts – Abroad</v>
          </cell>
          <cell r="D869" t="str">
            <v>820102XXX</v>
          </cell>
          <cell r="E869" t="str">
            <v>Gifts</v>
          </cell>
          <cell r="F869" t="str">
            <v>The cost of gifts to employees and third parties, including:  the cost of flowers sent to employees or their families for births, funerals and illness; Christmas or similar gratuities; service awards for employees; and retirement gifts for employees.</v>
          </cell>
          <cell r="G869" t="str">
            <v>Debit:  The cost of gifts to employees and third parties.</v>
          </cell>
        </row>
        <row r="870">
          <cell r="B870">
            <v>820102013</v>
          </cell>
          <cell r="C870" t="str">
            <v>Gifts – Non-U.S. Citizen – U.S. Residents</v>
          </cell>
          <cell r="D870" t="str">
            <v>820102XXX</v>
          </cell>
          <cell r="E870" t="str">
            <v>Gifts</v>
          </cell>
          <cell r="F870" t="str">
            <v>The cost of gifts to employees and third parties, including:  the cost of flowers sent to employees or their families for births, funerals and illness; Christmas or similar gratuities; service awards for employees; and retirement gifts for employees.</v>
          </cell>
          <cell r="G870" t="str">
            <v>Debit:  The cost of gifts to employees and third parties.</v>
          </cell>
        </row>
        <row r="871">
          <cell r="B871">
            <v>825108000</v>
          </cell>
          <cell r="C871" t="str">
            <v>Safety Programs</v>
          </cell>
          <cell r="D871" t="str">
            <v>825108XXX</v>
          </cell>
          <cell r="E871" t="str">
            <v>Safety Programs</v>
          </cell>
          <cell r="F871" t="str">
            <v>All costs associated with Company sponsored programs designed to prevent employee accidents or injuries. Include safety shoe and eyeglass refunds, safety equipment and supplies.</v>
          </cell>
          <cell r="G871" t="str">
            <v>Debit: All costs associated with Company sponsored programs designed to prevent employee accidents or injuries.</v>
          </cell>
        </row>
        <row r="872">
          <cell r="B872">
            <v>825112000</v>
          </cell>
          <cell r="C872" t="str">
            <v>Banking Exp</v>
          </cell>
          <cell r="D872" t="str">
            <v>825112XXX</v>
          </cell>
          <cell r="E872" t="str">
            <v>Banking Expense</v>
          </cell>
          <cell r="F872" t="str">
            <v>Service charges rendered by banking institutions for the maintenance of depository or disbursement accounts. The cost of armored car or similar protective services used in safeguarding cash minimizing risks to employees.</v>
          </cell>
          <cell r="G872" t="str">
            <v>Debit: Service charges rendered by banking institutions for the maintenance of depository or disbursement accounts; the cost of armored car or similar protective services used in safeguarding cash minimizing risks to employees.</v>
          </cell>
        </row>
        <row r="873">
          <cell r="B873">
            <v>825201000</v>
          </cell>
          <cell r="C873" t="str">
            <v>Package Design</v>
          </cell>
          <cell r="D873" t="str">
            <v>825201XXX</v>
          </cell>
          <cell r="E873" t="str">
            <v>Package Design - Non-DME</v>
          </cell>
          <cell r="F873" t="str">
            <v xml:space="preserve">The cost of designing and developing new packages including mock-ups and drawings, not related to direct marketing expense. </v>
          </cell>
          <cell r="G873" t="str">
            <v xml:space="preserve">Debit: The cost of designing and developing new packages including mock-ups and drawings. </v>
          </cell>
        </row>
        <row r="874">
          <cell r="B874">
            <v>825301000</v>
          </cell>
          <cell r="C874" t="str">
            <v>Research :&amp; Development</v>
          </cell>
          <cell r="D874" t="str">
            <v>825301XXX</v>
          </cell>
          <cell r="E874" t="str">
            <v>Research &amp; Development</v>
          </cell>
          <cell r="F874" t="str">
            <v>Expenses connected with planned efforts of the Company to discover new information that will help create a new product, service, process or technique, or vastly improve one in current use. Do not include expenses related to normal improvement in existing operations or marketing research. Depreciable assets used in research and development must be capitalized.</v>
          </cell>
          <cell r="G874" t="str">
            <v xml:space="preserve">Debit: The cost of planned efforts of the Company to discover new information that will help create a new product, service, process or technique, or vastly improve one in current use. </v>
          </cell>
        </row>
        <row r="875">
          <cell r="B875">
            <v>830101000</v>
          </cell>
          <cell r="C875" t="str">
            <v>House Publications</v>
          </cell>
          <cell r="D875" t="str">
            <v>830101XXX</v>
          </cell>
          <cell r="E875" t="str">
            <v>House Publications</v>
          </cell>
          <cell r="F875" t="str">
            <v xml:space="preserve">The cost of preparing, issuing and printing Company newsletters or magazines. </v>
          </cell>
          <cell r="G875" t="str">
            <v xml:space="preserve">Debit: The cost of preparing, issuing and printing Company newsletters or magazines. </v>
          </cell>
        </row>
        <row r="876">
          <cell r="B876">
            <v>830201000</v>
          </cell>
          <cell r="C876" t="str">
            <v>Marketing Surveys</v>
          </cell>
          <cell r="D876" t="str">
            <v>830201XXX</v>
          </cell>
          <cell r="E876" t="str">
            <v>Marketing Surveys</v>
          </cell>
          <cell r="F876" t="str">
            <v>The cost of planning and conducting marketing surveys by Company personnel.</v>
          </cell>
          <cell r="G876" t="str">
            <v xml:space="preserve">Debit: The cost of planning and conducting marketing surveys by Company personnel. </v>
          </cell>
        </row>
        <row r="877">
          <cell r="B877">
            <v>845103000</v>
          </cell>
          <cell r="C877" t="str">
            <v>Car - Leasing Expenses</v>
          </cell>
          <cell r="D877" t="str">
            <v>845103XXX</v>
          </cell>
          <cell r="E877" t="str">
            <v>Car - Leasing Expenses</v>
          </cell>
          <cell r="F877" t="str">
            <v>The cost of leasing cars.</v>
          </cell>
          <cell r="G877" t="str">
            <v>Debit: The cost of leasing cars.</v>
          </cell>
        </row>
        <row r="878">
          <cell r="B878">
            <v>850201000</v>
          </cell>
          <cell r="C878" t="str">
            <v>Computer Equipment Rental Expense</v>
          </cell>
          <cell r="D878" t="str">
            <v>850201XXX</v>
          </cell>
          <cell r="E878" t="str">
            <v>Computer Equipment Rental Expense</v>
          </cell>
          <cell r="F878" t="str">
            <v>All expenses associated with the rental of computer equipment and software packages, such as terminals, computers, printers, disk storage units and so forth.</v>
          </cell>
          <cell r="G878" t="str">
            <v>Debit: All expenses associated with the rental of computer equipment and software packages.</v>
          </cell>
        </row>
        <row r="879">
          <cell r="B879">
            <v>850202000</v>
          </cell>
          <cell r="C879" t="str">
            <v>Equip Rent Exp Oth</v>
          </cell>
          <cell r="D879" t="str">
            <v>850202XXX</v>
          </cell>
          <cell r="E879" t="str">
            <v>Equipment Rental Expense - Other</v>
          </cell>
          <cell r="F879" t="str">
            <v>Cost of equipment rental (other than computer equipment), such as machines, motor vehicles, projectors, sound equipment, office equipment and so forth.</v>
          </cell>
          <cell r="G879" t="str">
            <v>Debit: Cost of equipment rental (other than computer equipment).</v>
          </cell>
        </row>
        <row r="880">
          <cell r="B880">
            <v>870101000</v>
          </cell>
          <cell r="C880" t="str">
            <v>Service Charges -Consolidated Affiliates</v>
          </cell>
          <cell r="D880" t="str">
            <v>870101XXX</v>
          </cell>
          <cell r="E880" t="str">
            <v>Service Charges from Consolidated Affiliates</v>
          </cell>
          <cell r="F880" t="str">
            <v>Amounts charged by consolidated affiliates for costs associated with services rendered.</v>
          </cell>
          <cell r="G880" t="str">
            <v>Debit: Amounts charged by consolidated affiliates for costs associated with services rendered.</v>
          </cell>
        </row>
        <row r="881">
          <cell r="B881">
            <v>870102000</v>
          </cell>
          <cell r="C881" t="str">
            <v>Service Charge to Consolidated Affiliates</v>
          </cell>
          <cell r="D881" t="str">
            <v>870102XXX</v>
          </cell>
          <cell r="E881" t="str">
            <v>Service Charges to Consolidated Affiliates</v>
          </cell>
          <cell r="F881" t="str">
            <v>Amounts charged to consolidated affiliates for costs associated with services rendered.</v>
          </cell>
          <cell r="G881" t="str">
            <v>Credit: Amounts charged by consolidated affiliates for costs associated with services rendered.</v>
          </cell>
        </row>
        <row r="882">
          <cell r="B882">
            <v>870202000</v>
          </cell>
          <cell r="C882" t="str">
            <v>Transfer Transportation Expense</v>
          </cell>
          <cell r="D882" t="str">
            <v>870202XXX</v>
          </cell>
          <cell r="E882" t="str">
            <v>Transfer Transportation Expense</v>
          </cell>
          <cell r="F882" t="str">
            <v>This account will be used monthly to transfer the total expenses of the Transportation Department to other departments. The distribution to all departments will be made on the basis of actual expenses incurred for vehicles assigned to each department.</v>
          </cell>
          <cell r="G882" t="str">
            <v>Debit: Amount of transportation expenses allocated to other departments. Credit: Total transportation expenses transferred to other departments.</v>
          </cell>
        </row>
        <row r="883">
          <cell r="B883">
            <v>870205000</v>
          </cell>
          <cell r="C883" t="str">
            <v>Service Charge to Other Department (HQ only)</v>
          </cell>
          <cell r="D883" t="str">
            <v>870205XXX</v>
          </cell>
          <cell r="E883" t="str">
            <v>Service Charge to Other Department - Administrative</v>
          </cell>
          <cell r="F883" t="str">
            <v>This account is used to send expenses to another department.</v>
          </cell>
          <cell r="G883" t="str">
            <v>Credit: Expenses charged out to another department.</v>
          </cell>
        </row>
        <row r="884">
          <cell r="B884">
            <v>870301000</v>
          </cell>
          <cell r="C884" t="str">
            <v>Service Charges to Unconsol Affili Investees.</v>
          </cell>
          <cell r="D884" t="str">
            <v>870301XXX</v>
          </cell>
          <cell r="E884" t="str">
            <v>Service Charges to Unconsolidated Investees</v>
          </cell>
          <cell r="F884" t="str">
            <v>Amounts charged to unconsolidated investees for costs associated with services rendered.</v>
          </cell>
          <cell r="G884" t="str">
            <v>Credit: Amounts charged to unconsolidated investees for costs associated with services rendered.</v>
          </cell>
        </row>
        <row r="885">
          <cell r="B885">
            <v>885101000</v>
          </cell>
          <cell r="C885" t="str">
            <v>Miscellaneous Expenses</v>
          </cell>
          <cell r="D885" t="str">
            <v>885101XXX</v>
          </cell>
          <cell r="E885" t="str">
            <v>Miscellaneous</v>
          </cell>
          <cell r="F885" t="str">
            <v>Other operating expenses for which no specific account has been provided, including: donations made for the purpose of avoiding possible unfavorable criticism; penalities imposed by governmental agencies; and start-up costs for one-time activities related to opening a new facility, introducing a new product or service, conducting business in a new territory, conducting business with a new class of customer or beneficiary, initiating a new process in an existing facility or commencing some new operation.</v>
          </cell>
          <cell r="G885" t="str">
            <v>Debit: Other operating expenses for which no specific account has been provided.</v>
          </cell>
        </row>
        <row r="886">
          <cell r="B886">
            <v>840101000</v>
          </cell>
          <cell r="C886" t="str">
            <v>Fin Prod Stock Cr</v>
          </cell>
          <cell r="D886" t="str">
            <v>840101XXX</v>
          </cell>
          <cell r="E886" t="e">
            <v>#N/A</v>
          </cell>
          <cell r="F886" t="e">
            <v>#N/A</v>
          </cell>
          <cell r="G886" t="e">
            <v>#N/A</v>
          </cell>
        </row>
        <row r="887">
          <cell r="B887">
            <v>825114000</v>
          </cell>
          <cell r="C887" t="str">
            <v>Cash disc received</v>
          </cell>
          <cell r="D887" t="str">
            <v>825114XXX</v>
          </cell>
          <cell r="E887" t="str">
            <v>Cash Discount Received</v>
          </cell>
          <cell r="F887" t="str">
            <v>Cash discounts taken when vendor invoices are paid.</v>
          </cell>
          <cell r="G887" t="str">
            <v>Debit: Previous discounts taken that were disallowed by vendor. Credit: Amount of cash discount taken upon invoice payment.</v>
          </cell>
        </row>
        <row r="888">
          <cell r="B888">
            <v>865101000</v>
          </cell>
          <cell r="C888" t="str">
            <v>Prov for Dbtfl Acct</v>
          </cell>
          <cell r="D888" t="str">
            <v>865101XXX</v>
          </cell>
          <cell r="E888" t="str">
            <v>Provision for Doubtful Accounts</v>
          </cell>
          <cell r="F888" t="str">
            <v>Amounts required to write-off receivables deemed uncollectible.</v>
          </cell>
          <cell r="G888" t="str">
            <v>Debit: Amounts required to increase the allowance for anticipated losses (credit account 115104XXX, Allowance for Doubtful Accounts; 130103XXX, Allowance for Miscellaneous Accounts Receivable - Current; or 140103XXX, Allowance for Miscellaneous Accounts Receivable - Noncurrent). Credit: Amounts required to decrease the allowance for anticipated losses (debit account 115104XXX, Allowance for Doubtful Accounts; 130103XXX, Allowance for Miscellaneous Accounts Receivable; or 140103XXX, Allowance for Miscellaneous Accounts Receivable - Noncurrent).</v>
          </cell>
        </row>
        <row r="889">
          <cell r="B889">
            <v>880201000</v>
          </cell>
          <cell r="C889" t="str">
            <v>Inventory Losses</v>
          </cell>
          <cell r="D889" t="str">
            <v>880201XXX</v>
          </cell>
          <cell r="E889" t="str">
            <v>Inventory Losses</v>
          </cell>
          <cell r="F889" t="str">
            <v xml:space="preserve">Map to Marketing: Losses resulting from scrapping or destruction of obsolete and unusable merchandise, including advertising materials. Map to COGS: Write-down of ingredients to the lower of cost or market; write-off of ingredients and finished products destroyed because of contamination, freezing and so forth, as recommended by Quality Control; write-down of ingredients damaged or lost in transit, not recoverable through insurance; adjustments between book and physical inventories such as concentrate packaging materials, labratory supplies and miscellaneous inventories. Do not use this account for adjustments between book and physical inventories which are chargeable to ingredients used (account 880102XXX), refillable container breakage and shortage (account 840401XXX), variances - usage (account 605102XXX), finished product stock credits (account 840101XXX). Check your local chart of authority and the Delegation of Authority before recording entries to this account. </v>
          </cell>
          <cell r="G889" t="str">
            <v xml:space="preserve">Debit: Losses resulting from scrapping or destruction of obsolete and unusable merchandise, including advertising materials; write-down of ingredients to the lower of cost or market; write-off of ingredients and finished products destroyed because of contamination, freezing and so forth, as recommended by Quality Control; write-down of ingredients damaged or lost in transit, not recoverable through insurance; adjustments between book and physical inventories such as concentrate packaging materials, labratory supplies and miscellaneous inventories. </v>
          </cell>
        </row>
        <row r="890">
          <cell r="B890">
            <v>876101000</v>
          </cell>
          <cell r="C890" t="str">
            <v>Clearing for purchasing of assets - projects</v>
          </cell>
          <cell r="D890" t="str">
            <v>876101XXX</v>
          </cell>
          <cell r="E890" t="str">
            <v>Clearing for Purchasing of Assets - Projects</v>
          </cell>
          <cell r="F890" t="str">
            <v>This account is used to record expenditures for capital project expenditures. Expenditures are recorded to this account initially, then cleared to the appropriate asset under construction account. Clearing, or automatic settlement, occurs daily.</v>
          </cell>
          <cell r="G890" t="str">
            <v>Debit: Upon goods receipt of project expenditure. Credit: Upon settlement, this account is credited and the asset under construction account is debited.</v>
          </cell>
        </row>
        <row r="891">
          <cell r="B891">
            <v>876103000</v>
          </cell>
          <cell r="C891" t="str">
            <v>Clearing account for Fixed Asset sales</v>
          </cell>
          <cell r="D891" t="str">
            <v>876103XXX</v>
          </cell>
          <cell r="E891" t="str">
            <v>Clearing or Fixed Asset Sales</v>
          </cell>
          <cell r="F891" t="str">
            <v>This account is used to record proceeds received from asset disposals. Proceeds are recorded to this account initially (credit), then cleared (debited) against the net book value of the asset to determine gain/loss. Clearing, or settlement, is automatic in SAP.</v>
          </cell>
          <cell r="G891" t="str">
            <v>Debit: System generated entry that records proceeds received from asset disposals upon retirement with revenue in the SAP asset module. Credit: Records the cash deposit for cash proceeds received for asset disposals.</v>
          </cell>
        </row>
        <row r="892">
          <cell r="B892">
            <v>876104000</v>
          </cell>
          <cell r="C892" t="str">
            <v>Clearing for capitalized interest - projects</v>
          </cell>
          <cell r="D892" t="str">
            <v>876104XXX</v>
          </cell>
          <cell r="E892" t="str">
            <v>Clearing for Capitalized Interest - Projects</v>
          </cell>
          <cell r="F892" t="str">
            <v>This account is used to record the activity to allow interest expense to be capitalized and recorded to a project. Settlement is a manual task and occurs monthly.</v>
          </cell>
          <cell r="G892" t="str">
            <v>Debit: System generated entry that records a credit to interest expense to allow interest to be capitalized and recorded to a project. Credit: System generated entry that clears this account and records the capitalized interest charge to the project.</v>
          </cell>
        </row>
        <row r="893">
          <cell r="B893">
            <v>870401000</v>
          </cell>
          <cell r="C893" t="str">
            <v>Employee Capitalized Labor</v>
          </cell>
          <cell r="D893" t="str">
            <v>870401XXX</v>
          </cell>
          <cell r="E893" t="str">
            <v>Employee Capitalized Labor</v>
          </cell>
          <cell r="F893" t="str">
            <v>This account is used by the Global Information Technology organization for the settlement of capitalized employee labor costs.</v>
          </cell>
          <cell r="G893" t="str">
            <v>Debit: Employee labor costs incurred. Credit: Amounts to be capitalized to IT projects.</v>
          </cell>
        </row>
        <row r="894">
          <cell r="B894">
            <v>870403000</v>
          </cell>
          <cell r="C894" t="str">
            <v>Capitalized Labor - Non-Consulting</v>
          </cell>
          <cell r="D894" t="str">
            <v>870403XXX</v>
          </cell>
          <cell r="E894" t="str">
            <v>Capitalized Labor - Non-consulting</v>
          </cell>
          <cell r="F894" t="str">
            <v>This account is used by IT to record capitalized labor costs associated with non-consulting expenses as they relate to IT's time keeping systems and processes.</v>
          </cell>
          <cell r="G894" t="str">
            <v>Debit: The costs connected with labor charges related to non-consulting work being performed on specialized IT projects.</v>
          </cell>
        </row>
        <row r="895">
          <cell r="B895">
            <v>870404000</v>
          </cell>
          <cell r="C895" t="str">
            <v>Capitalized Labor - NEW</v>
          </cell>
          <cell r="D895" t="str">
            <v>870404XXX</v>
          </cell>
          <cell r="E895" t="str">
            <v>Capitalized Labor - NEW</v>
          </cell>
          <cell r="F895" t="str">
            <v>This account is used by IT to record capitalized labor costs associated with non-employee worker expenses as they relate to IT's time keeping systems and processes.</v>
          </cell>
          <cell r="G895" t="str">
            <v>Debit: The costs connected with labor charges related to non-employee workers work being performed on specialized IT projects.</v>
          </cell>
        </row>
        <row r="896">
          <cell r="B896">
            <v>895402000</v>
          </cell>
          <cell r="C896" t="str">
            <v>Novelties</v>
          </cell>
          <cell r="D896" t="str">
            <v>895402XXX</v>
          </cell>
          <cell r="E896" t="str">
            <v>MEM - Novelties - External Affairs</v>
          </cell>
          <cell r="F896" t="str">
            <v>The cost of novelties, mementos, or souvenirs such as key chains, wallets, ball-point pens, school supplies, and so forth, used by External Affairs. For use in MEM system.</v>
          </cell>
          <cell r="G896" t="str">
            <v>Debit: The cost of novelties, mementos, or souvenirs used by External Affairs.</v>
          </cell>
        </row>
        <row r="897">
          <cell r="B897">
            <v>897103000</v>
          </cell>
          <cell r="C897" t="str">
            <v>Printed Material</v>
          </cell>
          <cell r="D897" t="str">
            <v>897103XXX</v>
          </cell>
          <cell r="E897" t="e">
            <v>#N/A</v>
          </cell>
          <cell r="F897" t="e">
            <v>#N/A</v>
          </cell>
          <cell r="G897" t="e">
            <v>#N/A</v>
          </cell>
        </row>
        <row r="898">
          <cell r="B898">
            <v>897104000</v>
          </cell>
          <cell r="C898" t="str">
            <v>Community Service Sponsorship</v>
          </cell>
          <cell r="D898" t="str">
            <v>897104XXX</v>
          </cell>
          <cell r="E898" t="str">
            <v>Community Service Sponsorship</v>
          </cell>
          <cell r="F898" t="str">
            <v>The cost of sponsoring community programs such as clean community systems, blood drives, and so forth, including support to government and disaster-relief contributions.</v>
          </cell>
          <cell r="G898" t="str">
            <v>Debit: The cost of sponsoring community programs, including support to government and disaster-relief contributions.</v>
          </cell>
        </row>
        <row r="899">
          <cell r="B899">
            <v>897105000</v>
          </cell>
          <cell r="C899" t="str">
            <v>Cultural Events</v>
          </cell>
          <cell r="D899" t="str">
            <v>897105XXX</v>
          </cell>
          <cell r="E899" t="str">
            <v>MEM - Cultural Events</v>
          </cell>
          <cell r="F899" t="str">
            <v xml:space="preserve">The costs connected with sponsoring and conducting cultural events, such as concerts, local festivals and art exhibitions. Includes cash contributions and donations of prizes. For use in MEM system. </v>
          </cell>
          <cell r="G899" t="str">
            <v xml:space="preserve">Debit: The costs connected with sponsoring and conducting cultural events. </v>
          </cell>
        </row>
        <row r="900">
          <cell r="B900">
            <v>897107000</v>
          </cell>
          <cell r="C900" t="str">
            <v>Other Materials</v>
          </cell>
          <cell r="D900" t="str">
            <v>897107XXX</v>
          </cell>
          <cell r="E900" t="str">
            <v>MEM - Other Materials</v>
          </cell>
          <cell r="F900" t="str">
            <v>All costs related to developing, producing, and distributing items for use in External Affairs programs, other than printed materials, audio visuals and films. Items could include stands and displays, models, specialty plastic and cloth materials, and so forth. For use in MEM system.</v>
          </cell>
          <cell r="G900" t="str">
            <v xml:space="preserve">Debit: All costs related to developing, producing, and distributing items for use in External Affairs programs, other than printed materials, audio visuals and films. </v>
          </cell>
        </row>
        <row r="901">
          <cell r="B901">
            <v>897108000</v>
          </cell>
          <cell r="C901" t="str">
            <v>Audio Visual Material</v>
          </cell>
          <cell r="D901" t="str">
            <v>897108XXX</v>
          </cell>
          <cell r="E901" t="str">
            <v>MEM - Audio Visual Materials</v>
          </cell>
          <cell r="F901" t="str">
            <v xml:space="preserve">All costs related to developing, producing and purchasing video types, slides, transparencies, sound types and discs to be used for External Affairs communication purposes. For use in MEM system. </v>
          </cell>
          <cell r="G901" t="str">
            <v xml:space="preserve">Debit: All costs related to developing, producing and purchasing video types, slides, transparencies, sound types and discs to be used for External Affairs communication purposes. </v>
          </cell>
        </row>
        <row r="902">
          <cell r="B902">
            <v>890704000</v>
          </cell>
          <cell r="C902" t="str">
            <v>OME - Sales Curve Adjustment</v>
          </cell>
          <cell r="D902" t="str">
            <v>890704XXX</v>
          </cell>
          <cell r="E902" t="e">
            <v>#N/A</v>
          </cell>
          <cell r="F902" t="e">
            <v>#N/A</v>
          </cell>
          <cell r="G902" t="e">
            <v>#N/A</v>
          </cell>
        </row>
        <row r="903">
          <cell r="B903">
            <v>899101000</v>
          </cell>
          <cell r="C903" t="str">
            <v>Gain on Disp PP&amp;E</v>
          </cell>
          <cell r="D903" t="str">
            <v>899101XXX</v>
          </cell>
          <cell r="E903" t="e">
            <v>#N/A</v>
          </cell>
          <cell r="F903" t="e">
            <v>#N/A</v>
          </cell>
          <cell r="G903" t="e">
            <v>#N/A</v>
          </cell>
        </row>
        <row r="904">
          <cell r="B904">
            <v>899102000</v>
          </cell>
          <cell r="C904" t="str">
            <v>Loss on Disp PP&amp;E</v>
          </cell>
          <cell r="D904" t="str">
            <v>899102XXX</v>
          </cell>
          <cell r="E904" t="e">
            <v>#N/A</v>
          </cell>
          <cell r="F904" t="e">
            <v>#N/A</v>
          </cell>
          <cell r="G904" t="e">
            <v>#N/A</v>
          </cell>
        </row>
        <row r="905">
          <cell r="B905">
            <v>899103000</v>
          </cell>
          <cell r="C905" t="str">
            <v>Gain on W Off In Tra</v>
          </cell>
          <cell r="D905" t="str">
            <v>899103XXX</v>
          </cell>
          <cell r="E905" t="e">
            <v>#N/A</v>
          </cell>
          <cell r="F905" t="e">
            <v>#N/A</v>
          </cell>
          <cell r="G905" t="e">
            <v>#N/A</v>
          </cell>
        </row>
        <row r="906">
          <cell r="B906">
            <v>899201000</v>
          </cell>
          <cell r="C906" t="str">
            <v>Gain Disposal Other Assets</v>
          </cell>
          <cell r="D906" t="str">
            <v>899201XXX</v>
          </cell>
          <cell r="E906" t="str">
            <v>Gain on Disposal of Other Assets</v>
          </cell>
          <cell r="F906" t="str">
            <v>The gain on sale, or recovery through insurance, of other assets disposed of, damaged, or lost (that is, assets other than debt or equity securities and property, plant and equipment). The gain will be the amount by which the proceeds exceed the net book value of the disposed, damaged or lost asset. Before entries are recorded to this account, check the Delegation of Authority for the required level of management approval.</v>
          </cell>
          <cell r="G906" t="str">
            <v xml:space="preserve">Credit: Gain on sale, or recovery through insurance, of other assets disposed of, damaged, or lost (that is, assets other than debt or equity securities and property, plant and equipment). </v>
          </cell>
        </row>
        <row r="907">
          <cell r="B907">
            <v>899204000</v>
          </cell>
          <cell r="C907" t="str">
            <v>Loss on Disposal of Other Assets</v>
          </cell>
          <cell r="D907" t="str">
            <v>899204XXX</v>
          </cell>
          <cell r="E907" t="str">
            <v>Loss on Disposal of Other Assets</v>
          </cell>
          <cell r="F907" t="str">
            <v>The loss on sale, or recovery through insurance, of other assets disposed of, damaged, or lost (that is, assets other than investments in debt or equity securities and property, plant and equipment). The loss will be the amount by which the net book value of the disposed, damaged, or lost asset exceeds the proceeds. Amounts reported may require a Request for Authorization (RFA). Check the Delegation of Authority for the required level of management approval.</v>
          </cell>
          <cell r="G907" t="str">
            <v xml:space="preserve">Debit: The loss on sale, or recovery through insurance, of other assets disposed of, damaged, or lost (that is, assets other than investments in debt or equity securities and property, plant and equipment). </v>
          </cell>
        </row>
        <row r="908">
          <cell r="B908">
            <v>899301000</v>
          </cell>
          <cell r="C908" t="str">
            <v>Impairment Charge - Headquarters Only</v>
          </cell>
          <cell r="D908" t="str">
            <v>899301XXX</v>
          </cell>
          <cell r="E908" t="str">
            <v>Impairment Charge - Headquarters Only</v>
          </cell>
          <cell r="F908" t="str">
            <v>After an impairment test requires the recognition of a loss, the loss is measured as the amount by which an asset's carrying amount exceeds the fair value of the asset. The resulting loss is recorded as an impairment charge. This account is for Headquarters use only. The appropriate entries should be coordinated with your Financial Services representative or Headquarters Accounting Research.</v>
          </cell>
          <cell r="G908" t="str">
            <v xml:space="preserve">Debit: After an impairment test, the amount by which an asset's carrying amount exceeds the fair value of the asset. </v>
          </cell>
        </row>
        <row r="909">
          <cell r="B909">
            <v>899105000</v>
          </cell>
          <cell r="C909" t="str">
            <v>Loss on Chge Offs</v>
          </cell>
          <cell r="D909" t="str">
            <v>899105XXX</v>
          </cell>
          <cell r="E909" t="e">
            <v>#N/A</v>
          </cell>
          <cell r="F909" t="e">
            <v>#N/A</v>
          </cell>
          <cell r="G909" t="e">
            <v>#N/A</v>
          </cell>
        </row>
        <row r="910">
          <cell r="B910">
            <v>899106000</v>
          </cell>
          <cell r="C910" t="str">
            <v>Loss frm Inc Dep Pri</v>
          </cell>
          <cell r="D910" t="str">
            <v>899106XXX</v>
          </cell>
          <cell r="E910" t="str">
            <v>Loss from Increase in Container Deposit Price</v>
          </cell>
          <cell r="F910" t="str">
            <v xml:space="preserve">For containers in-trade, the amount of increase in the deposit price which exceeds the cost of the containers. When the asset carrying value of containers in-plant is decreased to reflect a lower deposit price, the adjustment should be charged to the appropriate manufacturing account and included in Cost of Goods and Services. </v>
          </cell>
          <cell r="G910" t="str">
            <v xml:space="preserve">Debit: For containers in-trade, the amount of increase in the deposit price which exceeds the cost of the containers. </v>
          </cell>
        </row>
        <row r="911">
          <cell r="B911">
            <v>899107000</v>
          </cell>
          <cell r="C911" t="str">
            <v>Loss On Refillable C</v>
          </cell>
          <cell r="D911" t="str">
            <v>899107XXX</v>
          </cell>
          <cell r="E911" t="str">
            <v>Loss On Refillable Containers</v>
          </cell>
          <cell r="F911" t="str">
            <v>The carrying value of refillable containers destroyed upon becoming obsolete by circumstances beyond management's control (for example, a governmental ban). Amounts reported may require a Request for Authorization (RFA). Check the Delegation of Authority for the required level of management approval.</v>
          </cell>
          <cell r="G911" t="str">
            <v>Debit: The carrying value of refillable containers upon becoming obsolete by circumstances beyond management's control.</v>
          </cell>
        </row>
        <row r="912">
          <cell r="B912">
            <v>899108000</v>
          </cell>
          <cell r="C912" t="str">
            <v>Loss On Refillable C</v>
          </cell>
          <cell r="D912" t="str">
            <v>899108XXX</v>
          </cell>
          <cell r="E912" t="str">
            <v>Provision for Surplus Refillable Containers</v>
          </cell>
          <cell r="F912" t="str">
            <v xml:space="preserve">The write-off of the carrying value of specific refillable containers withdrawn from the market for reasons beyond management's control for which subsequent usage is improbable, and destruction is not immediately warranted because of potential sale or transfer value. The write-off of the carrying value of specific refillable containers having had no regular usage for a 12 month period, for reasons beyond management's control, and destruction is not immediately warranted because of potential sale, transfer or resumption of usage. (The decision by management to withdraw specific refillable containers from the market results in a charge to marketing expenses.)  </v>
          </cell>
          <cell r="G912" t="str">
            <v>Debit: To record the write-off of the carrying value of specific refillable containers withdrawn from the market for reasons beyond management's control, for which: subsequent usage is improbable; and destruction is not immediately warranted because of potential sale or transfer value. To record the write-off of the carrying value of specific refillable containers having had no regular usage for a 12 month period, for reasons beyond management's control, and destruction is not immediately warranted because of potential sale, transfer or resumption of usage. (The decision by management to withdraw specific refillable containers from the market results in a charge to marketing expenses.)  Credit: Amount recorded in the current year which is no longer required (debit account 150706XXX, Allowance for Surplus Refillable Containers); and reclassification to account 899107XXX, Loss on Refillable Containers, upon destruction of the relevant containers.</v>
          </cell>
        </row>
        <row r="913">
          <cell r="B913">
            <v>899202000</v>
          </cell>
          <cell r="C913" t="str">
            <v>Inv Loss-nonrecurr</v>
          </cell>
          <cell r="D913" t="str">
            <v>899202XXX</v>
          </cell>
          <cell r="E913" t="str">
            <v>Inventory Losses - Nonrecurring</v>
          </cell>
          <cell r="F913" t="str">
            <v>Value of items destroyed for reasons which are non-recurring or unusual in nature, such as the loss due to the destruction of spoiled or obsolete products or materials (that is, cyclamates, Red Dye #2 and so forth). Before entries are recorded in this account, check the Delegation of Authority for the required level of management approval.</v>
          </cell>
          <cell r="G913" t="str">
            <v>Debit: Value of items destroyed for reasons which are non-recurring or unusual in nature.</v>
          </cell>
        </row>
        <row r="914">
          <cell r="B914">
            <v>720101000</v>
          </cell>
          <cell r="C914" t="str">
            <v>Income Tax Provision-US Federal-Current Year</v>
          </cell>
          <cell r="D914" t="str">
            <v>720101XXX</v>
          </cell>
          <cell r="E914" t="str">
            <v>Income Tax Provision - US Federal - Current Year</v>
          </cell>
          <cell r="F914" t="str">
            <v>The estimated U.S. Federal provision for taxes on current year's taxable income. A subaccount should be maintained for month-end reporting and year-end analyses, as follows: Administrative Tax Adjustment (Company's effective tax charge minus local tax charge).</v>
          </cell>
          <cell r="G914" t="str">
            <v>Debit: Increase U.S. Federal tax provision on current year's taxable income. Credit: decrease U.S. Federal tax provision on current year's taxable income.</v>
          </cell>
        </row>
        <row r="915">
          <cell r="B915">
            <v>720102000</v>
          </cell>
          <cell r="C915" t="str">
            <v>Income Tax Provision-US Federal-Current Year Defer</v>
          </cell>
          <cell r="D915" t="str">
            <v>720102XXX</v>
          </cell>
          <cell r="E915" t="str">
            <v>Income Tax Provision - US Federal - Current Year - Deferred</v>
          </cell>
          <cell r="F915" t="str">
            <v>The estimated provision for U.S. Federal taxes resulting from temporary differences between book basis assets and liabilities and tax basis assets and liabilities.</v>
          </cell>
          <cell r="G915" t="str">
            <v>Debit: Record U.S. Federal-current year deferred tax related to the Increase or establishment of a deferred tax liability or to decrease amount of deferred tax asset. Credit: Record U.S. Federal-current year deferred tax related to the decrease in a deferred tax liability or increase in the amount of deferred tax assets.</v>
          </cell>
        </row>
        <row r="916">
          <cell r="B916">
            <v>720103000</v>
          </cell>
          <cell r="C916" t="str">
            <v>Income Tax Provision-US Sate &amp; Local-Cur Year</v>
          </cell>
          <cell r="D916" t="str">
            <v>720103XXX</v>
          </cell>
          <cell r="E916" t="str">
            <v>Income Tax Provision - US State &amp; Local - Current Year</v>
          </cell>
          <cell r="F916" t="str">
            <v>The estimated provision for U.S. state and local taxes on current year's taxable income.</v>
          </cell>
          <cell r="G916" t="str">
            <v>Debit: Increase U.S. state &amp; local provision on current year's taxable income. Credit: Decrease U.S. state &amp; local tax provision on current year's taxable income.</v>
          </cell>
        </row>
        <row r="917">
          <cell r="B917">
            <v>720104000</v>
          </cell>
          <cell r="C917" t="str">
            <v>Income Tax Provision-US State &amp; Local Cur Year Def</v>
          </cell>
          <cell r="D917" t="str">
            <v>720104XXX</v>
          </cell>
          <cell r="E917" t="str">
            <v>Income Tax Provision - US State &amp; Local - Current Year - Deferred</v>
          </cell>
          <cell r="F917" t="str">
            <v>The estimated provision for U.S. state and local taxes resulting from temporary differences between book basis assets and liabilities and tax basis assets and liabilities.</v>
          </cell>
          <cell r="G917" t="str">
            <v>Debit: Record U.S. state &amp; local-current year deferred tax related to the increase or establishment of a deferred tax liability or to decrease amount of deferred tax asset.Credit: Record U.S. state &amp; local-current year deferred tax related to the decrease in a deferred tax liability or increase in the amount of deferred tax assets.</v>
          </cell>
        </row>
        <row r="918">
          <cell r="B918">
            <v>720201000</v>
          </cell>
          <cell r="C918" t="str">
            <v>Income Tax Provision-US Federal Prior Year</v>
          </cell>
          <cell r="D918" t="str">
            <v>720201XXX</v>
          </cell>
          <cell r="E918" t="str">
            <v>Income Tax Provision - US Federal - Prior Years</v>
          </cell>
          <cell r="F918" t="str">
            <v>All adjustments for US Federal taxes on prior years' taxable income.</v>
          </cell>
          <cell r="G918" t="str">
            <v>Debit: Additional tax assessments not previously accrued on prior years' income; additional provision for taxes on prior years' income. Credit: Reversal of accruals no longer required; offset to amounts refunded on claims filed, and credited to account 220101XXX, Accrued Income Taxes - U.S. Federal, when received.</v>
          </cell>
        </row>
        <row r="919">
          <cell r="B919">
            <v>720202000</v>
          </cell>
          <cell r="C919" t="str">
            <v>Income Tax Provision-US Federal Prior Year Deferre</v>
          </cell>
          <cell r="D919" t="str">
            <v>720202XXX</v>
          </cell>
          <cell r="E919" t="str">
            <v>Income Tax Provision - US Federal Prior Years - Deferred</v>
          </cell>
          <cell r="F919" t="str">
            <v>The estimated provision for additional U.S. Federal taxes based on assessments and changes to prior years' taxes that impact the tax basis of assets and liabilities.</v>
          </cell>
          <cell r="G919" t="str">
            <v>Debit/Credit: Adjustment in US Federal deferred tax provision due to changes in temporary differences that relate to activity in a prior year.</v>
          </cell>
        </row>
        <row r="920">
          <cell r="B920">
            <v>720401000</v>
          </cell>
          <cell r="C920" t="str">
            <v>Inc Tax Non US</v>
          </cell>
          <cell r="D920" t="str">
            <v>720401XXX</v>
          </cell>
          <cell r="E920" t="str">
            <v>Income Tax Provision - Non US - Current Year</v>
          </cell>
          <cell r="F920" t="str">
            <v xml:space="preserve">The book entry for the current year tax provision will be made only at year-end after verification by the independent auditors. However, for reporting purposes, the estimated monthly provision for Income Taxes - Non U.S. - Current Year will be reported on the monthly financial reports. </v>
          </cell>
          <cell r="G920" t="str">
            <v xml:space="preserve">Debit: Annual tax provision on current year's taxable income; amount of withholding tax on profit remittances, dividends, interest received, service fees and pro-rata. Credit: Investment credits allowed by local taxing authorities.
</v>
          </cell>
        </row>
        <row r="921">
          <cell r="B921">
            <v>720405000</v>
          </cell>
          <cell r="C921" t="str">
            <v>Income tax Prov - Non US Withholding tax other</v>
          </cell>
          <cell r="D921" t="str">
            <v>720405XXX</v>
          </cell>
          <cell r="E921" t="str">
            <v xml:space="preserve">Income Tax Provision - Non US - Withholding Taxes - Other </v>
          </cell>
          <cell r="F921" t="str">
            <v xml:space="preserve">The actual or estimated amount of withholding tax on royalties, profit remittances, interest received, service fees, pro-rata and other miscellaneous items.   </v>
          </cell>
          <cell r="G921" t="str">
            <v xml:space="preserve">Debit: Withholding tax on royalties and other miscellaneous items declared by payee company and associated receivable booked at payor location. Credit: Decrease in withholding rate or refund claim accepted. </v>
          </cell>
        </row>
        <row r="922">
          <cell r="B922">
            <v>720406000</v>
          </cell>
          <cell r="C922" t="str">
            <v>Inc Tx Non US Cur Df</v>
          </cell>
          <cell r="D922" t="str">
            <v>720406XXX</v>
          </cell>
          <cell r="E922" t="str">
            <v>Income Tax Provision - Non US - Current Year - Deferred</v>
          </cell>
          <cell r="F922" t="str">
            <v>The estimated provision for non-U.S. taxes resulting from temporary differences between book basis assets and liabilities and tax basis assets and liabilities.</v>
          </cell>
          <cell r="G922" t="str">
            <v>Debit: Provision for non-U.S. taxes resulting from temporary differences between book basis assets and liabilities and tax basis assets and liabilities.</v>
          </cell>
        </row>
        <row r="923">
          <cell r="B923">
            <v>720501000</v>
          </cell>
          <cell r="C923" t="str">
            <v>Inc Tax Non US</v>
          </cell>
          <cell r="D923" t="str">
            <v>720501XXX</v>
          </cell>
          <cell r="E923" t="str">
            <v>Income Tax Provision - Non US - Prior Years</v>
          </cell>
          <cell r="F923" t="str">
            <v>All adjustments for non-U.S. taxes on prior years' taxable income.</v>
          </cell>
          <cell r="G923" t="str">
            <v>Debit: Additional tax assessments not previously accrued on prior years' income; additional provision for taxes on prior years' income. Credit: Reversal of accruals no longer required; offset to amounts refunded on claims filed, and credited to account 220201XXX, Accrued Taxes on Income - Non-U.S. when received.</v>
          </cell>
        </row>
        <row r="924">
          <cell r="B924">
            <v>720502000</v>
          </cell>
          <cell r="C924" t="str">
            <v>Inc Tax Non US</v>
          </cell>
          <cell r="D924" t="str">
            <v>720502XXX</v>
          </cell>
          <cell r="E924" t="str">
            <v>Income Tax Provision - Non US - Prior Years - Deferred</v>
          </cell>
          <cell r="F924" t="str">
            <v>The estimated provision for non-U.S. taxes based on assessments and changes to prior years' taxes that impact the tax basis of assets and liabilities.</v>
          </cell>
          <cell r="G924" t="str">
            <v>Debit/Credit: Adjustment in non-U.S. deferred tax provision due to changes in temporary differences that relate to activity in a prior year.</v>
          </cell>
        </row>
        <row r="925">
          <cell r="B925">
            <v>720601000</v>
          </cell>
          <cell r="C925" t="str">
            <v>Income Tax Provision-Non US - Changes in Tax Laws and Rate</v>
          </cell>
          <cell r="D925" t="str">
            <v>720601XXX</v>
          </cell>
          <cell r="E925" t="str">
            <v>Income Tax Provision - Non US - Changes in Tax Laws and Rates - Deferred</v>
          </cell>
          <cell r="F925" t="str">
            <v>The adjustment related to the revaluation of deferred tax assets and liabilities for enacted changes in non-U.S. tax laws and rates.</v>
          </cell>
          <cell r="G925" t="str">
            <v>Debit: The adjustment related to the revaluation of deferred tax assets and liabilities for enacted changes in non-U.S. tax laws and rates.</v>
          </cell>
        </row>
        <row r="926">
          <cell r="B926">
            <v>710312000</v>
          </cell>
          <cell r="C926" t="str">
            <v>Minority Interest-Accrual</v>
          </cell>
          <cell r="D926" t="str">
            <v>710312XXX</v>
          </cell>
          <cell r="E926" t="str">
            <v>Minority Interest-Accrual</v>
          </cell>
          <cell r="F926" t="str">
            <v>Claims of minority share owners against a consolidated majority-owned subsidiary's net assets.</v>
          </cell>
          <cell r="G926" t="str">
            <v>Debit: Claims of minority share owners against a consolidated majority-owned subsidiary's net assets.</v>
          </cell>
        </row>
        <row r="927">
          <cell r="B927">
            <v>799999999</v>
          </cell>
          <cell r="C927" t="str">
            <v>Other Timing</v>
          </cell>
          <cell r="D927" t="str">
            <v>799999XXX</v>
          </cell>
          <cell r="E927" t="str">
            <v>FICO Reconc. Ledger Functional Area Clearing</v>
          </cell>
          <cell r="F927" t="str">
            <v xml:space="preserve">An account that is used to correct Functional Area and other issues between FI and CO.  It should always net to zero because the account is used to reclassify data. </v>
          </cell>
          <cell r="G927" t="str">
            <v>Not applicable.</v>
          </cell>
        </row>
        <row r="928">
          <cell r="B928">
            <v>899999999</v>
          </cell>
          <cell r="C928" t="str">
            <v>BCS ANI: IS Net Income</v>
          </cell>
          <cell r="D928" t="str">
            <v>899999XXX</v>
          </cell>
          <cell r="E928">
            <v>0</v>
          </cell>
          <cell r="F928">
            <v>0</v>
          </cell>
          <cell r="G928">
            <v>0</v>
          </cell>
        </row>
      </sheetData>
      <sheetData sheetId="4">
        <row r="3">
          <cell r="J3" t="str">
            <v>A01</v>
          </cell>
          <cell r="K3" t="str">
            <v>Fin Mgt, Comp, Report'g &amp; Analysis</v>
          </cell>
        </row>
        <row r="4">
          <cell r="B4">
            <v>8011111</v>
          </cell>
          <cell r="C4" t="str">
            <v>Operations Planning 220</v>
          </cell>
          <cell r="D4" t="str">
            <v>A18</v>
          </cell>
          <cell r="F4">
            <v>8111111</v>
          </cell>
          <cell r="G4" t="str">
            <v>Production</v>
          </cell>
          <cell r="H4" t="str">
            <v>A18</v>
          </cell>
          <cell r="J4" t="str">
            <v>A02</v>
          </cell>
          <cell r="K4" t="str">
            <v>Supply Chain Decision Support</v>
          </cell>
        </row>
        <row r="5">
          <cell r="B5">
            <v>8011112</v>
          </cell>
          <cell r="C5" t="str">
            <v>Water Treatment 2202</v>
          </cell>
          <cell r="D5" t="str">
            <v>A18</v>
          </cell>
          <cell r="F5">
            <v>8111112</v>
          </cell>
          <cell r="G5" t="str">
            <v>Water Treatment 20202</v>
          </cell>
          <cell r="H5" t="str">
            <v>A18</v>
          </cell>
          <cell r="J5" t="str">
            <v>A03</v>
          </cell>
          <cell r="K5" t="str">
            <v>Warehouse Checkers</v>
          </cell>
        </row>
        <row r="6">
          <cell r="B6">
            <v>8011113</v>
          </cell>
          <cell r="C6" t="str">
            <v>Boiler 2203</v>
          </cell>
          <cell r="D6" t="str">
            <v>A18</v>
          </cell>
          <cell r="F6">
            <v>8111113</v>
          </cell>
          <cell r="G6" t="str">
            <v>Boiler 20203</v>
          </cell>
          <cell r="H6" t="str">
            <v>A18</v>
          </cell>
          <cell r="J6" t="str">
            <v>A04</v>
          </cell>
          <cell r="K6" t="str">
            <v>Route Settlement</v>
          </cell>
        </row>
        <row r="7">
          <cell r="B7">
            <v>8011131</v>
          </cell>
          <cell r="C7" t="str">
            <v>Quality 2350</v>
          </cell>
          <cell r="D7" t="str">
            <v>A17</v>
          </cell>
          <cell r="F7">
            <v>8111114</v>
          </cell>
          <cell r="G7" t="str">
            <v>Waste Water Treatment 20206</v>
          </cell>
          <cell r="H7" t="str">
            <v>A18</v>
          </cell>
          <cell r="J7" t="str">
            <v>A05</v>
          </cell>
          <cell r="K7" t="str">
            <v>Human Resource</v>
          </cell>
        </row>
        <row r="8">
          <cell r="B8">
            <v>8011114</v>
          </cell>
          <cell r="C8" t="str">
            <v>Waste Water Treatment 2</v>
          </cell>
          <cell r="D8" t="str">
            <v>A18</v>
          </cell>
          <cell r="F8">
            <v>8111116</v>
          </cell>
          <cell r="G8" t="str">
            <v>Production Line Two</v>
          </cell>
          <cell r="H8" t="str">
            <v>A18</v>
          </cell>
          <cell r="J8" t="str">
            <v>A06</v>
          </cell>
          <cell r="K8" t="str">
            <v>Legal</v>
          </cell>
        </row>
        <row r="9">
          <cell r="B9">
            <v>8011115</v>
          </cell>
          <cell r="C9" t="str">
            <v>Production Overheads 22</v>
          </cell>
          <cell r="D9" t="str">
            <v>A18</v>
          </cell>
          <cell r="F9">
            <v>8111117</v>
          </cell>
          <cell r="G9" t="str">
            <v>Production Line 2241</v>
          </cell>
          <cell r="H9" t="str">
            <v>A18</v>
          </cell>
          <cell r="J9" t="str">
            <v>A07</v>
          </cell>
          <cell r="K9" t="str">
            <v>Information System</v>
          </cell>
        </row>
        <row r="10">
          <cell r="B10">
            <v>8011116</v>
          </cell>
          <cell r="C10" t="str">
            <v>Production Line 1 2240</v>
          </cell>
          <cell r="D10" t="str">
            <v>A18</v>
          </cell>
          <cell r="F10">
            <v>8111118</v>
          </cell>
          <cell r="G10" t="str">
            <v>Syrup Room 20251</v>
          </cell>
          <cell r="H10" t="str">
            <v>A18</v>
          </cell>
          <cell r="J10" t="str">
            <v>A08</v>
          </cell>
          <cell r="K10" t="str">
            <v>General Mgt (CEO)</v>
          </cell>
        </row>
        <row r="11">
          <cell r="B11">
            <v>8011117</v>
          </cell>
          <cell r="C11" t="str">
            <v>Production Line 2 2241</v>
          </cell>
          <cell r="D11" t="str">
            <v>A18</v>
          </cell>
          <cell r="F11">
            <v>8111120</v>
          </cell>
          <cell r="G11" t="str">
            <v>CO2 Plant 20270</v>
          </cell>
          <cell r="H11" t="str">
            <v>A18</v>
          </cell>
          <cell r="J11" t="str">
            <v>A09</v>
          </cell>
          <cell r="K11" t="str">
            <v>Sales Mgt &amp; Administration</v>
          </cell>
        </row>
        <row r="12">
          <cell r="B12">
            <v>8011118</v>
          </cell>
          <cell r="C12" t="str">
            <v>Syrup Room 2251</v>
          </cell>
          <cell r="D12" t="str">
            <v>A18</v>
          </cell>
          <cell r="F12">
            <v>8111121</v>
          </cell>
          <cell r="G12" t="str">
            <v>Engineering 20300</v>
          </cell>
          <cell r="H12" t="str">
            <v>A18</v>
          </cell>
          <cell r="J12" t="str">
            <v>A10</v>
          </cell>
          <cell r="K12" t="str">
            <v>Call Centers</v>
          </cell>
        </row>
        <row r="13">
          <cell r="B13">
            <v>8011552</v>
          </cell>
          <cell r="C13" t="str">
            <v>PAC</v>
          </cell>
          <cell r="D13" t="str">
            <v>A31</v>
          </cell>
          <cell r="F13">
            <v>8111131</v>
          </cell>
          <cell r="G13" t="str">
            <v>Quality Control</v>
          </cell>
          <cell r="H13" t="str">
            <v>A17</v>
          </cell>
          <cell r="J13" t="str">
            <v>A11</v>
          </cell>
          <cell r="K13" t="str">
            <v>Third Party Distribution</v>
          </cell>
        </row>
        <row r="14">
          <cell r="B14">
            <v>8011119</v>
          </cell>
          <cell r="C14" t="str">
            <v>PET Blow Moulding 2260</v>
          </cell>
          <cell r="D14" t="str">
            <v>A18</v>
          </cell>
          <cell r="F14">
            <v>8111211</v>
          </cell>
          <cell r="G14" t="str">
            <v>Distribution</v>
          </cell>
          <cell r="H14" t="str">
            <v>A11</v>
          </cell>
          <cell r="J14" t="str">
            <v>A12</v>
          </cell>
          <cell r="K14" t="str">
            <v>Full Service Vending</v>
          </cell>
        </row>
        <row r="15">
          <cell r="B15">
            <v>8011121</v>
          </cell>
          <cell r="C15" t="str">
            <v>Engineering 2300</v>
          </cell>
          <cell r="D15" t="str">
            <v>A18</v>
          </cell>
          <cell r="F15">
            <v>8111231</v>
          </cell>
          <cell r="G15" t="str">
            <v>Sales</v>
          </cell>
          <cell r="H15" t="str">
            <v>A09</v>
          </cell>
          <cell r="J15" t="str">
            <v>A13</v>
          </cell>
          <cell r="K15" t="str">
            <v>Red Fleet Distribution</v>
          </cell>
        </row>
        <row r="16">
          <cell r="B16">
            <v>8011312</v>
          </cell>
          <cell r="C16" t="str">
            <v>Promotions SP 2100</v>
          </cell>
          <cell r="D16" t="str">
            <v>A29</v>
          </cell>
          <cell r="F16">
            <v>8111311</v>
          </cell>
          <cell r="G16" t="str">
            <v>Direct Marketing</v>
          </cell>
          <cell r="H16" t="str">
            <v>A28</v>
          </cell>
          <cell r="J16" t="str">
            <v>A14</v>
          </cell>
          <cell r="K16" t="str">
            <v>Sales Warehousing</v>
          </cell>
        </row>
        <row r="17">
          <cell r="B17">
            <v>8011451</v>
          </cell>
          <cell r="C17" t="str">
            <v>Marketing ADM 2150</v>
          </cell>
          <cell r="D17" t="str">
            <v>A28</v>
          </cell>
          <cell r="F17">
            <v>8111312</v>
          </cell>
          <cell r="G17" t="str">
            <v>Sales Promotion</v>
          </cell>
          <cell r="H17" t="str">
            <v>A29</v>
          </cell>
          <cell r="J17" t="str">
            <v>A15</v>
          </cell>
          <cell r="K17" t="str">
            <v>Equipment Services</v>
          </cell>
        </row>
        <row r="18">
          <cell r="B18">
            <v>8011231</v>
          </cell>
          <cell r="C18" t="str">
            <v>Account Development 265</v>
          </cell>
          <cell r="D18" t="str">
            <v>A09</v>
          </cell>
          <cell r="F18">
            <v>8111331</v>
          </cell>
          <cell r="G18" t="str">
            <v>Cost of Business</v>
          </cell>
          <cell r="H18" t="str">
            <v>A09</v>
          </cell>
          <cell r="J18" t="str">
            <v>A16</v>
          </cell>
          <cell r="K18" t="str">
            <v>Plant Maint</v>
          </cell>
        </row>
        <row r="19">
          <cell r="B19">
            <v>8011211</v>
          </cell>
          <cell r="C19" t="str">
            <v>Distribution 2600</v>
          </cell>
          <cell r="D19" t="str">
            <v>A11</v>
          </cell>
          <cell r="F19">
            <v>8111451</v>
          </cell>
          <cell r="G19" t="str">
            <v>Marketing Admin</v>
          </cell>
          <cell r="H19" t="str">
            <v>A28</v>
          </cell>
          <cell r="J19" t="str">
            <v>A17</v>
          </cell>
          <cell r="K19" t="str">
            <v>Quality assurance</v>
          </cell>
        </row>
        <row r="20">
          <cell r="B20">
            <v>8011511</v>
          </cell>
          <cell r="C20" t="str">
            <v>Finance Operations 2050</v>
          </cell>
          <cell r="D20" t="str">
            <v>A01</v>
          </cell>
          <cell r="F20">
            <v>8111511</v>
          </cell>
          <cell r="G20" t="str">
            <v>Finance</v>
          </cell>
          <cell r="H20" t="str">
            <v>A01</v>
          </cell>
          <cell r="J20" t="str">
            <v>A18</v>
          </cell>
          <cell r="K20" t="str">
            <v>Manufacturing - bottling</v>
          </cell>
        </row>
        <row r="21">
          <cell r="B21">
            <v>8011591</v>
          </cell>
          <cell r="C21" t="str">
            <v>Production Warehouse 22</v>
          </cell>
          <cell r="D21" t="str">
            <v>A02</v>
          </cell>
          <cell r="F21">
            <v>8111531</v>
          </cell>
          <cell r="G21" t="str">
            <v>Purchase</v>
          </cell>
          <cell r="H21" t="str">
            <v>A25</v>
          </cell>
          <cell r="J21" t="str">
            <v>A19</v>
          </cell>
          <cell r="K21" t="str">
            <v>Manufacturing - secondary</v>
          </cell>
        </row>
        <row r="22">
          <cell r="B22">
            <v>8011551</v>
          </cell>
          <cell r="C22" t="str">
            <v>HR Services 1022</v>
          </cell>
          <cell r="D22" t="str">
            <v>A05</v>
          </cell>
          <cell r="F22">
            <v>8111551</v>
          </cell>
          <cell r="G22" t="str">
            <v>Human Resource</v>
          </cell>
          <cell r="H22" t="str">
            <v>A05</v>
          </cell>
          <cell r="J22" t="str">
            <v>A20</v>
          </cell>
          <cell r="K22" t="str">
            <v>Production Mgt &amp; Planning</v>
          </cell>
        </row>
        <row r="23">
          <cell r="B23">
            <v>8011531</v>
          </cell>
          <cell r="C23" t="str">
            <v>Procurement 2230</v>
          </cell>
          <cell r="D23" t="str">
            <v>A25</v>
          </cell>
          <cell r="F23">
            <v>8111591</v>
          </cell>
          <cell r="G23" t="str">
            <v>Store</v>
          </cell>
          <cell r="H23" t="str">
            <v>A02</v>
          </cell>
          <cell r="J23" t="str">
            <v>A21</v>
          </cell>
          <cell r="K23" t="str">
            <v>Utilities</v>
          </cell>
        </row>
        <row r="24">
          <cell r="B24">
            <v>8011900</v>
          </cell>
          <cell r="C24" t="str">
            <v>General Revenue/ Expens</v>
          </cell>
          <cell r="D24" t="str">
            <v>A02</v>
          </cell>
          <cell r="F24">
            <v>8111508</v>
          </cell>
          <cell r="G24" t="str">
            <v>Managing Director</v>
          </cell>
          <cell r="H24" t="str">
            <v>A08</v>
          </cell>
          <cell r="J24" t="str">
            <v>A22</v>
          </cell>
          <cell r="K24" t="str">
            <v>Haulage</v>
          </cell>
        </row>
        <row r="25">
          <cell r="B25">
            <v>8011901</v>
          </cell>
          <cell r="C25" t="str">
            <v>Finance Others 2055</v>
          </cell>
          <cell r="D25" t="str">
            <v>A01</v>
          </cell>
          <cell r="F25">
            <v>8111901</v>
          </cell>
          <cell r="G25" t="str">
            <v>Amortization &amp; Depreciation</v>
          </cell>
          <cell r="H25">
            <v>0</v>
          </cell>
          <cell r="J25" t="str">
            <v>A23</v>
          </cell>
          <cell r="K25" t="str">
            <v>Production Warehousing</v>
          </cell>
        </row>
        <row r="26">
          <cell r="B26">
            <v>8011331</v>
          </cell>
          <cell r="C26" t="str">
            <v>Promotions COB 2100</v>
          </cell>
          <cell r="D26" t="str">
            <v>A09</v>
          </cell>
          <cell r="F26">
            <v>8111900</v>
          </cell>
          <cell r="G26" t="str">
            <v>General Revenues &amp; Expenses</v>
          </cell>
          <cell r="H26" t="str">
            <v>A02</v>
          </cell>
          <cell r="J26" t="str">
            <v>A24</v>
          </cell>
          <cell r="K26" t="str">
            <v>R&amp;D for Engineering &amp; Equipment</v>
          </cell>
        </row>
        <row r="27">
          <cell r="B27">
            <v>8011120</v>
          </cell>
          <cell r="C27" t="str">
            <v>Co2 Plant 2270</v>
          </cell>
          <cell r="D27" t="str">
            <v>A18</v>
          </cell>
          <cell r="J27" t="str">
            <v>A25</v>
          </cell>
          <cell r="K27" t="str">
            <v>Procurement</v>
          </cell>
        </row>
        <row r="28">
          <cell r="B28">
            <v>8011508</v>
          </cell>
          <cell r="C28" t="str">
            <v>Managing Director 1001</v>
          </cell>
          <cell r="D28" t="str">
            <v>A08</v>
          </cell>
          <cell r="J28" t="str">
            <v>A26</v>
          </cell>
          <cell r="K28" t="str">
            <v>Environmental &amp; Regulatory</v>
          </cell>
        </row>
        <row r="29">
          <cell r="J29" t="str">
            <v>A27</v>
          </cell>
          <cell r="K29" t="str">
            <v>Facilities Maint &amp; Security</v>
          </cell>
        </row>
        <row r="30">
          <cell r="J30" t="str">
            <v>A28</v>
          </cell>
          <cell r="K30" t="str">
            <v>Marketing Admin</v>
          </cell>
        </row>
        <row r="31">
          <cell r="J31" t="str">
            <v>A29</v>
          </cell>
          <cell r="K31" t="str">
            <v>Operational marketing (DME)</v>
          </cell>
        </row>
        <row r="32">
          <cell r="B32" t="str">
            <v>113101.NBL220</v>
          </cell>
          <cell r="C32" t="str">
            <v>Nepal Bank Limited</v>
          </cell>
          <cell r="F32" t="str">
            <v>113101.EBL007</v>
          </cell>
          <cell r="G32" t="str">
            <v>Everest Bank Limited</v>
          </cell>
          <cell r="J32" t="str">
            <v>A30</v>
          </cell>
          <cell r="K32" t="str">
            <v>Strategic supply chain planning</v>
          </cell>
        </row>
        <row r="33">
          <cell r="B33" t="str">
            <v>113101.NBL236</v>
          </cell>
          <cell r="C33" t="str">
            <v>Nepal Bank Limited</v>
          </cell>
          <cell r="F33" t="str">
            <v>113101.LBL375</v>
          </cell>
          <cell r="G33" t="str">
            <v>Lumbini Bank Limited</v>
          </cell>
          <cell r="J33" t="str">
            <v>A31</v>
          </cell>
          <cell r="K33" t="str">
            <v>Public Affairs &amp; Communication</v>
          </cell>
        </row>
        <row r="34">
          <cell r="B34" t="str">
            <v>113101.EBL008</v>
          </cell>
          <cell r="C34" t="str">
            <v>Everest Bank Limited</v>
          </cell>
          <cell r="F34" t="str">
            <v>113101.NBB701</v>
          </cell>
          <cell r="G34" t="str">
            <v>Nepal Bangaladesh Bank</v>
          </cell>
          <cell r="J34" t="str">
            <v>A32</v>
          </cell>
          <cell r="K34" t="str">
            <v>Sales Marketing Decision Support</v>
          </cell>
        </row>
        <row r="35">
          <cell r="B35" t="str">
            <v>113101.SCB330</v>
          </cell>
          <cell r="C35" t="str">
            <v>Standard Chartered Bank</v>
          </cell>
          <cell r="F35" t="str">
            <v>113101.NBL365</v>
          </cell>
          <cell r="G35" t="str">
            <v>Nepal Bank Limited</v>
          </cell>
          <cell r="J35" t="str">
            <v>A33</v>
          </cell>
          <cell r="K35" t="str">
            <v>Impairment, Losses &amp; Disposals</v>
          </cell>
        </row>
        <row r="36">
          <cell r="B36" t="str">
            <v>113101.NIC720C</v>
          </cell>
          <cell r="C36" t="str">
            <v>NIC Bank Limited</v>
          </cell>
          <cell r="F36" t="str">
            <v>113101.NBL380</v>
          </cell>
          <cell r="G36" t="str">
            <v>Nepal Bank Limited</v>
          </cell>
          <cell r="J36" t="str">
            <v>A34</v>
          </cell>
          <cell r="K36" t="str">
            <v>National Shared Services</v>
          </cell>
        </row>
        <row r="37">
          <cell r="B37" t="str">
            <v>113101.NMB871F</v>
          </cell>
          <cell r="C37" t="str">
            <v>NMB Bank Limited</v>
          </cell>
          <cell r="F37" t="str">
            <v>113101.NBL579</v>
          </cell>
          <cell r="G37" t="str">
            <v>Nepal Bank Limited</v>
          </cell>
          <cell r="J37" t="str">
            <v>A35</v>
          </cell>
          <cell r="K37" t="str">
            <v>National Shared Services - IT</v>
          </cell>
        </row>
        <row r="38">
          <cell r="B38">
            <v>113602</v>
          </cell>
          <cell r="C38" t="str">
            <v>Petty Cash</v>
          </cell>
          <cell r="F38" t="str">
            <v>113101.NBL632</v>
          </cell>
          <cell r="G38" t="str">
            <v>Nepal Bank Limited</v>
          </cell>
          <cell r="J38" t="str">
            <v>A36</v>
          </cell>
          <cell r="K38" t="str">
            <v>National Shared Services - HR</v>
          </cell>
        </row>
        <row r="39">
          <cell r="B39">
            <v>113603</v>
          </cell>
          <cell r="C39" t="str">
            <v>Local Floats</v>
          </cell>
          <cell r="F39" t="str">
            <v>113101.RBB168</v>
          </cell>
          <cell r="G39" t="str">
            <v>Rastriya Banijya Bank</v>
          </cell>
          <cell r="J39" t="str">
            <v>A37</v>
          </cell>
          <cell r="K39" t="str">
            <v>National Shared Services - Finance</v>
          </cell>
        </row>
        <row r="40">
          <cell r="B40">
            <v>113604</v>
          </cell>
          <cell r="C40" t="str">
            <v>Travel Floats</v>
          </cell>
          <cell r="F40" t="str">
            <v>113101.SCB163</v>
          </cell>
          <cell r="G40" t="str">
            <v>Standard Chartered Bank</v>
          </cell>
        </row>
        <row r="41">
          <cell r="B41">
            <v>121001</v>
          </cell>
          <cell r="C41" t="str">
            <v>A/C Receivable-Liquid</v>
          </cell>
          <cell r="F41" t="str">
            <v>113101.NIC730C</v>
          </cell>
          <cell r="G41" t="str">
            <v>NIC Bank Limited</v>
          </cell>
        </row>
        <row r="42">
          <cell r="B42">
            <v>129001</v>
          </cell>
          <cell r="C42" t="str">
            <v>Prov for Doubt Debts</v>
          </cell>
          <cell r="F42" t="str">
            <v>113201.SCBTD</v>
          </cell>
          <cell r="G42" t="str">
            <v>Time Deposit - SCBNL</v>
          </cell>
        </row>
        <row r="43">
          <cell r="B43" t="str">
            <v>131101.CONC</v>
          </cell>
          <cell r="C43" t="str">
            <v>Invent-RM-Concentrate</v>
          </cell>
          <cell r="F43">
            <v>113602</v>
          </cell>
          <cell r="G43" t="str">
            <v>Petty Cash</v>
          </cell>
        </row>
        <row r="44">
          <cell r="B44" t="str">
            <v>131201.SUGAR</v>
          </cell>
          <cell r="C44" t="str">
            <v>Invent-RM-Sugar</v>
          </cell>
          <cell r="F44">
            <v>113603</v>
          </cell>
          <cell r="G44" t="str">
            <v>Local Floats</v>
          </cell>
        </row>
        <row r="45">
          <cell r="B45" t="str">
            <v>131401.C02</v>
          </cell>
          <cell r="C45" t="str">
            <v>Invent-RM-CO2</v>
          </cell>
          <cell r="F45">
            <v>113604</v>
          </cell>
          <cell r="G45" t="str">
            <v>Travel Floats</v>
          </cell>
        </row>
        <row r="46">
          <cell r="B46" t="str">
            <v>132501.C02</v>
          </cell>
          <cell r="C46" t="str">
            <v>WIP-CO2</v>
          </cell>
          <cell r="F46">
            <v>121001</v>
          </cell>
          <cell r="G46" t="str">
            <v>A/C Receivable-Liquid</v>
          </cell>
        </row>
        <row r="47">
          <cell r="B47" t="str">
            <v>132501.RM</v>
          </cell>
          <cell r="C47" t="str">
            <v>WIP-RM</v>
          </cell>
          <cell r="F47">
            <v>129001</v>
          </cell>
          <cell r="G47" t="str">
            <v>Prov for Doubt Debts</v>
          </cell>
        </row>
        <row r="48">
          <cell r="B48" t="str">
            <v>132501.TRF</v>
          </cell>
          <cell r="C48" t="str">
            <v>WIP-Transfers</v>
          </cell>
          <cell r="F48" t="str">
            <v>131101.CONC</v>
          </cell>
          <cell r="G48" t="str">
            <v>Invent-RM-Concentrate</v>
          </cell>
        </row>
        <row r="49">
          <cell r="B49">
            <v>133001</v>
          </cell>
          <cell r="C49" t="str">
            <v>Finished Product Stock</v>
          </cell>
          <cell r="F49" t="str">
            <v>131201.SUGAR</v>
          </cell>
          <cell r="G49" t="str">
            <v>Invent-RM-Sugar</v>
          </cell>
        </row>
        <row r="50">
          <cell r="B50">
            <v>133010</v>
          </cell>
          <cell r="C50" t="str">
            <v>Finished Product Adjustment</v>
          </cell>
          <cell r="F50" t="str">
            <v>131401.C02</v>
          </cell>
          <cell r="G50" t="str">
            <v>Invent-RM-CO2</v>
          </cell>
        </row>
        <row r="51">
          <cell r="B51" t="str">
            <v>133501.RM</v>
          </cell>
          <cell r="C51" t="str">
            <v>Deferred Inventory-RM</v>
          </cell>
          <cell r="F51" t="str">
            <v>132501.RM</v>
          </cell>
          <cell r="G51" t="str">
            <v>WIP-RM</v>
          </cell>
        </row>
        <row r="52">
          <cell r="B52" t="str">
            <v>135101.CART</v>
          </cell>
          <cell r="C52" t="str">
            <v>Inventory-PK-Cartoon</v>
          </cell>
          <cell r="F52" t="str">
            <v>132501.TRF</v>
          </cell>
          <cell r="G52" t="str">
            <v>WIP-Transfers</v>
          </cell>
        </row>
        <row r="53">
          <cell r="B53" t="str">
            <v>135301.CLOS</v>
          </cell>
          <cell r="C53" t="str">
            <v>Inventory-PK-Closure</v>
          </cell>
          <cell r="F53" t="str">
            <v>132501.C02</v>
          </cell>
          <cell r="G53" t="str">
            <v>WIP-CO2</v>
          </cell>
        </row>
        <row r="54">
          <cell r="B54" t="str">
            <v>135301.CROW</v>
          </cell>
          <cell r="C54" t="str">
            <v>Inventory-PK-Crown</v>
          </cell>
          <cell r="F54">
            <v>133001</v>
          </cell>
          <cell r="G54" t="str">
            <v>Finished Product Stock</v>
          </cell>
        </row>
        <row r="55">
          <cell r="B55" t="str">
            <v>135701.PREF</v>
          </cell>
          <cell r="C55" t="str">
            <v>Inventory-PK-Preform</v>
          </cell>
          <cell r="F55" t="str">
            <v>133501.FG</v>
          </cell>
          <cell r="G55" t="str">
            <v>Deferred Inventory-FG</v>
          </cell>
        </row>
        <row r="56">
          <cell r="B56" t="str">
            <v>135801.GLUE</v>
          </cell>
          <cell r="C56" t="str">
            <v>Inventory-PK-Glue</v>
          </cell>
          <cell r="F56" t="str">
            <v>133501.RM</v>
          </cell>
          <cell r="G56" t="str">
            <v>Deferred Inventory-RM</v>
          </cell>
        </row>
        <row r="57">
          <cell r="B57" t="str">
            <v>135801.LABE</v>
          </cell>
          <cell r="C57" t="str">
            <v>Inventory-PK-Label</v>
          </cell>
          <cell r="F57" t="str">
            <v>135101.CART</v>
          </cell>
          <cell r="G57" t="str">
            <v>Inventory-PK-Cartoon</v>
          </cell>
        </row>
        <row r="58">
          <cell r="B58" t="str">
            <v>135801.SLEV</v>
          </cell>
          <cell r="C58" t="str">
            <v>Inventory-PK-Sleeves</v>
          </cell>
          <cell r="F58" t="str">
            <v>135301.CLOS</v>
          </cell>
          <cell r="G58" t="str">
            <v>Inventory-PK-Closure</v>
          </cell>
        </row>
        <row r="59">
          <cell r="B59" t="str">
            <v>135801.TAPE</v>
          </cell>
          <cell r="C59" t="str">
            <v>Inventory-PK-Tape</v>
          </cell>
          <cell r="F59" t="str">
            <v>135301.CROW</v>
          </cell>
          <cell r="G59" t="str">
            <v>Inventory-PK-Crown</v>
          </cell>
        </row>
        <row r="60">
          <cell r="B60">
            <v>135901</v>
          </cell>
          <cell r="C60" t="str">
            <v>Raw Material Adjustment</v>
          </cell>
          <cell r="F60" t="str">
            <v>135701.PREF</v>
          </cell>
          <cell r="G60" t="str">
            <v>Inventory-PK-Preform</v>
          </cell>
        </row>
        <row r="61">
          <cell r="B61" t="str">
            <v>139101.COOL</v>
          </cell>
          <cell r="C61" t="str">
            <v>Engg Spares-Coolers</v>
          </cell>
          <cell r="F61" t="str">
            <v>135801.GLUE</v>
          </cell>
          <cell r="G61" t="str">
            <v>Inventory-PK-Glue</v>
          </cell>
        </row>
        <row r="62">
          <cell r="B62" t="str">
            <v>139101.MACH</v>
          </cell>
          <cell r="C62" t="str">
            <v>Engg Spares-Machinery</v>
          </cell>
          <cell r="F62" t="str">
            <v>135801.LABE</v>
          </cell>
          <cell r="G62" t="str">
            <v>Inventory-PK-Label</v>
          </cell>
        </row>
        <row r="63">
          <cell r="B63" t="str">
            <v>139301.ADVT</v>
          </cell>
          <cell r="C63" t="str">
            <v>Inventory-Other-A&amp;P Material</v>
          </cell>
          <cell r="F63" t="str">
            <v>135801.SLEV</v>
          </cell>
          <cell r="G63" t="str">
            <v>Inventory-PK-Sleeves</v>
          </cell>
        </row>
        <row r="64">
          <cell r="B64" t="str">
            <v>139601.ELEC</v>
          </cell>
          <cell r="C64" t="str">
            <v>Engg Spares-Electric</v>
          </cell>
          <cell r="F64" t="str">
            <v>139101.COOL</v>
          </cell>
          <cell r="G64" t="str">
            <v>Engg Spares-Coolers</v>
          </cell>
        </row>
        <row r="65">
          <cell r="B65" t="str">
            <v>139701.OTH</v>
          </cell>
          <cell r="C65" t="str">
            <v>GIT-Others</v>
          </cell>
          <cell r="F65" t="str">
            <v>139101.MACH</v>
          </cell>
          <cell r="G65" t="str">
            <v>Engg Spares-Machinery</v>
          </cell>
        </row>
        <row r="66">
          <cell r="B66" t="str">
            <v>139701.RM</v>
          </cell>
          <cell r="C66" t="str">
            <v>GIT-RM</v>
          </cell>
          <cell r="F66" t="str">
            <v>139301.ADVT</v>
          </cell>
          <cell r="G66" t="str">
            <v>Inventory-Other-A&amp;P Material</v>
          </cell>
        </row>
        <row r="67">
          <cell r="B67" t="str">
            <v>139701.PM</v>
          </cell>
          <cell r="C67" t="str">
            <v>GIT-Insurance</v>
          </cell>
          <cell r="F67" t="str">
            <v>139601.ELEC</v>
          </cell>
          <cell r="G67" t="str">
            <v>Engg Spares-Electric</v>
          </cell>
        </row>
        <row r="68">
          <cell r="B68" t="str">
            <v>139801.CHEM</v>
          </cell>
          <cell r="C68" t="str">
            <v>Inventory-Gas &amp; Chemicals</v>
          </cell>
          <cell r="F68" t="str">
            <v>139701.PM</v>
          </cell>
          <cell r="G68" t="str">
            <v>GIT-PM</v>
          </cell>
        </row>
        <row r="69">
          <cell r="B69" t="str">
            <v>139801.CONS</v>
          </cell>
          <cell r="C69" t="str">
            <v>Inventory-Construction</v>
          </cell>
          <cell r="F69" t="str">
            <v>139701.OTH</v>
          </cell>
          <cell r="G69" t="str">
            <v>GIT-Others</v>
          </cell>
        </row>
        <row r="70">
          <cell r="B70" t="str">
            <v>139801.FUEL</v>
          </cell>
          <cell r="C70" t="str">
            <v>Inventory-Power &amp; Fuel</v>
          </cell>
          <cell r="F70" t="str">
            <v>139701.RM</v>
          </cell>
          <cell r="G70" t="str">
            <v>GIT-RM</v>
          </cell>
        </row>
        <row r="71">
          <cell r="B71" t="str">
            <v>139801.MISC</v>
          </cell>
          <cell r="C71" t="str">
            <v>Inventory-Miscellaneous</v>
          </cell>
          <cell r="F71" t="str">
            <v>139801.CHEM</v>
          </cell>
          <cell r="G71" t="str">
            <v>Inventory-Gas &amp; Chemicals</v>
          </cell>
        </row>
        <row r="72">
          <cell r="B72" t="str">
            <v>139801.PNTS</v>
          </cell>
          <cell r="C72" t="str">
            <v>Inventory-Paints</v>
          </cell>
          <cell r="F72" t="str">
            <v>139801.CONS</v>
          </cell>
          <cell r="G72" t="str">
            <v>Inventory-Construction</v>
          </cell>
        </row>
        <row r="73">
          <cell r="B73" t="str">
            <v>139801.WOFF</v>
          </cell>
          <cell r="C73" t="str">
            <v>Product Stock Write Off</v>
          </cell>
          <cell r="F73" t="str">
            <v>139801.FUEL</v>
          </cell>
          <cell r="G73" t="str">
            <v>Inventory-Power &amp; Fuel</v>
          </cell>
        </row>
        <row r="74">
          <cell r="B74" t="str">
            <v>139801.WOOD</v>
          </cell>
          <cell r="C74" t="str">
            <v>Invent-Wooden Pallets</v>
          </cell>
          <cell r="F74" t="str">
            <v>139801.MISC</v>
          </cell>
          <cell r="G74" t="str">
            <v>Inventory-Miscellaneous</v>
          </cell>
        </row>
        <row r="75">
          <cell r="B75">
            <v>141001</v>
          </cell>
          <cell r="C75" t="str">
            <v>Prepaid-Supplies</v>
          </cell>
          <cell r="F75" t="str">
            <v>139801.WOFF</v>
          </cell>
          <cell r="G75" t="str">
            <v>Product Stock Write Off</v>
          </cell>
        </row>
        <row r="76">
          <cell r="B76">
            <v>142001</v>
          </cell>
          <cell r="C76" t="str">
            <v>Prepaid Insurance</v>
          </cell>
          <cell r="F76" t="str">
            <v>139801.WOOD</v>
          </cell>
          <cell r="G76" t="str">
            <v>Invent-Wooden Pallets</v>
          </cell>
        </row>
        <row r="77">
          <cell r="B77" t="str">
            <v>143001.CY</v>
          </cell>
          <cell r="C77" t="str">
            <v>Advance Income Tax-CY</v>
          </cell>
          <cell r="F77">
            <v>139802</v>
          </cell>
          <cell r="G77" t="str">
            <v>Unopened Container</v>
          </cell>
        </row>
        <row r="78">
          <cell r="B78" t="str">
            <v>143001.EXC</v>
          </cell>
          <cell r="C78" t="str">
            <v>Prepaid Excise Duty</v>
          </cell>
          <cell r="F78">
            <v>141001</v>
          </cell>
          <cell r="G78" t="str">
            <v>Prepaid-Supplies</v>
          </cell>
        </row>
        <row r="79">
          <cell r="B79" t="str">
            <v>143001.PY</v>
          </cell>
          <cell r="C79" t="str">
            <v>Advance Income Tax-PY</v>
          </cell>
          <cell r="F79">
            <v>142001</v>
          </cell>
          <cell r="G79" t="str">
            <v>Prepaid Insurance</v>
          </cell>
        </row>
        <row r="80">
          <cell r="B80" t="str">
            <v>143001.VAT</v>
          </cell>
          <cell r="C80" t="str">
            <v>Prepaid VAT</v>
          </cell>
          <cell r="F80" t="str">
            <v>143001.CY</v>
          </cell>
          <cell r="G80" t="str">
            <v>Advance Income Tax-CY</v>
          </cell>
        </row>
        <row r="81">
          <cell r="B81">
            <v>144001</v>
          </cell>
          <cell r="C81" t="str">
            <v>Prepaid Advertising</v>
          </cell>
          <cell r="F81" t="str">
            <v>143001.PY</v>
          </cell>
          <cell r="G81" t="str">
            <v>Advance Income Tax-PY</v>
          </cell>
        </row>
        <row r="82">
          <cell r="B82">
            <v>147001</v>
          </cell>
          <cell r="C82" t="str">
            <v>LOD: Bottles</v>
          </cell>
          <cell r="F82">
            <v>147001</v>
          </cell>
          <cell r="G82" t="str">
            <v>Pepaid Container Expen</v>
          </cell>
        </row>
        <row r="83">
          <cell r="B83">
            <v>147002</v>
          </cell>
          <cell r="C83" t="str">
            <v>LOD:Crates &amp; Others</v>
          </cell>
          <cell r="F83" t="str">
            <v>149001.BONUS</v>
          </cell>
          <cell r="G83" t="str">
            <v>Advance Bonus</v>
          </cell>
        </row>
        <row r="84">
          <cell r="B84" t="str">
            <v>149001.BONUS</v>
          </cell>
          <cell r="C84" t="str">
            <v>Advance Bonus</v>
          </cell>
          <cell r="F84" t="str">
            <v>149001.GEN</v>
          </cell>
          <cell r="G84" t="str">
            <v>Prepaid General</v>
          </cell>
        </row>
        <row r="85">
          <cell r="B85" t="str">
            <v>149001.GEN</v>
          </cell>
          <cell r="C85" t="str">
            <v>Prepaid General</v>
          </cell>
          <cell r="F85" t="str">
            <v>149001.LC</v>
          </cell>
          <cell r="G85" t="str">
            <v>Letter of Credit Margin</v>
          </cell>
        </row>
        <row r="86">
          <cell r="B86" t="str">
            <v>149001.LC</v>
          </cell>
          <cell r="C86" t="str">
            <v>Letter of Credit Margin</v>
          </cell>
          <cell r="F86">
            <v>149501</v>
          </cell>
          <cell r="G86" t="str">
            <v>Deferred Assets</v>
          </cell>
        </row>
        <row r="87">
          <cell r="B87">
            <v>149501</v>
          </cell>
          <cell r="C87" t="str">
            <v>Deferred Tax Asset</v>
          </cell>
          <cell r="F87">
            <v>150000</v>
          </cell>
          <cell r="G87" t="str">
            <v>Investments</v>
          </cell>
        </row>
        <row r="88">
          <cell r="B88">
            <v>150001</v>
          </cell>
          <cell r="C88" t="str">
            <v>Investment - BNTL</v>
          </cell>
          <cell r="F88" t="str">
            <v>160501.EXPS</v>
          </cell>
          <cell r="G88" t="str">
            <v>Employees' Accts Recei</v>
          </cell>
        </row>
        <row r="89">
          <cell r="B89">
            <v>150002</v>
          </cell>
          <cell r="C89" t="str">
            <v>Investment-Troika</v>
          </cell>
          <cell r="F89" t="str">
            <v>160501.LOAN</v>
          </cell>
          <cell r="G89" t="str">
            <v>Employees' Accts Recev</v>
          </cell>
        </row>
        <row r="90">
          <cell r="B90" t="str">
            <v>160501.EXPS</v>
          </cell>
          <cell r="C90" t="str">
            <v>Employees-Exps</v>
          </cell>
          <cell r="F90">
            <v>161401</v>
          </cell>
          <cell r="G90" t="str">
            <v>VAT Receivable</v>
          </cell>
        </row>
        <row r="91">
          <cell r="B91" t="str">
            <v>160501.LOAN</v>
          </cell>
          <cell r="C91" t="str">
            <v>Employees-Loan</v>
          </cell>
          <cell r="F91" t="str">
            <v>161501.DEPO</v>
          </cell>
          <cell r="G91" t="str">
            <v>Miscellaneous Deposits</v>
          </cell>
        </row>
        <row r="92">
          <cell r="B92">
            <v>161401</v>
          </cell>
          <cell r="C92" t="str">
            <v>VAT Receivable</v>
          </cell>
          <cell r="F92" t="str">
            <v>161501.MISC</v>
          </cell>
          <cell r="G92" t="str">
            <v>Misc Accounts Recei</v>
          </cell>
        </row>
        <row r="93">
          <cell r="B93" t="str">
            <v>161501.DEPO</v>
          </cell>
          <cell r="C93" t="str">
            <v>Misc-Deposits</v>
          </cell>
          <cell r="F93" t="str">
            <v>161501.MKT</v>
          </cell>
          <cell r="G93" t="str">
            <v>Marketing Claims Recei</v>
          </cell>
        </row>
        <row r="94">
          <cell r="B94" t="str">
            <v>161501.MISC</v>
          </cell>
          <cell r="C94" t="str">
            <v>Misc-Accts-Receivable</v>
          </cell>
          <cell r="F94">
            <v>170100</v>
          </cell>
          <cell r="G94" t="str">
            <v>Freehold Land</v>
          </cell>
        </row>
        <row r="95">
          <cell r="B95" t="str">
            <v>161501.MKT</v>
          </cell>
          <cell r="C95" t="str">
            <v>Marketing Claims Receivable</v>
          </cell>
          <cell r="F95">
            <v>170101</v>
          </cell>
          <cell r="G95" t="str">
            <v>Land(Freehold)&amp;Improvent</v>
          </cell>
        </row>
        <row r="96">
          <cell r="B96">
            <v>170201</v>
          </cell>
          <cell r="C96" t="str">
            <v>Land (Leasehold) &amp; Improvement</v>
          </cell>
          <cell r="F96">
            <v>170200</v>
          </cell>
          <cell r="G96" t="str">
            <v>Leasehold Land</v>
          </cell>
        </row>
        <row r="97">
          <cell r="B97">
            <v>170301</v>
          </cell>
          <cell r="C97" t="str">
            <v>Buildings</v>
          </cell>
          <cell r="F97">
            <v>170301</v>
          </cell>
          <cell r="G97" t="str">
            <v>Buildings</v>
          </cell>
        </row>
        <row r="98">
          <cell r="B98" t="str">
            <v>170501.CO2</v>
          </cell>
          <cell r="C98" t="str">
            <v>M&amp;E CO2</v>
          </cell>
          <cell r="F98" t="str">
            <v>170501.M&amp;E</v>
          </cell>
          <cell r="G98" t="str">
            <v>Machinery &amp; Equipment</v>
          </cell>
        </row>
        <row r="99">
          <cell r="B99" t="str">
            <v>170501.M&amp;E</v>
          </cell>
          <cell r="C99" t="str">
            <v>Machinery &amp; Equipment</v>
          </cell>
          <cell r="F99" t="str">
            <v>170501.OFFICE</v>
          </cell>
          <cell r="G99" t="str">
            <v>M&amp;E Office Equipment</v>
          </cell>
        </row>
        <row r="100">
          <cell r="B100" t="str">
            <v>170501.OFFICE</v>
          </cell>
          <cell r="C100" t="str">
            <v>M&amp;E Office Equipment</v>
          </cell>
          <cell r="F100" t="str">
            <v>170501.OTH</v>
          </cell>
          <cell r="G100" t="str">
            <v>M&amp;E Other Assets</v>
          </cell>
        </row>
        <row r="101">
          <cell r="B101" t="str">
            <v>170501.OTH</v>
          </cell>
          <cell r="C101" t="str">
            <v>M&amp;E Other Assets</v>
          </cell>
          <cell r="F101" t="str">
            <v>170501.WELL</v>
          </cell>
          <cell r="G101" t="str">
            <v>M&amp;E Tubewell &amp; Reservo</v>
          </cell>
        </row>
        <row r="102">
          <cell r="B102" t="str">
            <v>170501.PHONE</v>
          </cell>
          <cell r="C102" t="str">
            <v>M&amp;E Telephone Sets</v>
          </cell>
          <cell r="F102">
            <v>170601</v>
          </cell>
          <cell r="G102" t="str">
            <v>Furniture &amp; Fittings</v>
          </cell>
        </row>
        <row r="103">
          <cell r="B103" t="str">
            <v>170501.WELL</v>
          </cell>
          <cell r="C103" t="str">
            <v>M&amp;E Tubewell &amp; Reservo</v>
          </cell>
          <cell r="F103">
            <v>170602</v>
          </cell>
          <cell r="G103" t="str">
            <v>Silver Coins</v>
          </cell>
        </row>
        <row r="104">
          <cell r="B104">
            <v>170601</v>
          </cell>
          <cell r="C104" t="str">
            <v>Furniture &amp; Fittings</v>
          </cell>
          <cell r="F104" t="str">
            <v>170701.FORK</v>
          </cell>
          <cell r="G104" t="str">
            <v>Forklifts</v>
          </cell>
        </row>
        <row r="105">
          <cell r="B105">
            <v>170602</v>
          </cell>
          <cell r="C105" t="str">
            <v>Silver Coins</v>
          </cell>
          <cell r="F105" t="str">
            <v>170701.VEHI</v>
          </cell>
          <cell r="G105" t="str">
            <v>Automobiles</v>
          </cell>
        </row>
        <row r="106">
          <cell r="B106" t="str">
            <v>170701.FORK</v>
          </cell>
          <cell r="C106" t="str">
            <v>Forklifts</v>
          </cell>
          <cell r="F106" t="str">
            <v>170901.HARD</v>
          </cell>
          <cell r="G106" t="str">
            <v>Computer Hardware</v>
          </cell>
        </row>
        <row r="107">
          <cell r="B107" t="str">
            <v>170701.VEHI</v>
          </cell>
          <cell r="C107" t="str">
            <v>Automobiles</v>
          </cell>
          <cell r="F107" t="str">
            <v>170901.SOFT</v>
          </cell>
          <cell r="G107" t="str">
            <v>Computer Software</v>
          </cell>
        </row>
        <row r="108">
          <cell r="B108" t="str">
            <v>170901.HARD</v>
          </cell>
          <cell r="C108" t="str">
            <v>Computer Hardware</v>
          </cell>
          <cell r="F108" t="str">
            <v>171401.COOL</v>
          </cell>
          <cell r="G108" t="str">
            <v>S&amp;M - Coolers</v>
          </cell>
        </row>
        <row r="109">
          <cell r="B109" t="str">
            <v>170901.SOFT</v>
          </cell>
          <cell r="C109" t="str">
            <v>Computer Software</v>
          </cell>
          <cell r="F109">
            <v>173501</v>
          </cell>
          <cell r="G109" t="str">
            <v>PPE Under Construction</v>
          </cell>
        </row>
        <row r="110">
          <cell r="B110" t="str">
            <v>171401.COOL</v>
          </cell>
          <cell r="C110" t="str">
            <v>S&amp;M - Coolers</v>
          </cell>
          <cell r="F110" t="str">
            <v>174001.LOAN</v>
          </cell>
          <cell r="G110" t="str">
            <v>Returnable Bottles-Loan</v>
          </cell>
        </row>
        <row r="111">
          <cell r="B111">
            <v>173501</v>
          </cell>
          <cell r="C111" t="str">
            <v>PPE Under Construction</v>
          </cell>
          <cell r="F111" t="str">
            <v>174001.PLANT</v>
          </cell>
          <cell r="G111" t="str">
            <v>Returnable Bottles-Plant</v>
          </cell>
        </row>
        <row r="112">
          <cell r="B112" t="str">
            <v>174001.LOAN</v>
          </cell>
          <cell r="C112" t="str">
            <v>PPE-Container-Loan</v>
          </cell>
          <cell r="F112" t="str">
            <v>174001.TRADE</v>
          </cell>
          <cell r="G112" t="str">
            <v>Returnable Bottles-Trade</v>
          </cell>
        </row>
        <row r="113">
          <cell r="B113" t="str">
            <v>174001.PLANT</v>
          </cell>
          <cell r="C113" t="str">
            <v>Returnable Container-Plant</v>
          </cell>
          <cell r="F113">
            <v>174030</v>
          </cell>
          <cell r="G113" t="str">
            <v>FA-Wooden pallets</v>
          </cell>
        </row>
        <row r="114">
          <cell r="B114" t="str">
            <v>174001.TRADE</v>
          </cell>
          <cell r="C114" t="str">
            <v>Returnable Container-Trade</v>
          </cell>
          <cell r="F114">
            <v>174002</v>
          </cell>
          <cell r="G114" t="str">
            <v>Container Float</v>
          </cell>
        </row>
        <row r="115">
          <cell r="B115">
            <v>174010</v>
          </cell>
          <cell r="C115" t="str">
            <v>PPE-Container-Bottles</v>
          </cell>
          <cell r="F115">
            <v>174010</v>
          </cell>
          <cell r="G115" t="str">
            <v>PPE-Container - Bottle</v>
          </cell>
        </row>
        <row r="116">
          <cell r="B116">
            <v>174020</v>
          </cell>
          <cell r="C116" t="str">
            <v>PPE-Container-Crates</v>
          </cell>
          <cell r="F116">
            <v>174020</v>
          </cell>
          <cell r="G116" t="str">
            <v>PPE-Container - Crate</v>
          </cell>
        </row>
        <row r="117">
          <cell r="B117">
            <v>174002</v>
          </cell>
          <cell r="C117" t="str">
            <v>Container Float</v>
          </cell>
          <cell r="F117">
            <v>174040</v>
          </cell>
          <cell r="G117" t="str">
            <v>FA-Plastic Pallets</v>
          </cell>
        </row>
        <row r="118">
          <cell r="B118">
            <v>174030</v>
          </cell>
          <cell r="C118" t="str">
            <v>FA-Wooden pallets</v>
          </cell>
          <cell r="F118">
            <v>184010</v>
          </cell>
          <cell r="G118" t="str">
            <v>Accumulated Depreciation-Bottle</v>
          </cell>
        </row>
        <row r="119">
          <cell r="B119">
            <v>174040</v>
          </cell>
          <cell r="C119" t="str">
            <v>FA-Plastic pallets</v>
          </cell>
          <cell r="F119">
            <v>184020</v>
          </cell>
          <cell r="G119" t="str">
            <v>Accumulated Depreciation-Shell</v>
          </cell>
        </row>
        <row r="120">
          <cell r="B120">
            <v>180301</v>
          </cell>
          <cell r="C120" t="str">
            <v>A/D - Buildings</v>
          </cell>
          <cell r="F120">
            <v>180301</v>
          </cell>
          <cell r="G120" t="str">
            <v>A/D - Buildings</v>
          </cell>
        </row>
        <row r="121">
          <cell r="B121">
            <v>180401</v>
          </cell>
          <cell r="C121" t="str">
            <v>A/D-Land(Lease) &amp; Improvement</v>
          </cell>
          <cell r="F121" t="str">
            <v>180501.M&amp;E</v>
          </cell>
          <cell r="G121" t="str">
            <v>A/D-M&amp;E-Main</v>
          </cell>
        </row>
        <row r="122">
          <cell r="B122" t="str">
            <v>180501.CO2</v>
          </cell>
          <cell r="C122" t="str">
            <v>A/D-M&amp;E-CO2</v>
          </cell>
          <cell r="F122" t="str">
            <v>180501.OFFICE</v>
          </cell>
          <cell r="G122" t="str">
            <v>A/D-M&amp;E-Office Equipments</v>
          </cell>
        </row>
        <row r="123">
          <cell r="B123" t="str">
            <v>180501.M&amp;E</v>
          </cell>
          <cell r="C123" t="str">
            <v>A/D-M&amp;E-Main</v>
          </cell>
          <cell r="F123" t="str">
            <v>180501.OTH</v>
          </cell>
          <cell r="G123" t="str">
            <v>A/D-M&amp;E Others</v>
          </cell>
        </row>
        <row r="124">
          <cell r="B124" t="str">
            <v>180501.OFFICE</v>
          </cell>
          <cell r="C124" t="str">
            <v>A/D-M&amp;E-Office Equipments</v>
          </cell>
          <cell r="F124" t="str">
            <v>180501.WELL</v>
          </cell>
          <cell r="G124" t="str">
            <v>A/D-M&amp;E-Tubewell&amp;Reservior</v>
          </cell>
        </row>
        <row r="125">
          <cell r="B125" t="str">
            <v>180501.OTH</v>
          </cell>
          <cell r="C125" t="str">
            <v>A/D-M&amp;E Others</v>
          </cell>
          <cell r="F125">
            <v>180601</v>
          </cell>
          <cell r="G125" t="str">
            <v>A/D - Furniture &amp; Fixtures</v>
          </cell>
        </row>
        <row r="126">
          <cell r="B126" t="str">
            <v>180501.PHONE</v>
          </cell>
          <cell r="C126" t="str">
            <v>A/D-M&amp;E-Telephone</v>
          </cell>
          <cell r="F126" t="str">
            <v>180701.FORK</v>
          </cell>
          <cell r="G126" t="str">
            <v>A/D - Forklifts</v>
          </cell>
        </row>
        <row r="127">
          <cell r="B127" t="str">
            <v>180501.WELL</v>
          </cell>
          <cell r="C127" t="str">
            <v>A/D-M&amp;E-Tubewell&amp;Reserviors</v>
          </cell>
          <cell r="F127" t="str">
            <v>180701.OTH</v>
          </cell>
          <cell r="G127" t="str">
            <v>A/D - Automobiles - Others</v>
          </cell>
        </row>
        <row r="128">
          <cell r="B128">
            <v>180601</v>
          </cell>
          <cell r="C128" t="str">
            <v>A/D - Furniture &amp; Fixtures</v>
          </cell>
          <cell r="F128" t="str">
            <v>180701.VEHI</v>
          </cell>
          <cell r="G128" t="str">
            <v>A/D - Automobiles</v>
          </cell>
        </row>
        <row r="129">
          <cell r="B129" t="str">
            <v>180701.FORK</v>
          </cell>
          <cell r="C129" t="str">
            <v>A/D - Forklifts</v>
          </cell>
          <cell r="F129" t="str">
            <v>180901.HARD</v>
          </cell>
          <cell r="G129" t="str">
            <v>A/D-Computer Hardware</v>
          </cell>
        </row>
        <row r="130">
          <cell r="B130" t="str">
            <v>180701.VEHI</v>
          </cell>
          <cell r="C130" t="str">
            <v>A/D - Automobiles</v>
          </cell>
          <cell r="F130" t="str">
            <v>180901.SOFT</v>
          </cell>
          <cell r="G130" t="str">
            <v>A/D-Computer Software</v>
          </cell>
        </row>
        <row r="131">
          <cell r="B131" t="str">
            <v>180901.HARD</v>
          </cell>
          <cell r="C131" t="str">
            <v>A/D-Computer Hardware</v>
          </cell>
          <cell r="F131" t="str">
            <v>181401.COOL</v>
          </cell>
          <cell r="G131" t="str">
            <v>A/D-S&amp;M - Coolers</v>
          </cell>
        </row>
        <row r="132">
          <cell r="B132" t="str">
            <v>180901.SOFT</v>
          </cell>
          <cell r="C132" t="str">
            <v>A/D-Computer Software</v>
          </cell>
          <cell r="F132">
            <v>184030</v>
          </cell>
          <cell r="G132" t="str">
            <v>A/D-Wooden pallets</v>
          </cell>
        </row>
        <row r="133">
          <cell r="B133" t="str">
            <v>181401.COOL</v>
          </cell>
          <cell r="C133" t="str">
            <v>A/D-S&amp;M - Coolers</v>
          </cell>
          <cell r="F133">
            <v>184040</v>
          </cell>
          <cell r="G133" t="str">
            <v>A/D-Plastic pallets</v>
          </cell>
        </row>
        <row r="134">
          <cell r="B134">
            <v>184010</v>
          </cell>
          <cell r="C134" t="str">
            <v>AD-Container-Bottles</v>
          </cell>
          <cell r="F134">
            <v>184200</v>
          </cell>
          <cell r="G134" t="str">
            <v>Def Costs Cust Liability</v>
          </cell>
        </row>
        <row r="135">
          <cell r="B135">
            <v>184020</v>
          </cell>
          <cell r="C135" t="str">
            <v>AD-Container-Crates</v>
          </cell>
          <cell r="F135">
            <v>185100</v>
          </cell>
          <cell r="G135" t="str">
            <v>Asset held for sales -Cost</v>
          </cell>
        </row>
        <row r="136">
          <cell r="B136">
            <v>184030</v>
          </cell>
          <cell r="C136" t="str">
            <v>AD-Wooden pallets</v>
          </cell>
          <cell r="F136">
            <v>185110</v>
          </cell>
          <cell r="G136" t="str">
            <v>Asset held for sales -AD</v>
          </cell>
        </row>
        <row r="137">
          <cell r="B137">
            <v>184200</v>
          </cell>
          <cell r="C137" t="str">
            <v>Def Costs Cust Liability</v>
          </cell>
          <cell r="F137">
            <v>211001</v>
          </cell>
          <cell r="G137" t="str">
            <v>AP - Trade</v>
          </cell>
        </row>
        <row r="138">
          <cell r="B138">
            <v>185100</v>
          </cell>
          <cell r="C138" t="str">
            <v>Asset Held for Sale-cost</v>
          </cell>
          <cell r="F138" t="str">
            <v>212001.AUDIT</v>
          </cell>
          <cell r="G138" t="str">
            <v>Prov for Audit Fees</v>
          </cell>
        </row>
        <row r="139">
          <cell r="B139">
            <v>185110</v>
          </cell>
          <cell r="C139" t="str">
            <v>Asset Held for Sale-AD</v>
          </cell>
          <cell r="F139" t="str">
            <v>212001.Prov</v>
          </cell>
          <cell r="G139" t="str">
            <v>Provision for Expensesees</v>
          </cell>
        </row>
        <row r="140">
          <cell r="B140">
            <v>211001</v>
          </cell>
          <cell r="C140" t="str">
            <v>Account Payables</v>
          </cell>
          <cell r="F140" t="str">
            <v>212001.MGMT</v>
          </cell>
          <cell r="G140" t="str">
            <v>Provision for MGT Fees</v>
          </cell>
        </row>
        <row r="141">
          <cell r="B141" t="str">
            <v>212001.PROV</v>
          </cell>
          <cell r="C141" t="str">
            <v>Provision for Expenses</v>
          </cell>
          <cell r="F141" t="str">
            <v>212001.MISC</v>
          </cell>
          <cell r="G141" t="str">
            <v>AP - Miscellaneous</v>
          </cell>
        </row>
        <row r="142">
          <cell r="B142" t="str">
            <v>212001.AUDIT</v>
          </cell>
          <cell r="C142" t="str">
            <v>Prov for Audit Fees</v>
          </cell>
          <cell r="F142" t="str">
            <v>212001.STAX</v>
          </cell>
          <cell r="G142" t="str">
            <v>AP Taxes-Staff</v>
          </cell>
        </row>
        <row r="143">
          <cell r="B143" t="str">
            <v>212001.DFR</v>
          </cell>
          <cell r="C143" t="str">
            <v>Provision for DFR</v>
          </cell>
          <cell r="F143" t="str">
            <v>212001.TAX</v>
          </cell>
          <cell r="G143" t="str">
            <v>AP - Misc. Taxes</v>
          </cell>
        </row>
        <row r="144">
          <cell r="B144" t="str">
            <v>212001.DME</v>
          </cell>
          <cell r="C144" t="str">
            <v>Provision for DME</v>
          </cell>
          <cell r="F144" t="str">
            <v>212001.UWS</v>
          </cell>
          <cell r="G144" t="str">
            <v>Unpaid Wages &amp; Salary</v>
          </cell>
        </row>
        <row r="145">
          <cell r="B145" t="str">
            <v>212001.MGMT</v>
          </cell>
          <cell r="C145" t="str">
            <v>Provision for Tech Fees</v>
          </cell>
          <cell r="F145" t="str">
            <v>212101.OTH</v>
          </cell>
          <cell r="G145" t="str">
            <v>Other Security Deposit</v>
          </cell>
        </row>
        <row r="146">
          <cell r="B146" t="str">
            <v>212001.MISC</v>
          </cell>
          <cell r="C146" t="str">
            <v>AP - Miscellaneous</v>
          </cell>
          <cell r="F146" t="str">
            <v>212201.DIVD</v>
          </cell>
          <cell r="G146" t="str">
            <v>Unclaimed Dividend</v>
          </cell>
        </row>
        <row r="147">
          <cell r="B147" t="str">
            <v>212001.STAX</v>
          </cell>
          <cell r="C147" t="str">
            <v>AP-Taxes-Staff</v>
          </cell>
          <cell r="F147" t="str">
            <v>212201.STALE</v>
          </cell>
          <cell r="G147" t="str">
            <v>Stale Cheques</v>
          </cell>
        </row>
        <row r="148">
          <cell r="B148" t="str">
            <v>212001.TAX</v>
          </cell>
          <cell r="C148" t="str">
            <v>AP - Misc. Taxes</v>
          </cell>
          <cell r="F148" t="str">
            <v>212401.BONUS</v>
          </cell>
          <cell r="G148" t="str">
            <v>Prov for Bonus</v>
          </cell>
        </row>
        <row r="149">
          <cell r="B149" t="str">
            <v>212001.UWS</v>
          </cell>
          <cell r="C149" t="str">
            <v>Unpaid Wages &amp; Salary</v>
          </cell>
          <cell r="F149" t="str">
            <v>212401.QTRS</v>
          </cell>
          <cell r="G149" t="str">
            <v>Prov for Staff Quarter</v>
          </cell>
        </row>
        <row r="150">
          <cell r="B150" t="str">
            <v>212101.OTH</v>
          </cell>
          <cell r="C150" t="str">
            <v>Other Security Deposit</v>
          </cell>
          <cell r="F150">
            <v>212701</v>
          </cell>
          <cell r="G150" t="str">
            <v>Bank overdraft -SCBNL</v>
          </cell>
        </row>
        <row r="151">
          <cell r="B151" t="str">
            <v>212201.DIVD</v>
          </cell>
          <cell r="C151" t="str">
            <v>Unclaimed Dividend</v>
          </cell>
          <cell r="F151">
            <v>213001</v>
          </cell>
          <cell r="G151" t="str">
            <v>Proposed Dividend</v>
          </cell>
        </row>
        <row r="152">
          <cell r="B152" t="str">
            <v>212201.STALE</v>
          </cell>
          <cell r="C152" t="str">
            <v>Stale Cheques</v>
          </cell>
          <cell r="F152">
            <v>221001</v>
          </cell>
          <cell r="G152" t="str">
            <v>Container Deposit</v>
          </cell>
        </row>
        <row r="153">
          <cell r="B153" t="str">
            <v>212401.BONUS</v>
          </cell>
          <cell r="C153" t="str">
            <v>Prov for Bonus</v>
          </cell>
          <cell r="F153" t="str">
            <v>221001.250ML</v>
          </cell>
          <cell r="G153" t="str">
            <v>Container Deposit-250ml</v>
          </cell>
        </row>
        <row r="154">
          <cell r="B154" t="str">
            <v>212401.QTRS</v>
          </cell>
          <cell r="C154" t="str">
            <v>Prov for Staff Quarter</v>
          </cell>
          <cell r="F154">
            <v>222101</v>
          </cell>
          <cell r="G154" t="str">
            <v>Accrued Advertising</v>
          </cell>
        </row>
        <row r="155">
          <cell r="B155">
            <v>221001</v>
          </cell>
          <cell r="C155" t="str">
            <v>Container Deposit</v>
          </cell>
          <cell r="F155">
            <v>222201</v>
          </cell>
          <cell r="G155" t="str">
            <v>Accrued Expense - General</v>
          </cell>
        </row>
        <row r="156">
          <cell r="B156">
            <v>212701</v>
          </cell>
          <cell r="C156" t="str">
            <v>Bank Loan</v>
          </cell>
          <cell r="F156">
            <v>222701</v>
          </cell>
          <cell r="G156" t="str">
            <v>Accrued Gratuity Provision</v>
          </cell>
        </row>
        <row r="157">
          <cell r="B157">
            <v>213001</v>
          </cell>
          <cell r="C157" t="str">
            <v>Proposed Dividend</v>
          </cell>
          <cell r="F157">
            <v>222702</v>
          </cell>
          <cell r="G157" t="str">
            <v>Accrued Retirement Provision</v>
          </cell>
        </row>
        <row r="158">
          <cell r="B158">
            <v>222401</v>
          </cell>
          <cell r="C158" t="str">
            <v>Accrued Interest Payable</v>
          </cell>
          <cell r="F158">
            <v>222401</v>
          </cell>
          <cell r="G158" t="str">
            <v>Accrued Interest Payable</v>
          </cell>
        </row>
        <row r="159">
          <cell r="B159">
            <v>222101</v>
          </cell>
          <cell r="C159" t="str">
            <v>Accrued Advertising</v>
          </cell>
          <cell r="F159">
            <v>223601</v>
          </cell>
          <cell r="G159" t="str">
            <v>Deferred Income</v>
          </cell>
        </row>
        <row r="160">
          <cell r="B160">
            <v>222201</v>
          </cell>
          <cell r="C160" t="str">
            <v>AP-Accruals</v>
          </cell>
          <cell r="F160" t="str">
            <v>223401.CY</v>
          </cell>
          <cell r="G160" t="str">
            <v>Accrued Taxes-CY</v>
          </cell>
        </row>
        <row r="161">
          <cell r="B161">
            <v>222701</v>
          </cell>
          <cell r="C161" t="str">
            <v>Accrued Gratuity Provision</v>
          </cell>
          <cell r="F161" t="str">
            <v>223401.PY</v>
          </cell>
          <cell r="G161" t="str">
            <v>Accrued Taxes-PY</v>
          </cell>
        </row>
        <row r="162">
          <cell r="B162">
            <v>222702</v>
          </cell>
          <cell r="C162" t="str">
            <v>Accrued Retirement Provision</v>
          </cell>
          <cell r="F162">
            <v>224000</v>
          </cell>
          <cell r="G162" t="str">
            <v>Accrued Taxes-Others</v>
          </cell>
        </row>
        <row r="163">
          <cell r="B163" t="str">
            <v>223401.CY</v>
          </cell>
          <cell r="C163" t="str">
            <v>Accrued Taxes-CY</v>
          </cell>
          <cell r="F163">
            <v>224301</v>
          </cell>
          <cell r="G163" t="str">
            <v>VAT Collections</v>
          </cell>
        </row>
        <row r="164">
          <cell r="B164" t="str">
            <v>223401.PY</v>
          </cell>
          <cell r="C164" t="str">
            <v>Accrued Taxes-PY</v>
          </cell>
          <cell r="F164">
            <v>224501</v>
          </cell>
          <cell r="G164" t="str">
            <v>Excise Duty Payable</v>
          </cell>
        </row>
        <row r="165">
          <cell r="B165">
            <v>223601</v>
          </cell>
          <cell r="C165" t="str">
            <v>Deferred Income</v>
          </cell>
          <cell r="F165">
            <v>233408</v>
          </cell>
          <cell r="G165" t="str">
            <v>Inter-Co-BNL</v>
          </cell>
        </row>
        <row r="166">
          <cell r="B166">
            <v>223501</v>
          </cell>
          <cell r="C166" t="str">
            <v>Deferred Tax Liability</v>
          </cell>
          <cell r="F166">
            <v>233410</v>
          </cell>
          <cell r="G166" t="str">
            <v>Inter-Co-Troika</v>
          </cell>
        </row>
        <row r="167">
          <cell r="B167">
            <v>224301</v>
          </cell>
          <cell r="C167" t="str">
            <v>VAT Collections</v>
          </cell>
          <cell r="F167">
            <v>234428</v>
          </cell>
          <cell r="G167" t="str">
            <v>ICL-Global Service Company</v>
          </cell>
        </row>
        <row r="168">
          <cell r="B168">
            <v>224501</v>
          </cell>
          <cell r="C168" t="str">
            <v>Excise Duty Payable</v>
          </cell>
          <cell r="F168">
            <v>233450</v>
          </cell>
          <cell r="G168" t="str">
            <v>Inter-Co Payable-MIDI</v>
          </cell>
        </row>
        <row r="169">
          <cell r="B169">
            <v>233406</v>
          </cell>
          <cell r="C169" t="str">
            <v>ICL-Suspense</v>
          </cell>
          <cell r="F169">
            <v>223501</v>
          </cell>
          <cell r="G169" t="str">
            <v>Deferred liability</v>
          </cell>
        </row>
        <row r="170">
          <cell r="B170">
            <v>233424</v>
          </cell>
          <cell r="C170" t="str">
            <v>ICL- Dimension data</v>
          </cell>
          <cell r="F170">
            <v>292001</v>
          </cell>
          <cell r="G170" t="str">
            <v>Issued Share Capital</v>
          </cell>
        </row>
        <row r="171">
          <cell r="B171">
            <v>233409</v>
          </cell>
          <cell r="C171" t="str">
            <v>ICL-BNTL</v>
          </cell>
          <cell r="F171">
            <v>294001</v>
          </cell>
          <cell r="G171" t="str">
            <v>Additional Paid-In Capital</v>
          </cell>
        </row>
        <row r="172">
          <cell r="B172">
            <v>233410</v>
          </cell>
          <cell r="C172" t="str">
            <v>ICL-Troika</v>
          </cell>
          <cell r="F172">
            <v>296001</v>
          </cell>
          <cell r="G172" t="str">
            <v>Retained Earnings</v>
          </cell>
        </row>
        <row r="173">
          <cell r="B173" t="str">
            <v>233416.CORP</v>
          </cell>
          <cell r="C173" t="str">
            <v>ICL-F&amp;NCC Corporate</v>
          </cell>
          <cell r="F173">
            <v>311001</v>
          </cell>
          <cell r="G173" t="str">
            <v>GSR-Product</v>
          </cell>
        </row>
        <row r="174">
          <cell r="B174">
            <v>233420</v>
          </cell>
          <cell r="C174" t="str">
            <v>ICL-CCS-Pty-Ltd</v>
          </cell>
          <cell r="F174" t="str">
            <v>314001.CO2</v>
          </cell>
          <cell r="G174" t="str">
            <v>GSR-Sale of CO2</v>
          </cell>
        </row>
        <row r="175">
          <cell r="B175">
            <v>233421</v>
          </cell>
          <cell r="C175" t="str">
            <v>ICL-Vietnam</v>
          </cell>
          <cell r="F175">
            <v>411301</v>
          </cell>
          <cell r="G175" t="str">
            <v>Intercompany Transfer</v>
          </cell>
        </row>
        <row r="176">
          <cell r="B176">
            <v>233422</v>
          </cell>
          <cell r="C176" t="str">
            <v>ICL-CCS-Asia-Ltd</v>
          </cell>
          <cell r="F176" t="str">
            <v>411401.LIQD</v>
          </cell>
          <cell r="G176" t="str">
            <v>VAT - Product</v>
          </cell>
        </row>
        <row r="177">
          <cell r="B177">
            <v>233423</v>
          </cell>
          <cell r="C177" t="str">
            <v>ICL-Bevserv Intl</v>
          </cell>
          <cell r="F177">
            <v>411402</v>
          </cell>
          <cell r="G177" t="str">
            <v>Excise Duty</v>
          </cell>
        </row>
        <row r="178">
          <cell r="B178">
            <v>233425</v>
          </cell>
          <cell r="C178" t="str">
            <v>ICL-Bangladesh</v>
          </cell>
          <cell r="F178">
            <v>411801</v>
          </cell>
          <cell r="G178" t="str">
            <v>Concentrate Rebate</v>
          </cell>
        </row>
        <row r="179">
          <cell r="B179">
            <v>233426</v>
          </cell>
          <cell r="C179" t="str">
            <v>BevServ(SA)(Pty)Ltd</v>
          </cell>
          <cell r="F179">
            <v>511001</v>
          </cell>
          <cell r="G179" t="str">
            <v>Cost of Sales</v>
          </cell>
        </row>
        <row r="180">
          <cell r="B180">
            <v>233427</v>
          </cell>
          <cell r="C180" t="str">
            <v>ICL-Coca-Cola Kwanza Ltd</v>
          </cell>
          <cell r="F180">
            <v>511002</v>
          </cell>
          <cell r="G180" t="str">
            <v>COS-Overhead Recovery</v>
          </cell>
        </row>
        <row r="181">
          <cell r="B181">
            <v>233428</v>
          </cell>
          <cell r="C181" t="str">
            <v>ICL- Global Services</v>
          </cell>
          <cell r="F181">
            <v>600101</v>
          </cell>
          <cell r="G181" t="str">
            <v>Price Variance</v>
          </cell>
        </row>
        <row r="182">
          <cell r="B182">
            <v>233429</v>
          </cell>
          <cell r="C182" t="str">
            <v>ICL-Cambodia Beverage Co Ltd</v>
          </cell>
          <cell r="F182">
            <v>600102</v>
          </cell>
          <cell r="G182" t="str">
            <v>Purchase Price Variance</v>
          </cell>
        </row>
        <row r="183">
          <cell r="B183">
            <v>233430</v>
          </cell>
          <cell r="C183" t="str">
            <v>Dataflo SA (Pty) Ltd</v>
          </cell>
          <cell r="F183">
            <v>600201</v>
          </cell>
          <cell r="G183" t="str">
            <v>Usage Variance</v>
          </cell>
        </row>
        <row r="184">
          <cell r="B184">
            <v>233431</v>
          </cell>
          <cell r="C184" t="str">
            <v>CCS Marketing Service</v>
          </cell>
          <cell r="F184">
            <v>700000</v>
          </cell>
          <cell r="G184" t="str">
            <v>Non Operating &amp; Others</v>
          </cell>
        </row>
        <row r="185">
          <cell r="B185">
            <v>233405</v>
          </cell>
          <cell r="C185" t="str">
            <v>ICL Srilanka</v>
          </cell>
          <cell r="F185">
            <v>700301</v>
          </cell>
          <cell r="G185" t="str">
            <v>Interest Income</v>
          </cell>
        </row>
        <row r="186">
          <cell r="B186">
            <v>233450</v>
          </cell>
          <cell r="C186" t="str">
            <v>MIDI Claims A/C</v>
          </cell>
          <cell r="F186">
            <v>700600</v>
          </cell>
          <cell r="G186" t="str">
            <v>Standard Cost Revision</v>
          </cell>
        </row>
        <row r="187">
          <cell r="B187">
            <v>233451</v>
          </cell>
          <cell r="C187" t="str">
            <v>Atlantic Claims A/C</v>
          </cell>
          <cell r="F187">
            <v>700601</v>
          </cell>
          <cell r="G187" t="str">
            <v>Standard Cost Revision</v>
          </cell>
        </row>
        <row r="188">
          <cell r="B188">
            <v>234209</v>
          </cell>
          <cell r="C188" t="str">
            <v>ICL-Coca-Cola-Fortune</v>
          </cell>
          <cell r="F188">
            <v>700602</v>
          </cell>
          <cell r="G188" t="str">
            <v>DF-Overhead Recovery</v>
          </cell>
        </row>
        <row r="189">
          <cell r="B189">
            <v>292001</v>
          </cell>
          <cell r="C189" t="str">
            <v>Issued Share Capital</v>
          </cell>
          <cell r="F189">
            <v>700700</v>
          </cell>
          <cell r="G189" t="str">
            <v>Dividend Income</v>
          </cell>
        </row>
        <row r="190">
          <cell r="B190">
            <v>294001</v>
          </cell>
          <cell r="C190" t="str">
            <v>Additional Paid-In Capital</v>
          </cell>
          <cell r="F190">
            <v>701401</v>
          </cell>
          <cell r="G190" t="str">
            <v>Gain on Exchange</v>
          </cell>
        </row>
        <row r="191">
          <cell r="B191">
            <v>296001</v>
          </cell>
          <cell r="C191" t="str">
            <v>Retained Earnings</v>
          </cell>
          <cell r="F191" t="str">
            <v>701601.SCRAP</v>
          </cell>
          <cell r="G191" t="str">
            <v>Sale of Scrap</v>
          </cell>
        </row>
        <row r="192">
          <cell r="B192">
            <v>311001</v>
          </cell>
          <cell r="C192" t="str">
            <v>GSR-Product</v>
          </cell>
          <cell r="F192" t="str">
            <v>701601.MISC</v>
          </cell>
          <cell r="G192" t="str">
            <v>Miscellaneous income</v>
          </cell>
        </row>
        <row r="193">
          <cell r="B193" t="str">
            <v>314001.CO2</v>
          </cell>
          <cell r="C193" t="str">
            <v>GSR-Sale of CO2</v>
          </cell>
          <cell r="F193">
            <v>702000</v>
          </cell>
          <cell r="G193" t="str">
            <v>Insurance Claim Recovered</v>
          </cell>
        </row>
        <row r="194">
          <cell r="B194" t="str">
            <v>314001.MISC</v>
          </cell>
          <cell r="C194" t="str">
            <v>GSR-Misc</v>
          </cell>
          <cell r="F194">
            <v>702001</v>
          </cell>
          <cell r="G194" t="str">
            <v>Insurance Claim Recovered</v>
          </cell>
        </row>
        <row r="195">
          <cell r="B195">
            <v>411301</v>
          </cell>
          <cell r="C195" t="str">
            <v>Intercompany Transfer</v>
          </cell>
          <cell r="F195">
            <v>720301</v>
          </cell>
          <cell r="G195" t="str">
            <v>Interest Expense</v>
          </cell>
        </row>
        <row r="196">
          <cell r="B196" t="str">
            <v>411401.CO2</v>
          </cell>
          <cell r="C196" t="str">
            <v>VAT - CO2 Gas</v>
          </cell>
          <cell r="F196">
            <v>720801</v>
          </cell>
          <cell r="G196" t="str">
            <v>Loss/Gain on Disposal of Fixed Assets</v>
          </cell>
        </row>
        <row r="197">
          <cell r="B197" t="str">
            <v>411401.LIQD</v>
          </cell>
          <cell r="C197" t="str">
            <v>VAT - Product</v>
          </cell>
          <cell r="F197">
            <v>721000</v>
          </cell>
          <cell r="G197" t="str">
            <v>Loss on Exchange</v>
          </cell>
        </row>
        <row r="198">
          <cell r="B198">
            <v>411402</v>
          </cell>
          <cell r="C198" t="str">
            <v>Excise Duty</v>
          </cell>
          <cell r="F198">
            <v>721701</v>
          </cell>
          <cell r="G198" t="str">
            <v>Loss on Exchange</v>
          </cell>
        </row>
        <row r="199">
          <cell r="B199">
            <v>411801</v>
          </cell>
          <cell r="C199" t="str">
            <v>Concentrate Rebate</v>
          </cell>
          <cell r="F199">
            <v>754001</v>
          </cell>
          <cell r="G199" t="str">
            <v>Income Tax-Currt Year</v>
          </cell>
        </row>
        <row r="200">
          <cell r="B200">
            <v>511001</v>
          </cell>
          <cell r="C200" t="str">
            <v>Cost of Sales</v>
          </cell>
          <cell r="F200">
            <v>755001</v>
          </cell>
          <cell r="G200" t="str">
            <v>Income Tax-Prior Year</v>
          </cell>
        </row>
        <row r="201">
          <cell r="B201">
            <v>511002</v>
          </cell>
          <cell r="C201" t="str">
            <v>COS-Overhead Recovery</v>
          </cell>
          <cell r="F201">
            <v>755101</v>
          </cell>
          <cell r="G201" t="str">
            <v>Dividend Expenses</v>
          </cell>
        </row>
        <row r="202">
          <cell r="B202">
            <v>600101</v>
          </cell>
          <cell r="C202" t="str">
            <v>Price Variance</v>
          </cell>
          <cell r="F202" t="str">
            <v>801101.BASIC</v>
          </cell>
          <cell r="G202" t="str">
            <v>Salaries-Basic</v>
          </cell>
        </row>
        <row r="203">
          <cell r="B203">
            <v>600102</v>
          </cell>
          <cell r="C203" t="str">
            <v>Purchase Price Variance</v>
          </cell>
          <cell r="F203" t="str">
            <v>801101.BONUS</v>
          </cell>
          <cell r="G203" t="str">
            <v>Salaries-Bonus</v>
          </cell>
        </row>
        <row r="204">
          <cell r="B204">
            <v>600201</v>
          </cell>
          <cell r="C204" t="str">
            <v>Usage Variance</v>
          </cell>
          <cell r="F204" t="str">
            <v>801101.BP</v>
          </cell>
          <cell r="G204" t="str">
            <v>Salaries-Bus Promotion</v>
          </cell>
        </row>
        <row r="205">
          <cell r="B205">
            <v>700301</v>
          </cell>
          <cell r="C205" t="str">
            <v>Interest Income</v>
          </cell>
          <cell r="F205" t="str">
            <v>801101.DA</v>
          </cell>
          <cell r="G205" t="str">
            <v>Salaries-Dearness Allowanc</v>
          </cell>
        </row>
        <row r="206">
          <cell r="B206">
            <v>700601</v>
          </cell>
          <cell r="C206" t="str">
            <v>Standard Cost revision</v>
          </cell>
          <cell r="F206" t="str">
            <v>801101.DASE</v>
          </cell>
          <cell r="G206" t="str">
            <v>Salaries-Dashain-Expenses</v>
          </cell>
        </row>
        <row r="207">
          <cell r="B207">
            <v>700602</v>
          </cell>
          <cell r="C207" t="str">
            <v>DF Overhead Recovery</v>
          </cell>
          <cell r="F207" t="str">
            <v>801101.DASH</v>
          </cell>
          <cell r="G207" t="str">
            <v>Salaries-MD-Dashain</v>
          </cell>
        </row>
        <row r="208">
          <cell r="B208">
            <v>700701</v>
          </cell>
          <cell r="C208" t="str">
            <v>Dividend Income</v>
          </cell>
          <cell r="F208" t="str">
            <v>801101.FIELD</v>
          </cell>
          <cell r="G208" t="str">
            <v>Salaries-Field Allowance</v>
          </cell>
        </row>
        <row r="209">
          <cell r="B209">
            <v>701401</v>
          </cell>
          <cell r="C209" t="str">
            <v>Gain on Exchange</v>
          </cell>
          <cell r="F209" t="str">
            <v>801101.HOUSE</v>
          </cell>
          <cell r="G209" t="str">
            <v>Salaries-House Allowance</v>
          </cell>
        </row>
        <row r="210">
          <cell r="B210" t="str">
            <v>701601.MISC</v>
          </cell>
          <cell r="C210" t="str">
            <v>Miscellaneous Income</v>
          </cell>
          <cell r="F210" t="str">
            <v>801101.LAUN</v>
          </cell>
          <cell r="G210" t="str">
            <v>Salaries-Laundary Allowanc</v>
          </cell>
        </row>
        <row r="211">
          <cell r="B211" t="str">
            <v>701601.SCRAP</v>
          </cell>
          <cell r="C211" t="str">
            <v>Sale of Scrap</v>
          </cell>
          <cell r="F211" t="str">
            <v>801101.LEAV</v>
          </cell>
          <cell r="G211" t="str">
            <v>Salaries-HL Compensation</v>
          </cell>
        </row>
        <row r="212">
          <cell r="B212">
            <v>702001</v>
          </cell>
          <cell r="C212" t="str">
            <v>Insurance Claim Adjustment</v>
          </cell>
          <cell r="F212" t="str">
            <v>801101.MDBP</v>
          </cell>
          <cell r="G212" t="str">
            <v>Salaries-MD-BP</v>
          </cell>
        </row>
        <row r="213">
          <cell r="B213">
            <v>720801</v>
          </cell>
          <cell r="C213" t="str">
            <v>Loss/Gain on Disposal</v>
          </cell>
          <cell r="F213" t="str">
            <v>801101.MDPF</v>
          </cell>
          <cell r="G213" t="str">
            <v>Salaries-MD-PF</v>
          </cell>
        </row>
        <row r="214">
          <cell r="B214">
            <v>720301</v>
          </cell>
          <cell r="C214" t="str">
            <v>Interest Expense</v>
          </cell>
          <cell r="F214" t="str">
            <v>801101.OT</v>
          </cell>
          <cell r="G214" t="str">
            <v>Salaries-Overtime</v>
          </cell>
        </row>
        <row r="215">
          <cell r="B215">
            <v>721701</v>
          </cell>
          <cell r="C215" t="str">
            <v>Loss/(Gain) on Exchange</v>
          </cell>
          <cell r="F215" t="str">
            <v>801101.OTH</v>
          </cell>
          <cell r="G215" t="str">
            <v>Salaries-Other Allowance</v>
          </cell>
        </row>
        <row r="216">
          <cell r="B216">
            <v>754001</v>
          </cell>
          <cell r="C216" t="str">
            <v>Income Tax-Currt Year</v>
          </cell>
          <cell r="F216" t="str">
            <v>801101.PF</v>
          </cell>
          <cell r="G216" t="str">
            <v>Salaries-Non-Barging PF</v>
          </cell>
        </row>
        <row r="217">
          <cell r="B217">
            <v>755001</v>
          </cell>
          <cell r="C217" t="str">
            <v>Income Tax-Prior Year</v>
          </cell>
          <cell r="F217" t="str">
            <v>801101.QTRS</v>
          </cell>
          <cell r="G217" t="str">
            <v>Salaries-Staff Qtr</v>
          </cell>
        </row>
        <row r="218">
          <cell r="B218">
            <v>755101</v>
          </cell>
          <cell r="C218" t="str">
            <v>Dividend Expenses</v>
          </cell>
          <cell r="F218" t="str">
            <v>801101.SAL</v>
          </cell>
          <cell r="G218" t="str">
            <v>Salaries-MD-Basic</v>
          </cell>
        </row>
        <row r="219">
          <cell r="B219">
            <v>805203</v>
          </cell>
          <cell r="C219" t="str">
            <v>PAC expenses</v>
          </cell>
          <cell r="F219" t="str">
            <v>801101.TEA</v>
          </cell>
          <cell r="G219" t="str">
            <v>Salaries-Tea &amp; Conveyance</v>
          </cell>
        </row>
        <row r="220">
          <cell r="B220" t="str">
            <v>801101.BASIC</v>
          </cell>
          <cell r="C220" t="str">
            <v>Salaries-Basic</v>
          </cell>
          <cell r="F220" t="str">
            <v>801101.SHIFT</v>
          </cell>
          <cell r="G220" t="str">
            <v>Shift &amp; Fooding:Non Bargan</v>
          </cell>
        </row>
        <row r="221">
          <cell r="B221" t="str">
            <v>801101.BONUS</v>
          </cell>
          <cell r="C221" t="str">
            <v>Salaries-Bonus</v>
          </cell>
          <cell r="F221" t="str">
            <v>801101.WAGE</v>
          </cell>
          <cell r="G221" t="str">
            <v>Wages</v>
          </cell>
        </row>
        <row r="222">
          <cell r="B222" t="str">
            <v>801101.BP</v>
          </cell>
          <cell r="C222" t="str">
            <v>Salaries-Bus Promotion</v>
          </cell>
          <cell r="F222" t="str">
            <v>801102.BASIC</v>
          </cell>
          <cell r="G222" t="str">
            <v>Basic: Bargaining</v>
          </cell>
        </row>
        <row r="223">
          <cell r="B223" t="str">
            <v>801101.DA</v>
          </cell>
          <cell r="C223" t="str">
            <v>Salaries-Dearness Allowance</v>
          </cell>
          <cell r="F223" t="str">
            <v>801102.DA</v>
          </cell>
          <cell r="G223" t="str">
            <v>Dearness Allowance: Bargai</v>
          </cell>
        </row>
        <row r="224">
          <cell r="B224" t="str">
            <v>801101.DASE</v>
          </cell>
          <cell r="C224" t="str">
            <v>Salaries-Dashain-Expenses</v>
          </cell>
          <cell r="F224" t="str">
            <v>801102.DASE</v>
          </cell>
          <cell r="G224" t="str">
            <v>Dashain-Expenses: Bargaini</v>
          </cell>
        </row>
        <row r="225">
          <cell r="B225" t="str">
            <v>801101.DASH</v>
          </cell>
          <cell r="C225" t="str">
            <v>Salaries-MD-Dashain</v>
          </cell>
          <cell r="F225" t="str">
            <v>801102.FIELD</v>
          </cell>
          <cell r="G225" t="str">
            <v>Field Allow: Bargain</v>
          </cell>
        </row>
        <row r="226">
          <cell r="B226" t="str">
            <v>801101.FIELD</v>
          </cell>
          <cell r="C226" t="str">
            <v>Salaries-Field Allowance</v>
          </cell>
          <cell r="F226" t="str">
            <v>801102.HOUSE</v>
          </cell>
          <cell r="G226" t="str">
            <v>House Allowance: Bargainin</v>
          </cell>
        </row>
        <row r="227">
          <cell r="B227" t="str">
            <v>801101.HOUSE</v>
          </cell>
          <cell r="C227" t="str">
            <v>Salaries-House Allowance</v>
          </cell>
          <cell r="F227" t="str">
            <v>801102.LAUN</v>
          </cell>
          <cell r="G227" t="str">
            <v>Laundary Alloance: Bargain</v>
          </cell>
        </row>
        <row r="228">
          <cell r="B228" t="str">
            <v>801101.LAUN</v>
          </cell>
          <cell r="C228" t="str">
            <v>Salaries-Laundary Allowance</v>
          </cell>
          <cell r="F228" t="str">
            <v>801102.LEAV</v>
          </cell>
          <cell r="G228" t="str">
            <v>Home Leave: Bargaining</v>
          </cell>
        </row>
        <row r="229">
          <cell r="B229" t="str">
            <v>801101.LEAV</v>
          </cell>
          <cell r="C229" t="str">
            <v>Salaries-HL Compensation</v>
          </cell>
          <cell r="F229" t="str">
            <v>801102.OT</v>
          </cell>
          <cell r="G229" t="str">
            <v>Overtime: Bargaining</v>
          </cell>
        </row>
        <row r="230">
          <cell r="B230" t="str">
            <v>801101.MDBP</v>
          </cell>
          <cell r="C230" t="str">
            <v>Salaries-MD-BP</v>
          </cell>
          <cell r="F230" t="str">
            <v>801102.PF</v>
          </cell>
          <cell r="G230" t="str">
            <v>Provident Fund: Bargaining</v>
          </cell>
        </row>
        <row r="231">
          <cell r="B231" t="str">
            <v>801101.MDPF</v>
          </cell>
          <cell r="C231" t="str">
            <v>Salaries-MD-PF</v>
          </cell>
          <cell r="F231" t="str">
            <v>801102.SHIFT</v>
          </cell>
          <cell r="G231" t="str">
            <v>Shift &amp; Fooding: Barganing</v>
          </cell>
        </row>
        <row r="232">
          <cell r="B232" t="str">
            <v>801101.OT</v>
          </cell>
          <cell r="C232" t="str">
            <v>Salaries-Overtime</v>
          </cell>
          <cell r="F232" t="str">
            <v>801102.OTH</v>
          </cell>
          <cell r="G232" t="str">
            <v>Other Allowance: Bargain</v>
          </cell>
        </row>
        <row r="233">
          <cell r="B233" t="str">
            <v>801101.OTH</v>
          </cell>
          <cell r="C233" t="str">
            <v>Salaries-Other Allowance</v>
          </cell>
          <cell r="F233" t="str">
            <v>801102.TEA</v>
          </cell>
          <cell r="G233" t="str">
            <v>Tea &amp; Conv: Bargain</v>
          </cell>
        </row>
        <row r="234">
          <cell r="B234" t="str">
            <v>801101.PF</v>
          </cell>
          <cell r="C234" t="str">
            <v>Salaries-PF</v>
          </cell>
          <cell r="F234">
            <v>802000</v>
          </cell>
          <cell r="G234" t="str">
            <v>Sales Incentives &amp; Comm</v>
          </cell>
        </row>
        <row r="235">
          <cell r="B235" t="str">
            <v>801101.SHIFT</v>
          </cell>
          <cell r="C235" t="str">
            <v>Shift &amp; Fooding:Non Bargani</v>
          </cell>
          <cell r="F235">
            <v>803301</v>
          </cell>
          <cell r="G235" t="str">
            <v>Gratuity: Non Bargaining</v>
          </cell>
        </row>
        <row r="236">
          <cell r="B236" t="str">
            <v>801101.QTRS</v>
          </cell>
          <cell r="C236" t="str">
            <v>Salaries-Staff Qtr</v>
          </cell>
          <cell r="F236">
            <v>803302</v>
          </cell>
          <cell r="G236" t="str">
            <v>Gratuity: Bargaining</v>
          </cell>
        </row>
        <row r="237">
          <cell r="B237" t="str">
            <v>801101.SAL</v>
          </cell>
          <cell r="C237" t="str">
            <v>Salaries-MD-Basic</v>
          </cell>
          <cell r="F237">
            <v>803303</v>
          </cell>
          <cell r="G237" t="str">
            <v>Staff Retirement Exps</v>
          </cell>
        </row>
        <row r="238">
          <cell r="B238" t="str">
            <v>801101.TEA</v>
          </cell>
          <cell r="C238" t="str">
            <v>Salaries-Tea &amp; Conveyance</v>
          </cell>
          <cell r="F238">
            <v>803901</v>
          </cell>
          <cell r="G238" t="str">
            <v>Staff Welfare</v>
          </cell>
        </row>
        <row r="239">
          <cell r="B239" t="str">
            <v>801101.WAGE</v>
          </cell>
          <cell r="C239" t="str">
            <v>Wages</v>
          </cell>
          <cell r="F239">
            <v>803902</v>
          </cell>
          <cell r="G239" t="str">
            <v>Staff Uniforms</v>
          </cell>
        </row>
        <row r="240">
          <cell r="B240" t="str">
            <v>801102.BASIC</v>
          </cell>
          <cell r="C240" t="str">
            <v>Basic: Bargaining</v>
          </cell>
          <cell r="F240">
            <v>803903</v>
          </cell>
          <cell r="G240" t="str">
            <v>Medical Relief</v>
          </cell>
        </row>
        <row r="241">
          <cell r="B241" t="str">
            <v>801102.DA</v>
          </cell>
          <cell r="C241" t="str">
            <v>Dearness Allowance: Bargain</v>
          </cell>
          <cell r="F241">
            <v>803904</v>
          </cell>
          <cell r="G241" t="str">
            <v>Education Expenses</v>
          </cell>
        </row>
        <row r="242">
          <cell r="B242" t="str">
            <v>801102.DASE</v>
          </cell>
          <cell r="C242" t="str">
            <v>Dashain-Expenses: Bargaini</v>
          </cell>
          <cell r="F242">
            <v>803905</v>
          </cell>
          <cell r="G242" t="str">
            <v>Education Expenses: Bargai</v>
          </cell>
        </row>
        <row r="243">
          <cell r="B243" t="str">
            <v>801102.FIELD</v>
          </cell>
          <cell r="C243" t="str">
            <v>Field Allow: Bargain</v>
          </cell>
          <cell r="F243">
            <v>803906</v>
          </cell>
          <cell r="G243" t="str">
            <v>Medical Relief: Non Bargai</v>
          </cell>
        </row>
        <row r="244">
          <cell r="B244" t="str">
            <v>801102.HOUSE</v>
          </cell>
          <cell r="C244" t="str">
            <v>House Allowance: Bargaining</v>
          </cell>
          <cell r="F244">
            <v>803907</v>
          </cell>
          <cell r="G244" t="str">
            <v>Employee Tax</v>
          </cell>
        </row>
        <row r="245">
          <cell r="B245" t="str">
            <v>801102.LAUN</v>
          </cell>
          <cell r="C245" t="str">
            <v>Laundary Alloance: Bargaini</v>
          </cell>
          <cell r="F245">
            <v>804201</v>
          </cell>
          <cell r="G245" t="str">
            <v>Staff Training &amp; Dev</v>
          </cell>
        </row>
        <row r="246">
          <cell r="B246" t="str">
            <v>801102.LEAV</v>
          </cell>
          <cell r="C246" t="str">
            <v>Home Leave: Bargaining</v>
          </cell>
          <cell r="F246">
            <v>804301</v>
          </cell>
          <cell r="G246" t="str">
            <v>Incentives</v>
          </cell>
        </row>
        <row r="247">
          <cell r="B247" t="str">
            <v>801102.OT</v>
          </cell>
          <cell r="C247" t="str">
            <v>Overtime: Bargaining</v>
          </cell>
          <cell r="F247" t="str">
            <v>804201.SAP</v>
          </cell>
          <cell r="G247" t="str">
            <v>SAP Training</v>
          </cell>
        </row>
        <row r="248">
          <cell r="B248" t="str">
            <v>801102.OTH</v>
          </cell>
          <cell r="C248" t="str">
            <v>Salaries-Other Allowance</v>
          </cell>
          <cell r="F248">
            <v>805101</v>
          </cell>
          <cell r="G248" t="str">
            <v>Travel and Accomodatio</v>
          </cell>
        </row>
        <row r="249">
          <cell r="B249" t="str">
            <v>801102.PF</v>
          </cell>
          <cell r="C249" t="str">
            <v>Provident Fund: Bargaining</v>
          </cell>
          <cell r="F249" t="str">
            <v>805101.ACC</v>
          </cell>
          <cell r="G249" t="str">
            <v>Travel: Local - Accommodat</v>
          </cell>
        </row>
        <row r="250">
          <cell r="B250" t="str">
            <v>801102.TEA</v>
          </cell>
          <cell r="C250" t="str">
            <v>Tea &amp; Conv: Bargain</v>
          </cell>
          <cell r="F250" t="str">
            <v>805101.AIR</v>
          </cell>
          <cell r="G250" t="str">
            <v>Travel: Local - Airfares</v>
          </cell>
        </row>
        <row r="251">
          <cell r="B251" t="str">
            <v>801102.SHIFT</v>
          </cell>
          <cell r="C251" t="str">
            <v>Shift and Food Allowance</v>
          </cell>
          <cell r="F251" t="str">
            <v>805101.CAR</v>
          </cell>
          <cell r="G251" t="str">
            <v>Travel: Local - Car hire</v>
          </cell>
        </row>
        <row r="252">
          <cell r="B252">
            <v>802001</v>
          </cell>
          <cell r="C252" t="str">
            <v>Sales Incentives &amp; Comm ( Non)</v>
          </cell>
          <cell r="F252" t="str">
            <v>805101.OTH</v>
          </cell>
          <cell r="G252" t="str">
            <v>Travel: Local - Other</v>
          </cell>
        </row>
        <row r="253">
          <cell r="B253">
            <v>802002</v>
          </cell>
          <cell r="C253" t="str">
            <v>Sales Incentives &amp; Comm</v>
          </cell>
          <cell r="F253">
            <v>805102</v>
          </cell>
          <cell r="G253" t="str">
            <v>Conveyance</v>
          </cell>
        </row>
        <row r="254">
          <cell r="B254">
            <v>803301</v>
          </cell>
          <cell r="C254" t="str">
            <v>Gratuity Plan Expenses</v>
          </cell>
          <cell r="F254">
            <v>805201</v>
          </cell>
          <cell r="G254" t="str">
            <v>Office Expenses</v>
          </cell>
        </row>
        <row r="255">
          <cell r="B255">
            <v>803302</v>
          </cell>
          <cell r="C255" t="str">
            <v>Gratuity: Bargaining</v>
          </cell>
          <cell r="F255">
            <v>805202</v>
          </cell>
          <cell r="G255" t="str">
            <v>Auditors lunch expenses</v>
          </cell>
        </row>
        <row r="256">
          <cell r="B256">
            <v>803303</v>
          </cell>
          <cell r="C256" t="str">
            <v>Staff Retirement Exps</v>
          </cell>
          <cell r="F256">
            <v>805203</v>
          </cell>
          <cell r="G256" t="str">
            <v>PAC</v>
          </cell>
        </row>
        <row r="257">
          <cell r="B257">
            <v>803901</v>
          </cell>
          <cell r="C257" t="str">
            <v>Staff Welfare</v>
          </cell>
          <cell r="F257">
            <v>805204</v>
          </cell>
          <cell r="G257" t="str">
            <v>Expedite Payment</v>
          </cell>
        </row>
        <row r="258">
          <cell r="B258">
            <v>803902</v>
          </cell>
          <cell r="C258" t="str">
            <v>Staff Uniforms</v>
          </cell>
          <cell r="F258">
            <v>805205</v>
          </cell>
          <cell r="G258" t="str">
            <v>Gift Item</v>
          </cell>
        </row>
        <row r="259">
          <cell r="B259">
            <v>803903</v>
          </cell>
          <cell r="C259" t="str">
            <v>Medical Relief</v>
          </cell>
          <cell r="F259">
            <v>805301</v>
          </cell>
          <cell r="G259" t="str">
            <v>Entertainment</v>
          </cell>
        </row>
        <row r="260">
          <cell r="B260">
            <v>803904</v>
          </cell>
          <cell r="C260" t="str">
            <v>Education Expenses</v>
          </cell>
          <cell r="F260">
            <v>805302</v>
          </cell>
          <cell r="G260" t="str">
            <v>Board Meeting Expenses</v>
          </cell>
        </row>
        <row r="261">
          <cell r="B261">
            <v>803905</v>
          </cell>
          <cell r="C261" t="str">
            <v>Education Expenses: Bargain</v>
          </cell>
          <cell r="F261" t="str">
            <v>806101.ACC</v>
          </cell>
          <cell r="G261" t="str">
            <v>Travel: Foreign - Accommod</v>
          </cell>
        </row>
        <row r="262">
          <cell r="B262">
            <v>803906</v>
          </cell>
          <cell r="C262" t="str">
            <v>Medical Relief: Non Bargain</v>
          </cell>
          <cell r="F262" t="str">
            <v>806101.AIR</v>
          </cell>
          <cell r="G262" t="str">
            <v>Travel: Foreign - Airfares</v>
          </cell>
        </row>
        <row r="263">
          <cell r="B263">
            <v>803907</v>
          </cell>
          <cell r="C263" t="str">
            <v>Employee tax</v>
          </cell>
          <cell r="F263" t="str">
            <v>806101.CAR</v>
          </cell>
          <cell r="G263" t="str">
            <v>Travel: Foreign - Car hire</v>
          </cell>
        </row>
        <row r="264">
          <cell r="B264">
            <v>804101</v>
          </cell>
          <cell r="C264" t="str">
            <v>Employee Membership-Ex</v>
          </cell>
          <cell r="F264" t="str">
            <v>806101.OTH</v>
          </cell>
          <cell r="G264" t="str">
            <v>Travel: Foreign - Other</v>
          </cell>
        </row>
        <row r="265">
          <cell r="B265">
            <v>804201</v>
          </cell>
          <cell r="C265" t="str">
            <v>Training &amp; Development</v>
          </cell>
          <cell r="F265">
            <v>808001</v>
          </cell>
          <cell r="G265" t="str">
            <v>Donations</v>
          </cell>
        </row>
        <row r="266">
          <cell r="B266">
            <v>804202</v>
          </cell>
          <cell r="C266" t="str">
            <v>Staff Recruitment Exps</v>
          </cell>
          <cell r="F266" t="str">
            <v>808401.AUDIT</v>
          </cell>
          <cell r="G266" t="str">
            <v>Prof Fees-Audit</v>
          </cell>
        </row>
        <row r="267">
          <cell r="B267">
            <v>804301</v>
          </cell>
          <cell r="C267" t="str">
            <v>Incentives</v>
          </cell>
          <cell r="F267" t="str">
            <v>808401.BOARD</v>
          </cell>
          <cell r="G267" t="str">
            <v>Prof Fees-Board Secretary</v>
          </cell>
        </row>
        <row r="268">
          <cell r="B268">
            <v>805101</v>
          </cell>
          <cell r="C268" t="str">
            <v>Travel and Accomodatio</v>
          </cell>
          <cell r="F268" t="str">
            <v>808401.LEGAL</v>
          </cell>
          <cell r="G268" t="str">
            <v>Prof Fees-Legal</v>
          </cell>
        </row>
        <row r="269">
          <cell r="B269">
            <v>805102</v>
          </cell>
          <cell r="C269" t="str">
            <v>Conveyance</v>
          </cell>
          <cell r="F269" t="str">
            <v>808401.OTHER</v>
          </cell>
          <cell r="G269" t="str">
            <v>Prof Fees-Others</v>
          </cell>
        </row>
        <row r="270">
          <cell r="B270">
            <v>805201</v>
          </cell>
          <cell r="C270" t="str">
            <v>Office Expenses</v>
          </cell>
          <cell r="F270">
            <v>809901</v>
          </cell>
          <cell r="G270" t="str">
            <v>Testing &amp; Sampling</v>
          </cell>
        </row>
        <row r="271">
          <cell r="B271">
            <v>805202</v>
          </cell>
          <cell r="C271" t="str">
            <v>Auditor lunch exp</v>
          </cell>
          <cell r="F271">
            <v>809902</v>
          </cell>
          <cell r="G271" t="str">
            <v>Safety Expenses</v>
          </cell>
        </row>
        <row r="272">
          <cell r="B272">
            <v>805204</v>
          </cell>
          <cell r="C272" t="str">
            <v>Expedite Payment</v>
          </cell>
          <cell r="F272">
            <v>811001</v>
          </cell>
          <cell r="G272" t="str">
            <v>Research and Consultan</v>
          </cell>
        </row>
        <row r="273">
          <cell r="B273">
            <v>805205</v>
          </cell>
          <cell r="C273" t="str">
            <v>Gift Item</v>
          </cell>
          <cell r="F273">
            <v>814101</v>
          </cell>
          <cell r="G273" t="str">
            <v>Rent - Building</v>
          </cell>
        </row>
        <row r="274">
          <cell r="B274">
            <v>805301</v>
          </cell>
          <cell r="C274" t="str">
            <v>Entertainment</v>
          </cell>
          <cell r="F274">
            <v>814102</v>
          </cell>
          <cell r="G274" t="str">
            <v>Rent - Equipments</v>
          </cell>
        </row>
        <row r="275">
          <cell r="B275" t="str">
            <v>805101.ACC</v>
          </cell>
          <cell r="C275" t="str">
            <v>Travel: Local - Accommodati</v>
          </cell>
          <cell r="F275" t="str">
            <v>814201.CONSU</v>
          </cell>
          <cell r="G275" t="str">
            <v>Utilities-Consumables</v>
          </cell>
        </row>
        <row r="276">
          <cell r="B276" t="str">
            <v>805101.AIR</v>
          </cell>
          <cell r="C276" t="str">
            <v>Travel: Local - Airfares</v>
          </cell>
          <cell r="F276" t="str">
            <v>814201.CAUST</v>
          </cell>
          <cell r="G276" t="str">
            <v>Caustic Soda</v>
          </cell>
        </row>
        <row r="277">
          <cell r="B277" t="str">
            <v>805101.CAR</v>
          </cell>
          <cell r="C277" t="str">
            <v>Travel: Local - Car hire</v>
          </cell>
          <cell r="F277" t="str">
            <v>814201.CHEM</v>
          </cell>
          <cell r="G277" t="str">
            <v>Chemicals</v>
          </cell>
        </row>
        <row r="278">
          <cell r="B278" t="str">
            <v>805101.OTH</v>
          </cell>
          <cell r="C278" t="str">
            <v>Travel: Local - Other</v>
          </cell>
          <cell r="F278" t="str">
            <v>814201.ELECT</v>
          </cell>
          <cell r="G278" t="str">
            <v>Utilities-Electricity</v>
          </cell>
        </row>
        <row r="279">
          <cell r="B279" t="str">
            <v>806101.ACC</v>
          </cell>
          <cell r="C279" t="str">
            <v>Travel: Foreign-Accomodati</v>
          </cell>
          <cell r="F279" t="str">
            <v>814201.DIESL</v>
          </cell>
          <cell r="G279" t="str">
            <v>Utilities-Diesel</v>
          </cell>
        </row>
        <row r="280">
          <cell r="B280" t="str">
            <v>806101.AIR</v>
          </cell>
          <cell r="C280" t="str">
            <v>Travel: Foreign-Airfares</v>
          </cell>
          <cell r="F280" t="str">
            <v>814201.OTHER</v>
          </cell>
          <cell r="G280" t="str">
            <v>Utilities - Others</v>
          </cell>
        </row>
        <row r="281">
          <cell r="B281" t="str">
            <v>806101.CAR</v>
          </cell>
          <cell r="C281" t="str">
            <v>Travel: Foreign-Car Hire</v>
          </cell>
          <cell r="F281">
            <v>814401</v>
          </cell>
          <cell r="G281" t="str">
            <v>Security Expenses</v>
          </cell>
        </row>
        <row r="282">
          <cell r="B282" t="str">
            <v>806101.OTH</v>
          </cell>
          <cell r="C282" t="str">
            <v>Travel: Foreign-Other</v>
          </cell>
          <cell r="F282">
            <v>814601</v>
          </cell>
          <cell r="G282" t="str">
            <v>Cleaning and Sanitatio</v>
          </cell>
        </row>
        <row r="283">
          <cell r="B283">
            <v>805302</v>
          </cell>
          <cell r="C283" t="str">
            <v>Board Meeting Expenses</v>
          </cell>
          <cell r="F283">
            <v>815000</v>
          </cell>
          <cell r="G283" t="str">
            <v>Finished Product Stk Credt</v>
          </cell>
        </row>
        <row r="284">
          <cell r="B284">
            <v>808001</v>
          </cell>
          <cell r="C284" t="str">
            <v>Donations</v>
          </cell>
          <cell r="F284">
            <v>815001</v>
          </cell>
          <cell r="G284" t="str">
            <v>Finished Prod Stock Cr</v>
          </cell>
        </row>
        <row r="285">
          <cell r="B285" t="str">
            <v>808401.AUDIT</v>
          </cell>
          <cell r="C285" t="str">
            <v>Prof Fees-Audit</v>
          </cell>
          <cell r="F285">
            <v>815002</v>
          </cell>
          <cell r="G285" t="str">
            <v>Raw Material Valuation</v>
          </cell>
        </row>
        <row r="286">
          <cell r="B286" t="str">
            <v>808401.BOARD</v>
          </cell>
          <cell r="C286" t="str">
            <v>Prof Fees-Board Secretary</v>
          </cell>
          <cell r="F286" t="str">
            <v>816001.MOTOR</v>
          </cell>
          <cell r="G286" t="str">
            <v>MV-Repairs &amp; Maint</v>
          </cell>
        </row>
        <row r="287">
          <cell r="B287" t="str">
            <v>808401.LEGAL</v>
          </cell>
          <cell r="C287" t="str">
            <v>Prof Fees-Legal</v>
          </cell>
          <cell r="F287" t="str">
            <v>816001.OTHER</v>
          </cell>
          <cell r="G287" t="str">
            <v>Repairs &amp; Maint-Others</v>
          </cell>
        </row>
        <row r="288">
          <cell r="B288" t="str">
            <v>808401.OTHER</v>
          </cell>
          <cell r="C288" t="str">
            <v>Prof Fees-Others</v>
          </cell>
          <cell r="F288" t="str">
            <v>814201.INK</v>
          </cell>
          <cell r="G288" t="str">
            <v>Date Coder-Inks Consumable</v>
          </cell>
        </row>
        <row r="289">
          <cell r="B289">
            <v>809901</v>
          </cell>
          <cell r="C289" t="str">
            <v>Testing &amp; Sampling</v>
          </cell>
          <cell r="F289" t="str">
            <v>814201.LUBE</v>
          </cell>
          <cell r="G289" t="str">
            <v>Chain Lube</v>
          </cell>
        </row>
        <row r="290">
          <cell r="B290">
            <v>809902</v>
          </cell>
          <cell r="C290" t="str">
            <v>Safety Expenses</v>
          </cell>
          <cell r="F290">
            <v>816003</v>
          </cell>
          <cell r="G290" t="str">
            <v>Crate Conveyor Repairs</v>
          </cell>
        </row>
        <row r="291">
          <cell r="B291">
            <v>811001</v>
          </cell>
          <cell r="C291" t="str">
            <v>Research and Consultancy</v>
          </cell>
          <cell r="F291">
            <v>816004</v>
          </cell>
          <cell r="G291" t="str">
            <v>Bottle Washer Repairs</v>
          </cell>
        </row>
        <row r="292">
          <cell r="B292">
            <v>814101</v>
          </cell>
          <cell r="C292" t="str">
            <v>Rent - Building</v>
          </cell>
          <cell r="F292">
            <v>816005</v>
          </cell>
          <cell r="G292" t="str">
            <v>Crate Washer Repairs</v>
          </cell>
        </row>
        <row r="293">
          <cell r="B293">
            <v>814102</v>
          </cell>
          <cell r="C293" t="str">
            <v>Rent-Equipment</v>
          </cell>
          <cell r="F293">
            <v>816006</v>
          </cell>
          <cell r="G293" t="str">
            <v>Blender Repairs</v>
          </cell>
        </row>
        <row r="294">
          <cell r="B294" t="str">
            <v>814201.CAUST</v>
          </cell>
          <cell r="C294" t="str">
            <v>Caustic Soda</v>
          </cell>
          <cell r="F294">
            <v>816007</v>
          </cell>
          <cell r="G294" t="str">
            <v>Filler Repairs</v>
          </cell>
        </row>
        <row r="295">
          <cell r="B295" t="str">
            <v>814201.CHEM</v>
          </cell>
          <cell r="C295" t="str">
            <v>Chemicals</v>
          </cell>
          <cell r="F295">
            <v>816008</v>
          </cell>
          <cell r="G295" t="str">
            <v>Crowner Repairs</v>
          </cell>
        </row>
        <row r="296">
          <cell r="B296" t="str">
            <v>814201.CONSU</v>
          </cell>
          <cell r="C296" t="str">
            <v>Utilities-Consumables</v>
          </cell>
          <cell r="F296">
            <v>816009</v>
          </cell>
          <cell r="G296" t="str">
            <v>Caser Repairs</v>
          </cell>
        </row>
        <row r="297">
          <cell r="B297" t="str">
            <v>814201.DIESL</v>
          </cell>
          <cell r="C297" t="str">
            <v>Utilities-Diesel</v>
          </cell>
          <cell r="F297">
            <v>816010</v>
          </cell>
          <cell r="G297" t="str">
            <v>Uncaser Repairs</v>
          </cell>
        </row>
        <row r="298">
          <cell r="B298" t="str">
            <v>814201.ELECT</v>
          </cell>
          <cell r="C298" t="str">
            <v>Utilities-Electricity</v>
          </cell>
          <cell r="F298">
            <v>816011</v>
          </cell>
          <cell r="G298" t="str">
            <v>Date Coder Repairs</v>
          </cell>
        </row>
        <row r="299">
          <cell r="B299" t="str">
            <v>814201.OTHER</v>
          </cell>
          <cell r="C299" t="str">
            <v>Utilities - Others</v>
          </cell>
          <cell r="F299">
            <v>816012</v>
          </cell>
          <cell r="G299" t="str">
            <v>AHU Repairs</v>
          </cell>
        </row>
        <row r="300">
          <cell r="B300" t="str">
            <v>814201.WATER</v>
          </cell>
          <cell r="C300" t="str">
            <v>Utilities - Water</v>
          </cell>
          <cell r="F300">
            <v>816013</v>
          </cell>
          <cell r="G300" t="str">
            <v>EBI Repair</v>
          </cell>
        </row>
        <row r="301">
          <cell r="B301" t="str">
            <v>814201.INK</v>
          </cell>
          <cell r="C301" t="str">
            <v>Date Coder-Inks Consumable</v>
          </cell>
          <cell r="F301">
            <v>816015</v>
          </cell>
          <cell r="G301" t="str">
            <v>Services Repairs</v>
          </cell>
        </row>
        <row r="302">
          <cell r="B302" t="str">
            <v>814201.LUBE</v>
          </cell>
          <cell r="C302" t="str">
            <v>Chain Lube</v>
          </cell>
          <cell r="F302">
            <v>816016</v>
          </cell>
          <cell r="G302" t="str">
            <v>Bottle Conveyor Repairs</v>
          </cell>
        </row>
        <row r="303">
          <cell r="B303">
            <v>814401</v>
          </cell>
          <cell r="C303" t="str">
            <v>Security Expenses</v>
          </cell>
          <cell r="F303">
            <v>816030</v>
          </cell>
          <cell r="G303" t="str">
            <v>WTP Repairs</v>
          </cell>
        </row>
        <row r="304">
          <cell r="B304">
            <v>814601</v>
          </cell>
          <cell r="C304" t="str">
            <v>Cleaning and Sanitatio</v>
          </cell>
          <cell r="F304">
            <v>816031</v>
          </cell>
          <cell r="G304" t="str">
            <v>Boiler Repairs</v>
          </cell>
        </row>
        <row r="305">
          <cell r="B305">
            <v>815001</v>
          </cell>
          <cell r="C305" t="str">
            <v>Finished Prod Stock Cr</v>
          </cell>
          <cell r="F305">
            <v>816032</v>
          </cell>
          <cell r="G305" t="str">
            <v>ETP Repairs</v>
          </cell>
        </row>
        <row r="306">
          <cell r="B306">
            <v>815002</v>
          </cell>
          <cell r="C306" t="str">
            <v>Raw Material Valuation</v>
          </cell>
          <cell r="F306">
            <v>816033</v>
          </cell>
          <cell r="G306" t="str">
            <v>Syrup Room Repairs</v>
          </cell>
        </row>
        <row r="307">
          <cell r="B307" t="str">
            <v>816001.MOTOR</v>
          </cell>
          <cell r="C307" t="str">
            <v>MV-Repairs &amp; Maint</v>
          </cell>
          <cell r="F307">
            <v>816034</v>
          </cell>
          <cell r="G307" t="str">
            <v>CO2 Plant Repairs</v>
          </cell>
        </row>
        <row r="308">
          <cell r="B308" t="str">
            <v>816001.OTHER</v>
          </cell>
          <cell r="C308" t="str">
            <v>Repairs &amp; Maint-Others</v>
          </cell>
          <cell r="F308">
            <v>816035</v>
          </cell>
          <cell r="G308" t="str">
            <v>Chilling Plant Repair</v>
          </cell>
        </row>
        <row r="309">
          <cell r="B309" t="str">
            <v>816001.FORK</v>
          </cell>
          <cell r="C309" t="str">
            <v>Forklift Repair</v>
          </cell>
          <cell r="F309">
            <v>816036</v>
          </cell>
          <cell r="G309" t="str">
            <v>Cooling Tower Repair</v>
          </cell>
        </row>
        <row r="310">
          <cell r="B310">
            <v>816002</v>
          </cell>
          <cell r="C310" t="str">
            <v>MV - Tax</v>
          </cell>
          <cell r="F310">
            <v>816037</v>
          </cell>
          <cell r="G310" t="str">
            <v>Air Compressor Repair</v>
          </cell>
        </row>
        <row r="311">
          <cell r="B311">
            <v>816003</v>
          </cell>
          <cell r="C311" t="str">
            <v>Crate Conveyor Repairs</v>
          </cell>
          <cell r="F311">
            <v>816038</v>
          </cell>
          <cell r="G311" t="str">
            <v>Generator Repair</v>
          </cell>
        </row>
        <row r="312">
          <cell r="B312">
            <v>816004</v>
          </cell>
          <cell r="C312" t="str">
            <v>Bottle Washer Repairs</v>
          </cell>
          <cell r="F312">
            <v>816040</v>
          </cell>
          <cell r="G312" t="str">
            <v>Lab equp Service &amp; Repair</v>
          </cell>
        </row>
        <row r="313">
          <cell r="B313">
            <v>816005</v>
          </cell>
          <cell r="C313" t="str">
            <v>Crate Washer Repairs</v>
          </cell>
          <cell r="F313">
            <v>816041</v>
          </cell>
          <cell r="G313" t="str">
            <v>R&amp;M Land &amp; Buildings</v>
          </cell>
        </row>
        <row r="314">
          <cell r="B314">
            <v>816006</v>
          </cell>
          <cell r="C314" t="str">
            <v>Blender Repairs</v>
          </cell>
          <cell r="F314">
            <v>816042</v>
          </cell>
          <cell r="G314" t="str">
            <v>Workshop eqp &amp; Consuma</v>
          </cell>
        </row>
        <row r="315">
          <cell r="B315">
            <v>816007</v>
          </cell>
          <cell r="C315" t="str">
            <v>Filler Repairs</v>
          </cell>
          <cell r="F315">
            <v>816043</v>
          </cell>
          <cell r="G315" t="str">
            <v>A/C &amp; Cooling systems</v>
          </cell>
        </row>
        <row r="316">
          <cell r="B316">
            <v>816008</v>
          </cell>
          <cell r="C316" t="str">
            <v>Crown Repairs</v>
          </cell>
          <cell r="F316">
            <v>816044</v>
          </cell>
          <cell r="G316" t="str">
            <v>Electric Switch boards</v>
          </cell>
        </row>
        <row r="317">
          <cell r="B317">
            <v>816009</v>
          </cell>
          <cell r="C317" t="str">
            <v>Caser Repairs</v>
          </cell>
          <cell r="F317">
            <v>816047</v>
          </cell>
          <cell r="G317" t="str">
            <v>Transformer &amp; Accessor</v>
          </cell>
        </row>
        <row r="318">
          <cell r="B318">
            <v>816010</v>
          </cell>
          <cell r="C318" t="str">
            <v>Uncaser Repairs</v>
          </cell>
          <cell r="F318">
            <v>816014</v>
          </cell>
          <cell r="G318" t="str">
            <v>Other Repairs</v>
          </cell>
        </row>
        <row r="319">
          <cell r="B319">
            <v>816011</v>
          </cell>
          <cell r="C319" t="str">
            <v>Date Coder Repairs</v>
          </cell>
          <cell r="F319">
            <v>816046</v>
          </cell>
          <cell r="G319" t="str">
            <v>Cold Room</v>
          </cell>
        </row>
        <row r="320">
          <cell r="B320">
            <v>816012</v>
          </cell>
          <cell r="C320" t="str">
            <v>AHU Repairs</v>
          </cell>
          <cell r="F320">
            <v>816050</v>
          </cell>
          <cell r="G320" t="str">
            <v>Coolers Repairs</v>
          </cell>
        </row>
        <row r="321">
          <cell r="B321">
            <v>816013</v>
          </cell>
          <cell r="C321" t="str">
            <v>EBI Repair</v>
          </cell>
          <cell r="F321" t="str">
            <v>816001.FORK</v>
          </cell>
          <cell r="G321" t="str">
            <v>Forklift Repair</v>
          </cell>
        </row>
        <row r="322">
          <cell r="B322">
            <v>816014</v>
          </cell>
          <cell r="C322" t="str">
            <v>Other Repairs</v>
          </cell>
          <cell r="F322">
            <v>816002</v>
          </cell>
          <cell r="G322" t="str">
            <v>MV - Tax</v>
          </cell>
        </row>
        <row r="323">
          <cell r="B323">
            <v>816015</v>
          </cell>
          <cell r="C323" t="str">
            <v xml:space="preserve"> Services Repairs           </v>
          </cell>
          <cell r="F323">
            <v>816052</v>
          </cell>
          <cell r="G323" t="str">
            <v>R&amp;M Office Equipment</v>
          </cell>
        </row>
        <row r="324">
          <cell r="B324">
            <v>816016</v>
          </cell>
          <cell r="C324" t="str">
            <v>Bottle Conveyor Repairs</v>
          </cell>
          <cell r="F324">
            <v>820101</v>
          </cell>
          <cell r="G324" t="str">
            <v>Postage &amp; Telecommunicatio</v>
          </cell>
        </row>
        <row r="325">
          <cell r="B325">
            <v>816017</v>
          </cell>
          <cell r="C325" t="str">
            <v>Air conveyor Repair</v>
          </cell>
          <cell r="F325">
            <v>820102</v>
          </cell>
          <cell r="G325" t="str">
            <v>Rates &amp; Registration</v>
          </cell>
        </row>
        <row r="326">
          <cell r="B326">
            <v>816018</v>
          </cell>
          <cell r="C326" t="str">
            <v>Blower repair</v>
          </cell>
          <cell r="F326">
            <v>820103</v>
          </cell>
          <cell r="G326" t="str">
            <v>IS Charges</v>
          </cell>
        </row>
        <row r="327">
          <cell r="B327">
            <v>816019</v>
          </cell>
          <cell r="C327" t="str">
            <v>Rinser Repair</v>
          </cell>
          <cell r="F327">
            <v>820104</v>
          </cell>
          <cell r="G327" t="str">
            <v>Computer Charges</v>
          </cell>
        </row>
        <row r="328">
          <cell r="B328">
            <v>816020</v>
          </cell>
          <cell r="C328" t="str">
            <v>Filler Repair</v>
          </cell>
          <cell r="F328">
            <v>821001</v>
          </cell>
          <cell r="G328" t="str">
            <v>Insurance Charges</v>
          </cell>
        </row>
        <row r="329">
          <cell r="B329">
            <v>816021</v>
          </cell>
          <cell r="C329" t="str">
            <v>Capper Repair</v>
          </cell>
          <cell r="F329">
            <v>821101</v>
          </cell>
          <cell r="G329" t="str">
            <v>Bank Charges</v>
          </cell>
        </row>
        <row r="330">
          <cell r="B330">
            <v>816022</v>
          </cell>
          <cell r="C330" t="str">
            <v>Cartoon conveyor repair</v>
          </cell>
          <cell r="F330">
            <v>822101</v>
          </cell>
          <cell r="G330" t="str">
            <v>MV-Petrol/Fuel</v>
          </cell>
        </row>
        <row r="331">
          <cell r="B331">
            <v>816023</v>
          </cell>
          <cell r="C331" t="str">
            <v>Bottle warmer Repair</v>
          </cell>
          <cell r="F331">
            <v>822602</v>
          </cell>
          <cell r="G331" t="str">
            <v>Printing &amp; Stationery</v>
          </cell>
        </row>
        <row r="332">
          <cell r="B332">
            <v>816024</v>
          </cell>
          <cell r="C332" t="str">
            <v>Labelling machine Repair</v>
          </cell>
          <cell r="F332">
            <v>822603</v>
          </cell>
          <cell r="G332" t="str">
            <v>Photostat Printings</v>
          </cell>
        </row>
        <row r="333">
          <cell r="B333">
            <v>816025</v>
          </cell>
          <cell r="C333" t="str">
            <v>Carton packer Repair</v>
          </cell>
          <cell r="F333" t="str">
            <v>822701.WOOD</v>
          </cell>
          <cell r="G333" t="str">
            <v>Amort-Pallets-Wood</v>
          </cell>
        </row>
        <row r="334">
          <cell r="B334">
            <v>816026</v>
          </cell>
          <cell r="C334" t="str">
            <v>Blow Mould Repair</v>
          </cell>
          <cell r="F334">
            <v>823001</v>
          </cell>
          <cell r="G334" t="str">
            <v>Freight Charges</v>
          </cell>
        </row>
        <row r="335">
          <cell r="B335">
            <v>816027</v>
          </cell>
          <cell r="C335" t="str">
            <v>HP Compressor Repair</v>
          </cell>
          <cell r="F335">
            <v>825001</v>
          </cell>
          <cell r="G335" t="str">
            <v>Scrap Tax</v>
          </cell>
        </row>
        <row r="336">
          <cell r="B336">
            <v>816028</v>
          </cell>
          <cell r="C336" t="str">
            <v>Air Handling Unit Repair</v>
          </cell>
          <cell r="F336">
            <v>826001</v>
          </cell>
          <cell r="G336" t="str">
            <v>Miscellaneous</v>
          </cell>
        </row>
        <row r="337">
          <cell r="B337">
            <v>816029</v>
          </cell>
          <cell r="C337" t="str">
            <v>Chilling Unit Repair</v>
          </cell>
          <cell r="F337">
            <v>827001</v>
          </cell>
          <cell r="G337" t="str">
            <v>Bad Debts</v>
          </cell>
        </row>
        <row r="338">
          <cell r="B338">
            <v>816030</v>
          </cell>
          <cell r="C338" t="str">
            <v>WTP Repairs</v>
          </cell>
          <cell r="F338" t="str">
            <v>843501.CRATE</v>
          </cell>
          <cell r="G338" t="str">
            <v>Container WD-CRATE</v>
          </cell>
        </row>
        <row r="339">
          <cell r="B339">
            <v>816031</v>
          </cell>
          <cell r="C339" t="str">
            <v>Boiler Repairs</v>
          </cell>
          <cell r="F339" t="str">
            <v>843501.250ML</v>
          </cell>
          <cell r="G339" t="str">
            <v>Container WD-250</v>
          </cell>
        </row>
        <row r="340">
          <cell r="B340">
            <v>816032</v>
          </cell>
          <cell r="C340" t="str">
            <v>ETP Repairs</v>
          </cell>
          <cell r="F340" t="str">
            <v>845101.MGMT</v>
          </cell>
          <cell r="G340" t="str">
            <v>Royalties &amp; Tech Fees</v>
          </cell>
        </row>
        <row r="341">
          <cell r="B341">
            <v>816033</v>
          </cell>
          <cell r="C341" t="str">
            <v>Syrup Room Repairs</v>
          </cell>
          <cell r="F341" t="str">
            <v>846001.CRATE</v>
          </cell>
          <cell r="G341" t="str">
            <v>Container Break-Ship</v>
          </cell>
        </row>
        <row r="342">
          <cell r="B342">
            <v>816034</v>
          </cell>
          <cell r="C342" t="str">
            <v>CO2 Plant Repairs</v>
          </cell>
          <cell r="F342" t="str">
            <v>846001.FILLED</v>
          </cell>
          <cell r="G342" t="str">
            <v>Container Break-Ship</v>
          </cell>
        </row>
        <row r="343">
          <cell r="B343">
            <v>816035</v>
          </cell>
          <cell r="C343" t="str">
            <v>R&amp;M:Chilling Plant</v>
          </cell>
          <cell r="F343" t="str">
            <v>846001.PLANT</v>
          </cell>
          <cell r="G343" t="str">
            <v xml:space="preserve">Container Break-Plant                   </v>
          </cell>
        </row>
        <row r="344">
          <cell r="B344">
            <v>816036</v>
          </cell>
          <cell r="C344" t="str">
            <v>R&amp;M:Cooling Towers</v>
          </cell>
          <cell r="F344" t="str">
            <v>846001.SHIP</v>
          </cell>
          <cell r="G344" t="str">
            <v>Container Break-Ship</v>
          </cell>
        </row>
        <row r="345">
          <cell r="B345">
            <v>816037</v>
          </cell>
          <cell r="C345" t="str">
            <v>R&amp;M:Air compressors</v>
          </cell>
          <cell r="F345" t="str">
            <v>846001.UNLOAD</v>
          </cell>
          <cell r="G345" t="str">
            <v>Container Break-Ship</v>
          </cell>
        </row>
        <row r="346">
          <cell r="B346">
            <v>816038</v>
          </cell>
          <cell r="C346" t="str">
            <v>R&amp;M:Generators</v>
          </cell>
          <cell r="F346">
            <v>848601</v>
          </cell>
          <cell r="G346" t="str">
            <v>Depreciation Expenses- Bottle</v>
          </cell>
        </row>
        <row r="347">
          <cell r="B347">
            <v>816039</v>
          </cell>
          <cell r="C347" t="str">
            <v>R&amp;M:Surveys &amp; Audits</v>
          </cell>
          <cell r="F347">
            <v>848602</v>
          </cell>
          <cell r="G347" t="str">
            <v>Depreciation Expenses-Shell</v>
          </cell>
        </row>
        <row r="348">
          <cell r="B348">
            <v>816040</v>
          </cell>
          <cell r="C348" t="str">
            <v>Lab equp Service &amp; Repair</v>
          </cell>
          <cell r="F348">
            <v>848603</v>
          </cell>
          <cell r="G348" t="str">
            <v>Depr-Wooden pallets</v>
          </cell>
        </row>
        <row r="349">
          <cell r="B349">
            <v>816041</v>
          </cell>
          <cell r="C349" t="str">
            <v>R&amp;M Land &amp; Buildings</v>
          </cell>
          <cell r="F349">
            <v>848503</v>
          </cell>
          <cell r="G349" t="str">
            <v>Depr-Building</v>
          </cell>
        </row>
        <row r="350">
          <cell r="B350">
            <v>816042</v>
          </cell>
          <cell r="C350" t="str">
            <v>Workshop eqp &amp; Consumables</v>
          </cell>
          <cell r="F350" t="str">
            <v>848505.M&amp;E</v>
          </cell>
          <cell r="G350" t="str">
            <v>Depr-M&amp;E-Main</v>
          </cell>
        </row>
        <row r="351">
          <cell r="B351">
            <v>816043</v>
          </cell>
          <cell r="C351" t="str">
            <v>A/C &amp; Cooling systems</v>
          </cell>
          <cell r="F351" t="str">
            <v>848505.OTHER</v>
          </cell>
          <cell r="G351" t="str">
            <v>Depr-Other Assets</v>
          </cell>
        </row>
        <row r="352">
          <cell r="B352">
            <v>816044</v>
          </cell>
          <cell r="C352" t="str">
            <v>Electric Switch board</v>
          </cell>
          <cell r="F352" t="str">
            <v>848505.OFFICE</v>
          </cell>
          <cell r="G352" t="str">
            <v>Depr-Office Equipments</v>
          </cell>
        </row>
        <row r="353">
          <cell r="B353">
            <v>816045</v>
          </cell>
          <cell r="C353" t="str">
            <v>Lab. Services &amp; Repairs</v>
          </cell>
          <cell r="F353">
            <v>848506</v>
          </cell>
          <cell r="G353" t="str">
            <v>Depr-F&amp;F and Off Eqp</v>
          </cell>
        </row>
        <row r="354">
          <cell r="B354">
            <v>816046</v>
          </cell>
          <cell r="C354" t="str">
            <v>Cold Room</v>
          </cell>
          <cell r="F354" t="str">
            <v>848507.FORK</v>
          </cell>
          <cell r="G354" t="str">
            <v>Depr-Forklifts</v>
          </cell>
        </row>
        <row r="355">
          <cell r="B355">
            <v>816050</v>
          </cell>
          <cell r="C355" t="str">
            <v>Cooler Repairs</v>
          </cell>
          <cell r="F355" t="str">
            <v>848507.VEHI</v>
          </cell>
          <cell r="G355" t="str">
            <v>Depr-Vehicles</v>
          </cell>
        </row>
        <row r="356">
          <cell r="B356">
            <v>816047</v>
          </cell>
          <cell r="C356" t="str">
            <v>Transformer &amp; Accessories</v>
          </cell>
          <cell r="F356" t="str">
            <v>848509.HARD</v>
          </cell>
          <cell r="G356" t="str">
            <v>Depr-Comp Hardware</v>
          </cell>
        </row>
        <row r="357">
          <cell r="B357">
            <v>816051</v>
          </cell>
          <cell r="C357" t="str">
            <v>R&amp;M Furniture &amp; Fixture</v>
          </cell>
          <cell r="F357" t="str">
            <v>848509.SOFT</v>
          </cell>
          <cell r="G357" t="str">
            <v>Depr-Comp Software</v>
          </cell>
        </row>
        <row r="358">
          <cell r="B358">
            <v>816052</v>
          </cell>
          <cell r="C358" t="str">
            <v>R&amp;M Office Equipment</v>
          </cell>
          <cell r="F358">
            <v>848514</v>
          </cell>
          <cell r="G358" t="str">
            <v>Depr-S&amp;M-Coolers</v>
          </cell>
        </row>
        <row r="359">
          <cell r="B359">
            <v>820101</v>
          </cell>
          <cell r="C359" t="str">
            <v>Postage &amp; Telecommunication</v>
          </cell>
          <cell r="F359">
            <v>849601</v>
          </cell>
          <cell r="G359" t="str">
            <v>Inventory Adjustments</v>
          </cell>
        </row>
        <row r="360">
          <cell r="B360">
            <v>820102</v>
          </cell>
          <cell r="C360" t="str">
            <v>Rates &amp; Registration</v>
          </cell>
          <cell r="F360">
            <v>849602</v>
          </cell>
          <cell r="G360" t="str">
            <v>Disposal of Assets</v>
          </cell>
        </row>
        <row r="361">
          <cell r="B361">
            <v>820103</v>
          </cell>
          <cell r="C361" t="str">
            <v>IS Charges</v>
          </cell>
          <cell r="F361">
            <v>849603</v>
          </cell>
          <cell r="G361" t="str">
            <v>Stock count adjustment</v>
          </cell>
        </row>
        <row r="362">
          <cell r="B362">
            <v>821001</v>
          </cell>
          <cell r="C362" t="str">
            <v>Insurance Charges</v>
          </cell>
          <cell r="F362">
            <v>849605</v>
          </cell>
          <cell r="G362" t="str">
            <v>Stock Destroyed</v>
          </cell>
        </row>
        <row r="363">
          <cell r="B363">
            <v>821101</v>
          </cell>
          <cell r="C363" t="str">
            <v>Bank Charges</v>
          </cell>
          <cell r="F363">
            <v>852101</v>
          </cell>
          <cell r="G363" t="str">
            <v>Radio-Media</v>
          </cell>
        </row>
        <row r="364">
          <cell r="B364">
            <v>822101</v>
          </cell>
          <cell r="C364" t="str">
            <v>MV-Petrol/Fuel</v>
          </cell>
          <cell r="F364">
            <v>853101</v>
          </cell>
          <cell r="G364" t="str">
            <v>Newspapers-Media</v>
          </cell>
        </row>
        <row r="365">
          <cell r="B365">
            <v>822602</v>
          </cell>
          <cell r="C365" t="str">
            <v>Printing &amp; Stationery</v>
          </cell>
          <cell r="F365">
            <v>854301</v>
          </cell>
          <cell r="G365" t="str">
            <v>Newspapers-Media</v>
          </cell>
        </row>
        <row r="366">
          <cell r="B366">
            <v>822603</v>
          </cell>
          <cell r="C366" t="str">
            <v>Photostat Printings</v>
          </cell>
          <cell r="F366">
            <v>855401</v>
          </cell>
          <cell r="G366" t="str">
            <v>Posters and Billboards</v>
          </cell>
        </row>
        <row r="367">
          <cell r="B367" t="str">
            <v>822701.WOOD</v>
          </cell>
          <cell r="C367" t="str">
            <v>Amort-Pallets-Wood</v>
          </cell>
          <cell r="F367">
            <v>855403</v>
          </cell>
          <cell r="G367" t="str">
            <v>Poster Painted Bills</v>
          </cell>
        </row>
        <row r="368">
          <cell r="B368">
            <v>823001</v>
          </cell>
          <cell r="C368" t="str">
            <v>Freight Charges</v>
          </cell>
          <cell r="F368">
            <v>856201</v>
          </cell>
          <cell r="G368" t="str">
            <v>Media Outdoor</v>
          </cell>
        </row>
        <row r="369">
          <cell r="B369">
            <v>825001</v>
          </cell>
          <cell r="C369" t="str">
            <v>Scrap Tax</v>
          </cell>
          <cell r="F369">
            <v>860201</v>
          </cell>
          <cell r="G369" t="str">
            <v>POS-Outside Prod &amp; Dev</v>
          </cell>
        </row>
        <row r="370">
          <cell r="B370">
            <v>826001</v>
          </cell>
          <cell r="C370" t="str">
            <v>Miscellaneous</v>
          </cell>
          <cell r="F370">
            <v>861101</v>
          </cell>
          <cell r="G370" t="str">
            <v>Outside Advert-Other-D</v>
          </cell>
        </row>
        <row r="371">
          <cell r="B371">
            <v>827001</v>
          </cell>
          <cell r="C371" t="str">
            <v>Bad Debts</v>
          </cell>
          <cell r="F371">
            <v>861301</v>
          </cell>
          <cell r="G371" t="str">
            <v>Advertising-Agency Com</v>
          </cell>
        </row>
        <row r="372">
          <cell r="B372" t="str">
            <v>843501.CRATE</v>
          </cell>
          <cell r="C372" t="str">
            <v>ContainerWDCRATE</v>
          </cell>
          <cell r="F372">
            <v>862401</v>
          </cell>
          <cell r="G372" t="str">
            <v>Outdoor Misc-Media</v>
          </cell>
        </row>
        <row r="373">
          <cell r="B373" t="str">
            <v>843501.175ML</v>
          </cell>
          <cell r="C373" t="str">
            <v>ContainerWD-175</v>
          </cell>
          <cell r="F373">
            <v>862501</v>
          </cell>
          <cell r="G373" t="str">
            <v>Outdoor Misc Developme</v>
          </cell>
        </row>
        <row r="374">
          <cell r="B374" t="str">
            <v>843501.200ML</v>
          </cell>
          <cell r="C374" t="str">
            <v>ContainerWD-200</v>
          </cell>
          <cell r="F374">
            <v>871001</v>
          </cell>
          <cell r="G374" t="str">
            <v>Sampling</v>
          </cell>
        </row>
        <row r="375">
          <cell r="B375" t="str">
            <v>843501.250ML</v>
          </cell>
          <cell r="C375" t="str">
            <v>ContainerWD-250</v>
          </cell>
          <cell r="F375">
            <v>872001</v>
          </cell>
          <cell r="G375" t="str">
            <v>Couponing</v>
          </cell>
        </row>
        <row r="376">
          <cell r="B376" t="str">
            <v>845101.MGMT</v>
          </cell>
          <cell r="C376" t="str">
            <v>Royalties-MGMT-Feeses</v>
          </cell>
          <cell r="F376">
            <v>874001</v>
          </cell>
          <cell r="G376" t="str">
            <v>Special Events</v>
          </cell>
        </row>
        <row r="377">
          <cell r="B377" t="str">
            <v>845101.TECH</v>
          </cell>
          <cell r="C377" t="str">
            <v>Royalties-Tech-Feeses</v>
          </cell>
          <cell r="F377" t="str">
            <v>880001.ACTI</v>
          </cell>
          <cell r="G377" t="str">
            <v>COB-New A/C Activation</v>
          </cell>
        </row>
        <row r="378">
          <cell r="B378" t="str">
            <v>846001.CRATE</v>
          </cell>
          <cell r="C378" t="str">
            <v>Cont-Brk-Crate</v>
          </cell>
          <cell r="F378" t="str">
            <v>880001.AVAIL</v>
          </cell>
          <cell r="G378" t="str">
            <v>DP-Availability Drive</v>
          </cell>
        </row>
        <row r="379">
          <cell r="B379" t="str">
            <v>846001.FILLED</v>
          </cell>
          <cell r="C379" t="str">
            <v>Cont-Brk-Filled</v>
          </cell>
          <cell r="F379" t="str">
            <v>880001.CONT</v>
          </cell>
          <cell r="G379" t="str">
            <v>DP-Merchandising Conte</v>
          </cell>
        </row>
        <row r="380">
          <cell r="B380" t="str">
            <v>846001.PLANT</v>
          </cell>
          <cell r="C380" t="str">
            <v>Container-Break-Plant</v>
          </cell>
          <cell r="F380" t="str">
            <v>880001.COUP</v>
          </cell>
          <cell r="G380" t="str">
            <v>DP-Coupons</v>
          </cell>
        </row>
        <row r="381">
          <cell r="B381" t="str">
            <v>846001.SHIP</v>
          </cell>
          <cell r="C381" t="str">
            <v>Cont-Brk-Ship</v>
          </cell>
          <cell r="F381" t="str">
            <v>880001.DPR</v>
          </cell>
          <cell r="G381" t="str">
            <v>Dealer Promotions</v>
          </cell>
        </row>
        <row r="382">
          <cell r="B382" t="str">
            <v>846001.UNLOAD</v>
          </cell>
          <cell r="C382" t="str">
            <v>Cont-Brk-Unld</v>
          </cell>
          <cell r="F382" t="str">
            <v>880001.INJECT</v>
          </cell>
          <cell r="G382" t="str">
            <v>COB-Cases Injection</v>
          </cell>
        </row>
        <row r="383">
          <cell r="B383">
            <v>848503</v>
          </cell>
          <cell r="C383" t="str">
            <v>Depr-Building</v>
          </cell>
          <cell r="F383" t="str">
            <v>880001.KEY</v>
          </cell>
          <cell r="G383" t="str">
            <v>Key Accounts</v>
          </cell>
        </row>
        <row r="384">
          <cell r="B384">
            <v>848504</v>
          </cell>
          <cell r="C384" t="str">
            <v>Depr Leasehold Improvments</v>
          </cell>
          <cell r="F384" t="str">
            <v>880001.OYA</v>
          </cell>
          <cell r="G384" t="str">
            <v>COB-OYA</v>
          </cell>
        </row>
        <row r="385">
          <cell r="B385" t="str">
            <v>848505.M&amp;E</v>
          </cell>
          <cell r="C385" t="str">
            <v>Depr-M&amp;E-Main</v>
          </cell>
          <cell r="F385" t="str">
            <v>880001.TIUP</v>
          </cell>
          <cell r="G385" t="str">
            <v>COB-Tieup</v>
          </cell>
        </row>
        <row r="386">
          <cell r="B386" t="str">
            <v>848505.OFFICE</v>
          </cell>
          <cell r="C386" t="str">
            <v>Depr-Office Equipments</v>
          </cell>
          <cell r="F386">
            <v>880003</v>
          </cell>
          <cell r="G386" t="str">
            <v>S&amp;D-Trade promotion</v>
          </cell>
        </row>
        <row r="387">
          <cell r="B387" t="str">
            <v>848505.OTHER</v>
          </cell>
          <cell r="C387" t="str">
            <v>Depr-Other Assets</v>
          </cell>
          <cell r="F387">
            <v>880002</v>
          </cell>
          <cell r="G387" t="str">
            <v>SP-Dealer Promotion</v>
          </cell>
        </row>
        <row r="388">
          <cell r="B388" t="str">
            <v>848505.PHONE</v>
          </cell>
          <cell r="C388" t="str">
            <v>Depr-Telephone Sets</v>
          </cell>
          <cell r="F388">
            <v>880005</v>
          </cell>
          <cell r="G388" t="str">
            <v>COB-Sales Team Contest</v>
          </cell>
        </row>
        <row r="389">
          <cell r="B389" t="str">
            <v>848505.WELLR</v>
          </cell>
          <cell r="C389" t="str">
            <v>Depr-Tubewell &amp; Res</v>
          </cell>
          <cell r="F389">
            <v>880006</v>
          </cell>
          <cell r="G389" t="str">
            <v>DP-POS Material Develo</v>
          </cell>
        </row>
        <row r="390">
          <cell r="B390">
            <v>848506</v>
          </cell>
          <cell r="C390" t="str">
            <v>Depr-F&amp;F and Off Eqp</v>
          </cell>
          <cell r="F390">
            <v>881001</v>
          </cell>
          <cell r="G390" t="str">
            <v>Consumer Promotions</v>
          </cell>
        </row>
        <row r="391">
          <cell r="B391" t="str">
            <v>848507.FORK</v>
          </cell>
          <cell r="C391" t="str">
            <v>Depr-Forklifts</v>
          </cell>
          <cell r="F391" t="str">
            <v>881001.POS</v>
          </cell>
          <cell r="G391" t="str">
            <v>CP-POS Material Inside</v>
          </cell>
        </row>
        <row r="392">
          <cell r="B392" t="str">
            <v>848507.VEHI</v>
          </cell>
          <cell r="C392" t="str">
            <v>Depr-Vehicles</v>
          </cell>
          <cell r="F392">
            <v>881003</v>
          </cell>
          <cell r="G392" t="str">
            <v>SP-Consumer Promotions</v>
          </cell>
        </row>
        <row r="393">
          <cell r="B393" t="str">
            <v>848509.HARD</v>
          </cell>
          <cell r="C393" t="str">
            <v>Depr-Comp Hardware</v>
          </cell>
          <cell r="F393" t="str">
            <v>881001.UTCS</v>
          </cell>
          <cell r="G393" t="str">
            <v>CP-Summer UTC</v>
          </cell>
        </row>
        <row r="394">
          <cell r="B394" t="str">
            <v>848509.SOFT</v>
          </cell>
          <cell r="C394" t="str">
            <v>Depr-Comp Software</v>
          </cell>
          <cell r="F394" t="str">
            <v>881001.ADVT</v>
          </cell>
          <cell r="G394" t="str">
            <v>CP-Advt Goods Consumed</v>
          </cell>
        </row>
        <row r="395">
          <cell r="B395">
            <v>848514</v>
          </cell>
          <cell r="C395" t="str">
            <v>Depr-S&amp;M-Coolers</v>
          </cell>
          <cell r="F395">
            <v>881002</v>
          </cell>
          <cell r="G395" t="str">
            <v>SP-Music Activation</v>
          </cell>
        </row>
        <row r="396">
          <cell r="B396">
            <v>848601</v>
          </cell>
          <cell r="C396" t="str">
            <v>Depr-Containers-Bottles</v>
          </cell>
          <cell r="F396">
            <v>881007</v>
          </cell>
          <cell r="G396" t="str">
            <v>S&amp;D-SSCRATCH &amp; WIN</v>
          </cell>
        </row>
        <row r="397">
          <cell r="B397">
            <v>848602</v>
          </cell>
          <cell r="C397" t="str">
            <v>Depr-Containers-Crates</v>
          </cell>
          <cell r="F397">
            <v>896109</v>
          </cell>
          <cell r="G397" t="str">
            <v>Sales Incentive</v>
          </cell>
        </row>
        <row r="398">
          <cell r="B398">
            <v>848603</v>
          </cell>
          <cell r="C398" t="str">
            <v>Depr-Wooden pallets</v>
          </cell>
          <cell r="F398">
            <v>881008</v>
          </cell>
          <cell r="G398" t="str">
            <v>S&amp;D-Salesman/Dist contest</v>
          </cell>
        </row>
        <row r="399">
          <cell r="B399">
            <v>849601</v>
          </cell>
          <cell r="C399" t="str">
            <v>Inventory Adjustment A/C</v>
          </cell>
        </row>
        <row r="400">
          <cell r="B400">
            <v>849602</v>
          </cell>
          <cell r="C400" t="str">
            <v>Inventory Loss/Damage</v>
          </cell>
        </row>
        <row r="401">
          <cell r="B401">
            <v>849603</v>
          </cell>
          <cell r="C401" t="str">
            <v xml:space="preserve">Inventory Adjustment A/C   </v>
          </cell>
        </row>
        <row r="402">
          <cell r="B402">
            <v>849604</v>
          </cell>
          <cell r="C402" t="str">
            <v>Stock count adjustment</v>
          </cell>
        </row>
        <row r="403">
          <cell r="B403">
            <v>849605</v>
          </cell>
          <cell r="C403" t="str">
            <v>Stock Destroyed</v>
          </cell>
        </row>
        <row r="404">
          <cell r="B404">
            <v>850101</v>
          </cell>
          <cell r="C404" t="str">
            <v>Television-Media</v>
          </cell>
        </row>
        <row r="405">
          <cell r="B405">
            <v>852101</v>
          </cell>
          <cell r="C405" t="str">
            <v>Radio-Media</v>
          </cell>
        </row>
        <row r="406">
          <cell r="B406">
            <v>853101</v>
          </cell>
          <cell r="C406" t="str">
            <v>Newspapers-Media</v>
          </cell>
        </row>
        <row r="407">
          <cell r="B407">
            <v>855401</v>
          </cell>
          <cell r="C407" t="str">
            <v>Posters and Billboards</v>
          </cell>
        </row>
        <row r="408">
          <cell r="B408">
            <v>855402</v>
          </cell>
          <cell r="C408" t="str">
            <v>Poster Painted -Dev</v>
          </cell>
        </row>
        <row r="409">
          <cell r="B409">
            <v>855403</v>
          </cell>
          <cell r="C409" t="str">
            <v>Poster Painted Bills</v>
          </cell>
        </row>
        <row r="410">
          <cell r="B410">
            <v>856201</v>
          </cell>
          <cell r="C410" t="str">
            <v>Media Outdoor</v>
          </cell>
        </row>
        <row r="411">
          <cell r="B411" t="str">
            <v>880001.DPR</v>
          </cell>
          <cell r="C411" t="str">
            <v>Dealer Promotions</v>
          </cell>
        </row>
        <row r="412">
          <cell r="B412" t="str">
            <v>858601.GLOW</v>
          </cell>
          <cell r="C412" t="str">
            <v>Glow Signs</v>
          </cell>
        </row>
        <row r="413">
          <cell r="B413">
            <v>861101</v>
          </cell>
          <cell r="C413" t="str">
            <v>Outside Advert-Other-D</v>
          </cell>
        </row>
        <row r="414">
          <cell r="B414">
            <v>861301</v>
          </cell>
          <cell r="C414" t="str">
            <v>Advertising-Agency Com</v>
          </cell>
        </row>
        <row r="415">
          <cell r="B415">
            <v>871001</v>
          </cell>
          <cell r="C415" t="str">
            <v>Sampling</v>
          </cell>
        </row>
        <row r="416">
          <cell r="B416" t="str">
            <v>880001.ACTI</v>
          </cell>
          <cell r="C416" t="str">
            <v>COB-New A/C Activation</v>
          </cell>
        </row>
        <row r="417">
          <cell r="B417" t="str">
            <v>880001.AVAIL</v>
          </cell>
          <cell r="C417" t="str">
            <v>DP-Availability Drive</v>
          </cell>
        </row>
        <row r="418">
          <cell r="B418" t="str">
            <v>880001.COB</v>
          </cell>
          <cell r="C418" t="str">
            <v>COB-Trade Promotions</v>
          </cell>
        </row>
        <row r="419">
          <cell r="B419" t="str">
            <v>880001.TIUP</v>
          </cell>
          <cell r="C419" t="str">
            <v>COB-Tieup</v>
          </cell>
        </row>
        <row r="420">
          <cell r="B420" t="str">
            <v>880001.INJECT</v>
          </cell>
          <cell r="C420" t="str">
            <v>COB-Cases Injection</v>
          </cell>
        </row>
        <row r="421">
          <cell r="B421">
            <v>880002</v>
          </cell>
          <cell r="C421" t="str">
            <v>SP-Dealer Promotion</v>
          </cell>
        </row>
        <row r="422">
          <cell r="B422">
            <v>880003</v>
          </cell>
          <cell r="C422" t="str">
            <v>S&amp;D-Trade prom(Liq free)</v>
          </cell>
        </row>
        <row r="423">
          <cell r="B423">
            <v>880004</v>
          </cell>
          <cell r="C423" t="str">
            <v>S&amp;D OYA SCHEME</v>
          </cell>
        </row>
        <row r="424">
          <cell r="B424">
            <v>880005</v>
          </cell>
          <cell r="C424" t="str">
            <v>COB-SALES TEAM CONTEST</v>
          </cell>
        </row>
        <row r="425">
          <cell r="B425">
            <v>880006</v>
          </cell>
          <cell r="C425" t="str">
            <v>DP-POS Material Develo</v>
          </cell>
        </row>
        <row r="426">
          <cell r="B426">
            <v>880007</v>
          </cell>
          <cell r="C426" t="str">
            <v>NEWSPAPER MEDIA-MT</v>
          </cell>
        </row>
        <row r="427">
          <cell r="B427">
            <v>880008</v>
          </cell>
          <cell r="C427" t="str">
            <v>THIRD PARTY MISC. MEDIA-MT</v>
          </cell>
        </row>
        <row r="428">
          <cell r="B428">
            <v>880009</v>
          </cell>
          <cell r="C428" t="str">
            <v>POS SPACE PAINT MEDIA-MT</v>
          </cell>
        </row>
        <row r="429">
          <cell r="B429">
            <v>880010</v>
          </cell>
          <cell r="C429" t="str">
            <v>poster paint sign p&amp;d-prom.</v>
          </cell>
        </row>
        <row r="430">
          <cell r="B430">
            <v>880012</v>
          </cell>
          <cell r="C430" t="str">
            <v>TV-P&amp;D-Promotion</v>
          </cell>
        </row>
        <row r="431">
          <cell r="B431">
            <v>880013</v>
          </cell>
          <cell r="C431" t="str">
            <v>Radio-P&amp;D-Promotion</v>
          </cell>
        </row>
        <row r="432">
          <cell r="B432">
            <v>880014</v>
          </cell>
          <cell r="C432" t="str">
            <v>Poster paint signage md-pro</v>
          </cell>
        </row>
        <row r="433">
          <cell r="B433">
            <v>880015</v>
          </cell>
          <cell r="C433" t="str">
            <v>Mkt Research-Cust Tracking</v>
          </cell>
        </row>
        <row r="434">
          <cell r="B434" t="str">
            <v>881001.ADVT</v>
          </cell>
          <cell r="C434" t="str">
            <v>CP-Advt Goods Consumed</v>
          </cell>
        </row>
        <row r="435">
          <cell r="B435">
            <v>881003</v>
          </cell>
          <cell r="C435" t="str">
            <v>SP-Consumer Promotions</v>
          </cell>
        </row>
        <row r="436">
          <cell r="B436" t="str">
            <v>881001.UTCD</v>
          </cell>
          <cell r="C436" t="str">
            <v>CP-Dashain UTC</v>
          </cell>
        </row>
        <row r="437">
          <cell r="B437">
            <v>881002</v>
          </cell>
          <cell r="C437" t="str">
            <v>SP-Music Activation</v>
          </cell>
        </row>
        <row r="438">
          <cell r="B438" t="str">
            <v>880001.KEY</v>
          </cell>
          <cell r="C438" t="str">
            <v>Key Accounts</v>
          </cell>
        </row>
        <row r="439">
          <cell r="B439">
            <v>881004</v>
          </cell>
          <cell r="C439" t="str">
            <v>S&amp;D Tieup</v>
          </cell>
        </row>
        <row r="440">
          <cell r="B440">
            <v>881005</v>
          </cell>
          <cell r="C440" t="str">
            <v>S&amp;D Cases Injection</v>
          </cell>
        </row>
        <row r="441">
          <cell r="B441">
            <v>881006</v>
          </cell>
          <cell r="C441" t="str">
            <v>S&amp;D-SAMPLING</v>
          </cell>
        </row>
        <row r="442">
          <cell r="B442">
            <v>881007</v>
          </cell>
          <cell r="C442" t="str">
            <v>S&amp;D-SCRATCH &amp; WIN</v>
          </cell>
        </row>
        <row r="443">
          <cell r="B443">
            <v>881008</v>
          </cell>
          <cell r="C443" t="str">
            <v>S&amp;D-Dist contest</v>
          </cell>
        </row>
        <row r="444">
          <cell r="B444">
            <v>881009</v>
          </cell>
          <cell r="C444" t="str">
            <v>S&amp;D-Key Acccounts</v>
          </cell>
        </row>
        <row r="445">
          <cell r="B445">
            <v>881010</v>
          </cell>
          <cell r="C445" t="str">
            <v>S&amp;D New A/C Merchandise</v>
          </cell>
        </row>
        <row r="446">
          <cell r="B446">
            <v>881011</v>
          </cell>
          <cell r="C446" t="str">
            <v>POS inside prod &amp; dev-Prom.</v>
          </cell>
        </row>
        <row r="447">
          <cell r="B447">
            <v>881012</v>
          </cell>
          <cell r="C447" t="str">
            <v>OS Advt. other P&amp;D MT</v>
          </cell>
        </row>
        <row r="448">
          <cell r="B448">
            <v>881013</v>
          </cell>
          <cell r="C448" t="str">
            <v>POS MATERIAL OS P&amp;D-MT</v>
          </cell>
        </row>
        <row r="449">
          <cell r="B449">
            <v>881014</v>
          </cell>
          <cell r="C449" t="str">
            <v>POS MATERIAL OS P&amp;D-MT</v>
          </cell>
        </row>
        <row r="450">
          <cell r="B450">
            <v>896102</v>
          </cell>
          <cell r="C450" t="str">
            <v>S&amp;D Customer promotion</v>
          </cell>
        </row>
        <row r="451">
          <cell r="B451">
            <v>896103</v>
          </cell>
          <cell r="C451" t="str">
            <v>S&amp;D Outdoor misc. media- MT</v>
          </cell>
        </row>
        <row r="452">
          <cell r="B452">
            <v>896106</v>
          </cell>
          <cell r="C452" t="str">
            <v>Availability drive</v>
          </cell>
        </row>
        <row r="453">
          <cell r="B453">
            <v>896107</v>
          </cell>
          <cell r="C453" t="str">
            <v>MIT</v>
          </cell>
        </row>
        <row r="454">
          <cell r="B454">
            <v>896108</v>
          </cell>
          <cell r="C454" t="str">
            <v>Sales Incentive(Dist.)</v>
          </cell>
        </row>
        <row r="455">
          <cell r="B455">
            <v>896109</v>
          </cell>
          <cell r="C455" t="str">
            <v>Sales Incentive</v>
          </cell>
        </row>
        <row r="456">
          <cell r="B456">
            <v>891602</v>
          </cell>
          <cell r="C456" t="str">
            <v>Customer Promotion</v>
          </cell>
        </row>
        <row r="457">
          <cell r="B457">
            <v>891603</v>
          </cell>
          <cell r="C457" t="str">
            <v>Newspaper Production</v>
          </cell>
        </row>
        <row r="458">
          <cell r="B458" t="str">
            <v>804201.SAP</v>
          </cell>
          <cell r="C458" t="str">
            <v>SAP Training</v>
          </cell>
        </row>
        <row r="459">
          <cell r="B459">
            <v>820104</v>
          </cell>
          <cell r="C459" t="str">
            <v>Computer Charges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D2" t="str">
            <v>JDE Code</v>
          </cell>
          <cell r="E2" t="str">
            <v xml:space="preserve">Account  Title        </v>
          </cell>
          <cell r="F2" t="str">
            <v>Scale Code</v>
          </cell>
          <cell r="G2" t="str">
            <v>Scale Code Definition</v>
          </cell>
          <cell r="H2" t="str">
            <v>BNL CC</v>
          </cell>
          <cell r="I2" t="str">
            <v>BNL CC Name</v>
          </cell>
          <cell r="J2" t="str">
            <v>Function Area Code</v>
          </cell>
          <cell r="K2" t="str">
            <v>Function Area Name</v>
          </cell>
          <cell r="L2" t="str">
            <v>JDE &amp; CC</v>
          </cell>
          <cell r="M2">
            <v>41275</v>
          </cell>
          <cell r="N2">
            <v>41306</v>
          </cell>
          <cell r="O2">
            <v>41334</v>
          </cell>
          <cell r="P2">
            <v>41365</v>
          </cell>
          <cell r="Q2">
            <v>41395</v>
          </cell>
          <cell r="R2">
            <v>41426</v>
          </cell>
          <cell r="S2">
            <v>41456</v>
          </cell>
          <cell r="T2">
            <v>41487</v>
          </cell>
          <cell r="U2">
            <v>41518</v>
          </cell>
          <cell r="V2">
            <v>41548</v>
          </cell>
          <cell r="W2">
            <v>41579</v>
          </cell>
          <cell r="X2">
            <v>41609</v>
          </cell>
          <cell r="Y2">
            <v>41640</v>
          </cell>
          <cell r="Z2">
            <v>41671</v>
          </cell>
          <cell r="AA2">
            <v>41699</v>
          </cell>
          <cell r="AB2">
            <v>41730</v>
          </cell>
          <cell r="AC2">
            <v>41760</v>
          </cell>
          <cell r="AD2">
            <v>41791</v>
          </cell>
          <cell r="AE2">
            <v>41821</v>
          </cell>
          <cell r="AF2">
            <v>41852</v>
          </cell>
          <cell r="AG2">
            <v>41883</v>
          </cell>
          <cell r="AH2">
            <v>41913</v>
          </cell>
          <cell r="AI2">
            <v>41944</v>
          </cell>
          <cell r="AJ2">
            <v>41974</v>
          </cell>
          <cell r="AK2">
            <v>42005</v>
          </cell>
          <cell r="AM2">
            <v>41275</v>
          </cell>
          <cell r="AN2">
            <v>41306</v>
          </cell>
          <cell r="AO2">
            <v>41334</v>
          </cell>
          <cell r="AP2">
            <v>41365</v>
          </cell>
          <cell r="AQ2">
            <v>41395</v>
          </cell>
          <cell r="AR2">
            <v>41426</v>
          </cell>
          <cell r="AS2">
            <v>41456</v>
          </cell>
          <cell r="AT2">
            <v>41487</v>
          </cell>
          <cell r="AU2">
            <v>41518</v>
          </cell>
          <cell r="AV2">
            <v>41548</v>
          </cell>
          <cell r="AW2">
            <v>41579</v>
          </cell>
          <cell r="AX2">
            <v>41609</v>
          </cell>
          <cell r="AY2">
            <v>41640</v>
          </cell>
          <cell r="AZ2">
            <v>41671</v>
          </cell>
          <cell r="BA2">
            <v>41699</v>
          </cell>
          <cell r="BB2">
            <v>41730</v>
          </cell>
          <cell r="BC2">
            <v>41760</v>
          </cell>
          <cell r="BD2">
            <v>41791</v>
          </cell>
          <cell r="BE2">
            <v>41821</v>
          </cell>
          <cell r="BF2">
            <v>41852</v>
          </cell>
          <cell r="BG2">
            <v>41883</v>
          </cell>
          <cell r="BH2">
            <v>41913</v>
          </cell>
          <cell r="BI2">
            <v>41944</v>
          </cell>
          <cell r="BJ2">
            <v>41974</v>
          </cell>
          <cell r="BK2">
            <v>42019</v>
          </cell>
        </row>
        <row r="3">
          <cell r="D3" t="str">
            <v>113101.NBL220</v>
          </cell>
          <cell r="E3" t="str">
            <v>Nepal Bank Limited</v>
          </cell>
          <cell r="F3">
            <v>105520000</v>
          </cell>
          <cell r="G3" t="str">
            <v>Disb Acct-NIBU N-US</v>
          </cell>
          <cell r="H3">
            <v>0</v>
          </cell>
          <cell r="I3" t="str">
            <v/>
          </cell>
          <cell r="J3">
            <v>0</v>
          </cell>
          <cell r="K3" t="str">
            <v/>
          </cell>
          <cell r="L3">
            <v>0</v>
          </cell>
          <cell r="M3">
            <v>4667068.92</v>
          </cell>
          <cell r="N3">
            <v>1581666.92</v>
          </cell>
          <cell r="O3">
            <v>7358072.8899999997</v>
          </cell>
          <cell r="P3">
            <v>14472159.51</v>
          </cell>
          <cell r="Q3">
            <v>7307257.4000000004</v>
          </cell>
          <cell r="R3">
            <v>9950345.1899999995</v>
          </cell>
          <cell r="S3">
            <v>5917194.79</v>
          </cell>
          <cell r="T3">
            <v>7748773.79</v>
          </cell>
          <cell r="U3">
            <v>17401035.18</v>
          </cell>
          <cell r="V3">
            <v>10102570.93</v>
          </cell>
          <cell r="W3">
            <v>2310999</v>
          </cell>
          <cell r="X3">
            <v>863549.79</v>
          </cell>
          <cell r="Y3">
            <v>3161644.89</v>
          </cell>
          <cell r="Z3">
            <v>14692428.99</v>
          </cell>
          <cell r="AA3">
            <v>6203629.5800000001</v>
          </cell>
          <cell r="AB3">
            <v>7816137.6600000001</v>
          </cell>
          <cell r="AC3">
            <v>16354270.189999999</v>
          </cell>
          <cell r="AD3">
            <v>15612940.23</v>
          </cell>
          <cell r="AE3">
            <v>13010074.83</v>
          </cell>
          <cell r="AF3">
            <v>18227627.940000001</v>
          </cell>
          <cell r="AG3">
            <v>7179650.3200000003</v>
          </cell>
          <cell r="AH3">
            <v>5444002.1500000004</v>
          </cell>
          <cell r="AI3">
            <v>3226526.84</v>
          </cell>
          <cell r="AJ3">
            <v>2656232.46</v>
          </cell>
          <cell r="AK3">
            <v>1748006.0499999998</v>
          </cell>
          <cell r="AL3">
            <v>0</v>
          </cell>
          <cell r="AM3">
            <v>4667068.92</v>
          </cell>
          <cell r="AN3">
            <v>-3085402</v>
          </cell>
          <cell r="AO3">
            <v>5776405.9699999997</v>
          </cell>
          <cell r="AP3">
            <v>7114086.6200000001</v>
          </cell>
          <cell r="AQ3">
            <v>-7164902.1099999994</v>
          </cell>
          <cell r="AR3">
            <v>2643087.7899999991</v>
          </cell>
          <cell r="AS3">
            <v>-4033150.3999999994</v>
          </cell>
          <cell r="AT3">
            <v>1831579</v>
          </cell>
          <cell r="AU3">
            <v>9652261.3900000006</v>
          </cell>
          <cell r="AV3">
            <v>-7298464.25</v>
          </cell>
          <cell r="AW3">
            <v>-7791571.9299999997</v>
          </cell>
          <cell r="AX3">
            <v>-1447449.21</v>
          </cell>
          <cell r="AY3">
            <v>3161644.89</v>
          </cell>
          <cell r="AZ3">
            <v>11530784.1</v>
          </cell>
          <cell r="BA3">
            <v>-8488799.4100000001</v>
          </cell>
          <cell r="BB3">
            <v>1612508.08</v>
          </cell>
          <cell r="BC3">
            <v>8538132.5299999993</v>
          </cell>
          <cell r="BD3">
            <v>-741329.95999999903</v>
          </cell>
          <cell r="BE3">
            <v>-2602865.4000000004</v>
          </cell>
          <cell r="BF3">
            <v>5217553.1100000013</v>
          </cell>
          <cell r="BG3">
            <v>-11047977.620000001</v>
          </cell>
          <cell r="BH3">
            <v>-1735648.17</v>
          </cell>
          <cell r="BI3">
            <v>-2217475.3100000005</v>
          </cell>
          <cell r="BJ3">
            <v>-570294.37999999989</v>
          </cell>
          <cell r="BK3">
            <v>1748006.0499999998</v>
          </cell>
        </row>
        <row r="4">
          <cell r="D4" t="str">
            <v>113101.NBL236</v>
          </cell>
          <cell r="E4" t="str">
            <v>Nepal Bank Limited</v>
          </cell>
          <cell r="F4">
            <v>105520000</v>
          </cell>
          <cell r="G4" t="str">
            <v>Disb Acct-NIBU N-US</v>
          </cell>
          <cell r="H4">
            <v>0</v>
          </cell>
          <cell r="I4" t="str">
            <v/>
          </cell>
          <cell r="J4">
            <v>0</v>
          </cell>
          <cell r="K4" t="str">
            <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row>
        <row r="5">
          <cell r="D5" t="str">
            <v>113101.EBL008</v>
          </cell>
          <cell r="E5" t="str">
            <v>Everest Bank Limited</v>
          </cell>
          <cell r="F5">
            <v>105730000</v>
          </cell>
          <cell r="G5" t="str">
            <v>Disb Acct-IBU Non US</v>
          </cell>
          <cell r="H5">
            <v>0</v>
          </cell>
          <cell r="I5" t="str">
            <v/>
          </cell>
          <cell r="J5">
            <v>0</v>
          </cell>
          <cell r="K5" t="str">
            <v/>
          </cell>
          <cell r="L5">
            <v>0</v>
          </cell>
          <cell r="M5">
            <v>4772596.32</v>
          </cell>
          <cell r="N5">
            <v>189460.88</v>
          </cell>
          <cell r="O5">
            <v>10909220.050000001</v>
          </cell>
          <cell r="P5">
            <v>10394741.050000001</v>
          </cell>
          <cell r="Q5">
            <v>6244814.1399999997</v>
          </cell>
          <cell r="R5">
            <v>5742134.6399999997</v>
          </cell>
          <cell r="S5">
            <v>4309973.1399999997</v>
          </cell>
          <cell r="T5">
            <v>8228149.5499999998</v>
          </cell>
          <cell r="U5">
            <v>6289589.5499999998</v>
          </cell>
          <cell r="V5">
            <v>6596019.5499999998</v>
          </cell>
          <cell r="W5">
            <v>564553.51</v>
          </cell>
          <cell r="X5">
            <v>102223.01</v>
          </cell>
          <cell r="Y5">
            <v>3746665.8200000003</v>
          </cell>
          <cell r="Z5">
            <v>11519815.77</v>
          </cell>
          <cell r="AA5">
            <v>4260873.2699999996</v>
          </cell>
          <cell r="AB5">
            <v>3826040.72</v>
          </cell>
          <cell r="AC5">
            <v>12654197.1</v>
          </cell>
          <cell r="AD5">
            <v>18080976.600000001</v>
          </cell>
          <cell r="AE5">
            <v>2516298.25</v>
          </cell>
          <cell r="AF5">
            <v>9536967.25</v>
          </cell>
          <cell r="AG5">
            <v>24989094.75</v>
          </cell>
          <cell r="AH5">
            <v>5236718.2699999996</v>
          </cell>
          <cell r="AI5">
            <v>4703900.0999999996</v>
          </cell>
          <cell r="AJ5">
            <v>2435278.6</v>
          </cell>
          <cell r="AK5">
            <v>2176841.9700000002</v>
          </cell>
          <cell r="AM5">
            <v>4772596.32</v>
          </cell>
          <cell r="AN5">
            <v>-4583135.4400000004</v>
          </cell>
          <cell r="AO5">
            <v>10719759.17</v>
          </cell>
          <cell r="AP5">
            <v>-514479</v>
          </cell>
          <cell r="AQ5">
            <v>-4149926.9100000011</v>
          </cell>
          <cell r="AR5">
            <v>-502679.5</v>
          </cell>
          <cell r="AS5">
            <v>-1432161.5</v>
          </cell>
          <cell r="AT5">
            <v>3918176.41</v>
          </cell>
          <cell r="AU5">
            <v>-1938560</v>
          </cell>
          <cell r="AV5">
            <v>306430</v>
          </cell>
          <cell r="AW5">
            <v>-6031466.04</v>
          </cell>
          <cell r="AX5">
            <v>-462330.5</v>
          </cell>
          <cell r="AY5">
            <v>3746665.8200000003</v>
          </cell>
          <cell r="AZ5">
            <v>7773149.9499999993</v>
          </cell>
          <cell r="BA5">
            <v>-7258942.5</v>
          </cell>
          <cell r="BB5">
            <v>-434832.54999999935</v>
          </cell>
          <cell r="BC5">
            <v>8828156.379999999</v>
          </cell>
          <cell r="BD5">
            <v>5426779.5000000019</v>
          </cell>
          <cell r="BE5">
            <v>-15564678.350000001</v>
          </cell>
          <cell r="BF5">
            <v>7020669</v>
          </cell>
          <cell r="BG5">
            <v>15452127.5</v>
          </cell>
          <cell r="BH5">
            <v>-19752376.48</v>
          </cell>
          <cell r="BI5">
            <v>-532818.16999999993</v>
          </cell>
          <cell r="BJ5">
            <v>-2268621.4999999995</v>
          </cell>
          <cell r="BK5">
            <v>2176841.9700000002</v>
          </cell>
        </row>
        <row r="6">
          <cell r="D6" t="str">
            <v>113101.SCB330</v>
          </cell>
          <cell r="E6" t="str">
            <v>Standard Chartered Bank</v>
          </cell>
          <cell r="F6">
            <v>210101000</v>
          </cell>
          <cell r="G6" t="str">
            <v>Bank Overdrafts</v>
          </cell>
          <cell r="H6">
            <v>0</v>
          </cell>
          <cell r="I6" t="str">
            <v/>
          </cell>
          <cell r="J6">
            <v>0</v>
          </cell>
          <cell r="K6" t="str">
            <v/>
          </cell>
          <cell r="L6">
            <v>0</v>
          </cell>
          <cell r="M6">
            <v>-276668725.30000001</v>
          </cell>
          <cell r="N6">
            <v>-305034301.67000002</v>
          </cell>
          <cell r="O6">
            <v>-292525189.92000002</v>
          </cell>
          <cell r="P6">
            <v>-371122128.60000002</v>
          </cell>
          <cell r="Q6">
            <v>-362051911.61000001</v>
          </cell>
          <cell r="R6">
            <v>-562295580.42999995</v>
          </cell>
          <cell r="S6">
            <v>-627953695.04999995</v>
          </cell>
          <cell r="T6">
            <v>-573962493.38999999</v>
          </cell>
          <cell r="U6">
            <v>-452994113.18000001</v>
          </cell>
          <cell r="V6">
            <v>-546460199.98000002</v>
          </cell>
          <cell r="W6">
            <v>-621894006.66999996</v>
          </cell>
          <cell r="X6">
            <v>-612138706.15999997</v>
          </cell>
          <cell r="Y6">
            <v>-617200943.23000002</v>
          </cell>
          <cell r="Z6">
            <v>-726566547.62</v>
          </cell>
          <cell r="AA6">
            <v>-707172692.95000005</v>
          </cell>
          <cell r="AB6">
            <v>-746737011.59000003</v>
          </cell>
          <cell r="AC6">
            <v>-637661756.25999999</v>
          </cell>
          <cell r="AD6">
            <v>-570451850.34000003</v>
          </cell>
          <cell r="AE6">
            <v>-492614804.29000002</v>
          </cell>
          <cell r="AF6">
            <v>-601584325.25999999</v>
          </cell>
          <cell r="AG6">
            <v>-555271979.94000006</v>
          </cell>
          <cell r="AH6">
            <v>-478190862.16000003</v>
          </cell>
          <cell r="AI6">
            <v>-319817546.69</v>
          </cell>
          <cell r="AJ6">
            <v>-329375632.63999999</v>
          </cell>
          <cell r="AK6">
            <v>-365978329.42000002</v>
          </cell>
          <cell r="AM6">
            <v>-276668725.30000001</v>
          </cell>
          <cell r="AN6">
            <v>-28365576.370000005</v>
          </cell>
          <cell r="AO6">
            <v>12509111.75</v>
          </cell>
          <cell r="AP6">
            <v>-78596938.680000007</v>
          </cell>
          <cell r="AQ6">
            <v>9070216.9900000095</v>
          </cell>
          <cell r="AR6">
            <v>-200243668.81999993</v>
          </cell>
          <cell r="AS6">
            <v>-65658114.620000005</v>
          </cell>
          <cell r="AT6">
            <v>53991201.659999967</v>
          </cell>
          <cell r="AU6">
            <v>120968380.20999998</v>
          </cell>
          <cell r="AV6">
            <v>-93466086.800000012</v>
          </cell>
          <cell r="AW6">
            <v>-75433806.689999938</v>
          </cell>
          <cell r="AX6">
            <v>9755300.5099999905</v>
          </cell>
          <cell r="AY6">
            <v>-617200943.23000002</v>
          </cell>
          <cell r="AZ6">
            <v>-109365604.38999999</v>
          </cell>
          <cell r="BA6">
            <v>19393854.669999957</v>
          </cell>
          <cell r="BB6">
            <v>-39564318.639999986</v>
          </cell>
          <cell r="BC6">
            <v>109075255.33000004</v>
          </cell>
          <cell r="BD6">
            <v>67209905.919999957</v>
          </cell>
          <cell r="BE6">
            <v>77837046.050000012</v>
          </cell>
          <cell r="BF6">
            <v>-108969520.96999997</v>
          </cell>
          <cell r="BG6">
            <v>46312345.319999933</v>
          </cell>
          <cell r="BH6">
            <v>77081117.780000031</v>
          </cell>
          <cell r="BI6">
            <v>158373315.47000003</v>
          </cell>
          <cell r="BJ6">
            <v>-9558085.9499999881</v>
          </cell>
          <cell r="BK6">
            <v>-365978329.42000002</v>
          </cell>
        </row>
        <row r="7">
          <cell r="D7" t="str">
            <v>113101.NIC720C</v>
          </cell>
          <cell r="E7" t="str">
            <v>NIC Bank Limited</v>
          </cell>
          <cell r="F7">
            <v>105730000</v>
          </cell>
          <cell r="G7" t="str">
            <v>Disb Acct-IBU Non US</v>
          </cell>
          <cell r="H7">
            <v>0</v>
          </cell>
          <cell r="I7" t="str">
            <v/>
          </cell>
          <cell r="J7">
            <v>0</v>
          </cell>
          <cell r="K7" t="str">
            <v/>
          </cell>
          <cell r="L7">
            <v>0</v>
          </cell>
          <cell r="M7">
            <v>7490863.3700000001</v>
          </cell>
          <cell r="N7">
            <v>225299.75</v>
          </cell>
          <cell r="O7">
            <v>4946479.75</v>
          </cell>
          <cell r="P7">
            <v>8748759.75</v>
          </cell>
          <cell r="Q7">
            <v>6163219.75</v>
          </cell>
          <cell r="R7">
            <v>7107247.75</v>
          </cell>
          <cell r="S7">
            <v>3837534.75</v>
          </cell>
          <cell r="T7">
            <v>9431949.9800000004</v>
          </cell>
          <cell r="U7">
            <v>5594679.9800000004</v>
          </cell>
          <cell r="V7">
            <v>6531624.9800000004</v>
          </cell>
          <cell r="W7">
            <v>1363467.26</v>
          </cell>
          <cell r="X7">
            <v>125207.21</v>
          </cell>
          <cell r="Y7">
            <v>2590746.67</v>
          </cell>
          <cell r="Z7">
            <v>10953476.390000001</v>
          </cell>
          <cell r="AA7">
            <v>4013996.39</v>
          </cell>
          <cell r="AB7">
            <v>5222096.45</v>
          </cell>
          <cell r="AC7">
            <v>13959500.26</v>
          </cell>
          <cell r="AD7">
            <v>14843695.26</v>
          </cell>
          <cell r="AE7">
            <v>2144177.37</v>
          </cell>
          <cell r="AF7">
            <v>11547862.369999999</v>
          </cell>
          <cell r="AG7">
            <v>2120637.37</v>
          </cell>
          <cell r="AH7">
            <v>3356772.37</v>
          </cell>
          <cell r="AI7">
            <v>229053.57</v>
          </cell>
          <cell r="AJ7">
            <v>4794053.57</v>
          </cell>
          <cell r="AK7">
            <v>1295653.57</v>
          </cell>
          <cell r="AM7">
            <v>7490863.3700000001</v>
          </cell>
          <cell r="AN7">
            <v>-7265563.6200000001</v>
          </cell>
          <cell r="AO7">
            <v>4721180</v>
          </cell>
          <cell r="AP7">
            <v>3802280</v>
          </cell>
          <cell r="AQ7">
            <v>-2585540</v>
          </cell>
          <cell r="AR7">
            <v>944028</v>
          </cell>
          <cell r="AS7">
            <v>-3269713</v>
          </cell>
          <cell r="AT7">
            <v>5594415.2300000004</v>
          </cell>
          <cell r="AU7">
            <v>-3837270</v>
          </cell>
          <cell r="AV7">
            <v>936945</v>
          </cell>
          <cell r="AW7">
            <v>-5168157.7200000007</v>
          </cell>
          <cell r="AX7">
            <v>-1238260.05</v>
          </cell>
          <cell r="AY7">
            <v>2590746.67</v>
          </cell>
          <cell r="AZ7">
            <v>8362729.7200000007</v>
          </cell>
          <cell r="BA7">
            <v>-6939480</v>
          </cell>
          <cell r="BB7">
            <v>1208100.06</v>
          </cell>
          <cell r="BC7">
            <v>8737403.8099999987</v>
          </cell>
          <cell r="BD7">
            <v>884195</v>
          </cell>
          <cell r="BE7">
            <v>-12699517.890000001</v>
          </cell>
          <cell r="BF7">
            <v>9403685</v>
          </cell>
          <cell r="BG7">
            <v>-9427225</v>
          </cell>
          <cell r="BH7">
            <v>1236135</v>
          </cell>
          <cell r="BI7">
            <v>-3127718.8000000003</v>
          </cell>
          <cell r="BJ7">
            <v>4565000</v>
          </cell>
          <cell r="BK7">
            <v>1295653.57</v>
          </cell>
        </row>
        <row r="8">
          <cell r="D8" t="str">
            <v>113101.NMB871F</v>
          </cell>
          <cell r="E8" t="str">
            <v>NMB Bank Limited</v>
          </cell>
          <cell r="F8">
            <v>105730000</v>
          </cell>
          <cell r="G8" t="str">
            <v>Disb Acct-IBU Non US</v>
          </cell>
          <cell r="H8">
            <v>0</v>
          </cell>
          <cell r="I8" t="str">
            <v/>
          </cell>
          <cell r="J8">
            <v>0</v>
          </cell>
          <cell r="K8" t="str">
            <v/>
          </cell>
          <cell r="L8">
            <v>0</v>
          </cell>
          <cell r="M8">
            <v>3979850</v>
          </cell>
          <cell r="N8">
            <v>39222.28</v>
          </cell>
          <cell r="O8">
            <v>5918457.2800000003</v>
          </cell>
          <cell r="P8">
            <v>7933622.2800000003</v>
          </cell>
          <cell r="Q8">
            <v>9441283.6899999995</v>
          </cell>
          <cell r="R8">
            <v>12536815.689999999</v>
          </cell>
          <cell r="S8">
            <v>5808185.6900000004</v>
          </cell>
          <cell r="T8">
            <v>14774575.24</v>
          </cell>
          <cell r="U8">
            <v>20207425.239999998</v>
          </cell>
          <cell r="V8">
            <v>24973305.59</v>
          </cell>
          <cell r="W8">
            <v>2944973.2</v>
          </cell>
          <cell r="X8">
            <v>543293.19999999995</v>
          </cell>
          <cell r="Y8">
            <v>3863199.2</v>
          </cell>
          <cell r="Z8">
            <v>17232657.34</v>
          </cell>
          <cell r="AA8">
            <v>46576475.340000004</v>
          </cell>
          <cell r="AB8">
            <v>5028771.5199999996</v>
          </cell>
          <cell r="AC8">
            <v>9921842.6899999995</v>
          </cell>
          <cell r="AD8">
            <v>19453131.77</v>
          </cell>
          <cell r="AE8">
            <v>18422285.879999999</v>
          </cell>
          <cell r="AF8">
            <v>8125929.9199999999</v>
          </cell>
          <cell r="AG8">
            <v>3786154.76</v>
          </cell>
          <cell r="AH8">
            <v>5683798.7599999998</v>
          </cell>
          <cell r="AI8">
            <v>1828988.63</v>
          </cell>
          <cell r="AJ8">
            <v>6478562.6299999999</v>
          </cell>
          <cell r="AK8">
            <v>9522241.2599999998</v>
          </cell>
          <cell r="AM8">
            <v>3979850</v>
          </cell>
          <cell r="AN8">
            <v>-3940627.72</v>
          </cell>
          <cell r="AO8">
            <v>5879235</v>
          </cell>
          <cell r="AP8">
            <v>2015165</v>
          </cell>
          <cell r="AQ8">
            <v>1507661.4099999992</v>
          </cell>
          <cell r="AR8">
            <v>3095532</v>
          </cell>
          <cell r="AS8">
            <v>-6728629.9999999991</v>
          </cell>
          <cell r="AT8">
            <v>8966389.5500000007</v>
          </cell>
          <cell r="AU8">
            <v>5432849.9999999981</v>
          </cell>
          <cell r="AV8">
            <v>4765880.3500000015</v>
          </cell>
          <cell r="AW8">
            <v>-22028332.390000001</v>
          </cell>
          <cell r="AX8">
            <v>-2401680</v>
          </cell>
          <cell r="AY8">
            <v>3863199.2</v>
          </cell>
          <cell r="AZ8">
            <v>13369458.140000001</v>
          </cell>
          <cell r="BA8">
            <v>29343818.000000004</v>
          </cell>
          <cell r="BB8">
            <v>-41547703.820000008</v>
          </cell>
          <cell r="BC8">
            <v>4893071.17</v>
          </cell>
          <cell r="BD8">
            <v>9531289.0800000001</v>
          </cell>
          <cell r="BE8">
            <v>-1030845.8900000006</v>
          </cell>
          <cell r="BF8">
            <v>-10296355.959999999</v>
          </cell>
          <cell r="BG8">
            <v>-4339775.16</v>
          </cell>
          <cell r="BH8">
            <v>1897644</v>
          </cell>
          <cell r="BI8">
            <v>-3854810.13</v>
          </cell>
          <cell r="BJ8">
            <v>4649574</v>
          </cell>
          <cell r="BK8">
            <v>9522241.2599999998</v>
          </cell>
        </row>
        <row r="9">
          <cell r="D9">
            <v>113602</v>
          </cell>
          <cell r="E9" t="str">
            <v>Petty Cash</v>
          </cell>
          <cell r="F9">
            <v>105540000</v>
          </cell>
          <cell r="G9" t="str">
            <v>Petty Cash - Non US</v>
          </cell>
          <cell r="H9">
            <v>0</v>
          </cell>
          <cell r="I9" t="str">
            <v/>
          </cell>
          <cell r="J9">
            <v>0</v>
          </cell>
          <cell r="K9" t="str">
            <v/>
          </cell>
          <cell r="L9">
            <v>0</v>
          </cell>
          <cell r="M9">
            <v>7492</v>
          </cell>
          <cell r="N9">
            <v>34731</v>
          </cell>
          <cell r="O9">
            <v>1070</v>
          </cell>
          <cell r="P9">
            <v>152</v>
          </cell>
          <cell r="Q9">
            <v>22067</v>
          </cell>
          <cell r="R9">
            <v>9424</v>
          </cell>
          <cell r="S9">
            <v>5014</v>
          </cell>
          <cell r="T9">
            <v>22000</v>
          </cell>
          <cell r="U9">
            <v>8500</v>
          </cell>
          <cell r="V9">
            <v>29372</v>
          </cell>
          <cell r="W9">
            <v>805</v>
          </cell>
          <cell r="X9">
            <v>23892</v>
          </cell>
          <cell r="Y9">
            <v>34984</v>
          </cell>
          <cell r="Z9">
            <v>37438</v>
          </cell>
          <cell r="AA9">
            <v>33117</v>
          </cell>
          <cell r="AB9">
            <v>11485</v>
          </cell>
          <cell r="AC9">
            <v>25704</v>
          </cell>
          <cell r="AD9">
            <v>919</v>
          </cell>
          <cell r="AE9">
            <v>3253</v>
          </cell>
          <cell r="AF9">
            <v>2446</v>
          </cell>
          <cell r="AG9">
            <v>5784</v>
          </cell>
          <cell r="AH9">
            <v>1037</v>
          </cell>
          <cell r="AI9">
            <v>56265</v>
          </cell>
          <cell r="AJ9">
            <v>27142</v>
          </cell>
          <cell r="AK9">
            <v>41940</v>
          </cell>
          <cell r="AM9">
            <v>7492</v>
          </cell>
          <cell r="AN9">
            <v>27239</v>
          </cell>
          <cell r="AO9">
            <v>-33661</v>
          </cell>
          <cell r="AP9">
            <v>-918</v>
          </cell>
          <cell r="AQ9">
            <v>21915</v>
          </cell>
          <cell r="AR9">
            <v>-12643</v>
          </cell>
          <cell r="AS9">
            <v>-4410</v>
          </cell>
          <cell r="AT9">
            <v>16986</v>
          </cell>
          <cell r="AU9">
            <v>-13500</v>
          </cell>
          <cell r="AV9">
            <v>20872</v>
          </cell>
          <cell r="AW9">
            <v>-28567</v>
          </cell>
          <cell r="AX9">
            <v>23087</v>
          </cell>
          <cell r="AY9">
            <v>34984</v>
          </cell>
          <cell r="AZ9">
            <v>2454</v>
          </cell>
          <cell r="BA9">
            <v>-4321</v>
          </cell>
          <cell r="BB9">
            <v>-21632</v>
          </cell>
          <cell r="BC9">
            <v>14219</v>
          </cell>
          <cell r="BD9">
            <v>-24785</v>
          </cell>
          <cell r="BE9">
            <v>2334</v>
          </cell>
          <cell r="BF9">
            <v>-807</v>
          </cell>
          <cell r="BG9">
            <v>3338</v>
          </cell>
          <cell r="BH9">
            <v>-4747</v>
          </cell>
          <cell r="BI9">
            <v>55228</v>
          </cell>
          <cell r="BJ9">
            <v>-29123</v>
          </cell>
          <cell r="BK9">
            <v>41940</v>
          </cell>
        </row>
        <row r="10">
          <cell r="D10">
            <v>113603</v>
          </cell>
          <cell r="E10" t="str">
            <v>Local Floats</v>
          </cell>
          <cell r="F10">
            <v>105540000</v>
          </cell>
          <cell r="G10" t="str">
            <v>Petty Cash - Non US</v>
          </cell>
          <cell r="H10">
            <v>0</v>
          </cell>
          <cell r="I10" t="str">
            <v/>
          </cell>
          <cell r="J10">
            <v>0</v>
          </cell>
          <cell r="K10" t="str">
            <v/>
          </cell>
          <cell r="L10">
            <v>0</v>
          </cell>
          <cell r="M10">
            <v>1502324.29</v>
          </cell>
          <cell r="N10">
            <v>1346877.01</v>
          </cell>
          <cell r="O10">
            <v>1457040.52</v>
          </cell>
          <cell r="P10">
            <v>807932.34</v>
          </cell>
          <cell r="Q10">
            <v>1014092.19</v>
          </cell>
          <cell r="R10">
            <v>486889.01</v>
          </cell>
          <cell r="S10">
            <v>96630</v>
          </cell>
          <cell r="T10">
            <v>40000</v>
          </cell>
          <cell r="U10">
            <v>40000</v>
          </cell>
          <cell r="V10">
            <v>40000</v>
          </cell>
          <cell r="W10">
            <v>40000</v>
          </cell>
          <cell r="X10">
            <v>0</v>
          </cell>
          <cell r="Y10">
            <v>25000</v>
          </cell>
          <cell r="Z10">
            <v>40000</v>
          </cell>
          <cell r="AA10">
            <v>25000</v>
          </cell>
          <cell r="AB10">
            <v>25000</v>
          </cell>
          <cell r="AC10">
            <v>25000</v>
          </cell>
          <cell r="AD10">
            <v>25000</v>
          </cell>
          <cell r="AE10">
            <v>50000</v>
          </cell>
          <cell r="AF10">
            <v>50000</v>
          </cell>
          <cell r="AG10">
            <v>37130</v>
          </cell>
          <cell r="AH10">
            <v>33154.5</v>
          </cell>
          <cell r="AI10">
            <v>25000</v>
          </cell>
          <cell r="AJ10">
            <v>0</v>
          </cell>
          <cell r="AK10">
            <v>50000</v>
          </cell>
          <cell r="AM10">
            <v>1502324.29</v>
          </cell>
          <cell r="AN10">
            <v>-155447.28000000003</v>
          </cell>
          <cell r="AO10">
            <v>110163.51000000001</v>
          </cell>
          <cell r="AP10">
            <v>-649108.18000000005</v>
          </cell>
          <cell r="AQ10">
            <v>206159.84999999998</v>
          </cell>
          <cell r="AR10">
            <v>-527203.17999999993</v>
          </cell>
          <cell r="AS10">
            <v>-390259.01</v>
          </cell>
          <cell r="AT10">
            <v>-56630</v>
          </cell>
          <cell r="AU10">
            <v>0</v>
          </cell>
          <cell r="AV10">
            <v>0</v>
          </cell>
          <cell r="AW10">
            <v>0</v>
          </cell>
          <cell r="AX10">
            <v>-40000</v>
          </cell>
          <cell r="AY10">
            <v>25000</v>
          </cell>
          <cell r="AZ10">
            <v>15000</v>
          </cell>
          <cell r="BA10">
            <v>-15000</v>
          </cell>
          <cell r="BB10">
            <v>0</v>
          </cell>
          <cell r="BC10">
            <v>0</v>
          </cell>
          <cell r="BD10">
            <v>0</v>
          </cell>
          <cell r="BE10">
            <v>25000</v>
          </cell>
          <cell r="BF10">
            <v>0</v>
          </cell>
          <cell r="BG10">
            <v>-12870</v>
          </cell>
          <cell r="BH10">
            <v>-3975.5</v>
          </cell>
          <cell r="BI10">
            <v>-8154.5</v>
          </cell>
          <cell r="BJ10">
            <v>-25000</v>
          </cell>
          <cell r="BK10">
            <v>50000</v>
          </cell>
        </row>
        <row r="11">
          <cell r="D11">
            <v>113604</v>
          </cell>
          <cell r="E11" t="str">
            <v>Travel Floats</v>
          </cell>
          <cell r="F11">
            <v>130201000</v>
          </cell>
          <cell r="G11" t="str">
            <v>Emp A/R - Oth</v>
          </cell>
          <cell r="H11">
            <v>0</v>
          </cell>
          <cell r="I11" t="str">
            <v/>
          </cell>
          <cell r="J11">
            <v>0</v>
          </cell>
          <cell r="K11" t="str">
            <v/>
          </cell>
          <cell r="L11">
            <v>0</v>
          </cell>
          <cell r="M11">
            <v>0</v>
          </cell>
          <cell r="N11">
            <v>0</v>
          </cell>
          <cell r="O11">
            <v>0</v>
          </cell>
          <cell r="P11">
            <v>0</v>
          </cell>
          <cell r="Q11">
            <v>0</v>
          </cell>
          <cell r="R11">
            <v>0</v>
          </cell>
          <cell r="S11">
            <v>535125</v>
          </cell>
          <cell r="T11">
            <v>787845.35</v>
          </cell>
          <cell r="U11">
            <v>420034.42</v>
          </cell>
          <cell r="V11">
            <v>218152.18</v>
          </cell>
          <cell r="W11">
            <v>161030</v>
          </cell>
          <cell r="X11">
            <v>241518</v>
          </cell>
          <cell r="Y11">
            <v>981156.28</v>
          </cell>
          <cell r="Z11">
            <v>45830.879999999997</v>
          </cell>
          <cell r="AA11">
            <v>16228.55</v>
          </cell>
          <cell r="AB11">
            <v>94201.87</v>
          </cell>
          <cell r="AC11">
            <v>2044535.86</v>
          </cell>
          <cell r="AD11">
            <v>1824174.98</v>
          </cell>
          <cell r="AE11">
            <v>200823.24</v>
          </cell>
          <cell r="AF11">
            <v>516222.74</v>
          </cell>
          <cell r="AG11">
            <v>29000.7</v>
          </cell>
          <cell r="AH11">
            <v>169985.7</v>
          </cell>
          <cell r="AI11">
            <v>87787.1</v>
          </cell>
          <cell r="AJ11">
            <v>721710.6</v>
          </cell>
          <cell r="AK11">
            <v>135151</v>
          </cell>
          <cell r="AM11">
            <v>0</v>
          </cell>
          <cell r="AN11">
            <v>0</v>
          </cell>
          <cell r="AO11">
            <v>0</v>
          </cell>
          <cell r="AP11">
            <v>0</v>
          </cell>
          <cell r="AQ11">
            <v>0</v>
          </cell>
          <cell r="AR11">
            <v>0</v>
          </cell>
          <cell r="AS11">
            <v>535125</v>
          </cell>
          <cell r="AT11">
            <v>252720.34999999998</v>
          </cell>
          <cell r="AU11">
            <v>-367810.93</v>
          </cell>
          <cell r="AV11">
            <v>-201882.23999999999</v>
          </cell>
          <cell r="AW11">
            <v>-57122.179999999993</v>
          </cell>
          <cell r="AX11">
            <v>80488</v>
          </cell>
          <cell r="AY11">
            <v>981156.28</v>
          </cell>
          <cell r="AZ11">
            <v>-935325.4</v>
          </cell>
          <cell r="BA11">
            <v>-29602.329999999998</v>
          </cell>
          <cell r="BB11">
            <v>77973.319999999992</v>
          </cell>
          <cell r="BC11">
            <v>1950333.9900000002</v>
          </cell>
          <cell r="BD11">
            <v>-220360.88000000012</v>
          </cell>
          <cell r="BE11">
            <v>-1623351.74</v>
          </cell>
          <cell r="BF11">
            <v>315399.5</v>
          </cell>
          <cell r="BG11">
            <v>-487222.04</v>
          </cell>
          <cell r="BH11">
            <v>140985</v>
          </cell>
          <cell r="BI11">
            <v>-82198.600000000006</v>
          </cell>
          <cell r="BJ11">
            <v>633923.5</v>
          </cell>
          <cell r="BK11">
            <v>135151</v>
          </cell>
        </row>
        <row r="12">
          <cell r="D12">
            <v>121001</v>
          </cell>
          <cell r="E12" t="str">
            <v>A/C Receivable-Liquid</v>
          </cell>
          <cell r="F12">
            <v>115101000</v>
          </cell>
          <cell r="G12" t="str">
            <v>Accounts Receivable-Trade</v>
          </cell>
          <cell r="H12">
            <v>0</v>
          </cell>
          <cell r="I12" t="str">
            <v/>
          </cell>
          <cell r="J12">
            <v>0</v>
          </cell>
          <cell r="K12" t="str">
            <v/>
          </cell>
          <cell r="L12">
            <v>0</v>
          </cell>
          <cell r="M12">
            <v>206719021.49000001</v>
          </cell>
          <cell r="N12">
            <v>131269143.95</v>
          </cell>
          <cell r="O12">
            <v>125767596.15000001</v>
          </cell>
          <cell r="P12">
            <v>98133023.939999998</v>
          </cell>
          <cell r="Q12">
            <v>96447175.629999995</v>
          </cell>
          <cell r="R12">
            <v>120161945.64</v>
          </cell>
          <cell r="S12">
            <v>162293847.43000001</v>
          </cell>
          <cell r="T12">
            <v>178334306.94999999</v>
          </cell>
          <cell r="U12">
            <v>232890782.94</v>
          </cell>
          <cell r="V12">
            <v>186741720.97</v>
          </cell>
          <cell r="W12">
            <v>184494998.65000001</v>
          </cell>
          <cell r="X12">
            <v>174586904.97</v>
          </cell>
          <cell r="Y12">
            <v>207652296.00999999</v>
          </cell>
          <cell r="Z12">
            <v>91482840.730000004</v>
          </cell>
          <cell r="AA12">
            <v>100376946.56</v>
          </cell>
          <cell r="AB12">
            <v>166468768.71000001</v>
          </cell>
          <cell r="AC12">
            <v>195823952.75</v>
          </cell>
          <cell r="AD12">
            <v>190079365.81</v>
          </cell>
          <cell r="AE12">
            <v>189184448.44999999</v>
          </cell>
          <cell r="AF12">
            <v>233907849.68000001</v>
          </cell>
          <cell r="AG12">
            <v>196317060.11000001</v>
          </cell>
          <cell r="AH12">
            <v>148778003.19</v>
          </cell>
          <cell r="AI12">
            <v>120173373.90000001</v>
          </cell>
          <cell r="AJ12">
            <v>6238471.3799999999</v>
          </cell>
          <cell r="AK12">
            <v>54186482.039999999</v>
          </cell>
          <cell r="AM12">
            <v>206719021.49000001</v>
          </cell>
          <cell r="AN12">
            <v>-75449877.540000007</v>
          </cell>
          <cell r="AO12">
            <v>-5501547.799999997</v>
          </cell>
          <cell r="AP12">
            <v>-27634572.210000008</v>
          </cell>
          <cell r="AQ12">
            <v>-1685848.3100000024</v>
          </cell>
          <cell r="AR12">
            <v>23714770.010000005</v>
          </cell>
          <cell r="AS12">
            <v>42131901.790000007</v>
          </cell>
          <cell r="AT12">
            <v>16040459.519999981</v>
          </cell>
          <cell r="AU12">
            <v>54556475.99000001</v>
          </cell>
          <cell r="AV12">
            <v>-46149061.969999999</v>
          </cell>
          <cell r="AW12">
            <v>-2246722.3199999928</v>
          </cell>
          <cell r="AX12">
            <v>-9908093.6800000072</v>
          </cell>
          <cell r="AY12">
            <v>207652296.00999999</v>
          </cell>
          <cell r="AZ12">
            <v>-116169455.27999999</v>
          </cell>
          <cell r="BA12">
            <v>8894105.8299999982</v>
          </cell>
          <cell r="BB12">
            <v>66091822.150000006</v>
          </cell>
          <cell r="BC12">
            <v>29355184.039999992</v>
          </cell>
          <cell r="BD12">
            <v>-5744586.9399999976</v>
          </cell>
          <cell r="BE12">
            <v>-894917.36000001431</v>
          </cell>
          <cell r="BF12">
            <v>44723401.230000019</v>
          </cell>
          <cell r="BG12">
            <v>-37590789.569999993</v>
          </cell>
          <cell r="BH12">
            <v>-47539056.920000017</v>
          </cell>
          <cell r="BI12">
            <v>-28604629.289999992</v>
          </cell>
          <cell r="BJ12">
            <v>-113934902.52000001</v>
          </cell>
          <cell r="BK12">
            <v>54186482.039999999</v>
          </cell>
        </row>
        <row r="13">
          <cell r="D13">
            <v>129001</v>
          </cell>
          <cell r="E13" t="str">
            <v>Prov for Doubt Debts</v>
          </cell>
          <cell r="F13">
            <v>115104000</v>
          </cell>
          <cell r="G13" t="str">
            <v>Allow-doubtful acct</v>
          </cell>
          <cell r="H13">
            <v>0</v>
          </cell>
          <cell r="I13" t="str">
            <v/>
          </cell>
          <cell r="J13">
            <v>0</v>
          </cell>
          <cell r="K13" t="str">
            <v/>
          </cell>
          <cell r="L13">
            <v>0</v>
          </cell>
          <cell r="M13">
            <v>-2325723.79</v>
          </cell>
          <cell r="N13">
            <v>-2325723.79</v>
          </cell>
          <cell r="O13">
            <v>-2325723.79</v>
          </cell>
          <cell r="P13">
            <v>-2325723.79</v>
          </cell>
          <cell r="Q13">
            <v>-1571343.6</v>
          </cell>
          <cell r="R13">
            <v>0.43</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M13">
            <v>-2325723.79</v>
          </cell>
          <cell r="AN13">
            <v>0</v>
          </cell>
          <cell r="AO13">
            <v>0</v>
          </cell>
          <cell r="AP13">
            <v>0</v>
          </cell>
          <cell r="AQ13">
            <v>754380.19</v>
          </cell>
          <cell r="AR13">
            <v>1571344.03</v>
          </cell>
          <cell r="AS13">
            <v>-0.43</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row>
        <row r="14">
          <cell r="D14" t="str">
            <v>131101.CONC</v>
          </cell>
          <cell r="E14" t="str">
            <v>Invent-RM-Concentrate</v>
          </cell>
          <cell r="F14">
            <v>120100000</v>
          </cell>
          <cell r="G14" t="str">
            <v>Raw Materials</v>
          </cell>
          <cell r="H14">
            <v>0</v>
          </cell>
          <cell r="I14" t="str">
            <v/>
          </cell>
          <cell r="J14">
            <v>0</v>
          </cell>
          <cell r="K14" t="str">
            <v/>
          </cell>
          <cell r="L14">
            <v>0</v>
          </cell>
          <cell r="M14">
            <v>143124253.75999999</v>
          </cell>
          <cell r="N14">
            <v>105910901.76000001</v>
          </cell>
          <cell r="O14">
            <v>43475069.759999998</v>
          </cell>
          <cell r="P14">
            <v>60763077.759999998</v>
          </cell>
          <cell r="Q14">
            <v>50263613.759999998</v>
          </cell>
          <cell r="R14">
            <v>120878597.76000001</v>
          </cell>
          <cell r="S14">
            <v>146649578.63999999</v>
          </cell>
          <cell r="T14">
            <v>103231854.64</v>
          </cell>
          <cell r="U14">
            <v>72534825.640000001</v>
          </cell>
          <cell r="V14">
            <v>35725417.119999997</v>
          </cell>
          <cell r="W14">
            <v>69939941.120000005</v>
          </cell>
          <cell r="X14">
            <v>57408598.079999998</v>
          </cell>
          <cell r="Y14">
            <v>45772695.32</v>
          </cell>
          <cell r="Z14">
            <v>77140960.319999993</v>
          </cell>
          <cell r="AA14">
            <v>18351652.32</v>
          </cell>
          <cell r="AB14">
            <v>39914319.280000001</v>
          </cell>
          <cell r="AC14">
            <v>27848673.600000001</v>
          </cell>
          <cell r="AD14">
            <v>46780773.600000001</v>
          </cell>
          <cell r="AE14">
            <v>83026316.799999997</v>
          </cell>
          <cell r="AF14">
            <v>109027137.8</v>
          </cell>
          <cell r="AG14">
            <v>84382146.799999997</v>
          </cell>
          <cell r="AH14">
            <v>41141031.799999997</v>
          </cell>
          <cell r="AI14">
            <v>55413186.799999997</v>
          </cell>
          <cell r="AJ14">
            <v>68321256.799999997</v>
          </cell>
          <cell r="AK14">
            <v>81127401</v>
          </cell>
          <cell r="AM14">
            <v>143124253.75999999</v>
          </cell>
          <cell r="AN14">
            <v>-37213351.999999985</v>
          </cell>
          <cell r="AO14">
            <v>-62435832.000000007</v>
          </cell>
          <cell r="AP14">
            <v>17288008</v>
          </cell>
          <cell r="AQ14">
            <v>-10499464</v>
          </cell>
          <cell r="AR14">
            <v>70614984</v>
          </cell>
          <cell r="AS14">
            <v>25770980.87999998</v>
          </cell>
          <cell r="AT14">
            <v>-43417723.999999985</v>
          </cell>
          <cell r="AU14">
            <v>-30697029</v>
          </cell>
          <cell r="AV14">
            <v>-36809408.520000003</v>
          </cell>
          <cell r="AW14">
            <v>34214524.000000007</v>
          </cell>
          <cell r="AX14">
            <v>-12531343.040000007</v>
          </cell>
          <cell r="AY14">
            <v>45772695.32</v>
          </cell>
          <cell r="AZ14">
            <v>31368264.999999993</v>
          </cell>
          <cell r="BA14">
            <v>-58789307.999999993</v>
          </cell>
          <cell r="BB14">
            <v>21562666.960000001</v>
          </cell>
          <cell r="BC14">
            <v>-12065645.68</v>
          </cell>
          <cell r="BD14">
            <v>18932100</v>
          </cell>
          <cell r="BE14">
            <v>36245543.199999996</v>
          </cell>
          <cell r="BF14">
            <v>26000821</v>
          </cell>
          <cell r="BG14">
            <v>-24644991</v>
          </cell>
          <cell r="BH14">
            <v>-43241115</v>
          </cell>
          <cell r="BI14">
            <v>14272155</v>
          </cell>
          <cell r="BJ14">
            <v>12908070</v>
          </cell>
          <cell r="BK14">
            <v>81127401</v>
          </cell>
        </row>
        <row r="15">
          <cell r="D15" t="str">
            <v>131201.SUGAR</v>
          </cell>
          <cell r="E15" t="str">
            <v>Invent-RM-Sugar</v>
          </cell>
          <cell r="F15">
            <v>120100000</v>
          </cell>
          <cell r="G15" t="str">
            <v>Raw Materials</v>
          </cell>
          <cell r="H15">
            <v>0</v>
          </cell>
          <cell r="I15" t="str">
            <v/>
          </cell>
          <cell r="J15">
            <v>0</v>
          </cell>
          <cell r="K15" t="str">
            <v/>
          </cell>
          <cell r="L15">
            <v>0</v>
          </cell>
          <cell r="M15">
            <v>11722739</v>
          </cell>
          <cell r="N15">
            <v>1224927.5</v>
          </cell>
          <cell r="O15">
            <v>961659.5</v>
          </cell>
          <cell r="P15">
            <v>13792500</v>
          </cell>
          <cell r="Q15">
            <v>1037196</v>
          </cell>
          <cell r="R15">
            <v>11721786</v>
          </cell>
          <cell r="S15">
            <v>3958560</v>
          </cell>
          <cell r="T15">
            <v>12601416</v>
          </cell>
          <cell r="U15">
            <v>1265914.5</v>
          </cell>
          <cell r="V15">
            <v>4162552</v>
          </cell>
          <cell r="W15">
            <v>16917924</v>
          </cell>
          <cell r="X15">
            <v>19715988</v>
          </cell>
          <cell r="Y15">
            <v>20615202</v>
          </cell>
          <cell r="Z15">
            <v>7009686</v>
          </cell>
          <cell r="AA15">
            <v>9169497</v>
          </cell>
          <cell r="AB15">
            <v>3815235</v>
          </cell>
          <cell r="AC15">
            <v>1120860</v>
          </cell>
          <cell r="AD15">
            <v>8027082</v>
          </cell>
          <cell r="AE15">
            <v>4938334.5</v>
          </cell>
          <cell r="AF15">
            <v>14997006</v>
          </cell>
          <cell r="AG15">
            <v>12012165</v>
          </cell>
          <cell r="AH15">
            <v>13036819.5</v>
          </cell>
          <cell r="AI15">
            <v>10451614.5</v>
          </cell>
          <cell r="AJ15">
            <v>6549186</v>
          </cell>
          <cell r="AK15">
            <v>8668198</v>
          </cell>
          <cell r="AM15">
            <v>11722739</v>
          </cell>
          <cell r="AN15">
            <v>-10497811.5</v>
          </cell>
          <cell r="AO15">
            <v>-263268</v>
          </cell>
          <cell r="AP15">
            <v>12830840.5</v>
          </cell>
          <cell r="AQ15">
            <v>-12755304</v>
          </cell>
          <cell r="AR15">
            <v>10684590</v>
          </cell>
          <cell r="AS15">
            <v>-7763226</v>
          </cell>
          <cell r="AT15">
            <v>8642856</v>
          </cell>
          <cell r="AU15">
            <v>-11335501.5</v>
          </cell>
          <cell r="AV15">
            <v>2896637.5</v>
          </cell>
          <cell r="AW15">
            <v>12755372</v>
          </cell>
          <cell r="AX15">
            <v>2798064</v>
          </cell>
          <cell r="AY15">
            <v>20615202</v>
          </cell>
          <cell r="AZ15">
            <v>-13605516</v>
          </cell>
          <cell r="BA15">
            <v>2159811</v>
          </cell>
          <cell r="BB15">
            <v>-5354262</v>
          </cell>
          <cell r="BC15">
            <v>-2694375</v>
          </cell>
          <cell r="BD15">
            <v>6906222</v>
          </cell>
          <cell r="BE15">
            <v>-3088747.5</v>
          </cell>
          <cell r="BF15">
            <v>10058671.5</v>
          </cell>
          <cell r="BG15">
            <v>-2984841</v>
          </cell>
          <cell r="BH15">
            <v>1024654.5</v>
          </cell>
          <cell r="BI15">
            <v>-2585205</v>
          </cell>
          <cell r="BJ15">
            <v>-3902428.5</v>
          </cell>
          <cell r="BK15">
            <v>8668198</v>
          </cell>
        </row>
        <row r="16">
          <cell r="D16" t="str">
            <v>131401.C02</v>
          </cell>
          <cell r="E16" t="str">
            <v>Invent-RM-CO2</v>
          </cell>
          <cell r="F16">
            <v>120100000</v>
          </cell>
          <cell r="G16" t="str">
            <v>Raw Materials</v>
          </cell>
          <cell r="H16">
            <v>0</v>
          </cell>
          <cell r="I16" t="str">
            <v/>
          </cell>
          <cell r="J16">
            <v>0</v>
          </cell>
          <cell r="K16" t="str">
            <v/>
          </cell>
          <cell r="L16">
            <v>0</v>
          </cell>
          <cell r="M16">
            <v>1576366.92</v>
          </cell>
          <cell r="N16">
            <v>1524093.32</v>
          </cell>
          <cell r="O16">
            <v>1066169.52</v>
          </cell>
          <cell r="P16">
            <v>132676.18</v>
          </cell>
          <cell r="Q16">
            <v>922532.78</v>
          </cell>
          <cell r="R16">
            <v>782317.38</v>
          </cell>
          <cell r="S16">
            <v>1410613.12</v>
          </cell>
          <cell r="T16">
            <v>1055325.1200000001</v>
          </cell>
          <cell r="U16">
            <v>1356721.12</v>
          </cell>
          <cell r="V16">
            <v>1516268.88</v>
          </cell>
          <cell r="W16">
            <v>1352426.88</v>
          </cell>
          <cell r="X16">
            <v>1006976.88</v>
          </cell>
          <cell r="Y16">
            <v>914603.4</v>
          </cell>
          <cell r="Z16">
            <v>353723.4</v>
          </cell>
          <cell r="AA16">
            <v>962204.4</v>
          </cell>
          <cell r="AB16">
            <v>603258.72</v>
          </cell>
          <cell r="AC16">
            <v>584973.72</v>
          </cell>
          <cell r="AD16">
            <v>912092.37</v>
          </cell>
          <cell r="AE16">
            <v>1149194.8799999999</v>
          </cell>
          <cell r="AF16">
            <v>574304</v>
          </cell>
          <cell r="AG16">
            <v>1427879.04</v>
          </cell>
          <cell r="AH16">
            <v>1293470.8</v>
          </cell>
          <cell r="AI16">
            <v>1223350.96</v>
          </cell>
          <cell r="AJ16">
            <v>1013113.6</v>
          </cell>
          <cell r="AK16">
            <v>844951.7</v>
          </cell>
          <cell r="AM16">
            <v>1576366.92</v>
          </cell>
          <cell r="AN16">
            <v>-52273.59999999986</v>
          </cell>
          <cell r="AO16">
            <v>-457923.80000000005</v>
          </cell>
          <cell r="AP16">
            <v>-933493.34000000008</v>
          </cell>
          <cell r="AQ16">
            <v>789856.60000000009</v>
          </cell>
          <cell r="AR16">
            <v>-140215.40000000002</v>
          </cell>
          <cell r="AS16">
            <v>628295.74000000011</v>
          </cell>
          <cell r="AT16">
            <v>-355288</v>
          </cell>
          <cell r="AU16">
            <v>301396</v>
          </cell>
          <cell r="AV16">
            <v>159547.75999999978</v>
          </cell>
          <cell r="AW16">
            <v>-163842</v>
          </cell>
          <cell r="AX16">
            <v>-345449.99999999988</v>
          </cell>
          <cell r="AY16">
            <v>914603.4</v>
          </cell>
          <cell r="AZ16">
            <v>-560880</v>
          </cell>
          <cell r="BA16">
            <v>608481</v>
          </cell>
          <cell r="BB16">
            <v>-358945.68000000005</v>
          </cell>
          <cell r="BC16">
            <v>-18285</v>
          </cell>
          <cell r="BD16">
            <v>327118.65000000002</v>
          </cell>
          <cell r="BE16">
            <v>237102.50999999989</v>
          </cell>
          <cell r="BF16">
            <v>-574890.87999999989</v>
          </cell>
          <cell r="BG16">
            <v>853575.04</v>
          </cell>
          <cell r="BH16">
            <v>-134408.24</v>
          </cell>
          <cell r="BI16">
            <v>-70119.840000000084</v>
          </cell>
          <cell r="BJ16">
            <v>-210237.36</v>
          </cell>
          <cell r="BK16">
            <v>844951.7</v>
          </cell>
        </row>
        <row r="17">
          <cell r="D17" t="str">
            <v>132501.C02</v>
          </cell>
          <cell r="E17" t="str">
            <v>WIP-CO2</v>
          </cell>
          <cell r="F17">
            <v>120201000</v>
          </cell>
          <cell r="G17" t="str">
            <v>Work In Process</v>
          </cell>
          <cell r="H17">
            <v>0</v>
          </cell>
          <cell r="I17" t="str">
            <v/>
          </cell>
          <cell r="J17">
            <v>0</v>
          </cell>
          <cell r="K17" t="str">
            <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D18" t="str">
            <v>132501.RM</v>
          </cell>
          <cell r="E18" t="str">
            <v>WIP-RM</v>
          </cell>
          <cell r="F18">
            <v>120201000</v>
          </cell>
          <cell r="G18" t="str">
            <v>Work In Process</v>
          </cell>
          <cell r="H18">
            <v>0</v>
          </cell>
          <cell r="I18" t="str">
            <v/>
          </cell>
          <cell r="J18">
            <v>0</v>
          </cell>
          <cell r="K18" t="str">
            <v/>
          </cell>
          <cell r="L18">
            <v>0</v>
          </cell>
          <cell r="M18">
            <v>1500564.92</v>
          </cell>
          <cell r="N18">
            <v>499238.44</v>
          </cell>
          <cell r="O18">
            <v>3399535.82</v>
          </cell>
          <cell r="P18">
            <v>3164679.29</v>
          </cell>
          <cell r="Q18">
            <v>3660723.27</v>
          </cell>
          <cell r="R18">
            <v>641077.74</v>
          </cell>
          <cell r="S18">
            <v>2887074.23</v>
          </cell>
          <cell r="T18">
            <v>2552961.2799999998</v>
          </cell>
          <cell r="U18">
            <v>4391090.76</v>
          </cell>
          <cell r="V18">
            <v>2055572.09</v>
          </cell>
          <cell r="W18">
            <v>70018.16</v>
          </cell>
          <cell r="X18">
            <v>51488.25</v>
          </cell>
          <cell r="Y18">
            <v>95159.71</v>
          </cell>
          <cell r="Z18">
            <v>1219367.98</v>
          </cell>
          <cell r="AA18">
            <v>2742053.33</v>
          </cell>
          <cell r="AB18">
            <v>3956288.27</v>
          </cell>
          <cell r="AC18">
            <v>4677628.13</v>
          </cell>
          <cell r="AD18">
            <v>5303675.6900000004</v>
          </cell>
          <cell r="AE18">
            <v>1984197.04</v>
          </cell>
          <cell r="AF18">
            <v>2891547.73</v>
          </cell>
          <cell r="AG18">
            <v>3133417.71</v>
          </cell>
          <cell r="AH18">
            <v>71716.740000000005</v>
          </cell>
          <cell r="AI18">
            <v>166956.12</v>
          </cell>
          <cell r="AJ18">
            <v>2487189.71</v>
          </cell>
          <cell r="AK18">
            <v>185351.31</v>
          </cell>
          <cell r="AM18">
            <v>1500564.92</v>
          </cell>
          <cell r="AN18">
            <v>-1001326.48</v>
          </cell>
          <cell r="AO18">
            <v>2900297.38</v>
          </cell>
          <cell r="AP18">
            <v>-234856.5299999998</v>
          </cell>
          <cell r="AQ18">
            <v>496043.98</v>
          </cell>
          <cell r="AR18">
            <v>-3019645.5300000003</v>
          </cell>
          <cell r="AS18">
            <v>2245996.4900000002</v>
          </cell>
          <cell r="AT18">
            <v>-334112.95000000019</v>
          </cell>
          <cell r="AU18">
            <v>1838129.48</v>
          </cell>
          <cell r="AV18">
            <v>-2335518.67</v>
          </cell>
          <cell r="AW18">
            <v>-1985553.9300000002</v>
          </cell>
          <cell r="AX18">
            <v>-18529.910000000003</v>
          </cell>
          <cell r="AY18">
            <v>95159.71</v>
          </cell>
          <cell r="AZ18">
            <v>1124208.27</v>
          </cell>
          <cell r="BA18">
            <v>1522685.35</v>
          </cell>
          <cell r="BB18">
            <v>1214234.94</v>
          </cell>
          <cell r="BC18">
            <v>721339.85999999987</v>
          </cell>
          <cell r="BD18">
            <v>626047.56000000052</v>
          </cell>
          <cell r="BE18">
            <v>-3319478.6500000004</v>
          </cell>
          <cell r="BF18">
            <v>907350.69</v>
          </cell>
          <cell r="BG18">
            <v>241869.97999999998</v>
          </cell>
          <cell r="BH18">
            <v>-3061700.9699999997</v>
          </cell>
          <cell r="BI18">
            <v>95239.37999999999</v>
          </cell>
          <cell r="BJ18">
            <v>2320233.59</v>
          </cell>
          <cell r="BK18">
            <v>185351.31</v>
          </cell>
        </row>
        <row r="19">
          <cell r="D19" t="str">
            <v>132501.TRF</v>
          </cell>
          <cell r="E19" t="str">
            <v>WIP-Transfers</v>
          </cell>
          <cell r="F19">
            <v>120201000</v>
          </cell>
          <cell r="G19" t="str">
            <v>Work In Process</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row>
        <row r="20">
          <cell r="D20">
            <v>133001</v>
          </cell>
          <cell r="E20" t="str">
            <v>Finished Product Stock</v>
          </cell>
          <cell r="F20">
            <v>120301000</v>
          </cell>
          <cell r="G20" t="str">
            <v>Finished prod</v>
          </cell>
          <cell r="H20">
            <v>0</v>
          </cell>
          <cell r="I20" t="str">
            <v/>
          </cell>
          <cell r="J20">
            <v>0</v>
          </cell>
          <cell r="K20" t="str">
            <v/>
          </cell>
          <cell r="L20">
            <v>0</v>
          </cell>
          <cell r="M20">
            <v>10726349.390000001</v>
          </cell>
          <cell r="N20">
            <v>29872965.09</v>
          </cell>
          <cell r="O20">
            <v>4998728.12</v>
          </cell>
          <cell r="P20">
            <v>2542375.54</v>
          </cell>
          <cell r="Q20">
            <v>11042196.6</v>
          </cell>
          <cell r="R20">
            <v>26387947.440000001</v>
          </cell>
          <cell r="S20">
            <v>10605418.67</v>
          </cell>
          <cell r="T20">
            <v>19322517.609999999</v>
          </cell>
          <cell r="U20">
            <v>21384040.68</v>
          </cell>
          <cell r="V20">
            <v>16997862.030000001</v>
          </cell>
          <cell r="W20">
            <v>15850215.890000001</v>
          </cell>
          <cell r="X20">
            <v>18905841.25</v>
          </cell>
          <cell r="Y20">
            <v>23479937.039999999</v>
          </cell>
          <cell r="Z20">
            <v>25676788.969999999</v>
          </cell>
          <cell r="AA20">
            <v>24558793.309999999</v>
          </cell>
          <cell r="AB20">
            <v>16193970.619999999</v>
          </cell>
          <cell r="AC20">
            <v>20748221.170000002</v>
          </cell>
          <cell r="AD20">
            <v>27239454.780000001</v>
          </cell>
          <cell r="AE20">
            <v>10801141.380000001</v>
          </cell>
          <cell r="AF20">
            <v>22217713.73</v>
          </cell>
          <cell r="AG20">
            <v>17191786.309999999</v>
          </cell>
          <cell r="AH20">
            <v>14002584.15</v>
          </cell>
          <cell r="AI20">
            <v>18526966.16</v>
          </cell>
          <cell r="AJ20">
            <v>33117272.870000001</v>
          </cell>
          <cell r="AK20">
            <v>35208663.07</v>
          </cell>
          <cell r="AM20">
            <v>10726349.390000001</v>
          </cell>
          <cell r="AN20">
            <v>19146615.699999999</v>
          </cell>
          <cell r="AO20">
            <v>-24874236.969999999</v>
          </cell>
          <cell r="AP20">
            <v>-2456352.58</v>
          </cell>
          <cell r="AQ20">
            <v>8499821.0599999987</v>
          </cell>
          <cell r="AR20">
            <v>15345750.840000002</v>
          </cell>
          <cell r="AS20">
            <v>-15782528.770000001</v>
          </cell>
          <cell r="AT20">
            <v>8717098.9399999995</v>
          </cell>
          <cell r="AU20">
            <v>2061523.0700000003</v>
          </cell>
          <cell r="AV20">
            <v>-4386178.6499999985</v>
          </cell>
          <cell r="AW20">
            <v>-1147646.1400000006</v>
          </cell>
          <cell r="AX20">
            <v>3055625.3599999994</v>
          </cell>
          <cell r="AY20">
            <v>23479937.039999999</v>
          </cell>
          <cell r="AZ20">
            <v>2196851.9299999997</v>
          </cell>
          <cell r="BA20">
            <v>-1117995.6600000001</v>
          </cell>
          <cell r="BB20">
            <v>-8364822.6899999995</v>
          </cell>
          <cell r="BC20">
            <v>4554250.5500000026</v>
          </cell>
          <cell r="BD20">
            <v>6491233.6099999994</v>
          </cell>
          <cell r="BE20">
            <v>-16438313.4</v>
          </cell>
          <cell r="BF20">
            <v>11416572.35</v>
          </cell>
          <cell r="BG20">
            <v>-5025927.4200000018</v>
          </cell>
          <cell r="BH20">
            <v>-3189202.1599999983</v>
          </cell>
          <cell r="BI20">
            <v>4524382.01</v>
          </cell>
          <cell r="BJ20">
            <v>14590306.710000001</v>
          </cell>
          <cell r="BK20">
            <v>35208663.07</v>
          </cell>
        </row>
        <row r="21">
          <cell r="D21">
            <v>133010</v>
          </cell>
          <cell r="E21" t="str">
            <v>Finished Product Adjustment</v>
          </cell>
          <cell r="F21">
            <v>120301000</v>
          </cell>
          <cell r="G21" t="str">
            <v>Finished prod</v>
          </cell>
          <cell r="H21">
            <v>0</v>
          </cell>
          <cell r="I21" t="str">
            <v/>
          </cell>
          <cell r="J21">
            <v>0</v>
          </cell>
          <cell r="K21" t="str">
            <v/>
          </cell>
          <cell r="L21">
            <v>0</v>
          </cell>
          <cell r="M21">
            <v>3456065.38</v>
          </cell>
          <cell r="N21">
            <v>3143056.86</v>
          </cell>
          <cell r="O21">
            <v>2830048.34</v>
          </cell>
          <cell r="P21">
            <v>2802096.25</v>
          </cell>
          <cell r="Q21">
            <v>2802096.25</v>
          </cell>
          <cell r="R21">
            <v>2802096.25</v>
          </cell>
          <cell r="S21">
            <v>713896.84</v>
          </cell>
          <cell r="T21">
            <v>713896.84</v>
          </cell>
          <cell r="U21">
            <v>713896.84</v>
          </cell>
          <cell r="V21">
            <v>-181027.25</v>
          </cell>
          <cell r="W21">
            <v>-181027.25</v>
          </cell>
          <cell r="X21">
            <v>2884104.49</v>
          </cell>
          <cell r="Y21">
            <v>2825627.7</v>
          </cell>
          <cell r="Z21">
            <v>2825627.7</v>
          </cell>
          <cell r="AA21">
            <v>2825627.7</v>
          </cell>
          <cell r="AB21">
            <v>3086382.96</v>
          </cell>
          <cell r="AC21">
            <v>3086382.96</v>
          </cell>
          <cell r="AD21">
            <v>3086382.96</v>
          </cell>
          <cell r="AE21">
            <v>3802740.33</v>
          </cell>
          <cell r="AF21">
            <v>3802740.33</v>
          </cell>
          <cell r="AG21">
            <v>3802740.33</v>
          </cell>
          <cell r="AH21">
            <v>3592102.68</v>
          </cell>
          <cell r="AI21">
            <v>3592102.68</v>
          </cell>
          <cell r="AJ21">
            <v>6254766.54</v>
          </cell>
          <cell r="AK21">
            <v>6531071.3099999996</v>
          </cell>
          <cell r="AM21">
            <v>3456065.38</v>
          </cell>
          <cell r="AN21">
            <v>-313008.52</v>
          </cell>
          <cell r="AO21">
            <v>-313008.52</v>
          </cell>
          <cell r="AP21">
            <v>-27952.089999999851</v>
          </cell>
          <cell r="AQ21">
            <v>0</v>
          </cell>
          <cell r="AR21">
            <v>0</v>
          </cell>
          <cell r="AS21">
            <v>-2088199.4100000001</v>
          </cell>
          <cell r="AT21">
            <v>0</v>
          </cell>
          <cell r="AU21">
            <v>0</v>
          </cell>
          <cell r="AV21">
            <v>-894924.09</v>
          </cell>
          <cell r="AW21">
            <v>0</v>
          </cell>
          <cell r="AX21">
            <v>3065131.74</v>
          </cell>
          <cell r="AY21">
            <v>2825627.7</v>
          </cell>
          <cell r="AZ21">
            <v>0</v>
          </cell>
          <cell r="BA21">
            <v>0</v>
          </cell>
          <cell r="BB21">
            <v>260755.25999999978</v>
          </cell>
          <cell r="BC21">
            <v>0</v>
          </cell>
          <cell r="BD21">
            <v>0</v>
          </cell>
          <cell r="BE21">
            <v>716357.37000000011</v>
          </cell>
          <cell r="BF21">
            <v>0</v>
          </cell>
          <cell r="BG21">
            <v>0</v>
          </cell>
          <cell r="BH21">
            <v>-210637.64999999991</v>
          </cell>
          <cell r="BI21">
            <v>0</v>
          </cell>
          <cell r="BJ21">
            <v>2662663.86</v>
          </cell>
          <cell r="BK21">
            <v>6531071.3099999996</v>
          </cell>
        </row>
        <row r="22">
          <cell r="D22" t="str">
            <v>133501.RM</v>
          </cell>
          <cell r="E22" t="str">
            <v>Deferred Inventory-RM</v>
          </cell>
          <cell r="F22">
            <v>120100000</v>
          </cell>
          <cell r="G22" t="str">
            <v>Raw Materials</v>
          </cell>
          <cell r="H22">
            <v>0</v>
          </cell>
          <cell r="I22" t="str">
            <v/>
          </cell>
          <cell r="J22">
            <v>0</v>
          </cell>
          <cell r="K22" t="str">
            <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D23" t="str">
            <v>135101.CART</v>
          </cell>
          <cell r="E23" t="str">
            <v>Inventory-PK-Cartoon</v>
          </cell>
          <cell r="F23">
            <v>120501000</v>
          </cell>
          <cell r="G23" t="str">
            <v>Cartons</v>
          </cell>
          <cell r="H23">
            <v>0</v>
          </cell>
          <cell r="I23" t="str">
            <v/>
          </cell>
          <cell r="J23">
            <v>0</v>
          </cell>
          <cell r="K23" t="str">
            <v/>
          </cell>
          <cell r="L23">
            <v>0</v>
          </cell>
          <cell r="M23">
            <v>1788520</v>
          </cell>
          <cell r="N23">
            <v>1019665</v>
          </cell>
          <cell r="O23">
            <v>876371.5</v>
          </cell>
          <cell r="P23">
            <v>886773.5</v>
          </cell>
          <cell r="Q23">
            <v>1943934.62</v>
          </cell>
          <cell r="R23">
            <v>1844117.62</v>
          </cell>
          <cell r="S23">
            <v>2251580.0499999998</v>
          </cell>
          <cell r="T23">
            <v>2719456</v>
          </cell>
          <cell r="U23">
            <v>1824657.5</v>
          </cell>
          <cell r="V23">
            <v>2975381</v>
          </cell>
          <cell r="W23">
            <v>3194687.44</v>
          </cell>
          <cell r="X23">
            <v>2500497.7999999998</v>
          </cell>
          <cell r="Y23">
            <v>2098333</v>
          </cell>
          <cell r="Z23">
            <v>2387165.7400000002</v>
          </cell>
          <cell r="AA23">
            <v>2213601.4</v>
          </cell>
          <cell r="AB23">
            <v>2296717</v>
          </cell>
          <cell r="AC23">
            <v>2374722.64</v>
          </cell>
          <cell r="AD23">
            <v>3688129.47</v>
          </cell>
          <cell r="AE23">
            <v>2109233.2999999998</v>
          </cell>
          <cell r="AF23">
            <v>1287330.6599999999</v>
          </cell>
          <cell r="AG23">
            <v>1966897</v>
          </cell>
          <cell r="AH23">
            <v>1915525</v>
          </cell>
          <cell r="AI23">
            <v>1607674.97</v>
          </cell>
          <cell r="AJ23">
            <v>1109699.8700000001</v>
          </cell>
          <cell r="AK23">
            <v>1493889.92</v>
          </cell>
          <cell r="AM23">
            <v>1788520</v>
          </cell>
          <cell r="AN23">
            <v>-768855</v>
          </cell>
          <cell r="AO23">
            <v>-143293.5</v>
          </cell>
          <cell r="AP23">
            <v>10402</v>
          </cell>
          <cell r="AQ23">
            <v>1057161.1200000001</v>
          </cell>
          <cell r="AR23">
            <v>-99817</v>
          </cell>
          <cell r="AS23">
            <v>407462.4299999997</v>
          </cell>
          <cell r="AT23">
            <v>467875.95000000019</v>
          </cell>
          <cell r="AU23">
            <v>-894798.5</v>
          </cell>
          <cell r="AV23">
            <v>1150723.5</v>
          </cell>
          <cell r="AW23">
            <v>219306.43999999994</v>
          </cell>
          <cell r="AX23">
            <v>-694189.64000000013</v>
          </cell>
          <cell r="AY23">
            <v>2098333</v>
          </cell>
          <cell r="AZ23">
            <v>288832.74000000022</v>
          </cell>
          <cell r="BA23">
            <v>-173564.34000000032</v>
          </cell>
          <cell r="BB23">
            <v>83115.600000000093</v>
          </cell>
          <cell r="BC23">
            <v>78005.64000000013</v>
          </cell>
          <cell r="BD23">
            <v>1313406.83</v>
          </cell>
          <cell r="BE23">
            <v>-1578896.1700000004</v>
          </cell>
          <cell r="BF23">
            <v>-821902.6399999999</v>
          </cell>
          <cell r="BG23">
            <v>679566.34000000008</v>
          </cell>
          <cell r="BH23">
            <v>-51372</v>
          </cell>
          <cell r="BI23">
            <v>-307850.03000000003</v>
          </cell>
          <cell r="BJ23">
            <v>-497975.09999999986</v>
          </cell>
          <cell r="BK23">
            <v>1493889.92</v>
          </cell>
        </row>
        <row r="24">
          <cell r="D24" t="str">
            <v>135301.CLOS</v>
          </cell>
          <cell r="E24" t="str">
            <v>Inventory-PK-Closure</v>
          </cell>
          <cell r="F24">
            <v>120500000</v>
          </cell>
          <cell r="G24" t="str">
            <v>Packaging Mtrl</v>
          </cell>
          <cell r="H24">
            <v>0</v>
          </cell>
          <cell r="I24" t="str">
            <v/>
          </cell>
          <cell r="J24">
            <v>0</v>
          </cell>
          <cell r="K24" t="str">
            <v/>
          </cell>
          <cell r="L24">
            <v>0</v>
          </cell>
          <cell r="M24">
            <v>1760330.88</v>
          </cell>
          <cell r="N24">
            <v>1519915.32</v>
          </cell>
          <cell r="O24">
            <v>2347107.84</v>
          </cell>
          <cell r="P24">
            <v>1021366.5</v>
          </cell>
          <cell r="Q24">
            <v>2025639</v>
          </cell>
          <cell r="R24">
            <v>1427349</v>
          </cell>
          <cell r="S24">
            <v>2619655.5</v>
          </cell>
          <cell r="T24">
            <v>2273502</v>
          </cell>
          <cell r="U24">
            <v>2337604.5</v>
          </cell>
          <cell r="V24">
            <v>2696578.5</v>
          </cell>
          <cell r="W24">
            <v>2316237</v>
          </cell>
          <cell r="X24">
            <v>3047005.5</v>
          </cell>
          <cell r="Y24">
            <v>2525638.5</v>
          </cell>
          <cell r="Z24">
            <v>1871793</v>
          </cell>
          <cell r="AA24">
            <v>2243587.5</v>
          </cell>
          <cell r="AB24">
            <v>1287963.6000000001</v>
          </cell>
          <cell r="AC24">
            <v>1229197.2</v>
          </cell>
          <cell r="AD24">
            <v>2208637.2000000002</v>
          </cell>
          <cell r="AE24">
            <v>2622057.48</v>
          </cell>
          <cell r="AF24">
            <v>2401097.58</v>
          </cell>
          <cell r="AG24">
            <v>2415828.2400000002</v>
          </cell>
          <cell r="AH24">
            <v>2117390.94</v>
          </cell>
          <cell r="AI24">
            <v>2068263.54</v>
          </cell>
          <cell r="AJ24">
            <v>1798062.84</v>
          </cell>
          <cell r="AK24">
            <v>2101574.16</v>
          </cell>
          <cell r="AM24">
            <v>1760330.88</v>
          </cell>
          <cell r="AN24">
            <v>-240415.55999999982</v>
          </cell>
          <cell r="AO24">
            <v>827192.51999999979</v>
          </cell>
          <cell r="AP24">
            <v>-1325741.3399999999</v>
          </cell>
          <cell r="AQ24">
            <v>1004272.5</v>
          </cell>
          <cell r="AR24">
            <v>-598290</v>
          </cell>
          <cell r="AS24">
            <v>1192306.5</v>
          </cell>
          <cell r="AT24">
            <v>-346153.5</v>
          </cell>
          <cell r="AU24">
            <v>64102.5</v>
          </cell>
          <cell r="AV24">
            <v>358974</v>
          </cell>
          <cell r="AW24">
            <v>-380341.5</v>
          </cell>
          <cell r="AX24">
            <v>730768.5</v>
          </cell>
          <cell r="AY24">
            <v>2525638.5</v>
          </cell>
          <cell r="AZ24">
            <v>-653845.5</v>
          </cell>
          <cell r="BA24">
            <v>371794.5</v>
          </cell>
          <cell r="BB24">
            <v>-955623.89999999991</v>
          </cell>
          <cell r="BC24">
            <v>-58766.40000000014</v>
          </cell>
          <cell r="BD24">
            <v>979440.00000000023</v>
          </cell>
          <cell r="BE24">
            <v>413420.2799999998</v>
          </cell>
          <cell r="BF24">
            <v>-220959.89999999991</v>
          </cell>
          <cell r="BG24">
            <v>14730.660000000149</v>
          </cell>
          <cell r="BH24">
            <v>-298437.30000000028</v>
          </cell>
          <cell r="BI24">
            <v>-49127.399999999907</v>
          </cell>
          <cell r="BJ24">
            <v>-270200.69999999995</v>
          </cell>
          <cell r="BK24">
            <v>2101574.16</v>
          </cell>
        </row>
        <row r="25">
          <cell r="D25" t="str">
            <v>135301.CROW</v>
          </cell>
          <cell r="E25" t="str">
            <v>Inventory-PK-Crown</v>
          </cell>
          <cell r="F25">
            <v>120502000</v>
          </cell>
          <cell r="G25" t="str">
            <v>Crowns</v>
          </cell>
          <cell r="H25">
            <v>0</v>
          </cell>
          <cell r="I25" t="str">
            <v/>
          </cell>
          <cell r="J25">
            <v>0</v>
          </cell>
          <cell r="K25" t="str">
            <v/>
          </cell>
          <cell r="L25">
            <v>0</v>
          </cell>
          <cell r="M25">
            <v>5107313.72</v>
          </cell>
          <cell r="N25">
            <v>5978802.7599999998</v>
          </cell>
          <cell r="O25">
            <v>3601663.51</v>
          </cell>
          <cell r="P25">
            <v>4894420.63</v>
          </cell>
          <cell r="Q25">
            <v>8516854.3900000006</v>
          </cell>
          <cell r="R25">
            <v>5876481.6200000001</v>
          </cell>
          <cell r="S25">
            <v>6874718.4199999999</v>
          </cell>
          <cell r="T25">
            <v>4251614.42</v>
          </cell>
          <cell r="U25">
            <v>2972851.22</v>
          </cell>
          <cell r="V25">
            <v>3384532.82</v>
          </cell>
          <cell r="W25">
            <v>2521094.42</v>
          </cell>
          <cell r="X25">
            <v>3494338.87</v>
          </cell>
          <cell r="Y25">
            <v>3277721.69</v>
          </cell>
          <cell r="Z25">
            <v>2714451.29</v>
          </cell>
          <cell r="AA25">
            <v>4826934.74</v>
          </cell>
          <cell r="AB25">
            <v>1582989.43</v>
          </cell>
          <cell r="AC25">
            <v>2463667.23</v>
          </cell>
          <cell r="AD25">
            <v>6179976.0300000003</v>
          </cell>
          <cell r="AE25">
            <v>4612608.03</v>
          </cell>
          <cell r="AF25">
            <v>3463488.03</v>
          </cell>
          <cell r="AG25">
            <v>6478295.0700000003</v>
          </cell>
          <cell r="AH25">
            <v>4784360.29</v>
          </cell>
          <cell r="AI25">
            <v>3796432.88</v>
          </cell>
          <cell r="AJ25">
            <v>2765037.63</v>
          </cell>
          <cell r="AK25">
            <v>4168646.38</v>
          </cell>
          <cell r="AM25">
            <v>5107313.72</v>
          </cell>
          <cell r="AN25">
            <v>871489.04</v>
          </cell>
          <cell r="AO25">
            <v>-2377139.25</v>
          </cell>
          <cell r="AP25">
            <v>1292757.1200000001</v>
          </cell>
          <cell r="AQ25">
            <v>3622433.7600000007</v>
          </cell>
          <cell r="AR25">
            <v>-2640372.7700000005</v>
          </cell>
          <cell r="AS25">
            <v>998236.79999999981</v>
          </cell>
          <cell r="AT25">
            <v>-2623104</v>
          </cell>
          <cell r="AU25">
            <v>-1278763.1999999997</v>
          </cell>
          <cell r="AV25">
            <v>411681.59999999963</v>
          </cell>
          <cell r="AW25">
            <v>-863438.39999999991</v>
          </cell>
          <cell r="AX25">
            <v>973244.45000000019</v>
          </cell>
          <cell r="AY25">
            <v>3277721.69</v>
          </cell>
          <cell r="AZ25">
            <v>-563270.39999999991</v>
          </cell>
          <cell r="BA25">
            <v>2112483.4500000002</v>
          </cell>
          <cell r="BB25">
            <v>-3243945.3100000005</v>
          </cell>
          <cell r="BC25">
            <v>880677.8</v>
          </cell>
          <cell r="BD25">
            <v>3716308.8000000003</v>
          </cell>
          <cell r="BE25">
            <v>-1567368</v>
          </cell>
          <cell r="BF25">
            <v>-1149120.0000000005</v>
          </cell>
          <cell r="BG25">
            <v>3014807.0400000005</v>
          </cell>
          <cell r="BH25">
            <v>-1693934.7800000003</v>
          </cell>
          <cell r="BI25">
            <v>-987927.41000000015</v>
          </cell>
          <cell r="BJ25">
            <v>-1031395.25</v>
          </cell>
          <cell r="BK25">
            <v>4168646.38</v>
          </cell>
        </row>
        <row r="26">
          <cell r="D26" t="str">
            <v>135701.PREF</v>
          </cell>
          <cell r="E26" t="str">
            <v>Inventory-PK-Preform</v>
          </cell>
          <cell r="F26">
            <v>120500000</v>
          </cell>
          <cell r="G26" t="str">
            <v>Packaging Mtrl</v>
          </cell>
          <cell r="H26">
            <v>0</v>
          </cell>
          <cell r="I26" t="str">
            <v/>
          </cell>
          <cell r="J26">
            <v>0</v>
          </cell>
          <cell r="K26" t="str">
            <v/>
          </cell>
          <cell r="L26">
            <v>0</v>
          </cell>
          <cell r="M26">
            <v>11955520.640000001</v>
          </cell>
          <cell r="N26">
            <v>14685196.16</v>
          </cell>
          <cell r="O26">
            <v>9920438.3200000003</v>
          </cell>
          <cell r="P26">
            <v>11503850.800000001</v>
          </cell>
          <cell r="Q26">
            <v>9528890.4000000004</v>
          </cell>
          <cell r="R26">
            <v>10544170.880000001</v>
          </cell>
          <cell r="S26">
            <v>12423359.68</v>
          </cell>
          <cell r="T26">
            <v>16025187.560000001</v>
          </cell>
          <cell r="U26">
            <v>16521718.48</v>
          </cell>
          <cell r="V26">
            <v>15993580.48</v>
          </cell>
          <cell r="W26">
            <v>19438868.640000001</v>
          </cell>
          <cell r="X26">
            <v>18425465.440000001</v>
          </cell>
          <cell r="Y26">
            <v>15451283.039999999</v>
          </cell>
          <cell r="Z26">
            <v>10187550.4</v>
          </cell>
          <cell r="AA26">
            <v>12947614.4</v>
          </cell>
          <cell r="AB26">
            <v>7889232.0800000001</v>
          </cell>
          <cell r="AC26">
            <v>14389003.92</v>
          </cell>
          <cell r="AD26">
            <v>17561467.879999999</v>
          </cell>
          <cell r="AE26">
            <v>20058875.879999999</v>
          </cell>
          <cell r="AF26">
            <v>27177554.359999999</v>
          </cell>
          <cell r="AG26">
            <v>14809033.199999999</v>
          </cell>
          <cell r="AH26">
            <v>16332235.84</v>
          </cell>
          <cell r="AI26">
            <v>14506194.4</v>
          </cell>
          <cell r="AJ26">
            <v>12464940.960000001</v>
          </cell>
          <cell r="AK26">
            <v>15536830</v>
          </cell>
          <cell r="AM26">
            <v>11955520.640000001</v>
          </cell>
          <cell r="AN26">
            <v>2729675.5199999996</v>
          </cell>
          <cell r="AO26">
            <v>-4764757.84</v>
          </cell>
          <cell r="AP26">
            <v>1583412.4800000004</v>
          </cell>
          <cell r="AQ26">
            <v>-1974960.4000000004</v>
          </cell>
          <cell r="AR26">
            <v>1015280.4800000004</v>
          </cell>
          <cell r="AS26">
            <v>1879188.7999999989</v>
          </cell>
          <cell r="AT26">
            <v>3601827.8800000008</v>
          </cell>
          <cell r="AU26">
            <v>496530.91999999993</v>
          </cell>
          <cell r="AV26">
            <v>-528138</v>
          </cell>
          <cell r="AW26">
            <v>3445288.16</v>
          </cell>
          <cell r="AX26">
            <v>-1013403.1999999993</v>
          </cell>
          <cell r="AY26">
            <v>15451283.039999999</v>
          </cell>
          <cell r="AZ26">
            <v>-5263732.6399999987</v>
          </cell>
          <cell r="BA26">
            <v>2760064</v>
          </cell>
          <cell r="BB26">
            <v>-5058382.32</v>
          </cell>
          <cell r="BC26">
            <v>6499771.8399999999</v>
          </cell>
          <cell r="BD26">
            <v>3172463.959999999</v>
          </cell>
          <cell r="BE26">
            <v>2497408</v>
          </cell>
          <cell r="BF26">
            <v>7118678.4800000004</v>
          </cell>
          <cell r="BG26">
            <v>-12368521.16</v>
          </cell>
          <cell r="BH26">
            <v>1523202.6400000006</v>
          </cell>
          <cell r="BI26">
            <v>-1826041.4399999995</v>
          </cell>
          <cell r="BJ26">
            <v>-2041253.4399999995</v>
          </cell>
          <cell r="BK26">
            <v>15536830</v>
          </cell>
        </row>
        <row r="27">
          <cell r="D27" t="str">
            <v>135801.GLUE</v>
          </cell>
          <cell r="E27" t="str">
            <v>Inventory-PK-Glue</v>
          </cell>
          <cell r="F27">
            <v>120508000</v>
          </cell>
          <cell r="G27" t="str">
            <v>Misc Pack Mtrl</v>
          </cell>
          <cell r="H27">
            <v>0</v>
          </cell>
          <cell r="I27" t="str">
            <v/>
          </cell>
          <cell r="J27">
            <v>0</v>
          </cell>
          <cell r="K27" t="str">
            <v/>
          </cell>
          <cell r="L27">
            <v>0</v>
          </cell>
          <cell r="M27">
            <v>866837.82</v>
          </cell>
          <cell r="N27">
            <v>775910.82</v>
          </cell>
          <cell r="O27">
            <v>648613.02</v>
          </cell>
          <cell r="P27">
            <v>474218.17</v>
          </cell>
          <cell r="Q27">
            <v>391505.72</v>
          </cell>
          <cell r="R27">
            <v>277078.12</v>
          </cell>
          <cell r="S27">
            <v>548901.46</v>
          </cell>
          <cell r="T27">
            <v>1233373.31</v>
          </cell>
          <cell r="U27">
            <v>1042399.39</v>
          </cell>
          <cell r="V27">
            <v>970784.17</v>
          </cell>
          <cell r="W27">
            <v>946912.43</v>
          </cell>
          <cell r="X27">
            <v>923040.69</v>
          </cell>
          <cell r="Y27">
            <v>875297.21</v>
          </cell>
          <cell r="Z27">
            <v>827553.73</v>
          </cell>
          <cell r="AA27">
            <v>708195.03</v>
          </cell>
          <cell r="AB27">
            <v>564964.59</v>
          </cell>
          <cell r="AC27">
            <v>397862.41</v>
          </cell>
          <cell r="AD27">
            <v>1039222.48</v>
          </cell>
          <cell r="AE27">
            <v>978537.97</v>
          </cell>
          <cell r="AF27">
            <v>887511.21</v>
          </cell>
          <cell r="AG27">
            <v>728214.38</v>
          </cell>
          <cell r="AH27">
            <v>591674.24</v>
          </cell>
          <cell r="AI27">
            <v>546160.86</v>
          </cell>
          <cell r="AJ27">
            <v>523404.17</v>
          </cell>
          <cell r="AK27">
            <v>500647.48</v>
          </cell>
          <cell r="AM27">
            <v>866837.82</v>
          </cell>
          <cell r="AN27">
            <v>-90927</v>
          </cell>
          <cell r="AO27">
            <v>-127297.79999999993</v>
          </cell>
          <cell r="AP27">
            <v>-174394.85000000003</v>
          </cell>
          <cell r="AQ27">
            <v>-82712.450000000012</v>
          </cell>
          <cell r="AR27">
            <v>-114427.59999999998</v>
          </cell>
          <cell r="AS27">
            <v>271823.33999999997</v>
          </cell>
          <cell r="AT27">
            <v>684471.85000000009</v>
          </cell>
          <cell r="AU27">
            <v>-190973.92000000004</v>
          </cell>
          <cell r="AV27">
            <v>-71615.219999999972</v>
          </cell>
          <cell r="AW27">
            <v>-23871.739999999991</v>
          </cell>
          <cell r="AX27">
            <v>-23871.740000000107</v>
          </cell>
          <cell r="AY27">
            <v>875297.21</v>
          </cell>
          <cell r="AZ27">
            <v>-47743.479999999981</v>
          </cell>
          <cell r="BA27">
            <v>-119358.69999999995</v>
          </cell>
          <cell r="BB27">
            <v>-143230.44000000006</v>
          </cell>
          <cell r="BC27">
            <v>-167102.18</v>
          </cell>
          <cell r="BD27">
            <v>641360.07000000007</v>
          </cell>
          <cell r="BE27">
            <v>-60684.510000000009</v>
          </cell>
          <cell r="BF27">
            <v>-91026.760000000009</v>
          </cell>
          <cell r="BG27">
            <v>-159296.82999999996</v>
          </cell>
          <cell r="BH27">
            <v>-136540.14000000001</v>
          </cell>
          <cell r="BI27">
            <v>-45513.380000000005</v>
          </cell>
          <cell r="BJ27">
            <v>-22756.690000000002</v>
          </cell>
          <cell r="BK27">
            <v>500647.48</v>
          </cell>
        </row>
        <row r="28">
          <cell r="D28" t="str">
            <v>135801.LABE</v>
          </cell>
          <cell r="E28" t="str">
            <v>Inventory-PK-Label</v>
          </cell>
          <cell r="F28">
            <v>120508000</v>
          </cell>
          <cell r="G28" t="str">
            <v>Misc Pack Mtrl</v>
          </cell>
          <cell r="H28">
            <v>0</v>
          </cell>
          <cell r="I28" t="str">
            <v/>
          </cell>
          <cell r="J28">
            <v>0</v>
          </cell>
          <cell r="K28" t="str">
            <v/>
          </cell>
          <cell r="L28">
            <v>0</v>
          </cell>
          <cell r="M28">
            <v>7068134.2000000002</v>
          </cell>
          <cell r="N28">
            <v>6075087.3799999999</v>
          </cell>
          <cell r="O28">
            <v>4988078.41</v>
          </cell>
          <cell r="P28">
            <v>6514231.6299999999</v>
          </cell>
          <cell r="Q28">
            <v>5736679.1399999997</v>
          </cell>
          <cell r="R28">
            <v>4867240.57</v>
          </cell>
          <cell r="S28">
            <v>4986223.43</v>
          </cell>
          <cell r="T28">
            <v>4910317.9000000004</v>
          </cell>
          <cell r="U28">
            <v>5307261.12</v>
          </cell>
          <cell r="V28">
            <v>4722816.79</v>
          </cell>
          <cell r="W28">
            <v>4581675.13</v>
          </cell>
          <cell r="X28">
            <v>2886604.61</v>
          </cell>
          <cell r="Y28">
            <v>2639982.65</v>
          </cell>
          <cell r="Z28">
            <v>2276758.27</v>
          </cell>
          <cell r="AA28">
            <v>2351018.16</v>
          </cell>
          <cell r="AB28">
            <v>1913764.25</v>
          </cell>
          <cell r="AC28">
            <v>1437107.57</v>
          </cell>
          <cell r="AD28">
            <v>2188409.23</v>
          </cell>
          <cell r="AE28">
            <v>2181667.89</v>
          </cell>
          <cell r="AF28">
            <v>3274361.94</v>
          </cell>
          <cell r="AG28">
            <v>1860961.36</v>
          </cell>
          <cell r="AH28">
            <v>1355276.69</v>
          </cell>
          <cell r="AI28">
            <v>1330283.56</v>
          </cell>
          <cell r="AJ28">
            <v>1630004.54</v>
          </cell>
          <cell r="AK28">
            <v>1352191.59</v>
          </cell>
          <cell r="AM28">
            <v>7068134.2000000002</v>
          </cell>
          <cell r="AN28">
            <v>-993046.8200000003</v>
          </cell>
          <cell r="AO28">
            <v>-1087008.9699999997</v>
          </cell>
          <cell r="AP28">
            <v>1526153.2199999997</v>
          </cell>
          <cell r="AQ28">
            <v>-777552.49000000022</v>
          </cell>
          <cell r="AR28">
            <v>-869438.56999999937</v>
          </cell>
          <cell r="AS28">
            <v>118982.8599999994</v>
          </cell>
          <cell r="AT28">
            <v>-75905.529999999329</v>
          </cell>
          <cell r="AU28">
            <v>396943.21999999974</v>
          </cell>
          <cell r="AV28">
            <v>-584444.33000000007</v>
          </cell>
          <cell r="AW28">
            <v>-141141.66000000015</v>
          </cell>
          <cell r="AX28">
            <v>-1695070.52</v>
          </cell>
          <cell r="AY28">
            <v>2639982.65</v>
          </cell>
          <cell r="AZ28">
            <v>-363224.37999999989</v>
          </cell>
          <cell r="BA28">
            <v>74259.89000000013</v>
          </cell>
          <cell r="BB28">
            <v>-437253.91000000015</v>
          </cell>
          <cell r="BC28">
            <v>-476656.67999999993</v>
          </cell>
          <cell r="BD28">
            <v>751301.65999999992</v>
          </cell>
          <cell r="BE28">
            <v>-6741.339999999851</v>
          </cell>
          <cell r="BF28">
            <v>1092694.0499999998</v>
          </cell>
          <cell r="BG28">
            <v>-1413400.5799999998</v>
          </cell>
          <cell r="BH28">
            <v>-505684.67000000016</v>
          </cell>
          <cell r="BI28">
            <v>-24993.129999999888</v>
          </cell>
          <cell r="BJ28">
            <v>299720.98</v>
          </cell>
          <cell r="BK28">
            <v>1352191.59</v>
          </cell>
        </row>
        <row r="29">
          <cell r="D29" t="str">
            <v>135801.SLEV</v>
          </cell>
          <cell r="E29" t="str">
            <v>Inventory-PK-Sleeves</v>
          </cell>
          <cell r="F29">
            <v>120508000</v>
          </cell>
          <cell r="G29" t="str">
            <v>Misc Pack Mtrl</v>
          </cell>
          <cell r="H29">
            <v>0</v>
          </cell>
          <cell r="I29" t="str">
            <v/>
          </cell>
          <cell r="J29">
            <v>0</v>
          </cell>
          <cell r="K29" t="str">
            <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D30" t="str">
            <v>135801.TAPE</v>
          </cell>
          <cell r="E30" t="str">
            <v>Inventory-PK-Tape</v>
          </cell>
          <cell r="F30">
            <v>120508000</v>
          </cell>
          <cell r="G30" t="str">
            <v>Misc Pack Mtrl</v>
          </cell>
          <cell r="H30">
            <v>0</v>
          </cell>
          <cell r="I30" t="str">
            <v/>
          </cell>
          <cell r="J30">
            <v>0</v>
          </cell>
          <cell r="K30" t="str">
            <v/>
          </cell>
          <cell r="L30">
            <v>0</v>
          </cell>
          <cell r="M30">
            <v>535505.86</v>
          </cell>
          <cell r="N30">
            <v>623781.17000000004</v>
          </cell>
          <cell r="O30">
            <v>472433.74</v>
          </cell>
          <cell r="P30">
            <v>901888.05</v>
          </cell>
          <cell r="Q30">
            <v>750411.12</v>
          </cell>
          <cell r="R30">
            <v>541597.68999999994</v>
          </cell>
          <cell r="S30">
            <v>464890.72</v>
          </cell>
          <cell r="T30">
            <v>738293.36</v>
          </cell>
          <cell r="U30">
            <v>563045.78</v>
          </cell>
          <cell r="V30">
            <v>478724.88</v>
          </cell>
          <cell r="W30">
            <v>460850.4</v>
          </cell>
          <cell r="X30">
            <v>433650.13</v>
          </cell>
          <cell r="Y30">
            <v>398678.34</v>
          </cell>
          <cell r="Z30">
            <v>341946.32</v>
          </cell>
          <cell r="AA30">
            <v>289335.53999999998</v>
          </cell>
          <cell r="AB30">
            <v>343180.86</v>
          </cell>
          <cell r="AC30">
            <v>594028.57999999996</v>
          </cell>
          <cell r="AD30">
            <v>434050.05</v>
          </cell>
          <cell r="AE30">
            <v>360881.58</v>
          </cell>
          <cell r="AF30">
            <v>832413.09</v>
          </cell>
          <cell r="AG30">
            <v>647896.21</v>
          </cell>
          <cell r="AH30">
            <v>541444.15</v>
          </cell>
          <cell r="AI30">
            <v>492601.45</v>
          </cell>
          <cell r="AJ30">
            <v>448350.79</v>
          </cell>
          <cell r="AK30">
            <v>386566.86</v>
          </cell>
          <cell r="AM30">
            <v>535505.86</v>
          </cell>
          <cell r="AN30">
            <v>88275.310000000056</v>
          </cell>
          <cell r="AO30">
            <v>-151347.43000000005</v>
          </cell>
          <cell r="AP30">
            <v>429454.31000000006</v>
          </cell>
          <cell r="AQ30">
            <v>-151476.93000000005</v>
          </cell>
          <cell r="AR30">
            <v>-208813.43000000005</v>
          </cell>
          <cell r="AS30">
            <v>-76706.969999999972</v>
          </cell>
          <cell r="AT30">
            <v>273402.64</v>
          </cell>
          <cell r="AU30">
            <v>-175247.57999999996</v>
          </cell>
          <cell r="AV30">
            <v>-84320.900000000023</v>
          </cell>
          <cell r="AW30">
            <v>-17874.479999999981</v>
          </cell>
          <cell r="AX30">
            <v>-27200.270000000019</v>
          </cell>
          <cell r="AY30">
            <v>398678.34</v>
          </cell>
          <cell r="AZ30">
            <v>-56732.020000000019</v>
          </cell>
          <cell r="BA30">
            <v>-52610.780000000028</v>
          </cell>
          <cell r="BB30">
            <v>53845.320000000007</v>
          </cell>
          <cell r="BC30">
            <v>250847.71999999997</v>
          </cell>
          <cell r="BD30">
            <v>-159978.52999999997</v>
          </cell>
          <cell r="BE30">
            <v>-73168.469999999972</v>
          </cell>
          <cell r="BF30">
            <v>471531.50999999995</v>
          </cell>
          <cell r="BG30">
            <v>-184516.88</v>
          </cell>
          <cell r="BH30">
            <v>-106452.05999999994</v>
          </cell>
          <cell r="BI30">
            <v>-48842.700000000012</v>
          </cell>
          <cell r="BJ30">
            <v>-44250.660000000033</v>
          </cell>
          <cell r="BK30">
            <v>386566.86</v>
          </cell>
        </row>
        <row r="31">
          <cell r="D31">
            <v>135901</v>
          </cell>
          <cell r="E31" t="str">
            <v>Raw Material Adjustment</v>
          </cell>
          <cell r="F31">
            <v>120100000</v>
          </cell>
          <cell r="G31" t="str">
            <v>Raw Materials</v>
          </cell>
          <cell r="H31">
            <v>0</v>
          </cell>
          <cell r="I31" t="str">
            <v/>
          </cell>
          <cell r="J31">
            <v>0</v>
          </cell>
          <cell r="K31" t="str">
            <v/>
          </cell>
          <cell r="L31">
            <v>0</v>
          </cell>
          <cell r="M31">
            <v>0</v>
          </cell>
          <cell r="N31">
            <v>0</v>
          </cell>
          <cell r="O31">
            <v>0</v>
          </cell>
          <cell r="P31">
            <v>-627223.97</v>
          </cell>
          <cell r="Q31">
            <v>-627223.97</v>
          </cell>
          <cell r="R31">
            <v>-627223.97</v>
          </cell>
          <cell r="S31">
            <v>-14667661.16</v>
          </cell>
          <cell r="T31">
            <v>-14667661.16</v>
          </cell>
          <cell r="U31">
            <v>-14667661.16</v>
          </cell>
          <cell r="V31">
            <v>-18237267.329999998</v>
          </cell>
          <cell r="W31">
            <v>-18237267.329999998</v>
          </cell>
          <cell r="X31">
            <v>1755866.7</v>
          </cell>
          <cell r="Y31">
            <v>1361857.52</v>
          </cell>
          <cell r="Z31">
            <v>1361857.52</v>
          </cell>
          <cell r="AA31">
            <v>1361857.52</v>
          </cell>
          <cell r="AB31">
            <v>955462.06</v>
          </cell>
          <cell r="AC31">
            <v>955462.06</v>
          </cell>
          <cell r="AD31">
            <v>955462.06</v>
          </cell>
          <cell r="AE31">
            <v>2672579.1800000002</v>
          </cell>
          <cell r="AF31">
            <v>2672579.1800000002</v>
          </cell>
          <cell r="AG31">
            <v>2672579.1800000002</v>
          </cell>
          <cell r="AH31">
            <v>1068436.6200000001</v>
          </cell>
          <cell r="AI31">
            <v>1068436.6200000001</v>
          </cell>
          <cell r="AJ31">
            <v>136309.22000000009</v>
          </cell>
          <cell r="AK31">
            <v>866317.74</v>
          </cell>
          <cell r="AM31">
            <v>0</v>
          </cell>
          <cell r="AN31">
            <v>0</v>
          </cell>
          <cell r="AO31">
            <v>0</v>
          </cell>
          <cell r="AP31">
            <v>-627223.97</v>
          </cell>
          <cell r="AQ31">
            <v>0</v>
          </cell>
          <cell r="AR31">
            <v>0</v>
          </cell>
          <cell r="AS31">
            <v>-14040437.189999999</v>
          </cell>
          <cell r="AT31">
            <v>0</v>
          </cell>
          <cell r="AU31">
            <v>0</v>
          </cell>
          <cell r="AV31">
            <v>-3569606.1699999981</v>
          </cell>
          <cell r="AW31">
            <v>0</v>
          </cell>
          <cell r="AX31">
            <v>19993134.029999997</v>
          </cell>
          <cell r="AY31">
            <v>1361857.52</v>
          </cell>
          <cell r="AZ31">
            <v>0</v>
          </cell>
          <cell r="BA31">
            <v>0</v>
          </cell>
          <cell r="BB31">
            <v>-406395.45999999996</v>
          </cell>
          <cell r="BC31">
            <v>0</v>
          </cell>
          <cell r="BD31">
            <v>0</v>
          </cell>
          <cell r="BE31">
            <v>1717117.12</v>
          </cell>
          <cell r="BF31">
            <v>0</v>
          </cell>
          <cell r="BG31">
            <v>0</v>
          </cell>
          <cell r="BH31">
            <v>-1604142.56</v>
          </cell>
          <cell r="BI31">
            <v>0</v>
          </cell>
          <cell r="BJ31">
            <v>-932127.4</v>
          </cell>
          <cell r="BK31">
            <v>866317.74</v>
          </cell>
        </row>
        <row r="32">
          <cell r="D32" t="str">
            <v>139101.COOL</v>
          </cell>
          <cell r="E32" t="str">
            <v>Engg Spares-Coolers</v>
          </cell>
          <cell r="F32">
            <v>120601000</v>
          </cell>
          <cell r="G32" t="str">
            <v>Vending, Cooler, Dispensers</v>
          </cell>
          <cell r="H32">
            <v>0</v>
          </cell>
          <cell r="I32" t="str">
            <v/>
          </cell>
          <cell r="J32">
            <v>0</v>
          </cell>
          <cell r="K32" t="str">
            <v/>
          </cell>
          <cell r="L32">
            <v>0</v>
          </cell>
          <cell r="M32">
            <v>6602004.29</v>
          </cell>
          <cell r="N32">
            <v>6602004.29</v>
          </cell>
          <cell r="O32">
            <v>6661576.8399999999</v>
          </cell>
          <cell r="P32">
            <v>6661576.8399999999</v>
          </cell>
          <cell r="Q32">
            <v>6661576.8399999999</v>
          </cell>
          <cell r="R32">
            <v>6661576.8399999999</v>
          </cell>
          <cell r="S32">
            <v>6617455.1699999999</v>
          </cell>
          <cell r="T32">
            <v>6490362.1299999999</v>
          </cell>
          <cell r="U32">
            <v>6316534.5099999998</v>
          </cell>
          <cell r="V32">
            <v>7212491.5999999996</v>
          </cell>
          <cell r="W32">
            <v>7049208.5300000003</v>
          </cell>
          <cell r="X32">
            <v>6821518.3799999999</v>
          </cell>
          <cell r="Y32">
            <v>6798327.3600000003</v>
          </cell>
          <cell r="Z32">
            <v>6557754.8899999997</v>
          </cell>
          <cell r="AA32">
            <v>7132802.4199999999</v>
          </cell>
          <cell r="AB32">
            <v>7151887.2199999997</v>
          </cell>
          <cell r="AC32">
            <v>7223243.5599999996</v>
          </cell>
          <cell r="AD32">
            <v>7011890.0199999996</v>
          </cell>
          <cell r="AE32">
            <v>8761240.9700000007</v>
          </cell>
          <cell r="AF32">
            <v>8320298.4199999999</v>
          </cell>
          <cell r="AG32">
            <v>8531825.3399999999</v>
          </cell>
          <cell r="AH32">
            <v>8477686.8699999992</v>
          </cell>
          <cell r="AI32">
            <v>8794640.8699999992</v>
          </cell>
          <cell r="AJ32">
            <v>8219670.46</v>
          </cell>
          <cell r="AK32">
            <v>8154034.1399999997</v>
          </cell>
          <cell r="AM32">
            <v>6602004.29</v>
          </cell>
          <cell r="AN32">
            <v>0</v>
          </cell>
          <cell r="AO32">
            <v>59572.549999999814</v>
          </cell>
          <cell r="AP32">
            <v>0</v>
          </cell>
          <cell r="AQ32">
            <v>0</v>
          </cell>
          <cell r="AR32">
            <v>0</v>
          </cell>
          <cell r="AS32">
            <v>-44121.669999999925</v>
          </cell>
          <cell r="AT32">
            <v>-127093.04000000004</v>
          </cell>
          <cell r="AU32">
            <v>-173827.62000000011</v>
          </cell>
          <cell r="AV32">
            <v>895957.08999999985</v>
          </cell>
          <cell r="AW32">
            <v>-163283.06999999937</v>
          </cell>
          <cell r="AX32">
            <v>-227690.15000000037</v>
          </cell>
          <cell r="AY32">
            <v>6798327.3600000003</v>
          </cell>
          <cell r="AZ32">
            <v>-240572.47000000067</v>
          </cell>
          <cell r="BA32">
            <v>575047.53000000026</v>
          </cell>
          <cell r="BB32">
            <v>19084.799999999814</v>
          </cell>
          <cell r="BC32">
            <v>71356.339999999851</v>
          </cell>
          <cell r="BD32">
            <v>-211353.54000000004</v>
          </cell>
          <cell r="BE32">
            <v>1749350.9500000011</v>
          </cell>
          <cell r="BF32">
            <v>-440942.55000000075</v>
          </cell>
          <cell r="BG32">
            <v>211526.91999999993</v>
          </cell>
          <cell r="BH32">
            <v>-54138.470000000671</v>
          </cell>
          <cell r="BI32">
            <v>316954</v>
          </cell>
          <cell r="BJ32">
            <v>-574970.40999999922</v>
          </cell>
          <cell r="BK32">
            <v>8154034.1399999997</v>
          </cell>
        </row>
        <row r="33">
          <cell r="D33" t="str">
            <v>139101.MACH</v>
          </cell>
          <cell r="E33" t="str">
            <v>Engg Spares-Machinery</v>
          </cell>
          <cell r="F33">
            <v>120609000</v>
          </cell>
          <cell r="G33" t="str">
            <v>Spare Parts</v>
          </cell>
          <cell r="H33">
            <v>0</v>
          </cell>
          <cell r="I33" t="str">
            <v/>
          </cell>
          <cell r="J33">
            <v>0</v>
          </cell>
          <cell r="K33" t="str">
            <v/>
          </cell>
          <cell r="L33">
            <v>0</v>
          </cell>
          <cell r="M33">
            <v>94339205.930000007</v>
          </cell>
          <cell r="N33">
            <v>95840834.950000003</v>
          </cell>
          <cell r="O33">
            <v>96064188.379999995</v>
          </cell>
          <cell r="P33">
            <v>98557654.799999997</v>
          </cell>
          <cell r="Q33">
            <v>97432766.659999996</v>
          </cell>
          <cell r="R33">
            <v>98148949.189999998</v>
          </cell>
          <cell r="S33">
            <v>99563503.739999995</v>
          </cell>
          <cell r="T33">
            <v>98651272.950000003</v>
          </cell>
          <cell r="U33">
            <v>103811533.04000001</v>
          </cell>
          <cell r="V33">
            <v>104279576.91</v>
          </cell>
          <cell r="W33">
            <v>105028887.73999999</v>
          </cell>
          <cell r="X33">
            <v>113259463.12</v>
          </cell>
          <cell r="Y33">
            <v>110884049.89</v>
          </cell>
          <cell r="Z33">
            <v>111712960.02</v>
          </cell>
          <cell r="AA33">
            <v>111934575.97</v>
          </cell>
          <cell r="AB33">
            <v>112014131.45</v>
          </cell>
          <cell r="AC33">
            <v>118400733.04000001</v>
          </cell>
          <cell r="AD33">
            <v>112367855.56999999</v>
          </cell>
          <cell r="AE33">
            <v>110886431.34</v>
          </cell>
          <cell r="AF33">
            <v>109818444.3</v>
          </cell>
          <cell r="AG33">
            <v>110209883.94</v>
          </cell>
          <cell r="AH33">
            <v>115599190.81999999</v>
          </cell>
          <cell r="AI33">
            <v>113433986.23999999</v>
          </cell>
          <cell r="AJ33">
            <v>112778286.75</v>
          </cell>
          <cell r="AK33">
            <v>113095777.66</v>
          </cell>
          <cell r="AM33">
            <v>94339205.930000007</v>
          </cell>
          <cell r="AN33">
            <v>1501629.0199999958</v>
          </cell>
          <cell r="AO33">
            <v>223353.42999999225</v>
          </cell>
          <cell r="AP33">
            <v>2493466.4200000018</v>
          </cell>
          <cell r="AQ33">
            <v>-1124888.1400000006</v>
          </cell>
          <cell r="AR33">
            <v>716182.53000000119</v>
          </cell>
          <cell r="AS33">
            <v>1414554.549999997</v>
          </cell>
          <cell r="AT33">
            <v>-912230.78999999166</v>
          </cell>
          <cell r="AU33">
            <v>5160260.0900000036</v>
          </cell>
          <cell r="AV33">
            <v>468043.86999998987</v>
          </cell>
          <cell r="AW33">
            <v>749310.82999999821</v>
          </cell>
          <cell r="AX33">
            <v>8230575.3800000101</v>
          </cell>
          <cell r="AY33">
            <v>110884049.89</v>
          </cell>
          <cell r="AZ33">
            <v>828910.12999999523</v>
          </cell>
          <cell r="BA33">
            <v>221615.95000000298</v>
          </cell>
          <cell r="BB33">
            <v>79555.480000004172</v>
          </cell>
          <cell r="BC33">
            <v>6386601.5900000036</v>
          </cell>
          <cell r="BD33">
            <v>-6032877.4700000137</v>
          </cell>
          <cell r="BE33">
            <v>-1481424.2299999893</v>
          </cell>
          <cell r="BF33">
            <v>-1067987.0400000066</v>
          </cell>
          <cell r="BG33">
            <v>391439.6400000006</v>
          </cell>
          <cell r="BH33">
            <v>5389306.8799999952</v>
          </cell>
          <cell r="BI33">
            <v>-2165204.5799999982</v>
          </cell>
          <cell r="BJ33">
            <v>-655699.48999999464</v>
          </cell>
          <cell r="BK33">
            <v>113095777.66</v>
          </cell>
        </row>
        <row r="34">
          <cell r="D34" t="str">
            <v>139301.ADVT</v>
          </cell>
          <cell r="E34" t="str">
            <v>Inventory-Other-A&amp;P Material</v>
          </cell>
          <cell r="F34">
            <v>120609000</v>
          </cell>
          <cell r="G34" t="str">
            <v>Spare Parts</v>
          </cell>
          <cell r="H34">
            <v>0</v>
          </cell>
          <cell r="I34" t="str">
            <v/>
          </cell>
          <cell r="J34">
            <v>0</v>
          </cell>
          <cell r="K34" t="str">
            <v/>
          </cell>
          <cell r="L34">
            <v>0</v>
          </cell>
          <cell r="M34">
            <v>56654.879999999997</v>
          </cell>
          <cell r="N34">
            <v>56654.879999999997</v>
          </cell>
          <cell r="O34">
            <v>56654.879999999997</v>
          </cell>
          <cell r="P34">
            <v>56654.879999999997</v>
          </cell>
          <cell r="Q34">
            <v>56654.879999999997</v>
          </cell>
          <cell r="R34">
            <v>56654.879999999997</v>
          </cell>
          <cell r="S34">
            <v>56654.879999999997</v>
          </cell>
          <cell r="T34">
            <v>56654.879999999997</v>
          </cell>
          <cell r="U34">
            <v>56654.879999999997</v>
          </cell>
          <cell r="V34">
            <v>56654.879999999997</v>
          </cell>
          <cell r="W34">
            <v>56654.879999999997</v>
          </cell>
          <cell r="X34">
            <v>56654.879999999997</v>
          </cell>
          <cell r="Y34">
            <v>56654.879999999997</v>
          </cell>
          <cell r="Z34">
            <v>56654.879999999997</v>
          </cell>
          <cell r="AA34">
            <v>56654.879999999997</v>
          </cell>
          <cell r="AB34">
            <v>56654.879999999997</v>
          </cell>
          <cell r="AC34">
            <v>56654.879999999997</v>
          </cell>
          <cell r="AD34">
            <v>56654.879999999997</v>
          </cell>
          <cell r="AE34">
            <v>56654.879999999997</v>
          </cell>
          <cell r="AF34">
            <v>56654.879999999997</v>
          </cell>
          <cell r="AG34">
            <v>56654.879999999997</v>
          </cell>
          <cell r="AH34">
            <v>56654.879999999997</v>
          </cell>
          <cell r="AI34">
            <v>56654.879999999997</v>
          </cell>
          <cell r="AJ34">
            <v>56654.879999999997</v>
          </cell>
          <cell r="AK34">
            <v>56654.879999999997</v>
          </cell>
          <cell r="AM34">
            <v>56654.879999999997</v>
          </cell>
          <cell r="AN34">
            <v>0</v>
          </cell>
          <cell r="AO34">
            <v>0</v>
          </cell>
          <cell r="AP34">
            <v>0</v>
          </cell>
          <cell r="AQ34">
            <v>0</v>
          </cell>
          <cell r="AR34">
            <v>0</v>
          </cell>
          <cell r="AS34">
            <v>0</v>
          </cell>
          <cell r="AT34">
            <v>0</v>
          </cell>
          <cell r="AU34">
            <v>0</v>
          </cell>
          <cell r="AV34">
            <v>0</v>
          </cell>
          <cell r="AW34">
            <v>0</v>
          </cell>
          <cell r="AX34">
            <v>0</v>
          </cell>
          <cell r="AY34">
            <v>56654.879999999997</v>
          </cell>
          <cell r="AZ34">
            <v>0</v>
          </cell>
          <cell r="BA34">
            <v>0</v>
          </cell>
          <cell r="BB34">
            <v>0</v>
          </cell>
          <cell r="BC34">
            <v>0</v>
          </cell>
          <cell r="BD34">
            <v>0</v>
          </cell>
          <cell r="BE34">
            <v>0</v>
          </cell>
          <cell r="BF34">
            <v>0</v>
          </cell>
          <cell r="BG34">
            <v>0</v>
          </cell>
          <cell r="BH34">
            <v>0</v>
          </cell>
          <cell r="BI34">
            <v>0</v>
          </cell>
          <cell r="BJ34">
            <v>0</v>
          </cell>
          <cell r="BK34">
            <v>56654.879999999997</v>
          </cell>
        </row>
        <row r="35">
          <cell r="D35" t="str">
            <v>139601.ELEC</v>
          </cell>
          <cell r="E35" t="str">
            <v>Engg Spares-Electric</v>
          </cell>
          <cell r="F35">
            <v>120609000</v>
          </cell>
          <cell r="G35" t="str">
            <v>Spare Parts</v>
          </cell>
          <cell r="H35">
            <v>0</v>
          </cell>
          <cell r="I35" t="str">
            <v/>
          </cell>
          <cell r="J35">
            <v>0</v>
          </cell>
          <cell r="K35" t="str">
            <v/>
          </cell>
          <cell r="L35">
            <v>0</v>
          </cell>
          <cell r="M35">
            <v>4334485.84</v>
          </cell>
          <cell r="N35">
            <v>4324699.37</v>
          </cell>
          <cell r="O35">
            <v>4444230.24</v>
          </cell>
          <cell r="P35">
            <v>4474200.4800000004</v>
          </cell>
          <cell r="Q35">
            <v>4446020.5599999996</v>
          </cell>
          <cell r="R35">
            <v>4767534.01</v>
          </cell>
          <cell r="S35">
            <v>4635260.5599999996</v>
          </cell>
          <cell r="T35">
            <v>4584648.63</v>
          </cell>
          <cell r="U35">
            <v>5110566.12</v>
          </cell>
          <cell r="V35">
            <v>5090170.16</v>
          </cell>
          <cell r="W35">
            <v>5088625.5599999996</v>
          </cell>
          <cell r="X35">
            <v>4948067.13</v>
          </cell>
          <cell r="Y35">
            <v>4952695.3600000003</v>
          </cell>
          <cell r="Z35">
            <v>5016693.97</v>
          </cell>
          <cell r="AA35">
            <v>5386804.0700000003</v>
          </cell>
          <cell r="AB35">
            <v>5327245.5</v>
          </cell>
          <cell r="AC35">
            <v>5315157.9400000004</v>
          </cell>
          <cell r="AD35">
            <v>5320171.32</v>
          </cell>
          <cell r="AE35">
            <v>5259926.18</v>
          </cell>
          <cell r="AF35">
            <v>5169465</v>
          </cell>
          <cell r="AG35">
            <v>5142347.6900000004</v>
          </cell>
          <cell r="AH35">
            <v>5142347.6900000004</v>
          </cell>
          <cell r="AI35">
            <v>5132281.7</v>
          </cell>
          <cell r="AJ35">
            <v>5351551.3899999997</v>
          </cell>
          <cell r="AK35">
            <v>5527512.8399999999</v>
          </cell>
          <cell r="AM35">
            <v>4334485.84</v>
          </cell>
          <cell r="AN35">
            <v>-9786.4699999997392</v>
          </cell>
          <cell r="AO35">
            <v>119530.87000000011</v>
          </cell>
          <cell r="AP35">
            <v>29970.240000000224</v>
          </cell>
          <cell r="AQ35">
            <v>-28179.920000000857</v>
          </cell>
          <cell r="AR35">
            <v>321513.45000000019</v>
          </cell>
          <cell r="AS35">
            <v>-132273.45000000019</v>
          </cell>
          <cell r="AT35">
            <v>-50611.929999999702</v>
          </cell>
          <cell r="AU35">
            <v>525917.49000000022</v>
          </cell>
          <cell r="AV35">
            <v>-20395.959999999963</v>
          </cell>
          <cell r="AW35">
            <v>-1544.6000000005588</v>
          </cell>
          <cell r="AX35">
            <v>-140558.4299999997</v>
          </cell>
          <cell r="AY35">
            <v>4952695.3600000003</v>
          </cell>
          <cell r="AZ35">
            <v>63998.609999999404</v>
          </cell>
          <cell r="BA35">
            <v>370110.10000000056</v>
          </cell>
          <cell r="BB35">
            <v>-59558.570000000298</v>
          </cell>
          <cell r="BC35">
            <v>-12087.55999999959</v>
          </cell>
          <cell r="BD35">
            <v>5013.3799999998882</v>
          </cell>
          <cell r="BE35">
            <v>-60245.140000000596</v>
          </cell>
          <cell r="BF35">
            <v>-90461.179999999702</v>
          </cell>
          <cell r="BG35">
            <v>-27117.30999999959</v>
          </cell>
          <cell r="BH35">
            <v>0</v>
          </cell>
          <cell r="BI35">
            <v>-10065.990000000224</v>
          </cell>
          <cell r="BJ35">
            <v>219269.68999999948</v>
          </cell>
          <cell r="BK35">
            <v>5527512.8399999999</v>
          </cell>
        </row>
        <row r="36">
          <cell r="D36" t="str">
            <v>139701.OTH</v>
          </cell>
          <cell r="E36" t="str">
            <v>GIT-Others</v>
          </cell>
          <cell r="F36">
            <v>120612000</v>
          </cell>
          <cell r="G36" t="str">
            <v>Merchandise in Transit</v>
          </cell>
          <cell r="H36">
            <v>0</v>
          </cell>
          <cell r="I36" t="str">
            <v/>
          </cell>
          <cell r="J36">
            <v>0</v>
          </cell>
          <cell r="K36" t="str">
            <v/>
          </cell>
          <cell r="L36">
            <v>0</v>
          </cell>
          <cell r="M36">
            <v>15798037.5</v>
          </cell>
          <cell r="N36">
            <v>8554527</v>
          </cell>
          <cell r="O36">
            <v>0</v>
          </cell>
          <cell r="P36">
            <v>0</v>
          </cell>
          <cell r="Q36">
            <v>1969048.63</v>
          </cell>
          <cell r="R36">
            <v>1969048.63</v>
          </cell>
          <cell r="S36">
            <v>0</v>
          </cell>
          <cell r="T36">
            <v>0</v>
          </cell>
          <cell r="U36">
            <v>6735264.7999999998</v>
          </cell>
          <cell r="V36">
            <v>7814006.04</v>
          </cell>
          <cell r="W36">
            <v>7814006.04</v>
          </cell>
          <cell r="X36">
            <v>18479512.890000001</v>
          </cell>
          <cell r="Y36">
            <v>18744587.239999998</v>
          </cell>
          <cell r="Z36">
            <v>17225033.030000001</v>
          </cell>
          <cell r="AA36">
            <v>12858284.15</v>
          </cell>
          <cell r="AB36">
            <v>2829153.28</v>
          </cell>
          <cell r="AC36">
            <v>2746678.84</v>
          </cell>
          <cell r="AD36">
            <v>524528.74</v>
          </cell>
          <cell r="AE36">
            <v>524528.74</v>
          </cell>
          <cell r="AF36">
            <v>3371523.95</v>
          </cell>
          <cell r="AG36">
            <v>4614098.57</v>
          </cell>
          <cell r="AH36">
            <v>524528.74</v>
          </cell>
          <cell r="AI36">
            <v>1991843.59</v>
          </cell>
          <cell r="AJ36">
            <v>4372089.2699999996</v>
          </cell>
          <cell r="AK36">
            <v>4206802.5999999996</v>
          </cell>
          <cell r="AM36">
            <v>15798037.5</v>
          </cell>
          <cell r="AN36">
            <v>-7243510.5</v>
          </cell>
          <cell r="AO36">
            <v>-8554527</v>
          </cell>
          <cell r="AP36">
            <v>0</v>
          </cell>
          <cell r="AQ36">
            <v>1969048.63</v>
          </cell>
          <cell r="AR36">
            <v>0</v>
          </cell>
          <cell r="AS36">
            <v>-1969048.63</v>
          </cell>
          <cell r="AT36">
            <v>0</v>
          </cell>
          <cell r="AU36">
            <v>6735264.7999999998</v>
          </cell>
          <cell r="AV36">
            <v>1078741.2400000002</v>
          </cell>
          <cell r="AW36">
            <v>0</v>
          </cell>
          <cell r="AX36">
            <v>10665506.850000001</v>
          </cell>
          <cell r="AY36">
            <v>18744587.239999998</v>
          </cell>
          <cell r="AZ36">
            <v>-1519554.2099999972</v>
          </cell>
          <cell r="BA36">
            <v>-4366748.8800000008</v>
          </cell>
          <cell r="BB36">
            <v>-10029130.870000001</v>
          </cell>
          <cell r="BC36">
            <v>-82474.439999999944</v>
          </cell>
          <cell r="BD36">
            <v>-2222150.0999999996</v>
          </cell>
          <cell r="BE36">
            <v>0</v>
          </cell>
          <cell r="BF36">
            <v>2846995.21</v>
          </cell>
          <cell r="BG36">
            <v>1242574.6200000001</v>
          </cell>
          <cell r="BH36">
            <v>-4089569.83</v>
          </cell>
          <cell r="BI36">
            <v>1467314.85</v>
          </cell>
          <cell r="BJ36">
            <v>2380245.6799999997</v>
          </cell>
          <cell r="BK36">
            <v>4206802.5999999996</v>
          </cell>
        </row>
        <row r="37">
          <cell r="D37" t="str">
            <v>139701.RM</v>
          </cell>
          <cell r="E37" t="str">
            <v>GIT-RM</v>
          </cell>
          <cell r="F37">
            <v>120613000</v>
          </cell>
          <cell r="G37" t="str">
            <v>Merchandise in Transit-Raw Material</v>
          </cell>
          <cell r="H37">
            <v>0</v>
          </cell>
          <cell r="I37" t="str">
            <v/>
          </cell>
          <cell r="J37">
            <v>0</v>
          </cell>
          <cell r="K37" t="str">
            <v/>
          </cell>
          <cell r="L37">
            <v>0</v>
          </cell>
          <cell r="M37">
            <v>81258236.099999994</v>
          </cell>
          <cell r="N37">
            <v>71919346.599999994</v>
          </cell>
          <cell r="O37">
            <v>68713993.930000007</v>
          </cell>
          <cell r="P37">
            <v>104130349</v>
          </cell>
          <cell r="Q37">
            <v>215374531.03999999</v>
          </cell>
          <cell r="R37">
            <v>111772630.72</v>
          </cell>
          <cell r="S37">
            <v>55401666.789999999</v>
          </cell>
          <cell r="T37">
            <v>112834307.43000001</v>
          </cell>
          <cell r="U37">
            <v>19729559.91</v>
          </cell>
          <cell r="V37">
            <v>99348038.109999999</v>
          </cell>
          <cell r="W37">
            <v>120498678.92</v>
          </cell>
          <cell r="X37">
            <v>72632604.760000005</v>
          </cell>
          <cell r="Y37">
            <v>79039750.989999995</v>
          </cell>
          <cell r="Z37">
            <v>38592048.649999999</v>
          </cell>
          <cell r="AA37">
            <v>97665764.060000002</v>
          </cell>
          <cell r="AB37">
            <v>35960169.130000003</v>
          </cell>
          <cell r="AC37">
            <v>92346947.379999995</v>
          </cell>
          <cell r="AD37">
            <v>146875239.78</v>
          </cell>
          <cell r="AE37">
            <v>147160014.19</v>
          </cell>
          <cell r="AF37">
            <v>157424417.18000001</v>
          </cell>
          <cell r="AG37">
            <v>74383598.420000002</v>
          </cell>
          <cell r="AH37">
            <v>44480547.149999999</v>
          </cell>
          <cell r="AI37">
            <v>18574843.16</v>
          </cell>
          <cell r="AJ37">
            <v>85454829.129999995</v>
          </cell>
          <cell r="AK37">
            <v>67399638.560000002</v>
          </cell>
          <cell r="AM37">
            <v>81258236.099999994</v>
          </cell>
          <cell r="AN37">
            <v>-9338889.5</v>
          </cell>
          <cell r="AO37">
            <v>-3205352.6699999869</v>
          </cell>
          <cell r="AP37">
            <v>35416355.069999993</v>
          </cell>
          <cell r="AQ37">
            <v>111244182.03999999</v>
          </cell>
          <cell r="AR37">
            <v>-103601900.31999999</v>
          </cell>
          <cell r="AS37">
            <v>-56370963.93</v>
          </cell>
          <cell r="AT37">
            <v>57432640.640000008</v>
          </cell>
          <cell r="AU37">
            <v>-93104747.520000011</v>
          </cell>
          <cell r="AV37">
            <v>79618478.200000003</v>
          </cell>
          <cell r="AW37">
            <v>21150640.810000002</v>
          </cell>
          <cell r="AX37">
            <v>-47866074.159999996</v>
          </cell>
          <cell r="AY37">
            <v>79039750.989999995</v>
          </cell>
          <cell r="AZ37">
            <v>-40447702.339999996</v>
          </cell>
          <cell r="BA37">
            <v>59073715.410000004</v>
          </cell>
          <cell r="BB37">
            <v>-61705594.93</v>
          </cell>
          <cell r="BC37">
            <v>56386778.249999993</v>
          </cell>
          <cell r="BD37">
            <v>54528292.400000006</v>
          </cell>
          <cell r="BE37">
            <v>284774.40999999642</v>
          </cell>
          <cell r="BF37">
            <v>10264402.99000001</v>
          </cell>
          <cell r="BG37">
            <v>-83040818.760000005</v>
          </cell>
          <cell r="BH37">
            <v>-29903051.270000003</v>
          </cell>
          <cell r="BI37">
            <v>-25905703.989999998</v>
          </cell>
          <cell r="BJ37">
            <v>66879985.969999999</v>
          </cell>
          <cell r="BK37">
            <v>67399638.560000002</v>
          </cell>
        </row>
        <row r="38">
          <cell r="D38" t="str">
            <v>139701.PM</v>
          </cell>
          <cell r="E38" t="str">
            <v>GIT-Insurance</v>
          </cell>
          <cell r="F38">
            <v>120612000</v>
          </cell>
          <cell r="G38" t="str">
            <v>Merchandise in Transit</v>
          </cell>
          <cell r="H38">
            <v>0</v>
          </cell>
          <cell r="I38" t="str">
            <v/>
          </cell>
          <cell r="J38">
            <v>0</v>
          </cell>
          <cell r="K38" t="str">
            <v/>
          </cell>
          <cell r="L38">
            <v>0</v>
          </cell>
          <cell r="M38">
            <v>804002.92</v>
          </cell>
          <cell r="N38">
            <v>1054462.27</v>
          </cell>
          <cell r="O38">
            <v>1358938.65</v>
          </cell>
          <cell r="P38">
            <v>1415415.57</v>
          </cell>
          <cell r="Q38">
            <v>1485947.76</v>
          </cell>
          <cell r="R38">
            <v>1035592.59</v>
          </cell>
          <cell r="S38">
            <v>872324.55</v>
          </cell>
          <cell r="T38">
            <v>852503.55</v>
          </cell>
          <cell r="U38">
            <v>641302.55000000005</v>
          </cell>
          <cell r="V38">
            <v>742750.55</v>
          </cell>
          <cell r="W38">
            <v>732440.55</v>
          </cell>
          <cell r="X38">
            <v>748888.55</v>
          </cell>
          <cell r="Y38">
            <v>733243.55</v>
          </cell>
          <cell r="Z38">
            <v>585793.55000000005</v>
          </cell>
          <cell r="AA38">
            <v>2299951.29</v>
          </cell>
          <cell r="AB38">
            <v>2033904.29</v>
          </cell>
          <cell r="AC38">
            <v>1933521.04</v>
          </cell>
          <cell r="AD38">
            <v>1517161.04</v>
          </cell>
          <cell r="AE38">
            <v>1351193.04</v>
          </cell>
          <cell r="AF38">
            <v>734351.11</v>
          </cell>
          <cell r="AG38">
            <v>639472.64000000001</v>
          </cell>
          <cell r="AH38">
            <v>611872.74</v>
          </cell>
          <cell r="AI38">
            <v>582064.14</v>
          </cell>
          <cell r="AJ38">
            <v>489392.54</v>
          </cell>
          <cell r="AK38">
            <v>1139892.94</v>
          </cell>
          <cell r="AM38">
            <v>804002.92</v>
          </cell>
          <cell r="AN38">
            <v>250459.34999999998</v>
          </cell>
          <cell r="AO38">
            <v>304476.37999999989</v>
          </cell>
          <cell r="AP38">
            <v>56476.920000000158</v>
          </cell>
          <cell r="AQ38">
            <v>70532.189999999944</v>
          </cell>
          <cell r="AR38">
            <v>-450355.17000000004</v>
          </cell>
          <cell r="AS38">
            <v>-163268.03999999992</v>
          </cell>
          <cell r="AT38">
            <v>-19821</v>
          </cell>
          <cell r="AU38">
            <v>-211201</v>
          </cell>
          <cell r="AV38">
            <v>101448</v>
          </cell>
          <cell r="AW38">
            <v>-10310</v>
          </cell>
          <cell r="AX38">
            <v>16448</v>
          </cell>
          <cell r="AY38">
            <v>733243.55</v>
          </cell>
          <cell r="AZ38">
            <v>-147450</v>
          </cell>
          <cell r="BA38">
            <v>1714157.74</v>
          </cell>
          <cell r="BB38">
            <v>-266047</v>
          </cell>
          <cell r="BC38">
            <v>-100383.25</v>
          </cell>
          <cell r="BD38">
            <v>-416360</v>
          </cell>
          <cell r="BE38">
            <v>-165968</v>
          </cell>
          <cell r="BF38">
            <v>-616841.93000000005</v>
          </cell>
          <cell r="BG38">
            <v>-94878.469999999972</v>
          </cell>
          <cell r="BH38">
            <v>-27599.900000000023</v>
          </cell>
          <cell r="BI38">
            <v>-29808.599999999977</v>
          </cell>
          <cell r="BJ38">
            <v>-92671.600000000035</v>
          </cell>
          <cell r="BK38">
            <v>1139892.94</v>
          </cell>
        </row>
        <row r="39">
          <cell r="D39" t="str">
            <v>139801.CHEM</v>
          </cell>
          <cell r="E39" t="str">
            <v>Inventory-Gas &amp; Chemicals</v>
          </cell>
          <cell r="F39">
            <v>120102000</v>
          </cell>
          <cell r="G39" t="str">
            <v>Ingredients</v>
          </cell>
          <cell r="H39">
            <v>0</v>
          </cell>
          <cell r="I39" t="str">
            <v/>
          </cell>
          <cell r="J39">
            <v>0</v>
          </cell>
          <cell r="K39" t="str">
            <v/>
          </cell>
          <cell r="L39">
            <v>0</v>
          </cell>
          <cell r="M39">
            <v>6928965</v>
          </cell>
          <cell r="N39">
            <v>6108245.75</v>
          </cell>
          <cell r="O39">
            <v>6699860.9000000004</v>
          </cell>
          <cell r="P39">
            <v>4823732.5999999996</v>
          </cell>
          <cell r="Q39">
            <v>4245046.71</v>
          </cell>
          <cell r="R39">
            <v>6393487.6900000004</v>
          </cell>
          <cell r="S39">
            <v>6884887.2999999998</v>
          </cell>
          <cell r="T39">
            <v>6034954.9500000002</v>
          </cell>
          <cell r="U39">
            <v>7738378.8700000001</v>
          </cell>
          <cell r="V39">
            <v>7059900.7400000002</v>
          </cell>
          <cell r="W39">
            <v>7656592.7400000002</v>
          </cell>
          <cell r="X39">
            <v>7298353.0599999996</v>
          </cell>
          <cell r="Y39">
            <v>6803930.5800000001</v>
          </cell>
          <cell r="Z39">
            <v>8185994.4100000001</v>
          </cell>
          <cell r="AA39">
            <v>8674591.1899999995</v>
          </cell>
          <cell r="AB39">
            <v>9424465.0099999998</v>
          </cell>
          <cell r="AC39">
            <v>11340699.279999999</v>
          </cell>
          <cell r="AD39">
            <v>9703139.7400000002</v>
          </cell>
          <cell r="AE39">
            <v>9133408.5399999991</v>
          </cell>
          <cell r="AF39">
            <v>8336323.0800000001</v>
          </cell>
          <cell r="AG39">
            <v>8141502.5700000003</v>
          </cell>
          <cell r="AH39">
            <v>7199889.3200000003</v>
          </cell>
          <cell r="AI39">
            <v>6972779.3600000003</v>
          </cell>
          <cell r="AJ39">
            <v>6552707.5</v>
          </cell>
          <cell r="AK39">
            <v>4153410.43</v>
          </cell>
          <cell r="AM39">
            <v>6928965</v>
          </cell>
          <cell r="AN39">
            <v>-820719.25</v>
          </cell>
          <cell r="AO39">
            <v>591615.15000000037</v>
          </cell>
          <cell r="AP39">
            <v>-1876128.3000000007</v>
          </cell>
          <cell r="AQ39">
            <v>-578685.88999999966</v>
          </cell>
          <cell r="AR39">
            <v>2148440.9800000004</v>
          </cell>
          <cell r="AS39">
            <v>491399.6099999994</v>
          </cell>
          <cell r="AT39">
            <v>-849932.34999999963</v>
          </cell>
          <cell r="AU39">
            <v>1703423.92</v>
          </cell>
          <cell r="AV39">
            <v>-678478.12999999989</v>
          </cell>
          <cell r="AW39">
            <v>596692</v>
          </cell>
          <cell r="AX39">
            <v>-358239.68000000063</v>
          </cell>
          <cell r="AY39">
            <v>6803930.5800000001</v>
          </cell>
          <cell r="AZ39">
            <v>1382063.83</v>
          </cell>
          <cell r="BA39">
            <v>488596.77999999933</v>
          </cell>
          <cell r="BB39">
            <v>749873.8200000003</v>
          </cell>
          <cell r="BC39">
            <v>1916234.2699999996</v>
          </cell>
          <cell r="BD39">
            <v>-1637559.5399999991</v>
          </cell>
          <cell r="BE39">
            <v>-569731.20000000112</v>
          </cell>
          <cell r="BF39">
            <v>-797085.45999999903</v>
          </cell>
          <cell r="BG39">
            <v>-194820.50999999978</v>
          </cell>
          <cell r="BH39">
            <v>-941613.25</v>
          </cell>
          <cell r="BI39">
            <v>-227109.95999999996</v>
          </cell>
          <cell r="BJ39">
            <v>-420071.86000000034</v>
          </cell>
          <cell r="BK39">
            <v>4153410.43</v>
          </cell>
        </row>
        <row r="40">
          <cell r="D40" t="str">
            <v>139801.CONS</v>
          </cell>
          <cell r="E40" t="str">
            <v>Inventory-Construction</v>
          </cell>
          <cell r="F40">
            <v>120601000</v>
          </cell>
          <cell r="G40" t="str">
            <v>Vending, Cooler, Dispensers</v>
          </cell>
          <cell r="H40">
            <v>0</v>
          </cell>
          <cell r="I40" t="str">
            <v/>
          </cell>
          <cell r="J40">
            <v>0</v>
          </cell>
          <cell r="K40" t="str">
            <v/>
          </cell>
          <cell r="L40">
            <v>0</v>
          </cell>
          <cell r="M40">
            <v>759388.49</v>
          </cell>
          <cell r="N40">
            <v>759388.49</v>
          </cell>
          <cell r="O40">
            <v>759388.49</v>
          </cell>
          <cell r="P40">
            <v>759388.49</v>
          </cell>
          <cell r="Q40">
            <v>759388.49</v>
          </cell>
          <cell r="R40">
            <v>759388.49</v>
          </cell>
          <cell r="S40">
            <v>759388.49</v>
          </cell>
          <cell r="T40">
            <v>759388.49</v>
          </cell>
          <cell r="U40">
            <v>759388.49</v>
          </cell>
          <cell r="V40">
            <v>759388.49</v>
          </cell>
          <cell r="W40">
            <v>759388.49</v>
          </cell>
          <cell r="X40">
            <v>759388.49</v>
          </cell>
          <cell r="Y40">
            <v>759388.49</v>
          </cell>
          <cell r="Z40">
            <v>759388.49</v>
          </cell>
          <cell r="AA40">
            <v>759388.49</v>
          </cell>
          <cell r="AB40">
            <v>759388.49</v>
          </cell>
          <cell r="AC40">
            <v>759388.49</v>
          </cell>
          <cell r="AD40">
            <v>759388.49</v>
          </cell>
          <cell r="AE40">
            <v>759388.49</v>
          </cell>
          <cell r="AF40">
            <v>759388.49</v>
          </cell>
          <cell r="AG40">
            <v>759388.49</v>
          </cell>
          <cell r="AH40">
            <v>759388.49</v>
          </cell>
          <cell r="AI40">
            <v>759388.49</v>
          </cell>
          <cell r="AJ40">
            <v>759388.49</v>
          </cell>
          <cell r="AK40">
            <v>759388.49</v>
          </cell>
          <cell r="AM40">
            <v>759388.49</v>
          </cell>
          <cell r="AN40">
            <v>0</v>
          </cell>
          <cell r="AO40">
            <v>0</v>
          </cell>
          <cell r="AP40">
            <v>0</v>
          </cell>
          <cell r="AQ40">
            <v>0</v>
          </cell>
          <cell r="AR40">
            <v>0</v>
          </cell>
          <cell r="AS40">
            <v>0</v>
          </cell>
          <cell r="AT40">
            <v>0</v>
          </cell>
          <cell r="AU40">
            <v>0</v>
          </cell>
          <cell r="AV40">
            <v>0</v>
          </cell>
          <cell r="AW40">
            <v>0</v>
          </cell>
          <cell r="AX40">
            <v>0</v>
          </cell>
          <cell r="AY40">
            <v>759388.49</v>
          </cell>
          <cell r="AZ40">
            <v>0</v>
          </cell>
          <cell r="BA40">
            <v>0</v>
          </cell>
          <cell r="BB40">
            <v>0</v>
          </cell>
          <cell r="BC40">
            <v>0</v>
          </cell>
          <cell r="BD40">
            <v>0</v>
          </cell>
          <cell r="BE40">
            <v>0</v>
          </cell>
          <cell r="BF40">
            <v>0</v>
          </cell>
          <cell r="BG40">
            <v>0</v>
          </cell>
          <cell r="BH40">
            <v>0</v>
          </cell>
          <cell r="BI40">
            <v>0</v>
          </cell>
          <cell r="BJ40">
            <v>0</v>
          </cell>
          <cell r="BK40">
            <v>759388.49</v>
          </cell>
        </row>
        <row r="41">
          <cell r="D41" t="str">
            <v>139801.FUEL</v>
          </cell>
          <cell r="E41" t="str">
            <v>Inventory-Power &amp; Fuel</v>
          </cell>
          <cell r="F41">
            <v>120102000</v>
          </cell>
          <cell r="G41" t="str">
            <v>Ingredients</v>
          </cell>
          <cell r="H41">
            <v>0</v>
          </cell>
          <cell r="I41" t="str">
            <v/>
          </cell>
          <cell r="J41">
            <v>0</v>
          </cell>
          <cell r="K41" t="str">
            <v/>
          </cell>
          <cell r="L41">
            <v>0</v>
          </cell>
          <cell r="M41">
            <v>3225760.34</v>
          </cell>
          <cell r="N41">
            <v>3048301.42</v>
          </cell>
          <cell r="O41">
            <v>2972152.37</v>
          </cell>
          <cell r="P41">
            <v>2996881.93</v>
          </cell>
          <cell r="Q41">
            <v>2770585.59</v>
          </cell>
          <cell r="R41">
            <v>3330472.48</v>
          </cell>
          <cell r="S41">
            <v>3770342.53</v>
          </cell>
          <cell r="T41">
            <v>3291497.32</v>
          </cell>
          <cell r="U41">
            <v>3794350.48</v>
          </cell>
          <cell r="V41">
            <v>3460900.7</v>
          </cell>
          <cell r="W41">
            <v>4030472.91</v>
          </cell>
          <cell r="X41">
            <v>3710362.42</v>
          </cell>
          <cell r="Y41">
            <v>3087887.15</v>
          </cell>
          <cell r="Z41">
            <v>3038834.42</v>
          </cell>
          <cell r="AA41">
            <v>2626168.85</v>
          </cell>
          <cell r="AB41">
            <v>2033942.93</v>
          </cell>
          <cell r="AC41">
            <v>3357935.32</v>
          </cell>
          <cell r="AD41">
            <v>3253570.68</v>
          </cell>
          <cell r="AE41">
            <v>3221019.59</v>
          </cell>
          <cell r="AF41">
            <v>2981382.18</v>
          </cell>
          <cell r="AG41">
            <v>3279977.67</v>
          </cell>
          <cell r="AH41">
            <v>3082210.19</v>
          </cell>
          <cell r="AI41">
            <v>3589919.8</v>
          </cell>
          <cell r="AJ41">
            <v>3043246.56</v>
          </cell>
          <cell r="AK41">
            <v>3023262.15</v>
          </cell>
          <cell r="AM41">
            <v>3225760.34</v>
          </cell>
          <cell r="AN41">
            <v>-177458.91999999993</v>
          </cell>
          <cell r="AO41">
            <v>-76149.049999999814</v>
          </cell>
          <cell r="AP41">
            <v>24729.560000000056</v>
          </cell>
          <cell r="AQ41">
            <v>-226296.34000000032</v>
          </cell>
          <cell r="AR41">
            <v>559886.89000000013</v>
          </cell>
          <cell r="AS41">
            <v>439870.04999999981</v>
          </cell>
          <cell r="AT41">
            <v>-478845.20999999996</v>
          </cell>
          <cell r="AU41">
            <v>502853.16000000015</v>
          </cell>
          <cell r="AV41">
            <v>-333449.7799999998</v>
          </cell>
          <cell r="AW41">
            <v>569572.21</v>
          </cell>
          <cell r="AX41">
            <v>-320110.49000000022</v>
          </cell>
          <cell r="AY41">
            <v>3087887.15</v>
          </cell>
          <cell r="AZ41">
            <v>-49052.729999999981</v>
          </cell>
          <cell r="BA41">
            <v>-412665.56999999983</v>
          </cell>
          <cell r="BB41">
            <v>-592225.92000000016</v>
          </cell>
          <cell r="BC41">
            <v>1323992.3899999999</v>
          </cell>
          <cell r="BD41">
            <v>-104364.63999999966</v>
          </cell>
          <cell r="BE41">
            <v>-32551.090000000317</v>
          </cell>
          <cell r="BF41">
            <v>-239637.40999999968</v>
          </cell>
          <cell r="BG41">
            <v>298595.48999999976</v>
          </cell>
          <cell r="BH41">
            <v>-197767.47999999998</v>
          </cell>
          <cell r="BI41">
            <v>507709.60999999987</v>
          </cell>
          <cell r="BJ41">
            <v>-546673.23999999976</v>
          </cell>
          <cell r="BK41">
            <v>3023262.15</v>
          </cell>
        </row>
        <row r="42">
          <cell r="D42" t="str">
            <v>139801.MISC</v>
          </cell>
          <cell r="E42" t="str">
            <v>Inventory-Miscellaneous</v>
          </cell>
          <cell r="F42">
            <v>120102000</v>
          </cell>
          <cell r="G42" t="str">
            <v>Ingredients</v>
          </cell>
          <cell r="H42">
            <v>0</v>
          </cell>
          <cell r="I42" t="str">
            <v/>
          </cell>
          <cell r="J42">
            <v>0</v>
          </cell>
          <cell r="K42" t="str">
            <v/>
          </cell>
          <cell r="L42">
            <v>0</v>
          </cell>
          <cell r="M42">
            <v>1976626.34</v>
          </cell>
          <cell r="N42">
            <v>1977751.79</v>
          </cell>
          <cell r="O42">
            <v>2050398.25</v>
          </cell>
          <cell r="P42">
            <v>1876686.83</v>
          </cell>
          <cell r="Q42">
            <v>1975495.63</v>
          </cell>
          <cell r="R42">
            <v>1896723.86</v>
          </cell>
          <cell r="S42">
            <v>1854024.83</v>
          </cell>
          <cell r="T42">
            <v>1909311.77</v>
          </cell>
          <cell r="U42">
            <v>1840713.52</v>
          </cell>
          <cell r="V42">
            <v>1748931.97</v>
          </cell>
          <cell r="W42">
            <v>1705650.03</v>
          </cell>
          <cell r="X42">
            <v>1590561.97</v>
          </cell>
          <cell r="Y42">
            <v>1563791.55</v>
          </cell>
          <cell r="Z42">
            <v>1490680.33</v>
          </cell>
          <cell r="AA42">
            <v>1604322.9</v>
          </cell>
          <cell r="AB42">
            <v>1808043.14</v>
          </cell>
          <cell r="AC42">
            <v>1697923.24</v>
          </cell>
          <cell r="AD42">
            <v>1610396.06</v>
          </cell>
          <cell r="AE42">
            <v>1616992.15</v>
          </cell>
          <cell r="AF42">
            <v>1532904.1</v>
          </cell>
          <cell r="AG42">
            <v>1507265.62</v>
          </cell>
          <cell r="AH42">
            <v>1617819.34</v>
          </cell>
          <cell r="AI42">
            <v>1584570.58</v>
          </cell>
          <cell r="AJ42">
            <v>1538071.81</v>
          </cell>
          <cell r="AK42">
            <v>1504824.28</v>
          </cell>
          <cell r="AM42">
            <v>1976626.34</v>
          </cell>
          <cell r="AN42">
            <v>1125.4499999999534</v>
          </cell>
          <cell r="AO42">
            <v>72646.459999999963</v>
          </cell>
          <cell r="AP42">
            <v>-173711.41999999993</v>
          </cell>
          <cell r="AQ42">
            <v>98808.799999999814</v>
          </cell>
          <cell r="AR42">
            <v>-78771.769999999786</v>
          </cell>
          <cell r="AS42">
            <v>-42699.030000000028</v>
          </cell>
          <cell r="AT42">
            <v>55286.939999999944</v>
          </cell>
          <cell r="AU42">
            <v>-68598.25</v>
          </cell>
          <cell r="AV42">
            <v>-91781.550000000047</v>
          </cell>
          <cell r="AW42">
            <v>-43281.939999999944</v>
          </cell>
          <cell r="AX42">
            <v>-115088.06000000006</v>
          </cell>
          <cell r="AY42">
            <v>1563791.55</v>
          </cell>
          <cell r="AZ42">
            <v>-73111.219999999972</v>
          </cell>
          <cell r="BA42">
            <v>113642.56999999983</v>
          </cell>
          <cell r="BB42">
            <v>203720.24</v>
          </cell>
          <cell r="BC42">
            <v>-110119.89999999991</v>
          </cell>
          <cell r="BD42">
            <v>-87527.179999999935</v>
          </cell>
          <cell r="BE42">
            <v>6596.089999999851</v>
          </cell>
          <cell r="BF42">
            <v>-84088.049999999814</v>
          </cell>
          <cell r="BG42">
            <v>-25638.479999999981</v>
          </cell>
          <cell r="BH42">
            <v>110553.71999999997</v>
          </cell>
          <cell r="BI42">
            <v>-33248.760000000009</v>
          </cell>
          <cell r="BJ42">
            <v>-46498.770000000019</v>
          </cell>
          <cell r="BK42">
            <v>1504824.28</v>
          </cell>
        </row>
        <row r="43">
          <cell r="D43" t="str">
            <v>139801.PNTS</v>
          </cell>
          <cell r="E43" t="str">
            <v>Inventory-Paints</v>
          </cell>
          <cell r="F43">
            <v>120102000</v>
          </cell>
          <cell r="G43" t="str">
            <v>Ingredients</v>
          </cell>
          <cell r="H43">
            <v>0</v>
          </cell>
          <cell r="I43" t="str">
            <v/>
          </cell>
          <cell r="J43">
            <v>0</v>
          </cell>
          <cell r="K43" t="str">
            <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D44" t="str">
            <v>139801.WOFF</v>
          </cell>
          <cell r="E44" t="str">
            <v>Product Stock Write Off</v>
          </cell>
          <cell r="F44">
            <v>120102000</v>
          </cell>
          <cell r="G44" t="str">
            <v>Ingredients</v>
          </cell>
          <cell r="H44">
            <v>0</v>
          </cell>
          <cell r="I44" t="str">
            <v/>
          </cell>
          <cell r="J44">
            <v>0</v>
          </cell>
          <cell r="K44" t="str">
            <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D45" t="str">
            <v>139801.WOOD</v>
          </cell>
          <cell r="E45" t="str">
            <v>Invent-Wooden Pallets</v>
          </cell>
          <cell r="F45">
            <v>120508000</v>
          </cell>
          <cell r="G45" t="str">
            <v>Misc Pack Mtrl</v>
          </cell>
          <cell r="H45">
            <v>0</v>
          </cell>
          <cell r="I45" t="str">
            <v/>
          </cell>
          <cell r="J45">
            <v>0</v>
          </cell>
          <cell r="K45" t="str">
            <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D46">
            <v>141001</v>
          </cell>
          <cell r="E46" t="str">
            <v>Prepaid-Supplies</v>
          </cell>
          <cell r="F46">
            <v>130401000</v>
          </cell>
          <cell r="G46" t="str">
            <v>Prepd to Vendors</v>
          </cell>
          <cell r="H46">
            <v>0</v>
          </cell>
          <cell r="I46" t="str">
            <v/>
          </cell>
          <cell r="J46">
            <v>0</v>
          </cell>
          <cell r="K46" t="str">
            <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D47">
            <v>142001</v>
          </cell>
          <cell r="E47" t="str">
            <v>Prepaid Insurance</v>
          </cell>
          <cell r="F47">
            <v>125201000</v>
          </cell>
          <cell r="G47" t="str">
            <v>Prepd Insurance</v>
          </cell>
          <cell r="H47">
            <v>0</v>
          </cell>
          <cell r="I47" t="str">
            <v/>
          </cell>
          <cell r="J47">
            <v>0</v>
          </cell>
          <cell r="K47" t="str">
            <v/>
          </cell>
          <cell r="L47">
            <v>0</v>
          </cell>
          <cell r="M47">
            <v>6295793.8899999997</v>
          </cell>
          <cell r="N47">
            <v>5903377.29</v>
          </cell>
          <cell r="O47">
            <v>5719205.25</v>
          </cell>
          <cell r="P47">
            <v>5070824.17</v>
          </cell>
          <cell r="Q47">
            <v>4877485.04</v>
          </cell>
          <cell r="R47">
            <v>3828416.51</v>
          </cell>
          <cell r="S47">
            <v>3740052.84</v>
          </cell>
          <cell r="T47">
            <v>3090112.86</v>
          </cell>
          <cell r="U47">
            <v>2938337.26</v>
          </cell>
          <cell r="V47">
            <v>2444633.81</v>
          </cell>
          <cell r="W47">
            <v>1754172.37</v>
          </cell>
          <cell r="X47">
            <v>1221378.8799999999</v>
          </cell>
          <cell r="Y47">
            <v>5911927.8799999999</v>
          </cell>
          <cell r="Z47">
            <v>5228711.88</v>
          </cell>
          <cell r="AA47">
            <v>5097264.53</v>
          </cell>
          <cell r="AB47">
            <v>4440910.53</v>
          </cell>
          <cell r="AC47">
            <v>3843171.44</v>
          </cell>
          <cell r="AD47">
            <v>4519917.28</v>
          </cell>
          <cell r="AE47">
            <v>3870395.97</v>
          </cell>
          <cell r="AF47">
            <v>3184270.49</v>
          </cell>
          <cell r="AG47">
            <v>2542815.5499999998</v>
          </cell>
          <cell r="AH47">
            <v>2021660.61</v>
          </cell>
          <cell r="AI47">
            <v>1915686.09</v>
          </cell>
          <cell r="AJ47">
            <v>1213930.8600000001</v>
          </cell>
          <cell r="AK47">
            <v>6686344.9900000002</v>
          </cell>
          <cell r="AM47">
            <v>6295793.8899999997</v>
          </cell>
          <cell r="AN47">
            <v>-392416.59999999963</v>
          </cell>
          <cell r="AO47">
            <v>-184172.04000000004</v>
          </cell>
          <cell r="AP47">
            <v>-648381.08000000007</v>
          </cell>
          <cell r="AQ47">
            <v>-193339.12999999989</v>
          </cell>
          <cell r="AR47">
            <v>-1049068.5300000003</v>
          </cell>
          <cell r="AS47">
            <v>-88363.669999999925</v>
          </cell>
          <cell r="AT47">
            <v>-649939.98</v>
          </cell>
          <cell r="AU47">
            <v>-151775.60000000009</v>
          </cell>
          <cell r="AV47">
            <v>-493703.44999999972</v>
          </cell>
          <cell r="AW47">
            <v>-690461.44</v>
          </cell>
          <cell r="AX47">
            <v>-532793.49000000022</v>
          </cell>
          <cell r="AY47">
            <v>5911927.8799999999</v>
          </cell>
          <cell r="AZ47">
            <v>-683216</v>
          </cell>
          <cell r="BA47">
            <v>-131447.34999999963</v>
          </cell>
          <cell r="BB47">
            <v>-656354</v>
          </cell>
          <cell r="BC47">
            <v>-597739.09000000032</v>
          </cell>
          <cell r="BD47">
            <v>676745.84000000032</v>
          </cell>
          <cell r="BE47">
            <v>-649521.31000000006</v>
          </cell>
          <cell r="BF47">
            <v>-686125.48</v>
          </cell>
          <cell r="BG47">
            <v>-641454.94000000041</v>
          </cell>
          <cell r="BH47">
            <v>-521154.93999999971</v>
          </cell>
          <cell r="BI47">
            <v>-105974.52000000002</v>
          </cell>
          <cell r="BJ47">
            <v>-701755.23</v>
          </cell>
          <cell r="BK47">
            <v>6686344.9900000002</v>
          </cell>
        </row>
        <row r="48">
          <cell r="D48" t="str">
            <v>143001.CY</v>
          </cell>
          <cell r="E48" t="str">
            <v>Advance Income Tax-CY</v>
          </cell>
          <cell r="F48">
            <v>125301000</v>
          </cell>
          <cell r="G48" t="str">
            <v>Prepaid Income Taxes</v>
          </cell>
          <cell r="H48">
            <v>0</v>
          </cell>
          <cell r="I48" t="str">
            <v/>
          </cell>
          <cell r="J48">
            <v>0</v>
          </cell>
          <cell r="K48" t="str">
            <v/>
          </cell>
          <cell r="L48">
            <v>0</v>
          </cell>
          <cell r="M48">
            <v>246994960.94</v>
          </cell>
          <cell r="N48">
            <v>247050584.31999999</v>
          </cell>
          <cell r="O48">
            <v>247050584.31999999</v>
          </cell>
          <cell r="P48">
            <v>257071819.81999999</v>
          </cell>
          <cell r="Q48">
            <v>257085795.84999999</v>
          </cell>
          <cell r="R48">
            <v>257114109.84999999</v>
          </cell>
          <cell r="S48">
            <v>269314109.85000002</v>
          </cell>
          <cell r="T48">
            <v>269355385.82999998</v>
          </cell>
          <cell r="U48">
            <v>269375611.82999998</v>
          </cell>
          <cell r="V48">
            <v>269458909.32999998</v>
          </cell>
          <cell r="W48">
            <v>269500376.48000002</v>
          </cell>
          <cell r="X48">
            <v>269502933.01999998</v>
          </cell>
          <cell r="Y48">
            <v>279204172.01999998</v>
          </cell>
          <cell r="Z48">
            <v>279227701.67000002</v>
          </cell>
          <cell r="AA48">
            <v>279300622.26999998</v>
          </cell>
          <cell r="AB48">
            <v>279338526.26999998</v>
          </cell>
          <cell r="AC48">
            <v>279375078.13</v>
          </cell>
          <cell r="AD48">
            <v>279434778.36000001</v>
          </cell>
          <cell r="AE48">
            <v>282591998.75</v>
          </cell>
          <cell r="AF48">
            <v>282618663.75</v>
          </cell>
          <cell r="AG48">
            <v>198671546.75</v>
          </cell>
          <cell r="AH48">
            <v>198686041.75</v>
          </cell>
          <cell r="AI48">
            <v>198779954.63</v>
          </cell>
          <cell r="AJ48">
            <v>191738546.18000001</v>
          </cell>
          <cell r="AK48">
            <v>197121473.75</v>
          </cell>
          <cell r="AM48">
            <v>246994960.94</v>
          </cell>
          <cell r="AN48">
            <v>55623.379999995232</v>
          </cell>
          <cell r="AO48">
            <v>0</v>
          </cell>
          <cell r="AP48">
            <v>10021235.5</v>
          </cell>
          <cell r="AQ48">
            <v>13976.030000001192</v>
          </cell>
          <cell r="AR48">
            <v>28314</v>
          </cell>
          <cell r="AS48">
            <v>12200000.00000003</v>
          </cell>
          <cell r="AT48">
            <v>41275.979999959469</v>
          </cell>
          <cell r="AU48">
            <v>20226</v>
          </cell>
          <cell r="AV48">
            <v>83297.5</v>
          </cell>
          <cell r="AW48">
            <v>41467.150000035763</v>
          </cell>
          <cell r="AX48">
            <v>2556.539999961853</v>
          </cell>
          <cell r="AY48">
            <v>279204172.01999998</v>
          </cell>
          <cell r="AZ48">
            <v>23529.650000035763</v>
          </cell>
          <cell r="BA48">
            <v>72920.599999964237</v>
          </cell>
          <cell r="BB48">
            <v>37904</v>
          </cell>
          <cell r="BC48">
            <v>36551.860000014305</v>
          </cell>
          <cell r="BD48">
            <v>59700.230000019073</v>
          </cell>
          <cell r="BE48">
            <v>3157220.3899999857</v>
          </cell>
          <cell r="BF48">
            <v>26665</v>
          </cell>
          <cell r="BG48">
            <v>-83947117</v>
          </cell>
          <cell r="BH48">
            <v>14495</v>
          </cell>
          <cell r="BI48">
            <v>93912.879999995232</v>
          </cell>
          <cell r="BJ48">
            <v>-7041408.4499999881</v>
          </cell>
          <cell r="BK48">
            <v>197121473.75</v>
          </cell>
        </row>
        <row r="49">
          <cell r="D49" t="str">
            <v>143001.EXC</v>
          </cell>
          <cell r="E49" t="str">
            <v>Prepaid Excise Duty</v>
          </cell>
          <cell r="F49">
            <v>130301000</v>
          </cell>
          <cell r="G49" t="str">
            <v>VAT Rec</v>
          </cell>
          <cell r="H49">
            <v>0</v>
          </cell>
          <cell r="I49" t="str">
            <v/>
          </cell>
          <cell r="J49">
            <v>0</v>
          </cell>
          <cell r="K49" t="str">
            <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D50" t="str">
            <v>143001.PY</v>
          </cell>
          <cell r="E50" t="str">
            <v>Advance Income Tax-PY</v>
          </cell>
          <cell r="F50">
            <v>125301000</v>
          </cell>
          <cell r="G50" t="str">
            <v>Prepaid Income Taxes</v>
          </cell>
          <cell r="H50">
            <v>0</v>
          </cell>
          <cell r="I50" t="str">
            <v/>
          </cell>
          <cell r="J50">
            <v>0</v>
          </cell>
          <cell r="K50" t="str">
            <v/>
          </cell>
          <cell r="L50">
            <v>0</v>
          </cell>
          <cell r="M50">
            <v>58010718.829999998</v>
          </cell>
          <cell r="N50">
            <v>58010718.829999998</v>
          </cell>
          <cell r="O50">
            <v>58010718.829999998</v>
          </cell>
          <cell r="P50">
            <v>58010718.829999998</v>
          </cell>
          <cell r="Q50">
            <v>58010718.829999998</v>
          </cell>
          <cell r="R50">
            <v>96710718.829999998</v>
          </cell>
          <cell r="S50">
            <v>96710718.829999998</v>
          </cell>
          <cell r="T50">
            <v>96710718.829999998</v>
          </cell>
          <cell r="U50">
            <v>96710718.829999998</v>
          </cell>
          <cell r="V50">
            <v>96710718.829999998</v>
          </cell>
          <cell r="W50">
            <v>96710718.829999998</v>
          </cell>
          <cell r="X50">
            <v>96710718.829999998</v>
          </cell>
          <cell r="Y50">
            <v>96710718.829999998</v>
          </cell>
          <cell r="Z50">
            <v>96710718.829999998</v>
          </cell>
          <cell r="AA50">
            <v>96710718.829999998</v>
          </cell>
          <cell r="AB50">
            <v>96710718.829999998</v>
          </cell>
          <cell r="AC50">
            <v>96710718.829999998</v>
          </cell>
          <cell r="AD50">
            <v>96710718.829999998</v>
          </cell>
          <cell r="AE50">
            <v>96710718.829999998</v>
          </cell>
          <cell r="AF50">
            <v>96710718.829999998</v>
          </cell>
          <cell r="AG50">
            <v>56187508.829999998</v>
          </cell>
          <cell r="AH50">
            <v>56187508.829999998</v>
          </cell>
          <cell r="AI50">
            <v>56187508.829999998</v>
          </cell>
          <cell r="AJ50">
            <v>53287301.829999998</v>
          </cell>
          <cell r="AK50">
            <v>53287301.829999998</v>
          </cell>
          <cell r="AM50">
            <v>58010718.829999998</v>
          </cell>
          <cell r="AN50">
            <v>0</v>
          </cell>
          <cell r="AO50">
            <v>0</v>
          </cell>
          <cell r="AP50">
            <v>0</v>
          </cell>
          <cell r="AQ50">
            <v>0</v>
          </cell>
          <cell r="AR50">
            <v>38700000</v>
          </cell>
          <cell r="AS50">
            <v>0</v>
          </cell>
          <cell r="AT50">
            <v>0</v>
          </cell>
          <cell r="AU50">
            <v>0</v>
          </cell>
          <cell r="AV50">
            <v>0</v>
          </cell>
          <cell r="AW50">
            <v>0</v>
          </cell>
          <cell r="AX50">
            <v>0</v>
          </cell>
          <cell r="AY50">
            <v>96710718.829999998</v>
          </cell>
          <cell r="AZ50">
            <v>0</v>
          </cell>
          <cell r="BA50">
            <v>0</v>
          </cell>
          <cell r="BB50">
            <v>0</v>
          </cell>
          <cell r="BC50">
            <v>0</v>
          </cell>
          <cell r="BD50">
            <v>0</v>
          </cell>
          <cell r="BE50">
            <v>0</v>
          </cell>
          <cell r="BF50">
            <v>0</v>
          </cell>
          <cell r="BG50">
            <v>-40523210</v>
          </cell>
          <cell r="BH50">
            <v>0</v>
          </cell>
          <cell r="BI50">
            <v>0</v>
          </cell>
          <cell r="BJ50">
            <v>-2900207</v>
          </cell>
          <cell r="BK50">
            <v>53287301.829999998</v>
          </cell>
        </row>
        <row r="51">
          <cell r="D51" t="str">
            <v>143001.VAT</v>
          </cell>
          <cell r="E51" t="str">
            <v>Prepaid VAT</v>
          </cell>
          <cell r="F51">
            <v>130301000</v>
          </cell>
          <cell r="G51" t="str">
            <v>VAT Rec</v>
          </cell>
          <cell r="H51">
            <v>0</v>
          </cell>
          <cell r="I51" t="str">
            <v/>
          </cell>
          <cell r="J51">
            <v>0</v>
          </cell>
          <cell r="K51" t="str">
            <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D52">
            <v>144001</v>
          </cell>
          <cell r="E52" t="str">
            <v>Prepaid Advertising</v>
          </cell>
          <cell r="F52">
            <v>125401000</v>
          </cell>
          <cell r="G52" t="str">
            <v>Prepaid Advertising</v>
          </cell>
          <cell r="H52">
            <v>0</v>
          </cell>
          <cell r="I52" t="str">
            <v/>
          </cell>
          <cell r="J52">
            <v>0</v>
          </cell>
          <cell r="K52" t="str">
            <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row>
        <row r="53">
          <cell r="D53">
            <v>147001</v>
          </cell>
          <cell r="E53" t="str">
            <v>LOD: Bottles</v>
          </cell>
          <cell r="F53">
            <v>255301000</v>
          </cell>
          <cell r="G53" t="str">
            <v>Sub Reinv Earn BofY</v>
          </cell>
          <cell r="H53">
            <v>0</v>
          </cell>
          <cell r="I53" t="str">
            <v/>
          </cell>
          <cell r="J53">
            <v>0</v>
          </cell>
          <cell r="K53" t="str">
            <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row>
        <row r="54">
          <cell r="D54">
            <v>147002</v>
          </cell>
          <cell r="E54" t="str">
            <v>LOD:Crates &amp; Others</v>
          </cell>
          <cell r="F54">
            <v>255301000</v>
          </cell>
          <cell r="G54" t="str">
            <v>Sub Reinv Earn BofY</v>
          </cell>
          <cell r="H54">
            <v>0</v>
          </cell>
          <cell r="I54" t="str">
            <v/>
          </cell>
          <cell r="J54">
            <v>0</v>
          </cell>
          <cell r="K54" t="str">
            <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D55" t="str">
            <v>149001.BONUS</v>
          </cell>
          <cell r="E55" t="str">
            <v>Advance Bonus</v>
          </cell>
          <cell r="F55">
            <v>130202000</v>
          </cell>
          <cell r="G55" t="str">
            <v>Employees' A/R Other</v>
          </cell>
          <cell r="H55">
            <v>0</v>
          </cell>
          <cell r="I55" t="str">
            <v/>
          </cell>
          <cell r="J55">
            <v>0</v>
          </cell>
          <cell r="K55" t="str">
            <v/>
          </cell>
          <cell r="L55">
            <v>0</v>
          </cell>
          <cell r="M55">
            <v>12578000</v>
          </cell>
          <cell r="N55">
            <v>0</v>
          </cell>
          <cell r="O55">
            <v>0</v>
          </cell>
          <cell r="P55">
            <v>0</v>
          </cell>
          <cell r="Q55">
            <v>0</v>
          </cell>
          <cell r="R55">
            <v>0</v>
          </cell>
          <cell r="S55">
            <v>0</v>
          </cell>
          <cell r="T55">
            <v>0</v>
          </cell>
          <cell r="U55">
            <v>0</v>
          </cell>
          <cell r="V55">
            <v>12927000</v>
          </cell>
          <cell r="W55">
            <v>12927000</v>
          </cell>
          <cell r="X55">
            <v>12927000</v>
          </cell>
          <cell r="Y55">
            <v>12927000</v>
          </cell>
          <cell r="Z55">
            <v>0</v>
          </cell>
          <cell r="AA55">
            <v>0</v>
          </cell>
          <cell r="AB55">
            <v>0</v>
          </cell>
          <cell r="AC55">
            <v>0</v>
          </cell>
          <cell r="AD55">
            <v>0</v>
          </cell>
          <cell r="AE55">
            <v>0</v>
          </cell>
          <cell r="AF55">
            <v>0</v>
          </cell>
          <cell r="AG55">
            <v>13140000</v>
          </cell>
          <cell r="AH55">
            <v>13185000</v>
          </cell>
          <cell r="AI55">
            <v>13185000</v>
          </cell>
          <cell r="AJ55">
            <v>13140000</v>
          </cell>
          <cell r="AK55">
            <v>13140000</v>
          </cell>
          <cell r="AM55">
            <v>12578000</v>
          </cell>
          <cell r="AN55">
            <v>-12578000</v>
          </cell>
          <cell r="AO55">
            <v>0</v>
          </cell>
          <cell r="AP55">
            <v>0</v>
          </cell>
          <cell r="AQ55">
            <v>0</v>
          </cell>
          <cell r="AR55">
            <v>0</v>
          </cell>
          <cell r="AS55">
            <v>0</v>
          </cell>
          <cell r="AT55">
            <v>0</v>
          </cell>
          <cell r="AU55">
            <v>0</v>
          </cell>
          <cell r="AV55">
            <v>12927000</v>
          </cell>
          <cell r="AW55">
            <v>0</v>
          </cell>
          <cell r="AX55">
            <v>0</v>
          </cell>
          <cell r="AY55">
            <v>12927000</v>
          </cell>
          <cell r="AZ55">
            <v>-12927000</v>
          </cell>
          <cell r="BA55">
            <v>0</v>
          </cell>
          <cell r="BB55">
            <v>0</v>
          </cell>
          <cell r="BC55">
            <v>0</v>
          </cell>
          <cell r="BD55">
            <v>0</v>
          </cell>
          <cell r="BE55">
            <v>0</v>
          </cell>
          <cell r="BF55">
            <v>0</v>
          </cell>
          <cell r="BG55">
            <v>13140000</v>
          </cell>
          <cell r="BH55">
            <v>45000</v>
          </cell>
          <cell r="BI55">
            <v>0</v>
          </cell>
          <cell r="BJ55">
            <v>-45000</v>
          </cell>
          <cell r="BK55">
            <v>13140000</v>
          </cell>
        </row>
        <row r="56">
          <cell r="D56" t="str">
            <v>149001.GEN</v>
          </cell>
          <cell r="E56" t="str">
            <v>Prepaid General</v>
          </cell>
          <cell r="F56">
            <v>125001000</v>
          </cell>
          <cell r="G56" t="str">
            <v>Prepaid Expense General</v>
          </cell>
          <cell r="H56">
            <v>0</v>
          </cell>
          <cell r="I56" t="str">
            <v/>
          </cell>
          <cell r="J56">
            <v>0</v>
          </cell>
          <cell r="K56" t="str">
            <v/>
          </cell>
          <cell r="L56">
            <v>0</v>
          </cell>
          <cell r="M56">
            <v>5758600.4299999997</v>
          </cell>
          <cell r="N56">
            <v>5074908.71</v>
          </cell>
          <cell r="O56">
            <v>4582186.8099999996</v>
          </cell>
          <cell r="P56">
            <v>4848884.84</v>
          </cell>
          <cell r="Q56">
            <v>5132908.95</v>
          </cell>
          <cell r="R56">
            <v>6702660.71</v>
          </cell>
          <cell r="S56">
            <v>5878293.5199999996</v>
          </cell>
          <cell r="T56">
            <v>5103486.0999999996</v>
          </cell>
          <cell r="U56">
            <v>7917122.4800000004</v>
          </cell>
          <cell r="V56">
            <v>7127707.2599999998</v>
          </cell>
          <cell r="W56">
            <v>5891960.9900000002</v>
          </cell>
          <cell r="X56">
            <v>8054381.4299999997</v>
          </cell>
          <cell r="Y56">
            <v>7781674.5800000001</v>
          </cell>
          <cell r="Z56">
            <v>7139474.1799999997</v>
          </cell>
          <cell r="AA56">
            <v>7051925.4199999999</v>
          </cell>
          <cell r="AB56">
            <v>6874120.0700000003</v>
          </cell>
          <cell r="AC56">
            <v>20425282.559999999</v>
          </cell>
          <cell r="AD56">
            <v>9698121.0299999993</v>
          </cell>
          <cell r="AE56">
            <v>6227009.3099999996</v>
          </cell>
          <cell r="AF56">
            <v>5285723.9800000004</v>
          </cell>
          <cell r="AG56">
            <v>4711663.4800000004</v>
          </cell>
          <cell r="AH56">
            <v>4516017.33</v>
          </cell>
          <cell r="AI56">
            <v>3514663.13</v>
          </cell>
          <cell r="AJ56">
            <v>3383640.97</v>
          </cell>
          <cell r="AK56">
            <v>2248138.2200000002</v>
          </cell>
          <cell r="AM56">
            <v>5758600.4299999997</v>
          </cell>
          <cell r="AN56">
            <v>-683691.71999999974</v>
          </cell>
          <cell r="AO56">
            <v>-492721.90000000037</v>
          </cell>
          <cell r="AP56">
            <v>266698.03000000026</v>
          </cell>
          <cell r="AQ56">
            <v>284024.11000000034</v>
          </cell>
          <cell r="AR56">
            <v>1569751.7599999998</v>
          </cell>
          <cell r="AS56">
            <v>-824367.19000000041</v>
          </cell>
          <cell r="AT56">
            <v>-774807.41999999993</v>
          </cell>
          <cell r="AU56">
            <v>2813636.3800000008</v>
          </cell>
          <cell r="AV56">
            <v>-789415.22000000067</v>
          </cell>
          <cell r="AW56">
            <v>-1235746.2699999996</v>
          </cell>
          <cell r="AX56">
            <v>2162420.4399999995</v>
          </cell>
          <cell r="AY56">
            <v>7781674.5800000001</v>
          </cell>
          <cell r="AZ56">
            <v>-642200.40000000037</v>
          </cell>
          <cell r="BA56">
            <v>-87548.759999999776</v>
          </cell>
          <cell r="BB56">
            <v>-177805.34999999963</v>
          </cell>
          <cell r="BC56">
            <v>13551162.489999998</v>
          </cell>
          <cell r="BD56">
            <v>-10727161.529999999</v>
          </cell>
          <cell r="BE56">
            <v>-3471111.7199999997</v>
          </cell>
          <cell r="BF56">
            <v>-941285.32999999914</v>
          </cell>
          <cell r="BG56">
            <v>-574060.5</v>
          </cell>
          <cell r="BH56">
            <v>-195646.15000000037</v>
          </cell>
          <cell r="BI56">
            <v>-1001354.2000000002</v>
          </cell>
          <cell r="BJ56">
            <v>-131022.15999999968</v>
          </cell>
          <cell r="BK56">
            <v>2248138.2200000002</v>
          </cell>
        </row>
        <row r="57">
          <cell r="D57" t="str">
            <v>149001.LC</v>
          </cell>
          <cell r="E57" t="str">
            <v>Letter of Credit Margin</v>
          </cell>
          <cell r="F57">
            <v>125001000</v>
          </cell>
          <cell r="G57" t="str">
            <v>Prepaid Expense General</v>
          </cell>
          <cell r="H57">
            <v>0</v>
          </cell>
          <cell r="I57" t="str">
            <v/>
          </cell>
          <cell r="J57">
            <v>0</v>
          </cell>
          <cell r="K57" t="str">
            <v/>
          </cell>
          <cell r="L57">
            <v>0</v>
          </cell>
          <cell r="M57">
            <v>28331594.690000001</v>
          </cell>
          <cell r="N57">
            <v>47223929.109999999</v>
          </cell>
          <cell r="O57">
            <v>30471985.870000001</v>
          </cell>
          <cell r="P57">
            <v>18119214.109999999</v>
          </cell>
          <cell r="Q57">
            <v>21156499.289999999</v>
          </cell>
          <cell r="R57">
            <v>24407602.09</v>
          </cell>
          <cell r="S57">
            <v>11722984.9</v>
          </cell>
          <cell r="T57">
            <v>9946695.3000000007</v>
          </cell>
          <cell r="U57">
            <v>7639350.9100000001</v>
          </cell>
          <cell r="V57">
            <v>14359649.07</v>
          </cell>
          <cell r="W57">
            <v>16704302.359999999</v>
          </cell>
          <cell r="X57">
            <v>5112229</v>
          </cell>
          <cell r="Y57">
            <v>9137293.4800000004</v>
          </cell>
          <cell r="Z57">
            <v>10817509.300000001</v>
          </cell>
          <cell r="AA57">
            <v>16552644.390000001</v>
          </cell>
          <cell r="AB57">
            <v>13898537.630000001</v>
          </cell>
          <cell r="AC57">
            <v>15635889.18</v>
          </cell>
          <cell r="AD57">
            <v>9397513.6500000004</v>
          </cell>
          <cell r="AE57">
            <v>6686883.5700000003</v>
          </cell>
          <cell r="AF57">
            <v>3312385.39</v>
          </cell>
          <cell r="AG57">
            <v>3823193.57</v>
          </cell>
          <cell r="AH57">
            <v>3790690.08</v>
          </cell>
          <cell r="AI57">
            <v>7207282.0099999998</v>
          </cell>
          <cell r="AJ57">
            <v>7646634.2000000002</v>
          </cell>
          <cell r="AK57">
            <v>8984705.4900000002</v>
          </cell>
          <cell r="AM57">
            <v>28331594.690000001</v>
          </cell>
          <cell r="AN57">
            <v>18892334.419999998</v>
          </cell>
          <cell r="AO57">
            <v>-16751943.239999998</v>
          </cell>
          <cell r="AP57">
            <v>-12352771.760000002</v>
          </cell>
          <cell r="AQ57">
            <v>3037285.1799999997</v>
          </cell>
          <cell r="AR57">
            <v>3251102.8000000007</v>
          </cell>
          <cell r="AS57">
            <v>-12684617.189999999</v>
          </cell>
          <cell r="AT57">
            <v>-1776289.5999999996</v>
          </cell>
          <cell r="AU57">
            <v>-2307344.3900000006</v>
          </cell>
          <cell r="AV57">
            <v>6720298.1600000001</v>
          </cell>
          <cell r="AW57">
            <v>2344653.2899999991</v>
          </cell>
          <cell r="AX57">
            <v>-11592073.359999999</v>
          </cell>
          <cell r="AY57">
            <v>9137293.4800000004</v>
          </cell>
          <cell r="AZ57">
            <v>1680215.8200000003</v>
          </cell>
          <cell r="BA57">
            <v>5735135.0899999999</v>
          </cell>
          <cell r="BB57">
            <v>-2654106.7599999998</v>
          </cell>
          <cell r="BC57">
            <v>1737351.5499999989</v>
          </cell>
          <cell r="BD57">
            <v>-6238375.5299999993</v>
          </cell>
          <cell r="BE57">
            <v>-2710630.08</v>
          </cell>
          <cell r="BF57">
            <v>-3374498.18</v>
          </cell>
          <cell r="BG57">
            <v>510808.1799999997</v>
          </cell>
          <cell r="BH57">
            <v>-32503.489999999758</v>
          </cell>
          <cell r="BI57">
            <v>3416591.9299999997</v>
          </cell>
          <cell r="BJ57">
            <v>439352.19000000041</v>
          </cell>
          <cell r="BK57">
            <v>8984705.4900000002</v>
          </cell>
        </row>
        <row r="58">
          <cell r="D58">
            <v>149501</v>
          </cell>
          <cell r="E58" t="str">
            <v>Deferred Tax Asset</v>
          </cell>
          <cell r="F58">
            <v>145201000</v>
          </cell>
          <cell r="G58" t="str">
            <v>Def Tax Asset-Non Cu</v>
          </cell>
          <cell r="H58">
            <v>0</v>
          </cell>
          <cell r="I58" t="str">
            <v/>
          </cell>
          <cell r="J58">
            <v>0</v>
          </cell>
          <cell r="K58" t="str">
            <v/>
          </cell>
          <cell r="L58">
            <v>0</v>
          </cell>
          <cell r="M58">
            <v>9691216.4299999997</v>
          </cell>
          <cell r="N58">
            <v>9691216.4299999997</v>
          </cell>
          <cell r="O58">
            <v>9691216.4299999997</v>
          </cell>
          <cell r="P58">
            <v>9691216.4299999997</v>
          </cell>
          <cell r="Q58">
            <v>9691216.4299999997</v>
          </cell>
          <cell r="R58">
            <v>9691216.4299999997</v>
          </cell>
          <cell r="S58">
            <v>9691216.4299999997</v>
          </cell>
          <cell r="T58">
            <v>9691216.4299999997</v>
          </cell>
          <cell r="U58">
            <v>9691216.4299999997</v>
          </cell>
          <cell r="V58">
            <v>9691216.4299999997</v>
          </cell>
          <cell r="W58">
            <v>9691216.4299999997</v>
          </cell>
          <cell r="X58">
            <v>12264147.43</v>
          </cell>
          <cell r="Y58">
            <v>12264147.43</v>
          </cell>
          <cell r="Z58">
            <v>12264147.43</v>
          </cell>
          <cell r="AA58">
            <v>12264147.43</v>
          </cell>
          <cell r="AB58">
            <v>12264147.43</v>
          </cell>
          <cell r="AC58">
            <v>12264147.43</v>
          </cell>
          <cell r="AD58">
            <v>12264147.43</v>
          </cell>
          <cell r="AE58">
            <v>12264147.43</v>
          </cell>
          <cell r="AF58">
            <v>12264147.43</v>
          </cell>
          <cell r="AG58">
            <v>12264147.43</v>
          </cell>
          <cell r="AH58">
            <v>0</v>
          </cell>
          <cell r="AI58">
            <v>0</v>
          </cell>
          <cell r="AJ58">
            <v>0</v>
          </cell>
          <cell r="AK58">
            <v>0</v>
          </cell>
          <cell r="AM58">
            <v>9691216.4299999997</v>
          </cell>
          <cell r="AN58">
            <v>0</v>
          </cell>
          <cell r="AO58">
            <v>0</v>
          </cell>
          <cell r="AP58">
            <v>0</v>
          </cell>
          <cell r="AQ58">
            <v>0</v>
          </cell>
          <cell r="AR58">
            <v>0</v>
          </cell>
          <cell r="AS58">
            <v>0</v>
          </cell>
          <cell r="AT58">
            <v>0</v>
          </cell>
          <cell r="AU58">
            <v>0</v>
          </cell>
          <cell r="AV58">
            <v>0</v>
          </cell>
          <cell r="AW58">
            <v>0</v>
          </cell>
          <cell r="AX58">
            <v>2572931</v>
          </cell>
          <cell r="AY58">
            <v>12264147.43</v>
          </cell>
          <cell r="AZ58">
            <v>0</v>
          </cell>
          <cell r="BA58">
            <v>0</v>
          </cell>
          <cell r="BB58">
            <v>0</v>
          </cell>
          <cell r="BC58">
            <v>0</v>
          </cell>
          <cell r="BD58">
            <v>0</v>
          </cell>
          <cell r="BE58">
            <v>0</v>
          </cell>
          <cell r="BF58">
            <v>0</v>
          </cell>
          <cell r="BG58">
            <v>0</v>
          </cell>
          <cell r="BH58">
            <v>-12264147.43</v>
          </cell>
          <cell r="BI58">
            <v>0</v>
          </cell>
          <cell r="BJ58">
            <v>0</v>
          </cell>
          <cell r="BK58">
            <v>0</v>
          </cell>
        </row>
        <row r="59">
          <cell r="D59">
            <v>150001</v>
          </cell>
          <cell r="E59" t="str">
            <v>Investment - BNTL</v>
          </cell>
          <cell r="F59">
            <v>135101000</v>
          </cell>
          <cell r="G59" t="str">
            <v>Investment in Consol Aff</v>
          </cell>
          <cell r="H59">
            <v>0</v>
          </cell>
          <cell r="I59" t="str">
            <v/>
          </cell>
          <cell r="J59">
            <v>0</v>
          </cell>
          <cell r="K59" t="str">
            <v/>
          </cell>
          <cell r="L59">
            <v>0</v>
          </cell>
          <cell r="M59">
            <v>111877648.31999999</v>
          </cell>
          <cell r="N59">
            <v>111877648.31999999</v>
          </cell>
          <cell r="O59">
            <v>111877648.31999999</v>
          </cell>
          <cell r="P59">
            <v>111877648.31999999</v>
          </cell>
          <cell r="Q59">
            <v>111877648.31999999</v>
          </cell>
          <cell r="R59">
            <v>111877648.31999999</v>
          </cell>
          <cell r="S59">
            <v>111877648.31999999</v>
          </cell>
          <cell r="T59">
            <v>111877648.31999999</v>
          </cell>
          <cell r="U59">
            <v>111877648.31999999</v>
          </cell>
          <cell r="V59">
            <v>111877648.31999999</v>
          </cell>
          <cell r="W59">
            <v>111877648.31999999</v>
          </cell>
          <cell r="X59">
            <v>111877648.31999999</v>
          </cell>
          <cell r="Y59">
            <v>111877648.31999999</v>
          </cell>
          <cell r="Z59">
            <v>111877648.31999999</v>
          </cell>
          <cell r="AA59">
            <v>111877648.31999999</v>
          </cell>
          <cell r="AB59">
            <v>111877648.31999999</v>
          </cell>
          <cell r="AC59">
            <v>111877648.31999999</v>
          </cell>
          <cell r="AD59">
            <v>111877648.31999999</v>
          </cell>
          <cell r="AE59">
            <v>111877648.31999999</v>
          </cell>
          <cell r="AF59">
            <v>111877648.31999999</v>
          </cell>
          <cell r="AG59">
            <v>111877648.31999999</v>
          </cell>
          <cell r="AH59">
            <v>111877648.31999999</v>
          </cell>
          <cell r="AI59">
            <v>111877648.31999999</v>
          </cell>
          <cell r="AJ59">
            <v>111877648.31999999</v>
          </cell>
          <cell r="AK59">
            <v>111877648.31999999</v>
          </cell>
          <cell r="AM59">
            <v>111877648.31999999</v>
          </cell>
          <cell r="AN59">
            <v>0</v>
          </cell>
          <cell r="AO59">
            <v>0</v>
          </cell>
          <cell r="AP59">
            <v>0</v>
          </cell>
          <cell r="AQ59">
            <v>0</v>
          </cell>
          <cell r="AR59">
            <v>0</v>
          </cell>
          <cell r="AS59">
            <v>0</v>
          </cell>
          <cell r="AT59">
            <v>0</v>
          </cell>
          <cell r="AU59">
            <v>0</v>
          </cell>
          <cell r="AV59">
            <v>0</v>
          </cell>
          <cell r="AW59">
            <v>0</v>
          </cell>
          <cell r="AX59">
            <v>0</v>
          </cell>
          <cell r="AY59">
            <v>111877648.31999999</v>
          </cell>
          <cell r="AZ59">
            <v>0</v>
          </cell>
          <cell r="BA59">
            <v>0</v>
          </cell>
          <cell r="BB59">
            <v>0</v>
          </cell>
          <cell r="BC59">
            <v>0</v>
          </cell>
          <cell r="BD59">
            <v>0</v>
          </cell>
          <cell r="BE59">
            <v>0</v>
          </cell>
          <cell r="BF59">
            <v>0</v>
          </cell>
          <cell r="BG59">
            <v>0</v>
          </cell>
          <cell r="BH59">
            <v>0</v>
          </cell>
          <cell r="BI59">
            <v>0</v>
          </cell>
          <cell r="BJ59">
            <v>0</v>
          </cell>
          <cell r="BK59">
            <v>111877648.31999999</v>
          </cell>
        </row>
        <row r="60">
          <cell r="D60">
            <v>150002</v>
          </cell>
          <cell r="E60" t="str">
            <v>Investment-Troika</v>
          </cell>
          <cell r="F60">
            <v>135101000</v>
          </cell>
          <cell r="G60" t="str">
            <v>Investment in Consol Aff</v>
          </cell>
          <cell r="H60">
            <v>0</v>
          </cell>
          <cell r="I60" t="str">
            <v/>
          </cell>
          <cell r="J60">
            <v>0</v>
          </cell>
          <cell r="K60" t="str">
            <v/>
          </cell>
          <cell r="L60">
            <v>0</v>
          </cell>
          <cell r="M60">
            <v>750000</v>
          </cell>
          <cell r="N60">
            <v>750000</v>
          </cell>
          <cell r="O60">
            <v>750000</v>
          </cell>
          <cell r="P60">
            <v>750000</v>
          </cell>
          <cell r="Q60">
            <v>750000</v>
          </cell>
          <cell r="R60">
            <v>750000</v>
          </cell>
          <cell r="S60">
            <v>750000</v>
          </cell>
          <cell r="T60">
            <v>750000</v>
          </cell>
          <cell r="U60">
            <v>750000</v>
          </cell>
          <cell r="V60">
            <v>750000</v>
          </cell>
          <cell r="W60">
            <v>750000</v>
          </cell>
          <cell r="X60">
            <v>750000</v>
          </cell>
          <cell r="Y60">
            <v>750000</v>
          </cell>
          <cell r="Z60">
            <v>750000</v>
          </cell>
          <cell r="AA60">
            <v>750000</v>
          </cell>
          <cell r="AB60">
            <v>750000</v>
          </cell>
          <cell r="AC60">
            <v>750000</v>
          </cell>
          <cell r="AD60">
            <v>750000</v>
          </cell>
          <cell r="AE60">
            <v>750000</v>
          </cell>
          <cell r="AF60">
            <v>750000</v>
          </cell>
          <cell r="AG60">
            <v>750000</v>
          </cell>
          <cell r="AH60">
            <v>750000</v>
          </cell>
          <cell r="AI60">
            <v>750000</v>
          </cell>
          <cell r="AJ60">
            <v>750000</v>
          </cell>
          <cell r="AK60">
            <v>750000</v>
          </cell>
          <cell r="AM60">
            <v>750000</v>
          </cell>
          <cell r="AN60">
            <v>0</v>
          </cell>
          <cell r="AO60">
            <v>0</v>
          </cell>
          <cell r="AP60">
            <v>0</v>
          </cell>
          <cell r="AQ60">
            <v>0</v>
          </cell>
          <cell r="AR60">
            <v>0</v>
          </cell>
          <cell r="AS60">
            <v>0</v>
          </cell>
          <cell r="AT60">
            <v>0</v>
          </cell>
          <cell r="AU60">
            <v>0</v>
          </cell>
          <cell r="AV60">
            <v>0</v>
          </cell>
          <cell r="AW60">
            <v>0</v>
          </cell>
          <cell r="AX60">
            <v>0</v>
          </cell>
          <cell r="AY60">
            <v>750000</v>
          </cell>
          <cell r="AZ60">
            <v>0</v>
          </cell>
          <cell r="BA60">
            <v>0</v>
          </cell>
          <cell r="BB60">
            <v>0</v>
          </cell>
          <cell r="BC60">
            <v>0</v>
          </cell>
          <cell r="BD60">
            <v>0</v>
          </cell>
          <cell r="BE60">
            <v>0</v>
          </cell>
          <cell r="BF60">
            <v>0</v>
          </cell>
          <cell r="BG60">
            <v>0</v>
          </cell>
          <cell r="BH60">
            <v>0</v>
          </cell>
          <cell r="BI60">
            <v>0</v>
          </cell>
          <cell r="BJ60">
            <v>0</v>
          </cell>
          <cell r="BK60">
            <v>750000</v>
          </cell>
        </row>
        <row r="61">
          <cell r="D61" t="str">
            <v>160501.EXPS</v>
          </cell>
          <cell r="E61" t="str">
            <v>Employees-Exps</v>
          </cell>
          <cell r="F61">
            <v>105540000</v>
          </cell>
          <cell r="G61" t="str">
            <v>Petty Cash - Non US</v>
          </cell>
          <cell r="H61">
            <v>0</v>
          </cell>
          <cell r="I61" t="str">
            <v/>
          </cell>
          <cell r="J61">
            <v>0</v>
          </cell>
          <cell r="K61" t="str">
            <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D62" t="str">
            <v>160501.LOAN</v>
          </cell>
          <cell r="E62" t="str">
            <v>Employees-Loan</v>
          </cell>
          <cell r="F62">
            <v>130202000</v>
          </cell>
          <cell r="G62" t="str">
            <v>Employees' A/R Other</v>
          </cell>
          <cell r="H62">
            <v>0</v>
          </cell>
          <cell r="I62" t="str">
            <v/>
          </cell>
          <cell r="J62">
            <v>0</v>
          </cell>
          <cell r="K62" t="str">
            <v/>
          </cell>
          <cell r="L62">
            <v>0</v>
          </cell>
          <cell r="M62">
            <v>6295587.3499999996</v>
          </cell>
          <cell r="N62">
            <v>7104169.75</v>
          </cell>
          <cell r="O62">
            <v>6701855.75</v>
          </cell>
          <cell r="P62">
            <v>6989064.75</v>
          </cell>
          <cell r="Q62">
            <v>6995229.75</v>
          </cell>
          <cell r="R62">
            <v>6240529.0700000003</v>
          </cell>
          <cell r="S62">
            <v>6331054.0700000003</v>
          </cell>
          <cell r="T62">
            <v>6503045.6699999999</v>
          </cell>
          <cell r="U62">
            <v>7745264.6699999999</v>
          </cell>
          <cell r="V62">
            <v>9041255.6699999999</v>
          </cell>
          <cell r="W62">
            <v>8633450.4700000007</v>
          </cell>
          <cell r="X62">
            <v>8939879.4700000007</v>
          </cell>
          <cell r="Y62">
            <v>8309326.4699999997</v>
          </cell>
          <cell r="Z62">
            <v>8548733.4700000007</v>
          </cell>
          <cell r="AA62">
            <v>8621585.4700000007</v>
          </cell>
          <cell r="AB62">
            <v>8604712.4700000007</v>
          </cell>
          <cell r="AC62">
            <v>952154.37</v>
          </cell>
          <cell r="AD62">
            <v>8140781.3700000001</v>
          </cell>
          <cell r="AE62">
            <v>7626053.3700000001</v>
          </cell>
          <cell r="AF62">
            <v>7218470.3700000001</v>
          </cell>
          <cell r="AG62">
            <v>7712098.3700000001</v>
          </cell>
          <cell r="AH62">
            <v>7700406.3700000001</v>
          </cell>
          <cell r="AI62">
            <v>7016968.3700000001</v>
          </cell>
          <cell r="AJ62">
            <v>9065499.3699999992</v>
          </cell>
          <cell r="AK62">
            <v>7797160.6200000001</v>
          </cell>
          <cell r="AM62">
            <v>6295587.3499999996</v>
          </cell>
          <cell r="AN62">
            <v>808582.40000000037</v>
          </cell>
          <cell r="AO62">
            <v>-402314</v>
          </cell>
          <cell r="AP62">
            <v>287209</v>
          </cell>
          <cell r="AQ62">
            <v>6165</v>
          </cell>
          <cell r="AR62">
            <v>-754700.6799999997</v>
          </cell>
          <cell r="AS62">
            <v>90525</v>
          </cell>
          <cell r="AT62">
            <v>171991.59999999963</v>
          </cell>
          <cell r="AU62">
            <v>1242219</v>
          </cell>
          <cell r="AV62">
            <v>1295991</v>
          </cell>
          <cell r="AW62">
            <v>-407805.19999999925</v>
          </cell>
          <cell r="AX62">
            <v>306429</v>
          </cell>
          <cell r="AY62">
            <v>8309326.4699999997</v>
          </cell>
          <cell r="AZ62">
            <v>239407.00000000093</v>
          </cell>
          <cell r="BA62">
            <v>72852</v>
          </cell>
          <cell r="BB62">
            <v>-16873</v>
          </cell>
          <cell r="BC62">
            <v>-7652558.1000000006</v>
          </cell>
          <cell r="BD62">
            <v>7188627</v>
          </cell>
          <cell r="BE62">
            <v>-514728</v>
          </cell>
          <cell r="BF62">
            <v>-407583</v>
          </cell>
          <cell r="BG62">
            <v>493628</v>
          </cell>
          <cell r="BH62">
            <v>-11692</v>
          </cell>
          <cell r="BI62">
            <v>-683438</v>
          </cell>
          <cell r="BJ62">
            <v>2048530.9999999991</v>
          </cell>
          <cell r="BK62">
            <v>7797160.6200000001</v>
          </cell>
        </row>
        <row r="63">
          <cell r="D63">
            <v>161401</v>
          </cell>
          <cell r="E63" t="str">
            <v>VAT Receivable</v>
          </cell>
          <cell r="F63">
            <v>130301000</v>
          </cell>
          <cell r="G63" t="str">
            <v>VAT Rec</v>
          </cell>
          <cell r="H63">
            <v>0</v>
          </cell>
          <cell r="I63" t="str">
            <v/>
          </cell>
          <cell r="J63">
            <v>0</v>
          </cell>
          <cell r="K63" t="str">
            <v/>
          </cell>
          <cell r="L63">
            <v>0</v>
          </cell>
          <cell r="M63">
            <v>34778519.93</v>
          </cell>
          <cell r="N63">
            <v>46449454.100000001</v>
          </cell>
          <cell r="O63">
            <v>34620327.109999999</v>
          </cell>
          <cell r="P63">
            <v>53204434.880000003</v>
          </cell>
          <cell r="Q63">
            <v>16493845.75</v>
          </cell>
          <cell r="R63">
            <v>22814108.91</v>
          </cell>
          <cell r="S63">
            <v>8424202.0600000005</v>
          </cell>
          <cell r="T63">
            <v>10396101.41</v>
          </cell>
          <cell r="U63">
            <v>19849404.75</v>
          </cell>
          <cell r="V63">
            <v>31292514.32</v>
          </cell>
          <cell r="W63">
            <v>17751729.420000002</v>
          </cell>
          <cell r="X63">
            <v>18702590.530000001</v>
          </cell>
          <cell r="Y63">
            <v>21488680.489999998</v>
          </cell>
          <cell r="Z63">
            <v>15107450.220000001</v>
          </cell>
          <cell r="AA63">
            <v>25401634.699999999</v>
          </cell>
          <cell r="AB63">
            <v>14147413.380000001</v>
          </cell>
          <cell r="AC63">
            <v>30042103.039999999</v>
          </cell>
          <cell r="AD63">
            <v>34222027.030000001</v>
          </cell>
          <cell r="AE63">
            <v>12927745.34</v>
          </cell>
          <cell r="AF63">
            <v>31255461.280000001</v>
          </cell>
          <cell r="AG63">
            <v>28200249.260000002</v>
          </cell>
          <cell r="AH63">
            <v>41393535.049999997</v>
          </cell>
          <cell r="AI63">
            <v>7299721.3099999996</v>
          </cell>
          <cell r="AJ63">
            <v>12698242.029999999</v>
          </cell>
          <cell r="AK63">
            <v>18851255.059999999</v>
          </cell>
          <cell r="AM63">
            <v>34778519.93</v>
          </cell>
          <cell r="AN63">
            <v>11670934.170000002</v>
          </cell>
          <cell r="AO63">
            <v>-11829126.990000002</v>
          </cell>
          <cell r="AP63">
            <v>18584107.770000003</v>
          </cell>
          <cell r="AQ63">
            <v>-36710589.130000003</v>
          </cell>
          <cell r="AR63">
            <v>6320263.1600000001</v>
          </cell>
          <cell r="AS63">
            <v>-14389906.85</v>
          </cell>
          <cell r="AT63">
            <v>1971899.3499999996</v>
          </cell>
          <cell r="AU63">
            <v>9453303.3399999999</v>
          </cell>
          <cell r="AV63">
            <v>11443109.57</v>
          </cell>
          <cell r="AW63">
            <v>-13540784.899999999</v>
          </cell>
          <cell r="AX63">
            <v>950861.1099999994</v>
          </cell>
          <cell r="AY63">
            <v>21488680.489999998</v>
          </cell>
          <cell r="AZ63">
            <v>-6381230.2699999977</v>
          </cell>
          <cell r="BA63">
            <v>10294184.479999999</v>
          </cell>
          <cell r="BB63">
            <v>-11254221.319999998</v>
          </cell>
          <cell r="BC63">
            <v>15894689.659999998</v>
          </cell>
          <cell r="BD63">
            <v>4179923.9900000021</v>
          </cell>
          <cell r="BE63">
            <v>-21294281.690000001</v>
          </cell>
          <cell r="BF63">
            <v>18327715.940000001</v>
          </cell>
          <cell r="BG63">
            <v>-3055212.0199999996</v>
          </cell>
          <cell r="BH63">
            <v>13193285.789999995</v>
          </cell>
          <cell r="BI63">
            <v>-34093813.739999995</v>
          </cell>
          <cell r="BJ63">
            <v>5398520.7199999997</v>
          </cell>
          <cell r="BK63">
            <v>18851255.059999999</v>
          </cell>
        </row>
        <row r="64">
          <cell r="D64" t="str">
            <v>161501.DEPO</v>
          </cell>
          <cell r="E64" t="str">
            <v>Misc-Deposits</v>
          </cell>
          <cell r="F64">
            <v>140201000</v>
          </cell>
          <cell r="G64" t="str">
            <v>Taxes Recoverable</v>
          </cell>
          <cell r="H64">
            <v>0</v>
          </cell>
          <cell r="I64" t="str">
            <v/>
          </cell>
          <cell r="J64">
            <v>0</v>
          </cell>
          <cell r="K64" t="str">
            <v/>
          </cell>
          <cell r="L64">
            <v>0</v>
          </cell>
          <cell r="M64">
            <v>64718179</v>
          </cell>
          <cell r="N64">
            <v>65429590</v>
          </cell>
          <cell r="O64">
            <v>65393779</v>
          </cell>
          <cell r="P64">
            <v>67902391</v>
          </cell>
          <cell r="Q64">
            <v>71114347</v>
          </cell>
          <cell r="R64">
            <v>28729841</v>
          </cell>
          <cell r="S64">
            <v>28239489</v>
          </cell>
          <cell r="T64">
            <v>28078662</v>
          </cell>
          <cell r="U64">
            <v>41057906</v>
          </cell>
          <cell r="V64">
            <v>42786564</v>
          </cell>
          <cell r="W64">
            <v>42233567</v>
          </cell>
          <cell r="X64">
            <v>40397196</v>
          </cell>
          <cell r="Y64">
            <v>39679696</v>
          </cell>
          <cell r="Z64">
            <v>39771926</v>
          </cell>
          <cell r="AA64">
            <v>36698643</v>
          </cell>
          <cell r="AB64">
            <v>36691833</v>
          </cell>
          <cell r="AC64">
            <v>36660794</v>
          </cell>
          <cell r="AD64">
            <v>34382768</v>
          </cell>
          <cell r="AE64">
            <v>34133772</v>
          </cell>
          <cell r="AF64">
            <v>33694890</v>
          </cell>
          <cell r="AG64">
            <v>157965678</v>
          </cell>
          <cell r="AH64">
            <v>161733336</v>
          </cell>
          <cell r="AI64">
            <v>161733336</v>
          </cell>
          <cell r="AJ64">
            <v>162044336</v>
          </cell>
          <cell r="AK64">
            <v>161971336</v>
          </cell>
          <cell r="AM64">
            <v>64718179</v>
          </cell>
          <cell r="AN64">
            <v>711411</v>
          </cell>
          <cell r="AO64">
            <v>-35811</v>
          </cell>
          <cell r="AP64">
            <v>2508612</v>
          </cell>
          <cell r="AQ64">
            <v>3211956</v>
          </cell>
          <cell r="AR64">
            <v>-42384506</v>
          </cell>
          <cell r="AS64">
            <v>-490352</v>
          </cell>
          <cell r="AT64">
            <v>-160827</v>
          </cell>
          <cell r="AU64">
            <v>12979244</v>
          </cell>
          <cell r="AV64">
            <v>1728658</v>
          </cell>
          <cell r="AW64">
            <v>-552997</v>
          </cell>
          <cell r="AX64">
            <v>-1836371</v>
          </cell>
          <cell r="AY64">
            <v>39679696</v>
          </cell>
          <cell r="AZ64">
            <v>92230</v>
          </cell>
          <cell r="BA64">
            <v>-3073283</v>
          </cell>
          <cell r="BB64">
            <v>-6810</v>
          </cell>
          <cell r="BC64">
            <v>-31039</v>
          </cell>
          <cell r="BD64">
            <v>-2278026</v>
          </cell>
          <cell r="BE64">
            <v>-248996</v>
          </cell>
          <cell r="BF64">
            <v>-438882</v>
          </cell>
          <cell r="BG64">
            <v>124270788</v>
          </cell>
          <cell r="BH64">
            <v>3767658</v>
          </cell>
          <cell r="BI64">
            <v>0</v>
          </cell>
          <cell r="BJ64">
            <v>311000</v>
          </cell>
          <cell r="BK64">
            <v>161971336</v>
          </cell>
        </row>
        <row r="65">
          <cell r="D65" t="str">
            <v>161501.MISC</v>
          </cell>
          <cell r="E65" t="str">
            <v>Misc-Accts-Receivable</v>
          </cell>
          <cell r="F65">
            <v>130102000</v>
          </cell>
          <cell r="G65" t="str">
            <v>Misc A/R Curr NRec</v>
          </cell>
          <cell r="H65">
            <v>0</v>
          </cell>
          <cell r="I65" t="str">
            <v/>
          </cell>
          <cell r="J65">
            <v>0</v>
          </cell>
          <cell r="K65" t="str">
            <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D66" t="str">
            <v>161501.MKT</v>
          </cell>
          <cell r="E66" t="str">
            <v>Marketing Claims Receivable</v>
          </cell>
          <cell r="F66">
            <v>130102000</v>
          </cell>
          <cell r="G66" t="str">
            <v>Misc A/R Curr NRec</v>
          </cell>
          <cell r="H66">
            <v>0</v>
          </cell>
          <cell r="I66" t="str">
            <v/>
          </cell>
          <cell r="J66">
            <v>0</v>
          </cell>
          <cell r="K66" t="str">
            <v/>
          </cell>
          <cell r="L66">
            <v>0</v>
          </cell>
          <cell r="M66">
            <v>79033746.459999993</v>
          </cell>
          <cell r="N66">
            <v>22546479.809999999</v>
          </cell>
          <cell r="O66">
            <v>26857888.32</v>
          </cell>
          <cell r="P66">
            <v>20365693.760000002</v>
          </cell>
          <cell r="Q66">
            <v>17265257.670000002</v>
          </cell>
          <cell r="R66">
            <v>42181710.579999998</v>
          </cell>
          <cell r="S66">
            <v>70356914.510000005</v>
          </cell>
          <cell r="T66">
            <v>79315115.950000003</v>
          </cell>
          <cell r="U66">
            <v>115090296.26000001</v>
          </cell>
          <cell r="V66">
            <v>136943688.38999999</v>
          </cell>
          <cell r="W66">
            <v>155612679.76999998</v>
          </cell>
          <cell r="X66">
            <v>47279694.57</v>
          </cell>
          <cell r="Y66">
            <v>65875749.409999996</v>
          </cell>
          <cell r="Z66">
            <v>86590824.900000006</v>
          </cell>
          <cell r="AA66">
            <v>106612665.98999999</v>
          </cell>
          <cell r="AB66">
            <v>84108577.180000007</v>
          </cell>
          <cell r="AC66">
            <v>92323969.230000004</v>
          </cell>
          <cell r="AD66">
            <v>101187056.06999999</v>
          </cell>
          <cell r="AE66">
            <v>53607006.969999999</v>
          </cell>
          <cell r="AF66">
            <v>61303534.579999998</v>
          </cell>
          <cell r="AG66">
            <v>93903417</v>
          </cell>
          <cell r="AH66">
            <v>50041576.859999999</v>
          </cell>
          <cell r="AI66">
            <v>6112027.8300000001</v>
          </cell>
          <cell r="AJ66">
            <v>6371140.3300000001</v>
          </cell>
          <cell r="AK66">
            <v>-19531243.379999999</v>
          </cell>
          <cell r="AM66">
            <v>79033746.459999993</v>
          </cell>
          <cell r="AN66">
            <v>-56487266.649999991</v>
          </cell>
          <cell r="AO66">
            <v>4311408.5100000016</v>
          </cell>
          <cell r="AP66">
            <v>-6492194.5599999987</v>
          </cell>
          <cell r="AQ66">
            <v>-3100436.09</v>
          </cell>
          <cell r="AR66">
            <v>24916452.909999996</v>
          </cell>
          <cell r="AS66">
            <v>28175203.930000007</v>
          </cell>
          <cell r="AT66">
            <v>8958201.4399999976</v>
          </cell>
          <cell r="AU66">
            <v>35775180.310000002</v>
          </cell>
          <cell r="AV66">
            <v>21853392.12999998</v>
          </cell>
          <cell r="AW66">
            <v>18668991.379999995</v>
          </cell>
          <cell r="AX66">
            <v>-108332985.19999999</v>
          </cell>
          <cell r="AY66">
            <v>65875749.409999996</v>
          </cell>
          <cell r="AZ66">
            <v>20715075.49000001</v>
          </cell>
          <cell r="BA66">
            <v>20021841.089999989</v>
          </cell>
          <cell r="BB66">
            <v>-22504088.809999987</v>
          </cell>
          <cell r="BC66">
            <v>8215392.049999997</v>
          </cell>
          <cell r="BD66">
            <v>8863086.8399999887</v>
          </cell>
          <cell r="BE66">
            <v>-47580049.099999994</v>
          </cell>
          <cell r="BF66">
            <v>7696527.6099999994</v>
          </cell>
          <cell r="BG66">
            <v>32599882.420000002</v>
          </cell>
          <cell r="BH66">
            <v>-43861840.140000001</v>
          </cell>
          <cell r="BI66">
            <v>-43929549.030000001</v>
          </cell>
          <cell r="BJ66">
            <v>259112.5</v>
          </cell>
          <cell r="BK66">
            <v>-19531243.379999999</v>
          </cell>
        </row>
        <row r="67">
          <cell r="D67">
            <v>170201</v>
          </cell>
          <cell r="E67" t="str">
            <v>Land (Leasehold) &amp; Improvement</v>
          </cell>
          <cell r="F67">
            <v>150101000</v>
          </cell>
          <cell r="G67" t="str">
            <v>Land</v>
          </cell>
          <cell r="H67">
            <v>0</v>
          </cell>
          <cell r="I67" t="str">
            <v/>
          </cell>
          <cell r="J67">
            <v>0</v>
          </cell>
          <cell r="K67" t="str">
            <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32918080</v>
          </cell>
          <cell r="AH67">
            <v>32918080</v>
          </cell>
          <cell r="AI67">
            <v>32918080</v>
          </cell>
          <cell r="AJ67">
            <v>32918080</v>
          </cell>
          <cell r="AK67">
            <v>32918080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32918080</v>
          </cell>
          <cell r="BH67">
            <v>0</v>
          </cell>
          <cell r="BI67">
            <v>0</v>
          </cell>
          <cell r="BJ67">
            <v>0</v>
          </cell>
          <cell r="BK67">
            <v>32918080</v>
          </cell>
        </row>
        <row r="68">
          <cell r="D68">
            <v>170301</v>
          </cell>
          <cell r="E68" t="str">
            <v>Buildings</v>
          </cell>
          <cell r="F68">
            <v>150200000</v>
          </cell>
          <cell r="G68" t="str">
            <v>Buildings</v>
          </cell>
          <cell r="H68">
            <v>0</v>
          </cell>
          <cell r="I68" t="str">
            <v/>
          </cell>
          <cell r="J68">
            <v>0</v>
          </cell>
          <cell r="K68" t="str">
            <v/>
          </cell>
          <cell r="L68">
            <v>0</v>
          </cell>
          <cell r="M68">
            <v>173538727.46000001</v>
          </cell>
          <cell r="N68">
            <v>175990705.96000001</v>
          </cell>
          <cell r="O68">
            <v>177650705.96000001</v>
          </cell>
          <cell r="P68">
            <v>177786255.96000001</v>
          </cell>
          <cell r="Q68">
            <v>183318932.71000001</v>
          </cell>
          <cell r="R68">
            <v>186369233.91</v>
          </cell>
          <cell r="S68">
            <v>186369233.91</v>
          </cell>
          <cell r="T68">
            <v>187686252.81</v>
          </cell>
          <cell r="U68">
            <v>187686252.81</v>
          </cell>
          <cell r="V68">
            <v>187686252.81</v>
          </cell>
          <cell r="W68">
            <v>187731252.81</v>
          </cell>
          <cell r="X68">
            <v>187731252.81</v>
          </cell>
          <cell r="Y68">
            <v>187731252.81</v>
          </cell>
          <cell r="Z68">
            <v>187782555.62</v>
          </cell>
          <cell r="AA68">
            <v>187782555.62</v>
          </cell>
          <cell r="AB68">
            <v>187782555.62</v>
          </cell>
          <cell r="AC68">
            <v>188676332.62</v>
          </cell>
          <cell r="AD68">
            <v>188676332.62</v>
          </cell>
          <cell r="AE68">
            <v>188676332.62</v>
          </cell>
          <cell r="AF68">
            <v>188676332.62</v>
          </cell>
          <cell r="AG68">
            <v>188776332.62</v>
          </cell>
          <cell r="AH68">
            <v>188776332.62</v>
          </cell>
          <cell r="AI68">
            <v>188776332.62</v>
          </cell>
          <cell r="AJ68">
            <v>189041834.97999999</v>
          </cell>
          <cell r="AK68">
            <v>189041834.97999999</v>
          </cell>
          <cell r="AM68">
            <v>173538727.46000001</v>
          </cell>
          <cell r="AN68">
            <v>2451978.5</v>
          </cell>
          <cell r="AO68">
            <v>1660000</v>
          </cell>
          <cell r="AP68">
            <v>135550</v>
          </cell>
          <cell r="AQ68">
            <v>5532676.75</v>
          </cell>
          <cell r="AR68">
            <v>3050301.1999999881</v>
          </cell>
          <cell r="AS68">
            <v>0</v>
          </cell>
          <cell r="AT68">
            <v>1317018.900000006</v>
          </cell>
          <cell r="AU68">
            <v>0</v>
          </cell>
          <cell r="AV68">
            <v>0</v>
          </cell>
          <cell r="AW68">
            <v>45000</v>
          </cell>
          <cell r="AX68">
            <v>0</v>
          </cell>
          <cell r="AY68">
            <v>187731252.81</v>
          </cell>
          <cell r="AZ68">
            <v>51302.810000002384</v>
          </cell>
          <cell r="BA68">
            <v>0</v>
          </cell>
          <cell r="BB68">
            <v>0</v>
          </cell>
          <cell r="BC68">
            <v>893777</v>
          </cell>
          <cell r="BD68">
            <v>0</v>
          </cell>
          <cell r="BE68">
            <v>0</v>
          </cell>
          <cell r="BF68">
            <v>0</v>
          </cell>
          <cell r="BG68">
            <v>100000</v>
          </cell>
          <cell r="BH68">
            <v>0</v>
          </cell>
          <cell r="BI68">
            <v>0</v>
          </cell>
          <cell r="BJ68">
            <v>265502.3599999845</v>
          </cell>
          <cell r="BK68">
            <v>189041834.97999999</v>
          </cell>
        </row>
        <row r="69">
          <cell r="D69" t="str">
            <v>170501.CO2</v>
          </cell>
          <cell r="E69" t="str">
            <v>M&amp;E CO2</v>
          </cell>
          <cell r="F69">
            <v>150500000</v>
          </cell>
          <cell r="G69" t="str">
            <v>Machinery &amp; Equipment</v>
          </cell>
          <cell r="H69">
            <v>0</v>
          </cell>
          <cell r="I69" t="str">
            <v/>
          </cell>
          <cell r="J69">
            <v>0</v>
          </cell>
          <cell r="K69" t="str">
            <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D70" t="str">
            <v>170501.M&amp;E</v>
          </cell>
          <cell r="E70" t="str">
            <v>Machinery &amp; Equipment</v>
          </cell>
          <cell r="F70">
            <v>150500000</v>
          </cell>
          <cell r="G70" t="str">
            <v>Machinery &amp; Equipment</v>
          </cell>
          <cell r="H70">
            <v>0</v>
          </cell>
          <cell r="I70" t="str">
            <v/>
          </cell>
          <cell r="J70">
            <v>0</v>
          </cell>
          <cell r="K70" t="str">
            <v/>
          </cell>
          <cell r="L70">
            <v>0</v>
          </cell>
          <cell r="M70">
            <v>638201533.64999998</v>
          </cell>
          <cell r="N70">
            <v>638201533.64999998</v>
          </cell>
          <cell r="O70">
            <v>638201533.64999998</v>
          </cell>
          <cell r="P70">
            <v>686096693.09000003</v>
          </cell>
          <cell r="Q70">
            <v>686827355.65999997</v>
          </cell>
          <cell r="R70">
            <v>686827355.65999997</v>
          </cell>
          <cell r="S70">
            <v>686827355.65999997</v>
          </cell>
          <cell r="T70">
            <v>686827355.65999997</v>
          </cell>
          <cell r="U70">
            <v>686827355.65999997</v>
          </cell>
          <cell r="V70">
            <v>685816082.95000005</v>
          </cell>
          <cell r="W70">
            <v>685816082.95000005</v>
          </cell>
          <cell r="X70">
            <v>685816082.95000005</v>
          </cell>
          <cell r="Y70">
            <v>688141370.12</v>
          </cell>
          <cell r="Z70">
            <v>688654835.55999994</v>
          </cell>
          <cell r="AA70">
            <v>719907121</v>
          </cell>
          <cell r="AB70">
            <v>719907121</v>
          </cell>
          <cell r="AC70">
            <v>711541187.41999996</v>
          </cell>
          <cell r="AD70">
            <v>716137225.41999996</v>
          </cell>
          <cell r="AE70">
            <v>712955723.46000004</v>
          </cell>
          <cell r="AF70">
            <v>712955723.46000004</v>
          </cell>
          <cell r="AG70">
            <v>712955723.46000004</v>
          </cell>
          <cell r="AH70">
            <v>712955723.46000004</v>
          </cell>
          <cell r="AI70">
            <v>712955723.46000004</v>
          </cell>
          <cell r="AJ70">
            <v>715807723.46000004</v>
          </cell>
          <cell r="AK70">
            <v>715807723.46000004</v>
          </cell>
          <cell r="AM70">
            <v>638201533.64999998</v>
          </cell>
          <cell r="AN70">
            <v>0</v>
          </cell>
          <cell r="AO70">
            <v>0</v>
          </cell>
          <cell r="AP70">
            <v>47895159.440000057</v>
          </cell>
          <cell r="AQ70">
            <v>730662.56999993324</v>
          </cell>
          <cell r="AR70">
            <v>0</v>
          </cell>
          <cell r="AS70">
            <v>0</v>
          </cell>
          <cell r="AT70">
            <v>0</v>
          </cell>
          <cell r="AU70">
            <v>0</v>
          </cell>
          <cell r="AV70">
            <v>-1011272.7099999189</v>
          </cell>
          <cell r="AW70">
            <v>0</v>
          </cell>
          <cell r="AX70">
            <v>0</v>
          </cell>
          <cell r="AY70">
            <v>688141370.12</v>
          </cell>
          <cell r="AZ70">
            <v>513465.43999993801</v>
          </cell>
          <cell r="BA70">
            <v>31252285.440000057</v>
          </cell>
          <cell r="BB70">
            <v>0</v>
          </cell>
          <cell r="BC70">
            <v>-8365933.5800000429</v>
          </cell>
          <cell r="BD70">
            <v>4596038</v>
          </cell>
          <cell r="BE70">
            <v>-3181501.9599999189</v>
          </cell>
          <cell r="BF70">
            <v>0</v>
          </cell>
          <cell r="BG70">
            <v>0</v>
          </cell>
          <cell r="BH70">
            <v>0</v>
          </cell>
          <cell r="BI70">
            <v>0</v>
          </cell>
          <cell r="BJ70">
            <v>2852000</v>
          </cell>
          <cell r="BK70">
            <v>715807723.46000004</v>
          </cell>
        </row>
        <row r="71">
          <cell r="D71" t="str">
            <v>170501.OFFICE</v>
          </cell>
          <cell r="E71" t="str">
            <v>M&amp;E Office Equipment</v>
          </cell>
          <cell r="F71">
            <v>150512000</v>
          </cell>
          <cell r="G71" t="str">
            <v>Furniture &amp; Fixtures</v>
          </cell>
          <cell r="H71">
            <v>0</v>
          </cell>
          <cell r="I71" t="str">
            <v/>
          </cell>
          <cell r="J71">
            <v>0</v>
          </cell>
          <cell r="K71" t="str">
            <v/>
          </cell>
          <cell r="L71">
            <v>0</v>
          </cell>
          <cell r="M71">
            <v>3806438.46</v>
          </cell>
          <cell r="N71">
            <v>3818938.46</v>
          </cell>
          <cell r="O71">
            <v>3364001.02</v>
          </cell>
          <cell r="P71">
            <v>3587301.02</v>
          </cell>
          <cell r="Q71">
            <v>3587301.02</v>
          </cell>
          <cell r="R71">
            <v>3587301.02</v>
          </cell>
          <cell r="S71">
            <v>3587301.02</v>
          </cell>
          <cell r="T71">
            <v>3707688.02</v>
          </cell>
          <cell r="U71">
            <v>3707688.02</v>
          </cell>
          <cell r="V71">
            <v>3601545.02</v>
          </cell>
          <cell r="W71">
            <v>3601545.02</v>
          </cell>
          <cell r="X71">
            <v>3601545.02</v>
          </cell>
          <cell r="Y71">
            <v>3601545.02</v>
          </cell>
          <cell r="Z71">
            <v>3601545.02</v>
          </cell>
          <cell r="AA71">
            <v>3601545.02</v>
          </cell>
          <cell r="AB71">
            <v>3601545.02</v>
          </cell>
          <cell r="AC71">
            <v>3633403.41</v>
          </cell>
          <cell r="AD71">
            <v>3694993.41</v>
          </cell>
          <cell r="AE71">
            <v>3694993.41</v>
          </cell>
          <cell r="AF71">
            <v>3777393.41</v>
          </cell>
          <cell r="AG71">
            <v>3983534.9</v>
          </cell>
          <cell r="AH71">
            <v>3990534.9</v>
          </cell>
          <cell r="AI71">
            <v>3990534.9</v>
          </cell>
          <cell r="AJ71">
            <v>3990534.9</v>
          </cell>
          <cell r="AK71">
            <v>3990534.9</v>
          </cell>
          <cell r="AM71">
            <v>3806438.46</v>
          </cell>
          <cell r="AN71">
            <v>12500</v>
          </cell>
          <cell r="AO71">
            <v>-454937.43999999994</v>
          </cell>
          <cell r="AP71">
            <v>223300</v>
          </cell>
          <cell r="AQ71">
            <v>0</v>
          </cell>
          <cell r="AR71">
            <v>0</v>
          </cell>
          <cell r="AS71">
            <v>0</v>
          </cell>
          <cell r="AT71">
            <v>120387</v>
          </cell>
          <cell r="AU71">
            <v>0</v>
          </cell>
          <cell r="AV71">
            <v>-106143</v>
          </cell>
          <cell r="AW71">
            <v>0</v>
          </cell>
          <cell r="AX71">
            <v>0</v>
          </cell>
          <cell r="AY71">
            <v>3601545.02</v>
          </cell>
          <cell r="AZ71">
            <v>0</v>
          </cell>
          <cell r="BA71">
            <v>0</v>
          </cell>
          <cell r="BB71">
            <v>0</v>
          </cell>
          <cell r="BC71">
            <v>31858.39000000013</v>
          </cell>
          <cell r="BD71">
            <v>61590</v>
          </cell>
          <cell r="BE71">
            <v>0</v>
          </cell>
          <cell r="BF71">
            <v>82400</v>
          </cell>
          <cell r="BG71">
            <v>206141.48999999976</v>
          </cell>
          <cell r="BH71">
            <v>7000</v>
          </cell>
          <cell r="BI71">
            <v>0</v>
          </cell>
          <cell r="BJ71">
            <v>0</v>
          </cell>
          <cell r="BK71">
            <v>3990534.9</v>
          </cell>
        </row>
        <row r="72">
          <cell r="D72" t="str">
            <v>170501.OTH</v>
          </cell>
          <cell r="E72" t="str">
            <v>M&amp;E Other Assets</v>
          </cell>
          <cell r="F72">
            <v>150500000</v>
          </cell>
          <cell r="G72" t="str">
            <v>Machinery &amp; Equipment</v>
          </cell>
          <cell r="H72">
            <v>0</v>
          </cell>
          <cell r="I72" t="str">
            <v/>
          </cell>
          <cell r="J72">
            <v>0</v>
          </cell>
          <cell r="K72" t="str">
            <v/>
          </cell>
          <cell r="L72">
            <v>0</v>
          </cell>
          <cell r="M72">
            <v>42787600.68</v>
          </cell>
          <cell r="N72">
            <v>44096171.130000003</v>
          </cell>
          <cell r="O72">
            <v>42283258.219999999</v>
          </cell>
          <cell r="P72">
            <v>42283258.219999999</v>
          </cell>
          <cell r="Q72">
            <v>44375508.219999999</v>
          </cell>
          <cell r="R72">
            <v>44838508.219999999</v>
          </cell>
          <cell r="S72">
            <v>47806545.850000001</v>
          </cell>
          <cell r="T72">
            <v>48631429.850000001</v>
          </cell>
          <cell r="U72">
            <v>49310331.25</v>
          </cell>
          <cell r="V72">
            <v>48941317.210000001</v>
          </cell>
          <cell r="W72">
            <v>49672868.649999999</v>
          </cell>
          <cell r="X72">
            <v>50186334.090000004</v>
          </cell>
          <cell r="Y72">
            <v>50186334.090000004</v>
          </cell>
          <cell r="Z72">
            <v>49672868.649999999</v>
          </cell>
          <cell r="AA72">
            <v>50400223.149999999</v>
          </cell>
          <cell r="AB72">
            <v>50400223.149999999</v>
          </cell>
          <cell r="AC72">
            <v>49983791.689999998</v>
          </cell>
          <cell r="AD72">
            <v>49983791.689999998</v>
          </cell>
          <cell r="AE72">
            <v>49983791.689999998</v>
          </cell>
          <cell r="AF72">
            <v>49983791.689999998</v>
          </cell>
          <cell r="AG72">
            <v>55691264.060000002</v>
          </cell>
          <cell r="AH72">
            <v>55691264.060000002</v>
          </cell>
          <cell r="AI72">
            <v>55466914.060000002</v>
          </cell>
          <cell r="AJ72">
            <v>55466914.060000002</v>
          </cell>
          <cell r="AK72">
            <v>55466914.060000002</v>
          </cell>
          <cell r="AM72">
            <v>42787600.68</v>
          </cell>
          <cell r="AN72">
            <v>1308570.450000003</v>
          </cell>
          <cell r="AO72">
            <v>-1812912.9100000039</v>
          </cell>
          <cell r="AP72">
            <v>0</v>
          </cell>
          <cell r="AQ72">
            <v>2092250</v>
          </cell>
          <cell r="AR72">
            <v>463000</v>
          </cell>
          <cell r="AS72">
            <v>2968037.6300000027</v>
          </cell>
          <cell r="AT72">
            <v>824884</v>
          </cell>
          <cell r="AU72">
            <v>678901.39999999851</v>
          </cell>
          <cell r="AV72">
            <v>-369014.03999999911</v>
          </cell>
          <cell r="AW72">
            <v>731551.43999999762</v>
          </cell>
          <cell r="AX72">
            <v>513465.44000000507</v>
          </cell>
          <cell r="AY72">
            <v>50186334.090000004</v>
          </cell>
          <cell r="AZ72">
            <v>-513465.44000000507</v>
          </cell>
          <cell r="BA72">
            <v>727354.5</v>
          </cell>
          <cell r="BB72">
            <v>0</v>
          </cell>
          <cell r="BC72">
            <v>-416431.46000000089</v>
          </cell>
          <cell r="BD72">
            <v>0</v>
          </cell>
          <cell r="BE72">
            <v>0</v>
          </cell>
          <cell r="BF72">
            <v>0</v>
          </cell>
          <cell r="BG72">
            <v>5707472.3700000048</v>
          </cell>
          <cell r="BH72">
            <v>0</v>
          </cell>
          <cell r="BI72">
            <v>-224350</v>
          </cell>
          <cell r="BJ72">
            <v>0</v>
          </cell>
          <cell r="BK72">
            <v>55466914.060000002</v>
          </cell>
        </row>
        <row r="73">
          <cell r="D73" t="str">
            <v>170501.PHONE</v>
          </cell>
          <cell r="E73" t="str">
            <v>M&amp;E Telephone Sets</v>
          </cell>
          <cell r="F73">
            <v>150512000</v>
          </cell>
          <cell r="G73" t="str">
            <v>Furniture &amp; Fixtures</v>
          </cell>
          <cell r="H73">
            <v>0</v>
          </cell>
          <cell r="I73" t="str">
            <v/>
          </cell>
          <cell r="J73">
            <v>0</v>
          </cell>
          <cell r="K73" t="str">
            <v/>
          </cell>
          <cell r="L73">
            <v>0</v>
          </cell>
          <cell r="M73">
            <v>1493374.45</v>
          </cell>
          <cell r="N73">
            <v>1493374.45</v>
          </cell>
          <cell r="O73">
            <v>1550896.57</v>
          </cell>
          <cell r="P73">
            <v>1550896.57</v>
          </cell>
          <cell r="Q73">
            <v>1550896.57</v>
          </cell>
          <cell r="R73">
            <v>1550896.57</v>
          </cell>
          <cell r="S73">
            <v>1550896.57</v>
          </cell>
          <cell r="T73">
            <v>1550896.57</v>
          </cell>
          <cell r="U73">
            <v>1550896.57</v>
          </cell>
          <cell r="V73">
            <v>1264642.93</v>
          </cell>
          <cell r="W73">
            <v>1264642.93</v>
          </cell>
          <cell r="X73">
            <v>1264642.93</v>
          </cell>
          <cell r="Y73">
            <v>1264642.93</v>
          </cell>
          <cell r="Z73">
            <v>1264642.93</v>
          </cell>
          <cell r="AA73">
            <v>1264642.93</v>
          </cell>
          <cell r="AB73">
            <v>1264642.93</v>
          </cell>
          <cell r="AC73">
            <v>1264642.93</v>
          </cell>
          <cell r="AD73">
            <v>1264642.93</v>
          </cell>
          <cell r="AE73">
            <v>1264642.93</v>
          </cell>
          <cell r="AF73">
            <v>1264642.93</v>
          </cell>
          <cell r="AG73">
            <v>1264642.93</v>
          </cell>
          <cell r="AH73">
            <v>1264642.93</v>
          </cell>
          <cell r="AI73">
            <v>1264642.93</v>
          </cell>
          <cell r="AJ73">
            <v>1264642.93</v>
          </cell>
          <cell r="AK73">
            <v>1264642.93</v>
          </cell>
          <cell r="AM73">
            <v>1493374.45</v>
          </cell>
          <cell r="AN73">
            <v>0</v>
          </cell>
          <cell r="AO73">
            <v>57522.120000000112</v>
          </cell>
          <cell r="AP73">
            <v>0</v>
          </cell>
          <cell r="AQ73">
            <v>0</v>
          </cell>
          <cell r="AR73">
            <v>0</v>
          </cell>
          <cell r="AS73">
            <v>0</v>
          </cell>
          <cell r="AT73">
            <v>0</v>
          </cell>
          <cell r="AU73">
            <v>0</v>
          </cell>
          <cell r="AV73">
            <v>-286253.64000000013</v>
          </cell>
          <cell r="AW73">
            <v>0</v>
          </cell>
          <cell r="AX73">
            <v>0</v>
          </cell>
          <cell r="AY73">
            <v>1264642.93</v>
          </cell>
          <cell r="AZ73">
            <v>0</v>
          </cell>
          <cell r="BA73">
            <v>0</v>
          </cell>
          <cell r="BB73">
            <v>0</v>
          </cell>
          <cell r="BC73">
            <v>0</v>
          </cell>
          <cell r="BD73">
            <v>0</v>
          </cell>
          <cell r="BE73">
            <v>0</v>
          </cell>
          <cell r="BF73">
            <v>0</v>
          </cell>
          <cell r="BG73">
            <v>0</v>
          </cell>
          <cell r="BH73">
            <v>0</v>
          </cell>
          <cell r="BI73">
            <v>0</v>
          </cell>
          <cell r="BJ73">
            <v>0</v>
          </cell>
          <cell r="BK73">
            <v>1264642.93</v>
          </cell>
        </row>
        <row r="74">
          <cell r="D74" t="str">
            <v>170501.WELL</v>
          </cell>
          <cell r="E74" t="str">
            <v>M&amp;E Tubewell &amp; Reservo</v>
          </cell>
          <cell r="F74">
            <v>150500000</v>
          </cell>
          <cell r="G74" t="str">
            <v>Machinery &amp; Equipment</v>
          </cell>
          <cell r="H74">
            <v>0</v>
          </cell>
          <cell r="I74" t="str">
            <v/>
          </cell>
          <cell r="J74">
            <v>0</v>
          </cell>
          <cell r="K74" t="str">
            <v/>
          </cell>
          <cell r="L74">
            <v>0</v>
          </cell>
          <cell r="M74">
            <v>5217568.8099999996</v>
          </cell>
          <cell r="N74">
            <v>5517568.8099999996</v>
          </cell>
          <cell r="O74">
            <v>5517568.8099999996</v>
          </cell>
          <cell r="P74">
            <v>5517568.8099999996</v>
          </cell>
          <cell r="Q74">
            <v>5517568.8099999996</v>
          </cell>
          <cell r="R74">
            <v>5517568.8099999996</v>
          </cell>
          <cell r="S74">
            <v>5517568.8099999996</v>
          </cell>
          <cell r="T74">
            <v>5517568.8099999996</v>
          </cell>
          <cell r="U74">
            <v>5517568.8099999996</v>
          </cell>
          <cell r="V74">
            <v>5517568.8099999996</v>
          </cell>
          <cell r="W74">
            <v>5517568.8099999996</v>
          </cell>
          <cell r="X74">
            <v>5517568.8099999996</v>
          </cell>
          <cell r="Y74">
            <v>5517568.8099999996</v>
          </cell>
          <cell r="Z74">
            <v>5517568.8099999996</v>
          </cell>
          <cell r="AA74">
            <v>5517568.8099999996</v>
          </cell>
          <cell r="AB74">
            <v>5517568.8099999996</v>
          </cell>
          <cell r="AC74">
            <v>5517568.8099999996</v>
          </cell>
          <cell r="AD74">
            <v>5517568.8099999996</v>
          </cell>
          <cell r="AE74">
            <v>5517568.8099999996</v>
          </cell>
          <cell r="AF74">
            <v>5517568.8099999996</v>
          </cell>
          <cell r="AG74">
            <v>5517568.8099999996</v>
          </cell>
          <cell r="AH74">
            <v>5517568.8099999996</v>
          </cell>
          <cell r="AI74">
            <v>5517568.8099999996</v>
          </cell>
          <cell r="AJ74">
            <v>5517568.8099999996</v>
          </cell>
          <cell r="AK74">
            <v>5517568.8099999996</v>
          </cell>
          <cell r="AM74">
            <v>5217568.8099999996</v>
          </cell>
          <cell r="AN74">
            <v>300000</v>
          </cell>
          <cell r="AO74">
            <v>0</v>
          </cell>
          <cell r="AP74">
            <v>0</v>
          </cell>
          <cell r="AQ74">
            <v>0</v>
          </cell>
          <cell r="AR74">
            <v>0</v>
          </cell>
          <cell r="AS74">
            <v>0</v>
          </cell>
          <cell r="AT74">
            <v>0</v>
          </cell>
          <cell r="AU74">
            <v>0</v>
          </cell>
          <cell r="AV74">
            <v>0</v>
          </cell>
          <cell r="AW74">
            <v>0</v>
          </cell>
          <cell r="AX74">
            <v>0</v>
          </cell>
          <cell r="AY74">
            <v>5517568.8099999996</v>
          </cell>
          <cell r="AZ74">
            <v>0</v>
          </cell>
          <cell r="BA74">
            <v>0</v>
          </cell>
          <cell r="BB74">
            <v>0</v>
          </cell>
          <cell r="BC74">
            <v>0</v>
          </cell>
          <cell r="BD74">
            <v>0</v>
          </cell>
          <cell r="BE74">
            <v>0</v>
          </cell>
          <cell r="BF74">
            <v>0</v>
          </cell>
          <cell r="BG74">
            <v>0</v>
          </cell>
          <cell r="BH74">
            <v>0</v>
          </cell>
          <cell r="BI74">
            <v>0</v>
          </cell>
          <cell r="BJ74">
            <v>0</v>
          </cell>
          <cell r="BK74">
            <v>5517568.8099999996</v>
          </cell>
        </row>
        <row r="75">
          <cell r="D75">
            <v>170601</v>
          </cell>
          <cell r="E75" t="str">
            <v>Furniture &amp; Fittings</v>
          </cell>
          <cell r="F75">
            <v>150512000</v>
          </cell>
          <cell r="G75" t="str">
            <v>Furniture &amp; Fixtures</v>
          </cell>
          <cell r="H75">
            <v>0</v>
          </cell>
          <cell r="I75" t="str">
            <v/>
          </cell>
          <cell r="J75">
            <v>0</v>
          </cell>
          <cell r="K75" t="str">
            <v/>
          </cell>
          <cell r="L75">
            <v>0</v>
          </cell>
          <cell r="M75">
            <v>7398778.4500000002</v>
          </cell>
          <cell r="N75">
            <v>7398778.4500000002</v>
          </cell>
          <cell r="O75">
            <v>7339816.7800000003</v>
          </cell>
          <cell r="P75">
            <v>7339816.7800000003</v>
          </cell>
          <cell r="Q75">
            <v>7435202.6200000001</v>
          </cell>
          <cell r="R75">
            <v>7487474.6200000001</v>
          </cell>
          <cell r="S75">
            <v>7581854.6200000001</v>
          </cell>
          <cell r="T75">
            <v>7628424.6200000001</v>
          </cell>
          <cell r="U75">
            <v>8117174.6200000001</v>
          </cell>
          <cell r="V75">
            <v>6997021.8200000003</v>
          </cell>
          <cell r="W75">
            <v>6997021.8200000003</v>
          </cell>
          <cell r="X75">
            <v>7074415.8200000003</v>
          </cell>
          <cell r="Y75">
            <v>7100415.8200000003</v>
          </cell>
          <cell r="Z75">
            <v>7100415.8200000003</v>
          </cell>
          <cell r="AA75">
            <v>7100415.8200000003</v>
          </cell>
          <cell r="AB75">
            <v>7100415.8200000003</v>
          </cell>
          <cell r="AC75">
            <v>7100415.8200000003</v>
          </cell>
          <cell r="AD75">
            <v>7121415.8200000003</v>
          </cell>
          <cell r="AE75">
            <v>7121415.8200000003</v>
          </cell>
          <cell r="AF75">
            <v>7909506.8200000003</v>
          </cell>
          <cell r="AG75">
            <v>7970798.8200000003</v>
          </cell>
          <cell r="AH75">
            <v>7987748.8200000003</v>
          </cell>
          <cell r="AI75">
            <v>8067148.8200000003</v>
          </cell>
          <cell r="AJ75">
            <v>8067148.8200000003</v>
          </cell>
          <cell r="AK75">
            <v>8067148.8200000003</v>
          </cell>
          <cell r="AM75">
            <v>7398778.4500000002</v>
          </cell>
          <cell r="AN75">
            <v>0</v>
          </cell>
          <cell r="AO75">
            <v>-58961.669999999925</v>
          </cell>
          <cell r="AP75">
            <v>0</v>
          </cell>
          <cell r="AQ75">
            <v>95385.839999999851</v>
          </cell>
          <cell r="AR75">
            <v>52272</v>
          </cell>
          <cell r="AS75">
            <v>94380</v>
          </cell>
          <cell r="AT75">
            <v>46570</v>
          </cell>
          <cell r="AU75">
            <v>488750</v>
          </cell>
          <cell r="AV75">
            <v>-1120152.7999999998</v>
          </cell>
          <cell r="AW75">
            <v>0</v>
          </cell>
          <cell r="AX75">
            <v>77394</v>
          </cell>
          <cell r="AY75">
            <v>7100415.8200000003</v>
          </cell>
          <cell r="AZ75">
            <v>0</v>
          </cell>
          <cell r="BA75">
            <v>0</v>
          </cell>
          <cell r="BB75">
            <v>0</v>
          </cell>
          <cell r="BC75">
            <v>0</v>
          </cell>
          <cell r="BD75">
            <v>21000</v>
          </cell>
          <cell r="BE75">
            <v>0</v>
          </cell>
          <cell r="BF75">
            <v>788091</v>
          </cell>
          <cell r="BG75">
            <v>61292</v>
          </cell>
          <cell r="BH75">
            <v>16950</v>
          </cell>
          <cell r="BI75">
            <v>79400</v>
          </cell>
          <cell r="BJ75">
            <v>0</v>
          </cell>
          <cell r="BK75">
            <v>8067148.8200000003</v>
          </cell>
        </row>
        <row r="76">
          <cell r="D76">
            <v>170602</v>
          </cell>
          <cell r="E76" t="str">
            <v>Silver Coins</v>
          </cell>
          <cell r="F76">
            <v>105920000</v>
          </cell>
          <cell r="G76" t="str">
            <v>Cash Equivalents - Non US Currency</v>
          </cell>
          <cell r="H76">
            <v>0</v>
          </cell>
          <cell r="I76" t="str">
            <v/>
          </cell>
          <cell r="J76">
            <v>0</v>
          </cell>
          <cell r="K76" t="str">
            <v/>
          </cell>
          <cell r="L76">
            <v>0</v>
          </cell>
          <cell r="M76">
            <v>61721</v>
          </cell>
          <cell r="N76">
            <v>61721</v>
          </cell>
          <cell r="O76">
            <v>61721</v>
          </cell>
          <cell r="P76">
            <v>61721</v>
          </cell>
          <cell r="Q76">
            <v>61721</v>
          </cell>
          <cell r="R76">
            <v>61721</v>
          </cell>
          <cell r="S76">
            <v>61721</v>
          </cell>
          <cell r="T76">
            <v>61721</v>
          </cell>
          <cell r="U76">
            <v>61721</v>
          </cell>
          <cell r="V76">
            <v>61721</v>
          </cell>
          <cell r="W76">
            <v>72721</v>
          </cell>
          <cell r="X76">
            <v>72721</v>
          </cell>
          <cell r="Y76">
            <v>72721</v>
          </cell>
          <cell r="Z76">
            <v>72721</v>
          </cell>
          <cell r="AA76">
            <v>72721</v>
          </cell>
          <cell r="AB76">
            <v>72721</v>
          </cell>
          <cell r="AC76">
            <v>72721</v>
          </cell>
          <cell r="AD76">
            <v>72721</v>
          </cell>
          <cell r="AE76">
            <v>72721</v>
          </cell>
          <cell r="AF76">
            <v>72721</v>
          </cell>
          <cell r="AG76">
            <v>72721</v>
          </cell>
          <cell r="AH76">
            <v>72721</v>
          </cell>
          <cell r="AI76">
            <v>81521</v>
          </cell>
          <cell r="AJ76">
            <v>81521</v>
          </cell>
          <cell r="AK76">
            <v>81521</v>
          </cell>
          <cell r="AM76">
            <v>61721</v>
          </cell>
          <cell r="AN76">
            <v>0</v>
          </cell>
          <cell r="AO76">
            <v>0</v>
          </cell>
          <cell r="AP76">
            <v>0</v>
          </cell>
          <cell r="AQ76">
            <v>0</v>
          </cell>
          <cell r="AR76">
            <v>0</v>
          </cell>
          <cell r="AS76">
            <v>0</v>
          </cell>
          <cell r="AT76">
            <v>0</v>
          </cell>
          <cell r="AU76">
            <v>0</v>
          </cell>
          <cell r="AV76">
            <v>0</v>
          </cell>
          <cell r="AW76">
            <v>11000</v>
          </cell>
          <cell r="AX76">
            <v>0</v>
          </cell>
          <cell r="AY76">
            <v>72721</v>
          </cell>
          <cell r="AZ76">
            <v>0</v>
          </cell>
          <cell r="BA76">
            <v>0</v>
          </cell>
          <cell r="BB76">
            <v>0</v>
          </cell>
          <cell r="BC76">
            <v>0</v>
          </cell>
          <cell r="BD76">
            <v>0</v>
          </cell>
          <cell r="BE76">
            <v>0</v>
          </cell>
          <cell r="BF76">
            <v>0</v>
          </cell>
          <cell r="BG76">
            <v>0</v>
          </cell>
          <cell r="BH76">
            <v>0</v>
          </cell>
          <cell r="BI76">
            <v>8800</v>
          </cell>
          <cell r="BJ76">
            <v>0</v>
          </cell>
          <cell r="BK76">
            <v>81521</v>
          </cell>
        </row>
        <row r="77">
          <cell r="D77" t="str">
            <v>170701.FORK</v>
          </cell>
          <cell r="E77" t="str">
            <v>Forklifts</v>
          </cell>
          <cell r="F77">
            <v>150500000</v>
          </cell>
          <cell r="G77" t="str">
            <v>Machinery &amp; Equipment</v>
          </cell>
          <cell r="H77">
            <v>0</v>
          </cell>
          <cell r="I77" t="str">
            <v/>
          </cell>
          <cell r="J77">
            <v>0</v>
          </cell>
          <cell r="K77" t="str">
            <v/>
          </cell>
          <cell r="L77">
            <v>0</v>
          </cell>
          <cell r="M77">
            <v>16198027.5</v>
          </cell>
          <cell r="N77">
            <v>16198027.5</v>
          </cell>
          <cell r="O77">
            <v>16198027.5</v>
          </cell>
          <cell r="P77">
            <v>16198027.5</v>
          </cell>
          <cell r="Q77">
            <v>16198027.5</v>
          </cell>
          <cell r="R77">
            <v>16198027.5</v>
          </cell>
          <cell r="S77">
            <v>16198027.5</v>
          </cell>
          <cell r="T77">
            <v>16198027.5</v>
          </cell>
          <cell r="U77">
            <v>16198027.5</v>
          </cell>
          <cell r="V77">
            <v>16198027.5</v>
          </cell>
          <cell r="W77">
            <v>16198027.5</v>
          </cell>
          <cell r="X77">
            <v>16198027.5</v>
          </cell>
          <cell r="Y77">
            <v>16198027.5</v>
          </cell>
          <cell r="Z77">
            <v>16198027.5</v>
          </cell>
          <cell r="AA77">
            <v>16198027.5</v>
          </cell>
          <cell r="AB77">
            <v>16198027.5</v>
          </cell>
          <cell r="AC77">
            <v>16198027.5</v>
          </cell>
          <cell r="AD77">
            <v>16198027.5</v>
          </cell>
          <cell r="AE77">
            <v>16198027.5</v>
          </cell>
          <cell r="AF77">
            <v>16198027.5</v>
          </cell>
          <cell r="AG77">
            <v>16198027.5</v>
          </cell>
          <cell r="AH77">
            <v>16198027.5</v>
          </cell>
          <cell r="AI77">
            <v>16198027.5</v>
          </cell>
          <cell r="AJ77">
            <v>16198027.5</v>
          </cell>
          <cell r="AK77">
            <v>16198027.5</v>
          </cell>
          <cell r="AM77">
            <v>16198027.5</v>
          </cell>
          <cell r="AN77">
            <v>0</v>
          </cell>
          <cell r="AO77">
            <v>0</v>
          </cell>
          <cell r="AP77">
            <v>0</v>
          </cell>
          <cell r="AQ77">
            <v>0</v>
          </cell>
          <cell r="AR77">
            <v>0</v>
          </cell>
          <cell r="AS77">
            <v>0</v>
          </cell>
          <cell r="AT77">
            <v>0</v>
          </cell>
          <cell r="AU77">
            <v>0</v>
          </cell>
          <cell r="AV77">
            <v>0</v>
          </cell>
          <cell r="AW77">
            <v>0</v>
          </cell>
          <cell r="AX77">
            <v>0</v>
          </cell>
          <cell r="AY77">
            <v>16198027.5</v>
          </cell>
          <cell r="AZ77">
            <v>0</v>
          </cell>
          <cell r="BA77">
            <v>0</v>
          </cell>
          <cell r="BB77">
            <v>0</v>
          </cell>
          <cell r="BC77">
            <v>0</v>
          </cell>
          <cell r="BD77">
            <v>0</v>
          </cell>
          <cell r="BE77">
            <v>0</v>
          </cell>
          <cell r="BF77">
            <v>0</v>
          </cell>
          <cell r="BG77">
            <v>0</v>
          </cell>
          <cell r="BH77">
            <v>0</v>
          </cell>
          <cell r="BI77">
            <v>0</v>
          </cell>
          <cell r="BJ77">
            <v>0</v>
          </cell>
          <cell r="BK77">
            <v>16198027.5</v>
          </cell>
        </row>
        <row r="78">
          <cell r="D78" t="str">
            <v>170701.VEHI</v>
          </cell>
          <cell r="E78" t="str">
            <v>Automobiles</v>
          </cell>
          <cell r="F78">
            <v>150509000</v>
          </cell>
          <cell r="G78" t="str">
            <v>Automobiles/trucks</v>
          </cell>
          <cell r="H78">
            <v>0</v>
          </cell>
          <cell r="I78" t="str">
            <v/>
          </cell>
          <cell r="J78">
            <v>0</v>
          </cell>
          <cell r="K78" t="str">
            <v/>
          </cell>
          <cell r="L78">
            <v>0</v>
          </cell>
          <cell r="M78">
            <v>7083232.3899999997</v>
          </cell>
          <cell r="N78">
            <v>7083232.3899999997</v>
          </cell>
          <cell r="O78">
            <v>7083232.3899999997</v>
          </cell>
          <cell r="P78">
            <v>7083232.3899999997</v>
          </cell>
          <cell r="Q78">
            <v>7083232.3899999997</v>
          </cell>
          <cell r="R78">
            <v>7083232.3899999997</v>
          </cell>
          <cell r="S78">
            <v>7083232.3899999997</v>
          </cell>
          <cell r="T78">
            <v>7083232.3899999997</v>
          </cell>
          <cell r="U78">
            <v>7083232.3899999997</v>
          </cell>
          <cell r="V78">
            <v>6651956.3899999997</v>
          </cell>
          <cell r="W78">
            <v>17050363.469999999</v>
          </cell>
          <cell r="X78">
            <v>11904211.73</v>
          </cell>
          <cell r="Y78">
            <v>11904211.73</v>
          </cell>
          <cell r="Z78">
            <v>12350229.439999999</v>
          </cell>
          <cell r="AA78">
            <v>12350229.439999999</v>
          </cell>
          <cell r="AB78">
            <v>12350229.439999999</v>
          </cell>
          <cell r="AC78">
            <v>12350229.439999999</v>
          </cell>
          <cell r="AD78">
            <v>12350229.439999999</v>
          </cell>
          <cell r="AE78">
            <v>12350229.439999999</v>
          </cell>
          <cell r="AF78">
            <v>12350229.439999999</v>
          </cell>
          <cell r="AG78">
            <v>12350229.439999999</v>
          </cell>
          <cell r="AH78">
            <v>12350229.439999999</v>
          </cell>
          <cell r="AI78">
            <v>12350229.439999999</v>
          </cell>
          <cell r="AJ78">
            <v>12350229.439999999</v>
          </cell>
          <cell r="AK78">
            <v>12350229.439999999</v>
          </cell>
          <cell r="AM78">
            <v>7083232.3899999997</v>
          </cell>
          <cell r="AN78">
            <v>0</v>
          </cell>
          <cell r="AO78">
            <v>0</v>
          </cell>
          <cell r="AP78">
            <v>0</v>
          </cell>
          <cell r="AQ78">
            <v>0</v>
          </cell>
          <cell r="AR78">
            <v>0</v>
          </cell>
          <cell r="AS78">
            <v>0</v>
          </cell>
          <cell r="AT78">
            <v>0</v>
          </cell>
          <cell r="AU78">
            <v>0</v>
          </cell>
          <cell r="AV78">
            <v>-431276</v>
          </cell>
          <cell r="AW78">
            <v>10398407.079999998</v>
          </cell>
          <cell r="AX78">
            <v>-5146151.7399999984</v>
          </cell>
          <cell r="AY78">
            <v>11904211.73</v>
          </cell>
          <cell r="AZ78">
            <v>446017.70999999903</v>
          </cell>
          <cell r="BA78">
            <v>0</v>
          </cell>
          <cell r="BB78">
            <v>0</v>
          </cell>
          <cell r="BC78">
            <v>0</v>
          </cell>
          <cell r="BD78">
            <v>0</v>
          </cell>
          <cell r="BE78">
            <v>0</v>
          </cell>
          <cell r="BF78">
            <v>0</v>
          </cell>
          <cell r="BG78">
            <v>0</v>
          </cell>
          <cell r="BH78">
            <v>0</v>
          </cell>
          <cell r="BI78">
            <v>0</v>
          </cell>
          <cell r="BJ78">
            <v>0</v>
          </cell>
          <cell r="BK78">
            <v>12350229.439999999</v>
          </cell>
        </row>
        <row r="79">
          <cell r="D79" t="str">
            <v>170901.HARD</v>
          </cell>
          <cell r="E79" t="str">
            <v>Computer Hardware</v>
          </cell>
          <cell r="F79">
            <v>150601000</v>
          </cell>
          <cell r="G79" t="str">
            <v>Computer equipment</v>
          </cell>
          <cell r="H79">
            <v>0</v>
          </cell>
          <cell r="I79" t="str">
            <v/>
          </cell>
          <cell r="J79">
            <v>0</v>
          </cell>
          <cell r="K79" t="str">
            <v/>
          </cell>
          <cell r="L79">
            <v>0</v>
          </cell>
          <cell r="M79">
            <v>11085431.52</v>
          </cell>
          <cell r="N79">
            <v>11085431.52</v>
          </cell>
          <cell r="O79">
            <v>11085431.52</v>
          </cell>
          <cell r="P79">
            <v>11085431.52</v>
          </cell>
          <cell r="Q79">
            <v>11085431.52</v>
          </cell>
          <cell r="R79">
            <v>11085431.52</v>
          </cell>
          <cell r="S79">
            <v>11085431.52</v>
          </cell>
          <cell r="T79">
            <v>11085431.52</v>
          </cell>
          <cell r="U79">
            <v>11085431.52</v>
          </cell>
          <cell r="V79">
            <v>11085431.52</v>
          </cell>
          <cell r="W79">
            <v>11085431.52</v>
          </cell>
          <cell r="X79">
            <v>11085431.52</v>
          </cell>
          <cell r="Y79">
            <v>11085431.52</v>
          </cell>
          <cell r="Z79">
            <v>11310284.17</v>
          </cell>
          <cell r="AA79">
            <v>11310284.17</v>
          </cell>
          <cell r="AB79">
            <v>11310284.17</v>
          </cell>
          <cell r="AC79">
            <v>11310284.17</v>
          </cell>
          <cell r="AD79">
            <v>11310284.17</v>
          </cell>
          <cell r="AE79">
            <v>16659583.34</v>
          </cell>
          <cell r="AF79">
            <v>16659583.34</v>
          </cell>
          <cell r="AG79">
            <v>16729671.34</v>
          </cell>
          <cell r="AH79">
            <v>17422305.989999998</v>
          </cell>
          <cell r="AI79">
            <v>17644305.989999998</v>
          </cell>
          <cell r="AJ79">
            <v>17684305.989999998</v>
          </cell>
          <cell r="AK79">
            <v>17684305.989999998</v>
          </cell>
          <cell r="AM79">
            <v>11085431.52</v>
          </cell>
          <cell r="AN79">
            <v>0</v>
          </cell>
          <cell r="AO79">
            <v>0</v>
          </cell>
          <cell r="AP79">
            <v>0</v>
          </cell>
          <cell r="AQ79">
            <v>0</v>
          </cell>
          <cell r="AR79">
            <v>0</v>
          </cell>
          <cell r="AS79">
            <v>0</v>
          </cell>
          <cell r="AT79">
            <v>0</v>
          </cell>
          <cell r="AU79">
            <v>0</v>
          </cell>
          <cell r="AV79">
            <v>0</v>
          </cell>
          <cell r="AW79">
            <v>0</v>
          </cell>
          <cell r="AX79">
            <v>0</v>
          </cell>
          <cell r="AY79">
            <v>11085431.52</v>
          </cell>
          <cell r="AZ79">
            <v>224852.65000000037</v>
          </cell>
          <cell r="BA79">
            <v>0</v>
          </cell>
          <cell r="BB79">
            <v>0</v>
          </cell>
          <cell r="BC79">
            <v>0</v>
          </cell>
          <cell r="BD79">
            <v>0</v>
          </cell>
          <cell r="BE79">
            <v>5349299.17</v>
          </cell>
          <cell r="BF79">
            <v>0</v>
          </cell>
          <cell r="BG79">
            <v>70088</v>
          </cell>
          <cell r="BH79">
            <v>692634.64999999851</v>
          </cell>
          <cell r="BI79">
            <v>222000</v>
          </cell>
          <cell r="BJ79">
            <v>40000</v>
          </cell>
          <cell r="BK79">
            <v>17684305.989999998</v>
          </cell>
        </row>
        <row r="80">
          <cell r="D80" t="str">
            <v>170901.SOFT</v>
          </cell>
          <cell r="E80" t="str">
            <v>Computer Software</v>
          </cell>
          <cell r="F80">
            <v>150601000</v>
          </cell>
          <cell r="G80" t="str">
            <v>Computer equipment</v>
          </cell>
          <cell r="H80">
            <v>0</v>
          </cell>
          <cell r="I80" t="str">
            <v/>
          </cell>
          <cell r="J80">
            <v>0</v>
          </cell>
          <cell r="K80" t="str">
            <v/>
          </cell>
          <cell r="L80">
            <v>0</v>
          </cell>
          <cell r="M80">
            <v>3215905.43</v>
          </cell>
          <cell r="N80">
            <v>5307451.38</v>
          </cell>
          <cell r="O80">
            <v>5307451.38</v>
          </cell>
          <cell r="P80">
            <v>5307451.38</v>
          </cell>
          <cell r="Q80">
            <v>5307451.38</v>
          </cell>
          <cell r="R80">
            <v>11958302.699999999</v>
          </cell>
          <cell r="S80">
            <v>11958302.699999999</v>
          </cell>
          <cell r="T80">
            <v>11958302.699999999</v>
          </cell>
          <cell r="U80">
            <v>11958302.699999999</v>
          </cell>
          <cell r="V80">
            <v>11958302.699999999</v>
          </cell>
          <cell r="W80">
            <v>11958302.699999999</v>
          </cell>
          <cell r="X80">
            <v>11958302.699999999</v>
          </cell>
          <cell r="Y80">
            <v>11958302.699999999</v>
          </cell>
          <cell r="Z80">
            <v>11958302.699999999</v>
          </cell>
          <cell r="AA80">
            <v>11958302.699999999</v>
          </cell>
          <cell r="AB80">
            <v>11958302.699999999</v>
          </cell>
          <cell r="AC80">
            <v>11958302.699999999</v>
          </cell>
          <cell r="AD80">
            <v>11958302.699999999</v>
          </cell>
          <cell r="AE80">
            <v>16245061.32</v>
          </cell>
          <cell r="AF80">
            <v>16245061.32</v>
          </cell>
          <cell r="AG80">
            <v>16245061.32</v>
          </cell>
          <cell r="AH80">
            <v>16245061.32</v>
          </cell>
          <cell r="AI80">
            <v>16245061.32</v>
          </cell>
          <cell r="AJ80">
            <v>16245061.32</v>
          </cell>
          <cell r="AK80">
            <v>16245061.32</v>
          </cell>
          <cell r="AM80">
            <v>3215905.43</v>
          </cell>
          <cell r="AN80">
            <v>2091545.9499999997</v>
          </cell>
          <cell r="AO80">
            <v>0</v>
          </cell>
          <cell r="AP80">
            <v>0</v>
          </cell>
          <cell r="AQ80">
            <v>0</v>
          </cell>
          <cell r="AR80">
            <v>6650851.3199999994</v>
          </cell>
          <cell r="AS80">
            <v>0</v>
          </cell>
          <cell r="AT80">
            <v>0</v>
          </cell>
          <cell r="AU80">
            <v>0</v>
          </cell>
          <cell r="AV80">
            <v>0</v>
          </cell>
          <cell r="AW80">
            <v>0</v>
          </cell>
          <cell r="AX80">
            <v>0</v>
          </cell>
          <cell r="AY80">
            <v>11958302.699999999</v>
          </cell>
          <cell r="AZ80">
            <v>0</v>
          </cell>
          <cell r="BA80">
            <v>0</v>
          </cell>
          <cell r="BB80">
            <v>0</v>
          </cell>
          <cell r="BC80">
            <v>0</v>
          </cell>
          <cell r="BD80">
            <v>0</v>
          </cell>
          <cell r="BE80">
            <v>4286758.620000001</v>
          </cell>
          <cell r="BF80">
            <v>0</v>
          </cell>
          <cell r="BG80">
            <v>0</v>
          </cell>
          <cell r="BH80">
            <v>0</v>
          </cell>
          <cell r="BI80">
            <v>0</v>
          </cell>
          <cell r="BJ80">
            <v>0</v>
          </cell>
          <cell r="BK80">
            <v>16245061.32</v>
          </cell>
        </row>
        <row r="81">
          <cell r="D81" t="str">
            <v>171401.COOL</v>
          </cell>
          <cell r="E81" t="str">
            <v>S&amp;M - Coolers</v>
          </cell>
          <cell r="F81">
            <v>150504000</v>
          </cell>
          <cell r="G81" t="str">
            <v>Coolers</v>
          </cell>
          <cell r="H81">
            <v>0</v>
          </cell>
          <cell r="I81" t="str">
            <v/>
          </cell>
          <cell r="J81">
            <v>0</v>
          </cell>
          <cell r="K81" t="str">
            <v/>
          </cell>
          <cell r="L81">
            <v>0</v>
          </cell>
          <cell r="M81">
            <v>304874836.25999999</v>
          </cell>
          <cell r="N81">
            <v>307105332.93000001</v>
          </cell>
          <cell r="O81">
            <v>309428826.13</v>
          </cell>
          <cell r="P81">
            <v>309428826.13</v>
          </cell>
          <cell r="Q81">
            <v>316250938.67000002</v>
          </cell>
          <cell r="R81">
            <v>317922747.27999997</v>
          </cell>
          <cell r="S81">
            <v>317922747.27999997</v>
          </cell>
          <cell r="T81">
            <v>317922747.27999997</v>
          </cell>
          <cell r="U81">
            <v>317922747.27999997</v>
          </cell>
          <cell r="V81">
            <v>317922747.27999997</v>
          </cell>
          <cell r="W81">
            <v>318159895.54000002</v>
          </cell>
          <cell r="X81">
            <v>256904635.11000001</v>
          </cell>
          <cell r="Y81">
            <v>256904635.11000001</v>
          </cell>
          <cell r="Z81">
            <v>256904635.11000001</v>
          </cell>
          <cell r="AA81">
            <v>256253412.15000001</v>
          </cell>
          <cell r="AB81">
            <v>260390918.15000001</v>
          </cell>
          <cell r="AC81">
            <v>264796407.94999999</v>
          </cell>
          <cell r="AD81">
            <v>266168070.94999999</v>
          </cell>
          <cell r="AE81">
            <v>271706240.45999998</v>
          </cell>
          <cell r="AF81">
            <v>272925167.57999998</v>
          </cell>
          <cell r="AG81">
            <v>272925167.57999998</v>
          </cell>
          <cell r="AH81">
            <v>272925167.57999998</v>
          </cell>
          <cell r="AI81">
            <v>279431094.57999998</v>
          </cell>
          <cell r="AJ81">
            <v>280160568.44999999</v>
          </cell>
          <cell r="AK81">
            <v>280160568.44999999</v>
          </cell>
          <cell r="AM81">
            <v>304874836.25999999</v>
          </cell>
          <cell r="AN81">
            <v>2230496.6700000167</v>
          </cell>
          <cell r="AO81">
            <v>2323493.1999999881</v>
          </cell>
          <cell r="AP81">
            <v>0</v>
          </cell>
          <cell r="AQ81">
            <v>6822112.5400000215</v>
          </cell>
          <cell r="AR81">
            <v>1671808.6099999547</v>
          </cell>
          <cell r="AS81">
            <v>0</v>
          </cell>
          <cell r="AT81">
            <v>0</v>
          </cell>
          <cell r="AU81">
            <v>0</v>
          </cell>
          <cell r="AV81">
            <v>0</v>
          </cell>
          <cell r="AW81">
            <v>237148.26000005007</v>
          </cell>
          <cell r="AX81">
            <v>-61255260.430000007</v>
          </cell>
          <cell r="AY81">
            <v>256904635.11000001</v>
          </cell>
          <cell r="AZ81">
            <v>0</v>
          </cell>
          <cell r="BA81">
            <v>-651222.96000000834</v>
          </cell>
          <cell r="BB81">
            <v>4137506</v>
          </cell>
          <cell r="BC81">
            <v>4405489.7999999821</v>
          </cell>
          <cell r="BD81">
            <v>1371663</v>
          </cell>
          <cell r="BE81">
            <v>5538169.5099999905</v>
          </cell>
          <cell r="BF81">
            <v>1218927.1200000048</v>
          </cell>
          <cell r="BG81">
            <v>0</v>
          </cell>
          <cell r="BH81">
            <v>0</v>
          </cell>
          <cell r="BI81">
            <v>6505927</v>
          </cell>
          <cell r="BJ81">
            <v>729473.87000000477</v>
          </cell>
          <cell r="BK81">
            <v>280160568.44999999</v>
          </cell>
        </row>
        <row r="82">
          <cell r="D82">
            <v>173501</v>
          </cell>
          <cell r="E82" t="str">
            <v>PPE Under Construction</v>
          </cell>
          <cell r="F82">
            <v>150404000</v>
          </cell>
          <cell r="G82" t="str">
            <v>PropertiesUCon-M&amp;E</v>
          </cell>
          <cell r="H82">
            <v>0</v>
          </cell>
          <cell r="I82" t="str">
            <v/>
          </cell>
          <cell r="J82">
            <v>0</v>
          </cell>
          <cell r="K82" t="str">
            <v/>
          </cell>
          <cell r="L82">
            <v>0</v>
          </cell>
          <cell r="M82">
            <v>8900925.6899999995</v>
          </cell>
          <cell r="N82">
            <v>8218437.8300000001</v>
          </cell>
          <cell r="O82">
            <v>60588679.109999999</v>
          </cell>
          <cell r="P82">
            <v>34579839.689999998</v>
          </cell>
          <cell r="Q82">
            <v>34587668.689999998</v>
          </cell>
          <cell r="R82">
            <v>29925586.34</v>
          </cell>
          <cell r="S82">
            <v>29925586.34</v>
          </cell>
          <cell r="T82">
            <v>30240912.739999998</v>
          </cell>
          <cell r="U82">
            <v>31669724.91</v>
          </cell>
          <cell r="V82">
            <v>31669724.91</v>
          </cell>
          <cell r="W82">
            <v>31669724.91</v>
          </cell>
          <cell r="X82">
            <v>46761073.079999998</v>
          </cell>
          <cell r="Y82">
            <v>45134767.909999996</v>
          </cell>
          <cell r="Z82">
            <v>45768311.350000001</v>
          </cell>
          <cell r="AA82">
            <v>29962877.460000001</v>
          </cell>
          <cell r="AB82">
            <v>42800978.329999998</v>
          </cell>
          <cell r="AC82">
            <v>50629100.609999999</v>
          </cell>
          <cell r="AD82">
            <v>76974913.450000003</v>
          </cell>
          <cell r="AE82">
            <v>64968621.43</v>
          </cell>
          <cell r="AF82">
            <v>51510076.840000004</v>
          </cell>
          <cell r="AG82">
            <v>46137788.469999999</v>
          </cell>
          <cell r="AH82">
            <v>48916907.82</v>
          </cell>
          <cell r="AI82">
            <v>49494041.450000003</v>
          </cell>
          <cell r="AJ82">
            <v>55251204.869999997</v>
          </cell>
          <cell r="AK82">
            <v>55238943.18</v>
          </cell>
          <cell r="AM82">
            <v>8900925.6899999995</v>
          </cell>
          <cell r="AN82">
            <v>-682487.8599999994</v>
          </cell>
          <cell r="AO82">
            <v>52370241.280000001</v>
          </cell>
          <cell r="AP82">
            <v>-26008839.420000002</v>
          </cell>
          <cell r="AQ82">
            <v>7829</v>
          </cell>
          <cell r="AR82">
            <v>-4662082.3499999978</v>
          </cell>
          <cell r="AS82">
            <v>0</v>
          </cell>
          <cell r="AT82">
            <v>315326.39999999851</v>
          </cell>
          <cell r="AU82">
            <v>1428812.1700000018</v>
          </cell>
          <cell r="AV82">
            <v>0</v>
          </cell>
          <cell r="AW82">
            <v>0</v>
          </cell>
          <cell r="AX82">
            <v>15091348.169999998</v>
          </cell>
          <cell r="AY82">
            <v>45134767.909999996</v>
          </cell>
          <cell r="AZ82">
            <v>633543.44000000507</v>
          </cell>
          <cell r="BA82">
            <v>-15805433.890000001</v>
          </cell>
          <cell r="BB82">
            <v>12838100.869999997</v>
          </cell>
          <cell r="BC82">
            <v>7828122.2800000012</v>
          </cell>
          <cell r="BD82">
            <v>26345812.840000004</v>
          </cell>
          <cell r="BE82">
            <v>-12006292.020000003</v>
          </cell>
          <cell r="BF82">
            <v>-13458544.589999996</v>
          </cell>
          <cell r="BG82">
            <v>-5372288.3700000048</v>
          </cell>
          <cell r="BH82">
            <v>2779119.3500000015</v>
          </cell>
          <cell r="BI82">
            <v>577133.63000000268</v>
          </cell>
          <cell r="BJ82">
            <v>5757163.4199999943</v>
          </cell>
          <cell r="BK82">
            <v>55238943.18</v>
          </cell>
        </row>
        <row r="83">
          <cell r="D83" t="str">
            <v>174001.LOAN</v>
          </cell>
          <cell r="E83" t="str">
            <v>PPE-Container-Loan</v>
          </cell>
          <cell r="F83">
            <v>150700000</v>
          </cell>
          <cell r="G83" t="str">
            <v>Depreciable containers</v>
          </cell>
          <cell r="H83">
            <v>0</v>
          </cell>
          <cell r="I83" t="str">
            <v/>
          </cell>
          <cell r="J83">
            <v>0</v>
          </cell>
          <cell r="K83" t="str">
            <v/>
          </cell>
          <cell r="L83">
            <v>0</v>
          </cell>
          <cell r="M83">
            <v>42904044</v>
          </cell>
          <cell r="N83">
            <v>36317684</v>
          </cell>
          <cell r="O83">
            <v>41028512</v>
          </cell>
          <cell r="P83">
            <v>42435968</v>
          </cell>
          <cell r="Q83">
            <v>38198650</v>
          </cell>
          <cell r="R83">
            <v>53855620</v>
          </cell>
          <cell r="S83">
            <v>41614492</v>
          </cell>
          <cell r="T83">
            <v>32631419</v>
          </cell>
          <cell r="U83">
            <v>35836609</v>
          </cell>
          <cell r="V83">
            <v>31516729</v>
          </cell>
          <cell r="W83">
            <v>18174889</v>
          </cell>
          <cell r="X83">
            <v>11910929</v>
          </cell>
          <cell r="Y83">
            <v>8833009</v>
          </cell>
          <cell r="Z83">
            <v>11319769</v>
          </cell>
          <cell r="AA83">
            <v>19316089</v>
          </cell>
          <cell r="AB83">
            <v>23087169</v>
          </cell>
          <cell r="AC83">
            <v>32132689</v>
          </cell>
          <cell r="AD83">
            <v>37208149</v>
          </cell>
          <cell r="AE83">
            <v>26525024</v>
          </cell>
          <cell r="AF83">
            <v>22019749</v>
          </cell>
          <cell r="AG83">
            <v>14659609</v>
          </cell>
          <cell r="AH83">
            <v>10712872</v>
          </cell>
          <cell r="AI83">
            <v>5220844</v>
          </cell>
          <cell r="AJ83">
            <v>-667756</v>
          </cell>
          <cell r="AK83">
            <v>7116284</v>
          </cell>
          <cell r="AM83">
            <v>42904044</v>
          </cell>
          <cell r="AN83">
            <v>-6586360</v>
          </cell>
          <cell r="AO83">
            <v>4710828</v>
          </cell>
          <cell r="AP83">
            <v>1407456</v>
          </cell>
          <cell r="AQ83">
            <v>-4237318</v>
          </cell>
          <cell r="AR83">
            <v>15656970</v>
          </cell>
          <cell r="AS83">
            <v>-12241128</v>
          </cell>
          <cell r="AT83">
            <v>-8983073</v>
          </cell>
          <cell r="AU83">
            <v>3205190</v>
          </cell>
          <cell r="AV83">
            <v>-4319880</v>
          </cell>
          <cell r="AW83">
            <v>-13341840</v>
          </cell>
          <cell r="AX83">
            <v>-6263960</v>
          </cell>
          <cell r="AY83">
            <v>8833009</v>
          </cell>
          <cell r="AZ83">
            <v>2486760</v>
          </cell>
          <cell r="BA83">
            <v>7996320</v>
          </cell>
          <cell r="BB83">
            <v>3771080</v>
          </cell>
          <cell r="BC83">
            <v>9045520</v>
          </cell>
          <cell r="BD83">
            <v>5075460</v>
          </cell>
          <cell r="BE83">
            <v>-10683125</v>
          </cell>
          <cell r="BF83">
            <v>-4505275</v>
          </cell>
          <cell r="BG83">
            <v>-7360140</v>
          </cell>
          <cell r="BH83">
            <v>-3946737</v>
          </cell>
          <cell r="BI83">
            <v>-5492028</v>
          </cell>
          <cell r="BJ83">
            <v>-5888600</v>
          </cell>
          <cell r="BK83">
            <v>7116284</v>
          </cell>
        </row>
        <row r="84">
          <cell r="D84" t="str">
            <v>174001.PLANT</v>
          </cell>
          <cell r="E84" t="str">
            <v>Returnable Container-Plant</v>
          </cell>
          <cell r="F84">
            <v>150700000</v>
          </cell>
          <cell r="G84" t="str">
            <v>Depreciable containers</v>
          </cell>
          <cell r="H84">
            <v>0</v>
          </cell>
          <cell r="I84" t="str">
            <v/>
          </cell>
          <cell r="J84">
            <v>0</v>
          </cell>
          <cell r="K84" t="str">
            <v/>
          </cell>
          <cell r="L84">
            <v>0</v>
          </cell>
          <cell r="M84">
            <v>63197318</v>
          </cell>
          <cell r="N84">
            <v>72968278</v>
          </cell>
          <cell r="O84">
            <v>87024158</v>
          </cell>
          <cell r="P84">
            <v>85085617</v>
          </cell>
          <cell r="Q84">
            <v>95995857</v>
          </cell>
          <cell r="R84">
            <v>99300357</v>
          </cell>
          <cell r="S84">
            <v>103458597</v>
          </cell>
          <cell r="T84">
            <v>111235037</v>
          </cell>
          <cell r="U84">
            <v>107856917</v>
          </cell>
          <cell r="V84">
            <v>111482397</v>
          </cell>
          <cell r="W84">
            <v>128460637</v>
          </cell>
          <cell r="X84">
            <v>136625197</v>
          </cell>
          <cell r="Y84">
            <v>140121477</v>
          </cell>
          <cell r="Z84">
            <v>138422157</v>
          </cell>
          <cell r="AA84">
            <v>134313957</v>
          </cell>
          <cell r="AB84">
            <v>132698557</v>
          </cell>
          <cell r="AC84">
            <v>131889757</v>
          </cell>
          <cell r="AD84">
            <v>135247837</v>
          </cell>
          <cell r="AE84">
            <v>152474620</v>
          </cell>
          <cell r="AF84">
            <v>164173020</v>
          </cell>
          <cell r="AG84">
            <v>169287380</v>
          </cell>
          <cell r="AH84">
            <v>171536517</v>
          </cell>
          <cell r="AI84">
            <v>180459749</v>
          </cell>
          <cell r="AJ84">
            <v>186348349</v>
          </cell>
          <cell r="AK84">
            <v>182576509</v>
          </cell>
          <cell r="AM84">
            <v>63197318</v>
          </cell>
          <cell r="AN84">
            <v>9770960</v>
          </cell>
          <cell r="AO84">
            <v>14055880</v>
          </cell>
          <cell r="AP84">
            <v>-1938541</v>
          </cell>
          <cell r="AQ84">
            <v>10910240</v>
          </cell>
          <cell r="AR84">
            <v>3304500</v>
          </cell>
          <cell r="AS84">
            <v>4158240</v>
          </cell>
          <cell r="AT84">
            <v>7776440</v>
          </cell>
          <cell r="AU84">
            <v>-3378120</v>
          </cell>
          <cell r="AV84">
            <v>3625480</v>
          </cell>
          <cell r="AW84">
            <v>16978240</v>
          </cell>
          <cell r="AX84">
            <v>8164560</v>
          </cell>
          <cell r="AY84">
            <v>140121477</v>
          </cell>
          <cell r="AZ84">
            <v>-1699320</v>
          </cell>
          <cell r="BA84">
            <v>-4108200</v>
          </cell>
          <cell r="BB84">
            <v>-1615400</v>
          </cell>
          <cell r="BC84">
            <v>-808800</v>
          </cell>
          <cell r="BD84">
            <v>3358080</v>
          </cell>
          <cell r="BE84">
            <v>17226783</v>
          </cell>
          <cell r="BF84">
            <v>11698400</v>
          </cell>
          <cell r="BG84">
            <v>5114360</v>
          </cell>
          <cell r="BH84">
            <v>2249137</v>
          </cell>
          <cell r="BI84">
            <v>8923232</v>
          </cell>
          <cell r="BJ84">
            <v>5888600</v>
          </cell>
          <cell r="BK84">
            <v>182576509</v>
          </cell>
        </row>
        <row r="85">
          <cell r="D85" t="str">
            <v>174001.TRADE</v>
          </cell>
          <cell r="E85" t="str">
            <v>Returnable Container-Trade</v>
          </cell>
          <cell r="F85">
            <v>150700000</v>
          </cell>
          <cell r="G85" t="str">
            <v>Depreciable containers</v>
          </cell>
          <cell r="H85">
            <v>0</v>
          </cell>
          <cell r="I85" t="str">
            <v/>
          </cell>
          <cell r="J85">
            <v>0</v>
          </cell>
          <cell r="K85" t="str">
            <v/>
          </cell>
          <cell r="L85">
            <v>0</v>
          </cell>
          <cell r="M85">
            <v>129619239.5</v>
          </cell>
          <cell r="N85">
            <v>129619239.5</v>
          </cell>
          <cell r="O85">
            <v>130522691.5</v>
          </cell>
          <cell r="P85">
            <v>132275691.5</v>
          </cell>
          <cell r="Q85">
            <v>132314609.5</v>
          </cell>
          <cell r="R85">
            <v>134637319.5</v>
          </cell>
          <cell r="S85">
            <v>136030619.5</v>
          </cell>
          <cell r="T85">
            <v>137194264.5</v>
          </cell>
          <cell r="U85">
            <v>138131034.5</v>
          </cell>
          <cell r="V85">
            <v>138061594.5</v>
          </cell>
          <cell r="W85">
            <v>138407874.5</v>
          </cell>
          <cell r="X85">
            <v>136554964.5</v>
          </cell>
          <cell r="Y85">
            <v>137054964.5</v>
          </cell>
          <cell r="Z85">
            <v>137342804.5</v>
          </cell>
          <cell r="AA85">
            <v>139044884.5</v>
          </cell>
          <cell r="AB85">
            <v>140934164.5</v>
          </cell>
          <cell r="AC85">
            <v>142793644.5</v>
          </cell>
          <cell r="AD85">
            <v>145289344.5</v>
          </cell>
          <cell r="AE85">
            <v>145980269.5</v>
          </cell>
          <cell r="AF85">
            <v>149125384.5</v>
          </cell>
          <cell r="AG85">
            <v>151523204.5</v>
          </cell>
          <cell r="AH85">
            <v>151413661.5</v>
          </cell>
          <cell r="AI85">
            <v>149991529.5</v>
          </cell>
          <cell r="AJ85">
            <v>149991529.5</v>
          </cell>
          <cell r="AK85">
            <v>149991529.5</v>
          </cell>
          <cell r="AM85">
            <v>129619239.5</v>
          </cell>
          <cell r="AN85">
            <v>0</v>
          </cell>
          <cell r="AO85">
            <v>903452</v>
          </cell>
          <cell r="AP85">
            <v>1753000</v>
          </cell>
          <cell r="AQ85">
            <v>38918</v>
          </cell>
          <cell r="AR85">
            <v>2322710</v>
          </cell>
          <cell r="AS85">
            <v>1393300</v>
          </cell>
          <cell r="AT85">
            <v>1163645</v>
          </cell>
          <cell r="AU85">
            <v>936770</v>
          </cell>
          <cell r="AV85">
            <v>-69440</v>
          </cell>
          <cell r="AW85">
            <v>346280</v>
          </cell>
          <cell r="AX85">
            <v>-1852910</v>
          </cell>
          <cell r="AY85">
            <v>137054964.5</v>
          </cell>
          <cell r="AZ85">
            <v>287840</v>
          </cell>
          <cell r="BA85">
            <v>1702080</v>
          </cell>
          <cell r="BB85">
            <v>1889280</v>
          </cell>
          <cell r="BC85">
            <v>1859480</v>
          </cell>
          <cell r="BD85">
            <v>2495700</v>
          </cell>
          <cell r="BE85">
            <v>690925</v>
          </cell>
          <cell r="BF85">
            <v>3145115</v>
          </cell>
          <cell r="BG85">
            <v>2397820</v>
          </cell>
          <cell r="BH85">
            <v>-109543</v>
          </cell>
          <cell r="BI85">
            <v>-1422132</v>
          </cell>
          <cell r="BJ85">
            <v>0</v>
          </cell>
          <cell r="BK85">
            <v>149991529.5</v>
          </cell>
        </row>
        <row r="86">
          <cell r="D86">
            <v>174010</v>
          </cell>
          <cell r="E86" t="str">
            <v>PPE-Container-Bottles</v>
          </cell>
          <cell r="F86">
            <v>150700000</v>
          </cell>
          <cell r="G86" t="str">
            <v>Depreciable containers</v>
          </cell>
          <cell r="H86">
            <v>0</v>
          </cell>
          <cell r="I86" t="str">
            <v/>
          </cell>
          <cell r="J86">
            <v>0</v>
          </cell>
          <cell r="K86" t="str">
            <v/>
          </cell>
          <cell r="L86">
            <v>0</v>
          </cell>
          <cell r="M86">
            <v>221304536.91</v>
          </cell>
          <cell r="N86">
            <v>221304536.91</v>
          </cell>
          <cell r="O86">
            <v>244928072.91</v>
          </cell>
          <cell r="P86">
            <v>251507744</v>
          </cell>
          <cell r="Q86">
            <v>260551352.19999999</v>
          </cell>
          <cell r="R86">
            <v>263759474.31999999</v>
          </cell>
          <cell r="S86">
            <v>251751583.31999999</v>
          </cell>
          <cell r="T86">
            <v>251751583.31999999</v>
          </cell>
          <cell r="U86">
            <v>251751583.31999999</v>
          </cell>
          <cell r="V86">
            <v>251751583.31999999</v>
          </cell>
          <cell r="W86">
            <v>257302741.31999999</v>
          </cell>
          <cell r="X86">
            <v>260004117.12</v>
          </cell>
          <cell r="Y86">
            <v>261254566.91999999</v>
          </cell>
          <cell r="Z86">
            <v>261734943.31999999</v>
          </cell>
          <cell r="AA86">
            <v>267997576.38</v>
          </cell>
          <cell r="AB86">
            <v>273596358.45999998</v>
          </cell>
          <cell r="AC86">
            <v>287709104.45999998</v>
          </cell>
          <cell r="AD86">
            <v>303007630.72000003</v>
          </cell>
          <cell r="AE86">
            <v>307154634.72000003</v>
          </cell>
          <cell r="AF86">
            <v>320262458.88999999</v>
          </cell>
          <cell r="AG86">
            <v>320930746.08999997</v>
          </cell>
          <cell r="AH86">
            <v>320930746.08999997</v>
          </cell>
          <cell r="AI86">
            <v>320930746.08999997</v>
          </cell>
          <cell r="AJ86">
            <v>320930746.08999997</v>
          </cell>
          <cell r="AK86">
            <v>326175908.44999999</v>
          </cell>
          <cell r="AM86">
            <v>221304536.91</v>
          </cell>
          <cell r="AN86">
            <v>0</v>
          </cell>
          <cell r="AO86">
            <v>23623536</v>
          </cell>
          <cell r="AP86">
            <v>6579671.0900000036</v>
          </cell>
          <cell r="AQ86">
            <v>9043608.1999999881</v>
          </cell>
          <cell r="AR86">
            <v>3208122.1200000048</v>
          </cell>
          <cell r="AS86">
            <v>-12007891</v>
          </cell>
          <cell r="AT86">
            <v>0</v>
          </cell>
          <cell r="AU86">
            <v>0</v>
          </cell>
          <cell r="AV86">
            <v>0</v>
          </cell>
          <cell r="AW86">
            <v>5551158</v>
          </cell>
          <cell r="AX86">
            <v>2701375.8000000119</v>
          </cell>
          <cell r="AY86">
            <v>261254566.91999999</v>
          </cell>
          <cell r="AZ86">
            <v>480376.40000000596</v>
          </cell>
          <cell r="BA86">
            <v>6262633.0600000024</v>
          </cell>
          <cell r="BB86">
            <v>5598782.0799999833</v>
          </cell>
          <cell r="BC86">
            <v>14112746</v>
          </cell>
          <cell r="BD86">
            <v>15298526.26000005</v>
          </cell>
          <cell r="BE86">
            <v>4147004</v>
          </cell>
          <cell r="BF86">
            <v>13107824.169999957</v>
          </cell>
          <cell r="BG86">
            <v>668287.19999998808</v>
          </cell>
          <cell r="BH86">
            <v>0</v>
          </cell>
          <cell r="BI86">
            <v>0</v>
          </cell>
          <cell r="BJ86">
            <v>0</v>
          </cell>
          <cell r="BK86">
            <v>326175908.44999999</v>
          </cell>
        </row>
        <row r="87">
          <cell r="D87">
            <v>174020</v>
          </cell>
          <cell r="E87" t="str">
            <v>PPE-Container-Crates</v>
          </cell>
          <cell r="F87">
            <v>150700000</v>
          </cell>
          <cell r="G87" t="str">
            <v>Depreciable containers</v>
          </cell>
          <cell r="H87">
            <v>0</v>
          </cell>
          <cell r="I87" t="str">
            <v/>
          </cell>
          <cell r="J87">
            <v>0</v>
          </cell>
          <cell r="K87" t="str">
            <v/>
          </cell>
          <cell r="L87">
            <v>0</v>
          </cell>
          <cell r="M87">
            <v>77740844.409999996</v>
          </cell>
          <cell r="N87">
            <v>82958984.870000005</v>
          </cell>
          <cell r="O87">
            <v>84209847.870000005</v>
          </cell>
          <cell r="P87">
            <v>88371246.870000005</v>
          </cell>
          <cell r="Q87">
            <v>88371246.870000005</v>
          </cell>
          <cell r="R87">
            <v>99936229.719999999</v>
          </cell>
          <cell r="S87">
            <v>99936229.719999999</v>
          </cell>
          <cell r="T87">
            <v>99936229.719999999</v>
          </cell>
          <cell r="U87">
            <v>99936229.719999999</v>
          </cell>
          <cell r="V87">
            <v>99936229.719999999</v>
          </cell>
          <cell r="W87">
            <v>99567514.719999999</v>
          </cell>
          <cell r="X87">
            <v>96012832.719999999</v>
          </cell>
          <cell r="Y87">
            <v>96012832.719999999</v>
          </cell>
          <cell r="Z87">
            <v>97222995.319999993</v>
          </cell>
          <cell r="AA87">
            <v>98946970.579999998</v>
          </cell>
          <cell r="AB87">
            <v>98946970.579999998</v>
          </cell>
          <cell r="AC87">
            <v>97684967.579999998</v>
          </cell>
          <cell r="AD87">
            <v>97684967.579999998</v>
          </cell>
          <cell r="AE87">
            <v>106850064.17</v>
          </cell>
          <cell r="AF87">
            <v>108467562.17</v>
          </cell>
          <cell r="AG87">
            <v>108123322.17</v>
          </cell>
          <cell r="AH87">
            <v>107267939.17</v>
          </cell>
          <cell r="AI87">
            <v>107267939.17</v>
          </cell>
          <cell r="AJ87">
            <v>107267939.17</v>
          </cell>
          <cell r="AK87">
            <v>107267939.17</v>
          </cell>
          <cell r="AM87">
            <v>77740844.409999996</v>
          </cell>
          <cell r="AN87">
            <v>5218140.4600000083</v>
          </cell>
          <cell r="AO87">
            <v>1250863</v>
          </cell>
          <cell r="AP87">
            <v>4161399</v>
          </cell>
          <cell r="AQ87">
            <v>0</v>
          </cell>
          <cell r="AR87">
            <v>11564982.849999994</v>
          </cell>
          <cell r="AS87">
            <v>0</v>
          </cell>
          <cell r="AT87">
            <v>0</v>
          </cell>
          <cell r="AU87">
            <v>0</v>
          </cell>
          <cell r="AV87">
            <v>0</v>
          </cell>
          <cell r="AW87">
            <v>-368715</v>
          </cell>
          <cell r="AX87">
            <v>-3554682</v>
          </cell>
          <cell r="AY87">
            <v>96012832.719999999</v>
          </cell>
          <cell r="AZ87">
            <v>1210162.599999994</v>
          </cell>
          <cell r="BA87">
            <v>1723975.2600000054</v>
          </cell>
          <cell r="BB87">
            <v>0</v>
          </cell>
          <cell r="BC87">
            <v>-1262003</v>
          </cell>
          <cell r="BD87">
            <v>0</v>
          </cell>
          <cell r="BE87">
            <v>9165096.5900000036</v>
          </cell>
          <cell r="BF87">
            <v>1617498</v>
          </cell>
          <cell r="BG87">
            <v>-344240</v>
          </cell>
          <cell r="BH87">
            <v>-855383</v>
          </cell>
          <cell r="BI87">
            <v>0</v>
          </cell>
          <cell r="BJ87">
            <v>0</v>
          </cell>
          <cell r="BK87">
            <v>107267939.17</v>
          </cell>
        </row>
        <row r="88">
          <cell r="D88">
            <v>174002</v>
          </cell>
          <cell r="E88" t="str">
            <v>Container Float</v>
          </cell>
          <cell r="F88">
            <v>150700000</v>
          </cell>
          <cell r="G88" t="str">
            <v>Depreciable containers</v>
          </cell>
          <cell r="H88">
            <v>0</v>
          </cell>
          <cell r="I88" t="str">
            <v/>
          </cell>
          <cell r="J88">
            <v>0</v>
          </cell>
          <cell r="K88" t="str">
            <v/>
          </cell>
          <cell r="L88">
            <v>0</v>
          </cell>
          <cell r="M88">
            <v>-235720601.5</v>
          </cell>
          <cell r="N88">
            <v>-238905201.5</v>
          </cell>
          <cell r="O88">
            <v>-258575361.5</v>
          </cell>
          <cell r="P88">
            <v>-259797276.5</v>
          </cell>
          <cell r="Q88">
            <v>-266509116.5</v>
          </cell>
          <cell r="R88">
            <v>-287793296.5</v>
          </cell>
          <cell r="S88">
            <v>-281060720.5</v>
          </cell>
          <cell r="T88">
            <v>-281060720.5</v>
          </cell>
          <cell r="U88">
            <v>-281060720.5</v>
          </cell>
          <cell r="V88">
            <v>-281060720.5</v>
          </cell>
          <cell r="W88">
            <v>-285043400.5</v>
          </cell>
          <cell r="X88">
            <v>-285091090.5</v>
          </cell>
          <cell r="Y88">
            <v>-286009450.5</v>
          </cell>
          <cell r="Z88">
            <v>-287084730.5</v>
          </cell>
          <cell r="AA88">
            <v>-292674930.5</v>
          </cell>
          <cell r="AB88">
            <v>-296719890.5</v>
          </cell>
          <cell r="AC88">
            <v>-306816090.5</v>
          </cell>
          <cell r="AD88">
            <v>-317745330.5</v>
          </cell>
          <cell r="AE88">
            <v>-324979913.5</v>
          </cell>
          <cell r="AF88">
            <v>-335318153.5</v>
          </cell>
          <cell r="AG88">
            <v>-335470193.5</v>
          </cell>
          <cell r="AH88">
            <v>-333663050.5</v>
          </cell>
          <cell r="AI88">
            <v>-335672122.5</v>
          </cell>
          <cell r="AJ88">
            <v>-335672122.5</v>
          </cell>
          <cell r="AK88">
            <v>-339684322.5</v>
          </cell>
          <cell r="AM88">
            <v>-235720601.5</v>
          </cell>
          <cell r="AN88">
            <v>-3184600</v>
          </cell>
          <cell r="AO88">
            <v>-19670160</v>
          </cell>
          <cell r="AP88">
            <v>-1221915</v>
          </cell>
          <cell r="AQ88">
            <v>-6711840</v>
          </cell>
          <cell r="AR88">
            <v>-21284180</v>
          </cell>
          <cell r="AS88">
            <v>6732576</v>
          </cell>
          <cell r="AT88">
            <v>0</v>
          </cell>
          <cell r="AU88">
            <v>0</v>
          </cell>
          <cell r="AV88">
            <v>0</v>
          </cell>
          <cell r="AW88">
            <v>-3982680</v>
          </cell>
          <cell r="AX88">
            <v>-47690</v>
          </cell>
          <cell r="AY88">
            <v>-286009450.5</v>
          </cell>
          <cell r="AZ88">
            <v>-1075280</v>
          </cell>
          <cell r="BA88">
            <v>-5590200</v>
          </cell>
          <cell r="BB88">
            <v>-4044960</v>
          </cell>
          <cell r="BC88">
            <v>-10096200</v>
          </cell>
          <cell r="BD88">
            <v>-10929240</v>
          </cell>
          <cell r="BE88">
            <v>-7234583</v>
          </cell>
          <cell r="BF88">
            <v>-10338240</v>
          </cell>
          <cell r="BG88">
            <v>-152040</v>
          </cell>
          <cell r="BH88">
            <v>1807143</v>
          </cell>
          <cell r="BI88">
            <v>-2009072</v>
          </cell>
          <cell r="BJ88">
            <v>0</v>
          </cell>
          <cell r="BK88">
            <v>-339684322.5</v>
          </cell>
        </row>
        <row r="89">
          <cell r="D89">
            <v>174030</v>
          </cell>
          <cell r="E89" t="str">
            <v>FA-Wooden pallets</v>
          </cell>
          <cell r="F89">
            <v>150700000</v>
          </cell>
          <cell r="G89" t="str">
            <v>Depreciable containers</v>
          </cell>
          <cell r="H89">
            <v>0</v>
          </cell>
          <cell r="I89" t="str">
            <v/>
          </cell>
          <cell r="J89">
            <v>0</v>
          </cell>
          <cell r="K89" t="str">
            <v/>
          </cell>
          <cell r="L89">
            <v>0</v>
          </cell>
          <cell r="M89">
            <v>9398500</v>
          </cell>
          <cell r="N89">
            <v>9398500</v>
          </cell>
          <cell r="O89">
            <v>9398500</v>
          </cell>
          <cell r="P89">
            <v>9860500</v>
          </cell>
          <cell r="Q89">
            <v>10554700</v>
          </cell>
          <cell r="R89">
            <v>11628675</v>
          </cell>
          <cell r="S89">
            <v>11731050</v>
          </cell>
          <cell r="T89">
            <v>11731050</v>
          </cell>
          <cell r="U89">
            <v>12625125</v>
          </cell>
          <cell r="V89">
            <v>12836700</v>
          </cell>
          <cell r="W89">
            <v>12836700</v>
          </cell>
          <cell r="X89">
            <v>9282018</v>
          </cell>
          <cell r="Y89">
            <v>9282018</v>
          </cell>
          <cell r="Z89">
            <v>10287430</v>
          </cell>
          <cell r="AA89">
            <v>10287430</v>
          </cell>
          <cell r="AB89">
            <v>11092430</v>
          </cell>
          <cell r="AC89">
            <v>10910430</v>
          </cell>
          <cell r="AD89">
            <v>11391130</v>
          </cell>
          <cell r="AE89">
            <v>11211530</v>
          </cell>
          <cell r="AF89">
            <v>11689930</v>
          </cell>
          <cell r="AG89">
            <v>12361530</v>
          </cell>
          <cell r="AH89">
            <v>12361530</v>
          </cell>
          <cell r="AI89">
            <v>12361530</v>
          </cell>
          <cell r="AJ89">
            <v>13083730</v>
          </cell>
          <cell r="AK89">
            <v>13083730</v>
          </cell>
          <cell r="AM89">
            <v>9398500</v>
          </cell>
          <cell r="AN89">
            <v>0</v>
          </cell>
          <cell r="AO89">
            <v>0</v>
          </cell>
          <cell r="AP89">
            <v>462000</v>
          </cell>
          <cell r="AQ89">
            <v>694200</v>
          </cell>
          <cell r="AR89">
            <v>1073975</v>
          </cell>
          <cell r="AS89">
            <v>102375</v>
          </cell>
          <cell r="AT89">
            <v>0</v>
          </cell>
          <cell r="AU89">
            <v>894075</v>
          </cell>
          <cell r="AV89">
            <v>211575</v>
          </cell>
          <cell r="AW89">
            <v>0</v>
          </cell>
          <cell r="AX89">
            <v>-3554682</v>
          </cell>
          <cell r="AY89">
            <v>9282018</v>
          </cell>
          <cell r="AZ89">
            <v>1005412</v>
          </cell>
          <cell r="BA89">
            <v>0</v>
          </cell>
          <cell r="BB89">
            <v>805000</v>
          </cell>
          <cell r="BC89">
            <v>-182000</v>
          </cell>
          <cell r="BD89">
            <v>480700</v>
          </cell>
          <cell r="BE89">
            <v>-179600</v>
          </cell>
          <cell r="BF89">
            <v>478400</v>
          </cell>
          <cell r="BG89">
            <v>671600</v>
          </cell>
          <cell r="BH89">
            <v>0</v>
          </cell>
          <cell r="BI89">
            <v>0</v>
          </cell>
          <cell r="BJ89">
            <v>722200</v>
          </cell>
          <cell r="BK89">
            <v>13083730</v>
          </cell>
        </row>
        <row r="90">
          <cell r="D90">
            <v>174040</v>
          </cell>
          <cell r="E90" t="str">
            <v>FA-Plastic pallets</v>
          </cell>
          <cell r="F90">
            <v>150700000</v>
          </cell>
          <cell r="G90" t="str">
            <v>Depreciable containers</v>
          </cell>
          <cell r="H90">
            <v>0</v>
          </cell>
          <cell r="I90" t="str">
            <v/>
          </cell>
          <cell r="J90">
            <v>0</v>
          </cell>
          <cell r="K90" t="str">
            <v/>
          </cell>
          <cell r="L90">
            <v>0</v>
          </cell>
          <cell r="M90">
            <v>0</v>
          </cell>
          <cell r="N90">
            <v>0</v>
          </cell>
          <cell r="O90">
            <v>0</v>
          </cell>
          <cell r="P90">
            <v>0</v>
          </cell>
          <cell r="Q90">
            <v>0</v>
          </cell>
          <cell r="R90">
            <v>2607464.0699999998</v>
          </cell>
          <cell r="S90">
            <v>2607464.0699999998</v>
          </cell>
          <cell r="T90">
            <v>2607464.0699999998</v>
          </cell>
          <cell r="U90">
            <v>2607464.0699999998</v>
          </cell>
          <cell r="V90">
            <v>2607464.0699999998</v>
          </cell>
          <cell r="W90">
            <v>2607464.0699999998</v>
          </cell>
          <cell r="X90">
            <v>2607464.0699999998</v>
          </cell>
          <cell r="Y90">
            <v>2607464.0699999998</v>
          </cell>
          <cell r="Z90">
            <v>2607464.0699999998</v>
          </cell>
          <cell r="AA90">
            <v>2607464.0699999998</v>
          </cell>
          <cell r="AB90">
            <v>2607464.0699999998</v>
          </cell>
          <cell r="AC90">
            <v>2607464.0699999998</v>
          </cell>
          <cell r="AD90">
            <v>2607464.0699999998</v>
          </cell>
          <cell r="AE90">
            <v>2607464.0699999998</v>
          </cell>
          <cell r="AF90">
            <v>2607464.0699999998</v>
          </cell>
          <cell r="AG90">
            <v>2607464.0699999998</v>
          </cell>
          <cell r="AH90">
            <v>2607464.0699999998</v>
          </cell>
          <cell r="AI90">
            <v>2607464.0699999998</v>
          </cell>
          <cell r="AJ90">
            <v>2607464.0699999998</v>
          </cell>
          <cell r="AK90">
            <v>2607464.0699999998</v>
          </cell>
          <cell r="AM90">
            <v>0</v>
          </cell>
          <cell r="AN90">
            <v>0</v>
          </cell>
          <cell r="AO90">
            <v>0</v>
          </cell>
          <cell r="AP90">
            <v>0</v>
          </cell>
          <cell r="AQ90">
            <v>0</v>
          </cell>
          <cell r="AR90">
            <v>2607464.0699999998</v>
          </cell>
          <cell r="AS90">
            <v>0</v>
          </cell>
          <cell r="AT90">
            <v>0</v>
          </cell>
          <cell r="AU90">
            <v>0</v>
          </cell>
          <cell r="AV90">
            <v>0</v>
          </cell>
          <cell r="AW90">
            <v>0</v>
          </cell>
          <cell r="AX90">
            <v>0</v>
          </cell>
          <cell r="AY90">
            <v>2607464.0699999998</v>
          </cell>
          <cell r="AZ90">
            <v>0</v>
          </cell>
          <cell r="BA90">
            <v>0</v>
          </cell>
          <cell r="BB90">
            <v>0</v>
          </cell>
          <cell r="BC90">
            <v>0</v>
          </cell>
          <cell r="BD90">
            <v>0</v>
          </cell>
          <cell r="BE90">
            <v>0</v>
          </cell>
          <cell r="BF90">
            <v>0</v>
          </cell>
          <cell r="BG90">
            <v>0</v>
          </cell>
          <cell r="BH90">
            <v>0</v>
          </cell>
          <cell r="BI90">
            <v>0</v>
          </cell>
          <cell r="BJ90">
            <v>0</v>
          </cell>
          <cell r="BK90">
            <v>2607464.0699999998</v>
          </cell>
        </row>
        <row r="91">
          <cell r="D91">
            <v>180301</v>
          </cell>
          <cell r="E91" t="str">
            <v>A/D - Buildings</v>
          </cell>
          <cell r="F91">
            <v>155101000</v>
          </cell>
          <cell r="G91" t="str">
            <v>AD Building</v>
          </cell>
          <cell r="H91">
            <v>0</v>
          </cell>
          <cell r="I91" t="str">
            <v/>
          </cell>
          <cell r="J91">
            <v>0</v>
          </cell>
          <cell r="K91" t="str">
            <v/>
          </cell>
          <cell r="L91">
            <v>0</v>
          </cell>
          <cell r="M91">
            <v>-23942574.030000001</v>
          </cell>
          <cell r="N91">
            <v>-24235286.030000001</v>
          </cell>
          <cell r="O91">
            <v>-24536291.030000001</v>
          </cell>
          <cell r="P91">
            <v>-24831771.030000001</v>
          </cell>
          <cell r="Q91">
            <v>-25135720.030000001</v>
          </cell>
          <cell r="R91">
            <v>-25450199.030000001</v>
          </cell>
          <cell r="S91">
            <v>-25760207.030000001</v>
          </cell>
          <cell r="T91">
            <v>-26069982.030000001</v>
          </cell>
          <cell r="U91">
            <v>-26383386.030000001</v>
          </cell>
          <cell r="V91">
            <v>-26694614.030000001</v>
          </cell>
          <cell r="W91">
            <v>-27006812.030000001</v>
          </cell>
          <cell r="X91">
            <v>-27320291.030000001</v>
          </cell>
          <cell r="Y91">
            <v>-27632625.030000001</v>
          </cell>
          <cell r="Z91">
            <v>-27945044.030000001</v>
          </cell>
          <cell r="AA91">
            <v>-28257262.030000001</v>
          </cell>
          <cell r="AB91">
            <v>-28569647.030000001</v>
          </cell>
          <cell r="AC91">
            <v>-28883523.030000001</v>
          </cell>
          <cell r="AD91">
            <v>-29197397.030000001</v>
          </cell>
          <cell r="AE91">
            <v>-29511268.030000001</v>
          </cell>
          <cell r="AF91">
            <v>-29825136.030000001</v>
          </cell>
          <cell r="AG91">
            <v>-30139172.030000001</v>
          </cell>
          <cell r="AH91">
            <v>-30453216.030000001</v>
          </cell>
          <cell r="AI91">
            <v>-30767337.030000001</v>
          </cell>
          <cell r="AJ91">
            <v>-31081463.030000001</v>
          </cell>
          <cell r="AK91">
            <v>-31395977.030000001</v>
          </cell>
          <cell r="AM91">
            <v>-23942574.030000001</v>
          </cell>
          <cell r="AN91">
            <v>-292712</v>
          </cell>
          <cell r="AO91">
            <v>-301005</v>
          </cell>
          <cell r="AP91">
            <v>-295480</v>
          </cell>
          <cell r="AQ91">
            <v>-303949</v>
          </cell>
          <cell r="AR91">
            <v>-314479</v>
          </cell>
          <cell r="AS91">
            <v>-310008</v>
          </cell>
          <cell r="AT91">
            <v>-309775</v>
          </cell>
          <cell r="AU91">
            <v>-313404</v>
          </cell>
          <cell r="AV91">
            <v>-311228</v>
          </cell>
          <cell r="AW91">
            <v>-312198</v>
          </cell>
          <cell r="AX91">
            <v>-313479</v>
          </cell>
          <cell r="AY91">
            <v>-27632625.030000001</v>
          </cell>
          <cell r="AZ91">
            <v>-312419</v>
          </cell>
          <cell r="BA91">
            <v>-312218</v>
          </cell>
          <cell r="BB91">
            <v>-312385</v>
          </cell>
          <cell r="BC91">
            <v>-313876</v>
          </cell>
          <cell r="BD91">
            <v>-313874</v>
          </cell>
          <cell r="BE91">
            <v>-313871</v>
          </cell>
          <cell r="BF91">
            <v>-313868</v>
          </cell>
          <cell r="BG91">
            <v>-314036</v>
          </cell>
          <cell r="BH91">
            <v>-314044</v>
          </cell>
          <cell r="BI91">
            <v>-314121</v>
          </cell>
          <cell r="BJ91">
            <v>-314126</v>
          </cell>
          <cell r="BK91">
            <v>-31395977.030000001</v>
          </cell>
        </row>
        <row r="92">
          <cell r="D92">
            <v>180401</v>
          </cell>
          <cell r="E92" t="str">
            <v>A/D-Land(Lease) &amp; Improvement</v>
          </cell>
          <cell r="F92">
            <v>150302000</v>
          </cell>
          <cell r="G92" t="str">
            <v>Leasehold-Amortizatn</v>
          </cell>
          <cell r="H92">
            <v>0</v>
          </cell>
          <cell r="I92" t="str">
            <v/>
          </cell>
          <cell r="J92">
            <v>0</v>
          </cell>
          <cell r="K92" t="str">
            <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-68579</v>
          </cell>
          <cell r="AH92">
            <v>0</v>
          </cell>
          <cell r="AI92">
            <v>-205737</v>
          </cell>
          <cell r="AJ92">
            <v>-274316</v>
          </cell>
          <cell r="AK92">
            <v>-342895</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-68579</v>
          </cell>
          <cell r="BH92">
            <v>68579</v>
          </cell>
          <cell r="BI92">
            <v>-205737</v>
          </cell>
          <cell r="BJ92">
            <v>-68579</v>
          </cell>
          <cell r="BK92">
            <v>-342895</v>
          </cell>
        </row>
        <row r="93">
          <cell r="D93" t="str">
            <v>180501.CO2</v>
          </cell>
          <cell r="E93" t="str">
            <v>A/D-M&amp;E-CO2</v>
          </cell>
          <cell r="F93">
            <v>155207000</v>
          </cell>
          <cell r="G93" t="str">
            <v>CO2 gas cylinders accumulated depreciation</v>
          </cell>
          <cell r="H93">
            <v>0</v>
          </cell>
          <cell r="I93" t="str">
            <v/>
          </cell>
          <cell r="J93">
            <v>0</v>
          </cell>
          <cell r="K93" t="str">
            <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D94" t="str">
            <v>180501.M&amp;E</v>
          </cell>
          <cell r="E94" t="str">
            <v>A/D-M&amp;E-Main</v>
          </cell>
          <cell r="F94">
            <v>155208000</v>
          </cell>
          <cell r="G94" t="str">
            <v>Accumulative Depreciation M&amp;E</v>
          </cell>
          <cell r="H94">
            <v>0</v>
          </cell>
          <cell r="I94" t="str">
            <v/>
          </cell>
          <cell r="J94">
            <v>0</v>
          </cell>
          <cell r="K94" t="str">
            <v/>
          </cell>
          <cell r="L94">
            <v>0</v>
          </cell>
          <cell r="M94">
            <v>-251907186.97</v>
          </cell>
          <cell r="N94">
            <v>-254667273.97</v>
          </cell>
          <cell r="O94">
            <v>-257427355.97</v>
          </cell>
          <cell r="P94">
            <v>-260804522.97</v>
          </cell>
          <cell r="Q94">
            <v>-263891402.97</v>
          </cell>
          <cell r="R94">
            <v>-267280741.97</v>
          </cell>
          <cell r="S94">
            <v>-270040822.97000003</v>
          </cell>
          <cell r="T94">
            <v>-273115537.97000003</v>
          </cell>
          <cell r="U94">
            <v>-276504873.97000003</v>
          </cell>
          <cell r="V94">
            <v>-278213851.48000002</v>
          </cell>
          <cell r="W94">
            <v>-280972255.48000002</v>
          </cell>
          <cell r="X94">
            <v>-284375372.48000002</v>
          </cell>
          <cell r="Y94">
            <v>-287452340.48000002</v>
          </cell>
          <cell r="Z94">
            <v>-290529302.48000002</v>
          </cell>
          <cell r="AA94">
            <v>-294024857.48000002</v>
          </cell>
          <cell r="AB94">
            <v>-297098501.48000002</v>
          </cell>
          <cell r="AC94">
            <v>-291589516.44999999</v>
          </cell>
          <cell r="AD94">
            <v>-295091699.56999999</v>
          </cell>
          <cell r="AE94">
            <v>-295765661.67000002</v>
          </cell>
          <cell r="AF94">
            <v>-298963517.67000002</v>
          </cell>
          <cell r="AG94">
            <v>-302287781.67000002</v>
          </cell>
          <cell r="AH94">
            <v>-305475129.67000002</v>
          </cell>
          <cell r="AI94">
            <v>-308531500.67000002</v>
          </cell>
          <cell r="AJ94">
            <v>-311874285.67000002</v>
          </cell>
          <cell r="AK94">
            <v>-315185457.93000001</v>
          </cell>
          <cell r="AM94">
            <v>-251907186.97</v>
          </cell>
          <cell r="AN94">
            <v>-2760087</v>
          </cell>
          <cell r="AO94">
            <v>-2760082</v>
          </cell>
          <cell r="AP94">
            <v>-3377167</v>
          </cell>
          <cell r="AQ94">
            <v>-3086880</v>
          </cell>
          <cell r="AR94">
            <v>-3389339</v>
          </cell>
          <cell r="AS94">
            <v>-2760081.0000000298</v>
          </cell>
          <cell r="AT94">
            <v>-3074715</v>
          </cell>
          <cell r="AU94">
            <v>-3389336</v>
          </cell>
          <cell r="AV94">
            <v>-1708977.5099999905</v>
          </cell>
          <cell r="AW94">
            <v>-2758404</v>
          </cell>
          <cell r="AX94">
            <v>-3403117</v>
          </cell>
          <cell r="AY94">
            <v>-287452340.48000002</v>
          </cell>
          <cell r="AZ94">
            <v>-3076962</v>
          </cell>
          <cell r="BA94">
            <v>-3495555</v>
          </cell>
          <cell r="BB94">
            <v>-3073644</v>
          </cell>
          <cell r="BC94">
            <v>5508985.030000031</v>
          </cell>
          <cell r="BD94">
            <v>-3502183.1200000048</v>
          </cell>
          <cell r="BE94">
            <v>-673962.10000002384</v>
          </cell>
          <cell r="BF94">
            <v>-3197856</v>
          </cell>
          <cell r="BG94">
            <v>-3324264</v>
          </cell>
          <cell r="BH94">
            <v>-3187348</v>
          </cell>
          <cell r="BI94">
            <v>-3056371</v>
          </cell>
          <cell r="BJ94">
            <v>-3342785</v>
          </cell>
          <cell r="BK94">
            <v>-315185457.93000001</v>
          </cell>
        </row>
        <row r="95">
          <cell r="D95" t="str">
            <v>180501.OFFICE</v>
          </cell>
          <cell r="E95" t="str">
            <v>A/D-M&amp;E-Office Equipments</v>
          </cell>
          <cell r="F95">
            <v>155212000</v>
          </cell>
          <cell r="G95" t="str">
            <v>AD Furn and fixtures</v>
          </cell>
          <cell r="H95">
            <v>0</v>
          </cell>
          <cell r="I95" t="str">
            <v/>
          </cell>
          <cell r="J95">
            <v>0</v>
          </cell>
          <cell r="K95" t="str">
            <v/>
          </cell>
          <cell r="L95">
            <v>0</v>
          </cell>
          <cell r="M95">
            <v>-2336082.48</v>
          </cell>
          <cell r="N95">
            <v>-2376129.48</v>
          </cell>
          <cell r="O95">
            <v>-1961243.92</v>
          </cell>
          <cell r="P95">
            <v>-1999645.92</v>
          </cell>
          <cell r="Q95">
            <v>-2041648.92</v>
          </cell>
          <cell r="R95">
            <v>-2083650.92</v>
          </cell>
          <cell r="S95">
            <v>-2125650.92</v>
          </cell>
          <cell r="T95">
            <v>-2168065.92</v>
          </cell>
          <cell r="U95">
            <v>-2210474.92</v>
          </cell>
          <cell r="V95">
            <v>-2146743.4700000002</v>
          </cell>
          <cell r="W95">
            <v>-2193947.4700000002</v>
          </cell>
          <cell r="X95">
            <v>-2243150.4700000002</v>
          </cell>
          <cell r="Y95">
            <v>-2287268.4700000002</v>
          </cell>
          <cell r="Z95">
            <v>-2331614.4700000002</v>
          </cell>
          <cell r="AA95">
            <v>-2375456.4700000002</v>
          </cell>
          <cell r="AB95">
            <v>-2419556.4700000002</v>
          </cell>
          <cell r="AC95">
            <v>-2463099.4700000002</v>
          </cell>
          <cell r="AD95">
            <v>-2507535.4700000002</v>
          </cell>
          <cell r="AE95">
            <v>-2550657.4700000002</v>
          </cell>
          <cell r="AF95">
            <v>-2594626.4700000002</v>
          </cell>
          <cell r="AG95">
            <v>-2640043.4700000002</v>
          </cell>
          <cell r="AH95">
            <v>-2689863.47</v>
          </cell>
          <cell r="AI95">
            <v>-2737060.47</v>
          </cell>
          <cell r="AJ95">
            <v>-2789053.47</v>
          </cell>
          <cell r="AK95">
            <v>-2834487.16</v>
          </cell>
          <cell r="AM95">
            <v>-2336082.48</v>
          </cell>
          <cell r="AN95">
            <v>-40047</v>
          </cell>
          <cell r="AO95">
            <v>414885.56000000006</v>
          </cell>
          <cell r="AP95">
            <v>-38402</v>
          </cell>
          <cell r="AQ95">
            <v>-42003</v>
          </cell>
          <cell r="AR95">
            <v>-42002</v>
          </cell>
          <cell r="AS95">
            <v>-42000</v>
          </cell>
          <cell r="AT95">
            <v>-42415</v>
          </cell>
          <cell r="AU95">
            <v>-42409</v>
          </cell>
          <cell r="AV95">
            <v>63731.449999999721</v>
          </cell>
          <cell r="AW95">
            <v>-47204</v>
          </cell>
          <cell r="AX95">
            <v>-49203</v>
          </cell>
          <cell r="AY95">
            <v>-2287268.4700000002</v>
          </cell>
          <cell r="AZ95">
            <v>-44346</v>
          </cell>
          <cell r="BA95">
            <v>-43842</v>
          </cell>
          <cell r="BB95">
            <v>-44100</v>
          </cell>
          <cell r="BC95">
            <v>-43543</v>
          </cell>
          <cell r="BD95">
            <v>-44436</v>
          </cell>
          <cell r="BE95">
            <v>-43122</v>
          </cell>
          <cell r="BF95">
            <v>-43969</v>
          </cell>
          <cell r="BG95">
            <v>-45417</v>
          </cell>
          <cell r="BH95">
            <v>-49820</v>
          </cell>
          <cell r="BI95">
            <v>-47197</v>
          </cell>
          <cell r="BJ95">
            <v>-51993</v>
          </cell>
          <cell r="BK95">
            <v>-2834487.16</v>
          </cell>
        </row>
        <row r="96">
          <cell r="D96" t="str">
            <v>180501.OTH</v>
          </cell>
          <cell r="E96" t="str">
            <v>A/D-M&amp;E Others</v>
          </cell>
          <cell r="F96">
            <v>155208000</v>
          </cell>
          <cell r="G96" t="str">
            <v>Accumulative Depreciation M&amp;E</v>
          </cell>
          <cell r="H96">
            <v>0</v>
          </cell>
          <cell r="I96" t="str">
            <v/>
          </cell>
          <cell r="J96">
            <v>0</v>
          </cell>
          <cell r="K96" t="str">
            <v/>
          </cell>
          <cell r="L96">
            <v>0</v>
          </cell>
          <cell r="M96">
            <v>-18980518.739999998</v>
          </cell>
          <cell r="N96">
            <v>-19308811.739999998</v>
          </cell>
          <cell r="O96">
            <v>-17824518.809999999</v>
          </cell>
          <cell r="P96">
            <v>-18149833.809999999</v>
          </cell>
          <cell r="Q96">
            <v>-18476518.809999999</v>
          </cell>
          <cell r="R96">
            <v>-18833725.809999999</v>
          </cell>
          <cell r="S96">
            <v>-19201419.809999999</v>
          </cell>
          <cell r="T96">
            <v>-19575154.809999999</v>
          </cell>
          <cell r="U96">
            <v>-19974435.809999999</v>
          </cell>
          <cell r="V96">
            <v>-19112301.98</v>
          </cell>
          <cell r="W96">
            <v>-19507327.98</v>
          </cell>
          <cell r="X96">
            <v>-19925894.98</v>
          </cell>
          <cell r="Y96">
            <v>-20322453.98</v>
          </cell>
          <cell r="Z96">
            <v>-20707618.98</v>
          </cell>
          <cell r="AA96">
            <v>-21102549.98</v>
          </cell>
          <cell r="AB96">
            <v>-21494177.98</v>
          </cell>
          <cell r="AC96">
            <v>-21550394.34</v>
          </cell>
          <cell r="AD96">
            <v>-21950607.34</v>
          </cell>
          <cell r="AE96">
            <v>-22344772.34</v>
          </cell>
          <cell r="AF96">
            <v>-22732872.34</v>
          </cell>
          <cell r="AG96">
            <v>-23179597.34</v>
          </cell>
          <cell r="AH96">
            <v>-23621318.34</v>
          </cell>
          <cell r="AI96">
            <v>-23931907.34</v>
          </cell>
          <cell r="AJ96">
            <v>-24383173.34</v>
          </cell>
          <cell r="AK96">
            <v>-24836119.359999999</v>
          </cell>
          <cell r="AM96">
            <v>-18980518.739999998</v>
          </cell>
          <cell r="AN96">
            <v>-328293</v>
          </cell>
          <cell r="AO96">
            <v>1484292.9299999997</v>
          </cell>
          <cell r="AP96">
            <v>-325315</v>
          </cell>
          <cell r="AQ96">
            <v>-326685</v>
          </cell>
          <cell r="AR96">
            <v>-357207</v>
          </cell>
          <cell r="AS96">
            <v>-367694</v>
          </cell>
          <cell r="AT96">
            <v>-373735</v>
          </cell>
          <cell r="AU96">
            <v>-399281</v>
          </cell>
          <cell r="AV96">
            <v>862133.82999999821</v>
          </cell>
          <cell r="AW96">
            <v>-395026</v>
          </cell>
          <cell r="AX96">
            <v>-418567</v>
          </cell>
          <cell r="AY96">
            <v>-20322453.98</v>
          </cell>
          <cell r="AZ96">
            <v>-385165</v>
          </cell>
          <cell r="BA96">
            <v>-394931</v>
          </cell>
          <cell r="BB96">
            <v>-391628</v>
          </cell>
          <cell r="BC96">
            <v>-56216.359999999404</v>
          </cell>
          <cell r="BD96">
            <v>-400213</v>
          </cell>
          <cell r="BE96">
            <v>-394165</v>
          </cell>
          <cell r="BF96">
            <v>-388100</v>
          </cell>
          <cell r="BG96">
            <v>-446725</v>
          </cell>
          <cell r="BH96">
            <v>-441721</v>
          </cell>
          <cell r="BI96">
            <v>-310589</v>
          </cell>
          <cell r="BJ96">
            <v>-451266</v>
          </cell>
          <cell r="BK96">
            <v>-24836119.359999999</v>
          </cell>
        </row>
        <row r="97">
          <cell r="D97" t="str">
            <v>180501.PHONE</v>
          </cell>
          <cell r="E97" t="str">
            <v>A/D-M&amp;E-Telephone</v>
          </cell>
          <cell r="F97">
            <v>155212000</v>
          </cell>
          <cell r="G97" t="str">
            <v>AD Furn and fixtures</v>
          </cell>
          <cell r="H97">
            <v>0</v>
          </cell>
          <cell r="I97" t="str">
            <v/>
          </cell>
          <cell r="J97">
            <v>0</v>
          </cell>
          <cell r="K97" t="str">
            <v/>
          </cell>
          <cell r="L97">
            <v>0</v>
          </cell>
          <cell r="M97">
            <v>-1493352.39</v>
          </cell>
          <cell r="N97">
            <v>-1493352.39</v>
          </cell>
          <cell r="O97">
            <v>-1494311.39</v>
          </cell>
          <cell r="P97">
            <v>-1495269.39</v>
          </cell>
          <cell r="Q97">
            <v>-1496228.39</v>
          </cell>
          <cell r="R97">
            <v>-1497187.39</v>
          </cell>
          <cell r="S97">
            <v>-1498146.39</v>
          </cell>
          <cell r="T97">
            <v>-1499104.39</v>
          </cell>
          <cell r="U97">
            <v>-1500063.39</v>
          </cell>
          <cell r="V97">
            <v>-1214780.8600000001</v>
          </cell>
          <cell r="W97">
            <v>-1215738.8600000001</v>
          </cell>
          <cell r="X97">
            <v>-1216697.8600000001</v>
          </cell>
          <cell r="Y97">
            <v>-1217656.8600000001</v>
          </cell>
          <cell r="Z97">
            <v>-1218614.8600000001</v>
          </cell>
          <cell r="AA97">
            <v>-1219573.8600000001</v>
          </cell>
          <cell r="AB97">
            <v>-1220532.8600000001</v>
          </cell>
          <cell r="AC97">
            <v>-1221491.8600000001</v>
          </cell>
          <cell r="AD97">
            <v>-1222449.8600000001</v>
          </cell>
          <cell r="AE97">
            <v>-1223408.8600000001</v>
          </cell>
          <cell r="AF97">
            <v>-1224367.8600000001</v>
          </cell>
          <cell r="AG97">
            <v>-1225325.8600000001</v>
          </cell>
          <cell r="AH97">
            <v>-1226284.8600000001</v>
          </cell>
          <cell r="AI97">
            <v>-1227243.8600000001</v>
          </cell>
          <cell r="AJ97">
            <v>-1228201.8600000001</v>
          </cell>
          <cell r="AK97">
            <v>-1229160.83</v>
          </cell>
          <cell r="AM97">
            <v>-1493352.39</v>
          </cell>
          <cell r="AN97">
            <v>0</v>
          </cell>
          <cell r="AO97">
            <v>-959</v>
          </cell>
          <cell r="AP97">
            <v>-958</v>
          </cell>
          <cell r="AQ97">
            <v>-959</v>
          </cell>
          <cell r="AR97">
            <v>-959</v>
          </cell>
          <cell r="AS97">
            <v>-959</v>
          </cell>
          <cell r="AT97">
            <v>-958</v>
          </cell>
          <cell r="AU97">
            <v>-959</v>
          </cell>
          <cell r="AV97">
            <v>285282.5299999998</v>
          </cell>
          <cell r="AW97">
            <v>-958</v>
          </cell>
          <cell r="AX97">
            <v>-959</v>
          </cell>
          <cell r="AY97">
            <v>-1217656.8600000001</v>
          </cell>
          <cell r="AZ97">
            <v>-958</v>
          </cell>
          <cell r="BA97">
            <v>-959</v>
          </cell>
          <cell r="BB97">
            <v>-959</v>
          </cell>
          <cell r="BC97">
            <v>-959</v>
          </cell>
          <cell r="BD97">
            <v>-958</v>
          </cell>
          <cell r="BE97">
            <v>-959</v>
          </cell>
          <cell r="BF97">
            <v>-959</v>
          </cell>
          <cell r="BG97">
            <v>-958</v>
          </cell>
          <cell r="BH97">
            <v>-959</v>
          </cell>
          <cell r="BI97">
            <v>-959</v>
          </cell>
          <cell r="BJ97">
            <v>-958</v>
          </cell>
          <cell r="BK97">
            <v>-1229160.83</v>
          </cell>
        </row>
        <row r="98">
          <cell r="D98" t="str">
            <v>180501.WELL</v>
          </cell>
          <cell r="E98" t="str">
            <v>A/D-M&amp;E-Tubewell&amp;Reserviors</v>
          </cell>
          <cell r="F98">
            <v>155208000</v>
          </cell>
          <cell r="G98" t="str">
            <v>Accumulative Depreciation M&amp;E</v>
          </cell>
          <cell r="H98">
            <v>0</v>
          </cell>
          <cell r="I98" t="str">
            <v/>
          </cell>
          <cell r="J98">
            <v>0</v>
          </cell>
          <cell r="K98" t="str">
            <v/>
          </cell>
          <cell r="L98">
            <v>0</v>
          </cell>
          <cell r="M98">
            <v>-3912481.3</v>
          </cell>
          <cell r="N98">
            <v>-3920845.3</v>
          </cell>
          <cell r="O98">
            <v>-3929212.3</v>
          </cell>
          <cell r="P98">
            <v>-3937576.3</v>
          </cell>
          <cell r="Q98">
            <v>-3945943.3</v>
          </cell>
          <cell r="R98">
            <v>-3954308.3</v>
          </cell>
          <cell r="S98">
            <v>-3962675.3</v>
          </cell>
          <cell r="T98">
            <v>-3971041.3</v>
          </cell>
          <cell r="U98">
            <v>-3979406.3</v>
          </cell>
          <cell r="V98">
            <v>-3987770.3</v>
          </cell>
          <cell r="W98">
            <v>-3996138.3</v>
          </cell>
          <cell r="X98">
            <v>-4004503.3</v>
          </cell>
          <cell r="Y98">
            <v>-4012902.3</v>
          </cell>
          <cell r="Z98">
            <v>-4021302.3</v>
          </cell>
          <cell r="AA98">
            <v>-4029701.3</v>
          </cell>
          <cell r="AB98">
            <v>-4038096.3</v>
          </cell>
          <cell r="AC98">
            <v>-4046497.3</v>
          </cell>
          <cell r="AD98">
            <v>-4054897.3</v>
          </cell>
          <cell r="AE98">
            <v>-4063295.3</v>
          </cell>
          <cell r="AF98">
            <v>-4071694.3</v>
          </cell>
          <cell r="AG98">
            <v>-4080093.3</v>
          </cell>
          <cell r="AH98">
            <v>-4088491.3</v>
          </cell>
          <cell r="AI98">
            <v>-4096890.3</v>
          </cell>
          <cell r="AJ98">
            <v>-4105287.3</v>
          </cell>
          <cell r="AK98">
            <v>-4113692.3</v>
          </cell>
          <cell r="AM98">
            <v>-3912481.3</v>
          </cell>
          <cell r="AN98">
            <v>-8364</v>
          </cell>
          <cell r="AO98">
            <v>-8367</v>
          </cell>
          <cell r="AP98">
            <v>-8364</v>
          </cell>
          <cell r="AQ98">
            <v>-8367</v>
          </cell>
          <cell r="AR98">
            <v>-8365</v>
          </cell>
          <cell r="AS98">
            <v>-8367</v>
          </cell>
          <cell r="AT98">
            <v>-8366</v>
          </cell>
          <cell r="AU98">
            <v>-8365</v>
          </cell>
          <cell r="AV98">
            <v>-8364</v>
          </cell>
          <cell r="AW98">
            <v>-8368</v>
          </cell>
          <cell r="AX98">
            <v>-8365</v>
          </cell>
          <cell r="AY98">
            <v>-4012902.3</v>
          </cell>
          <cell r="AZ98">
            <v>-8400</v>
          </cell>
          <cell r="BA98">
            <v>-8399</v>
          </cell>
          <cell r="BB98">
            <v>-8395</v>
          </cell>
          <cell r="BC98">
            <v>-8401</v>
          </cell>
          <cell r="BD98">
            <v>-8400</v>
          </cell>
          <cell r="BE98">
            <v>-8398</v>
          </cell>
          <cell r="BF98">
            <v>-8399</v>
          </cell>
          <cell r="BG98">
            <v>-8399</v>
          </cell>
          <cell r="BH98">
            <v>-8398</v>
          </cell>
          <cell r="BI98">
            <v>-8399</v>
          </cell>
          <cell r="BJ98">
            <v>-8397</v>
          </cell>
          <cell r="BK98">
            <v>-4113692.3</v>
          </cell>
        </row>
        <row r="99">
          <cell r="D99">
            <v>180601</v>
          </cell>
          <cell r="E99" t="str">
            <v>A/D - Furniture &amp; Fixtures</v>
          </cell>
          <cell r="F99">
            <v>155212000</v>
          </cell>
          <cell r="G99" t="str">
            <v>AD Furn and fixtures</v>
          </cell>
          <cell r="H99">
            <v>0</v>
          </cell>
          <cell r="I99" t="str">
            <v/>
          </cell>
          <cell r="J99">
            <v>0</v>
          </cell>
          <cell r="K99" t="str">
            <v/>
          </cell>
          <cell r="L99">
            <v>0</v>
          </cell>
          <cell r="M99">
            <v>-4284012.79</v>
          </cell>
          <cell r="N99">
            <v>-4347729.79</v>
          </cell>
          <cell r="O99">
            <v>-4352497.8</v>
          </cell>
          <cell r="P99">
            <v>-4416212.8</v>
          </cell>
          <cell r="Q99">
            <v>-4481264.8</v>
          </cell>
          <cell r="R99">
            <v>-4547411.8</v>
          </cell>
          <cell r="S99">
            <v>-4613828.8</v>
          </cell>
          <cell r="T99">
            <v>-4680530.8</v>
          </cell>
          <cell r="U99">
            <v>-4752073.8</v>
          </cell>
          <cell r="V99">
            <v>-3742781.94</v>
          </cell>
          <cell r="W99">
            <v>-3813373.94</v>
          </cell>
          <cell r="X99">
            <v>-3884690.94</v>
          </cell>
          <cell r="Y99">
            <v>-3953717.5</v>
          </cell>
          <cell r="Z99">
            <v>-4022004.5</v>
          </cell>
          <cell r="AA99">
            <v>-4090830.5</v>
          </cell>
          <cell r="AB99">
            <v>-4159373.5</v>
          </cell>
          <cell r="AC99">
            <v>-4227930.5</v>
          </cell>
          <cell r="AD99">
            <v>-4296480.5</v>
          </cell>
          <cell r="AE99">
            <v>-4365326.5</v>
          </cell>
          <cell r="AF99">
            <v>-4444528.5</v>
          </cell>
          <cell r="AG99">
            <v>-4524344.5</v>
          </cell>
          <cell r="AH99">
            <v>-4603675.5</v>
          </cell>
          <cell r="AI99">
            <v>-4683422.5</v>
          </cell>
          <cell r="AJ99">
            <v>-4765715.5</v>
          </cell>
          <cell r="AK99">
            <v>-4846876.72</v>
          </cell>
          <cell r="AM99">
            <v>-4284012.79</v>
          </cell>
          <cell r="AN99">
            <v>-63717</v>
          </cell>
          <cell r="AO99">
            <v>-4768.0099999997765</v>
          </cell>
          <cell r="AP99">
            <v>-63715</v>
          </cell>
          <cell r="AQ99">
            <v>-65052</v>
          </cell>
          <cell r="AR99">
            <v>-66147</v>
          </cell>
          <cell r="AS99">
            <v>-66417</v>
          </cell>
          <cell r="AT99">
            <v>-66702</v>
          </cell>
          <cell r="AU99">
            <v>-71543</v>
          </cell>
          <cell r="AV99">
            <v>1009291.8599999999</v>
          </cell>
          <cell r="AW99">
            <v>-70592</v>
          </cell>
          <cell r="AX99">
            <v>-71317</v>
          </cell>
          <cell r="AY99">
            <v>-3953717.5</v>
          </cell>
          <cell r="AZ99">
            <v>-68287</v>
          </cell>
          <cell r="BA99">
            <v>-68826</v>
          </cell>
          <cell r="BB99">
            <v>-68543</v>
          </cell>
          <cell r="BC99">
            <v>-68557</v>
          </cell>
          <cell r="BD99">
            <v>-68550</v>
          </cell>
          <cell r="BE99">
            <v>-68846</v>
          </cell>
          <cell r="BF99">
            <v>-79202</v>
          </cell>
          <cell r="BG99">
            <v>-79816</v>
          </cell>
          <cell r="BH99">
            <v>-79331</v>
          </cell>
          <cell r="BI99">
            <v>-79747</v>
          </cell>
          <cell r="BJ99">
            <v>-82293</v>
          </cell>
          <cell r="BK99">
            <v>-4846876.72</v>
          </cell>
        </row>
        <row r="100">
          <cell r="D100" t="str">
            <v>180701.FORK</v>
          </cell>
          <cell r="E100" t="str">
            <v>A/D - Forklifts</v>
          </cell>
          <cell r="F100">
            <v>155208000</v>
          </cell>
          <cell r="G100" t="str">
            <v>Accumulative Depreciation M&amp;E</v>
          </cell>
          <cell r="H100">
            <v>0</v>
          </cell>
          <cell r="I100" t="str">
            <v/>
          </cell>
          <cell r="J100">
            <v>0</v>
          </cell>
          <cell r="K100" t="str">
            <v/>
          </cell>
          <cell r="L100">
            <v>0</v>
          </cell>
          <cell r="M100">
            <v>-7579399.4500000002</v>
          </cell>
          <cell r="N100">
            <v>-7687306.4500000002</v>
          </cell>
          <cell r="O100">
            <v>-7795213.4500000002</v>
          </cell>
          <cell r="P100">
            <v>-7903122.4500000002</v>
          </cell>
          <cell r="Q100">
            <v>-8011028.4500000002</v>
          </cell>
          <cell r="R100">
            <v>-8118937.4500000002</v>
          </cell>
          <cell r="S100">
            <v>-8226843.4500000002</v>
          </cell>
          <cell r="T100">
            <v>-8334751.4500000002</v>
          </cell>
          <cell r="U100">
            <v>-8442659.4499999993</v>
          </cell>
          <cell r="V100">
            <v>-8550567.4499999993</v>
          </cell>
          <cell r="W100">
            <v>-8658473.4499999993</v>
          </cell>
          <cell r="X100">
            <v>-8766382.4499999993</v>
          </cell>
          <cell r="Y100">
            <v>-8874565.4499999993</v>
          </cell>
          <cell r="Z100">
            <v>-8982747.4499999993</v>
          </cell>
          <cell r="AA100">
            <v>-9090929.4499999993</v>
          </cell>
          <cell r="AB100">
            <v>-9199113.4499999993</v>
          </cell>
          <cell r="AC100">
            <v>-9307294.4499999993</v>
          </cell>
          <cell r="AD100">
            <v>-9415478.4499999993</v>
          </cell>
          <cell r="AE100">
            <v>-9523660.4499999993</v>
          </cell>
          <cell r="AF100">
            <v>-9631842.4499999993</v>
          </cell>
          <cell r="AG100">
            <v>-9740025.4499999993</v>
          </cell>
          <cell r="AH100">
            <v>-9848209.4499999993</v>
          </cell>
          <cell r="AI100">
            <v>-9956389.4499999993</v>
          </cell>
          <cell r="AJ100">
            <v>-10064573.449999999</v>
          </cell>
          <cell r="AK100">
            <v>-10174094.449999999</v>
          </cell>
          <cell r="AM100">
            <v>-7579399.4500000002</v>
          </cell>
          <cell r="AN100">
            <v>-107907</v>
          </cell>
          <cell r="AO100">
            <v>-107907</v>
          </cell>
          <cell r="AP100">
            <v>-107909</v>
          </cell>
          <cell r="AQ100">
            <v>-107906</v>
          </cell>
          <cell r="AR100">
            <v>-107909</v>
          </cell>
          <cell r="AS100">
            <v>-107906</v>
          </cell>
          <cell r="AT100">
            <v>-107908</v>
          </cell>
          <cell r="AU100">
            <v>-107907.99999999907</v>
          </cell>
          <cell r="AV100">
            <v>-107908</v>
          </cell>
          <cell r="AW100">
            <v>-107906</v>
          </cell>
          <cell r="AX100">
            <v>-107909</v>
          </cell>
          <cell r="AY100">
            <v>-8874565.4499999993</v>
          </cell>
          <cell r="AZ100">
            <v>-108182</v>
          </cell>
          <cell r="BA100">
            <v>-108182</v>
          </cell>
          <cell r="BB100">
            <v>-108184</v>
          </cell>
          <cell r="BC100">
            <v>-108181</v>
          </cell>
          <cell r="BD100">
            <v>-108184</v>
          </cell>
          <cell r="BE100">
            <v>-108182</v>
          </cell>
          <cell r="BF100">
            <v>-108182</v>
          </cell>
          <cell r="BG100">
            <v>-108183</v>
          </cell>
          <cell r="BH100">
            <v>-108184</v>
          </cell>
          <cell r="BI100">
            <v>-108180</v>
          </cell>
          <cell r="BJ100">
            <v>-108184</v>
          </cell>
          <cell r="BK100">
            <v>-10174094.449999999</v>
          </cell>
        </row>
        <row r="101">
          <cell r="D101" t="str">
            <v>180701.VEHI</v>
          </cell>
          <cell r="E101" t="str">
            <v>A/D - Automobiles</v>
          </cell>
          <cell r="F101">
            <v>155210000</v>
          </cell>
          <cell r="G101" t="str">
            <v>AD Autos and trucks</v>
          </cell>
          <cell r="H101">
            <v>0</v>
          </cell>
          <cell r="I101" t="str">
            <v/>
          </cell>
          <cell r="J101">
            <v>0</v>
          </cell>
          <cell r="K101" t="str">
            <v/>
          </cell>
          <cell r="L101">
            <v>0</v>
          </cell>
          <cell r="M101">
            <v>-6476898.3099999996</v>
          </cell>
          <cell r="N101">
            <v>-6490674.3099999996</v>
          </cell>
          <cell r="O101">
            <v>-6504447.3099999996</v>
          </cell>
          <cell r="P101">
            <v>-6518220.3099999996</v>
          </cell>
          <cell r="Q101">
            <v>-6531994.3099999996</v>
          </cell>
          <cell r="R101">
            <v>-6545767.3099999996</v>
          </cell>
          <cell r="S101">
            <v>-6559541.3099999996</v>
          </cell>
          <cell r="T101">
            <v>-6573313.3099999996</v>
          </cell>
          <cell r="U101">
            <v>-6587087.3099999996</v>
          </cell>
          <cell r="V101">
            <v>-6169592.3099999996</v>
          </cell>
          <cell r="W101">
            <v>-6183365.3099999996</v>
          </cell>
          <cell r="X101">
            <v>-1397602.57</v>
          </cell>
          <cell r="Y101">
            <v>-1584737.57</v>
          </cell>
          <cell r="Z101">
            <v>-1787254.57</v>
          </cell>
          <cell r="AA101">
            <v>-1982483.57</v>
          </cell>
          <cell r="AB101">
            <v>-2177516.5699999998</v>
          </cell>
          <cell r="AC101">
            <v>-2372855.5699999998</v>
          </cell>
          <cell r="AD101">
            <v>-2568517.5699999998</v>
          </cell>
          <cell r="AE101">
            <v>-2764519.57</v>
          </cell>
          <cell r="AF101">
            <v>-2960882.57</v>
          </cell>
          <cell r="AG101">
            <v>-3157622.57</v>
          </cell>
          <cell r="AH101">
            <v>-3354772.57</v>
          </cell>
          <cell r="AI101">
            <v>-3552344.57</v>
          </cell>
          <cell r="AJ101">
            <v>-3750373.57</v>
          </cell>
          <cell r="AK101">
            <v>-3944383.51</v>
          </cell>
          <cell r="AM101">
            <v>-6476898.3099999996</v>
          </cell>
          <cell r="AN101">
            <v>-13776</v>
          </cell>
          <cell r="AO101">
            <v>-13773</v>
          </cell>
          <cell r="AP101">
            <v>-13773</v>
          </cell>
          <cell r="AQ101">
            <v>-13774</v>
          </cell>
          <cell r="AR101">
            <v>-13773</v>
          </cell>
          <cell r="AS101">
            <v>-13774</v>
          </cell>
          <cell r="AT101">
            <v>-13772</v>
          </cell>
          <cell r="AU101">
            <v>-13774</v>
          </cell>
          <cell r="AV101">
            <v>417495</v>
          </cell>
          <cell r="AW101">
            <v>-13773</v>
          </cell>
          <cell r="AX101">
            <v>4785762.7399999993</v>
          </cell>
          <cell r="AY101">
            <v>-1584737.57</v>
          </cell>
          <cell r="AZ101">
            <v>-202517</v>
          </cell>
          <cell r="BA101">
            <v>-195229</v>
          </cell>
          <cell r="BB101">
            <v>-195032.99999999977</v>
          </cell>
          <cell r="BC101">
            <v>-195339</v>
          </cell>
          <cell r="BD101">
            <v>-195662</v>
          </cell>
          <cell r="BE101">
            <v>-196002</v>
          </cell>
          <cell r="BF101">
            <v>-196363</v>
          </cell>
          <cell r="BG101">
            <v>-196740</v>
          </cell>
          <cell r="BH101">
            <v>-197150</v>
          </cell>
          <cell r="BI101">
            <v>-197572</v>
          </cell>
          <cell r="BJ101">
            <v>-198029</v>
          </cell>
          <cell r="BK101">
            <v>-3944383.51</v>
          </cell>
        </row>
        <row r="102">
          <cell r="D102" t="str">
            <v>180901.HARD</v>
          </cell>
          <cell r="E102" t="str">
            <v>A/D-Computer Hardware</v>
          </cell>
          <cell r="F102">
            <v>155301000</v>
          </cell>
          <cell r="G102" t="str">
            <v>AD Computer equip</v>
          </cell>
          <cell r="H102">
            <v>0</v>
          </cell>
          <cell r="I102" t="str">
            <v/>
          </cell>
          <cell r="J102">
            <v>0</v>
          </cell>
          <cell r="K102" t="str">
            <v/>
          </cell>
          <cell r="L102">
            <v>0</v>
          </cell>
          <cell r="M102">
            <v>-10176721.279999999</v>
          </cell>
          <cell r="N102">
            <v>-10205651.279999999</v>
          </cell>
          <cell r="O102">
            <v>-10231438.279999999</v>
          </cell>
          <cell r="P102">
            <v>-10255199.279999999</v>
          </cell>
          <cell r="Q102">
            <v>-10278962.279999999</v>
          </cell>
          <cell r="R102">
            <v>-10302722.279999999</v>
          </cell>
          <cell r="S102">
            <v>-10326484.279999999</v>
          </cell>
          <cell r="T102">
            <v>-10350242.279999999</v>
          </cell>
          <cell r="U102">
            <v>-10371310.279999999</v>
          </cell>
          <cell r="V102">
            <v>-10392376.279999999</v>
          </cell>
          <cell r="W102">
            <v>-10413443.279999999</v>
          </cell>
          <cell r="X102">
            <v>-10434247.279999999</v>
          </cell>
          <cell r="Y102">
            <v>-10455087.25</v>
          </cell>
          <cell r="Z102">
            <v>-10478226.25</v>
          </cell>
          <cell r="AA102">
            <v>-10502814.25</v>
          </cell>
          <cell r="AB102">
            <v>-10527404.25</v>
          </cell>
          <cell r="AC102">
            <v>-10551992.25</v>
          </cell>
          <cell r="AD102">
            <v>-10576578.25</v>
          </cell>
          <cell r="AE102">
            <v>-13145906.99</v>
          </cell>
          <cell r="AF102">
            <v>-13255263.99</v>
          </cell>
          <cell r="AG102">
            <v>-13425637.49</v>
          </cell>
          <cell r="AH102">
            <v>-13541433.49</v>
          </cell>
          <cell r="AI102">
            <v>-13685583.49</v>
          </cell>
          <cell r="AJ102">
            <v>-13839548.49</v>
          </cell>
          <cell r="AK102">
            <v>-13977426.49</v>
          </cell>
          <cell r="AM102">
            <v>-10176721.279999999</v>
          </cell>
          <cell r="AN102">
            <v>-28930</v>
          </cell>
          <cell r="AO102">
            <v>-25787</v>
          </cell>
          <cell r="AP102">
            <v>-23761</v>
          </cell>
          <cell r="AQ102">
            <v>-23763</v>
          </cell>
          <cell r="AR102">
            <v>-23760</v>
          </cell>
          <cell r="AS102">
            <v>-23762</v>
          </cell>
          <cell r="AT102">
            <v>-23758</v>
          </cell>
          <cell r="AU102">
            <v>-21068</v>
          </cell>
          <cell r="AV102">
            <v>-21066</v>
          </cell>
          <cell r="AW102">
            <v>-21067</v>
          </cell>
          <cell r="AX102">
            <v>-20804</v>
          </cell>
          <cell r="AY102">
            <v>-10455087.25</v>
          </cell>
          <cell r="AZ102">
            <v>-23139</v>
          </cell>
          <cell r="BA102">
            <v>-24588</v>
          </cell>
          <cell r="BB102">
            <v>-24590</v>
          </cell>
          <cell r="BC102">
            <v>-24588</v>
          </cell>
          <cell r="BD102">
            <v>-24586</v>
          </cell>
          <cell r="BE102">
            <v>-2569328.7400000002</v>
          </cell>
          <cell r="BF102">
            <v>-109357</v>
          </cell>
          <cell r="BG102">
            <v>-170373.5</v>
          </cell>
          <cell r="BH102">
            <v>-115796</v>
          </cell>
          <cell r="BI102">
            <v>-144150</v>
          </cell>
          <cell r="BJ102">
            <v>-153965</v>
          </cell>
          <cell r="BK102">
            <v>-13977426.49</v>
          </cell>
        </row>
        <row r="103">
          <cell r="D103" t="str">
            <v>180901.SOFT</v>
          </cell>
          <cell r="E103" t="str">
            <v>A/D-Computer Software</v>
          </cell>
          <cell r="F103">
            <v>155301000</v>
          </cell>
          <cell r="G103" t="str">
            <v>AD Computer equip</v>
          </cell>
          <cell r="H103">
            <v>0</v>
          </cell>
          <cell r="I103" t="str">
            <v/>
          </cell>
          <cell r="J103">
            <v>0</v>
          </cell>
          <cell r="K103" t="str">
            <v/>
          </cell>
          <cell r="L103">
            <v>0</v>
          </cell>
          <cell r="M103">
            <v>-1282732.71</v>
          </cell>
          <cell r="N103">
            <v>-1393349.71</v>
          </cell>
          <cell r="O103">
            <v>-1469107.71</v>
          </cell>
          <cell r="P103">
            <v>-1544865.71</v>
          </cell>
          <cell r="Q103">
            <v>-1620623.71</v>
          </cell>
          <cell r="R103">
            <v>-2025459.71</v>
          </cell>
          <cell r="S103">
            <v>-2212065.71</v>
          </cell>
          <cell r="T103">
            <v>-2398669.71</v>
          </cell>
          <cell r="U103">
            <v>-2585276.71</v>
          </cell>
          <cell r="V103">
            <v>-2771882.71</v>
          </cell>
          <cell r="W103">
            <v>-2958488.71</v>
          </cell>
          <cell r="X103">
            <v>-3145091.71</v>
          </cell>
          <cell r="Y103">
            <v>-3333968.13</v>
          </cell>
          <cell r="Z103">
            <v>-3529002.13</v>
          </cell>
          <cell r="AA103">
            <v>-3702846.13</v>
          </cell>
          <cell r="AB103">
            <v>-3888764.13</v>
          </cell>
          <cell r="AC103">
            <v>-4074683.13</v>
          </cell>
          <cell r="AD103">
            <v>-4260600.13</v>
          </cell>
          <cell r="AE103">
            <v>-4582374.13</v>
          </cell>
          <cell r="AF103">
            <v>-4832701.13</v>
          </cell>
          <cell r="AG103">
            <v>-5083027.13</v>
          </cell>
          <cell r="AH103">
            <v>-5333353.13</v>
          </cell>
          <cell r="AI103">
            <v>-5580488.1299999999</v>
          </cell>
          <cell r="AJ103">
            <v>-5899067.1299999999</v>
          </cell>
          <cell r="AK103">
            <v>-6148599.1299999999</v>
          </cell>
          <cell r="AM103">
            <v>-1282732.71</v>
          </cell>
          <cell r="AN103">
            <v>-110617</v>
          </cell>
          <cell r="AO103">
            <v>-75758</v>
          </cell>
          <cell r="AP103">
            <v>-75758</v>
          </cell>
          <cell r="AQ103">
            <v>-75758</v>
          </cell>
          <cell r="AR103">
            <v>-404836</v>
          </cell>
          <cell r="AS103">
            <v>-186606</v>
          </cell>
          <cell r="AT103">
            <v>-186604</v>
          </cell>
          <cell r="AU103">
            <v>-186607</v>
          </cell>
          <cell r="AV103">
            <v>-186606</v>
          </cell>
          <cell r="AW103">
            <v>-186606</v>
          </cell>
          <cell r="AX103">
            <v>-186603</v>
          </cell>
          <cell r="AY103">
            <v>-3333968.13</v>
          </cell>
          <cell r="AZ103">
            <v>-195034</v>
          </cell>
          <cell r="BA103">
            <v>-173844</v>
          </cell>
          <cell r="BB103">
            <v>-185918</v>
          </cell>
          <cell r="BC103">
            <v>-185919</v>
          </cell>
          <cell r="BD103">
            <v>-185917</v>
          </cell>
          <cell r="BE103">
            <v>-321774</v>
          </cell>
          <cell r="BF103">
            <v>-250327</v>
          </cell>
          <cell r="BG103">
            <v>-250326</v>
          </cell>
          <cell r="BH103">
            <v>-250326</v>
          </cell>
          <cell r="BI103">
            <v>-247135</v>
          </cell>
          <cell r="BJ103">
            <v>-318579</v>
          </cell>
          <cell r="BK103">
            <v>-6148599.1299999999</v>
          </cell>
        </row>
        <row r="104">
          <cell r="D104" t="str">
            <v>181401.COOL</v>
          </cell>
          <cell r="E104" t="str">
            <v>A/D-S&amp;M - Coolers</v>
          </cell>
          <cell r="F104">
            <v>155204000</v>
          </cell>
          <cell r="G104" t="str">
            <v>AD Coolers</v>
          </cell>
          <cell r="H104">
            <v>0</v>
          </cell>
          <cell r="I104" t="str">
            <v/>
          </cell>
          <cell r="J104">
            <v>0</v>
          </cell>
          <cell r="K104" t="str">
            <v/>
          </cell>
          <cell r="L104">
            <v>0</v>
          </cell>
          <cell r="M104">
            <v>-124533769.95999999</v>
          </cell>
          <cell r="N104">
            <v>-126648507.95999999</v>
          </cell>
          <cell r="O104">
            <v>-128782608.95999999</v>
          </cell>
          <cell r="P104">
            <v>-130916708.95999999</v>
          </cell>
          <cell r="Q104">
            <v>-133112892.95999999</v>
          </cell>
          <cell r="R104">
            <v>-135284012.96000001</v>
          </cell>
          <cell r="S104">
            <v>-137453174.96000001</v>
          </cell>
          <cell r="T104">
            <v>-139622329.96000001</v>
          </cell>
          <cell r="U104">
            <v>-141791491.96000001</v>
          </cell>
          <cell r="V104">
            <v>-143960645.96000001</v>
          </cell>
          <cell r="W104">
            <v>-146131781.96000001</v>
          </cell>
          <cell r="X104">
            <v>-88126023.069999993</v>
          </cell>
          <cell r="Y104">
            <v>-90229125.069999993</v>
          </cell>
          <cell r="Z104">
            <v>-92334276.069999993</v>
          </cell>
          <cell r="AA104">
            <v>-93852357.920000002</v>
          </cell>
          <cell r="AB104">
            <v>-95984332.920000002</v>
          </cell>
          <cell r="AC104">
            <v>-98153021.920000002</v>
          </cell>
          <cell r="AD104">
            <v>-100331820.92</v>
          </cell>
          <cell r="AE104">
            <v>-102556781.92</v>
          </cell>
          <cell r="AF104">
            <v>-104757407.92</v>
          </cell>
          <cell r="AG104">
            <v>-107027004.92</v>
          </cell>
          <cell r="AH104">
            <v>-109262112.92</v>
          </cell>
          <cell r="AI104">
            <v>-111516961.92</v>
          </cell>
          <cell r="AJ104">
            <v>-113897079.92</v>
          </cell>
          <cell r="AK104">
            <v>-116208986.41</v>
          </cell>
          <cell r="AM104">
            <v>-124533769.95999999</v>
          </cell>
          <cell r="AN104">
            <v>-2114738</v>
          </cell>
          <cell r="AO104">
            <v>-2134101</v>
          </cell>
          <cell r="AP104">
            <v>-2134100</v>
          </cell>
          <cell r="AQ104">
            <v>-2196184</v>
          </cell>
          <cell r="AR104">
            <v>-2171120.0000000149</v>
          </cell>
          <cell r="AS104">
            <v>-2169162</v>
          </cell>
          <cell r="AT104">
            <v>-2169155</v>
          </cell>
          <cell r="AU104">
            <v>-2169162</v>
          </cell>
          <cell r="AV104">
            <v>-2169154</v>
          </cell>
          <cell r="AW104">
            <v>-2171136</v>
          </cell>
          <cell r="AX104">
            <v>58005758.890000015</v>
          </cell>
          <cell r="AY104">
            <v>-90229125.069999993</v>
          </cell>
          <cell r="AZ104">
            <v>-2105151</v>
          </cell>
          <cell r="BA104">
            <v>-1518081.8500000089</v>
          </cell>
          <cell r="BB104">
            <v>-2131975</v>
          </cell>
          <cell r="BC104">
            <v>-2168689</v>
          </cell>
          <cell r="BD104">
            <v>-2178799</v>
          </cell>
          <cell r="BE104">
            <v>-2224961</v>
          </cell>
          <cell r="BF104">
            <v>-2200626</v>
          </cell>
          <cell r="BG104">
            <v>-2269597</v>
          </cell>
          <cell r="BH104">
            <v>-2235108</v>
          </cell>
          <cell r="BI104">
            <v>-2254849</v>
          </cell>
          <cell r="BJ104">
            <v>-2380118</v>
          </cell>
          <cell r="BK104">
            <v>-116208986.41</v>
          </cell>
        </row>
        <row r="105">
          <cell r="D105">
            <v>184010</v>
          </cell>
          <cell r="E105" t="str">
            <v>AD-Container-Bottles</v>
          </cell>
          <cell r="F105">
            <v>155501000</v>
          </cell>
          <cell r="G105" t="str">
            <v>Accumulated Depreciation - Depreciated Containers</v>
          </cell>
          <cell r="H105">
            <v>0</v>
          </cell>
          <cell r="I105" t="str">
            <v/>
          </cell>
          <cell r="J105">
            <v>0</v>
          </cell>
          <cell r="K105" t="str">
            <v/>
          </cell>
          <cell r="L105">
            <v>0</v>
          </cell>
          <cell r="M105">
            <v>-174934348</v>
          </cell>
          <cell r="N105">
            <v>-178231099.55000001</v>
          </cell>
          <cell r="O105">
            <v>-181377717.81999999</v>
          </cell>
          <cell r="P105">
            <v>-175972626.08000001</v>
          </cell>
          <cell r="Q105">
            <v>-180250783.08000001</v>
          </cell>
          <cell r="R105">
            <v>-184908829.34999999</v>
          </cell>
          <cell r="S105">
            <v>-176819330.62</v>
          </cell>
          <cell r="T105">
            <v>-180737722.65000001</v>
          </cell>
          <cell r="U105">
            <v>-184757856.91999999</v>
          </cell>
          <cell r="V105">
            <v>-188777991.19</v>
          </cell>
          <cell r="W105">
            <v>-192647889.46000001</v>
          </cell>
          <cell r="X105">
            <v>-196834111.38</v>
          </cell>
          <cell r="Y105">
            <v>-200967981.33000001</v>
          </cell>
          <cell r="Z105">
            <v>-204497285.21000001</v>
          </cell>
          <cell r="AA105">
            <v>-208259204.49000001</v>
          </cell>
          <cell r="AB105">
            <v>-212002913.78999999</v>
          </cell>
          <cell r="AC105">
            <v>-215845924.56999999</v>
          </cell>
          <cell r="AD105">
            <v>-220323762.74000001</v>
          </cell>
          <cell r="AE105">
            <v>-224574830.68000001</v>
          </cell>
          <cell r="AF105">
            <v>-229435634.91</v>
          </cell>
          <cell r="AG105">
            <v>-233486324.13</v>
          </cell>
          <cell r="AH105">
            <v>-237537013.34999999</v>
          </cell>
          <cell r="AI105">
            <v>-241587702.56999999</v>
          </cell>
          <cell r="AJ105">
            <v>-245604028.83000001</v>
          </cell>
          <cell r="AK105">
            <v>-249766054.05000001</v>
          </cell>
          <cell r="AM105">
            <v>-174934348</v>
          </cell>
          <cell r="AN105">
            <v>-3296751.5500000119</v>
          </cell>
          <cell r="AO105">
            <v>-3146618.2699999809</v>
          </cell>
          <cell r="AP105">
            <v>5405091.7399999797</v>
          </cell>
          <cell r="AQ105">
            <v>-4278157</v>
          </cell>
          <cell r="AR105">
            <v>-4658046.2699999809</v>
          </cell>
          <cell r="AS105">
            <v>8089498.7299999893</v>
          </cell>
          <cell r="AT105">
            <v>-3918392.0300000012</v>
          </cell>
          <cell r="AU105">
            <v>-4020134.2699999809</v>
          </cell>
          <cell r="AV105">
            <v>-4020134.2700000107</v>
          </cell>
          <cell r="AW105">
            <v>-3869898.2700000107</v>
          </cell>
          <cell r="AX105">
            <v>-4186221.9199999869</v>
          </cell>
          <cell r="AY105">
            <v>-200967981.33000001</v>
          </cell>
          <cell r="AZ105">
            <v>-3529303.8799999952</v>
          </cell>
          <cell r="BA105">
            <v>-3761919.2800000012</v>
          </cell>
          <cell r="BB105">
            <v>-3743709.2999999821</v>
          </cell>
          <cell r="BC105">
            <v>-3843010.7800000012</v>
          </cell>
          <cell r="BD105">
            <v>-4477838.1700000167</v>
          </cell>
          <cell r="BE105">
            <v>-4251067.9399999976</v>
          </cell>
          <cell r="BF105">
            <v>-4860804.2299999893</v>
          </cell>
          <cell r="BG105">
            <v>-4050689.2199999988</v>
          </cell>
          <cell r="BH105">
            <v>-4050689.2199999988</v>
          </cell>
          <cell r="BI105">
            <v>-4050689.2199999988</v>
          </cell>
          <cell r="BJ105">
            <v>-4016326.2600000203</v>
          </cell>
          <cell r="BK105">
            <v>-249766054.05000001</v>
          </cell>
        </row>
        <row r="106">
          <cell r="D106">
            <v>184020</v>
          </cell>
          <cell r="E106" t="str">
            <v>AD-Container-Crates</v>
          </cell>
          <cell r="F106">
            <v>155501000</v>
          </cell>
          <cell r="G106" t="str">
            <v>Accumulated Depreciation - Depreciated Containers</v>
          </cell>
          <cell r="H106">
            <v>0</v>
          </cell>
          <cell r="I106" t="str">
            <v/>
          </cell>
          <cell r="J106">
            <v>0</v>
          </cell>
          <cell r="K106" t="str">
            <v/>
          </cell>
          <cell r="L106">
            <v>0</v>
          </cell>
          <cell r="M106">
            <v>-46259037.640000001</v>
          </cell>
          <cell r="N106">
            <v>-47163298.090000004</v>
          </cell>
          <cell r="O106">
            <v>-47588228.539999999</v>
          </cell>
          <cell r="P106">
            <v>-48881461.880000003</v>
          </cell>
          <cell r="Q106">
            <v>-50174278.880000003</v>
          </cell>
          <cell r="R106">
            <v>-51615663.270000003</v>
          </cell>
          <cell r="S106">
            <v>-52897834.539999999</v>
          </cell>
          <cell r="T106">
            <v>-54180005.810000002</v>
          </cell>
          <cell r="U106">
            <v>-55462177.079999998</v>
          </cell>
          <cell r="V106">
            <v>-56744348.350000001</v>
          </cell>
          <cell r="W106">
            <v>-57657804.619999997</v>
          </cell>
          <cell r="X106">
            <v>-55385293.920000002</v>
          </cell>
          <cell r="Y106">
            <v>-56667466.289999999</v>
          </cell>
          <cell r="Z106">
            <v>-57959774.310000002</v>
          </cell>
          <cell r="AA106">
            <v>-59290848.979999997</v>
          </cell>
          <cell r="AB106">
            <v>-60621923.649999999</v>
          </cell>
          <cell r="AC106">
            <v>-60690995.32</v>
          </cell>
          <cell r="AD106">
            <v>-62022069.990000002</v>
          </cell>
          <cell r="AE106">
            <v>-62773933.219999999</v>
          </cell>
          <cell r="AF106">
            <v>-64333047.520000003</v>
          </cell>
          <cell r="AG106">
            <v>-65490040.539999999</v>
          </cell>
          <cell r="AH106">
            <v>-66135890.560000002</v>
          </cell>
          <cell r="AI106">
            <v>-67623644.430000007</v>
          </cell>
          <cell r="AJ106">
            <v>-69023753.230000004</v>
          </cell>
          <cell r="AK106">
            <v>-70314147.450000003</v>
          </cell>
          <cell r="AM106">
            <v>-46259037.640000001</v>
          </cell>
          <cell r="AN106">
            <v>-904260.45000000298</v>
          </cell>
          <cell r="AO106">
            <v>-424930.44999999553</v>
          </cell>
          <cell r="AP106">
            <v>-1293233.3400000036</v>
          </cell>
          <cell r="AQ106">
            <v>-1292817</v>
          </cell>
          <cell r="AR106">
            <v>-1441384.3900000006</v>
          </cell>
          <cell r="AS106">
            <v>-1282171.2699999958</v>
          </cell>
          <cell r="AT106">
            <v>-1282171.2700000033</v>
          </cell>
          <cell r="AU106">
            <v>-1282171.2699999958</v>
          </cell>
          <cell r="AV106">
            <v>-1282171.2700000033</v>
          </cell>
          <cell r="AW106">
            <v>-913456.26999999583</v>
          </cell>
          <cell r="AX106">
            <v>2272510.6999999955</v>
          </cell>
          <cell r="AY106">
            <v>-56667466.289999999</v>
          </cell>
          <cell r="AZ106">
            <v>-1292308.0200000033</v>
          </cell>
          <cell r="BA106">
            <v>-1331074.6699999943</v>
          </cell>
          <cell r="BB106">
            <v>-1331074.6700000018</v>
          </cell>
          <cell r="BC106">
            <v>-69071.670000001788</v>
          </cell>
          <cell r="BD106">
            <v>-1331074.6700000018</v>
          </cell>
          <cell r="BE106">
            <v>-751863.22999999672</v>
          </cell>
          <cell r="BF106">
            <v>-1559114.3000000045</v>
          </cell>
          <cell r="BG106">
            <v>-1156993.0199999958</v>
          </cell>
          <cell r="BH106">
            <v>-645850.02000000328</v>
          </cell>
          <cell r="BI106">
            <v>-1487753.8700000048</v>
          </cell>
          <cell r="BJ106">
            <v>-1400108.799999997</v>
          </cell>
          <cell r="BK106">
            <v>-70314147.450000003</v>
          </cell>
        </row>
        <row r="107">
          <cell r="D107">
            <v>184030</v>
          </cell>
          <cell r="E107" t="str">
            <v>AD-Wooden pallets</v>
          </cell>
          <cell r="F107">
            <v>155501000</v>
          </cell>
          <cell r="G107" t="str">
            <v>Accumulated Depreciation - Depreciated Containers</v>
          </cell>
          <cell r="H107">
            <v>0</v>
          </cell>
          <cell r="I107" t="str">
            <v/>
          </cell>
          <cell r="J107">
            <v>0</v>
          </cell>
          <cell r="K107" t="str">
            <v/>
          </cell>
          <cell r="L107">
            <v>0</v>
          </cell>
          <cell r="M107">
            <v>-7867884.7000000002</v>
          </cell>
          <cell r="N107">
            <v>-8014749.7000000002</v>
          </cell>
          <cell r="O107">
            <v>-8117249.7000000002</v>
          </cell>
          <cell r="P107">
            <v>-8238999.7000000002</v>
          </cell>
          <cell r="Q107">
            <v>-8399299.6999999993</v>
          </cell>
          <cell r="R107">
            <v>-8780438.7400000002</v>
          </cell>
          <cell r="S107">
            <v>-8980128.3300000001</v>
          </cell>
          <cell r="T107">
            <v>-9288461.9100000001</v>
          </cell>
          <cell r="U107">
            <v>-9635115.0199999996</v>
          </cell>
          <cell r="V107">
            <v>-9990583.7599999998</v>
          </cell>
          <cell r="W107">
            <v>-10346052.5</v>
          </cell>
          <cell r="X107">
            <v>-7146841.2400000002</v>
          </cell>
          <cell r="Y107">
            <v>-7467077.2400000002</v>
          </cell>
          <cell r="Z107">
            <v>-8206046.6600000001</v>
          </cell>
          <cell r="AA107">
            <v>-8444012.7400000002</v>
          </cell>
          <cell r="AB107">
            <v>-8715520.8200000003</v>
          </cell>
          <cell r="AC107">
            <v>-7939341.5700000003</v>
          </cell>
          <cell r="AD107">
            <v>-8250691.3200000003</v>
          </cell>
          <cell r="AE107">
            <v>-7941608.0700000003</v>
          </cell>
          <cell r="AF107">
            <v>-8272124.8200000003</v>
          </cell>
          <cell r="AG107">
            <v>-8616391.9000000004</v>
          </cell>
          <cell r="AH107">
            <v>-8960658.9800000004</v>
          </cell>
          <cell r="AI107">
            <v>-9304926.0600000005</v>
          </cell>
          <cell r="AJ107">
            <v>-9660113.1400000006</v>
          </cell>
          <cell r="AK107">
            <v>-10034470.890000001</v>
          </cell>
          <cell r="AM107">
            <v>-7867884.7000000002</v>
          </cell>
          <cell r="AN107">
            <v>-146865</v>
          </cell>
          <cell r="AO107">
            <v>-102500</v>
          </cell>
          <cell r="AP107">
            <v>-121750</v>
          </cell>
          <cell r="AQ107">
            <v>-160299.99999999907</v>
          </cell>
          <cell r="AR107">
            <v>-381139.04000000097</v>
          </cell>
          <cell r="AS107">
            <v>-199689.58999999985</v>
          </cell>
          <cell r="AT107">
            <v>-308333.58000000007</v>
          </cell>
          <cell r="AU107">
            <v>-346653.1099999994</v>
          </cell>
          <cell r="AV107">
            <v>-355468.74000000022</v>
          </cell>
          <cell r="AW107">
            <v>-355468.74000000022</v>
          </cell>
          <cell r="AX107">
            <v>3199211.26</v>
          </cell>
          <cell r="AY107">
            <v>-7467077.2400000002</v>
          </cell>
          <cell r="AZ107">
            <v>-738969.41999999993</v>
          </cell>
          <cell r="BA107">
            <v>-237966.08000000007</v>
          </cell>
          <cell r="BB107">
            <v>-271508.08000000007</v>
          </cell>
          <cell r="BC107">
            <v>776179.25</v>
          </cell>
          <cell r="BD107">
            <v>-311349.75</v>
          </cell>
          <cell r="BE107">
            <v>309083.25</v>
          </cell>
          <cell r="BF107">
            <v>-330516.75</v>
          </cell>
          <cell r="BG107">
            <v>-344267.08000000007</v>
          </cell>
          <cell r="BH107">
            <v>-344267.08000000007</v>
          </cell>
          <cell r="BI107">
            <v>-344267.08000000007</v>
          </cell>
          <cell r="BJ107">
            <v>-355187.08000000007</v>
          </cell>
          <cell r="BK107">
            <v>-10034470.890000001</v>
          </cell>
        </row>
        <row r="108">
          <cell r="D108">
            <v>184200</v>
          </cell>
          <cell r="E108" t="str">
            <v>Def Costs Cust Liability</v>
          </cell>
          <cell r="F108">
            <v>150700000</v>
          </cell>
          <cell r="G108" t="str">
            <v>Depreciable containers</v>
          </cell>
          <cell r="H108">
            <v>0</v>
          </cell>
          <cell r="I108" t="str">
            <v/>
          </cell>
          <cell r="J108">
            <v>0</v>
          </cell>
          <cell r="K108" t="str">
            <v/>
          </cell>
          <cell r="L108">
            <v>0</v>
          </cell>
          <cell r="M108">
            <v>17898869</v>
          </cell>
          <cell r="N108">
            <v>17334178</v>
          </cell>
          <cell r="O108">
            <v>16769487</v>
          </cell>
          <cell r="P108">
            <v>16204796</v>
          </cell>
          <cell r="Q108">
            <v>15640105</v>
          </cell>
          <cell r="R108">
            <v>15075414</v>
          </cell>
          <cell r="S108">
            <v>14510723</v>
          </cell>
          <cell r="T108">
            <v>13946032</v>
          </cell>
          <cell r="U108">
            <v>13381341</v>
          </cell>
          <cell r="V108">
            <v>12816650</v>
          </cell>
          <cell r="W108">
            <v>12251959</v>
          </cell>
          <cell r="X108">
            <v>11687268</v>
          </cell>
          <cell r="Y108">
            <v>11122577</v>
          </cell>
          <cell r="Z108">
            <v>10557886</v>
          </cell>
          <cell r="AA108">
            <v>9993195</v>
          </cell>
          <cell r="AB108">
            <v>9428504</v>
          </cell>
          <cell r="AC108">
            <v>8863813</v>
          </cell>
          <cell r="AD108">
            <v>8299122</v>
          </cell>
          <cell r="AE108">
            <v>8102481</v>
          </cell>
          <cell r="AF108">
            <v>7611422</v>
          </cell>
          <cell r="AG108">
            <v>7120363</v>
          </cell>
          <cell r="AH108">
            <v>6629304</v>
          </cell>
          <cell r="AI108">
            <v>6138245</v>
          </cell>
          <cell r="AJ108">
            <v>5647186</v>
          </cell>
          <cell r="AK108">
            <v>5156127</v>
          </cell>
          <cell r="AM108">
            <v>17898869</v>
          </cell>
          <cell r="AN108">
            <v>-564691</v>
          </cell>
          <cell r="AO108">
            <v>-564691</v>
          </cell>
          <cell r="AP108">
            <v>-564691</v>
          </cell>
          <cell r="AQ108">
            <v>-564691</v>
          </cell>
          <cell r="AR108">
            <v>-564691</v>
          </cell>
          <cell r="AS108">
            <v>-564691</v>
          </cell>
          <cell r="AT108">
            <v>-564691</v>
          </cell>
          <cell r="AU108">
            <v>-564691</v>
          </cell>
          <cell r="AV108">
            <v>-564691</v>
          </cell>
          <cell r="AW108">
            <v>-564691</v>
          </cell>
          <cell r="AX108">
            <v>-564691</v>
          </cell>
          <cell r="AY108">
            <v>11122577</v>
          </cell>
          <cell r="AZ108">
            <v>-564691</v>
          </cell>
          <cell r="BA108">
            <v>-564691</v>
          </cell>
          <cell r="BB108">
            <v>-564691</v>
          </cell>
          <cell r="BC108">
            <v>-564691</v>
          </cell>
          <cell r="BD108">
            <v>-564691</v>
          </cell>
          <cell r="BE108">
            <v>-196641</v>
          </cell>
          <cell r="BF108">
            <v>-491059</v>
          </cell>
          <cell r="BG108">
            <v>-491059</v>
          </cell>
          <cell r="BH108">
            <v>-491059</v>
          </cell>
          <cell r="BI108">
            <v>-491059</v>
          </cell>
          <cell r="BJ108">
            <v>-491059</v>
          </cell>
          <cell r="BK108">
            <v>5156127</v>
          </cell>
        </row>
        <row r="109">
          <cell r="D109">
            <v>185100</v>
          </cell>
          <cell r="E109" t="str">
            <v>Asset Held for Sale-cost</v>
          </cell>
          <cell r="F109">
            <v>0</v>
          </cell>
          <cell r="G109" t="str">
            <v/>
          </cell>
          <cell r="H109">
            <v>0</v>
          </cell>
          <cell r="I109" t="str">
            <v/>
          </cell>
          <cell r="J109">
            <v>0</v>
          </cell>
          <cell r="K109" t="str">
            <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D110">
            <v>185110</v>
          </cell>
          <cell r="E110" t="str">
            <v>Asset Held for Sale-AD</v>
          </cell>
          <cell r="F110">
            <v>0</v>
          </cell>
          <cell r="G110" t="str">
            <v/>
          </cell>
          <cell r="H110">
            <v>0</v>
          </cell>
          <cell r="I110" t="str">
            <v/>
          </cell>
          <cell r="J110">
            <v>0</v>
          </cell>
          <cell r="K110" t="str">
            <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row>
        <row r="111">
          <cell r="D111">
            <v>211001</v>
          </cell>
          <cell r="E111" t="str">
            <v>Account Payables</v>
          </cell>
          <cell r="F111">
            <v>205101000</v>
          </cell>
          <cell r="G111" t="str">
            <v>Accounts Payable Trade</v>
          </cell>
          <cell r="H111">
            <v>0</v>
          </cell>
          <cell r="I111" t="str">
            <v/>
          </cell>
          <cell r="J111">
            <v>0</v>
          </cell>
          <cell r="K111" t="str">
            <v/>
          </cell>
          <cell r="L111">
            <v>0</v>
          </cell>
          <cell r="M111">
            <v>2368020.4</v>
          </cell>
          <cell r="N111">
            <v>-32981095.309999999</v>
          </cell>
          <cell r="O111">
            <v>-25850516.530000001</v>
          </cell>
          <cell r="P111">
            <v>-76537317.799999997</v>
          </cell>
          <cell r="Q111">
            <v>-141561956.94999999</v>
          </cell>
          <cell r="R111">
            <v>-117648858.62</v>
          </cell>
          <cell r="S111">
            <v>-50574494.060000002</v>
          </cell>
          <cell r="T111">
            <v>-83051319.680000007</v>
          </cell>
          <cell r="U111">
            <v>-35611762.530000001</v>
          </cell>
          <cell r="V111">
            <v>-55058811.82</v>
          </cell>
          <cell r="W111">
            <v>-18901894.780000001</v>
          </cell>
          <cell r="X111">
            <v>-22694015.079999998</v>
          </cell>
          <cell r="Y111">
            <v>-58395187.409999996</v>
          </cell>
          <cell r="Z111">
            <v>311202.38</v>
          </cell>
          <cell r="AA111">
            <v>-88995084.930000007</v>
          </cell>
          <cell r="AB111">
            <v>2017967.92</v>
          </cell>
          <cell r="AC111">
            <v>-94504302.180000007</v>
          </cell>
          <cell r="AD111">
            <v>-132061456.34</v>
          </cell>
          <cell r="AE111">
            <v>-106719731.08</v>
          </cell>
          <cell r="AF111">
            <v>-37947879.600000001</v>
          </cell>
          <cell r="AG111">
            <v>-73166379.280000001</v>
          </cell>
          <cell r="AH111">
            <v>-64982831.530000001</v>
          </cell>
          <cell r="AI111">
            <v>-31820149.870000001</v>
          </cell>
          <cell r="AJ111">
            <v>-36415754.709999993</v>
          </cell>
          <cell r="AK111">
            <v>-45210272.780000001</v>
          </cell>
          <cell r="AM111">
            <v>2368020.4</v>
          </cell>
          <cell r="AN111">
            <v>-35349115.710000001</v>
          </cell>
          <cell r="AO111">
            <v>7130578.7799999975</v>
          </cell>
          <cell r="AP111">
            <v>-50686801.269999996</v>
          </cell>
          <cell r="AQ111">
            <v>-65024639.149999991</v>
          </cell>
          <cell r="AR111">
            <v>23913098.329999983</v>
          </cell>
          <cell r="AS111">
            <v>67074364.560000002</v>
          </cell>
          <cell r="AT111">
            <v>-32476825.620000005</v>
          </cell>
          <cell r="AU111">
            <v>47439557.150000006</v>
          </cell>
          <cell r="AV111">
            <v>-19447049.289999999</v>
          </cell>
          <cell r="AW111">
            <v>36156917.039999999</v>
          </cell>
          <cell r="AX111">
            <v>-3792120.299999997</v>
          </cell>
          <cell r="AY111">
            <v>-58395187.409999996</v>
          </cell>
          <cell r="AZ111">
            <v>58706389.789999999</v>
          </cell>
          <cell r="BA111">
            <v>-89306287.310000002</v>
          </cell>
          <cell r="BB111">
            <v>91013052.850000009</v>
          </cell>
          <cell r="BC111">
            <v>-96522270.100000009</v>
          </cell>
          <cell r="BD111">
            <v>-37557154.159999996</v>
          </cell>
          <cell r="BE111">
            <v>25341725.260000005</v>
          </cell>
          <cell r="BF111">
            <v>68771851.479999989</v>
          </cell>
          <cell r="BG111">
            <v>-35218499.68</v>
          </cell>
          <cell r="BH111">
            <v>8183547.75</v>
          </cell>
          <cell r="BI111">
            <v>33162681.66</v>
          </cell>
          <cell r="BJ111">
            <v>-4595604.8399999924</v>
          </cell>
          <cell r="BK111">
            <v>-45210272.780000001</v>
          </cell>
        </row>
        <row r="112">
          <cell r="D112" t="str">
            <v>212001.PROV</v>
          </cell>
          <cell r="E112" t="str">
            <v>Provision for Expenses</v>
          </cell>
          <cell r="F112">
            <v>215602000</v>
          </cell>
          <cell r="G112" t="str">
            <v>Accr Exp-Gen</v>
          </cell>
          <cell r="H112">
            <v>0</v>
          </cell>
          <cell r="I112" t="str">
            <v/>
          </cell>
          <cell r="J112">
            <v>0</v>
          </cell>
          <cell r="K112" t="str">
            <v/>
          </cell>
          <cell r="L112">
            <v>0</v>
          </cell>
          <cell r="M112">
            <v>-66923494.539999999</v>
          </cell>
          <cell r="N112">
            <v>-33754004.100000001</v>
          </cell>
          <cell r="O112">
            <v>-78577149.370000005</v>
          </cell>
          <cell r="P112">
            <v>-116514278.92</v>
          </cell>
          <cell r="Q112">
            <v>-105739556.38</v>
          </cell>
          <cell r="R112">
            <v>-96461244.859999999</v>
          </cell>
          <cell r="S112">
            <v>-82551706.829999998</v>
          </cell>
          <cell r="T112">
            <v>-91455880.469999999</v>
          </cell>
          <cell r="U112">
            <v>-83812562.829999998</v>
          </cell>
          <cell r="V112">
            <v>-78946763.950000003</v>
          </cell>
          <cell r="W112">
            <v>-89824179.069999993</v>
          </cell>
          <cell r="X112">
            <v>-69588521.25999999</v>
          </cell>
          <cell r="Y112">
            <v>-41434738.039999999</v>
          </cell>
          <cell r="Z112">
            <v>-43454539.920000002</v>
          </cell>
          <cell r="AA112">
            <v>-46379524.039999999</v>
          </cell>
          <cell r="AB112">
            <v>-63265382.950000003</v>
          </cell>
          <cell r="AC112">
            <v>-83448241.5</v>
          </cell>
          <cell r="AD112">
            <v>-78277702.609999999</v>
          </cell>
          <cell r="AE112">
            <v>-88146028.629999995</v>
          </cell>
          <cell r="AF112">
            <v>-95365578.689999998</v>
          </cell>
          <cell r="AG112">
            <v>-53513939.480000004</v>
          </cell>
          <cell r="AH112">
            <v>-55527817.75</v>
          </cell>
          <cell r="AI112">
            <v>-52298425.289999999</v>
          </cell>
          <cell r="AJ112">
            <v>-47899499.419999994</v>
          </cell>
          <cell r="AK112">
            <v>-64836895.719999999</v>
          </cell>
          <cell r="AM112">
            <v>-66923494.539999999</v>
          </cell>
          <cell r="AN112">
            <v>33169490.439999998</v>
          </cell>
          <cell r="AO112">
            <v>-44823145.270000003</v>
          </cell>
          <cell r="AP112">
            <v>-37937129.549999997</v>
          </cell>
          <cell r="AQ112">
            <v>10774722.540000007</v>
          </cell>
          <cell r="AR112">
            <v>9278311.5199999958</v>
          </cell>
          <cell r="AS112">
            <v>13909538.030000001</v>
          </cell>
          <cell r="AT112">
            <v>-8904173.6400000006</v>
          </cell>
          <cell r="AU112">
            <v>7643317.6400000006</v>
          </cell>
          <cell r="AV112">
            <v>4865798.8799999952</v>
          </cell>
          <cell r="AW112">
            <v>-10877415.11999999</v>
          </cell>
          <cell r="AX112">
            <v>20235657.810000002</v>
          </cell>
          <cell r="AY112">
            <v>-41434738.039999999</v>
          </cell>
          <cell r="AZ112">
            <v>-2019801.8800000027</v>
          </cell>
          <cell r="BA112">
            <v>-2924984.1199999973</v>
          </cell>
          <cell r="BB112">
            <v>-16885858.910000004</v>
          </cell>
          <cell r="BC112">
            <v>-20182858.549999997</v>
          </cell>
          <cell r="BD112">
            <v>5170538.8900000006</v>
          </cell>
          <cell r="BE112">
            <v>-9868326.0199999958</v>
          </cell>
          <cell r="BF112">
            <v>-7219550.0600000024</v>
          </cell>
          <cell r="BG112">
            <v>41851639.209999993</v>
          </cell>
          <cell r="BH112">
            <v>-2013878.2699999958</v>
          </cell>
          <cell r="BI112">
            <v>3229392.4600000009</v>
          </cell>
          <cell r="BJ112">
            <v>4398925.8700000048</v>
          </cell>
          <cell r="BK112">
            <v>-64836895.719999999</v>
          </cell>
        </row>
        <row r="113">
          <cell r="D113" t="str">
            <v>212001.AUDIT</v>
          </cell>
          <cell r="E113" t="str">
            <v>Prov for Audit Fees</v>
          </cell>
          <cell r="F113">
            <v>215602000</v>
          </cell>
          <cell r="G113" t="str">
            <v>Accr Exp-Gen</v>
          </cell>
          <cell r="H113">
            <v>0</v>
          </cell>
          <cell r="I113" t="str">
            <v/>
          </cell>
          <cell r="J113">
            <v>0</v>
          </cell>
          <cell r="K113" t="str">
            <v/>
          </cell>
          <cell r="L113">
            <v>0</v>
          </cell>
          <cell r="M113">
            <v>-620040.01</v>
          </cell>
          <cell r="N113">
            <v>-582073.01</v>
          </cell>
          <cell r="O113">
            <v>-575106.01</v>
          </cell>
          <cell r="P113">
            <v>-662139.01</v>
          </cell>
          <cell r="Q113">
            <v>-749172.01</v>
          </cell>
          <cell r="R113">
            <v>-581802.01</v>
          </cell>
          <cell r="S113">
            <v>-603969.01</v>
          </cell>
          <cell r="T113">
            <v>-626136.01</v>
          </cell>
          <cell r="U113">
            <v>-648303.01</v>
          </cell>
          <cell r="V113">
            <v>-670470.01</v>
          </cell>
          <cell r="W113">
            <v>-792462.01</v>
          </cell>
          <cell r="X113">
            <v>-447098</v>
          </cell>
          <cell r="Y113">
            <v>-496364.33</v>
          </cell>
          <cell r="Z113">
            <v>-545630.66</v>
          </cell>
          <cell r="AA113">
            <v>-627188.99</v>
          </cell>
          <cell r="AB113">
            <v>-3231486.32</v>
          </cell>
          <cell r="AC113">
            <v>-693429.65</v>
          </cell>
          <cell r="AD113">
            <v>-742695.98</v>
          </cell>
          <cell r="AE113">
            <v>-485276.65</v>
          </cell>
          <cell r="AF113">
            <v>-544651.65</v>
          </cell>
          <cell r="AG113">
            <v>-409236.65</v>
          </cell>
          <cell r="AH113">
            <v>-409236.65</v>
          </cell>
          <cell r="AI113">
            <v>-409236.65</v>
          </cell>
          <cell r="AJ113">
            <v>-266200</v>
          </cell>
          <cell r="AK113">
            <v>-354469</v>
          </cell>
          <cell r="AM113">
            <v>-620040.01</v>
          </cell>
          <cell r="AN113">
            <v>37967</v>
          </cell>
          <cell r="AO113">
            <v>6967</v>
          </cell>
          <cell r="AP113">
            <v>-87033</v>
          </cell>
          <cell r="AQ113">
            <v>-87033</v>
          </cell>
          <cell r="AR113">
            <v>167370</v>
          </cell>
          <cell r="AS113">
            <v>-22167</v>
          </cell>
          <cell r="AT113">
            <v>-22167</v>
          </cell>
          <cell r="AU113">
            <v>-22167</v>
          </cell>
          <cell r="AV113">
            <v>-22167</v>
          </cell>
          <cell r="AW113">
            <v>-121992</v>
          </cell>
          <cell r="AX113">
            <v>345364.01</v>
          </cell>
          <cell r="AY113">
            <v>-496364.33</v>
          </cell>
          <cell r="AZ113">
            <v>-49266.330000000016</v>
          </cell>
          <cell r="BA113">
            <v>-81558.329999999958</v>
          </cell>
          <cell r="BB113">
            <v>-2604297.33</v>
          </cell>
          <cell r="BC113">
            <v>2538056.67</v>
          </cell>
          <cell r="BD113">
            <v>-49266.329999999958</v>
          </cell>
          <cell r="BE113">
            <v>257419.32999999996</v>
          </cell>
          <cell r="BF113">
            <v>-59375</v>
          </cell>
          <cell r="BG113">
            <v>135415</v>
          </cell>
          <cell r="BH113">
            <v>0</v>
          </cell>
          <cell r="BI113">
            <v>0</v>
          </cell>
          <cell r="BJ113">
            <v>143036.65000000002</v>
          </cell>
          <cell r="BK113">
            <v>-354469</v>
          </cell>
        </row>
        <row r="114">
          <cell r="D114" t="str">
            <v>212001.DFR</v>
          </cell>
          <cell r="E114" t="str">
            <v>Provision for DFR</v>
          </cell>
          <cell r="F114">
            <v>215602000</v>
          </cell>
          <cell r="G114" t="str">
            <v>Accr Exp-Gen</v>
          </cell>
          <cell r="H114">
            <v>0</v>
          </cell>
          <cell r="I114" t="str">
            <v/>
          </cell>
          <cell r="J114">
            <v>0</v>
          </cell>
          <cell r="K114" t="str">
            <v/>
          </cell>
          <cell r="L114">
            <v>0</v>
          </cell>
          <cell r="M114">
            <v>-174669900</v>
          </cell>
          <cell r="N114">
            <v>-89962695.730000004</v>
          </cell>
          <cell r="O114">
            <v>-103396080.91</v>
          </cell>
          <cell r="P114">
            <v>-55668188.530000001</v>
          </cell>
          <cell r="Q114">
            <v>-68947909.540000007</v>
          </cell>
          <cell r="R114">
            <v>-89676822.540000007</v>
          </cell>
          <cell r="S114">
            <v>-105403022.54000001</v>
          </cell>
          <cell r="T114">
            <v>-134792529.53999999</v>
          </cell>
          <cell r="U114">
            <v>-164933935</v>
          </cell>
          <cell r="V114">
            <v>-120330850.40000001</v>
          </cell>
          <cell r="W114">
            <v>-126724856.40000001</v>
          </cell>
          <cell r="X114">
            <v>-135941223.77000001</v>
          </cell>
          <cell r="Y114">
            <v>-141866348.44999999</v>
          </cell>
          <cell r="Z114">
            <v>-24564598.420000002</v>
          </cell>
          <cell r="AA114">
            <v>-20832357.390000001</v>
          </cell>
          <cell r="AB114">
            <v>-39417938.710000001</v>
          </cell>
          <cell r="AC114">
            <v>-65279139.710000001</v>
          </cell>
          <cell r="AD114">
            <v>-63398084.340000004</v>
          </cell>
          <cell r="AE114">
            <v>-82139534.340000004</v>
          </cell>
          <cell r="AF114">
            <v>-106794253.34</v>
          </cell>
          <cell r="AG114">
            <v>-53168204.770000003</v>
          </cell>
          <cell r="AH114">
            <v>-37434847.280000001</v>
          </cell>
          <cell r="AI114">
            <v>-39859559.619999997</v>
          </cell>
          <cell r="AJ114">
            <v>-35546616.990000002</v>
          </cell>
          <cell r="AK114">
            <v>-46565848.990000002</v>
          </cell>
          <cell r="AM114">
            <v>-174669900</v>
          </cell>
          <cell r="AN114">
            <v>84707204.269999996</v>
          </cell>
          <cell r="AO114">
            <v>-13433385.179999992</v>
          </cell>
          <cell r="AP114">
            <v>47727892.379999995</v>
          </cell>
          <cell r="AQ114">
            <v>-13279721.010000005</v>
          </cell>
          <cell r="AR114">
            <v>-20728913</v>
          </cell>
          <cell r="AS114">
            <v>-15726200</v>
          </cell>
          <cell r="AT114">
            <v>-29389506.999999985</v>
          </cell>
          <cell r="AU114">
            <v>-30141405.460000008</v>
          </cell>
          <cell r="AV114">
            <v>44603084.599999994</v>
          </cell>
          <cell r="AW114">
            <v>-6394006</v>
          </cell>
          <cell r="AX114">
            <v>-9216367.3700000048</v>
          </cell>
          <cell r="AY114">
            <v>-141866348.44999999</v>
          </cell>
          <cell r="AZ114">
            <v>117301750.02999999</v>
          </cell>
          <cell r="BA114">
            <v>3732241.0300000012</v>
          </cell>
          <cell r="BB114">
            <v>-18585581.32</v>
          </cell>
          <cell r="BC114">
            <v>-25861201</v>
          </cell>
          <cell r="BD114">
            <v>1881055.3699999973</v>
          </cell>
          <cell r="BE114">
            <v>-18741450</v>
          </cell>
          <cell r="BF114">
            <v>-24654719</v>
          </cell>
          <cell r="BG114">
            <v>53626048.57</v>
          </cell>
          <cell r="BH114">
            <v>15733357.490000002</v>
          </cell>
          <cell r="BI114">
            <v>-2424712.3399999961</v>
          </cell>
          <cell r="BJ114">
            <v>4312942.6299999952</v>
          </cell>
          <cell r="BK114">
            <v>-46565848.990000002</v>
          </cell>
        </row>
        <row r="115">
          <cell r="D115" t="str">
            <v>212001.DME</v>
          </cell>
          <cell r="E115" t="str">
            <v>Provision for DME</v>
          </cell>
          <cell r="F115">
            <v>215602000</v>
          </cell>
          <cell r="G115" t="str">
            <v>Accr Exp-Gen</v>
          </cell>
          <cell r="H115">
            <v>0</v>
          </cell>
          <cell r="I115" t="str">
            <v/>
          </cell>
          <cell r="J115">
            <v>0</v>
          </cell>
          <cell r="K115" t="str">
            <v/>
          </cell>
          <cell r="L115">
            <v>0</v>
          </cell>
          <cell r="M115">
            <v>-14572699.4</v>
          </cell>
          <cell r="N115">
            <v>-18847535.300000001</v>
          </cell>
          <cell r="O115">
            <v>-17708912.440000001</v>
          </cell>
          <cell r="P115">
            <v>-18070847.329999998</v>
          </cell>
          <cell r="Q115">
            <v>-22926806.109999999</v>
          </cell>
          <cell r="R115">
            <v>-19800051.109999999</v>
          </cell>
          <cell r="S115">
            <v>-23591515.030000001</v>
          </cell>
          <cell r="T115">
            <v>-24978302.98</v>
          </cell>
          <cell r="U115">
            <v>-24747473.98</v>
          </cell>
          <cell r="V115">
            <v>-23234511.68</v>
          </cell>
          <cell r="W115">
            <v>-22713807.030000001</v>
          </cell>
          <cell r="X115">
            <v>-18945461.52</v>
          </cell>
          <cell r="Y115">
            <v>-17615868.899999999</v>
          </cell>
          <cell r="Z115">
            <v>-18255013.780000001</v>
          </cell>
          <cell r="AA115">
            <v>-20550167.68</v>
          </cell>
          <cell r="AB115">
            <v>-32976619.379999999</v>
          </cell>
          <cell r="AC115">
            <v>-34861023.399999999</v>
          </cell>
          <cell r="AD115">
            <v>-34697311.950000003</v>
          </cell>
          <cell r="AE115">
            <v>-46931603.450000003</v>
          </cell>
          <cell r="AF115">
            <v>-45522494.950000003</v>
          </cell>
          <cell r="AG115">
            <v>-44123318.149999999</v>
          </cell>
          <cell r="AH115">
            <v>-41795279.350000001</v>
          </cell>
          <cell r="AI115">
            <v>-42278493.469999999</v>
          </cell>
          <cell r="AJ115">
            <v>-20890177.649999999</v>
          </cell>
          <cell r="AK115">
            <v>-24620229.550000001</v>
          </cell>
          <cell r="AM115">
            <v>-14572699.4</v>
          </cell>
          <cell r="AN115">
            <v>-4274835.9000000004</v>
          </cell>
          <cell r="AO115">
            <v>1138622.8599999994</v>
          </cell>
          <cell r="AP115">
            <v>-361934.88999999687</v>
          </cell>
          <cell r="AQ115">
            <v>-4855958.7800000012</v>
          </cell>
          <cell r="AR115">
            <v>3126755</v>
          </cell>
          <cell r="AS115">
            <v>-3791463.9200000018</v>
          </cell>
          <cell r="AT115">
            <v>-1386787.9499999993</v>
          </cell>
          <cell r="AU115">
            <v>230829</v>
          </cell>
          <cell r="AV115">
            <v>1512962.3000000007</v>
          </cell>
          <cell r="AW115">
            <v>520704.64999999851</v>
          </cell>
          <cell r="AX115">
            <v>3768345.5100000016</v>
          </cell>
          <cell r="AY115">
            <v>-17615868.899999999</v>
          </cell>
          <cell r="AZ115">
            <v>-639144.88000000268</v>
          </cell>
          <cell r="BA115">
            <v>-2295153.8999999985</v>
          </cell>
          <cell r="BB115">
            <v>-12426451.699999999</v>
          </cell>
          <cell r="BC115">
            <v>-1884404.0199999996</v>
          </cell>
          <cell r="BD115">
            <v>163711.44999999553</v>
          </cell>
          <cell r="BE115">
            <v>-12234291.5</v>
          </cell>
          <cell r="BF115">
            <v>1409108.5</v>
          </cell>
          <cell r="BG115">
            <v>1399176.8000000045</v>
          </cell>
          <cell r="BH115">
            <v>2328038.799999997</v>
          </cell>
          <cell r="BI115">
            <v>-483214.11999999732</v>
          </cell>
          <cell r="BJ115">
            <v>21388315.82</v>
          </cell>
          <cell r="BK115">
            <v>-24620229.550000001</v>
          </cell>
        </row>
        <row r="116">
          <cell r="D116" t="str">
            <v>212001.MGMT</v>
          </cell>
          <cell r="E116" t="str">
            <v>Provision for Tech Fees</v>
          </cell>
          <cell r="F116">
            <v>215602000</v>
          </cell>
          <cell r="G116" t="str">
            <v>Accr Exp-Gen</v>
          </cell>
          <cell r="H116">
            <v>0</v>
          </cell>
          <cell r="I116" t="str">
            <v/>
          </cell>
          <cell r="J116">
            <v>0</v>
          </cell>
          <cell r="K116" t="str">
            <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D117" t="str">
            <v>212001.MISC</v>
          </cell>
          <cell r="E117" t="str">
            <v>AP - Miscellaneous</v>
          </cell>
          <cell r="F117">
            <v>205105000</v>
          </cell>
          <cell r="G117" t="str">
            <v>A/P - Mics.</v>
          </cell>
          <cell r="H117">
            <v>0</v>
          </cell>
          <cell r="I117" t="str">
            <v/>
          </cell>
          <cell r="J117">
            <v>0</v>
          </cell>
          <cell r="K117" t="str">
            <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D118" t="str">
            <v>212001.STAX</v>
          </cell>
          <cell r="E118" t="str">
            <v>AP-Taxes-Staff</v>
          </cell>
          <cell r="F118">
            <v>220306000</v>
          </cell>
          <cell r="G118" t="str">
            <v>Accrued Payroll Taxes</v>
          </cell>
          <cell r="H118">
            <v>0</v>
          </cell>
          <cell r="I118" t="str">
            <v/>
          </cell>
          <cell r="J118">
            <v>0</v>
          </cell>
          <cell r="K118" t="str">
            <v/>
          </cell>
          <cell r="L118">
            <v>0</v>
          </cell>
          <cell r="M118">
            <v>-2494513.2400000002</v>
          </cell>
          <cell r="N118">
            <v>-2269138.83</v>
          </cell>
          <cell r="O118">
            <v>-1703153</v>
          </cell>
          <cell r="P118">
            <v>-1846165</v>
          </cell>
          <cell r="Q118">
            <v>-494976</v>
          </cell>
          <cell r="R118">
            <v>-535059</v>
          </cell>
          <cell r="S118">
            <v>-113437</v>
          </cell>
          <cell r="T118">
            <v>-360855</v>
          </cell>
          <cell r="U118">
            <v>-95652</v>
          </cell>
          <cell r="V118">
            <v>-194393.54</v>
          </cell>
          <cell r="W118">
            <v>-290981.53999999998</v>
          </cell>
          <cell r="X118">
            <v>-4022850.84</v>
          </cell>
          <cell r="Y118">
            <v>-4067392.84</v>
          </cell>
          <cell r="Z118">
            <v>-149209</v>
          </cell>
          <cell r="AA118">
            <v>-142419</v>
          </cell>
          <cell r="AB118">
            <v>-148862</v>
          </cell>
          <cell r="AC118">
            <v>-1167785</v>
          </cell>
          <cell r="AD118">
            <v>-167208</v>
          </cell>
          <cell r="AE118">
            <v>-59738</v>
          </cell>
          <cell r="AF118">
            <v>-30006</v>
          </cell>
          <cell r="AG118">
            <v>-41079</v>
          </cell>
          <cell r="AH118">
            <v>-89219</v>
          </cell>
          <cell r="AI118">
            <v>-56333</v>
          </cell>
          <cell r="AJ118">
            <v>-383119</v>
          </cell>
          <cell r="AK118">
            <v>-376287</v>
          </cell>
          <cell r="AM118">
            <v>-2494513.2400000002</v>
          </cell>
          <cell r="AN118">
            <v>225374.41000000015</v>
          </cell>
          <cell r="AO118">
            <v>565985.83000000007</v>
          </cell>
          <cell r="AP118">
            <v>-143012</v>
          </cell>
          <cell r="AQ118">
            <v>1351189</v>
          </cell>
          <cell r="AR118">
            <v>-40083</v>
          </cell>
          <cell r="AS118">
            <v>421622</v>
          </cell>
          <cell r="AT118">
            <v>-247418</v>
          </cell>
          <cell r="AU118">
            <v>265203</v>
          </cell>
          <cell r="AV118">
            <v>-98741.540000000008</v>
          </cell>
          <cell r="AW118">
            <v>-96587.999999999971</v>
          </cell>
          <cell r="AX118">
            <v>-3731869.3</v>
          </cell>
          <cell r="AY118">
            <v>-4067392.84</v>
          </cell>
          <cell r="AZ118">
            <v>3918183.84</v>
          </cell>
          <cell r="BA118">
            <v>6790</v>
          </cell>
          <cell r="BB118">
            <v>-6443</v>
          </cell>
          <cell r="BC118">
            <v>-1018923</v>
          </cell>
          <cell r="BD118">
            <v>1000577</v>
          </cell>
          <cell r="BE118">
            <v>107470</v>
          </cell>
          <cell r="BF118">
            <v>29732</v>
          </cell>
          <cell r="BG118">
            <v>-11073</v>
          </cell>
          <cell r="BH118">
            <v>-48140</v>
          </cell>
          <cell r="BI118">
            <v>32886</v>
          </cell>
          <cell r="BJ118">
            <v>-326786</v>
          </cell>
          <cell r="BK118">
            <v>-376287</v>
          </cell>
        </row>
        <row r="119">
          <cell r="D119" t="str">
            <v>212001.TAX</v>
          </cell>
          <cell r="E119" t="str">
            <v>AP - Misc. Taxes</v>
          </cell>
          <cell r="F119">
            <v>220308000</v>
          </cell>
          <cell r="G119" t="str">
            <v>Accrued Taxes - General</v>
          </cell>
          <cell r="H119">
            <v>0</v>
          </cell>
          <cell r="I119" t="str">
            <v/>
          </cell>
          <cell r="J119">
            <v>0</v>
          </cell>
          <cell r="K119" t="str">
            <v/>
          </cell>
          <cell r="L119">
            <v>0</v>
          </cell>
          <cell r="M119">
            <v>-663654.47</v>
          </cell>
          <cell r="N119">
            <v>-874597</v>
          </cell>
          <cell r="O119">
            <v>-1121801</v>
          </cell>
          <cell r="P119">
            <v>-1597841.5</v>
          </cell>
          <cell r="Q119">
            <v>-3012406.5</v>
          </cell>
          <cell r="R119">
            <v>-1798074.5</v>
          </cell>
          <cell r="S119">
            <v>-922397</v>
          </cell>
          <cell r="T119">
            <v>-600802</v>
          </cell>
          <cell r="U119">
            <v>-945826.5</v>
          </cell>
          <cell r="V119">
            <v>-1806430</v>
          </cell>
          <cell r="W119">
            <v>-961004.99</v>
          </cell>
          <cell r="X119">
            <v>-2420360.9500000002</v>
          </cell>
          <cell r="Y119">
            <v>-2341127.37</v>
          </cell>
          <cell r="Z119">
            <v>-2016747.5</v>
          </cell>
          <cell r="AA119">
            <v>-2235429.5499999998</v>
          </cell>
          <cell r="AB119">
            <v>-732933</v>
          </cell>
          <cell r="AC119">
            <v>-1358065.5</v>
          </cell>
          <cell r="AD119">
            <v>-1262122</v>
          </cell>
          <cell r="AE119">
            <v>-716945</v>
          </cell>
          <cell r="AF119">
            <v>-757536.5</v>
          </cell>
          <cell r="AG119">
            <v>-1486630.32</v>
          </cell>
          <cell r="AH119">
            <v>-1120007.5</v>
          </cell>
          <cell r="AI119">
            <v>-394631</v>
          </cell>
          <cell r="AJ119">
            <v>-732668.06</v>
          </cell>
          <cell r="AK119">
            <v>-308784.5</v>
          </cell>
          <cell r="AM119">
            <v>-663654.47</v>
          </cell>
          <cell r="AN119">
            <v>-210942.53000000003</v>
          </cell>
          <cell r="AO119">
            <v>-247204</v>
          </cell>
          <cell r="AP119">
            <v>-476040.5</v>
          </cell>
          <cell r="AQ119">
            <v>-1414565</v>
          </cell>
          <cell r="AR119">
            <v>1214332</v>
          </cell>
          <cell r="AS119">
            <v>875677.5</v>
          </cell>
          <cell r="AT119">
            <v>321595</v>
          </cell>
          <cell r="AU119">
            <v>-345024.5</v>
          </cell>
          <cell r="AV119">
            <v>-860603.5</v>
          </cell>
          <cell r="AW119">
            <v>845425.01</v>
          </cell>
          <cell r="AX119">
            <v>-1459355.9600000002</v>
          </cell>
          <cell r="AY119">
            <v>-2341127.37</v>
          </cell>
          <cell r="AZ119">
            <v>324379.87000000011</v>
          </cell>
          <cell r="BA119">
            <v>-218682.04999999981</v>
          </cell>
          <cell r="BB119">
            <v>1502496.5499999998</v>
          </cell>
          <cell r="BC119">
            <v>-625132.5</v>
          </cell>
          <cell r="BD119">
            <v>95943.5</v>
          </cell>
          <cell r="BE119">
            <v>545177</v>
          </cell>
          <cell r="BF119">
            <v>-40591.5</v>
          </cell>
          <cell r="BG119">
            <v>-729093.82000000007</v>
          </cell>
          <cell r="BH119">
            <v>366622.82000000007</v>
          </cell>
          <cell r="BI119">
            <v>725376.5</v>
          </cell>
          <cell r="BJ119">
            <v>-338037.06000000006</v>
          </cell>
          <cell r="BK119">
            <v>-308784.5</v>
          </cell>
        </row>
        <row r="120">
          <cell r="D120" t="str">
            <v>212001.UWS</v>
          </cell>
          <cell r="E120" t="str">
            <v>Unpaid Wages &amp; Salary</v>
          </cell>
          <cell r="F120">
            <v>205301000</v>
          </cell>
          <cell r="G120" t="str">
            <v>Unclaimed Checks and Wages</v>
          </cell>
          <cell r="H120">
            <v>0</v>
          </cell>
          <cell r="I120" t="str">
            <v/>
          </cell>
          <cell r="J120">
            <v>0</v>
          </cell>
          <cell r="K120" t="str">
            <v/>
          </cell>
          <cell r="L120">
            <v>0</v>
          </cell>
          <cell r="M120">
            <v>-5989201</v>
          </cell>
          <cell r="N120">
            <v>-6542784.21</v>
          </cell>
          <cell r="O120">
            <v>-7343671.21</v>
          </cell>
          <cell r="P120">
            <v>-10740651.210000001</v>
          </cell>
          <cell r="Q120">
            <v>-6289293.21</v>
          </cell>
          <cell r="R120">
            <v>-6488761.21</v>
          </cell>
          <cell r="S120">
            <v>-6720086</v>
          </cell>
          <cell r="T120">
            <v>-6878000.5999999996</v>
          </cell>
          <cell r="U120">
            <v>-8064968</v>
          </cell>
          <cell r="V120">
            <v>-7659356</v>
          </cell>
          <cell r="W120">
            <v>-6946248.7999999998</v>
          </cell>
          <cell r="X120">
            <v>-6168433</v>
          </cell>
          <cell r="Y120">
            <v>-6691905</v>
          </cell>
          <cell r="Z120">
            <v>-6566532</v>
          </cell>
          <cell r="AA120">
            <v>-6591234</v>
          </cell>
          <cell r="AB120">
            <v>-6473993</v>
          </cell>
          <cell r="AC120">
            <v>-7298794.9000000004</v>
          </cell>
          <cell r="AD120">
            <v>-6462482</v>
          </cell>
          <cell r="AE120">
            <v>-6646893</v>
          </cell>
          <cell r="AF120">
            <v>-7531821</v>
          </cell>
          <cell r="AG120">
            <v>-2696989</v>
          </cell>
          <cell r="AH120">
            <v>-2300117</v>
          </cell>
          <cell r="AI120">
            <v>-6673852</v>
          </cell>
          <cell r="AJ120">
            <v>-6046626</v>
          </cell>
          <cell r="AK120">
            <v>-2365357</v>
          </cell>
          <cell r="AM120">
            <v>-5989201</v>
          </cell>
          <cell r="AN120">
            <v>-553583.21</v>
          </cell>
          <cell r="AO120">
            <v>-800887</v>
          </cell>
          <cell r="AP120">
            <v>-3396980.0000000009</v>
          </cell>
          <cell r="AQ120">
            <v>4451358.0000000009</v>
          </cell>
          <cell r="AR120">
            <v>-199468</v>
          </cell>
          <cell r="AS120">
            <v>-231324.79000000004</v>
          </cell>
          <cell r="AT120">
            <v>-157914.59999999963</v>
          </cell>
          <cell r="AU120">
            <v>-1186967.4000000004</v>
          </cell>
          <cell r="AV120">
            <v>405612</v>
          </cell>
          <cell r="AW120">
            <v>713107.20000000019</v>
          </cell>
          <cell r="AX120">
            <v>777815.79999999981</v>
          </cell>
          <cell r="AY120">
            <v>-6691905</v>
          </cell>
          <cell r="AZ120">
            <v>125373</v>
          </cell>
          <cell r="BA120">
            <v>-24702</v>
          </cell>
          <cell r="BB120">
            <v>117241</v>
          </cell>
          <cell r="BC120">
            <v>-824801.90000000037</v>
          </cell>
          <cell r="BD120">
            <v>836312.90000000037</v>
          </cell>
          <cell r="BE120">
            <v>-184411</v>
          </cell>
          <cell r="BF120">
            <v>-884928</v>
          </cell>
          <cell r="BG120">
            <v>4834832</v>
          </cell>
          <cell r="BH120">
            <v>396872</v>
          </cell>
          <cell r="BI120">
            <v>-4373735</v>
          </cell>
          <cell r="BJ120">
            <v>627226</v>
          </cell>
          <cell r="BK120">
            <v>-2365357</v>
          </cell>
        </row>
        <row r="121">
          <cell r="D121" t="str">
            <v>212101.OTH</v>
          </cell>
          <cell r="E121" t="str">
            <v>Other Security Deposit</v>
          </cell>
          <cell r="F121">
            <v>205201000</v>
          </cell>
          <cell r="G121" t="str">
            <v>Customer's Deposit and Credit Balances - Other Pay</v>
          </cell>
          <cell r="H121">
            <v>0</v>
          </cell>
          <cell r="I121" t="str">
            <v/>
          </cell>
          <cell r="J121">
            <v>0</v>
          </cell>
          <cell r="K121" t="str">
            <v/>
          </cell>
          <cell r="L121">
            <v>0</v>
          </cell>
          <cell r="M121">
            <v>-2661329</v>
          </cell>
          <cell r="N121">
            <v>-2736329</v>
          </cell>
          <cell r="O121">
            <v>-2661329</v>
          </cell>
          <cell r="P121">
            <v>-2586329</v>
          </cell>
          <cell r="Q121">
            <v>-2561329</v>
          </cell>
          <cell r="R121">
            <v>-2486329</v>
          </cell>
          <cell r="S121">
            <v>-2586329</v>
          </cell>
          <cell r="T121">
            <v>-2611329</v>
          </cell>
          <cell r="U121">
            <v>-2811329</v>
          </cell>
          <cell r="V121">
            <v>-2788529</v>
          </cell>
          <cell r="W121">
            <v>-2788529</v>
          </cell>
          <cell r="X121">
            <v>-3253529</v>
          </cell>
          <cell r="Y121">
            <v>-3262929</v>
          </cell>
          <cell r="Z121">
            <v>-4077929</v>
          </cell>
          <cell r="AA121">
            <v>-3377929</v>
          </cell>
          <cell r="AB121">
            <v>-3127929</v>
          </cell>
          <cell r="AC121">
            <v>-3127929</v>
          </cell>
          <cell r="AD121">
            <v>-3102929</v>
          </cell>
          <cell r="AE121">
            <v>-3102929</v>
          </cell>
          <cell r="AF121">
            <v>-3102929</v>
          </cell>
          <cell r="AG121">
            <v>-3102929</v>
          </cell>
          <cell r="AH121">
            <v>-3102929</v>
          </cell>
          <cell r="AI121">
            <v>-2940929</v>
          </cell>
          <cell r="AJ121">
            <v>-5035929</v>
          </cell>
          <cell r="AK121">
            <v>-4935929</v>
          </cell>
          <cell r="AM121">
            <v>-2661329</v>
          </cell>
          <cell r="AN121">
            <v>-75000</v>
          </cell>
          <cell r="AO121">
            <v>75000</v>
          </cell>
          <cell r="AP121">
            <v>75000</v>
          </cell>
          <cell r="AQ121">
            <v>25000</v>
          </cell>
          <cell r="AR121">
            <v>75000</v>
          </cell>
          <cell r="AS121">
            <v>-100000</v>
          </cell>
          <cell r="AT121">
            <v>-25000</v>
          </cell>
          <cell r="AU121">
            <v>-200000</v>
          </cell>
          <cell r="AV121">
            <v>22800</v>
          </cell>
          <cell r="AW121">
            <v>0</v>
          </cell>
          <cell r="AX121">
            <v>-465000</v>
          </cell>
          <cell r="AY121">
            <v>-3262929</v>
          </cell>
          <cell r="AZ121">
            <v>-815000</v>
          </cell>
          <cell r="BA121">
            <v>700000</v>
          </cell>
          <cell r="BB121">
            <v>250000</v>
          </cell>
          <cell r="BC121">
            <v>0</v>
          </cell>
          <cell r="BD121">
            <v>25000</v>
          </cell>
          <cell r="BE121">
            <v>0</v>
          </cell>
          <cell r="BF121">
            <v>0</v>
          </cell>
          <cell r="BG121">
            <v>0</v>
          </cell>
          <cell r="BH121">
            <v>0</v>
          </cell>
          <cell r="BI121">
            <v>162000</v>
          </cell>
          <cell r="BJ121">
            <v>-2095000</v>
          </cell>
          <cell r="BK121">
            <v>-4935929</v>
          </cell>
        </row>
        <row r="122">
          <cell r="D122" t="str">
            <v>212201.DIVD</v>
          </cell>
          <cell r="E122" t="str">
            <v>Unclaimed Dividend</v>
          </cell>
          <cell r="F122">
            <v>205401000</v>
          </cell>
          <cell r="G122" t="str">
            <v>Dividends Payable</v>
          </cell>
          <cell r="H122">
            <v>0</v>
          </cell>
          <cell r="I122" t="str">
            <v/>
          </cell>
          <cell r="J122">
            <v>0</v>
          </cell>
          <cell r="K122" t="str">
            <v/>
          </cell>
          <cell r="L122">
            <v>0</v>
          </cell>
          <cell r="M122">
            <v>-31723138</v>
          </cell>
          <cell r="N122">
            <v>-31162661</v>
          </cell>
          <cell r="O122">
            <v>-31137700</v>
          </cell>
          <cell r="P122">
            <v>-2386890</v>
          </cell>
          <cell r="Q122">
            <v>-2348470</v>
          </cell>
          <cell r="R122">
            <v>-1432286</v>
          </cell>
          <cell r="S122">
            <v>-780307</v>
          </cell>
          <cell r="T122">
            <v>-734759</v>
          </cell>
          <cell r="U122">
            <v>-650855</v>
          </cell>
          <cell r="V122">
            <v>-620181</v>
          </cell>
          <cell r="W122">
            <v>-620181</v>
          </cell>
          <cell r="X122">
            <v>-27079572</v>
          </cell>
          <cell r="Y122">
            <v>-26172645</v>
          </cell>
          <cell r="Z122">
            <v>-1613406</v>
          </cell>
          <cell r="AA122">
            <v>-1585476</v>
          </cell>
          <cell r="AB122">
            <v>-1495770</v>
          </cell>
          <cell r="AC122">
            <v>-711792</v>
          </cell>
          <cell r="AD122">
            <v>-693324</v>
          </cell>
          <cell r="AE122">
            <v>-573030</v>
          </cell>
          <cell r="AF122">
            <v>-566190</v>
          </cell>
          <cell r="AG122">
            <v>-549489</v>
          </cell>
          <cell r="AH122">
            <v>-549489</v>
          </cell>
          <cell r="AI122">
            <v>-549489</v>
          </cell>
          <cell r="AJ122">
            <v>-527923</v>
          </cell>
          <cell r="AK122">
            <v>-527923</v>
          </cell>
          <cell r="AM122">
            <v>-31723138</v>
          </cell>
          <cell r="AN122">
            <v>560477</v>
          </cell>
          <cell r="AO122">
            <v>24961</v>
          </cell>
          <cell r="AP122">
            <v>28750810</v>
          </cell>
          <cell r="AQ122">
            <v>38420</v>
          </cell>
          <cell r="AR122">
            <v>916184</v>
          </cell>
          <cell r="AS122">
            <v>651979</v>
          </cell>
          <cell r="AT122">
            <v>45548</v>
          </cell>
          <cell r="AU122">
            <v>83904</v>
          </cell>
          <cell r="AV122">
            <v>30674</v>
          </cell>
          <cell r="AW122">
            <v>0</v>
          </cell>
          <cell r="AX122">
            <v>-26459391</v>
          </cell>
          <cell r="AY122">
            <v>-26172645</v>
          </cell>
          <cell r="AZ122">
            <v>24559239</v>
          </cell>
          <cell r="BA122">
            <v>27930</v>
          </cell>
          <cell r="BB122">
            <v>89706</v>
          </cell>
          <cell r="BC122">
            <v>783978</v>
          </cell>
          <cell r="BD122">
            <v>18468</v>
          </cell>
          <cell r="BE122">
            <v>120294</v>
          </cell>
          <cell r="BF122">
            <v>6840</v>
          </cell>
          <cell r="BG122">
            <v>16701</v>
          </cell>
          <cell r="BH122">
            <v>0</v>
          </cell>
          <cell r="BI122">
            <v>0</v>
          </cell>
          <cell r="BJ122">
            <v>21566</v>
          </cell>
          <cell r="BK122">
            <v>-527923</v>
          </cell>
        </row>
        <row r="123">
          <cell r="D123" t="str">
            <v>212201.STALE</v>
          </cell>
          <cell r="E123" t="str">
            <v>Stale Cheques</v>
          </cell>
          <cell r="F123">
            <v>205101000</v>
          </cell>
          <cell r="G123" t="str">
            <v>Accounts Payable Trade</v>
          </cell>
          <cell r="H123">
            <v>0</v>
          </cell>
          <cell r="I123" t="str">
            <v/>
          </cell>
          <cell r="J123">
            <v>0</v>
          </cell>
          <cell r="K123" t="str">
            <v/>
          </cell>
          <cell r="L123">
            <v>0</v>
          </cell>
          <cell r="M123">
            <v>0</v>
          </cell>
          <cell r="N123">
            <v>0</v>
          </cell>
          <cell r="O123">
            <v>-45000</v>
          </cell>
          <cell r="P123">
            <v>0</v>
          </cell>
          <cell r="Q123">
            <v>-25000</v>
          </cell>
          <cell r="R123">
            <v>-25000</v>
          </cell>
          <cell r="S123">
            <v>-25000</v>
          </cell>
          <cell r="T123">
            <v>-25000</v>
          </cell>
          <cell r="U123">
            <v>-10000</v>
          </cell>
          <cell r="V123">
            <v>-10000</v>
          </cell>
          <cell r="W123">
            <v>-10000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M123">
            <v>0</v>
          </cell>
          <cell r="AN123">
            <v>0</v>
          </cell>
          <cell r="AO123">
            <v>-45000</v>
          </cell>
          <cell r="AP123">
            <v>45000</v>
          </cell>
          <cell r="AQ123">
            <v>-25000</v>
          </cell>
          <cell r="AR123">
            <v>0</v>
          </cell>
          <cell r="AS123">
            <v>0</v>
          </cell>
          <cell r="AT123">
            <v>0</v>
          </cell>
          <cell r="AU123">
            <v>15000</v>
          </cell>
          <cell r="AV123">
            <v>0</v>
          </cell>
          <cell r="AW123">
            <v>0</v>
          </cell>
          <cell r="AX123">
            <v>10000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D124" t="str">
            <v>212401.BONUS</v>
          </cell>
          <cell r="E124" t="str">
            <v>Prov for Bonus</v>
          </cell>
          <cell r="F124">
            <v>215402000</v>
          </cell>
          <cell r="G124" t="str">
            <v>Accrued Compensation - Current</v>
          </cell>
          <cell r="H124">
            <v>0</v>
          </cell>
          <cell r="I124" t="str">
            <v/>
          </cell>
          <cell r="J124">
            <v>0</v>
          </cell>
          <cell r="K124" t="str">
            <v/>
          </cell>
          <cell r="L124">
            <v>0</v>
          </cell>
          <cell r="M124">
            <v>-9860287.1199999992</v>
          </cell>
          <cell r="N124">
            <v>421890.88</v>
          </cell>
          <cell r="O124">
            <v>-5157786.18</v>
          </cell>
          <cell r="P124">
            <v>-11159354.119999999</v>
          </cell>
          <cell r="Q124">
            <v>-16739031.18</v>
          </cell>
          <cell r="R124">
            <v>-16739031.18</v>
          </cell>
          <cell r="S124">
            <v>-16739031.18</v>
          </cell>
          <cell r="T124">
            <v>-16739031.18</v>
          </cell>
          <cell r="U124">
            <v>-16739031.18</v>
          </cell>
          <cell r="V124">
            <v>-27672453</v>
          </cell>
          <cell r="W124">
            <v>-27672453</v>
          </cell>
          <cell r="X124">
            <v>-7785737</v>
          </cell>
          <cell r="Y124">
            <v>-7785737</v>
          </cell>
          <cell r="Z124">
            <v>-7560737</v>
          </cell>
          <cell r="AA124">
            <v>-7492041</v>
          </cell>
          <cell r="AB124">
            <v>-6862539</v>
          </cell>
          <cell r="AC124">
            <v>-8472752</v>
          </cell>
          <cell r="AD124">
            <v>-10352752</v>
          </cell>
          <cell r="AE124">
            <v>-11292752</v>
          </cell>
          <cell r="AF124">
            <v>-5321374</v>
          </cell>
          <cell r="AG124">
            <v>-4829569</v>
          </cell>
          <cell r="AH124">
            <v>-4829569</v>
          </cell>
          <cell r="AI124">
            <v>-4829569</v>
          </cell>
          <cell r="AJ124">
            <v>-7807152</v>
          </cell>
          <cell r="AK124">
            <v>-7807152</v>
          </cell>
          <cell r="AM124">
            <v>-9860287.1199999992</v>
          </cell>
          <cell r="AN124">
            <v>10282178</v>
          </cell>
          <cell r="AO124">
            <v>-5579677.0599999996</v>
          </cell>
          <cell r="AP124">
            <v>-6001567.9399999995</v>
          </cell>
          <cell r="AQ124">
            <v>-5579677.0600000005</v>
          </cell>
          <cell r="AR124">
            <v>0</v>
          </cell>
          <cell r="AS124">
            <v>0</v>
          </cell>
          <cell r="AT124">
            <v>0</v>
          </cell>
          <cell r="AU124">
            <v>0</v>
          </cell>
          <cell r="AV124">
            <v>-10933421.82</v>
          </cell>
          <cell r="AW124">
            <v>0</v>
          </cell>
          <cell r="AX124">
            <v>19886716</v>
          </cell>
          <cell r="AY124">
            <v>-7785737</v>
          </cell>
          <cell r="AZ124">
            <v>225000</v>
          </cell>
          <cell r="BA124">
            <v>68696</v>
          </cell>
          <cell r="BB124">
            <v>629502</v>
          </cell>
          <cell r="BC124">
            <v>-1610213</v>
          </cell>
          <cell r="BD124">
            <v>-1880000</v>
          </cell>
          <cell r="BE124">
            <v>-940000</v>
          </cell>
          <cell r="BF124">
            <v>5971378</v>
          </cell>
          <cell r="BG124">
            <v>491805</v>
          </cell>
          <cell r="BH124">
            <v>0</v>
          </cell>
          <cell r="BI124">
            <v>0</v>
          </cell>
          <cell r="BJ124">
            <v>-2977583</v>
          </cell>
          <cell r="BK124">
            <v>-7807152</v>
          </cell>
        </row>
        <row r="125">
          <cell r="D125" t="str">
            <v>212401.QTRS</v>
          </cell>
          <cell r="E125" t="str">
            <v>Prov for Staff Quarter</v>
          </cell>
          <cell r="F125">
            <v>215402000</v>
          </cell>
          <cell r="G125" t="str">
            <v>Accrued Compensation - Current</v>
          </cell>
          <cell r="H125">
            <v>0</v>
          </cell>
          <cell r="I125" t="str">
            <v/>
          </cell>
          <cell r="J125">
            <v>0</v>
          </cell>
          <cell r="K125" t="str">
            <v/>
          </cell>
          <cell r="L125">
            <v>0</v>
          </cell>
          <cell r="M125">
            <v>-19382035</v>
          </cell>
          <cell r="N125">
            <v>0</v>
          </cell>
          <cell r="O125">
            <v>-3230339.35</v>
          </cell>
          <cell r="P125">
            <v>-6460678.7000000002</v>
          </cell>
          <cell r="Q125">
            <v>-9691018.0500000007</v>
          </cell>
          <cell r="R125">
            <v>-9691018.0500000007</v>
          </cell>
          <cell r="S125">
            <v>-9691018.0500000007</v>
          </cell>
          <cell r="T125">
            <v>-9691018.0500000007</v>
          </cell>
          <cell r="U125">
            <v>-9691018.0500000007</v>
          </cell>
          <cell r="V125">
            <v>-16020894</v>
          </cell>
          <cell r="W125">
            <v>-16020894</v>
          </cell>
          <cell r="X125">
            <v>-16020894</v>
          </cell>
          <cell r="Y125">
            <v>-16020894</v>
          </cell>
          <cell r="Z125">
            <v>0</v>
          </cell>
          <cell r="AA125">
            <v>0</v>
          </cell>
          <cell r="AB125">
            <v>0</v>
          </cell>
          <cell r="AC125">
            <v>-1000000</v>
          </cell>
          <cell r="AD125">
            <v>-2000000</v>
          </cell>
          <cell r="AE125">
            <v>-2500000</v>
          </cell>
          <cell r="AF125">
            <v>-2500000</v>
          </cell>
          <cell r="AG125">
            <v>-2500000</v>
          </cell>
          <cell r="AH125">
            <v>-2500000</v>
          </cell>
          <cell r="AI125">
            <v>-2500000</v>
          </cell>
          <cell r="AJ125">
            <v>-4444916</v>
          </cell>
          <cell r="AK125">
            <v>-4444916</v>
          </cell>
          <cell r="AM125">
            <v>-19382035</v>
          </cell>
          <cell r="AN125">
            <v>19382035</v>
          </cell>
          <cell r="AO125">
            <v>-3230339.35</v>
          </cell>
          <cell r="AP125">
            <v>-3230339.35</v>
          </cell>
          <cell r="AQ125">
            <v>-3230339.3500000006</v>
          </cell>
          <cell r="AR125">
            <v>0</v>
          </cell>
          <cell r="AS125">
            <v>0</v>
          </cell>
          <cell r="AT125">
            <v>0</v>
          </cell>
          <cell r="AU125">
            <v>0</v>
          </cell>
          <cell r="AV125">
            <v>-6329875.9499999993</v>
          </cell>
          <cell r="AW125">
            <v>0</v>
          </cell>
          <cell r="AX125">
            <v>0</v>
          </cell>
          <cell r="AY125">
            <v>-16020894</v>
          </cell>
          <cell r="AZ125">
            <v>16020894</v>
          </cell>
          <cell r="BA125">
            <v>0</v>
          </cell>
          <cell r="BB125">
            <v>0</v>
          </cell>
          <cell r="BC125">
            <v>-1000000</v>
          </cell>
          <cell r="BD125">
            <v>-1000000</v>
          </cell>
          <cell r="BE125">
            <v>-500000</v>
          </cell>
          <cell r="BF125">
            <v>0</v>
          </cell>
          <cell r="BG125">
            <v>0</v>
          </cell>
          <cell r="BH125">
            <v>0</v>
          </cell>
          <cell r="BI125">
            <v>0</v>
          </cell>
          <cell r="BJ125">
            <v>-1944916</v>
          </cell>
          <cell r="BK125">
            <v>-4444916</v>
          </cell>
        </row>
        <row r="126">
          <cell r="D126">
            <v>221001</v>
          </cell>
          <cell r="E126" t="str">
            <v>Container Deposit</v>
          </cell>
          <cell r="F126">
            <v>215601000</v>
          </cell>
          <cell r="G126" t="str">
            <v>Accrued expenses Gen</v>
          </cell>
          <cell r="H126">
            <v>0</v>
          </cell>
          <cell r="I126" t="str">
            <v/>
          </cell>
          <cell r="J126">
            <v>0</v>
          </cell>
          <cell r="K126" t="str">
            <v/>
          </cell>
          <cell r="L126">
            <v>0</v>
          </cell>
          <cell r="M126">
            <v>-129619239.5</v>
          </cell>
          <cell r="N126">
            <v>-129619239.5</v>
          </cell>
          <cell r="O126">
            <v>-130522691.5</v>
          </cell>
          <cell r="P126">
            <v>-132275691.5</v>
          </cell>
          <cell r="Q126">
            <v>-132314609.5</v>
          </cell>
          <cell r="R126">
            <v>-134637319.5</v>
          </cell>
          <cell r="S126">
            <v>-136030619.5</v>
          </cell>
          <cell r="T126">
            <v>-137194264.5</v>
          </cell>
          <cell r="U126">
            <v>-138131034.5</v>
          </cell>
          <cell r="V126">
            <v>-138061594.5</v>
          </cell>
          <cell r="W126">
            <v>-138407874.5</v>
          </cell>
          <cell r="X126">
            <v>-136554964.5</v>
          </cell>
          <cell r="Y126">
            <v>-137054964.5</v>
          </cell>
          <cell r="Z126">
            <v>-137342804.5</v>
          </cell>
          <cell r="AA126">
            <v>-139044884.5</v>
          </cell>
          <cell r="AB126">
            <v>-140934164.5</v>
          </cell>
          <cell r="AC126">
            <v>-142793644.5</v>
          </cell>
          <cell r="AD126">
            <v>-145289344.5</v>
          </cell>
          <cell r="AE126">
            <v>-145980269.5</v>
          </cell>
          <cell r="AF126">
            <v>-149125384.5</v>
          </cell>
          <cell r="AG126">
            <v>-151523204.5</v>
          </cell>
          <cell r="AH126">
            <v>-151413661.5</v>
          </cell>
          <cell r="AI126">
            <v>-149991529.5</v>
          </cell>
          <cell r="AJ126">
            <v>-149991529.5</v>
          </cell>
          <cell r="AK126">
            <v>-149991529.5</v>
          </cell>
          <cell r="AM126">
            <v>-129619239.5</v>
          </cell>
          <cell r="AN126">
            <v>0</v>
          </cell>
          <cell r="AO126">
            <v>-903452</v>
          </cell>
          <cell r="AP126">
            <v>-1753000</v>
          </cell>
          <cell r="AQ126">
            <v>-38918</v>
          </cell>
          <cell r="AR126">
            <v>-2322710</v>
          </cell>
          <cell r="AS126">
            <v>-1393300</v>
          </cell>
          <cell r="AT126">
            <v>-1163645</v>
          </cell>
          <cell r="AU126">
            <v>-936770</v>
          </cell>
          <cell r="AV126">
            <v>69440</v>
          </cell>
          <cell r="AW126">
            <v>-346280</v>
          </cell>
          <cell r="AX126">
            <v>1852910</v>
          </cell>
          <cell r="AY126">
            <v>-137054964.5</v>
          </cell>
          <cell r="AZ126">
            <v>-287840</v>
          </cell>
          <cell r="BA126">
            <v>-1702080</v>
          </cell>
          <cell r="BB126">
            <v>-1889280</v>
          </cell>
          <cell r="BC126">
            <v>-1859480</v>
          </cell>
          <cell r="BD126">
            <v>-2495700</v>
          </cell>
          <cell r="BE126">
            <v>-690925</v>
          </cell>
          <cell r="BF126">
            <v>-3145115</v>
          </cell>
          <cell r="BG126">
            <v>-2397820</v>
          </cell>
          <cell r="BH126">
            <v>109543</v>
          </cell>
          <cell r="BI126">
            <v>1422132</v>
          </cell>
          <cell r="BJ126">
            <v>0</v>
          </cell>
          <cell r="BK126">
            <v>-149991529.5</v>
          </cell>
        </row>
        <row r="127">
          <cell r="D127">
            <v>212701</v>
          </cell>
          <cell r="E127" t="str">
            <v>Bank Loan</v>
          </cell>
          <cell r="F127">
            <v>235101000</v>
          </cell>
          <cell r="G127" t="str">
            <v>Long-Term Debt</v>
          </cell>
          <cell r="H127">
            <v>0</v>
          </cell>
          <cell r="I127" t="str">
            <v/>
          </cell>
          <cell r="J127">
            <v>0</v>
          </cell>
          <cell r="K127" t="str">
            <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row>
        <row r="128">
          <cell r="D128">
            <v>213001</v>
          </cell>
          <cell r="E128" t="str">
            <v>Proposed Dividend</v>
          </cell>
          <cell r="F128">
            <v>255301000</v>
          </cell>
          <cell r="G128" t="str">
            <v>Sub Reinv Earn BofY</v>
          </cell>
          <cell r="H128">
            <v>0</v>
          </cell>
          <cell r="I128" t="str">
            <v/>
          </cell>
          <cell r="J128">
            <v>0</v>
          </cell>
          <cell r="K128" t="str">
            <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row>
        <row r="129">
          <cell r="D129">
            <v>222401</v>
          </cell>
          <cell r="E129" t="str">
            <v>Accrued Interest Payable</v>
          </cell>
          <cell r="F129">
            <v>205101000</v>
          </cell>
          <cell r="G129" t="str">
            <v>Accounts Payable Trade</v>
          </cell>
          <cell r="H129">
            <v>0</v>
          </cell>
          <cell r="I129" t="str">
            <v/>
          </cell>
          <cell r="J129">
            <v>0</v>
          </cell>
          <cell r="K129" t="str">
            <v/>
          </cell>
          <cell r="L129">
            <v>0</v>
          </cell>
          <cell r="M129">
            <v>-1584423</v>
          </cell>
          <cell r="N129">
            <v>-3927830</v>
          </cell>
          <cell r="O129">
            <v>-7088773</v>
          </cell>
          <cell r="P129">
            <v>-3099958</v>
          </cell>
          <cell r="Q129">
            <v>-6269423</v>
          </cell>
          <cell r="R129">
            <v>-10957322</v>
          </cell>
          <cell r="S129">
            <v>-4249164.6900000004</v>
          </cell>
          <cell r="T129">
            <v>-8749769.6899999995</v>
          </cell>
          <cell r="U129">
            <v>-13255735.689999999</v>
          </cell>
          <cell r="V129">
            <v>-4039583</v>
          </cell>
          <cell r="W129">
            <v>-8165131</v>
          </cell>
          <cell r="X129">
            <v>0</v>
          </cell>
          <cell r="Y129">
            <v>-3690542</v>
          </cell>
          <cell r="Z129">
            <v>-7684948</v>
          </cell>
          <cell r="AA129">
            <v>-13173432.68</v>
          </cell>
          <cell r="AB129">
            <v>-18074144.68</v>
          </cell>
          <cell r="AC129">
            <v>-8065015</v>
          </cell>
          <cell r="AD129">
            <v>-11793214</v>
          </cell>
          <cell r="AE129">
            <v>-3188123.55</v>
          </cell>
          <cell r="AF129">
            <v>-5648015.5499999998</v>
          </cell>
          <cell r="AG129">
            <v>-8859587.5500000007</v>
          </cell>
          <cell r="AH129">
            <v>-2046502</v>
          </cell>
          <cell r="AI129">
            <v>-3808150</v>
          </cell>
          <cell r="AJ129">
            <v>0</v>
          </cell>
          <cell r="AK129">
            <v>-1908200</v>
          </cell>
          <cell r="AM129">
            <v>-1584423</v>
          </cell>
          <cell r="AN129">
            <v>-2343407</v>
          </cell>
          <cell r="AO129">
            <v>-3160943</v>
          </cell>
          <cell r="AP129">
            <v>3988815</v>
          </cell>
          <cell r="AQ129">
            <v>-3169465</v>
          </cell>
          <cell r="AR129">
            <v>-4687899</v>
          </cell>
          <cell r="AS129">
            <v>6708157.3099999996</v>
          </cell>
          <cell r="AT129">
            <v>-4500604.9999999991</v>
          </cell>
          <cell r="AU129">
            <v>-4505966</v>
          </cell>
          <cell r="AV129">
            <v>9216152.6899999995</v>
          </cell>
          <cell r="AW129">
            <v>-4125548</v>
          </cell>
          <cell r="AX129">
            <v>8165131</v>
          </cell>
          <cell r="AY129">
            <v>-3690542</v>
          </cell>
          <cell r="AZ129">
            <v>-3994406</v>
          </cell>
          <cell r="BA129">
            <v>-5488484.6799999997</v>
          </cell>
          <cell r="BB129">
            <v>-4900712</v>
          </cell>
          <cell r="BC129">
            <v>10009129.68</v>
          </cell>
          <cell r="BD129">
            <v>-3728199</v>
          </cell>
          <cell r="BE129">
            <v>8605090.4499999993</v>
          </cell>
          <cell r="BF129">
            <v>-2459892</v>
          </cell>
          <cell r="BG129">
            <v>-3211572.0000000009</v>
          </cell>
          <cell r="BH129">
            <v>6813085.5500000007</v>
          </cell>
          <cell r="BI129">
            <v>-1761648</v>
          </cell>
          <cell r="BJ129">
            <v>3808150</v>
          </cell>
          <cell r="BK129">
            <v>-1908200</v>
          </cell>
        </row>
        <row r="130">
          <cell r="D130">
            <v>222101</v>
          </cell>
          <cell r="E130" t="str">
            <v>Accrued Advertising</v>
          </cell>
          <cell r="F130">
            <v>205101000</v>
          </cell>
          <cell r="G130" t="str">
            <v>Accounts Payable Trade</v>
          </cell>
          <cell r="H130">
            <v>0</v>
          </cell>
          <cell r="I130" t="str">
            <v/>
          </cell>
          <cell r="J130">
            <v>0</v>
          </cell>
          <cell r="K130" t="str">
            <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D131">
            <v>222201</v>
          </cell>
          <cell r="E131" t="str">
            <v>AP-Accruals</v>
          </cell>
          <cell r="F131">
            <v>215602000</v>
          </cell>
          <cell r="G131" t="str">
            <v>Accr Exp-Gen</v>
          </cell>
          <cell r="H131">
            <v>0</v>
          </cell>
          <cell r="I131" t="str">
            <v/>
          </cell>
          <cell r="J131">
            <v>0</v>
          </cell>
          <cell r="K131" t="str">
            <v/>
          </cell>
          <cell r="L131">
            <v>0</v>
          </cell>
          <cell r="M131">
            <v>-2490486.2000000002</v>
          </cell>
          <cell r="N131">
            <v>-1715650.94</v>
          </cell>
          <cell r="O131">
            <v>-457075</v>
          </cell>
          <cell r="P131">
            <v>-1521156.6</v>
          </cell>
          <cell r="Q131">
            <v>-162899.44</v>
          </cell>
          <cell r="R131">
            <v>-562598.91</v>
          </cell>
          <cell r="S131">
            <v>-1645967.45</v>
          </cell>
          <cell r="T131">
            <v>-21262899.030000001</v>
          </cell>
          <cell r="U131">
            <v>-1626985.28</v>
          </cell>
          <cell r="V131">
            <v>-3235595.52</v>
          </cell>
          <cell r="W131">
            <v>-49297145.75</v>
          </cell>
          <cell r="X131">
            <v>0</v>
          </cell>
          <cell r="Y131">
            <v>0</v>
          </cell>
          <cell r="Z131">
            <v>0</v>
          </cell>
          <cell r="AA131">
            <v>-1000447.9</v>
          </cell>
          <cell r="AB131">
            <v>-2488381.6</v>
          </cell>
          <cell r="AC131">
            <v>-27729369.02</v>
          </cell>
          <cell r="AD131">
            <v>-49079022.090000004</v>
          </cell>
          <cell r="AE131">
            <v>-5800561.2000000002</v>
          </cell>
          <cell r="AF131">
            <v>-46676461.07</v>
          </cell>
          <cell r="AG131">
            <v>-7263959.3700000001</v>
          </cell>
          <cell r="AH131">
            <v>-2068823.2</v>
          </cell>
          <cell r="AI131">
            <v>-9724425.1400000006</v>
          </cell>
          <cell r="AJ131">
            <v>0</v>
          </cell>
          <cell r="AK131">
            <v>-37565622.520000003</v>
          </cell>
          <cell r="AM131">
            <v>-2490486.2000000002</v>
          </cell>
          <cell r="AN131">
            <v>774835.26000000024</v>
          </cell>
          <cell r="AO131">
            <v>1258575.94</v>
          </cell>
          <cell r="AP131">
            <v>-1064081.6000000001</v>
          </cell>
          <cell r="AQ131">
            <v>1358257.1600000001</v>
          </cell>
          <cell r="AR131">
            <v>-399699.47000000003</v>
          </cell>
          <cell r="AS131">
            <v>-1083368.54</v>
          </cell>
          <cell r="AT131">
            <v>-19616931.580000002</v>
          </cell>
          <cell r="AU131">
            <v>19635913.75</v>
          </cell>
          <cell r="AV131">
            <v>-1608610.24</v>
          </cell>
          <cell r="AW131">
            <v>-46061550.229999997</v>
          </cell>
          <cell r="AX131">
            <v>49297145.75</v>
          </cell>
          <cell r="AY131">
            <v>0</v>
          </cell>
          <cell r="AZ131">
            <v>0</v>
          </cell>
          <cell r="BA131">
            <v>-1000447.9</v>
          </cell>
          <cell r="BB131">
            <v>-1487933.7000000002</v>
          </cell>
          <cell r="BC131">
            <v>-25240987.419999998</v>
          </cell>
          <cell r="BD131">
            <v>-21349653.070000004</v>
          </cell>
          <cell r="BE131">
            <v>43278460.890000001</v>
          </cell>
          <cell r="BF131">
            <v>-40875899.869999997</v>
          </cell>
          <cell r="BG131">
            <v>39412501.700000003</v>
          </cell>
          <cell r="BH131">
            <v>5195136.17</v>
          </cell>
          <cell r="BI131">
            <v>-7655601.9400000004</v>
          </cell>
          <cell r="BJ131">
            <v>9724425.1400000006</v>
          </cell>
          <cell r="BK131">
            <v>-37565622.520000003</v>
          </cell>
        </row>
        <row r="132">
          <cell r="D132">
            <v>222701</v>
          </cell>
          <cell r="E132" t="str">
            <v>Accrued Gratuity Provision</v>
          </cell>
          <cell r="F132">
            <v>235203000</v>
          </cell>
          <cell r="G132" t="str">
            <v>Accrued Retirement Plan Expense - Other Plans -  Noncurrent</v>
          </cell>
          <cell r="H132">
            <v>0</v>
          </cell>
          <cell r="I132" t="str">
            <v/>
          </cell>
          <cell r="J132">
            <v>0</v>
          </cell>
          <cell r="K132" t="str">
            <v/>
          </cell>
          <cell r="L132">
            <v>0</v>
          </cell>
          <cell r="M132">
            <v>-62927020.780000001</v>
          </cell>
          <cell r="N132">
            <v>-64197032.32</v>
          </cell>
          <cell r="O132">
            <v>-66315102.899999999</v>
          </cell>
          <cell r="P132">
            <v>-68433173.480000004</v>
          </cell>
          <cell r="Q132">
            <v>-70551244.060000002</v>
          </cell>
          <cell r="R132">
            <v>-70950176.519999996</v>
          </cell>
          <cell r="S132">
            <v>-73068247.099999994</v>
          </cell>
          <cell r="T132">
            <v>-75928754.069999993</v>
          </cell>
          <cell r="U132">
            <v>-78789261.040000007</v>
          </cell>
          <cell r="V132">
            <v>-83403271.209999993</v>
          </cell>
          <cell r="W132">
            <v>-86263778.180000007</v>
          </cell>
          <cell r="X132">
            <v>-87790715.980000004</v>
          </cell>
          <cell r="Y132">
            <v>-90313454.980000004</v>
          </cell>
          <cell r="Z132">
            <v>-92836193.980000004</v>
          </cell>
          <cell r="AA132">
            <v>-95358932.980000004</v>
          </cell>
          <cell r="AB132">
            <v>-95358932.980000004</v>
          </cell>
          <cell r="AC132">
            <v>-95610551.980000004</v>
          </cell>
          <cell r="AD132">
            <v>-98133290.980000004</v>
          </cell>
          <cell r="AE132">
            <v>-98082399</v>
          </cell>
          <cell r="AF132">
            <v>-101338734.59999999</v>
          </cell>
          <cell r="AG132">
            <v>-104084241.2</v>
          </cell>
          <cell r="AH132">
            <v>-147137616.80000001</v>
          </cell>
          <cell r="AI132">
            <v>-150393952.40000001</v>
          </cell>
          <cell r="AJ132">
            <v>-153581873</v>
          </cell>
          <cell r="AK132">
            <v>-156406373</v>
          </cell>
          <cell r="AM132">
            <v>-62927020.780000001</v>
          </cell>
          <cell r="AN132">
            <v>-1270011.5399999991</v>
          </cell>
          <cell r="AO132">
            <v>-2118070.5799999982</v>
          </cell>
          <cell r="AP132">
            <v>-2118070.5800000057</v>
          </cell>
          <cell r="AQ132">
            <v>-2118070.5799999982</v>
          </cell>
          <cell r="AR132">
            <v>-398932.45999999344</v>
          </cell>
          <cell r="AS132">
            <v>-2118070.5799999982</v>
          </cell>
          <cell r="AT132">
            <v>-2860506.9699999988</v>
          </cell>
          <cell r="AU132">
            <v>-2860506.9700000137</v>
          </cell>
          <cell r="AV132">
            <v>-4614010.1699999869</v>
          </cell>
          <cell r="AW132">
            <v>-2860506.9700000137</v>
          </cell>
          <cell r="AX132">
            <v>-1526937.799999997</v>
          </cell>
          <cell r="AY132">
            <v>-90313454.980000004</v>
          </cell>
          <cell r="AZ132">
            <v>-2522739</v>
          </cell>
          <cell r="BA132">
            <v>-2522739</v>
          </cell>
          <cell r="BB132">
            <v>0</v>
          </cell>
          <cell r="BC132">
            <v>-251619</v>
          </cell>
          <cell r="BD132">
            <v>-2522739</v>
          </cell>
          <cell r="BE132">
            <v>50891.980000004172</v>
          </cell>
          <cell r="BF132">
            <v>-3256335.599999994</v>
          </cell>
          <cell r="BG132">
            <v>-2745506.6000000089</v>
          </cell>
          <cell r="BH132">
            <v>-43053375.600000009</v>
          </cell>
          <cell r="BI132">
            <v>-3256335.599999994</v>
          </cell>
          <cell r="BJ132">
            <v>-3187920.599999994</v>
          </cell>
          <cell r="BK132">
            <v>-156406373</v>
          </cell>
        </row>
        <row r="133">
          <cell r="D133">
            <v>222702</v>
          </cell>
          <cell r="E133" t="str">
            <v>Accrued Retirement Provision</v>
          </cell>
          <cell r="F133">
            <v>235203000</v>
          </cell>
          <cell r="G133" t="str">
            <v>Accrued Retirement Plan Expense - Other Plans -  Noncurrent</v>
          </cell>
          <cell r="H133">
            <v>0</v>
          </cell>
          <cell r="I133" t="str">
            <v/>
          </cell>
          <cell r="J133">
            <v>0</v>
          </cell>
          <cell r="K133" t="str">
            <v/>
          </cell>
          <cell r="L133">
            <v>0</v>
          </cell>
          <cell r="M133">
            <v>-31835281</v>
          </cell>
          <cell r="N133">
            <v>-32798421</v>
          </cell>
          <cell r="O133">
            <v>-34276283</v>
          </cell>
          <cell r="P133">
            <v>-35754145</v>
          </cell>
          <cell r="Q133">
            <v>-37232007</v>
          </cell>
          <cell r="R133">
            <v>-38173367.979999997</v>
          </cell>
          <cell r="S133">
            <v>-44757544</v>
          </cell>
          <cell r="T133">
            <v>-46511047.200000003</v>
          </cell>
          <cell r="U133">
            <v>-48264550.399999999</v>
          </cell>
          <cell r="V133">
            <v>-48264550.399999999</v>
          </cell>
          <cell r="W133">
            <v>-50018053.600000001</v>
          </cell>
          <cell r="X133">
            <v>-41090729.799999997</v>
          </cell>
          <cell r="Y133">
            <v>-42060015.799999997</v>
          </cell>
          <cell r="Z133">
            <v>-43029301.799999997</v>
          </cell>
          <cell r="AA133">
            <v>-43998587.799999997</v>
          </cell>
          <cell r="AB133">
            <v>-44967873.799999997</v>
          </cell>
          <cell r="AC133">
            <v>-42024856.799999997</v>
          </cell>
          <cell r="AD133">
            <v>-42994142.799999997</v>
          </cell>
          <cell r="AE133">
            <v>-44585576</v>
          </cell>
          <cell r="AF133">
            <v>-45031431.600000001</v>
          </cell>
          <cell r="AG133">
            <v>-45477287.200000003</v>
          </cell>
          <cell r="AH133">
            <v>-45923142.799999997</v>
          </cell>
          <cell r="AI133">
            <v>-46368998.399999999</v>
          </cell>
          <cell r="AJ133">
            <v>-52391520.759999998</v>
          </cell>
          <cell r="AK133">
            <v>-53905721</v>
          </cell>
          <cell r="AM133">
            <v>-31835281</v>
          </cell>
          <cell r="AN133">
            <v>-963140</v>
          </cell>
          <cell r="AO133">
            <v>-1477862</v>
          </cell>
          <cell r="AP133">
            <v>-1477862</v>
          </cell>
          <cell r="AQ133">
            <v>-1477862</v>
          </cell>
          <cell r="AR133">
            <v>-941360.97999999672</v>
          </cell>
          <cell r="AS133">
            <v>-6584176.0200000033</v>
          </cell>
          <cell r="AT133">
            <v>-1753503.200000003</v>
          </cell>
          <cell r="AU133">
            <v>-1753503.1999999955</v>
          </cell>
          <cell r="AV133">
            <v>0</v>
          </cell>
          <cell r="AW133">
            <v>-1753503.200000003</v>
          </cell>
          <cell r="AX133">
            <v>8927323.8000000045</v>
          </cell>
          <cell r="AY133">
            <v>-42060015.799999997</v>
          </cell>
          <cell r="AZ133">
            <v>-969286</v>
          </cell>
          <cell r="BA133">
            <v>-969286</v>
          </cell>
          <cell r="BB133">
            <v>-969286</v>
          </cell>
          <cell r="BC133">
            <v>2943017</v>
          </cell>
          <cell r="BD133">
            <v>-969286</v>
          </cell>
          <cell r="BE133">
            <v>-1591433.200000003</v>
          </cell>
          <cell r="BF133">
            <v>-445855.60000000149</v>
          </cell>
          <cell r="BG133">
            <v>-445855.60000000149</v>
          </cell>
          <cell r="BH133">
            <v>-445855.59999999404</v>
          </cell>
          <cell r="BI133">
            <v>-445855.60000000149</v>
          </cell>
          <cell r="BJ133">
            <v>-6022522.3599999994</v>
          </cell>
          <cell r="BK133">
            <v>-53905721</v>
          </cell>
        </row>
        <row r="134">
          <cell r="D134" t="str">
            <v>223401.CY</v>
          </cell>
          <cell r="E134" t="str">
            <v>Accrued Taxes-CY</v>
          </cell>
          <cell r="F134">
            <v>125301000</v>
          </cell>
          <cell r="G134" t="str">
            <v>Prepaid Income Taxes</v>
          </cell>
          <cell r="H134">
            <v>0</v>
          </cell>
          <cell r="I134" t="str">
            <v/>
          </cell>
          <cell r="J134">
            <v>0</v>
          </cell>
          <cell r="K134" t="str">
            <v/>
          </cell>
          <cell r="L134">
            <v>0</v>
          </cell>
          <cell r="M134">
            <v>-76884017.159999996</v>
          </cell>
          <cell r="N134">
            <v>-76884017.159999996</v>
          </cell>
          <cell r="O134">
            <v>-76884017.159999996</v>
          </cell>
          <cell r="P134">
            <v>-76884017.159999996</v>
          </cell>
          <cell r="Q134">
            <v>-76884017.159999996</v>
          </cell>
          <cell r="R134">
            <v>-76884017.159999996</v>
          </cell>
          <cell r="S134">
            <v>-76884017.159999996</v>
          </cell>
          <cell r="T134">
            <v>-76884017.159999996</v>
          </cell>
          <cell r="U134">
            <v>-76884017.159999996</v>
          </cell>
          <cell r="V134">
            <v>-112211418.16</v>
          </cell>
          <cell r="W134">
            <v>-112211418.16</v>
          </cell>
          <cell r="X134">
            <v>-98688577.219999999</v>
          </cell>
          <cell r="Y134">
            <v>-98688577.219999999</v>
          </cell>
          <cell r="Z134">
            <v>-98688577.219999999</v>
          </cell>
          <cell r="AA134">
            <v>-98688577.219999999</v>
          </cell>
          <cell r="AB134">
            <v>-98688577.219999999</v>
          </cell>
          <cell r="AC134">
            <v>-98688577.219999999</v>
          </cell>
          <cell r="AD134">
            <v>-98688577.219999999</v>
          </cell>
          <cell r="AE134">
            <v>-98688577.219999999</v>
          </cell>
          <cell r="AF134">
            <v>-98688577.219999999</v>
          </cell>
          <cell r="AG134">
            <v>-98688577.219999999</v>
          </cell>
          <cell r="AH134">
            <v>-215347753.65000001</v>
          </cell>
          <cell r="AI134">
            <v>-215347753.65000001</v>
          </cell>
          <cell r="AJ134">
            <v>-213499550.99000001</v>
          </cell>
          <cell r="AK134">
            <v>-213499550.99000001</v>
          </cell>
          <cell r="AM134">
            <v>-76884017.159999996</v>
          </cell>
          <cell r="AN134">
            <v>0</v>
          </cell>
          <cell r="AO134">
            <v>0</v>
          </cell>
          <cell r="AP134">
            <v>0</v>
          </cell>
          <cell r="AQ134">
            <v>0</v>
          </cell>
          <cell r="AR134">
            <v>0</v>
          </cell>
          <cell r="AS134">
            <v>0</v>
          </cell>
          <cell r="AT134">
            <v>0</v>
          </cell>
          <cell r="AU134">
            <v>0</v>
          </cell>
          <cell r="AV134">
            <v>-35327401</v>
          </cell>
          <cell r="AW134">
            <v>0</v>
          </cell>
          <cell r="AX134">
            <v>13522840.939999998</v>
          </cell>
          <cell r="AY134">
            <v>-98688577.219999999</v>
          </cell>
          <cell r="AZ134">
            <v>0</v>
          </cell>
          <cell r="BA134">
            <v>0</v>
          </cell>
          <cell r="BB134">
            <v>0</v>
          </cell>
          <cell r="BC134">
            <v>0</v>
          </cell>
          <cell r="BD134">
            <v>0</v>
          </cell>
          <cell r="BE134">
            <v>0</v>
          </cell>
          <cell r="BF134">
            <v>0</v>
          </cell>
          <cell r="BG134">
            <v>0</v>
          </cell>
          <cell r="BH134">
            <v>-116659176.43000001</v>
          </cell>
          <cell r="BI134">
            <v>0</v>
          </cell>
          <cell r="BJ134">
            <v>1848202.6599999964</v>
          </cell>
          <cell r="BK134">
            <v>-213499550.99000001</v>
          </cell>
        </row>
        <row r="135">
          <cell r="D135" t="str">
            <v>223401.PY</v>
          </cell>
          <cell r="E135" t="str">
            <v>Accrued Taxes-PY</v>
          </cell>
          <cell r="F135">
            <v>125301000</v>
          </cell>
          <cell r="G135" t="str">
            <v>Prepaid Income Taxes</v>
          </cell>
          <cell r="H135">
            <v>0</v>
          </cell>
          <cell r="I135" t="str">
            <v/>
          </cell>
          <cell r="J135">
            <v>0</v>
          </cell>
          <cell r="K135" t="str">
            <v/>
          </cell>
          <cell r="L135">
            <v>0</v>
          </cell>
          <cell r="M135">
            <v>-98556531.680000007</v>
          </cell>
          <cell r="N135">
            <v>-98556531.680000007</v>
          </cell>
          <cell r="O135">
            <v>-98556531.680000007</v>
          </cell>
          <cell r="P135">
            <v>-98556531.680000007</v>
          </cell>
          <cell r="Q135">
            <v>-98556531.680000007</v>
          </cell>
          <cell r="R135">
            <v>-98556531.680000007</v>
          </cell>
          <cell r="S135">
            <v>-98556531.680000007</v>
          </cell>
          <cell r="T135">
            <v>-98556531.680000007</v>
          </cell>
          <cell r="U135">
            <v>-98556531.680000007</v>
          </cell>
          <cell r="V135">
            <v>-98556531.680000007</v>
          </cell>
          <cell r="W135">
            <v>-98556531.680000007</v>
          </cell>
          <cell r="X135">
            <v>-98556531.680000007</v>
          </cell>
          <cell r="Y135">
            <v>-98556531.680000007</v>
          </cell>
          <cell r="Z135">
            <v>-98556531.680000007</v>
          </cell>
          <cell r="AA135">
            <v>-98556531.680000007</v>
          </cell>
          <cell r="AB135">
            <v>-98556531.680000007</v>
          </cell>
          <cell r="AC135">
            <v>-98556531.680000007</v>
          </cell>
          <cell r="AD135">
            <v>-98556531.680000007</v>
          </cell>
          <cell r="AE135">
            <v>-98556531.680000007</v>
          </cell>
          <cell r="AF135">
            <v>-98556531.680000007</v>
          </cell>
          <cell r="AG135">
            <v>-98556531.680000007</v>
          </cell>
          <cell r="AH135">
            <v>-21741747.899999999</v>
          </cell>
          <cell r="AI135">
            <v>-21741747.899999999</v>
          </cell>
          <cell r="AJ135">
            <v>-18356302.100000001</v>
          </cell>
          <cell r="AK135">
            <v>-18356302.100000001</v>
          </cell>
          <cell r="AM135">
            <v>-98556531.680000007</v>
          </cell>
          <cell r="AN135">
            <v>0</v>
          </cell>
          <cell r="AO135">
            <v>0</v>
          </cell>
          <cell r="AP135">
            <v>0</v>
          </cell>
          <cell r="AQ135">
            <v>0</v>
          </cell>
          <cell r="AR135">
            <v>0</v>
          </cell>
          <cell r="AS135">
            <v>0</v>
          </cell>
          <cell r="AT135">
            <v>0</v>
          </cell>
          <cell r="AU135">
            <v>0</v>
          </cell>
          <cell r="AV135">
            <v>0</v>
          </cell>
          <cell r="AW135">
            <v>0</v>
          </cell>
          <cell r="AX135">
            <v>0</v>
          </cell>
          <cell r="AY135">
            <v>-98556531.680000007</v>
          </cell>
          <cell r="AZ135">
            <v>0</v>
          </cell>
          <cell r="BA135">
            <v>0</v>
          </cell>
          <cell r="BB135">
            <v>0</v>
          </cell>
          <cell r="BC135">
            <v>0</v>
          </cell>
          <cell r="BD135">
            <v>0</v>
          </cell>
          <cell r="BE135">
            <v>0</v>
          </cell>
          <cell r="BF135">
            <v>0</v>
          </cell>
          <cell r="BG135">
            <v>0</v>
          </cell>
          <cell r="BH135">
            <v>76814783.780000001</v>
          </cell>
          <cell r="BI135">
            <v>0</v>
          </cell>
          <cell r="BJ135">
            <v>3385445.799999997</v>
          </cell>
          <cell r="BK135">
            <v>-18356302.100000001</v>
          </cell>
        </row>
        <row r="136">
          <cell r="D136">
            <v>223601</v>
          </cell>
          <cell r="E136" t="str">
            <v>Deferred Income</v>
          </cell>
          <cell r="F136">
            <v>215603000</v>
          </cell>
          <cell r="G136" t="str">
            <v>Deferred Income-Short Term</v>
          </cell>
          <cell r="H136">
            <v>0</v>
          </cell>
          <cell r="I136" t="str">
            <v/>
          </cell>
          <cell r="J136">
            <v>0</v>
          </cell>
          <cell r="K136" t="str">
            <v/>
          </cell>
          <cell r="L136">
            <v>0</v>
          </cell>
          <cell r="M136">
            <v>-8104247.54</v>
          </cell>
          <cell r="N136">
            <v>-8013017.54</v>
          </cell>
          <cell r="O136">
            <v>-7921787.54</v>
          </cell>
          <cell r="P136">
            <v>-7830557.54</v>
          </cell>
          <cell r="Q136">
            <v>-7739327.54</v>
          </cell>
          <cell r="R136">
            <v>-7648097.54</v>
          </cell>
          <cell r="S136">
            <v>-7511252.54</v>
          </cell>
          <cell r="T136">
            <v>-7420022.54</v>
          </cell>
          <cell r="U136">
            <v>-7328792.54</v>
          </cell>
          <cell r="V136">
            <v>-7237562.54</v>
          </cell>
          <cell r="W136">
            <v>-7279002.7999999998</v>
          </cell>
          <cell r="X136">
            <v>-7183820.7999999998</v>
          </cell>
          <cell r="Y136">
            <v>-7092590.7999999998</v>
          </cell>
          <cell r="Z136">
            <v>-7021115.7999999998</v>
          </cell>
          <cell r="AA136">
            <v>-6927859.7999999998</v>
          </cell>
          <cell r="AB136">
            <v>-6834603.7999999998</v>
          </cell>
          <cell r="AC136">
            <v>-6741347.7999999998</v>
          </cell>
          <cell r="AD136">
            <v>-6648091.7999999998</v>
          </cell>
          <cell r="AE136">
            <v>-6554965.7999999998</v>
          </cell>
          <cell r="AF136">
            <v>-6461839.7999999998</v>
          </cell>
          <cell r="AG136">
            <v>-6368713.7999999998</v>
          </cell>
          <cell r="AH136">
            <v>-6275587.7999999998</v>
          </cell>
          <cell r="AI136">
            <v>-6182461.7999999998</v>
          </cell>
          <cell r="AJ136">
            <v>-6089335.7999999998</v>
          </cell>
          <cell r="AK136">
            <v>-5996209.7999999998</v>
          </cell>
          <cell r="AM136">
            <v>-8104247.54</v>
          </cell>
          <cell r="AN136">
            <v>91230</v>
          </cell>
          <cell r="AO136">
            <v>91230</v>
          </cell>
          <cell r="AP136">
            <v>91230</v>
          </cell>
          <cell r="AQ136">
            <v>91230</v>
          </cell>
          <cell r="AR136">
            <v>91230</v>
          </cell>
          <cell r="AS136">
            <v>136845</v>
          </cell>
          <cell r="AT136">
            <v>91230</v>
          </cell>
          <cell r="AU136">
            <v>91230</v>
          </cell>
          <cell r="AV136">
            <v>91230</v>
          </cell>
          <cell r="AW136">
            <v>-41440.259999999776</v>
          </cell>
          <cell r="AX136">
            <v>95182</v>
          </cell>
          <cell r="AY136">
            <v>-7092590.7999999998</v>
          </cell>
          <cell r="AZ136">
            <v>71475</v>
          </cell>
          <cell r="BA136">
            <v>93256</v>
          </cell>
          <cell r="BB136">
            <v>93256</v>
          </cell>
          <cell r="BC136">
            <v>93256</v>
          </cell>
          <cell r="BD136">
            <v>93256</v>
          </cell>
          <cell r="BE136">
            <v>93126</v>
          </cell>
          <cell r="BF136">
            <v>93126</v>
          </cell>
          <cell r="BG136">
            <v>93126</v>
          </cell>
          <cell r="BH136">
            <v>93126</v>
          </cell>
          <cell r="BI136">
            <v>93126</v>
          </cell>
          <cell r="BJ136">
            <v>93126</v>
          </cell>
          <cell r="BK136">
            <v>-5996209.7999999998</v>
          </cell>
        </row>
        <row r="137">
          <cell r="D137">
            <v>223501</v>
          </cell>
          <cell r="E137" t="str">
            <v>Deferred Tax Liability</v>
          </cell>
          <cell r="F137">
            <v>225202000</v>
          </cell>
          <cell r="G137" t="str">
            <v>Def Non US Tax</v>
          </cell>
          <cell r="H137">
            <v>0</v>
          </cell>
          <cell r="I137" t="str">
            <v/>
          </cell>
          <cell r="J137">
            <v>0</v>
          </cell>
          <cell r="K137" t="str">
            <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-8648278.6300000008</v>
          </cell>
          <cell r="AI137">
            <v>-8648278.6300000008</v>
          </cell>
          <cell r="AJ137">
            <v>-8648278.6300000008</v>
          </cell>
          <cell r="AK137">
            <v>-8648278.6300000008</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-8648278.6300000008</v>
          </cell>
          <cell r="BI137">
            <v>0</v>
          </cell>
          <cell r="BJ137">
            <v>0</v>
          </cell>
          <cell r="BK137">
            <v>-8648278.6300000008</v>
          </cell>
        </row>
        <row r="138">
          <cell r="D138">
            <v>224301</v>
          </cell>
          <cell r="E138" t="str">
            <v>VAT Collections</v>
          </cell>
          <cell r="F138">
            <v>220307000</v>
          </cell>
          <cell r="G138" t="str">
            <v>VAT Output</v>
          </cell>
          <cell r="H138">
            <v>0</v>
          </cell>
          <cell r="I138" t="str">
            <v/>
          </cell>
          <cell r="J138">
            <v>0</v>
          </cell>
          <cell r="K138" t="str">
            <v/>
          </cell>
          <cell r="L138">
            <v>0</v>
          </cell>
          <cell r="M138">
            <v>-11695613.460000001</v>
          </cell>
          <cell r="N138">
            <v>-31019828.170000002</v>
          </cell>
          <cell r="O138">
            <v>-44544151.420000002</v>
          </cell>
          <cell r="P138">
            <v>-66136263.159999996</v>
          </cell>
          <cell r="Q138">
            <v>-42752366.850000001</v>
          </cell>
          <cell r="R138">
            <v>-26284825.52</v>
          </cell>
          <cell r="S138">
            <v>-13201623.800000001</v>
          </cell>
          <cell r="T138">
            <v>-28984660.190000001</v>
          </cell>
          <cell r="U138">
            <v>-31361202.800000004</v>
          </cell>
          <cell r="V138">
            <v>-42930438.43</v>
          </cell>
          <cell r="W138">
            <v>-14088881.060000001</v>
          </cell>
          <cell r="X138">
            <v>-7981341.1500000004</v>
          </cell>
          <cell r="Y138">
            <v>-8212651.1500000004</v>
          </cell>
          <cell r="Z138">
            <v>-2721145.97</v>
          </cell>
          <cell r="AA138">
            <v>-28508405.239999998</v>
          </cell>
          <cell r="AB138">
            <v>-25024944.780000001</v>
          </cell>
          <cell r="AC138">
            <v>-52888809.079999998</v>
          </cell>
          <cell r="AD138">
            <v>-38405897.229999997</v>
          </cell>
          <cell r="AE138">
            <v>-3735042.08</v>
          </cell>
          <cell r="AF138">
            <v>-32791571.760000002</v>
          </cell>
          <cell r="AG138">
            <v>-43178603.109999999</v>
          </cell>
          <cell r="AH138">
            <v>-35374072.140000001</v>
          </cell>
          <cell r="AI138">
            <v>-291164.87</v>
          </cell>
          <cell r="AJ138">
            <v>2886150.73</v>
          </cell>
          <cell r="AK138">
            <v>-3952241.83</v>
          </cell>
          <cell r="AM138">
            <v>-11695613.460000001</v>
          </cell>
          <cell r="AN138">
            <v>-19324214.710000001</v>
          </cell>
          <cell r="AO138">
            <v>-13524323.25</v>
          </cell>
          <cell r="AP138">
            <v>-21592111.739999995</v>
          </cell>
          <cell r="AQ138">
            <v>23383896.309999995</v>
          </cell>
          <cell r="AR138">
            <v>16467541.330000002</v>
          </cell>
          <cell r="AS138">
            <v>13083201.719999999</v>
          </cell>
          <cell r="AT138">
            <v>-15783036.390000001</v>
          </cell>
          <cell r="AU138">
            <v>-2376542.6100000031</v>
          </cell>
          <cell r="AV138">
            <v>-11569235.629999995</v>
          </cell>
          <cell r="AW138">
            <v>28841557.369999997</v>
          </cell>
          <cell r="AX138">
            <v>6107539.9100000001</v>
          </cell>
          <cell r="AY138">
            <v>-8212651.1500000004</v>
          </cell>
          <cell r="AZ138">
            <v>5491505.1799999997</v>
          </cell>
          <cell r="BA138">
            <v>-25787259.27</v>
          </cell>
          <cell r="BB138">
            <v>3483460.4599999972</v>
          </cell>
          <cell r="BC138">
            <v>-27863864.299999997</v>
          </cell>
          <cell r="BD138">
            <v>14482911.850000001</v>
          </cell>
          <cell r="BE138">
            <v>34670855.149999999</v>
          </cell>
          <cell r="BF138">
            <v>-29056529.68</v>
          </cell>
          <cell r="BG138">
            <v>-10387031.349999998</v>
          </cell>
          <cell r="BH138">
            <v>7804530.9699999988</v>
          </cell>
          <cell r="BI138">
            <v>35082907.270000003</v>
          </cell>
          <cell r="BJ138">
            <v>3177315.6</v>
          </cell>
          <cell r="BK138">
            <v>-3952241.83</v>
          </cell>
        </row>
        <row r="139">
          <cell r="D139">
            <v>224501</v>
          </cell>
          <cell r="E139" t="str">
            <v>Excise Duty Payable</v>
          </cell>
          <cell r="F139">
            <v>220308000</v>
          </cell>
          <cell r="G139" t="str">
            <v>Accrued Taxes - General</v>
          </cell>
          <cell r="H139">
            <v>0</v>
          </cell>
          <cell r="I139" t="str">
            <v/>
          </cell>
          <cell r="J139">
            <v>0</v>
          </cell>
          <cell r="K139" t="str">
            <v/>
          </cell>
          <cell r="L139">
            <v>0</v>
          </cell>
          <cell r="M139">
            <v>-5843488.7800000003</v>
          </cell>
          <cell r="N139">
            <v>-13100595.779999999</v>
          </cell>
          <cell r="O139">
            <v>-29815507.359999999</v>
          </cell>
          <cell r="P139">
            <v>-34545913.359999999</v>
          </cell>
          <cell r="Q139">
            <v>-35295407.859999999</v>
          </cell>
          <cell r="R139">
            <v>-37097652.109999999</v>
          </cell>
          <cell r="S139">
            <v>-26610915.02</v>
          </cell>
          <cell r="T139">
            <v>-20482735.93</v>
          </cell>
          <cell r="U139">
            <v>-30550445.890000001</v>
          </cell>
          <cell r="V139">
            <v>-24125262.649999999</v>
          </cell>
          <cell r="W139">
            <v>-6999953.4699999997</v>
          </cell>
          <cell r="X139">
            <v>-3231679.07</v>
          </cell>
          <cell r="Y139">
            <v>-3708083.95</v>
          </cell>
          <cell r="Z139">
            <v>-6934501.6399999997</v>
          </cell>
          <cell r="AA139">
            <v>-18207635.309999999</v>
          </cell>
          <cell r="AB139">
            <v>-26084881.629999999</v>
          </cell>
          <cell r="AC139">
            <v>-34534578.950000003</v>
          </cell>
          <cell r="AD139">
            <v>-36183826.310000002</v>
          </cell>
          <cell r="AE139">
            <v>-29525119.149999999</v>
          </cell>
          <cell r="AF139">
            <v>-30824754.399999999</v>
          </cell>
          <cell r="AG139">
            <v>-44132046.289999999</v>
          </cell>
          <cell r="AH139">
            <v>-31563462.27</v>
          </cell>
          <cell r="AI139">
            <v>-12012116.970000001</v>
          </cell>
          <cell r="AJ139">
            <v>-5760511.2800000003</v>
          </cell>
          <cell r="AK139">
            <v>-9566779.4399999995</v>
          </cell>
          <cell r="AM139">
            <v>-5843488.7800000003</v>
          </cell>
          <cell r="AN139">
            <v>-7257106.9999999991</v>
          </cell>
          <cell r="AO139">
            <v>-16714911.58</v>
          </cell>
          <cell r="AP139">
            <v>-4730406</v>
          </cell>
          <cell r="AQ139">
            <v>-749494.5</v>
          </cell>
          <cell r="AR139">
            <v>-1802244.25</v>
          </cell>
          <cell r="AS139">
            <v>10486737.09</v>
          </cell>
          <cell r="AT139">
            <v>6128179.0899999999</v>
          </cell>
          <cell r="AU139">
            <v>-10067709.960000001</v>
          </cell>
          <cell r="AV139">
            <v>6425183.2400000021</v>
          </cell>
          <cell r="AW139">
            <v>17125309.18</v>
          </cell>
          <cell r="AX139">
            <v>3768274.4</v>
          </cell>
          <cell r="AY139">
            <v>-3708083.95</v>
          </cell>
          <cell r="AZ139">
            <v>-3226417.6899999995</v>
          </cell>
          <cell r="BA139">
            <v>-11273133.669999998</v>
          </cell>
          <cell r="BB139">
            <v>-7877246.3200000003</v>
          </cell>
          <cell r="BC139">
            <v>-8449697.320000004</v>
          </cell>
          <cell r="BD139">
            <v>-1649247.3599999994</v>
          </cell>
          <cell r="BE139">
            <v>6658707.1600000039</v>
          </cell>
          <cell r="BF139">
            <v>-1299635.25</v>
          </cell>
          <cell r="BG139">
            <v>-13307291.890000001</v>
          </cell>
          <cell r="BH139">
            <v>12568584.02</v>
          </cell>
          <cell r="BI139">
            <v>19551345.299999997</v>
          </cell>
          <cell r="BJ139">
            <v>6251605.6900000004</v>
          </cell>
          <cell r="BK139">
            <v>-9566779.4399999995</v>
          </cell>
        </row>
        <row r="140">
          <cell r="D140">
            <v>233406</v>
          </cell>
          <cell r="E140" t="str">
            <v>ICL-Suspense</v>
          </cell>
          <cell r="F140">
            <v>255301000</v>
          </cell>
          <cell r="G140" t="str">
            <v>Sub Reinv Earn BofY</v>
          </cell>
          <cell r="H140">
            <v>0</v>
          </cell>
          <cell r="I140" t="str">
            <v/>
          </cell>
          <cell r="J140">
            <v>0</v>
          </cell>
          <cell r="K140" t="str">
            <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D141">
            <v>233424</v>
          </cell>
          <cell r="E141" t="str">
            <v>ICL- Dimension data</v>
          </cell>
          <cell r="F141">
            <v>255301000</v>
          </cell>
          <cell r="G141" t="str">
            <v>Sub Reinv Earn BofY</v>
          </cell>
          <cell r="H141">
            <v>0</v>
          </cell>
          <cell r="I141" t="str">
            <v/>
          </cell>
          <cell r="J141">
            <v>0</v>
          </cell>
          <cell r="K141" t="str">
            <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row>
        <row r="142">
          <cell r="D142">
            <v>233409</v>
          </cell>
          <cell r="E142" t="str">
            <v>ICL-BNTL</v>
          </cell>
          <cell r="F142">
            <v>230101000</v>
          </cell>
          <cell r="G142" t="str">
            <v>Cons Aff - Cur - A/P</v>
          </cell>
          <cell r="H142">
            <v>0</v>
          </cell>
          <cell r="I142" t="str">
            <v/>
          </cell>
          <cell r="J142">
            <v>0</v>
          </cell>
          <cell r="K142" t="str">
            <v/>
          </cell>
          <cell r="L142">
            <v>0</v>
          </cell>
          <cell r="M142">
            <v>-294646333.75</v>
          </cell>
          <cell r="N142">
            <v>-209774431.74000001</v>
          </cell>
          <cell r="O142">
            <v>-115956593.78</v>
          </cell>
          <cell r="P142">
            <v>51536396.390000001</v>
          </cell>
          <cell r="Q142">
            <v>49073655</v>
          </cell>
          <cell r="R142">
            <v>262216989.88</v>
          </cell>
          <cell r="S142">
            <v>274771655.54000002</v>
          </cell>
          <cell r="T142">
            <v>242147050.08000001</v>
          </cell>
          <cell r="U142">
            <v>117071115.11</v>
          </cell>
          <cell r="V142">
            <v>137131053.33000001</v>
          </cell>
          <cell r="W142">
            <v>140579508.88999999</v>
          </cell>
          <cell r="X142">
            <v>122414131.3</v>
          </cell>
          <cell r="Y142">
            <v>113803648.31999999</v>
          </cell>
          <cell r="Z142">
            <v>111831686.20999999</v>
          </cell>
          <cell r="AA142">
            <v>195292242.68000001</v>
          </cell>
          <cell r="AB142">
            <v>271513964.39999998</v>
          </cell>
          <cell r="AC142">
            <v>240610483.72999999</v>
          </cell>
          <cell r="AD142">
            <v>146463741.71000001</v>
          </cell>
          <cell r="AE142">
            <v>25299109.809999999</v>
          </cell>
          <cell r="AF142">
            <v>41387676.630000003</v>
          </cell>
          <cell r="AG142">
            <v>51263475.290000007</v>
          </cell>
          <cell r="AH142">
            <v>37555113.560000002</v>
          </cell>
          <cell r="AI142">
            <v>53688618.490000002</v>
          </cell>
          <cell r="AJ142">
            <v>6500380.6699999999</v>
          </cell>
          <cell r="AK142">
            <v>12868017.52</v>
          </cell>
          <cell r="AM142">
            <v>-294646333.75</v>
          </cell>
          <cell r="AN142">
            <v>84871902.00999999</v>
          </cell>
          <cell r="AO142">
            <v>93817837.960000008</v>
          </cell>
          <cell r="AP142">
            <v>167492990.17000002</v>
          </cell>
          <cell r="AQ142">
            <v>-2462741.3900000006</v>
          </cell>
          <cell r="AR142">
            <v>213143334.88</v>
          </cell>
          <cell r="AS142">
            <v>12554665.660000026</v>
          </cell>
          <cell r="AT142">
            <v>-32624605.460000008</v>
          </cell>
          <cell r="AU142">
            <v>-125075934.97000001</v>
          </cell>
          <cell r="AV142">
            <v>20059938.220000014</v>
          </cell>
          <cell r="AW142">
            <v>3448455.5599999726</v>
          </cell>
          <cell r="AX142">
            <v>-18165377.589999989</v>
          </cell>
          <cell r="AY142">
            <v>113803648.31999999</v>
          </cell>
          <cell r="AZ142">
            <v>-1971962.1099999994</v>
          </cell>
          <cell r="BA142">
            <v>83460556.470000014</v>
          </cell>
          <cell r="BB142">
            <v>76221721.719999969</v>
          </cell>
          <cell r="BC142">
            <v>-30903480.669999987</v>
          </cell>
          <cell r="BD142">
            <v>-94146742.019999981</v>
          </cell>
          <cell r="BE142">
            <v>-121164631.90000001</v>
          </cell>
          <cell r="BF142">
            <v>16088566.820000004</v>
          </cell>
          <cell r="BG142">
            <v>9875798.6600000039</v>
          </cell>
          <cell r="BH142">
            <v>-13708361.730000004</v>
          </cell>
          <cell r="BI142">
            <v>16133504.93</v>
          </cell>
          <cell r="BJ142">
            <v>-47188237.82</v>
          </cell>
          <cell r="BK142">
            <v>12868017.52</v>
          </cell>
        </row>
        <row r="143">
          <cell r="D143">
            <v>233410</v>
          </cell>
          <cell r="E143" t="str">
            <v>ICL-Troika</v>
          </cell>
          <cell r="F143">
            <v>230101000</v>
          </cell>
          <cell r="G143" t="str">
            <v>Cons Aff - Cur - A/P</v>
          </cell>
          <cell r="H143">
            <v>0</v>
          </cell>
          <cell r="I143" t="str">
            <v/>
          </cell>
          <cell r="J143">
            <v>0</v>
          </cell>
          <cell r="K143" t="str">
            <v/>
          </cell>
          <cell r="L143">
            <v>0</v>
          </cell>
          <cell r="M143">
            <v>71030773.359999999</v>
          </cell>
          <cell r="N143">
            <v>71813399.280000001</v>
          </cell>
          <cell r="O143">
            <v>127943242.58</v>
          </cell>
          <cell r="P143">
            <v>185727.29</v>
          </cell>
          <cell r="Q143">
            <v>11062610.199999999</v>
          </cell>
          <cell r="R143">
            <v>-40221521.039999999</v>
          </cell>
          <cell r="S143">
            <v>-34222128.770000003</v>
          </cell>
          <cell r="T143">
            <v>-33198476.43</v>
          </cell>
          <cell r="U143">
            <v>-15050492.560000001</v>
          </cell>
          <cell r="V143">
            <v>-20424795.350000001</v>
          </cell>
          <cell r="W143">
            <v>-19745755.120000001</v>
          </cell>
          <cell r="X143">
            <v>-21308254.710000001</v>
          </cell>
          <cell r="Y143">
            <v>-16343286.039999999</v>
          </cell>
          <cell r="Z143">
            <v>-23380034.670000002</v>
          </cell>
          <cell r="AA143">
            <v>-23126316.739999998</v>
          </cell>
          <cell r="AB143">
            <v>-21881440.48</v>
          </cell>
          <cell r="AC143">
            <v>-23347645.239999998</v>
          </cell>
          <cell r="AD143">
            <v>-21890203.809999999</v>
          </cell>
          <cell r="AE143">
            <v>-23099786.82</v>
          </cell>
          <cell r="AF143">
            <v>-22980441.43</v>
          </cell>
          <cell r="AG143">
            <v>-23778484.550000001</v>
          </cell>
          <cell r="AH143">
            <v>-24382403.350000001</v>
          </cell>
          <cell r="AI143">
            <v>-10023103.6</v>
          </cell>
          <cell r="AJ143">
            <v>-10195453.32</v>
          </cell>
          <cell r="AK143">
            <v>-10887457.51</v>
          </cell>
          <cell r="AM143">
            <v>71030773.359999999</v>
          </cell>
          <cell r="AN143">
            <v>782625.92000000179</v>
          </cell>
          <cell r="AO143">
            <v>56129843.299999997</v>
          </cell>
          <cell r="AP143">
            <v>-127757515.28999999</v>
          </cell>
          <cell r="AQ143">
            <v>10876882.91</v>
          </cell>
          <cell r="AR143">
            <v>-51284131.239999995</v>
          </cell>
          <cell r="AS143">
            <v>5999392.2699999958</v>
          </cell>
          <cell r="AT143">
            <v>1023652.3400000036</v>
          </cell>
          <cell r="AU143">
            <v>18147983.869999997</v>
          </cell>
          <cell r="AV143">
            <v>-5374302.790000001</v>
          </cell>
          <cell r="AW143">
            <v>679040.23000000045</v>
          </cell>
          <cell r="AX143">
            <v>-1562499.5899999999</v>
          </cell>
          <cell r="AY143">
            <v>-16343286.039999999</v>
          </cell>
          <cell r="AZ143">
            <v>-7036748.6300000027</v>
          </cell>
          <cell r="BA143">
            <v>253717.93000000343</v>
          </cell>
          <cell r="BB143">
            <v>1244876.2599999979</v>
          </cell>
          <cell r="BC143">
            <v>-1466204.7599999979</v>
          </cell>
          <cell r="BD143">
            <v>1457441.4299999997</v>
          </cell>
          <cell r="BE143">
            <v>-1209583.0100000016</v>
          </cell>
          <cell r="BF143">
            <v>119345.3900000006</v>
          </cell>
          <cell r="BG143">
            <v>-798043.12000000104</v>
          </cell>
          <cell r="BH143">
            <v>-603918.80000000075</v>
          </cell>
          <cell r="BI143">
            <v>14359299.750000002</v>
          </cell>
          <cell r="BJ143">
            <v>-172349.72000000067</v>
          </cell>
          <cell r="BK143">
            <v>-10887457.51</v>
          </cell>
        </row>
        <row r="144">
          <cell r="D144" t="str">
            <v>233416.CORP</v>
          </cell>
          <cell r="E144" t="str">
            <v>ICL-F&amp;NCC Corporate</v>
          </cell>
          <cell r="F144">
            <v>230101000</v>
          </cell>
          <cell r="G144" t="str">
            <v>Cons Aff - Cur - A/P</v>
          </cell>
          <cell r="H144">
            <v>0</v>
          </cell>
          <cell r="I144" t="str">
            <v/>
          </cell>
          <cell r="J144">
            <v>0</v>
          </cell>
          <cell r="K144" t="str">
            <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row>
        <row r="145">
          <cell r="D145">
            <v>233420</v>
          </cell>
          <cell r="E145" t="str">
            <v>ICL-CCS-Pty-Ltd</v>
          </cell>
          <cell r="F145">
            <v>230101000</v>
          </cell>
          <cell r="G145" t="str">
            <v>Cons Aff - Cur - A/P</v>
          </cell>
          <cell r="H145">
            <v>0</v>
          </cell>
          <cell r="I145" t="str">
            <v/>
          </cell>
          <cell r="J145">
            <v>0</v>
          </cell>
          <cell r="K145" t="str">
            <v/>
          </cell>
          <cell r="L145">
            <v>0</v>
          </cell>
          <cell r="M145">
            <v>-9315463.9000000004</v>
          </cell>
          <cell r="N145">
            <v>-7558734.9000000004</v>
          </cell>
          <cell r="O145">
            <v>-7686049.9000000004</v>
          </cell>
          <cell r="P145">
            <v>-8067872.9000000004</v>
          </cell>
          <cell r="Q145">
            <v>-8412830.9000000004</v>
          </cell>
          <cell r="R145">
            <v>-7635937.9000000004</v>
          </cell>
          <cell r="S145">
            <v>-7809383.9000000004</v>
          </cell>
          <cell r="T145">
            <v>-8066379.9000000004</v>
          </cell>
          <cell r="U145">
            <v>-8384299.9000000004</v>
          </cell>
          <cell r="V145">
            <v>-8777851.9000000004</v>
          </cell>
          <cell r="W145">
            <v>-7949226.9000000004</v>
          </cell>
          <cell r="X145">
            <v>-10436657.369999999</v>
          </cell>
          <cell r="Y145">
            <v>-10249486.369999999</v>
          </cell>
          <cell r="Z145">
            <v>-10231608.77</v>
          </cell>
          <cell r="AA145">
            <v>-12008429.77</v>
          </cell>
          <cell r="AB145">
            <v>-13890703.77</v>
          </cell>
          <cell r="AC145">
            <v>-14453203.77</v>
          </cell>
          <cell r="AD145">
            <v>-13968796.77</v>
          </cell>
          <cell r="AE145">
            <v>-10472534.77</v>
          </cell>
          <cell r="AF145">
            <v>-10563208.77</v>
          </cell>
          <cell r="AG145">
            <v>-7635844.8899999997</v>
          </cell>
          <cell r="AH145">
            <v>0</v>
          </cell>
          <cell r="AI145">
            <v>0</v>
          </cell>
          <cell r="AJ145">
            <v>0</v>
          </cell>
          <cell r="AK145">
            <v>0</v>
          </cell>
          <cell r="AM145">
            <v>-9315463.9000000004</v>
          </cell>
          <cell r="AN145">
            <v>1756729</v>
          </cell>
          <cell r="AO145">
            <v>-127315</v>
          </cell>
          <cell r="AP145">
            <v>-381823</v>
          </cell>
          <cell r="AQ145">
            <v>-344958</v>
          </cell>
          <cell r="AR145">
            <v>776893</v>
          </cell>
          <cell r="AS145">
            <v>-173446</v>
          </cell>
          <cell r="AT145">
            <v>-256996</v>
          </cell>
          <cell r="AU145">
            <v>-317920</v>
          </cell>
          <cell r="AV145">
            <v>-393552</v>
          </cell>
          <cell r="AW145">
            <v>828625</v>
          </cell>
          <cell r="AX145">
            <v>-2487430.4699999988</v>
          </cell>
          <cell r="AY145">
            <v>-10249486.369999999</v>
          </cell>
          <cell r="AZ145">
            <v>17877.599999999627</v>
          </cell>
          <cell r="BA145">
            <v>-1776821</v>
          </cell>
          <cell r="BB145">
            <v>-1882274</v>
          </cell>
          <cell r="BC145">
            <v>-562500</v>
          </cell>
          <cell r="BD145">
            <v>484407</v>
          </cell>
          <cell r="BE145">
            <v>3496262</v>
          </cell>
          <cell r="BF145">
            <v>-90674</v>
          </cell>
          <cell r="BG145">
            <v>2927363.88</v>
          </cell>
          <cell r="BH145">
            <v>7635844.8899999997</v>
          </cell>
          <cell r="BI145">
            <v>0</v>
          </cell>
          <cell r="BJ145">
            <v>0</v>
          </cell>
          <cell r="BK145">
            <v>0</v>
          </cell>
        </row>
        <row r="146">
          <cell r="D146">
            <v>233421</v>
          </cell>
          <cell r="E146" t="str">
            <v>ICL-Vietnam</v>
          </cell>
          <cell r="F146">
            <v>230101000</v>
          </cell>
          <cell r="G146" t="str">
            <v>Cons Aff - Cur - A/P</v>
          </cell>
          <cell r="H146">
            <v>0</v>
          </cell>
          <cell r="I146" t="str">
            <v/>
          </cell>
          <cell r="J146">
            <v>0</v>
          </cell>
          <cell r="K146" t="str">
            <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D147">
            <v>233422</v>
          </cell>
          <cell r="E147" t="str">
            <v>ICL-CCS-Asia-Ltd</v>
          </cell>
          <cell r="F147">
            <v>230101000</v>
          </cell>
          <cell r="G147" t="str">
            <v>Cons Aff - Cur - A/P</v>
          </cell>
          <cell r="H147">
            <v>0</v>
          </cell>
          <cell r="I147" t="str">
            <v/>
          </cell>
          <cell r="J147">
            <v>0</v>
          </cell>
          <cell r="K147" t="str">
            <v/>
          </cell>
          <cell r="L147">
            <v>0</v>
          </cell>
          <cell r="M147">
            <v>0</v>
          </cell>
          <cell r="N147">
            <v>0</v>
          </cell>
          <cell r="O147">
            <v>0</v>
          </cell>
          <cell r="P147">
            <v>0</v>
          </cell>
          <cell r="Q147">
            <v>0</v>
          </cell>
          <cell r="R147">
            <v>0</v>
          </cell>
          <cell r="S147">
            <v>0</v>
          </cell>
          <cell r="T147">
            <v>0</v>
          </cell>
          <cell r="U147">
            <v>0</v>
          </cell>
          <cell r="V147">
            <v>0</v>
          </cell>
          <cell r="W147">
            <v>0</v>
          </cell>
          <cell r="X147">
            <v>-84605157</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M147">
            <v>0</v>
          </cell>
          <cell r="AN147">
            <v>0</v>
          </cell>
          <cell r="AO147">
            <v>0</v>
          </cell>
          <cell r="AP147">
            <v>0</v>
          </cell>
          <cell r="AQ147">
            <v>0</v>
          </cell>
          <cell r="AR147">
            <v>0</v>
          </cell>
          <cell r="AS147">
            <v>0</v>
          </cell>
          <cell r="AT147">
            <v>0</v>
          </cell>
          <cell r="AU147">
            <v>0</v>
          </cell>
          <cell r="AV147">
            <v>0</v>
          </cell>
          <cell r="AW147">
            <v>0</v>
          </cell>
          <cell r="AX147">
            <v>-84605157</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D148">
            <v>233423</v>
          </cell>
          <cell r="E148" t="str">
            <v>ICL-Bevserv Intl</v>
          </cell>
          <cell r="F148">
            <v>230101000</v>
          </cell>
          <cell r="G148" t="str">
            <v>Cons Aff - Cur - A/P</v>
          </cell>
          <cell r="H148">
            <v>0</v>
          </cell>
          <cell r="I148" t="str">
            <v/>
          </cell>
          <cell r="J148">
            <v>0</v>
          </cell>
          <cell r="K148" t="str">
            <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D149">
            <v>233425</v>
          </cell>
          <cell r="E149" t="str">
            <v>ICL-Bangladesh</v>
          </cell>
          <cell r="F149">
            <v>255301000</v>
          </cell>
          <cell r="G149" t="str">
            <v>Sub Reinv Earn BofY</v>
          </cell>
          <cell r="H149">
            <v>0</v>
          </cell>
          <cell r="I149" t="str">
            <v/>
          </cell>
          <cell r="J149">
            <v>0</v>
          </cell>
          <cell r="K149" t="str">
            <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D150">
            <v>233426</v>
          </cell>
          <cell r="E150" t="str">
            <v>BevServ(SA)(Pty)Ltd</v>
          </cell>
          <cell r="F150">
            <v>255301000</v>
          </cell>
          <cell r="G150" t="str">
            <v>Sub Reinv Earn BofY</v>
          </cell>
          <cell r="H150">
            <v>0</v>
          </cell>
          <cell r="I150" t="str">
            <v/>
          </cell>
          <cell r="J150">
            <v>0</v>
          </cell>
          <cell r="K150" t="str">
            <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D151">
            <v>233427</v>
          </cell>
          <cell r="E151" t="str">
            <v>ICL-Coca-Cola Kwanza Ltd</v>
          </cell>
          <cell r="F151">
            <v>255301000</v>
          </cell>
          <cell r="G151" t="str">
            <v>Sub Reinv Earn BofY</v>
          </cell>
          <cell r="H151">
            <v>0</v>
          </cell>
          <cell r="I151" t="str">
            <v/>
          </cell>
          <cell r="J151">
            <v>0</v>
          </cell>
          <cell r="K151" t="str">
            <v/>
          </cell>
          <cell r="L151">
            <v>0</v>
          </cell>
          <cell r="M151">
            <v>0</v>
          </cell>
          <cell r="N151">
            <v>0</v>
          </cell>
          <cell r="O151">
            <v>0</v>
          </cell>
          <cell r="P151">
            <v>0</v>
          </cell>
          <cell r="Q151">
            <v>0</v>
          </cell>
          <cell r="R151">
            <v>0</v>
          </cell>
          <cell r="S151">
            <v>-14487</v>
          </cell>
          <cell r="T151">
            <v>0</v>
          </cell>
          <cell r="U151">
            <v>0</v>
          </cell>
          <cell r="V151">
            <v>0</v>
          </cell>
          <cell r="W151">
            <v>0</v>
          </cell>
          <cell r="X151">
            <v>-231900.96</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M151">
            <v>0</v>
          </cell>
          <cell r="AN151">
            <v>0</v>
          </cell>
          <cell r="AO151">
            <v>0</v>
          </cell>
          <cell r="AP151">
            <v>0</v>
          </cell>
          <cell r="AQ151">
            <v>0</v>
          </cell>
          <cell r="AR151">
            <v>0</v>
          </cell>
          <cell r="AS151">
            <v>-14487</v>
          </cell>
          <cell r="AT151">
            <v>14487</v>
          </cell>
          <cell r="AU151">
            <v>0</v>
          </cell>
          <cell r="AV151">
            <v>0</v>
          </cell>
          <cell r="AW151">
            <v>0</v>
          </cell>
          <cell r="AX151">
            <v>-231900.96</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D152">
            <v>233428</v>
          </cell>
          <cell r="E152" t="str">
            <v>ICL- Global Services</v>
          </cell>
          <cell r="F152">
            <v>205105000</v>
          </cell>
          <cell r="G152" t="str">
            <v>A/P - Mics.</v>
          </cell>
          <cell r="H152">
            <v>0</v>
          </cell>
          <cell r="I152" t="str">
            <v/>
          </cell>
          <cell r="J152">
            <v>0</v>
          </cell>
          <cell r="K152" t="str">
            <v/>
          </cell>
          <cell r="L152">
            <v>0</v>
          </cell>
          <cell r="M152">
            <v>-3733936</v>
          </cell>
          <cell r="N152">
            <v>-3733936</v>
          </cell>
          <cell r="O152">
            <v>-3117599.5</v>
          </cell>
          <cell r="P152">
            <v>-3821370.22</v>
          </cell>
          <cell r="Q152">
            <v>-3602633.64</v>
          </cell>
          <cell r="R152">
            <v>-2420871.1800000002</v>
          </cell>
          <cell r="S152">
            <v>-1523091.9</v>
          </cell>
          <cell r="T152">
            <v>-373753.02</v>
          </cell>
          <cell r="U152">
            <v>-355166.02</v>
          </cell>
          <cell r="V152">
            <v>-863346.02</v>
          </cell>
          <cell r="W152">
            <v>-977329.07</v>
          </cell>
          <cell r="X152">
            <v>-1644455.35</v>
          </cell>
          <cell r="Y152">
            <v>-505050.3</v>
          </cell>
          <cell r="Z152">
            <v>-1110389.27</v>
          </cell>
          <cell r="AA152">
            <v>-1154360.3</v>
          </cell>
          <cell r="AB152">
            <v>470737.7</v>
          </cell>
          <cell r="AC152">
            <v>470737.7</v>
          </cell>
          <cell r="AD152">
            <v>-96572.3</v>
          </cell>
          <cell r="AE152">
            <v>-524508.30000000005</v>
          </cell>
          <cell r="AF152">
            <v>-453563.3</v>
          </cell>
          <cell r="AG152">
            <v>-432993</v>
          </cell>
          <cell r="AH152">
            <v>0</v>
          </cell>
          <cell r="AI152">
            <v>0</v>
          </cell>
          <cell r="AJ152">
            <v>0</v>
          </cell>
          <cell r="AK152">
            <v>0</v>
          </cell>
          <cell r="AM152">
            <v>-3733936</v>
          </cell>
          <cell r="AN152">
            <v>0</v>
          </cell>
          <cell r="AO152">
            <v>616336.5</v>
          </cell>
          <cell r="AP152">
            <v>-703770.7200000002</v>
          </cell>
          <cell r="AQ152">
            <v>218736.58000000007</v>
          </cell>
          <cell r="AR152">
            <v>1181762.46</v>
          </cell>
          <cell r="AS152">
            <v>897779.28000000026</v>
          </cell>
          <cell r="AT152">
            <v>1149338.8799999999</v>
          </cell>
          <cell r="AU152">
            <v>18587</v>
          </cell>
          <cell r="AV152">
            <v>-508180</v>
          </cell>
          <cell r="AW152">
            <v>-113983.04999999993</v>
          </cell>
          <cell r="AX152">
            <v>-667126.28000000014</v>
          </cell>
          <cell r="AY152">
            <v>-505050.3</v>
          </cell>
          <cell r="AZ152">
            <v>-605338.97</v>
          </cell>
          <cell r="BA152">
            <v>-43971.030000000028</v>
          </cell>
          <cell r="BB152">
            <v>1625098</v>
          </cell>
          <cell r="BC152">
            <v>0</v>
          </cell>
          <cell r="BD152">
            <v>-567310</v>
          </cell>
          <cell r="BE152">
            <v>-427936.00000000006</v>
          </cell>
          <cell r="BF152">
            <v>70945.000000000058</v>
          </cell>
          <cell r="BG152">
            <v>20570.299999999988</v>
          </cell>
          <cell r="BH152">
            <v>432993</v>
          </cell>
          <cell r="BI152">
            <v>0</v>
          </cell>
          <cell r="BJ152">
            <v>0</v>
          </cell>
          <cell r="BK152">
            <v>0</v>
          </cell>
        </row>
        <row r="153">
          <cell r="D153">
            <v>233429</v>
          </cell>
          <cell r="E153" t="str">
            <v>ICL-Cambodia Beverage Co Ltd</v>
          </cell>
          <cell r="F153">
            <v>255301000</v>
          </cell>
          <cell r="G153" t="str">
            <v>Sub Reinv Earn BofY</v>
          </cell>
          <cell r="H153">
            <v>0</v>
          </cell>
          <cell r="I153" t="str">
            <v/>
          </cell>
          <cell r="J153">
            <v>0</v>
          </cell>
          <cell r="K153" t="str">
            <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D154">
            <v>233430</v>
          </cell>
          <cell r="E154" t="str">
            <v>Dataflo SA (Pty) Ltd</v>
          </cell>
          <cell r="F154">
            <v>255301000</v>
          </cell>
          <cell r="G154" t="str">
            <v>Sub Reinv Earn BofY</v>
          </cell>
          <cell r="H154">
            <v>0</v>
          </cell>
          <cell r="I154" t="str">
            <v/>
          </cell>
          <cell r="J154">
            <v>0</v>
          </cell>
          <cell r="K154" t="str">
            <v/>
          </cell>
          <cell r="L154">
            <v>0</v>
          </cell>
          <cell r="M154">
            <v>15711716.48</v>
          </cell>
          <cell r="N154">
            <v>15872995.609999999</v>
          </cell>
          <cell r="O154">
            <v>14843387.449999999</v>
          </cell>
          <cell r="P154">
            <v>14843387.449999999</v>
          </cell>
          <cell r="Q154">
            <v>15838556.609999999</v>
          </cell>
          <cell r="R154">
            <v>15879334.1</v>
          </cell>
          <cell r="S154">
            <v>16085382.1</v>
          </cell>
          <cell r="T154">
            <v>16219029.1</v>
          </cell>
          <cell r="U154">
            <v>16219029.1</v>
          </cell>
          <cell r="V154">
            <v>16298129.1</v>
          </cell>
          <cell r="W154">
            <v>16298129.1</v>
          </cell>
          <cell r="X154">
            <v>0</v>
          </cell>
          <cell r="Y154">
            <v>0</v>
          </cell>
          <cell r="Z154">
            <v>0</v>
          </cell>
          <cell r="AA154">
            <v>-305415</v>
          </cell>
          <cell r="AB154">
            <v>18330</v>
          </cell>
          <cell r="AC154">
            <v>18330</v>
          </cell>
          <cell r="AD154">
            <v>18330</v>
          </cell>
          <cell r="AE154">
            <v>18330</v>
          </cell>
          <cell r="AF154">
            <v>0</v>
          </cell>
          <cell r="AG154">
            <v>0</v>
          </cell>
          <cell r="AH154">
            <v>0</v>
          </cell>
          <cell r="AI154">
            <v>0</v>
          </cell>
          <cell r="AJ154">
            <v>0</v>
          </cell>
          <cell r="AK154">
            <v>0</v>
          </cell>
          <cell r="AM154">
            <v>15711716.48</v>
          </cell>
          <cell r="AN154">
            <v>161279.12999999896</v>
          </cell>
          <cell r="AO154">
            <v>-1029608.1600000001</v>
          </cell>
          <cell r="AP154">
            <v>0</v>
          </cell>
          <cell r="AQ154">
            <v>995169.16000000015</v>
          </cell>
          <cell r="AR154">
            <v>40777.490000000224</v>
          </cell>
          <cell r="AS154">
            <v>206048</v>
          </cell>
          <cell r="AT154">
            <v>133647</v>
          </cell>
          <cell r="AU154">
            <v>0</v>
          </cell>
          <cell r="AV154">
            <v>79100</v>
          </cell>
          <cell r="AW154">
            <v>0</v>
          </cell>
          <cell r="AX154">
            <v>-16298129.1</v>
          </cell>
          <cell r="AY154">
            <v>0</v>
          </cell>
          <cell r="AZ154">
            <v>0</v>
          </cell>
          <cell r="BA154">
            <v>-305415</v>
          </cell>
          <cell r="BB154">
            <v>323745</v>
          </cell>
          <cell r="BC154">
            <v>0</v>
          </cell>
          <cell r="BD154">
            <v>0</v>
          </cell>
          <cell r="BE154">
            <v>0</v>
          </cell>
          <cell r="BF154">
            <v>-18330</v>
          </cell>
          <cell r="BG154">
            <v>0</v>
          </cell>
          <cell r="BH154">
            <v>0</v>
          </cell>
          <cell r="BI154">
            <v>0</v>
          </cell>
          <cell r="BJ154">
            <v>0</v>
          </cell>
          <cell r="BK154">
            <v>0</v>
          </cell>
        </row>
        <row r="155">
          <cell r="D155">
            <v>233431</v>
          </cell>
          <cell r="E155" t="str">
            <v>CCS Marketing Service</v>
          </cell>
          <cell r="F155">
            <v>255301000</v>
          </cell>
          <cell r="G155" t="str">
            <v>Sub Reinv Earn BofY</v>
          </cell>
          <cell r="H155">
            <v>0</v>
          </cell>
          <cell r="I155" t="str">
            <v/>
          </cell>
          <cell r="J155">
            <v>0</v>
          </cell>
          <cell r="K155" t="str">
            <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D156">
            <v>233405</v>
          </cell>
          <cell r="E156" t="str">
            <v>ICL Srilanka</v>
          </cell>
          <cell r="F156">
            <v>255301000</v>
          </cell>
          <cell r="G156" t="str">
            <v>Sub Reinv Earn BofY</v>
          </cell>
          <cell r="H156">
            <v>0</v>
          </cell>
          <cell r="I156" t="str">
            <v/>
          </cell>
          <cell r="J156">
            <v>0</v>
          </cell>
          <cell r="K156" t="str">
            <v/>
          </cell>
          <cell r="L156">
            <v>0</v>
          </cell>
          <cell r="M156">
            <v>-5063</v>
          </cell>
          <cell r="N156">
            <v>0</v>
          </cell>
          <cell r="O156">
            <v>0</v>
          </cell>
          <cell r="P156">
            <v>-8023</v>
          </cell>
          <cell r="Q156">
            <v>-8023</v>
          </cell>
          <cell r="R156">
            <v>-5233</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M156">
            <v>-5063</v>
          </cell>
          <cell r="AN156">
            <v>5063</v>
          </cell>
          <cell r="AO156">
            <v>0</v>
          </cell>
          <cell r="AP156">
            <v>-8023</v>
          </cell>
          <cell r="AQ156">
            <v>0</v>
          </cell>
          <cell r="AR156">
            <v>2790</v>
          </cell>
          <cell r="AS156">
            <v>5233</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row>
        <row r="157">
          <cell r="D157">
            <v>233450</v>
          </cell>
          <cell r="E157" t="str">
            <v>MIDI Claims A/C</v>
          </cell>
          <cell r="F157">
            <v>205101000</v>
          </cell>
          <cell r="G157" t="str">
            <v>Accounts Payable Trade</v>
          </cell>
          <cell r="H157">
            <v>0</v>
          </cell>
          <cell r="I157" t="str">
            <v/>
          </cell>
          <cell r="J157">
            <v>0</v>
          </cell>
          <cell r="K157" t="str">
            <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row>
        <row r="158">
          <cell r="D158">
            <v>233451</v>
          </cell>
          <cell r="E158" t="str">
            <v>Atlantic Claims A/C</v>
          </cell>
          <cell r="F158">
            <v>230101000</v>
          </cell>
          <cell r="G158" t="str">
            <v>Cons Aff - Cur - A/P</v>
          </cell>
          <cell r="H158">
            <v>0</v>
          </cell>
          <cell r="I158" t="str">
            <v/>
          </cell>
          <cell r="J158">
            <v>0</v>
          </cell>
          <cell r="K158" t="str">
            <v/>
          </cell>
          <cell r="L158">
            <v>0</v>
          </cell>
          <cell r="M158">
            <v>106889082</v>
          </cell>
          <cell r="N158">
            <v>134013107.93000001</v>
          </cell>
          <cell r="O158">
            <v>137311805.97</v>
          </cell>
          <cell r="P158">
            <v>168405740.75</v>
          </cell>
          <cell r="Q158">
            <v>177505159.63999999</v>
          </cell>
          <cell r="R158">
            <v>179060015.08000001</v>
          </cell>
          <cell r="S158">
            <v>179060015.08000001</v>
          </cell>
          <cell r="T158">
            <v>192797567.00999999</v>
          </cell>
          <cell r="U158">
            <v>192797567.00999999</v>
          </cell>
          <cell r="V158">
            <v>192797567.00999999</v>
          </cell>
          <cell r="W158">
            <v>201592245.00999999</v>
          </cell>
          <cell r="X158">
            <v>254446565.06999999</v>
          </cell>
          <cell r="Y158">
            <v>101530184.72</v>
          </cell>
          <cell r="Z158">
            <v>101530184.72</v>
          </cell>
          <cell r="AA158">
            <v>79911531.340000004</v>
          </cell>
          <cell r="AB158">
            <v>113093916.47</v>
          </cell>
          <cell r="AC158">
            <v>103636665.45999999</v>
          </cell>
          <cell r="AD158">
            <v>94656328.060000002</v>
          </cell>
          <cell r="AE158">
            <v>162133539.06</v>
          </cell>
          <cell r="AF158">
            <v>172144565.44999999</v>
          </cell>
          <cell r="AG158">
            <v>146426661.74000001</v>
          </cell>
          <cell r="AH158">
            <v>203788888.44</v>
          </cell>
          <cell r="AI158">
            <v>42548502.960000001</v>
          </cell>
          <cell r="AJ158">
            <v>-35858859.629999995</v>
          </cell>
          <cell r="AK158">
            <v>72040394.840000004</v>
          </cell>
          <cell r="AM158">
            <v>106889082</v>
          </cell>
          <cell r="AN158">
            <v>27124025.930000007</v>
          </cell>
          <cell r="AO158">
            <v>3298698.0399999917</v>
          </cell>
          <cell r="AP158">
            <v>31093934.780000001</v>
          </cell>
          <cell r="AQ158">
            <v>9099418.8899999857</v>
          </cell>
          <cell r="AR158">
            <v>1554855.4400000274</v>
          </cell>
          <cell r="AS158">
            <v>0</v>
          </cell>
          <cell r="AT158">
            <v>13737551.929999977</v>
          </cell>
          <cell r="AU158">
            <v>0</v>
          </cell>
          <cell r="AV158">
            <v>0</v>
          </cell>
          <cell r="AW158">
            <v>8794678</v>
          </cell>
          <cell r="AX158">
            <v>52854320.060000002</v>
          </cell>
          <cell r="AY158">
            <v>101530184.72</v>
          </cell>
          <cell r="AZ158">
            <v>0</v>
          </cell>
          <cell r="BA158">
            <v>-21618653.379999995</v>
          </cell>
          <cell r="BB158">
            <v>33182385.129999995</v>
          </cell>
          <cell r="BC158">
            <v>-9457251.0100000054</v>
          </cell>
          <cell r="BD158">
            <v>-8980337.3999999911</v>
          </cell>
          <cell r="BE158">
            <v>67477211</v>
          </cell>
          <cell r="BF158">
            <v>10011026.389999986</v>
          </cell>
          <cell r="BG158">
            <v>-25717903.709999979</v>
          </cell>
          <cell r="BH158">
            <v>57362226.699999988</v>
          </cell>
          <cell r="BI158">
            <v>-161240385.47999999</v>
          </cell>
          <cell r="BJ158">
            <v>-78407362.590000004</v>
          </cell>
          <cell r="BK158">
            <v>72040394.840000004</v>
          </cell>
        </row>
        <row r="159">
          <cell r="D159">
            <v>234209</v>
          </cell>
          <cell r="E159" t="str">
            <v>ICL-Coca-Cola-Fortune</v>
          </cell>
          <cell r="F159">
            <v>230101000</v>
          </cell>
          <cell r="G159" t="str">
            <v>Cons Aff - Cur - A/P</v>
          </cell>
          <cell r="H159">
            <v>0</v>
          </cell>
          <cell r="I159" t="str">
            <v/>
          </cell>
          <cell r="J159">
            <v>0</v>
          </cell>
          <cell r="K159" t="str">
            <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D160">
            <v>292001</v>
          </cell>
          <cell r="E160" t="str">
            <v>Issued Share Capital</v>
          </cell>
          <cell r="F160">
            <v>255101000</v>
          </cell>
          <cell r="G160" t="str">
            <v>Capital Stock</v>
          </cell>
          <cell r="H160">
            <v>0</v>
          </cell>
          <cell r="I160" t="str">
            <v/>
          </cell>
          <cell r="J160">
            <v>0</v>
          </cell>
          <cell r="K160" t="str">
            <v/>
          </cell>
          <cell r="L160">
            <v>0</v>
          </cell>
          <cell r="M160">
            <v>-194888700</v>
          </cell>
          <cell r="N160">
            <v>-194888700</v>
          </cell>
          <cell r="O160">
            <v>-194888700</v>
          </cell>
          <cell r="P160">
            <v>-194888700</v>
          </cell>
          <cell r="Q160">
            <v>-194888700</v>
          </cell>
          <cell r="R160">
            <v>-194888700</v>
          </cell>
          <cell r="S160">
            <v>-194888700</v>
          </cell>
          <cell r="T160">
            <v>-194888700</v>
          </cell>
          <cell r="U160">
            <v>-194888700</v>
          </cell>
          <cell r="V160">
            <v>-194888700</v>
          </cell>
          <cell r="W160">
            <v>-194888700</v>
          </cell>
          <cell r="X160">
            <v>-194888700</v>
          </cell>
          <cell r="Y160">
            <v>-194888700</v>
          </cell>
          <cell r="Z160">
            <v>-194888700</v>
          </cell>
          <cell r="AA160">
            <v>-194888700</v>
          </cell>
          <cell r="AB160">
            <v>-194888700</v>
          </cell>
          <cell r="AC160">
            <v>-194888700</v>
          </cell>
          <cell r="AD160">
            <v>-194888700</v>
          </cell>
          <cell r="AE160">
            <v>-194888700</v>
          </cell>
          <cell r="AF160">
            <v>-194888700</v>
          </cell>
          <cell r="AG160">
            <v>-194888700</v>
          </cell>
          <cell r="AH160">
            <v>-194888700</v>
          </cell>
          <cell r="AI160">
            <v>-194888700</v>
          </cell>
          <cell r="AJ160">
            <v>-194888700</v>
          </cell>
          <cell r="AK160">
            <v>-194888700</v>
          </cell>
          <cell r="AM160">
            <v>-194888700</v>
          </cell>
          <cell r="AN160">
            <v>0</v>
          </cell>
          <cell r="AO160">
            <v>0</v>
          </cell>
          <cell r="AP160">
            <v>0</v>
          </cell>
          <cell r="AQ160">
            <v>0</v>
          </cell>
          <cell r="AR160">
            <v>0</v>
          </cell>
          <cell r="AS160">
            <v>0</v>
          </cell>
          <cell r="AT160">
            <v>0</v>
          </cell>
          <cell r="AU160">
            <v>0</v>
          </cell>
          <cell r="AV160">
            <v>0</v>
          </cell>
          <cell r="AW160">
            <v>0</v>
          </cell>
          <cell r="AX160">
            <v>0</v>
          </cell>
          <cell r="AY160">
            <v>-194888700</v>
          </cell>
          <cell r="AZ160">
            <v>0</v>
          </cell>
          <cell r="BA160">
            <v>0</v>
          </cell>
          <cell r="BB160">
            <v>0</v>
          </cell>
          <cell r="BC160">
            <v>0</v>
          </cell>
          <cell r="BD160">
            <v>0</v>
          </cell>
          <cell r="BE160">
            <v>0</v>
          </cell>
          <cell r="BF160">
            <v>0</v>
          </cell>
          <cell r="BG160">
            <v>0</v>
          </cell>
          <cell r="BH160">
            <v>0</v>
          </cell>
          <cell r="BI160">
            <v>0</v>
          </cell>
          <cell r="BJ160">
            <v>0</v>
          </cell>
          <cell r="BK160">
            <v>-194888700</v>
          </cell>
        </row>
        <row r="161">
          <cell r="D161">
            <v>294001</v>
          </cell>
          <cell r="E161" t="str">
            <v>Additional Paid-In Capital</v>
          </cell>
          <cell r="F161">
            <v>255101000</v>
          </cell>
          <cell r="G161" t="str">
            <v>Capital Stock</v>
          </cell>
          <cell r="H161">
            <v>0</v>
          </cell>
          <cell r="I161" t="str">
            <v/>
          </cell>
          <cell r="J161">
            <v>0</v>
          </cell>
          <cell r="K161" t="str">
            <v/>
          </cell>
          <cell r="L161">
            <v>0</v>
          </cell>
          <cell r="M161">
            <v>-167087020</v>
          </cell>
          <cell r="N161">
            <v>-167087020</v>
          </cell>
          <cell r="O161">
            <v>-167087020</v>
          </cell>
          <cell r="P161">
            <v>-167087020</v>
          </cell>
          <cell r="Q161">
            <v>-167087020</v>
          </cell>
          <cell r="R161">
            <v>-167087020</v>
          </cell>
          <cell r="S161">
            <v>-167087020</v>
          </cell>
          <cell r="T161">
            <v>-167087020</v>
          </cell>
          <cell r="U161">
            <v>-167087020</v>
          </cell>
          <cell r="V161">
            <v>-167087020</v>
          </cell>
          <cell r="W161">
            <v>-167087020</v>
          </cell>
          <cell r="X161">
            <v>-167087020</v>
          </cell>
          <cell r="Y161">
            <v>-167087020</v>
          </cell>
          <cell r="Z161">
            <v>-167087020</v>
          </cell>
          <cell r="AA161">
            <v>-167087020</v>
          </cell>
          <cell r="AB161">
            <v>-167087020</v>
          </cell>
          <cell r="AC161">
            <v>-167087020</v>
          </cell>
          <cell r="AD161">
            <v>-167087020</v>
          </cell>
          <cell r="AE161">
            <v>-167087020</v>
          </cell>
          <cell r="AF161">
            <v>-167087020</v>
          </cell>
          <cell r="AG161">
            <v>-167087020</v>
          </cell>
          <cell r="AH161">
            <v>-167087020</v>
          </cell>
          <cell r="AI161">
            <v>-167087020</v>
          </cell>
          <cell r="AJ161">
            <v>-167087020</v>
          </cell>
          <cell r="AK161">
            <v>-167087020</v>
          </cell>
          <cell r="AM161">
            <v>-167087020</v>
          </cell>
          <cell r="AN161">
            <v>0</v>
          </cell>
          <cell r="AO161">
            <v>0</v>
          </cell>
          <cell r="AP161">
            <v>0</v>
          </cell>
          <cell r="AQ161">
            <v>0</v>
          </cell>
          <cell r="AR161">
            <v>0</v>
          </cell>
          <cell r="AS161">
            <v>0</v>
          </cell>
          <cell r="AT161">
            <v>0</v>
          </cell>
          <cell r="AU161">
            <v>0</v>
          </cell>
          <cell r="AV161">
            <v>0</v>
          </cell>
          <cell r="AW161">
            <v>0</v>
          </cell>
          <cell r="AX161">
            <v>0</v>
          </cell>
          <cell r="AY161">
            <v>-167087020</v>
          </cell>
          <cell r="AZ161">
            <v>0</v>
          </cell>
          <cell r="BA161">
            <v>0</v>
          </cell>
          <cell r="BB161">
            <v>0</v>
          </cell>
          <cell r="BC161">
            <v>0</v>
          </cell>
          <cell r="BD161">
            <v>0</v>
          </cell>
          <cell r="BE161">
            <v>0</v>
          </cell>
          <cell r="BF161">
            <v>0</v>
          </cell>
          <cell r="BG161">
            <v>0</v>
          </cell>
          <cell r="BH161">
            <v>0</v>
          </cell>
          <cell r="BI161">
            <v>0</v>
          </cell>
          <cell r="BJ161">
            <v>0</v>
          </cell>
          <cell r="BK161">
            <v>-167087020</v>
          </cell>
        </row>
        <row r="162">
          <cell r="D162">
            <v>296001</v>
          </cell>
          <cell r="E162" t="str">
            <v>Retained Earnings</v>
          </cell>
          <cell r="F162">
            <v>255301000</v>
          </cell>
          <cell r="G162" t="str">
            <v>Sub Reinv Earn BofY</v>
          </cell>
          <cell r="H162">
            <v>0</v>
          </cell>
          <cell r="I162" t="str">
            <v/>
          </cell>
          <cell r="J162">
            <v>0</v>
          </cell>
          <cell r="K162" t="str">
            <v/>
          </cell>
          <cell r="L162">
            <v>0</v>
          </cell>
          <cell r="M162">
            <v>-690990175.39999998</v>
          </cell>
          <cell r="N162">
            <v>-690990175.39999998</v>
          </cell>
          <cell r="O162">
            <v>-690990175.39999998</v>
          </cell>
          <cell r="P162">
            <v>-690990175.39999998</v>
          </cell>
          <cell r="Q162">
            <v>-690990175.39999998</v>
          </cell>
          <cell r="R162">
            <v>-690990175.39999998</v>
          </cell>
          <cell r="S162">
            <v>-690990175.39999998</v>
          </cell>
          <cell r="T162">
            <v>-690990175.39999998</v>
          </cell>
          <cell r="U162">
            <v>-690990175.39999998</v>
          </cell>
          <cell r="V162">
            <v>-690990175.39999998</v>
          </cell>
          <cell r="W162">
            <v>-690990175.39999998</v>
          </cell>
          <cell r="X162">
            <v>-690990175.39999998</v>
          </cell>
          <cell r="Y162">
            <v>-624508766.5</v>
          </cell>
          <cell r="Z162">
            <v>-624508766.5</v>
          </cell>
          <cell r="AA162">
            <v>-624508766.5</v>
          </cell>
          <cell r="AB162">
            <v>-624508766.5</v>
          </cell>
          <cell r="AC162">
            <v>-624508766.5</v>
          </cell>
          <cell r="AD162">
            <v>-624508766.5</v>
          </cell>
          <cell r="AE162">
            <v>-624508766.5</v>
          </cell>
          <cell r="AF162">
            <v>-624508766.5</v>
          </cell>
          <cell r="AG162">
            <v>-624508766.5</v>
          </cell>
          <cell r="AH162">
            <v>-624508766.5</v>
          </cell>
          <cell r="AI162">
            <v>-624508766.5</v>
          </cell>
          <cell r="AJ162">
            <v>-624508766.5</v>
          </cell>
          <cell r="AK162">
            <v>-525708687.68000001</v>
          </cell>
          <cell r="AM162">
            <v>-690990175.39999998</v>
          </cell>
          <cell r="AN162">
            <v>0</v>
          </cell>
          <cell r="AO162">
            <v>0</v>
          </cell>
          <cell r="AP162">
            <v>0</v>
          </cell>
          <cell r="AQ162">
            <v>0</v>
          </cell>
          <cell r="AR162">
            <v>0</v>
          </cell>
          <cell r="AS162">
            <v>0</v>
          </cell>
          <cell r="AT162">
            <v>0</v>
          </cell>
          <cell r="AU162">
            <v>0</v>
          </cell>
          <cell r="AV162">
            <v>0</v>
          </cell>
          <cell r="AW162">
            <v>0</v>
          </cell>
          <cell r="AX162">
            <v>0</v>
          </cell>
          <cell r="AY162">
            <v>-624508766.5</v>
          </cell>
          <cell r="AZ162">
            <v>0</v>
          </cell>
          <cell r="BA162">
            <v>0</v>
          </cell>
          <cell r="BB162">
            <v>0</v>
          </cell>
          <cell r="BC162">
            <v>0</v>
          </cell>
          <cell r="BD162">
            <v>0</v>
          </cell>
          <cell r="BE162">
            <v>0</v>
          </cell>
          <cell r="BF162">
            <v>0</v>
          </cell>
          <cell r="BG162">
            <v>0</v>
          </cell>
          <cell r="BH162">
            <v>0</v>
          </cell>
          <cell r="BI162">
            <v>0</v>
          </cell>
          <cell r="BJ162">
            <v>0</v>
          </cell>
          <cell r="BK162">
            <v>-525708687.68000001</v>
          </cell>
        </row>
        <row r="163">
          <cell r="D163">
            <v>311001</v>
          </cell>
          <cell r="E163" t="str">
            <v>GSR-Product</v>
          </cell>
          <cell r="F163">
            <v>305101000</v>
          </cell>
          <cell r="G163" t="str">
            <v>Sales - Prod</v>
          </cell>
          <cell r="H163">
            <v>0</v>
          </cell>
          <cell r="I163" t="str">
            <v/>
          </cell>
          <cell r="J163">
            <v>0</v>
          </cell>
          <cell r="K163" t="str">
            <v/>
          </cell>
          <cell r="L163">
            <v>0</v>
          </cell>
          <cell r="M163">
            <v>-71964995.689999998</v>
          </cell>
          <cell r="N163">
            <v>-238293701</v>
          </cell>
          <cell r="O163">
            <v>-616489473.21000004</v>
          </cell>
          <cell r="P163">
            <v>-974072106.95000005</v>
          </cell>
          <cell r="Q163">
            <v>-1344165261.3599999</v>
          </cell>
          <cell r="R163">
            <v>-1789723081.3900001</v>
          </cell>
          <cell r="S163">
            <v>-2023763320.3800001</v>
          </cell>
          <cell r="T163">
            <v>-2215571514.6399999</v>
          </cell>
          <cell r="U163">
            <v>-2614009343.6500001</v>
          </cell>
          <cell r="V163">
            <v>-2802172291.0300002</v>
          </cell>
          <cell r="W163">
            <v>-2856326469.1199999</v>
          </cell>
          <cell r="X163">
            <v>-2912549797.25</v>
          </cell>
          <cell r="Y163">
            <v>-50288541.700000003</v>
          </cell>
          <cell r="Z163">
            <v>-146297443.46000001</v>
          </cell>
          <cell r="AA163">
            <v>-418316625.19999999</v>
          </cell>
          <cell r="AB163">
            <v>-761695895.05999994</v>
          </cell>
          <cell r="AC163">
            <v>-1194546335.26</v>
          </cell>
          <cell r="AD163">
            <v>-1642384079.6300001</v>
          </cell>
          <cell r="AE163">
            <v>-1905441393.74</v>
          </cell>
          <cell r="AF163">
            <v>-2155224544.3600001</v>
          </cell>
          <cell r="AG163">
            <v>-2559912653.3600001</v>
          </cell>
          <cell r="AH163">
            <v>-2789801759.7800002</v>
          </cell>
          <cell r="AI163">
            <v>-2880616311.48</v>
          </cell>
          <cell r="AJ163">
            <v>-2943769165.1799998</v>
          </cell>
          <cell r="AK163">
            <v>-109176386.55</v>
          </cell>
          <cell r="AM163">
            <v>-71964995.689999998</v>
          </cell>
          <cell r="AN163">
            <v>-166328705.31</v>
          </cell>
          <cell r="AO163">
            <v>-378195772.21000004</v>
          </cell>
          <cell r="AP163">
            <v>-357582633.74000001</v>
          </cell>
          <cell r="AQ163">
            <v>-370093154.40999985</v>
          </cell>
          <cell r="AR163">
            <v>-445557820.03000021</v>
          </cell>
          <cell r="AS163">
            <v>-234040238.99000001</v>
          </cell>
          <cell r="AT163">
            <v>-191808194.25999975</v>
          </cell>
          <cell r="AU163">
            <v>-398437829.01000023</v>
          </cell>
          <cell r="AV163">
            <v>-188162947.38000011</v>
          </cell>
          <cell r="AW163">
            <v>-54154178.089999676</v>
          </cell>
          <cell r="AX163">
            <v>-56223328.130000114</v>
          </cell>
          <cell r="AY163">
            <v>-50288541.700000003</v>
          </cell>
          <cell r="AZ163">
            <v>-96008901.760000005</v>
          </cell>
          <cell r="BA163">
            <v>-272019181.74000001</v>
          </cell>
          <cell r="BB163">
            <v>-343379269.85999995</v>
          </cell>
          <cell r="BC163">
            <v>-432850440.20000005</v>
          </cell>
          <cell r="BD163">
            <v>-447837744.37000012</v>
          </cell>
          <cell r="BE163">
            <v>-263057314.1099999</v>
          </cell>
          <cell r="BF163">
            <v>-249783150.62000012</v>
          </cell>
          <cell r="BG163">
            <v>-404688109</v>
          </cell>
          <cell r="BH163">
            <v>-229889106.42000008</v>
          </cell>
          <cell r="BI163">
            <v>-90814551.699999809</v>
          </cell>
          <cell r="BJ163">
            <v>-63152853.699999809</v>
          </cell>
          <cell r="BK163">
            <v>-109176386.55</v>
          </cell>
        </row>
        <row r="164">
          <cell r="D164" t="str">
            <v>314001.CO2</v>
          </cell>
          <cell r="E164" t="str">
            <v>GSR-Sale of CO2</v>
          </cell>
          <cell r="F164">
            <v>305101000</v>
          </cell>
          <cell r="G164" t="str">
            <v>Sales - Prod</v>
          </cell>
          <cell r="H164">
            <v>0</v>
          </cell>
          <cell r="I164" t="str">
            <v/>
          </cell>
          <cell r="J164">
            <v>0</v>
          </cell>
          <cell r="K164" t="str">
            <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row>
        <row r="165">
          <cell r="D165" t="str">
            <v>314001.MISC</v>
          </cell>
          <cell r="E165" t="str">
            <v>GSR-Misc</v>
          </cell>
          <cell r="F165">
            <v>305401000</v>
          </cell>
          <cell r="G165" t="str">
            <v>Sales-Misc</v>
          </cell>
          <cell r="H165">
            <v>0</v>
          </cell>
          <cell r="I165" t="str">
            <v/>
          </cell>
          <cell r="J165">
            <v>0</v>
          </cell>
          <cell r="K165" t="str">
            <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D166">
            <v>411301</v>
          </cell>
          <cell r="E166" t="str">
            <v>Intercompany Transfer</v>
          </cell>
          <cell r="F166">
            <v>505101812</v>
          </cell>
          <cell r="G166" t="str">
            <v>COGS Customers Product - Cash - Variable Expenses</v>
          </cell>
          <cell r="H166">
            <v>0</v>
          </cell>
          <cell r="I166" t="str">
            <v/>
          </cell>
          <cell r="J166">
            <v>0</v>
          </cell>
          <cell r="K166" t="str">
            <v/>
          </cell>
          <cell r="L166">
            <v>0</v>
          </cell>
          <cell r="M166">
            <v>2778121</v>
          </cell>
          <cell r="N166">
            <v>13027816</v>
          </cell>
          <cell r="O166">
            <v>35221254</v>
          </cell>
          <cell r="P166">
            <v>55170690</v>
          </cell>
          <cell r="Q166">
            <v>72530213</v>
          </cell>
          <cell r="R166">
            <v>97571533</v>
          </cell>
          <cell r="S166">
            <v>105167236</v>
          </cell>
          <cell r="T166">
            <v>108508511</v>
          </cell>
          <cell r="U166">
            <v>118628075</v>
          </cell>
          <cell r="V166">
            <v>120723906</v>
          </cell>
          <cell r="W166">
            <v>120670722</v>
          </cell>
          <cell r="X166">
            <v>120710207</v>
          </cell>
          <cell r="Y166">
            <v>-82625</v>
          </cell>
          <cell r="Z166">
            <v>224397</v>
          </cell>
          <cell r="AA166">
            <v>7148106</v>
          </cell>
          <cell r="AB166">
            <v>15944772</v>
          </cell>
          <cell r="AC166">
            <v>27431458</v>
          </cell>
          <cell r="AD166">
            <v>38876434</v>
          </cell>
          <cell r="AE166">
            <v>41839760</v>
          </cell>
          <cell r="AF166">
            <v>45051148</v>
          </cell>
          <cell r="AG166">
            <v>50539608</v>
          </cell>
          <cell r="AH166">
            <v>56323309</v>
          </cell>
          <cell r="AI166">
            <v>55806217</v>
          </cell>
          <cell r="AJ166">
            <v>56075479</v>
          </cell>
          <cell r="AK166">
            <v>280803</v>
          </cell>
          <cell r="AM166">
            <v>2778121</v>
          </cell>
          <cell r="AN166">
            <v>10249695</v>
          </cell>
          <cell r="AO166">
            <v>22193438</v>
          </cell>
          <cell r="AP166">
            <v>19949436</v>
          </cell>
          <cell r="AQ166">
            <v>17359523</v>
          </cell>
          <cell r="AR166">
            <v>25041320</v>
          </cell>
          <cell r="AS166">
            <v>7595703</v>
          </cell>
          <cell r="AT166">
            <v>3341275</v>
          </cell>
          <cell r="AU166">
            <v>10119564</v>
          </cell>
          <cell r="AV166">
            <v>2095831</v>
          </cell>
          <cell r="AW166">
            <v>-53184</v>
          </cell>
          <cell r="AX166">
            <v>39485</v>
          </cell>
          <cell r="AY166">
            <v>-82625</v>
          </cell>
          <cell r="AZ166">
            <v>307022</v>
          </cell>
          <cell r="BA166">
            <v>6923709</v>
          </cell>
          <cell r="BB166">
            <v>8796666</v>
          </cell>
          <cell r="BC166">
            <v>11486686</v>
          </cell>
          <cell r="BD166">
            <v>11444976</v>
          </cell>
          <cell r="BE166">
            <v>2963326</v>
          </cell>
          <cell r="BF166">
            <v>3211388</v>
          </cell>
          <cell r="BG166">
            <v>5488460</v>
          </cell>
          <cell r="BH166">
            <v>5783701</v>
          </cell>
          <cell r="BI166">
            <v>-517092</v>
          </cell>
          <cell r="BJ166">
            <v>269262</v>
          </cell>
          <cell r="BK166">
            <v>280803</v>
          </cell>
        </row>
        <row r="167">
          <cell r="D167" t="str">
            <v>411401.CO2</v>
          </cell>
          <cell r="E167" t="str">
            <v>VAT - CO2 Gas</v>
          </cell>
          <cell r="F167">
            <v>405601000</v>
          </cell>
          <cell r="G167" t="str">
            <v>Sales prod sales tax</v>
          </cell>
          <cell r="H167">
            <v>0</v>
          </cell>
          <cell r="I167" t="str">
            <v/>
          </cell>
          <cell r="J167">
            <v>0</v>
          </cell>
          <cell r="K167" t="str">
            <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D168" t="str">
            <v>411401.LIQD</v>
          </cell>
          <cell r="E168" t="str">
            <v>VAT - Product</v>
          </cell>
          <cell r="F168">
            <v>405601000</v>
          </cell>
          <cell r="G168" t="str">
            <v>Sales prod sales tax</v>
          </cell>
          <cell r="H168">
            <v>0</v>
          </cell>
          <cell r="I168" t="str">
            <v/>
          </cell>
          <cell r="J168">
            <v>0</v>
          </cell>
          <cell r="K168" t="str">
            <v/>
          </cell>
          <cell r="L168">
            <v>0</v>
          </cell>
          <cell r="M168">
            <v>8279158.7999999998</v>
          </cell>
          <cell r="N168">
            <v>27414319.59</v>
          </cell>
          <cell r="O168">
            <v>70923567.719999999</v>
          </cell>
          <cell r="P168">
            <v>112061392.84</v>
          </cell>
          <cell r="Q168">
            <v>154638481.40000001</v>
          </cell>
          <cell r="R168">
            <v>205897345.65000001</v>
          </cell>
          <cell r="S168">
            <v>232822328.90000001</v>
          </cell>
          <cell r="T168">
            <v>254888758.33000001</v>
          </cell>
          <cell r="U168">
            <v>300726738.66000003</v>
          </cell>
          <cell r="V168">
            <v>322373803.41000003</v>
          </cell>
          <cell r="W168">
            <v>328603930.08999997</v>
          </cell>
          <cell r="X168">
            <v>335072100.57999998</v>
          </cell>
          <cell r="Y168">
            <v>5785407.4500000002</v>
          </cell>
          <cell r="Z168">
            <v>16830679.329999998</v>
          </cell>
          <cell r="AA168">
            <v>48124921.479999997</v>
          </cell>
          <cell r="AB168">
            <v>87628731.290000007</v>
          </cell>
          <cell r="AC168">
            <v>137425684.59</v>
          </cell>
          <cell r="AD168">
            <v>188946841.02000001</v>
          </cell>
          <cell r="AE168">
            <v>219210071.16</v>
          </cell>
          <cell r="AF168">
            <v>247946185.83000001</v>
          </cell>
          <cell r="AG168">
            <v>294503224.92000002</v>
          </cell>
          <cell r="AH168">
            <v>320950644.24000001</v>
          </cell>
          <cell r="AI168">
            <v>331398335.25999999</v>
          </cell>
          <cell r="AJ168">
            <v>338663707.12</v>
          </cell>
          <cell r="AK168">
            <v>12560115.27</v>
          </cell>
          <cell r="AM168">
            <v>8279158.7999999998</v>
          </cell>
          <cell r="AN168">
            <v>19135160.789999999</v>
          </cell>
          <cell r="AO168">
            <v>43509248.129999995</v>
          </cell>
          <cell r="AP168">
            <v>41137825.120000005</v>
          </cell>
          <cell r="AQ168">
            <v>42577088.560000002</v>
          </cell>
          <cell r="AR168">
            <v>51258864.25</v>
          </cell>
          <cell r="AS168">
            <v>26924983.25</v>
          </cell>
          <cell r="AT168">
            <v>22066429.430000007</v>
          </cell>
          <cell r="AU168">
            <v>45837980.330000013</v>
          </cell>
          <cell r="AV168">
            <v>21647064.75</v>
          </cell>
          <cell r="AW168">
            <v>6230126.6799999475</v>
          </cell>
          <cell r="AX168">
            <v>6468170.4900000095</v>
          </cell>
          <cell r="AY168">
            <v>5785407.4500000002</v>
          </cell>
          <cell r="AZ168">
            <v>11045271.879999999</v>
          </cell>
          <cell r="BA168">
            <v>31294242.149999999</v>
          </cell>
          <cell r="BB168">
            <v>39503809.81000001</v>
          </cell>
          <cell r="BC168">
            <v>49796953.299999997</v>
          </cell>
          <cell r="BD168">
            <v>51521156.430000007</v>
          </cell>
          <cell r="BE168">
            <v>30263230.139999986</v>
          </cell>
          <cell r="BF168">
            <v>28736114.670000017</v>
          </cell>
          <cell r="BG168">
            <v>46557039.090000004</v>
          </cell>
          <cell r="BH168">
            <v>26447419.319999993</v>
          </cell>
          <cell r="BI168">
            <v>10447691.019999981</v>
          </cell>
          <cell r="BJ168">
            <v>7265371.8600000143</v>
          </cell>
          <cell r="BK168">
            <v>12560115.27</v>
          </cell>
        </row>
        <row r="169">
          <cell r="D169">
            <v>411402</v>
          </cell>
          <cell r="E169" t="str">
            <v>Excise Duty</v>
          </cell>
          <cell r="F169">
            <v>860101000</v>
          </cell>
          <cell r="G169" t="str">
            <v>Taxes - General</v>
          </cell>
          <cell r="H169">
            <v>0</v>
          </cell>
          <cell r="I169" t="str">
            <v/>
          </cell>
          <cell r="J169">
            <v>0</v>
          </cell>
          <cell r="K169" t="str">
            <v/>
          </cell>
          <cell r="L169">
            <v>0</v>
          </cell>
          <cell r="M169">
            <v>4455868.03</v>
          </cell>
          <cell r="N169">
            <v>14142523.029999999</v>
          </cell>
          <cell r="O169">
            <v>37485451.600000001</v>
          </cell>
          <cell r="P169">
            <v>58223800.600000001</v>
          </cell>
          <cell r="Q169">
            <v>80628365.109999999</v>
          </cell>
          <cell r="R169">
            <v>108364122.84999999</v>
          </cell>
          <cell r="S169">
            <v>123370417.77</v>
          </cell>
          <cell r="T169">
            <v>135486357.66999999</v>
          </cell>
          <cell r="U169">
            <v>162408194.16</v>
          </cell>
          <cell r="V169">
            <v>174505568.56</v>
          </cell>
          <cell r="W169">
            <v>177581547.5</v>
          </cell>
          <cell r="X169">
            <v>180638185.08000001</v>
          </cell>
          <cell r="Y169">
            <v>2929624.87</v>
          </cell>
          <cell r="Z169">
            <v>8651167.5500000007</v>
          </cell>
          <cell r="AA169">
            <v>25557385.23</v>
          </cell>
          <cell r="AB169">
            <v>46215509.5</v>
          </cell>
          <cell r="AC169">
            <v>71844574.859999999</v>
          </cell>
          <cell r="AD169">
            <v>98313562.219999999</v>
          </cell>
          <cell r="AE169">
            <v>117904715.04000001</v>
          </cell>
          <cell r="AF169">
            <v>139205837.28</v>
          </cell>
          <cell r="AG169">
            <v>175098210.02000001</v>
          </cell>
          <cell r="AH169">
            <v>195059702</v>
          </cell>
          <cell r="AI169">
            <v>202219686.69999999</v>
          </cell>
          <cell r="AJ169">
            <v>207494345.88</v>
          </cell>
          <cell r="AK169">
            <v>8940487.5</v>
          </cell>
          <cell r="AM169">
            <v>4455868.03</v>
          </cell>
          <cell r="AN169">
            <v>9686655</v>
          </cell>
          <cell r="AO169">
            <v>23342928.57</v>
          </cell>
          <cell r="AP169">
            <v>20738349</v>
          </cell>
          <cell r="AQ169">
            <v>22404564.509999998</v>
          </cell>
          <cell r="AR169">
            <v>27735757.739999995</v>
          </cell>
          <cell r="AS169">
            <v>15006294.920000002</v>
          </cell>
          <cell r="AT169">
            <v>12115939.899999991</v>
          </cell>
          <cell r="AU169">
            <v>26921836.49000001</v>
          </cell>
          <cell r="AV169">
            <v>12097374.400000006</v>
          </cell>
          <cell r="AW169">
            <v>3075978.9399999976</v>
          </cell>
          <cell r="AX169">
            <v>3056637.5800000131</v>
          </cell>
          <cell r="AY169">
            <v>2929624.87</v>
          </cell>
          <cell r="AZ169">
            <v>5721542.6800000006</v>
          </cell>
          <cell r="BA169">
            <v>16906217.68</v>
          </cell>
          <cell r="BB169">
            <v>20658124.27</v>
          </cell>
          <cell r="BC169">
            <v>25629065.359999999</v>
          </cell>
          <cell r="BD169">
            <v>26468987.359999999</v>
          </cell>
          <cell r="BE169">
            <v>19591152.820000008</v>
          </cell>
          <cell r="BF169">
            <v>21301122.239999995</v>
          </cell>
          <cell r="BG169">
            <v>35892372.74000001</v>
          </cell>
          <cell r="BH169">
            <v>19961491.979999989</v>
          </cell>
          <cell r="BI169">
            <v>7159984.6999999881</v>
          </cell>
          <cell r="BJ169">
            <v>5274659.1800000072</v>
          </cell>
          <cell r="BK169">
            <v>8940487.5</v>
          </cell>
        </row>
        <row r="170">
          <cell r="D170">
            <v>411801</v>
          </cell>
          <cell r="E170" t="str">
            <v>Concentrate Rebate</v>
          </cell>
          <cell r="F170">
            <v>505101820</v>
          </cell>
          <cell r="G170" t="str">
            <v>COGS Customers Product - Concentrate Incidence</v>
          </cell>
          <cell r="H170">
            <v>0</v>
          </cell>
          <cell r="I170" t="str">
            <v/>
          </cell>
          <cell r="J170">
            <v>0</v>
          </cell>
          <cell r="K170" t="str">
            <v/>
          </cell>
          <cell r="L170">
            <v>0</v>
          </cell>
          <cell r="M170">
            <v>-1573488</v>
          </cell>
          <cell r="N170">
            <v>-532723</v>
          </cell>
          <cell r="O170">
            <v>-6292467</v>
          </cell>
          <cell r="P170">
            <v>-4939165.8</v>
          </cell>
          <cell r="Q170">
            <v>-6996732.7999999998</v>
          </cell>
          <cell r="R170">
            <v>-21313025.800000001</v>
          </cell>
          <cell r="S170">
            <v>-48074436.799999997</v>
          </cell>
          <cell r="T170">
            <v>-55568805.799999997</v>
          </cell>
          <cell r="U170">
            <v>-83382872.799999997</v>
          </cell>
          <cell r="V170">
            <v>-98138969.799999997</v>
          </cell>
          <cell r="W170">
            <v>-123280271.8</v>
          </cell>
          <cell r="X170">
            <v>-114663721.8</v>
          </cell>
          <cell r="Y170">
            <v>-15866948.4</v>
          </cell>
          <cell r="Z170">
            <v>-34939241.399999999</v>
          </cell>
          <cell r="AA170">
            <v>-53039006.75</v>
          </cell>
          <cell r="AB170">
            <v>-60836731.75</v>
          </cell>
          <cell r="AC170">
            <v>-68780149.75</v>
          </cell>
          <cell r="AD170">
            <v>-75155682.75</v>
          </cell>
          <cell r="AE170">
            <v>-92141823.75</v>
          </cell>
          <cell r="AF170">
            <v>-106873557.75</v>
          </cell>
          <cell r="AG170">
            <v>-138096972.75</v>
          </cell>
          <cell r="AH170">
            <v>-163246074.75</v>
          </cell>
          <cell r="AI170">
            <v>-166082041.75</v>
          </cell>
          <cell r="AJ170">
            <v>-166082041.75</v>
          </cell>
          <cell r="AK170">
            <v>-5551350</v>
          </cell>
          <cell r="AM170">
            <v>-1573488</v>
          </cell>
          <cell r="AN170">
            <v>1040765</v>
          </cell>
          <cell r="AO170">
            <v>-5759744</v>
          </cell>
          <cell r="AP170">
            <v>1353301.2000000002</v>
          </cell>
          <cell r="AQ170">
            <v>-2057567</v>
          </cell>
          <cell r="AR170">
            <v>-14316293</v>
          </cell>
          <cell r="AS170">
            <v>-26761410.999999996</v>
          </cell>
          <cell r="AT170">
            <v>-7494369</v>
          </cell>
          <cell r="AU170">
            <v>-27814067</v>
          </cell>
          <cell r="AV170">
            <v>-14756097</v>
          </cell>
          <cell r="AW170">
            <v>-25141302</v>
          </cell>
          <cell r="AX170">
            <v>8616550</v>
          </cell>
          <cell r="AY170">
            <v>-15866948.4</v>
          </cell>
          <cell r="AZ170">
            <v>-19072293</v>
          </cell>
          <cell r="BA170">
            <v>-18099765.350000001</v>
          </cell>
          <cell r="BB170">
            <v>-7797725</v>
          </cell>
          <cell r="BC170">
            <v>-7943418</v>
          </cell>
          <cell r="BD170">
            <v>-6375533</v>
          </cell>
          <cell r="BE170">
            <v>-16986141</v>
          </cell>
          <cell r="BF170">
            <v>-14731734</v>
          </cell>
          <cell r="BG170">
            <v>-31223415</v>
          </cell>
          <cell r="BH170">
            <v>-25149102</v>
          </cell>
          <cell r="BI170">
            <v>-2835967</v>
          </cell>
          <cell r="BJ170">
            <v>0</v>
          </cell>
          <cell r="BK170">
            <v>-5551350</v>
          </cell>
        </row>
        <row r="171">
          <cell r="D171">
            <v>511001</v>
          </cell>
          <cell r="E171" t="str">
            <v>Cost of Sales</v>
          </cell>
          <cell r="G171" t="str">
            <v/>
          </cell>
          <cell r="H171">
            <v>0</v>
          </cell>
          <cell r="I171" t="str">
            <v/>
          </cell>
          <cell r="K171" t="str">
            <v/>
          </cell>
          <cell r="M171">
            <v>29926624.629999999</v>
          </cell>
          <cell r="N171">
            <v>97214657.200000003</v>
          </cell>
          <cell r="O171">
            <v>253388717.09</v>
          </cell>
          <cell r="P171">
            <v>388996645.32999998</v>
          </cell>
          <cell r="Q171">
            <v>533531269.26999998</v>
          </cell>
          <cell r="R171">
            <v>709271087.61000001</v>
          </cell>
          <cell r="S171">
            <v>812715586.63</v>
          </cell>
          <cell r="T171">
            <v>895621275.12</v>
          </cell>
          <cell r="U171">
            <v>1082694064.76</v>
          </cell>
          <cell r="V171">
            <v>1175945663.8900001</v>
          </cell>
          <cell r="W171">
            <v>1198472563.3499999</v>
          </cell>
          <cell r="X171">
            <v>1220075702.0699999</v>
          </cell>
          <cell r="Y171">
            <v>22181815.09</v>
          </cell>
          <cell r="Z171">
            <v>65070264.159999996</v>
          </cell>
          <cell r="AA171">
            <v>192267198.84</v>
          </cell>
          <cell r="AB171">
            <v>342726801.26999998</v>
          </cell>
          <cell r="AC171">
            <v>526059405.94</v>
          </cell>
          <cell r="AD171">
            <v>710363230.12</v>
          </cell>
          <cell r="AE171">
            <v>818380919.75</v>
          </cell>
          <cell r="AF171">
            <v>920640446.99000001</v>
          </cell>
          <cell r="AG171">
            <v>1098036874.98</v>
          </cell>
          <cell r="AH171">
            <v>1198639427.3</v>
          </cell>
          <cell r="AI171">
            <v>1234032550.03</v>
          </cell>
          <cell r="AJ171">
            <v>1259995714.21</v>
          </cell>
          <cell r="AK171">
            <v>45107809.969999999</v>
          </cell>
          <cell r="AM171">
            <v>29926624.629999999</v>
          </cell>
          <cell r="AN171">
            <v>67288032.570000008</v>
          </cell>
          <cell r="AO171">
            <v>156174059.88999999</v>
          </cell>
          <cell r="AP171">
            <v>135607928.23999998</v>
          </cell>
          <cell r="AQ171">
            <v>144534623.94</v>
          </cell>
          <cell r="AR171">
            <v>175739818.34000003</v>
          </cell>
          <cell r="AS171">
            <v>103444499.01999998</v>
          </cell>
          <cell r="AT171">
            <v>82905688.49000001</v>
          </cell>
          <cell r="AU171">
            <v>187072789.63999999</v>
          </cell>
          <cell r="AV171">
            <v>93251599.130000114</v>
          </cell>
          <cell r="AW171">
            <v>22526899.4599998</v>
          </cell>
          <cell r="AX171">
            <v>21603138.720000029</v>
          </cell>
          <cell r="AY171">
            <v>22181815.09</v>
          </cell>
          <cell r="AZ171">
            <v>42888449.069999993</v>
          </cell>
          <cell r="BA171">
            <v>127196934.68000001</v>
          </cell>
          <cell r="BB171">
            <v>150459602.42999998</v>
          </cell>
          <cell r="BC171">
            <v>183332604.67000002</v>
          </cell>
          <cell r="BD171">
            <v>184303824.18000001</v>
          </cell>
          <cell r="BE171">
            <v>108017689.63</v>
          </cell>
          <cell r="BF171">
            <v>102259527.24000001</v>
          </cell>
          <cell r="BG171">
            <v>177396427.99000001</v>
          </cell>
          <cell r="BH171">
            <v>100602552.31999993</v>
          </cell>
          <cell r="BI171">
            <v>35393122.730000019</v>
          </cell>
          <cell r="BJ171">
            <v>25963164.180000067</v>
          </cell>
          <cell r="BK171">
            <v>45107809.969999999</v>
          </cell>
        </row>
        <row r="172">
          <cell r="D172">
            <v>511002</v>
          </cell>
          <cell r="E172" t="str">
            <v>COS-Overhead Recovery</v>
          </cell>
          <cell r="G172" t="str">
            <v/>
          </cell>
          <cell r="H172">
            <v>0</v>
          </cell>
          <cell r="I172" t="str">
            <v/>
          </cell>
          <cell r="K172" t="str">
            <v/>
          </cell>
          <cell r="M172">
            <v>26399569.609999999</v>
          </cell>
          <cell r="N172">
            <v>42089641.82</v>
          </cell>
          <cell r="O172">
            <v>72242674.420000002</v>
          </cell>
          <cell r="P172">
            <v>97279534.379999995</v>
          </cell>
          <cell r="Q172">
            <v>127031261.72</v>
          </cell>
          <cell r="R172">
            <v>157931032.27000001</v>
          </cell>
          <cell r="S172">
            <v>157931032.27000001</v>
          </cell>
          <cell r="T172">
            <v>213645712.08000001</v>
          </cell>
          <cell r="U172">
            <v>239913033.62</v>
          </cell>
          <cell r="V172">
            <v>261200903.06999999</v>
          </cell>
          <cell r="W172">
            <v>276170548.49000001</v>
          </cell>
          <cell r="X172">
            <v>291488994.11000001</v>
          </cell>
          <cell r="Y172">
            <v>18531492.5</v>
          </cell>
          <cell r="Z172">
            <v>40191599.649999999</v>
          </cell>
          <cell r="AA172">
            <v>65769963.200000003</v>
          </cell>
          <cell r="AB172">
            <v>90844835.950000003</v>
          </cell>
          <cell r="AC172">
            <v>123598940.54000001</v>
          </cell>
          <cell r="AD172">
            <v>158607615.59</v>
          </cell>
          <cell r="AE172">
            <v>215220751.55000001</v>
          </cell>
          <cell r="AF172">
            <v>238841648.74000001</v>
          </cell>
          <cell r="AG172">
            <v>270723665.80000001</v>
          </cell>
          <cell r="AH172">
            <v>320452994.76999998</v>
          </cell>
          <cell r="AI172">
            <v>340378970.45999998</v>
          </cell>
          <cell r="AJ172">
            <v>357531147.94</v>
          </cell>
          <cell r="AK172">
            <v>0</v>
          </cell>
          <cell r="AM172">
            <v>26399569.609999999</v>
          </cell>
          <cell r="AN172">
            <v>15690072.210000001</v>
          </cell>
          <cell r="AO172">
            <v>30153032.600000001</v>
          </cell>
          <cell r="AP172">
            <v>25036859.959999993</v>
          </cell>
          <cell r="AQ172">
            <v>29751727.340000004</v>
          </cell>
          <cell r="AR172">
            <v>30899770.550000012</v>
          </cell>
          <cell r="AS172">
            <v>0</v>
          </cell>
          <cell r="AT172">
            <v>55714679.810000002</v>
          </cell>
          <cell r="AU172">
            <v>26267321.539999992</v>
          </cell>
          <cell r="AV172">
            <v>21287869.449999988</v>
          </cell>
          <cell r="AW172">
            <v>14969645.420000017</v>
          </cell>
          <cell r="AX172">
            <v>15318445.620000005</v>
          </cell>
          <cell r="AY172">
            <v>18531492.5</v>
          </cell>
          <cell r="AZ172">
            <v>21660107.149999999</v>
          </cell>
          <cell r="BA172">
            <v>25578363.550000004</v>
          </cell>
          <cell r="BB172">
            <v>25074872.75</v>
          </cell>
          <cell r="BC172">
            <v>32754104.590000004</v>
          </cell>
          <cell r="BD172">
            <v>35008675.049999997</v>
          </cell>
          <cell r="BE172">
            <v>56613135.960000008</v>
          </cell>
          <cell r="BF172">
            <v>23620897.189999998</v>
          </cell>
          <cell r="BG172">
            <v>31882017.060000002</v>
          </cell>
          <cell r="BH172">
            <v>49729328.969999969</v>
          </cell>
          <cell r="BI172">
            <v>19925975.689999998</v>
          </cell>
          <cell r="BJ172">
            <v>17152177.480000019</v>
          </cell>
          <cell r="BK172">
            <v>0</v>
          </cell>
        </row>
        <row r="173">
          <cell r="D173">
            <v>600101</v>
          </cell>
          <cell r="E173" t="str">
            <v>Price Variance</v>
          </cell>
          <cell r="G173" t="str">
            <v/>
          </cell>
          <cell r="H173">
            <v>0</v>
          </cell>
          <cell r="I173" t="str">
            <v/>
          </cell>
          <cell r="K173" t="str">
            <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D174">
            <v>600102</v>
          </cell>
          <cell r="E174" t="str">
            <v>Purchase Price Variance</v>
          </cell>
          <cell r="G174" t="str">
            <v/>
          </cell>
          <cell r="H174">
            <v>0</v>
          </cell>
          <cell r="I174" t="str">
            <v/>
          </cell>
          <cell r="K174" t="str">
            <v/>
          </cell>
          <cell r="M174">
            <v>-11851.05</v>
          </cell>
          <cell r="N174">
            <v>81211.759999999995</v>
          </cell>
          <cell r="O174">
            <v>2350498.38</v>
          </cell>
          <cell r="P174">
            <v>3627812.29</v>
          </cell>
          <cell r="Q174">
            <v>4669155.87</v>
          </cell>
          <cell r="R174">
            <v>9254131.7599999998</v>
          </cell>
          <cell r="S174">
            <v>14272911.24</v>
          </cell>
          <cell r="T174">
            <v>14533602.84</v>
          </cell>
          <cell r="U174">
            <v>21563855.309999999</v>
          </cell>
          <cell r="V174">
            <v>24194192.5</v>
          </cell>
          <cell r="W174">
            <v>24264087.120000001</v>
          </cell>
          <cell r="X174">
            <v>27214193.189999998</v>
          </cell>
          <cell r="Y174">
            <v>347229.14</v>
          </cell>
          <cell r="Z174">
            <v>-703110.72</v>
          </cell>
          <cell r="AA174">
            <v>946286.82</v>
          </cell>
          <cell r="AB174">
            <v>-1545941.52</v>
          </cell>
          <cell r="AC174">
            <v>-3614079.75</v>
          </cell>
          <cell r="AD174">
            <v>-9049617.7100000009</v>
          </cell>
          <cell r="AE174">
            <v>-12192976.960000001</v>
          </cell>
          <cell r="AF174">
            <v>-13616688.359999999</v>
          </cell>
          <cell r="AG174">
            <v>-7480306.2300000004</v>
          </cell>
          <cell r="AH174">
            <v>-7623329.6200000001</v>
          </cell>
          <cell r="AI174">
            <v>-7078919.2599999998</v>
          </cell>
          <cell r="AJ174">
            <v>-3203587.5300000003</v>
          </cell>
          <cell r="AK174">
            <v>489707.59</v>
          </cell>
          <cell r="AM174">
            <v>-11851.05</v>
          </cell>
          <cell r="AN174">
            <v>93062.81</v>
          </cell>
          <cell r="AO174">
            <v>2269286.62</v>
          </cell>
          <cell r="AP174">
            <v>1277313.9100000001</v>
          </cell>
          <cell r="AQ174">
            <v>1041343.5800000001</v>
          </cell>
          <cell r="AR174">
            <v>4584975.8899999997</v>
          </cell>
          <cell r="AS174">
            <v>5018779.4800000004</v>
          </cell>
          <cell r="AT174">
            <v>260691.59999999963</v>
          </cell>
          <cell r="AU174">
            <v>7030252.4699999988</v>
          </cell>
          <cell r="AV174">
            <v>2630337.1900000013</v>
          </cell>
          <cell r="AW174">
            <v>69894.620000001043</v>
          </cell>
          <cell r="AX174">
            <v>2950106.0699999966</v>
          </cell>
          <cell r="AY174">
            <v>347229.14</v>
          </cell>
          <cell r="AZ174">
            <v>-1050339.8599999999</v>
          </cell>
          <cell r="BA174">
            <v>1649397.54</v>
          </cell>
          <cell r="BB174">
            <v>-2492228.34</v>
          </cell>
          <cell r="BC174">
            <v>-2068138.23</v>
          </cell>
          <cell r="BD174">
            <v>-5435537.9600000009</v>
          </cell>
          <cell r="BE174">
            <v>-3143359.25</v>
          </cell>
          <cell r="BF174">
            <v>-1423711.3999999985</v>
          </cell>
          <cell r="BG174">
            <v>6136382.129999999</v>
          </cell>
          <cell r="BH174">
            <v>-143023.38999999966</v>
          </cell>
          <cell r="BI174">
            <v>544410.36000000034</v>
          </cell>
          <cell r="BJ174">
            <v>3875331.7299999995</v>
          </cell>
          <cell r="BK174">
            <v>489707.59</v>
          </cell>
        </row>
        <row r="175">
          <cell r="D175">
            <v>600201</v>
          </cell>
          <cell r="E175" t="str">
            <v>Usage Variance</v>
          </cell>
          <cell r="G175" t="str">
            <v/>
          </cell>
          <cell r="H175">
            <v>0</v>
          </cell>
          <cell r="I175" t="str">
            <v/>
          </cell>
          <cell r="K175" t="str">
            <v/>
          </cell>
          <cell r="M175">
            <v>891015.18</v>
          </cell>
          <cell r="N175">
            <v>3092467.96</v>
          </cell>
          <cell r="O175">
            <v>5408376.3799999999</v>
          </cell>
          <cell r="P175">
            <v>9460224.2699999996</v>
          </cell>
          <cell r="Q175">
            <v>12471755.77</v>
          </cell>
          <cell r="R175">
            <v>14611310.76</v>
          </cell>
          <cell r="S175">
            <v>16875572.550000001</v>
          </cell>
          <cell r="T175">
            <v>18612428.43</v>
          </cell>
          <cell r="U175">
            <v>19600344.100000001</v>
          </cell>
          <cell r="V175">
            <v>20398873.460000001</v>
          </cell>
          <cell r="W175">
            <v>21291297.620000001</v>
          </cell>
          <cell r="X175">
            <v>22722258.07</v>
          </cell>
          <cell r="Y175">
            <v>770380.97</v>
          </cell>
          <cell r="Z175">
            <v>1848638.29</v>
          </cell>
          <cell r="AA175">
            <v>3669825.39</v>
          </cell>
          <cell r="AB175">
            <v>5099348.04</v>
          </cell>
          <cell r="AC175">
            <v>6883012.1699999999</v>
          </cell>
          <cell r="AD175">
            <v>7907856.3499999996</v>
          </cell>
          <cell r="AE175">
            <v>10373817.359999999</v>
          </cell>
          <cell r="AF175">
            <v>11853501.41</v>
          </cell>
          <cell r="AG175">
            <v>13093579.310000001</v>
          </cell>
          <cell r="AH175">
            <v>13723244.220000001</v>
          </cell>
          <cell r="AI175">
            <v>14667878.939999999</v>
          </cell>
          <cell r="AJ175">
            <v>16225891.84</v>
          </cell>
          <cell r="AK175">
            <v>1228508.78</v>
          </cell>
          <cell r="AM175">
            <v>891015.18</v>
          </cell>
          <cell r="AN175">
            <v>2201452.7799999998</v>
          </cell>
          <cell r="AO175">
            <v>2315908.42</v>
          </cell>
          <cell r="AP175">
            <v>4051847.8899999997</v>
          </cell>
          <cell r="AQ175">
            <v>3011531.5</v>
          </cell>
          <cell r="AR175">
            <v>2139554.9900000002</v>
          </cell>
          <cell r="AS175">
            <v>2264261.790000001</v>
          </cell>
          <cell r="AT175">
            <v>1736855.879999999</v>
          </cell>
          <cell r="AU175">
            <v>987915.67000000179</v>
          </cell>
          <cell r="AV175">
            <v>798529.3599999994</v>
          </cell>
          <cell r="AW175">
            <v>892424.16000000015</v>
          </cell>
          <cell r="AX175">
            <v>1430960.4499999993</v>
          </cell>
          <cell r="AY175">
            <v>770380.97</v>
          </cell>
          <cell r="AZ175">
            <v>1078257.32</v>
          </cell>
          <cell r="BA175">
            <v>1821187.1</v>
          </cell>
          <cell r="BB175">
            <v>1429522.65</v>
          </cell>
          <cell r="BC175">
            <v>1783664.13</v>
          </cell>
          <cell r="BD175">
            <v>1024844.1799999997</v>
          </cell>
          <cell r="BE175">
            <v>2465961.0099999998</v>
          </cell>
          <cell r="BF175">
            <v>1479684.0500000007</v>
          </cell>
          <cell r="BG175">
            <v>1240077.9000000004</v>
          </cell>
          <cell r="BH175">
            <v>629664.91000000015</v>
          </cell>
          <cell r="BI175">
            <v>944634.71999999881</v>
          </cell>
          <cell r="BJ175">
            <v>1558012.9000000004</v>
          </cell>
          <cell r="BK175">
            <v>1228508.78</v>
          </cell>
        </row>
        <row r="176">
          <cell r="D176">
            <v>700301</v>
          </cell>
          <cell r="E176" t="str">
            <v>Interest Income</v>
          </cell>
          <cell r="F176">
            <v>705202000</v>
          </cell>
          <cell r="G176" t="str">
            <v>Interest Income- Other</v>
          </cell>
          <cell r="H176">
            <v>0</v>
          </cell>
          <cell r="I176" t="str">
            <v/>
          </cell>
          <cell r="J176">
            <v>0</v>
          </cell>
          <cell r="K176" t="str">
            <v/>
          </cell>
          <cell r="L176">
            <v>0</v>
          </cell>
          <cell r="M176">
            <v>0</v>
          </cell>
          <cell r="N176">
            <v>-370822.55</v>
          </cell>
          <cell r="O176">
            <v>-370822.55</v>
          </cell>
          <cell r="P176">
            <v>-370822.55</v>
          </cell>
          <cell r="Q176">
            <v>-463996.08</v>
          </cell>
          <cell r="R176">
            <v>-463996.08</v>
          </cell>
          <cell r="S176">
            <v>-463996.08</v>
          </cell>
          <cell r="T176">
            <v>-739169.25</v>
          </cell>
          <cell r="U176">
            <v>-739169.25</v>
          </cell>
          <cell r="V176">
            <v>-739169.25</v>
          </cell>
          <cell r="W176">
            <v>-988750.29</v>
          </cell>
          <cell r="X176">
            <v>-988447.78</v>
          </cell>
          <cell r="Y176">
            <v>-39.46</v>
          </cell>
          <cell r="Z176">
            <v>-51504.160000000003</v>
          </cell>
          <cell r="AA176">
            <v>-51504.160000000003</v>
          </cell>
          <cell r="AB176">
            <v>-51504.160000000003</v>
          </cell>
          <cell r="AC176">
            <v>-101083.21</v>
          </cell>
          <cell r="AD176">
            <v>-217498.1</v>
          </cell>
          <cell r="AE176">
            <v>-487741.53</v>
          </cell>
          <cell r="AF176">
            <v>-487741.53</v>
          </cell>
          <cell r="AG176">
            <v>-487741.53</v>
          </cell>
          <cell r="AH176">
            <v>-487741.53</v>
          </cell>
          <cell r="AI176">
            <v>-715093.83</v>
          </cell>
          <cell r="AJ176">
            <v>-715093.83</v>
          </cell>
          <cell r="AK176">
            <v>0</v>
          </cell>
          <cell r="AM176">
            <v>0</v>
          </cell>
          <cell r="AN176">
            <v>-370822.55</v>
          </cell>
          <cell r="AO176">
            <v>0</v>
          </cell>
          <cell r="AP176">
            <v>0</v>
          </cell>
          <cell r="AQ176">
            <v>-93173.530000000028</v>
          </cell>
          <cell r="AR176">
            <v>0</v>
          </cell>
          <cell r="AS176">
            <v>0</v>
          </cell>
          <cell r="AT176">
            <v>-275173.17</v>
          </cell>
          <cell r="AU176">
            <v>0</v>
          </cell>
          <cell r="AV176">
            <v>0</v>
          </cell>
          <cell r="AW176">
            <v>-249581.04000000004</v>
          </cell>
          <cell r="AX176">
            <v>302.51000000000931</v>
          </cell>
          <cell r="AY176">
            <v>-39.46</v>
          </cell>
          <cell r="AZ176">
            <v>-51464.700000000004</v>
          </cell>
          <cell r="BA176">
            <v>0</v>
          </cell>
          <cell r="BB176">
            <v>0</v>
          </cell>
          <cell r="BC176">
            <v>-49579.05</v>
          </cell>
          <cell r="BD176">
            <v>-116414.89</v>
          </cell>
          <cell r="BE176">
            <v>-270243.43000000005</v>
          </cell>
          <cell r="BF176">
            <v>0</v>
          </cell>
          <cell r="BG176">
            <v>0</v>
          </cell>
          <cell r="BH176">
            <v>0</v>
          </cell>
          <cell r="BI176">
            <v>-227352.29999999993</v>
          </cell>
          <cell r="BJ176">
            <v>0</v>
          </cell>
          <cell r="BK176">
            <v>0</v>
          </cell>
        </row>
        <row r="177">
          <cell r="D177">
            <v>700601</v>
          </cell>
          <cell r="E177" t="str">
            <v>Standard Cost revision</v>
          </cell>
          <cell r="F177">
            <v>605105000</v>
          </cell>
          <cell r="G177" t="str">
            <v>Variancess-Std Cost R</v>
          </cell>
          <cell r="H177">
            <v>0</v>
          </cell>
          <cell r="I177" t="str">
            <v/>
          </cell>
          <cell r="J177">
            <v>0</v>
          </cell>
          <cell r="K177" t="str">
            <v/>
          </cell>
          <cell r="L177">
            <v>0</v>
          </cell>
          <cell r="M177">
            <v>-2881482.96</v>
          </cell>
          <cell r="N177">
            <v>-2881482.96</v>
          </cell>
          <cell r="O177">
            <v>-2881482.96</v>
          </cell>
          <cell r="P177">
            <v>-2881482.96</v>
          </cell>
          <cell r="Q177">
            <v>-2881482.96</v>
          </cell>
          <cell r="R177">
            <v>-2881482.96</v>
          </cell>
          <cell r="S177">
            <v>-2881482.96</v>
          </cell>
          <cell r="T177">
            <v>-2881482.96</v>
          </cell>
          <cell r="U177">
            <v>-2881482.96</v>
          </cell>
          <cell r="V177">
            <v>-2881482.96</v>
          </cell>
          <cell r="W177">
            <v>-2881482.96</v>
          </cell>
          <cell r="X177">
            <v>-2881482.96</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-2881482.96</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D178">
            <v>700602</v>
          </cell>
          <cell r="E178" t="str">
            <v>DF Overhead Recovery</v>
          </cell>
          <cell r="G178" t="str">
            <v/>
          </cell>
          <cell r="H178">
            <v>0</v>
          </cell>
          <cell r="I178" t="str">
            <v/>
          </cell>
          <cell r="K178" t="str">
            <v/>
          </cell>
          <cell r="M178">
            <v>-26399569.609999999</v>
          </cell>
          <cell r="N178">
            <v>-42089641.82</v>
          </cell>
          <cell r="O178">
            <v>-72242674.420000002</v>
          </cell>
          <cell r="P178">
            <v>-97279534.379999995</v>
          </cell>
          <cell r="Q178">
            <v>-127031261.72</v>
          </cell>
          <cell r="R178">
            <v>-157931032.27000001</v>
          </cell>
          <cell r="S178">
            <v>-157931032.27000001</v>
          </cell>
          <cell r="T178">
            <v>-213645712.08000001</v>
          </cell>
          <cell r="U178">
            <v>-239913033.62</v>
          </cell>
          <cell r="V178">
            <v>-261200903.06999999</v>
          </cell>
          <cell r="W178">
            <v>-276170548.49000001</v>
          </cell>
          <cell r="X178">
            <v>-291488994.11000001</v>
          </cell>
          <cell r="Y178">
            <v>-18531492.5</v>
          </cell>
          <cell r="Z178">
            <v>-40191599.649999999</v>
          </cell>
          <cell r="AA178">
            <v>-65769963.200000003</v>
          </cell>
          <cell r="AB178">
            <v>-90844835.950000003</v>
          </cell>
          <cell r="AC178">
            <v>-123598940.54000001</v>
          </cell>
          <cell r="AD178">
            <v>-158607615.59</v>
          </cell>
          <cell r="AE178">
            <v>-215220751.55000001</v>
          </cell>
          <cell r="AF178">
            <v>-238841648.74000001</v>
          </cell>
          <cell r="AG178">
            <v>-270723665.80000001</v>
          </cell>
          <cell r="AH178">
            <v>-320452994.76999998</v>
          </cell>
          <cell r="AI178">
            <v>-340378970.45999998</v>
          </cell>
          <cell r="AJ178">
            <v>-357531147.94</v>
          </cell>
          <cell r="AK178">
            <v>0</v>
          </cell>
          <cell r="AM178">
            <v>-26399569.609999999</v>
          </cell>
          <cell r="AN178">
            <v>-15690072.210000001</v>
          </cell>
          <cell r="AO178">
            <v>-30153032.600000001</v>
          </cell>
          <cell r="AP178">
            <v>-25036859.959999993</v>
          </cell>
          <cell r="AQ178">
            <v>-29751727.340000004</v>
          </cell>
          <cell r="AR178">
            <v>-30899770.550000012</v>
          </cell>
          <cell r="AS178">
            <v>0</v>
          </cell>
          <cell r="AT178">
            <v>-55714679.810000002</v>
          </cell>
          <cell r="AU178">
            <v>-26267321.539999992</v>
          </cell>
          <cell r="AV178">
            <v>-21287869.449999988</v>
          </cell>
          <cell r="AW178">
            <v>-14969645.420000017</v>
          </cell>
          <cell r="AX178">
            <v>-15318445.620000005</v>
          </cell>
          <cell r="AY178">
            <v>-18531492.5</v>
          </cell>
          <cell r="AZ178">
            <v>-21660107.149999999</v>
          </cell>
          <cell r="BA178">
            <v>-25578363.550000004</v>
          </cell>
          <cell r="BB178">
            <v>-25074872.75</v>
          </cell>
          <cell r="BC178">
            <v>-32754104.590000004</v>
          </cell>
          <cell r="BD178">
            <v>-35008675.049999997</v>
          </cell>
          <cell r="BE178">
            <v>-56613135.960000008</v>
          </cell>
          <cell r="BF178">
            <v>-23620897.189999998</v>
          </cell>
          <cell r="BG178">
            <v>-31882017.060000002</v>
          </cell>
          <cell r="BH178">
            <v>-49729328.969999969</v>
          </cell>
          <cell r="BI178">
            <v>-19925975.689999998</v>
          </cell>
          <cell r="BJ178">
            <v>-17152177.480000019</v>
          </cell>
          <cell r="BK178">
            <v>0</v>
          </cell>
        </row>
        <row r="179">
          <cell r="D179">
            <v>700701</v>
          </cell>
          <cell r="E179" t="str">
            <v>Dividend Income</v>
          </cell>
          <cell r="F179">
            <v>705509000</v>
          </cell>
          <cell r="G179" t="str">
            <v>Dividend Income from Cost-Based Affiliates</v>
          </cell>
          <cell r="H179">
            <v>0</v>
          </cell>
          <cell r="I179" t="str">
            <v/>
          </cell>
          <cell r="J179">
            <v>0</v>
          </cell>
          <cell r="K179" t="str">
            <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row>
        <row r="180">
          <cell r="D180">
            <v>701401</v>
          </cell>
          <cell r="E180" t="str">
            <v>Gain on Exchange</v>
          </cell>
          <cell r="F180">
            <v>705301000</v>
          </cell>
          <cell r="G180" t="str">
            <v>Real. Gain on Exchg.</v>
          </cell>
          <cell r="H180">
            <v>0</v>
          </cell>
          <cell r="I180" t="str">
            <v/>
          </cell>
          <cell r="J180">
            <v>0</v>
          </cell>
          <cell r="K180" t="str">
            <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D181" t="str">
            <v>701601.MISC</v>
          </cell>
          <cell r="E181" t="str">
            <v>Miscellaneous Income</v>
          </cell>
          <cell r="F181">
            <v>305401000</v>
          </cell>
          <cell r="G181" t="str">
            <v>Sales-Misc</v>
          </cell>
          <cell r="H181">
            <v>0</v>
          </cell>
          <cell r="I181" t="str">
            <v/>
          </cell>
          <cell r="J181">
            <v>0</v>
          </cell>
          <cell r="K181" t="str">
            <v/>
          </cell>
          <cell r="L181">
            <v>0</v>
          </cell>
          <cell r="M181">
            <v>-228487.78</v>
          </cell>
          <cell r="N181">
            <v>-495280.65</v>
          </cell>
          <cell r="O181">
            <v>-1251156.6399999999</v>
          </cell>
          <cell r="P181">
            <v>-2023817.86</v>
          </cell>
          <cell r="Q181">
            <v>-2778035.54</v>
          </cell>
          <cell r="R181">
            <v>-3550766.6</v>
          </cell>
          <cell r="S181">
            <v>-4158595.73</v>
          </cell>
          <cell r="T181">
            <v>-4611020.72</v>
          </cell>
          <cell r="U181">
            <v>-5575413.9100000001</v>
          </cell>
          <cell r="V181">
            <v>-7046371.8399999999</v>
          </cell>
          <cell r="W181">
            <v>-7324747.9900000002</v>
          </cell>
          <cell r="X181">
            <v>-9669456.3200000003</v>
          </cell>
          <cell r="Y181">
            <v>-413500.28</v>
          </cell>
          <cell r="Z181">
            <v>-597096.63</v>
          </cell>
          <cell r="AA181">
            <v>-1001115.47</v>
          </cell>
          <cell r="AB181">
            <v>-1462915.36</v>
          </cell>
          <cell r="AC181">
            <v>-1890445.9</v>
          </cell>
          <cell r="AD181">
            <v>-3396552.84</v>
          </cell>
          <cell r="AE181">
            <v>-4105916.23</v>
          </cell>
          <cell r="AF181">
            <v>-4822417.03</v>
          </cell>
          <cell r="AG181">
            <v>-5295358.78</v>
          </cell>
          <cell r="AH181">
            <v>-6363088.6299999999</v>
          </cell>
          <cell r="AI181">
            <v>-6513064.3499999996</v>
          </cell>
          <cell r="AJ181">
            <v>-9091395.6699999999</v>
          </cell>
          <cell r="AK181">
            <v>-168334.55</v>
          </cell>
          <cell r="AM181">
            <v>-228487.78</v>
          </cell>
          <cell r="AN181">
            <v>-266792.87</v>
          </cell>
          <cell r="AO181">
            <v>-755875.98999999987</v>
          </cell>
          <cell r="AP181">
            <v>-772661.2200000002</v>
          </cell>
          <cell r="AQ181">
            <v>-754217.67999999993</v>
          </cell>
          <cell r="AR181">
            <v>-772731.06</v>
          </cell>
          <cell r="AS181">
            <v>-607829.12999999989</v>
          </cell>
          <cell r="AT181">
            <v>-452424.98999999976</v>
          </cell>
          <cell r="AU181">
            <v>-964393.19000000041</v>
          </cell>
          <cell r="AV181">
            <v>-1470957.9299999997</v>
          </cell>
          <cell r="AW181">
            <v>-278376.15000000037</v>
          </cell>
          <cell r="AX181">
            <v>-2344708.33</v>
          </cell>
          <cell r="AY181">
            <v>-413500.28</v>
          </cell>
          <cell r="AZ181">
            <v>-183596.34999999998</v>
          </cell>
          <cell r="BA181">
            <v>-404018.83999999997</v>
          </cell>
          <cell r="BB181">
            <v>-461799.89000000013</v>
          </cell>
          <cell r="BC181">
            <v>-427530.5399999998</v>
          </cell>
          <cell r="BD181">
            <v>-1506106.94</v>
          </cell>
          <cell r="BE181">
            <v>-709363.39000000013</v>
          </cell>
          <cell r="BF181">
            <v>-716500.80000000028</v>
          </cell>
          <cell r="BG181">
            <v>-472941.75</v>
          </cell>
          <cell r="BH181">
            <v>-1067729.8499999996</v>
          </cell>
          <cell r="BI181">
            <v>-149975.71999999974</v>
          </cell>
          <cell r="BJ181">
            <v>-2578331.3200000003</v>
          </cell>
          <cell r="BK181">
            <v>-168334.55</v>
          </cell>
        </row>
        <row r="182">
          <cell r="D182" t="str">
            <v>701601.SCRAP</v>
          </cell>
          <cell r="E182" t="str">
            <v>Sale of Scrap</v>
          </cell>
          <cell r="F182">
            <v>305401000</v>
          </cell>
          <cell r="G182" t="str">
            <v>Sales-Misc</v>
          </cell>
          <cell r="H182">
            <v>0</v>
          </cell>
          <cell r="I182" t="str">
            <v/>
          </cell>
          <cell r="J182">
            <v>0</v>
          </cell>
          <cell r="K182" t="str">
            <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-103667.9</v>
          </cell>
          <cell r="AJ182">
            <v>-533749.81999999995</v>
          </cell>
          <cell r="AK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-103667.9</v>
          </cell>
          <cell r="BJ182">
            <v>-430081.91999999993</v>
          </cell>
          <cell r="BK182">
            <v>0</v>
          </cell>
        </row>
        <row r="183">
          <cell r="D183">
            <v>702001</v>
          </cell>
          <cell r="E183" t="str">
            <v>Insurance Claim Adjustment</v>
          </cell>
          <cell r="F183">
            <v>0</v>
          </cell>
          <cell r="G183" t="str">
            <v/>
          </cell>
          <cell r="H183">
            <v>0</v>
          </cell>
          <cell r="I183" t="str">
            <v/>
          </cell>
          <cell r="J183">
            <v>0</v>
          </cell>
          <cell r="K183" t="str">
            <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row>
        <row r="184">
          <cell r="D184">
            <v>720801</v>
          </cell>
          <cell r="E184" t="str">
            <v>Loss/Gain on Disposal</v>
          </cell>
          <cell r="F184">
            <v>899102000</v>
          </cell>
          <cell r="G184" t="str">
            <v>Loss on Disp PP&amp;E</v>
          </cell>
          <cell r="H184">
            <v>0</v>
          </cell>
          <cell r="I184" t="str">
            <v/>
          </cell>
          <cell r="J184" t="str">
            <v>A33</v>
          </cell>
          <cell r="K184" t="str">
            <v>Impairment, Losses &amp; Disposals</v>
          </cell>
          <cell r="L184">
            <v>0</v>
          </cell>
          <cell r="M184">
            <v>0</v>
          </cell>
          <cell r="N184">
            <v>0</v>
          </cell>
          <cell r="O184">
            <v>84.67</v>
          </cell>
          <cell r="P184">
            <v>-291839.49</v>
          </cell>
          <cell r="Q184">
            <v>-291839.49</v>
          </cell>
          <cell r="R184">
            <v>-291839.49</v>
          </cell>
          <cell r="S184">
            <v>-524200.49</v>
          </cell>
          <cell r="T184">
            <v>-524200.49</v>
          </cell>
          <cell r="U184">
            <v>-524200.49</v>
          </cell>
          <cell r="V184">
            <v>-203550.35</v>
          </cell>
          <cell r="W184">
            <v>-203550.35</v>
          </cell>
          <cell r="X184">
            <v>-2422715.7999999998</v>
          </cell>
          <cell r="Y184">
            <v>0</v>
          </cell>
          <cell r="Z184">
            <v>0</v>
          </cell>
          <cell r="AA184">
            <v>70899.81</v>
          </cell>
          <cell r="AB184">
            <v>70899.81</v>
          </cell>
          <cell r="AC184">
            <v>328377.18</v>
          </cell>
          <cell r="AD184">
            <v>301386.03000000003</v>
          </cell>
          <cell r="AE184">
            <v>1077407.0900000001</v>
          </cell>
          <cell r="AF184">
            <v>1077407.0900000001</v>
          </cell>
          <cell r="AG184">
            <v>808964.08</v>
          </cell>
          <cell r="AH184">
            <v>745346.02</v>
          </cell>
          <cell r="AI184">
            <v>-328275.56</v>
          </cell>
          <cell r="AJ184">
            <v>-328275.56</v>
          </cell>
          <cell r="AK184">
            <v>0</v>
          </cell>
          <cell r="AM184">
            <v>0</v>
          </cell>
          <cell r="AN184">
            <v>0</v>
          </cell>
          <cell r="AO184">
            <v>84.67</v>
          </cell>
          <cell r="AP184">
            <v>-291924.15999999997</v>
          </cell>
          <cell r="AQ184">
            <v>0</v>
          </cell>
          <cell r="AR184">
            <v>0</v>
          </cell>
          <cell r="AS184">
            <v>-232361</v>
          </cell>
          <cell r="AT184">
            <v>0</v>
          </cell>
          <cell r="AU184">
            <v>0</v>
          </cell>
          <cell r="AV184">
            <v>320650.14</v>
          </cell>
          <cell r="AW184">
            <v>0</v>
          </cell>
          <cell r="AX184">
            <v>-2219165.4499999997</v>
          </cell>
          <cell r="AY184">
            <v>0</v>
          </cell>
          <cell r="AZ184">
            <v>0</v>
          </cell>
          <cell r="BA184">
            <v>70899.81</v>
          </cell>
          <cell r="BB184">
            <v>0</v>
          </cell>
          <cell r="BC184">
            <v>257477.37</v>
          </cell>
          <cell r="BD184">
            <v>-26991.149999999965</v>
          </cell>
          <cell r="BE184">
            <v>776021.06</v>
          </cell>
          <cell r="BF184">
            <v>0</v>
          </cell>
          <cell r="BG184">
            <v>-268443.01000000013</v>
          </cell>
          <cell r="BH184">
            <v>-63618.059999999939</v>
          </cell>
          <cell r="BI184">
            <v>-1073621.58</v>
          </cell>
          <cell r="BJ184">
            <v>0</v>
          </cell>
          <cell r="BK184">
            <v>0</v>
          </cell>
        </row>
        <row r="185">
          <cell r="D185">
            <v>720301</v>
          </cell>
          <cell r="E185" t="str">
            <v>Interest Expense</v>
          </cell>
          <cell r="F185">
            <v>710102000</v>
          </cell>
          <cell r="G185" t="str">
            <v>Interest Expense-Other</v>
          </cell>
          <cell r="H185">
            <v>0</v>
          </cell>
          <cell r="I185" t="str">
            <v/>
          </cell>
          <cell r="J185">
            <v>0</v>
          </cell>
          <cell r="K185" t="str">
            <v/>
          </cell>
          <cell r="L185">
            <v>0</v>
          </cell>
          <cell r="M185">
            <v>1624075</v>
          </cell>
          <cell r="N185">
            <v>3967482</v>
          </cell>
          <cell r="O185">
            <v>7187671</v>
          </cell>
          <cell r="P185">
            <v>10718741.060000001</v>
          </cell>
          <cell r="Q185">
            <v>13938775.060000001</v>
          </cell>
          <cell r="R185">
            <v>18626674.059999999</v>
          </cell>
          <cell r="S185">
            <v>23495535.780000001</v>
          </cell>
          <cell r="T185">
            <v>28060023.780000001</v>
          </cell>
          <cell r="U185">
            <v>32565989.780000001</v>
          </cell>
          <cell r="V185">
            <v>37153450.469999999</v>
          </cell>
          <cell r="W185">
            <v>41278998.469999999</v>
          </cell>
          <cell r="X185">
            <v>47495939.399999999</v>
          </cell>
          <cell r="Y185">
            <v>3690542</v>
          </cell>
          <cell r="Z185">
            <v>7775040</v>
          </cell>
          <cell r="AA185">
            <v>13484194.199999999</v>
          </cell>
          <cell r="AB185">
            <v>19300935.870000001</v>
          </cell>
          <cell r="AC185">
            <v>23026151.870000001</v>
          </cell>
          <cell r="AD185">
            <v>27418969.640000001</v>
          </cell>
          <cell r="AE185">
            <v>30590257.550000001</v>
          </cell>
          <cell r="AF185">
            <v>33713888.670000002</v>
          </cell>
          <cell r="AG185">
            <v>38653985.829999998</v>
          </cell>
          <cell r="AH185">
            <v>34669548.469999999</v>
          </cell>
          <cell r="AI185">
            <v>36817656.469999999</v>
          </cell>
          <cell r="AJ185">
            <v>39274050.689999998</v>
          </cell>
          <cell r="AK185">
            <v>2264606.5699999998</v>
          </cell>
          <cell r="AM185">
            <v>1624075</v>
          </cell>
          <cell r="AN185">
            <v>2343407</v>
          </cell>
          <cell r="AO185">
            <v>3220189</v>
          </cell>
          <cell r="AP185">
            <v>3531070.0600000005</v>
          </cell>
          <cell r="AQ185">
            <v>3220034</v>
          </cell>
          <cell r="AR185">
            <v>4687898.9999999981</v>
          </cell>
          <cell r="AS185">
            <v>4868861.7200000025</v>
          </cell>
          <cell r="AT185">
            <v>4564488</v>
          </cell>
          <cell r="AU185">
            <v>4505966</v>
          </cell>
          <cell r="AV185">
            <v>4587460.6899999976</v>
          </cell>
          <cell r="AW185">
            <v>4125548</v>
          </cell>
          <cell r="AX185">
            <v>6216940.9299999997</v>
          </cell>
          <cell r="AY185">
            <v>3690542</v>
          </cell>
          <cell r="AZ185">
            <v>4084498</v>
          </cell>
          <cell r="BA185">
            <v>5709154.1999999993</v>
          </cell>
          <cell r="BB185">
            <v>5816741.6700000018</v>
          </cell>
          <cell r="BC185">
            <v>3725216</v>
          </cell>
          <cell r="BD185">
            <v>4392817.7699999996</v>
          </cell>
          <cell r="BE185">
            <v>3171287.91</v>
          </cell>
          <cell r="BF185">
            <v>3123631.120000001</v>
          </cell>
          <cell r="BG185">
            <v>4940097.1599999964</v>
          </cell>
          <cell r="BH185">
            <v>-3984437.3599999994</v>
          </cell>
          <cell r="BI185">
            <v>2148108</v>
          </cell>
          <cell r="BJ185">
            <v>2456394.2199999988</v>
          </cell>
          <cell r="BK185">
            <v>2264606.5699999998</v>
          </cell>
        </row>
        <row r="186">
          <cell r="D186">
            <v>721701</v>
          </cell>
          <cell r="E186" t="str">
            <v>Loss/(Gain) on Exchange</v>
          </cell>
          <cell r="F186">
            <v>710201000</v>
          </cell>
          <cell r="G186" t="str">
            <v>Real. Loss on Exch.</v>
          </cell>
          <cell r="H186">
            <v>0</v>
          </cell>
          <cell r="I186" t="str">
            <v/>
          </cell>
          <cell r="J186">
            <v>0</v>
          </cell>
          <cell r="K186" t="str">
            <v/>
          </cell>
          <cell r="L186">
            <v>0</v>
          </cell>
          <cell r="M186">
            <v>66337.5</v>
          </cell>
          <cell r="N186">
            <v>-21766.86</v>
          </cell>
          <cell r="O186">
            <v>-11382.32</v>
          </cell>
          <cell r="P186">
            <v>499928.4</v>
          </cell>
          <cell r="Q186">
            <v>781592.44</v>
          </cell>
          <cell r="R186">
            <v>5208443.59</v>
          </cell>
          <cell r="S186">
            <v>5105116.68</v>
          </cell>
          <cell r="T186">
            <v>5418559.0199999996</v>
          </cell>
          <cell r="U186">
            <v>7897371.6900000004</v>
          </cell>
          <cell r="V186">
            <v>7897371.6900000004</v>
          </cell>
          <cell r="W186">
            <v>8741499.0600000005</v>
          </cell>
          <cell r="X186">
            <v>10199898.1</v>
          </cell>
          <cell r="Y186">
            <v>-16815.310000000001</v>
          </cell>
          <cell r="Z186">
            <v>231182.45</v>
          </cell>
          <cell r="AA186">
            <v>271415.37</v>
          </cell>
          <cell r="AB186">
            <v>-884557.1</v>
          </cell>
          <cell r="AC186">
            <v>-575448.68000000005</v>
          </cell>
          <cell r="AD186">
            <v>441088.34</v>
          </cell>
          <cell r="AE186">
            <v>1156643.1399999999</v>
          </cell>
          <cell r="AF186">
            <v>2394258.35</v>
          </cell>
          <cell r="AG186">
            <v>2232734.75</v>
          </cell>
          <cell r="AH186">
            <v>2662144.2000000002</v>
          </cell>
          <cell r="AI186">
            <v>2265420</v>
          </cell>
          <cell r="AJ186">
            <v>203006</v>
          </cell>
          <cell r="AK186">
            <v>-158525.48000000001</v>
          </cell>
          <cell r="AM186">
            <v>66337.5</v>
          </cell>
          <cell r="AN186">
            <v>-88104.36</v>
          </cell>
          <cell r="AO186">
            <v>10384.540000000001</v>
          </cell>
          <cell r="AP186">
            <v>511310.72000000003</v>
          </cell>
          <cell r="AQ186">
            <v>281664.03999999992</v>
          </cell>
          <cell r="AR186">
            <v>4426851.1500000004</v>
          </cell>
          <cell r="AS186">
            <v>-103326.91000000015</v>
          </cell>
          <cell r="AT186">
            <v>313442.33999999985</v>
          </cell>
          <cell r="AU186">
            <v>2478812.6700000009</v>
          </cell>
          <cell r="AV186">
            <v>0</v>
          </cell>
          <cell r="AW186">
            <v>844127.37000000011</v>
          </cell>
          <cell r="AX186">
            <v>1458399.0399999991</v>
          </cell>
          <cell r="AY186">
            <v>-16815.310000000001</v>
          </cell>
          <cell r="AZ186">
            <v>247997.76</v>
          </cell>
          <cell r="BA186">
            <v>40232.919999999984</v>
          </cell>
          <cell r="BB186">
            <v>-1155972.47</v>
          </cell>
          <cell r="BC186">
            <v>309108.41999999993</v>
          </cell>
          <cell r="BD186">
            <v>1016537.02</v>
          </cell>
          <cell r="BE186">
            <v>715554.79999999981</v>
          </cell>
          <cell r="BF186">
            <v>1237615.2100000002</v>
          </cell>
          <cell r="BG186">
            <v>-161523.60000000009</v>
          </cell>
          <cell r="BH186">
            <v>429409.45000000019</v>
          </cell>
          <cell r="BI186">
            <v>-396724.20000000019</v>
          </cell>
          <cell r="BJ186">
            <v>-2062414</v>
          </cell>
          <cell r="BK186">
            <v>-158525.48000000001</v>
          </cell>
        </row>
        <row r="187">
          <cell r="D187">
            <v>754001</v>
          </cell>
          <cell r="E187" t="str">
            <v>Income Tax-Currt Year</v>
          </cell>
          <cell r="F187">
            <v>720401000</v>
          </cell>
          <cell r="G187" t="str">
            <v>Inc Tax Non US</v>
          </cell>
          <cell r="H187">
            <v>0</v>
          </cell>
          <cell r="I187" t="str">
            <v/>
          </cell>
          <cell r="J187">
            <v>0</v>
          </cell>
          <cell r="K187" t="str">
            <v/>
          </cell>
          <cell r="L187">
            <v>0</v>
          </cell>
          <cell r="M187">
            <v>0</v>
          </cell>
          <cell r="N187">
            <v>0</v>
          </cell>
          <cell r="O187">
            <v>0</v>
          </cell>
          <cell r="P187">
            <v>0</v>
          </cell>
          <cell r="Q187">
            <v>0</v>
          </cell>
          <cell r="R187">
            <v>0</v>
          </cell>
          <cell r="S187">
            <v>0</v>
          </cell>
          <cell r="T187">
            <v>0</v>
          </cell>
          <cell r="U187">
            <v>0</v>
          </cell>
          <cell r="V187">
            <v>35327401</v>
          </cell>
          <cell r="W187">
            <v>35327401</v>
          </cell>
          <cell r="X187">
            <v>19231629.059999999</v>
          </cell>
          <cell r="Y187">
            <v>0</v>
          </cell>
          <cell r="Z187">
            <v>0</v>
          </cell>
          <cell r="AA187">
            <v>0</v>
          </cell>
          <cell r="AB187">
            <v>0</v>
          </cell>
          <cell r="AC187">
            <v>0</v>
          </cell>
          <cell r="AD187">
            <v>0</v>
          </cell>
          <cell r="AE187">
            <v>0</v>
          </cell>
          <cell r="AF187">
            <v>0</v>
          </cell>
          <cell r="AG187">
            <v>0</v>
          </cell>
          <cell r="AH187">
            <v>129134630.01000001</v>
          </cell>
          <cell r="AI187">
            <v>129134630.01000001</v>
          </cell>
          <cell r="AJ187">
            <v>127286427.34999999</v>
          </cell>
          <cell r="AK187">
            <v>0</v>
          </cell>
          <cell r="AM187">
            <v>0</v>
          </cell>
          <cell r="AN187">
            <v>0</v>
          </cell>
          <cell r="AO187">
            <v>0</v>
          </cell>
          <cell r="AP187">
            <v>0</v>
          </cell>
          <cell r="AQ187">
            <v>0</v>
          </cell>
          <cell r="AR187">
            <v>0</v>
          </cell>
          <cell r="AS187">
            <v>0</v>
          </cell>
          <cell r="AT187">
            <v>0</v>
          </cell>
          <cell r="AU187">
            <v>0</v>
          </cell>
          <cell r="AV187">
            <v>35327401</v>
          </cell>
          <cell r="AW187">
            <v>0</v>
          </cell>
          <cell r="AX187">
            <v>-16095771.940000001</v>
          </cell>
          <cell r="AY187">
            <v>0</v>
          </cell>
          <cell r="AZ187">
            <v>0</v>
          </cell>
          <cell r="BA187">
            <v>0</v>
          </cell>
          <cell r="BB187">
            <v>0</v>
          </cell>
          <cell r="BC187">
            <v>0</v>
          </cell>
          <cell r="BD187">
            <v>0</v>
          </cell>
          <cell r="BE187">
            <v>0</v>
          </cell>
          <cell r="BF187">
            <v>0</v>
          </cell>
          <cell r="BG187">
            <v>0</v>
          </cell>
          <cell r="BH187">
            <v>129134630.01000001</v>
          </cell>
          <cell r="BI187">
            <v>0</v>
          </cell>
          <cell r="BJ187">
            <v>-1848202.6600000113</v>
          </cell>
          <cell r="BK187">
            <v>0</v>
          </cell>
        </row>
        <row r="188">
          <cell r="D188">
            <v>755001</v>
          </cell>
          <cell r="E188" t="str">
            <v>Income Tax-Prior Year</v>
          </cell>
          <cell r="F188">
            <v>720501000</v>
          </cell>
          <cell r="G188" t="str">
            <v>Inc Tax Non US</v>
          </cell>
          <cell r="H188">
            <v>0</v>
          </cell>
          <cell r="I188" t="str">
            <v/>
          </cell>
          <cell r="J188">
            <v>0</v>
          </cell>
          <cell r="K188" t="str">
            <v/>
          </cell>
          <cell r="L188">
            <v>0</v>
          </cell>
          <cell r="M188">
            <v>42415.58</v>
          </cell>
          <cell r="N188">
            <v>42415.58</v>
          </cell>
          <cell r="O188">
            <v>42415.58</v>
          </cell>
          <cell r="P188">
            <v>42415.58</v>
          </cell>
          <cell r="Q188">
            <v>42415.58</v>
          </cell>
          <cell r="R188">
            <v>42415.58</v>
          </cell>
          <cell r="S188">
            <v>42415.58</v>
          </cell>
          <cell r="T188">
            <v>42415.58</v>
          </cell>
          <cell r="U188">
            <v>1840101.58</v>
          </cell>
          <cell r="V188">
            <v>1840101.58</v>
          </cell>
          <cell r="W188">
            <v>1840101.58</v>
          </cell>
          <cell r="X188">
            <v>1840101.58</v>
          </cell>
          <cell r="Y188">
            <v>0</v>
          </cell>
          <cell r="Z188">
            <v>0</v>
          </cell>
          <cell r="AA188">
            <v>0</v>
          </cell>
          <cell r="AB188">
            <v>0</v>
          </cell>
          <cell r="AC188">
            <v>0</v>
          </cell>
          <cell r="AD188">
            <v>0</v>
          </cell>
          <cell r="AE188">
            <v>0</v>
          </cell>
          <cell r="AF188">
            <v>0</v>
          </cell>
          <cell r="AG188">
            <v>0</v>
          </cell>
          <cell r="AH188">
            <v>-59663798.140000001</v>
          </cell>
          <cell r="AI188">
            <v>-59663798.140000001</v>
          </cell>
          <cell r="AJ188">
            <v>-53412314.939999998</v>
          </cell>
          <cell r="AK188">
            <v>0</v>
          </cell>
          <cell r="AM188">
            <v>42415.58</v>
          </cell>
          <cell r="AN188">
            <v>0</v>
          </cell>
          <cell r="AO188">
            <v>0</v>
          </cell>
          <cell r="AP188">
            <v>0</v>
          </cell>
          <cell r="AQ188">
            <v>0</v>
          </cell>
          <cell r="AR188">
            <v>0</v>
          </cell>
          <cell r="AS188">
            <v>0</v>
          </cell>
          <cell r="AT188">
            <v>0</v>
          </cell>
          <cell r="AU188">
            <v>1797686</v>
          </cell>
          <cell r="AV188">
            <v>0</v>
          </cell>
          <cell r="AW188">
            <v>0</v>
          </cell>
          <cell r="AX188">
            <v>0</v>
          </cell>
          <cell r="AY188">
            <v>0</v>
          </cell>
          <cell r="AZ188">
            <v>0</v>
          </cell>
          <cell r="BA188">
            <v>0</v>
          </cell>
          <cell r="BB188">
            <v>0</v>
          </cell>
          <cell r="BC188">
            <v>0</v>
          </cell>
          <cell r="BD188">
            <v>0</v>
          </cell>
          <cell r="BE188">
            <v>0</v>
          </cell>
          <cell r="BF188">
            <v>0</v>
          </cell>
          <cell r="BG188">
            <v>0</v>
          </cell>
          <cell r="BH188">
            <v>-59663798.140000001</v>
          </cell>
          <cell r="BI188">
            <v>0</v>
          </cell>
          <cell r="BJ188">
            <v>6251483.200000003</v>
          </cell>
          <cell r="BK188">
            <v>0</v>
          </cell>
        </row>
        <row r="189">
          <cell r="D189">
            <v>755101</v>
          </cell>
          <cell r="E189" t="str">
            <v>Dividend Expenses</v>
          </cell>
          <cell r="F189">
            <v>0</v>
          </cell>
          <cell r="G189" t="str">
            <v/>
          </cell>
          <cell r="H189">
            <v>0</v>
          </cell>
          <cell r="I189" t="str">
            <v/>
          </cell>
          <cell r="J189">
            <v>0</v>
          </cell>
          <cell r="K189" t="str">
            <v/>
          </cell>
          <cell r="L189">
            <v>0</v>
          </cell>
          <cell r="M189">
            <v>0</v>
          </cell>
          <cell r="N189">
            <v>0</v>
          </cell>
          <cell r="O189">
            <v>0</v>
          </cell>
          <cell r="P189">
            <v>0</v>
          </cell>
          <cell r="Q189">
            <v>0</v>
          </cell>
          <cell r="R189">
            <v>0</v>
          </cell>
          <cell r="S189">
            <v>0</v>
          </cell>
          <cell r="T189">
            <v>0</v>
          </cell>
          <cell r="U189">
            <v>0</v>
          </cell>
          <cell r="V189">
            <v>0</v>
          </cell>
          <cell r="W189">
            <v>0</v>
          </cell>
          <cell r="X189">
            <v>116933220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M189">
            <v>0</v>
          </cell>
          <cell r="AN189">
            <v>0</v>
          </cell>
          <cell r="AO189">
            <v>0</v>
          </cell>
          <cell r="AP189">
            <v>0</v>
          </cell>
          <cell r="AQ189">
            <v>0</v>
          </cell>
          <cell r="AR189">
            <v>0</v>
          </cell>
          <cell r="AS189">
            <v>0</v>
          </cell>
          <cell r="AT189">
            <v>0</v>
          </cell>
          <cell r="AU189">
            <v>0</v>
          </cell>
          <cell r="AV189">
            <v>0</v>
          </cell>
          <cell r="AW189">
            <v>0</v>
          </cell>
          <cell r="AX189">
            <v>116933220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row>
        <row r="190">
          <cell r="D190">
            <v>805203</v>
          </cell>
          <cell r="E190" t="str">
            <v>PAC expenses</v>
          </cell>
          <cell r="F190">
            <v>820101000</v>
          </cell>
          <cell r="G190" t="str">
            <v>Donations</v>
          </cell>
          <cell r="H190">
            <v>8011551</v>
          </cell>
          <cell r="I190" t="str">
            <v>HR Services 1022</v>
          </cell>
          <cell r="J190" t="str">
            <v>A31</v>
          </cell>
          <cell r="K190" t="str">
            <v>Public Affairs &amp; Communication</v>
          </cell>
          <cell r="L190">
            <v>0</v>
          </cell>
          <cell r="M190">
            <v>0</v>
          </cell>
          <cell r="N190">
            <v>147500</v>
          </cell>
          <cell r="O190">
            <v>2588282.2400000002</v>
          </cell>
          <cell r="P190">
            <v>2824010.49</v>
          </cell>
          <cell r="Q190">
            <v>3530672.49</v>
          </cell>
          <cell r="R190">
            <v>3925607.61</v>
          </cell>
          <cell r="S190">
            <v>4835825.2</v>
          </cell>
          <cell r="T190">
            <v>4960155.8</v>
          </cell>
          <cell r="U190">
            <v>5039643.8</v>
          </cell>
          <cell r="V190">
            <v>5843271.8200000003</v>
          </cell>
          <cell r="W190">
            <v>5846805.8200000003</v>
          </cell>
          <cell r="X190">
            <v>6496310.8200000003</v>
          </cell>
          <cell r="Y190">
            <v>316975</v>
          </cell>
          <cell r="Z190">
            <v>440645.05</v>
          </cell>
          <cell r="AA190">
            <v>1353209.15</v>
          </cell>
          <cell r="AB190">
            <v>1544939.85</v>
          </cell>
          <cell r="AC190">
            <v>3543747.07</v>
          </cell>
          <cell r="AD190">
            <v>4379686.67</v>
          </cell>
          <cell r="AE190">
            <v>4445071.12</v>
          </cell>
          <cell r="AF190">
            <v>5802993.9100000001</v>
          </cell>
          <cell r="AG190">
            <v>7533083.7800000003</v>
          </cell>
          <cell r="AH190">
            <v>7635376.7800000003</v>
          </cell>
          <cell r="AI190">
            <v>7640615.7800000003</v>
          </cell>
          <cell r="AJ190">
            <v>6626410.3799999999</v>
          </cell>
          <cell r="AK190">
            <v>0</v>
          </cell>
          <cell r="AM190">
            <v>0</v>
          </cell>
          <cell r="AN190">
            <v>147500</v>
          </cell>
          <cell r="AO190">
            <v>2440782.2400000002</v>
          </cell>
          <cell r="AP190">
            <v>235728.25</v>
          </cell>
          <cell r="AQ190">
            <v>706662</v>
          </cell>
          <cell r="AR190">
            <v>394935.11999999965</v>
          </cell>
          <cell r="AS190">
            <v>910217.59000000032</v>
          </cell>
          <cell r="AT190">
            <v>124330.59999999963</v>
          </cell>
          <cell r="AU190">
            <v>79488</v>
          </cell>
          <cell r="AV190">
            <v>803628.02000000048</v>
          </cell>
          <cell r="AW190">
            <v>3534</v>
          </cell>
          <cell r="AX190">
            <v>649505</v>
          </cell>
          <cell r="AY190">
            <v>316975</v>
          </cell>
          <cell r="AZ190">
            <v>123670.04999999999</v>
          </cell>
          <cell r="BA190">
            <v>912564.09999999986</v>
          </cell>
          <cell r="BB190">
            <v>191730.70000000019</v>
          </cell>
          <cell r="BC190">
            <v>1998807.2199999997</v>
          </cell>
          <cell r="BD190">
            <v>835939.60000000009</v>
          </cell>
          <cell r="BE190">
            <v>65384.450000000186</v>
          </cell>
          <cell r="BF190">
            <v>1357922.79</v>
          </cell>
          <cell r="BG190">
            <v>1730089.87</v>
          </cell>
          <cell r="BH190">
            <v>102293</v>
          </cell>
          <cell r="BI190">
            <v>5239</v>
          </cell>
          <cell r="BJ190">
            <v>-1014205.4000000004</v>
          </cell>
          <cell r="BK190">
            <v>0</v>
          </cell>
        </row>
        <row r="191">
          <cell r="D191" t="str">
            <v>801101.BASIC</v>
          </cell>
          <cell r="E191" t="str">
            <v>Salaries-Basic</v>
          </cell>
          <cell r="F191">
            <v>805101000</v>
          </cell>
          <cell r="G191" t="str">
            <v>Emp Salary Exp-Fixed</v>
          </cell>
          <cell r="H191">
            <v>0</v>
          </cell>
          <cell r="I191" t="str">
            <v/>
          </cell>
          <cell r="K191" t="str">
            <v/>
          </cell>
          <cell r="M191">
            <v>5184018</v>
          </cell>
          <cell r="N191">
            <v>12561103.470000001</v>
          </cell>
          <cell r="O191">
            <v>19392853.390000001</v>
          </cell>
          <cell r="P191">
            <v>27719739.390000001</v>
          </cell>
          <cell r="Q191">
            <v>34581395.390000001</v>
          </cell>
          <cell r="R191">
            <v>40105143.659999996</v>
          </cell>
          <cell r="S191">
            <v>47829128.869999997</v>
          </cell>
          <cell r="T191">
            <v>55427296.869999997</v>
          </cell>
          <cell r="U191">
            <v>62933444.869999997</v>
          </cell>
          <cell r="V191">
            <v>70090958.640000001</v>
          </cell>
          <cell r="W191">
            <v>77568416.530000001</v>
          </cell>
          <cell r="X191">
            <v>78827967.379999995</v>
          </cell>
          <cell r="Y191">
            <v>7891377</v>
          </cell>
          <cell r="Z191">
            <v>16072880.43</v>
          </cell>
          <cell r="AA191">
            <v>25624507.969999999</v>
          </cell>
          <cell r="AB191">
            <v>33988665.420000002</v>
          </cell>
          <cell r="AC191">
            <v>42226381.420000002</v>
          </cell>
          <cell r="AD191">
            <v>51059635.420000002</v>
          </cell>
          <cell r="AE191">
            <v>61620711.490000002</v>
          </cell>
          <cell r="AF191">
            <v>69604647.489999995</v>
          </cell>
          <cell r="AG191">
            <v>80954945.489999995</v>
          </cell>
          <cell r="AH191">
            <v>87623766.489999995</v>
          </cell>
          <cell r="AI191">
            <v>92783541.200000003</v>
          </cell>
          <cell r="AJ191">
            <v>88532368.840000004</v>
          </cell>
          <cell r="AK191">
            <v>5465692</v>
          </cell>
          <cell r="AM191">
            <v>5184018</v>
          </cell>
          <cell r="AN191">
            <v>7377085.4700000007</v>
          </cell>
          <cell r="AO191">
            <v>6831749.9199999999</v>
          </cell>
          <cell r="AP191">
            <v>8326886</v>
          </cell>
          <cell r="AQ191">
            <v>6861656</v>
          </cell>
          <cell r="AR191">
            <v>5523748.2699999958</v>
          </cell>
          <cell r="AS191">
            <v>7723985.2100000009</v>
          </cell>
          <cell r="AT191">
            <v>7598168</v>
          </cell>
          <cell r="AU191">
            <v>7506148</v>
          </cell>
          <cell r="AV191">
            <v>7157513.7700000033</v>
          </cell>
          <cell r="AW191">
            <v>7477457.8900000006</v>
          </cell>
          <cell r="AX191">
            <v>1259550.849999994</v>
          </cell>
          <cell r="AY191">
            <v>7891377</v>
          </cell>
          <cell r="AZ191">
            <v>8181503.4299999997</v>
          </cell>
          <cell r="BA191">
            <v>9551627.5399999991</v>
          </cell>
          <cell r="BB191">
            <v>8364157.450000003</v>
          </cell>
          <cell r="BC191">
            <v>8237716</v>
          </cell>
          <cell r="BD191">
            <v>8833254</v>
          </cell>
          <cell r="BE191">
            <v>10561076.07</v>
          </cell>
          <cell r="BF191">
            <v>7983935.9999999925</v>
          </cell>
          <cell r="BG191">
            <v>11350298</v>
          </cell>
          <cell r="BH191">
            <v>6668821</v>
          </cell>
          <cell r="BI191">
            <v>5159774.7100000083</v>
          </cell>
          <cell r="BJ191">
            <v>-4251172.3599999994</v>
          </cell>
          <cell r="BK191">
            <v>5465692</v>
          </cell>
        </row>
        <row r="192">
          <cell r="D192" t="str">
            <v>801101.BONUS</v>
          </cell>
          <cell r="E192" t="str">
            <v>Salaries-Bonus</v>
          </cell>
          <cell r="F192">
            <v>810114000</v>
          </cell>
          <cell r="G192" t="str">
            <v>Incentive Plan Exp</v>
          </cell>
          <cell r="H192">
            <v>0</v>
          </cell>
          <cell r="I192" t="str">
            <v/>
          </cell>
          <cell r="J192">
            <v>0</v>
          </cell>
          <cell r="K192" t="str">
            <v/>
          </cell>
          <cell r="L192">
            <v>0</v>
          </cell>
          <cell r="M192">
            <v>0</v>
          </cell>
          <cell r="N192">
            <v>0</v>
          </cell>
          <cell r="O192">
            <v>5579677.0599999996</v>
          </cell>
          <cell r="P192">
            <v>11159354.119999999</v>
          </cell>
          <cell r="Q192">
            <v>16739031.18</v>
          </cell>
          <cell r="R192">
            <v>16739031.18</v>
          </cell>
          <cell r="S192">
            <v>16739031.18</v>
          </cell>
          <cell r="T192">
            <v>16739031.18</v>
          </cell>
          <cell r="U192">
            <v>16739031.18</v>
          </cell>
          <cell r="V192">
            <v>27672453</v>
          </cell>
          <cell r="W192">
            <v>27672453</v>
          </cell>
          <cell r="X192">
            <v>27672453</v>
          </cell>
          <cell r="Y192">
            <v>0</v>
          </cell>
          <cell r="Z192">
            <v>0</v>
          </cell>
          <cell r="AA192">
            <v>0</v>
          </cell>
          <cell r="AB192">
            <v>0</v>
          </cell>
          <cell r="AC192">
            <v>1880000</v>
          </cell>
          <cell r="AD192">
            <v>3760000</v>
          </cell>
          <cell r="AE192">
            <v>4700000</v>
          </cell>
          <cell r="AF192">
            <v>4700000</v>
          </cell>
          <cell r="AG192">
            <v>4700000</v>
          </cell>
          <cell r="AH192">
            <v>4700000</v>
          </cell>
          <cell r="AI192">
            <v>4700000</v>
          </cell>
          <cell r="AJ192">
            <v>7677583</v>
          </cell>
          <cell r="AK192">
            <v>0</v>
          </cell>
          <cell r="AM192">
            <v>0</v>
          </cell>
          <cell r="AN192">
            <v>0</v>
          </cell>
          <cell r="AO192">
            <v>5579677.0599999996</v>
          </cell>
          <cell r="AP192">
            <v>5579677.0599999996</v>
          </cell>
          <cell r="AQ192">
            <v>5579677.0600000005</v>
          </cell>
          <cell r="AR192">
            <v>0</v>
          </cell>
          <cell r="AS192">
            <v>0</v>
          </cell>
          <cell r="AT192">
            <v>0</v>
          </cell>
          <cell r="AU192">
            <v>0</v>
          </cell>
          <cell r="AV192">
            <v>10933421.82</v>
          </cell>
          <cell r="AW192">
            <v>0</v>
          </cell>
          <cell r="AX192">
            <v>0</v>
          </cell>
          <cell r="AY192">
            <v>0</v>
          </cell>
          <cell r="AZ192">
            <v>0</v>
          </cell>
          <cell r="BA192">
            <v>0</v>
          </cell>
          <cell r="BB192">
            <v>0</v>
          </cell>
          <cell r="BC192">
            <v>1880000</v>
          </cell>
          <cell r="BD192">
            <v>1880000</v>
          </cell>
          <cell r="BE192">
            <v>940000</v>
          </cell>
          <cell r="BF192">
            <v>0</v>
          </cell>
          <cell r="BG192">
            <v>0</v>
          </cell>
          <cell r="BH192">
            <v>0</v>
          </cell>
          <cell r="BI192">
            <v>0</v>
          </cell>
          <cell r="BJ192">
            <v>2977583</v>
          </cell>
          <cell r="BK192">
            <v>0</v>
          </cell>
        </row>
        <row r="193">
          <cell r="D193" t="str">
            <v>801101.BP</v>
          </cell>
          <cell r="E193" t="str">
            <v>Salaries-Bus Promotion</v>
          </cell>
          <cell r="F193">
            <v>805101000</v>
          </cell>
          <cell r="G193" t="str">
            <v>Emp Salary Exp-Fixed</v>
          </cell>
          <cell r="H193">
            <v>0</v>
          </cell>
          <cell r="I193" t="str">
            <v/>
          </cell>
          <cell r="K193" t="str">
            <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D194" t="str">
            <v>801101.DA</v>
          </cell>
          <cell r="E194" t="str">
            <v>Salaries-Dearness Allowance</v>
          </cell>
          <cell r="F194">
            <v>805101000</v>
          </cell>
          <cell r="G194" t="str">
            <v>Emp Salary Exp-Fixed</v>
          </cell>
          <cell r="H194">
            <v>0</v>
          </cell>
          <cell r="I194" t="str">
            <v/>
          </cell>
          <cell r="K194" t="str">
            <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9209</v>
          </cell>
          <cell r="AE194">
            <v>9209</v>
          </cell>
          <cell r="AF194">
            <v>9209</v>
          </cell>
          <cell r="AG194">
            <v>9209</v>
          </cell>
          <cell r="AH194">
            <v>9209</v>
          </cell>
          <cell r="AI194">
            <v>1286435</v>
          </cell>
          <cell r="AJ194">
            <v>2598587.35</v>
          </cell>
          <cell r="AK194">
            <v>1312152.3500000001</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9209</v>
          </cell>
          <cell r="BE194">
            <v>0</v>
          </cell>
          <cell r="BF194">
            <v>0</v>
          </cell>
          <cell r="BG194">
            <v>0</v>
          </cell>
          <cell r="BH194">
            <v>0</v>
          </cell>
          <cell r="BI194">
            <v>1277226</v>
          </cell>
          <cell r="BJ194">
            <v>1312152.3500000001</v>
          </cell>
          <cell r="BK194">
            <v>1312152.3500000001</v>
          </cell>
        </row>
        <row r="195">
          <cell r="D195" t="str">
            <v>801101.DASE</v>
          </cell>
          <cell r="E195" t="str">
            <v>Salaries-Dashain-Expenses</v>
          </cell>
          <cell r="F195">
            <v>805101000</v>
          </cell>
          <cell r="G195" t="str">
            <v>Emp Salary Exp-Fixed</v>
          </cell>
          <cell r="H195">
            <v>0</v>
          </cell>
          <cell r="I195" t="str">
            <v/>
          </cell>
          <cell r="K195" t="str">
            <v/>
          </cell>
          <cell r="M195">
            <v>647201</v>
          </cell>
          <cell r="N195">
            <v>1294402</v>
          </cell>
          <cell r="O195">
            <v>1941603</v>
          </cell>
          <cell r="P195">
            <v>2588804</v>
          </cell>
          <cell r="Q195">
            <v>3236005</v>
          </cell>
          <cell r="R195">
            <v>3883206</v>
          </cell>
          <cell r="S195">
            <v>4530407</v>
          </cell>
          <cell r="T195">
            <v>5177608</v>
          </cell>
          <cell r="U195">
            <v>2639793</v>
          </cell>
          <cell r="V195">
            <v>2639793</v>
          </cell>
          <cell r="W195">
            <v>2639793</v>
          </cell>
          <cell r="X195">
            <v>2759476</v>
          </cell>
          <cell r="Y195">
            <v>734336</v>
          </cell>
          <cell r="Z195">
            <v>1468672</v>
          </cell>
          <cell r="AA195">
            <v>2203008</v>
          </cell>
          <cell r="AB195">
            <v>2937344</v>
          </cell>
          <cell r="AC195">
            <v>3671680</v>
          </cell>
          <cell r="AD195">
            <v>4406016</v>
          </cell>
          <cell r="AE195">
            <v>5140352</v>
          </cell>
          <cell r="AF195">
            <v>5874688</v>
          </cell>
          <cell r="AG195">
            <v>3051649</v>
          </cell>
          <cell r="AH195">
            <v>3051649</v>
          </cell>
          <cell r="AI195">
            <v>3051649</v>
          </cell>
          <cell r="AJ195">
            <v>3051649</v>
          </cell>
          <cell r="AK195">
            <v>70934</v>
          </cell>
          <cell r="AM195">
            <v>647201</v>
          </cell>
          <cell r="AN195">
            <v>647201</v>
          </cell>
          <cell r="AO195">
            <v>647201</v>
          </cell>
          <cell r="AP195">
            <v>647201</v>
          </cell>
          <cell r="AQ195">
            <v>647201</v>
          </cell>
          <cell r="AR195">
            <v>647201</v>
          </cell>
          <cell r="AS195">
            <v>647201</v>
          </cell>
          <cell r="AT195">
            <v>647201</v>
          </cell>
          <cell r="AU195">
            <v>-2537815</v>
          </cell>
          <cell r="AV195">
            <v>0</v>
          </cell>
          <cell r="AW195">
            <v>0</v>
          </cell>
          <cell r="AX195">
            <v>119683</v>
          </cell>
          <cell r="AY195">
            <v>734336</v>
          </cell>
          <cell r="AZ195">
            <v>734336</v>
          </cell>
          <cell r="BA195">
            <v>734336</v>
          </cell>
          <cell r="BB195">
            <v>734336</v>
          </cell>
          <cell r="BC195">
            <v>734336</v>
          </cell>
          <cell r="BD195">
            <v>734336</v>
          </cell>
          <cell r="BE195">
            <v>734336</v>
          </cell>
          <cell r="BF195">
            <v>734336</v>
          </cell>
          <cell r="BG195">
            <v>-2823039</v>
          </cell>
          <cell r="BH195">
            <v>0</v>
          </cell>
          <cell r="BI195">
            <v>0</v>
          </cell>
          <cell r="BJ195">
            <v>0</v>
          </cell>
          <cell r="BK195">
            <v>70934</v>
          </cell>
        </row>
        <row r="196">
          <cell r="D196" t="str">
            <v>801101.DASH</v>
          </cell>
          <cell r="E196" t="str">
            <v>Salaries-MD-Dashain</v>
          </cell>
          <cell r="F196">
            <v>805101000</v>
          </cell>
          <cell r="G196" t="str">
            <v>Emp Salary Exp-Fixed</v>
          </cell>
          <cell r="H196">
            <v>0</v>
          </cell>
          <cell r="I196" t="str">
            <v/>
          </cell>
          <cell r="K196" t="str">
            <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D197" t="str">
            <v>801101.FIELD</v>
          </cell>
          <cell r="E197" t="str">
            <v>Salaries-Field Allowance</v>
          </cell>
          <cell r="F197">
            <v>805101000</v>
          </cell>
          <cell r="G197" t="str">
            <v>Emp Salary Exp-Fixed</v>
          </cell>
          <cell r="H197">
            <v>0</v>
          </cell>
          <cell r="I197" t="str">
            <v/>
          </cell>
          <cell r="K197" t="str">
            <v/>
          </cell>
          <cell r="M197">
            <v>0</v>
          </cell>
          <cell r="N197">
            <v>180191</v>
          </cell>
          <cell r="O197">
            <v>344077</v>
          </cell>
          <cell r="P197">
            <v>527138</v>
          </cell>
          <cell r="Q197">
            <v>527138</v>
          </cell>
          <cell r="R197">
            <v>868403</v>
          </cell>
          <cell r="S197">
            <v>1073573</v>
          </cell>
          <cell r="T197">
            <v>1342788</v>
          </cell>
          <cell r="U197">
            <v>1561508</v>
          </cell>
          <cell r="V197">
            <v>1820503</v>
          </cell>
          <cell r="W197">
            <v>1820503</v>
          </cell>
          <cell r="X197">
            <v>2558635</v>
          </cell>
          <cell r="Y197">
            <v>0</v>
          </cell>
          <cell r="Z197">
            <v>0</v>
          </cell>
          <cell r="AA197">
            <v>496890</v>
          </cell>
          <cell r="AB197">
            <v>774697.5</v>
          </cell>
          <cell r="AC197">
            <v>1021385.5</v>
          </cell>
          <cell r="AD197">
            <v>1285763</v>
          </cell>
          <cell r="AE197">
            <v>1560720.5</v>
          </cell>
          <cell r="AF197">
            <v>1844215</v>
          </cell>
          <cell r="AG197">
            <v>2100905</v>
          </cell>
          <cell r="AH197">
            <v>2411285</v>
          </cell>
          <cell r="AI197">
            <v>2638358</v>
          </cell>
          <cell r="AJ197">
            <v>2909072</v>
          </cell>
          <cell r="AK197">
            <v>265085</v>
          </cell>
          <cell r="AM197">
            <v>0</v>
          </cell>
          <cell r="AN197">
            <v>180191</v>
          </cell>
          <cell r="AO197">
            <v>163886</v>
          </cell>
          <cell r="AP197">
            <v>183061</v>
          </cell>
          <cell r="AQ197">
            <v>0</v>
          </cell>
          <cell r="AR197">
            <v>341265</v>
          </cell>
          <cell r="AS197">
            <v>205170</v>
          </cell>
          <cell r="AT197">
            <v>269215</v>
          </cell>
          <cell r="AU197">
            <v>218720</v>
          </cell>
          <cell r="AV197">
            <v>258995</v>
          </cell>
          <cell r="AW197">
            <v>0</v>
          </cell>
          <cell r="AX197">
            <v>738132</v>
          </cell>
          <cell r="AY197">
            <v>0</v>
          </cell>
          <cell r="AZ197">
            <v>0</v>
          </cell>
          <cell r="BA197">
            <v>496890</v>
          </cell>
          <cell r="BB197">
            <v>277807.5</v>
          </cell>
          <cell r="BC197">
            <v>246688</v>
          </cell>
          <cell r="BD197">
            <v>264377.5</v>
          </cell>
          <cell r="BE197">
            <v>274957.5</v>
          </cell>
          <cell r="BF197">
            <v>283494.5</v>
          </cell>
          <cell r="BG197">
            <v>256690</v>
          </cell>
          <cell r="BH197">
            <v>310380</v>
          </cell>
          <cell r="BI197">
            <v>227073</v>
          </cell>
          <cell r="BJ197">
            <v>270714</v>
          </cell>
          <cell r="BK197">
            <v>265085</v>
          </cell>
        </row>
        <row r="198">
          <cell r="D198" t="str">
            <v>801101.HOUSE</v>
          </cell>
          <cell r="E198" t="str">
            <v>Salaries-House Allowance</v>
          </cell>
          <cell r="F198">
            <v>805101000</v>
          </cell>
          <cell r="G198" t="str">
            <v>Emp Salary Exp-Fixed</v>
          </cell>
          <cell r="H198">
            <v>0</v>
          </cell>
          <cell r="I198" t="str">
            <v/>
          </cell>
          <cell r="K198" t="str">
            <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D199" t="str">
            <v>801101.LAUN</v>
          </cell>
          <cell r="E199" t="str">
            <v>Salaries-Laundary Allowance</v>
          </cell>
          <cell r="F199">
            <v>805101000</v>
          </cell>
          <cell r="G199" t="str">
            <v>Emp Salary Exp-Fixed</v>
          </cell>
          <cell r="H199">
            <v>0</v>
          </cell>
          <cell r="I199" t="str">
            <v/>
          </cell>
          <cell r="K199" t="str">
            <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row>
        <row r="200">
          <cell r="D200" t="str">
            <v>801101.LEAV</v>
          </cell>
          <cell r="E200" t="str">
            <v>Salaries-HL Compensation</v>
          </cell>
          <cell r="F200">
            <v>805101000</v>
          </cell>
          <cell r="G200" t="str">
            <v>Emp Salary Exp-Fixed</v>
          </cell>
          <cell r="H200">
            <v>0</v>
          </cell>
          <cell r="I200" t="str">
            <v/>
          </cell>
          <cell r="K200" t="str">
            <v/>
          </cell>
          <cell r="M200">
            <v>950475</v>
          </cell>
          <cell r="N200">
            <v>1396455.96</v>
          </cell>
          <cell r="O200">
            <v>1834793.79</v>
          </cell>
          <cell r="P200">
            <v>2218887.79</v>
          </cell>
          <cell r="Q200">
            <v>3398625.18</v>
          </cell>
          <cell r="R200">
            <v>3868331.01</v>
          </cell>
          <cell r="S200">
            <v>4252425.01</v>
          </cell>
          <cell r="T200">
            <v>4942044.9000000004</v>
          </cell>
          <cell r="U200">
            <v>6590366.2000000002</v>
          </cell>
          <cell r="V200">
            <v>7367429.1399999997</v>
          </cell>
          <cell r="W200">
            <v>7860035.3600000003</v>
          </cell>
          <cell r="X200">
            <v>5593271.8600000003</v>
          </cell>
          <cell r="Y200">
            <v>642438.17000000004</v>
          </cell>
          <cell r="Z200">
            <v>1163919.5900000001</v>
          </cell>
          <cell r="AA200">
            <v>1673056.09</v>
          </cell>
          <cell r="AB200">
            <v>2399404.21</v>
          </cell>
          <cell r="AC200">
            <v>3304785.42</v>
          </cell>
          <cell r="AD200">
            <v>4163284.74</v>
          </cell>
          <cell r="AE200">
            <v>4880467.57</v>
          </cell>
          <cell r="AF200">
            <v>5719937.1699999999</v>
          </cell>
          <cell r="AG200">
            <v>6624239.54</v>
          </cell>
          <cell r="AH200">
            <v>7247538.7699999996</v>
          </cell>
          <cell r="AI200">
            <v>7793263.9400000004</v>
          </cell>
          <cell r="AJ200">
            <v>5442307.9399999995</v>
          </cell>
          <cell r="AK200">
            <v>103349.47</v>
          </cell>
          <cell r="AM200">
            <v>950475</v>
          </cell>
          <cell r="AN200">
            <v>445980.95999999996</v>
          </cell>
          <cell r="AO200">
            <v>438337.83000000007</v>
          </cell>
          <cell r="AP200">
            <v>384094</v>
          </cell>
          <cell r="AQ200">
            <v>1179737.3900000001</v>
          </cell>
          <cell r="AR200">
            <v>469705.82999999961</v>
          </cell>
          <cell r="AS200">
            <v>384094</v>
          </cell>
          <cell r="AT200">
            <v>689619.8900000006</v>
          </cell>
          <cell r="AU200">
            <v>1648321.2999999998</v>
          </cell>
          <cell r="AV200">
            <v>777062.93999999948</v>
          </cell>
          <cell r="AW200">
            <v>492606.22000000067</v>
          </cell>
          <cell r="AX200">
            <v>-2266763.5</v>
          </cell>
          <cell r="AY200">
            <v>642438.17000000004</v>
          </cell>
          <cell r="AZ200">
            <v>521481.42000000004</v>
          </cell>
          <cell r="BA200">
            <v>509136.5</v>
          </cell>
          <cell r="BB200">
            <v>726348.11999999988</v>
          </cell>
          <cell r="BC200">
            <v>905381.21</v>
          </cell>
          <cell r="BD200">
            <v>858499.3200000003</v>
          </cell>
          <cell r="BE200">
            <v>717182.83000000007</v>
          </cell>
          <cell r="BF200">
            <v>839469.59999999963</v>
          </cell>
          <cell r="BG200">
            <v>904302.37000000011</v>
          </cell>
          <cell r="BH200">
            <v>623299.22999999952</v>
          </cell>
          <cell r="BI200">
            <v>545725.17000000086</v>
          </cell>
          <cell r="BJ200">
            <v>-2350956.0000000009</v>
          </cell>
          <cell r="BK200">
            <v>103349.47</v>
          </cell>
        </row>
        <row r="201">
          <cell r="D201" t="str">
            <v>801101.MDBP</v>
          </cell>
          <cell r="E201" t="str">
            <v>Salaries-MD-BP</v>
          </cell>
          <cell r="F201">
            <v>805101000</v>
          </cell>
          <cell r="G201" t="str">
            <v>Emp Salary Exp-Fixed</v>
          </cell>
          <cell r="H201">
            <v>0</v>
          </cell>
          <cell r="I201" t="str">
            <v/>
          </cell>
          <cell r="K201" t="str">
            <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row>
        <row r="202">
          <cell r="D202" t="str">
            <v>801101.MDPF</v>
          </cell>
          <cell r="E202" t="str">
            <v>Salaries-MD-PF</v>
          </cell>
          <cell r="F202">
            <v>805101000</v>
          </cell>
          <cell r="G202" t="str">
            <v>Emp Salary Exp-Fixed</v>
          </cell>
          <cell r="H202">
            <v>0</v>
          </cell>
          <cell r="I202" t="str">
            <v/>
          </cell>
          <cell r="K202" t="str">
            <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D203" t="str">
            <v>801101.OT</v>
          </cell>
          <cell r="E203" t="str">
            <v>Salaries-Overtime</v>
          </cell>
          <cell r="F203">
            <v>805104000</v>
          </cell>
          <cell r="G203" t="str">
            <v>Salary Exp OT</v>
          </cell>
          <cell r="H203">
            <v>0</v>
          </cell>
          <cell r="I203" t="str">
            <v/>
          </cell>
          <cell r="K203" t="str">
            <v/>
          </cell>
          <cell r="M203">
            <v>0</v>
          </cell>
          <cell r="N203">
            <v>10040</v>
          </cell>
          <cell r="O203">
            <v>10040</v>
          </cell>
          <cell r="P203">
            <v>70416</v>
          </cell>
          <cell r="Q203">
            <v>115092</v>
          </cell>
          <cell r="R203">
            <v>143134</v>
          </cell>
          <cell r="S203">
            <v>194357</v>
          </cell>
          <cell r="T203">
            <v>213350</v>
          </cell>
          <cell r="U203">
            <v>241616</v>
          </cell>
          <cell r="V203">
            <v>275870</v>
          </cell>
          <cell r="W203">
            <v>294393</v>
          </cell>
          <cell r="X203">
            <v>303953</v>
          </cell>
          <cell r="Y203">
            <v>0</v>
          </cell>
          <cell r="Z203">
            <v>6070</v>
          </cell>
          <cell r="AA203">
            <v>8754</v>
          </cell>
          <cell r="AB203">
            <v>21766</v>
          </cell>
          <cell r="AC203">
            <v>52726</v>
          </cell>
          <cell r="AD203">
            <v>126091</v>
          </cell>
          <cell r="AE203">
            <v>222854</v>
          </cell>
          <cell r="AF203">
            <v>259711</v>
          </cell>
          <cell r="AG203">
            <v>311718</v>
          </cell>
          <cell r="AH203">
            <v>401075</v>
          </cell>
          <cell r="AI203">
            <v>452849</v>
          </cell>
          <cell r="AJ203">
            <v>459931</v>
          </cell>
          <cell r="AK203">
            <v>8764</v>
          </cell>
          <cell r="AM203">
            <v>0</v>
          </cell>
          <cell r="AN203">
            <v>10040</v>
          </cell>
          <cell r="AO203">
            <v>0</v>
          </cell>
          <cell r="AP203">
            <v>60376</v>
          </cell>
          <cell r="AQ203">
            <v>44676</v>
          </cell>
          <cell r="AR203">
            <v>28042</v>
          </cell>
          <cell r="AS203">
            <v>51223</v>
          </cell>
          <cell r="AT203">
            <v>18993</v>
          </cell>
          <cell r="AU203">
            <v>28266</v>
          </cell>
          <cell r="AV203">
            <v>34254</v>
          </cell>
          <cell r="AW203">
            <v>18523</v>
          </cell>
          <cell r="AX203">
            <v>9560</v>
          </cell>
          <cell r="AY203">
            <v>0</v>
          </cell>
          <cell r="AZ203">
            <v>6070</v>
          </cell>
          <cell r="BA203">
            <v>2684</v>
          </cell>
          <cell r="BB203">
            <v>13012</v>
          </cell>
          <cell r="BC203">
            <v>30960</v>
          </cell>
          <cell r="BD203">
            <v>73365</v>
          </cell>
          <cell r="BE203">
            <v>96763</v>
          </cell>
          <cell r="BF203">
            <v>36857</v>
          </cell>
          <cell r="BG203">
            <v>52007</v>
          </cell>
          <cell r="BH203">
            <v>89357</v>
          </cell>
          <cell r="BI203">
            <v>51774</v>
          </cell>
          <cell r="BJ203">
            <v>7082</v>
          </cell>
          <cell r="BK203">
            <v>8764</v>
          </cell>
        </row>
        <row r="204">
          <cell r="D204" t="str">
            <v>801101.OTH</v>
          </cell>
          <cell r="E204" t="str">
            <v>Salaries-Other Allowance</v>
          </cell>
          <cell r="F204">
            <v>805101000</v>
          </cell>
          <cell r="G204" t="str">
            <v>Emp Salary Exp-Fixed</v>
          </cell>
          <cell r="H204">
            <v>0</v>
          </cell>
          <cell r="I204" t="str">
            <v/>
          </cell>
          <cell r="K204" t="str">
            <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D205" t="str">
            <v>801101.PF</v>
          </cell>
          <cell r="E205" t="str">
            <v>Salaries-PF</v>
          </cell>
          <cell r="F205">
            <v>805101000</v>
          </cell>
          <cell r="G205" t="str">
            <v>Emp Salary Exp-Fixed</v>
          </cell>
          <cell r="H205">
            <v>0</v>
          </cell>
          <cell r="I205" t="str">
            <v/>
          </cell>
          <cell r="K205" t="str">
            <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1738</v>
          </cell>
          <cell r="AE205">
            <v>1738</v>
          </cell>
          <cell r="AF205">
            <v>1738</v>
          </cell>
          <cell r="AG205">
            <v>1738</v>
          </cell>
          <cell r="AH205">
            <v>1738</v>
          </cell>
          <cell r="AI205">
            <v>252408</v>
          </cell>
          <cell r="AJ205">
            <v>508064.33999999997</v>
          </cell>
          <cell r="AK205">
            <v>293364</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1738</v>
          </cell>
          <cell r="BE205">
            <v>0</v>
          </cell>
          <cell r="BF205">
            <v>0</v>
          </cell>
          <cell r="BG205">
            <v>0</v>
          </cell>
          <cell r="BH205">
            <v>0</v>
          </cell>
          <cell r="BI205">
            <v>250670</v>
          </cell>
          <cell r="BJ205">
            <v>255656.33999999997</v>
          </cell>
          <cell r="BK205">
            <v>293364</v>
          </cell>
        </row>
        <row r="206">
          <cell r="D206" t="str">
            <v>801101.SHIFT</v>
          </cell>
          <cell r="E206" t="str">
            <v>Shift &amp; Fooding:Non Bargani</v>
          </cell>
          <cell r="F206">
            <v>805101000</v>
          </cell>
          <cell r="G206" t="str">
            <v>Emp Salary Exp-Fixed</v>
          </cell>
          <cell r="H206">
            <v>0</v>
          </cell>
          <cell r="I206" t="str">
            <v/>
          </cell>
          <cell r="K206" t="str">
            <v/>
          </cell>
          <cell r="M206">
            <v>0</v>
          </cell>
          <cell r="N206">
            <v>1920</v>
          </cell>
          <cell r="O206">
            <v>1920</v>
          </cell>
          <cell r="P206">
            <v>10185</v>
          </cell>
          <cell r="Q206">
            <v>14775</v>
          </cell>
          <cell r="R206">
            <v>19520</v>
          </cell>
          <cell r="S206">
            <v>24645</v>
          </cell>
          <cell r="T206">
            <v>29725</v>
          </cell>
          <cell r="U206">
            <v>35355</v>
          </cell>
          <cell r="V206">
            <v>194415</v>
          </cell>
          <cell r="W206">
            <v>44435</v>
          </cell>
          <cell r="X206">
            <v>48965</v>
          </cell>
          <cell r="Y206">
            <v>0</v>
          </cell>
          <cell r="Z206">
            <v>1130</v>
          </cell>
          <cell r="AA206">
            <v>2140</v>
          </cell>
          <cell r="AB206">
            <v>5075</v>
          </cell>
          <cell r="AC206">
            <v>8495</v>
          </cell>
          <cell r="AD206">
            <v>16065</v>
          </cell>
          <cell r="AE206">
            <v>29805</v>
          </cell>
          <cell r="AF206">
            <v>36015</v>
          </cell>
          <cell r="AG206">
            <v>43695</v>
          </cell>
          <cell r="AH206">
            <v>54820</v>
          </cell>
          <cell r="AI206">
            <v>61290</v>
          </cell>
          <cell r="AJ206">
            <v>64390</v>
          </cell>
          <cell r="AK206">
            <v>5860</v>
          </cell>
          <cell r="AM206">
            <v>0</v>
          </cell>
          <cell r="AN206">
            <v>1920</v>
          </cell>
          <cell r="AO206">
            <v>0</v>
          </cell>
          <cell r="AP206">
            <v>8265</v>
          </cell>
          <cell r="AQ206">
            <v>4590</v>
          </cell>
          <cell r="AR206">
            <v>4745</v>
          </cell>
          <cell r="AS206">
            <v>5125</v>
          </cell>
          <cell r="AT206">
            <v>5080</v>
          </cell>
          <cell r="AU206">
            <v>5630</v>
          </cell>
          <cell r="AV206">
            <v>159060</v>
          </cell>
          <cell r="AW206">
            <v>-149980</v>
          </cell>
          <cell r="AX206">
            <v>4530</v>
          </cell>
          <cell r="AY206">
            <v>0</v>
          </cell>
          <cell r="AZ206">
            <v>1130</v>
          </cell>
          <cell r="BA206">
            <v>1010</v>
          </cell>
          <cell r="BB206">
            <v>2935</v>
          </cell>
          <cell r="BC206">
            <v>3420</v>
          </cell>
          <cell r="BD206">
            <v>7570</v>
          </cell>
          <cell r="BE206">
            <v>13740</v>
          </cell>
          <cell r="BF206">
            <v>6210</v>
          </cell>
          <cell r="BG206">
            <v>7680</v>
          </cell>
          <cell r="BH206">
            <v>11125</v>
          </cell>
          <cell r="BI206">
            <v>6470</v>
          </cell>
          <cell r="BJ206">
            <v>3100</v>
          </cell>
          <cell r="BK206">
            <v>5860</v>
          </cell>
        </row>
        <row r="207">
          <cell r="D207" t="str">
            <v>801101.QTRS</v>
          </cell>
          <cell r="E207" t="str">
            <v>Salaries-Staff Qtr</v>
          </cell>
          <cell r="F207">
            <v>805101000</v>
          </cell>
          <cell r="G207" t="str">
            <v>Emp Salary Exp-Fixed</v>
          </cell>
          <cell r="H207">
            <v>0</v>
          </cell>
          <cell r="I207" t="str">
            <v/>
          </cell>
          <cell r="J207">
            <v>0</v>
          </cell>
          <cell r="K207" t="str">
            <v/>
          </cell>
          <cell r="L207">
            <v>0</v>
          </cell>
          <cell r="M207">
            <v>0</v>
          </cell>
          <cell r="N207">
            <v>0</v>
          </cell>
          <cell r="O207">
            <v>3230339.35</v>
          </cell>
          <cell r="P207">
            <v>6460678.7000000002</v>
          </cell>
          <cell r="Q207">
            <v>9691018.0500000007</v>
          </cell>
          <cell r="R207">
            <v>9691018.0500000007</v>
          </cell>
          <cell r="S207">
            <v>9691018.0500000007</v>
          </cell>
          <cell r="T207">
            <v>9691018.0500000007</v>
          </cell>
          <cell r="U207">
            <v>9691018.0500000007</v>
          </cell>
          <cell r="V207">
            <v>16020894</v>
          </cell>
          <cell r="W207">
            <v>16020894</v>
          </cell>
          <cell r="X207">
            <v>16020894</v>
          </cell>
          <cell r="Y207">
            <v>0</v>
          </cell>
          <cell r="Z207">
            <v>0</v>
          </cell>
          <cell r="AA207">
            <v>0</v>
          </cell>
          <cell r="AB207">
            <v>0</v>
          </cell>
          <cell r="AC207">
            <v>1000000</v>
          </cell>
          <cell r="AD207">
            <v>2000000</v>
          </cell>
          <cell r="AE207">
            <v>2500000</v>
          </cell>
          <cell r="AF207">
            <v>2500000</v>
          </cell>
          <cell r="AG207">
            <v>2500000</v>
          </cell>
          <cell r="AH207">
            <v>2500000</v>
          </cell>
          <cell r="AI207">
            <v>2500000</v>
          </cell>
          <cell r="AJ207">
            <v>4444916</v>
          </cell>
          <cell r="AK207">
            <v>0</v>
          </cell>
          <cell r="AM207">
            <v>0</v>
          </cell>
          <cell r="AN207">
            <v>0</v>
          </cell>
          <cell r="AO207">
            <v>3230339.35</v>
          </cell>
          <cell r="AP207">
            <v>3230339.35</v>
          </cell>
          <cell r="AQ207">
            <v>3230339.3500000006</v>
          </cell>
          <cell r="AR207">
            <v>0</v>
          </cell>
          <cell r="AS207">
            <v>0</v>
          </cell>
          <cell r="AT207">
            <v>0</v>
          </cell>
          <cell r="AU207">
            <v>0</v>
          </cell>
          <cell r="AV207">
            <v>6329875.9499999993</v>
          </cell>
          <cell r="AW207">
            <v>0</v>
          </cell>
          <cell r="AX207">
            <v>0</v>
          </cell>
          <cell r="AY207">
            <v>0</v>
          </cell>
          <cell r="AZ207">
            <v>0</v>
          </cell>
          <cell r="BA207">
            <v>0</v>
          </cell>
          <cell r="BB207">
            <v>0</v>
          </cell>
          <cell r="BC207">
            <v>1000000</v>
          </cell>
          <cell r="BD207">
            <v>1000000</v>
          </cell>
          <cell r="BE207">
            <v>500000</v>
          </cell>
          <cell r="BF207">
            <v>0</v>
          </cell>
          <cell r="BG207">
            <v>0</v>
          </cell>
          <cell r="BH207">
            <v>0</v>
          </cell>
          <cell r="BI207">
            <v>0</v>
          </cell>
          <cell r="BJ207">
            <v>1944916</v>
          </cell>
          <cell r="BK207">
            <v>0</v>
          </cell>
        </row>
        <row r="208">
          <cell r="D208" t="str">
            <v>801101.SAL</v>
          </cell>
          <cell r="E208" t="str">
            <v>Salaries-MD-Basic</v>
          </cell>
          <cell r="F208">
            <v>805101000</v>
          </cell>
          <cell r="G208" t="str">
            <v>Emp Salary Exp-Fixed</v>
          </cell>
          <cell r="H208">
            <v>0</v>
          </cell>
          <cell r="I208" t="str">
            <v/>
          </cell>
          <cell r="K208" t="str">
            <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D209" t="str">
            <v>801101.TEA</v>
          </cell>
          <cell r="E209" t="str">
            <v>Salaries-Tea &amp; Conveyance</v>
          </cell>
          <cell r="F209">
            <v>805101000</v>
          </cell>
          <cell r="G209" t="str">
            <v>Emp Salary Exp-Fixed</v>
          </cell>
          <cell r="H209">
            <v>0</v>
          </cell>
          <cell r="I209" t="str">
            <v/>
          </cell>
          <cell r="K209" t="str">
            <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row>
        <row r="210">
          <cell r="D210" t="str">
            <v>801101.WAGE</v>
          </cell>
          <cell r="E210" t="str">
            <v>Wages</v>
          </cell>
          <cell r="F210">
            <v>805101000</v>
          </cell>
          <cell r="G210" t="str">
            <v>Emp Salary Exp-Fixed</v>
          </cell>
          <cell r="H210">
            <v>0</v>
          </cell>
          <cell r="I210" t="str">
            <v/>
          </cell>
          <cell r="K210" t="str">
            <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row>
        <row r="211">
          <cell r="D211" t="str">
            <v>801102.BASIC</v>
          </cell>
          <cell r="E211" t="str">
            <v>Basic: Bargaining</v>
          </cell>
          <cell r="F211">
            <v>805101000</v>
          </cell>
          <cell r="G211" t="str">
            <v>Emp Salary Exp-Fixed</v>
          </cell>
          <cell r="H211">
            <v>0</v>
          </cell>
          <cell r="I211" t="str">
            <v/>
          </cell>
          <cell r="K211" t="str">
            <v/>
          </cell>
          <cell r="M211">
            <v>3253634</v>
          </cell>
          <cell r="N211">
            <v>6499581</v>
          </cell>
          <cell r="O211">
            <v>11783426</v>
          </cell>
          <cell r="P211">
            <v>14543153</v>
          </cell>
          <cell r="Q211">
            <v>18171791</v>
          </cell>
          <cell r="R211">
            <v>22001670</v>
          </cell>
          <cell r="S211">
            <v>25589608</v>
          </cell>
          <cell r="T211">
            <v>29289744</v>
          </cell>
          <cell r="U211">
            <v>33337868</v>
          </cell>
          <cell r="V211">
            <v>37078785</v>
          </cell>
          <cell r="W211">
            <v>40808205</v>
          </cell>
          <cell r="X211">
            <v>44519395</v>
          </cell>
          <cell r="Y211">
            <v>3989759</v>
          </cell>
          <cell r="Z211">
            <v>7947310</v>
          </cell>
          <cell r="AA211">
            <v>11935241</v>
          </cell>
          <cell r="AB211">
            <v>15967223</v>
          </cell>
          <cell r="AC211">
            <v>20025366</v>
          </cell>
          <cell r="AD211">
            <v>23960633</v>
          </cell>
          <cell r="AE211">
            <v>28006904</v>
          </cell>
          <cell r="AF211">
            <v>31965662</v>
          </cell>
          <cell r="AG211">
            <v>35909802</v>
          </cell>
          <cell r="AH211">
            <v>39844685</v>
          </cell>
          <cell r="AI211">
            <v>43757145</v>
          </cell>
          <cell r="AJ211">
            <v>47679477</v>
          </cell>
          <cell r="AK211">
            <v>5710302.2800000003</v>
          </cell>
          <cell r="AM211">
            <v>3253634</v>
          </cell>
          <cell r="AN211">
            <v>3245947</v>
          </cell>
          <cell r="AO211">
            <v>5283845</v>
          </cell>
          <cell r="AP211">
            <v>2759727</v>
          </cell>
          <cell r="AQ211">
            <v>3628638</v>
          </cell>
          <cell r="AR211">
            <v>3829879</v>
          </cell>
          <cell r="AS211">
            <v>3587938</v>
          </cell>
          <cell r="AT211">
            <v>3700136</v>
          </cell>
          <cell r="AU211">
            <v>4048124</v>
          </cell>
          <cell r="AV211">
            <v>3740917</v>
          </cell>
          <cell r="AW211">
            <v>3729420</v>
          </cell>
          <cell r="AX211">
            <v>3711190</v>
          </cell>
          <cell r="AY211">
            <v>3989759</v>
          </cell>
          <cell r="AZ211">
            <v>3957551</v>
          </cell>
          <cell r="BA211">
            <v>3987931</v>
          </cell>
          <cell r="BB211">
            <v>4031982</v>
          </cell>
          <cell r="BC211">
            <v>4058143</v>
          </cell>
          <cell r="BD211">
            <v>3935267</v>
          </cell>
          <cell r="BE211">
            <v>4046271</v>
          </cell>
          <cell r="BF211">
            <v>3958758</v>
          </cell>
          <cell r="BG211">
            <v>3944140</v>
          </cell>
          <cell r="BH211">
            <v>3934883</v>
          </cell>
          <cell r="BI211">
            <v>3912460</v>
          </cell>
          <cell r="BJ211">
            <v>3922332</v>
          </cell>
          <cell r="BK211">
            <v>5710302.2800000003</v>
          </cell>
        </row>
        <row r="212">
          <cell r="D212" t="str">
            <v>801102.DA</v>
          </cell>
          <cell r="E212" t="str">
            <v>Dearness Allowance: Bargain</v>
          </cell>
          <cell r="F212">
            <v>805101000</v>
          </cell>
          <cell r="G212" t="str">
            <v>Emp Salary Exp-Fixed</v>
          </cell>
          <cell r="H212">
            <v>0</v>
          </cell>
          <cell r="I212" t="str">
            <v/>
          </cell>
          <cell r="K212" t="str">
            <v/>
          </cell>
          <cell r="M212">
            <v>807834</v>
          </cell>
          <cell r="N212">
            <v>1610134</v>
          </cell>
          <cell r="O212">
            <v>2438169</v>
          </cell>
          <cell r="P212">
            <v>3259153</v>
          </cell>
          <cell r="Q212">
            <v>4079203</v>
          </cell>
          <cell r="R212">
            <v>4894721</v>
          </cell>
          <cell r="S212">
            <v>5694288</v>
          </cell>
          <cell r="T212">
            <v>6489488</v>
          </cell>
          <cell r="U212">
            <v>7307155</v>
          </cell>
          <cell r="V212">
            <v>8109455</v>
          </cell>
          <cell r="W212">
            <v>8925410</v>
          </cell>
          <cell r="X212">
            <v>9749010</v>
          </cell>
          <cell r="Y212">
            <v>2014225</v>
          </cell>
          <cell r="Z212">
            <v>4015540</v>
          </cell>
          <cell r="AA212">
            <v>6057085</v>
          </cell>
          <cell r="AB212">
            <v>8113717</v>
          </cell>
          <cell r="AC212">
            <v>10176519</v>
          </cell>
          <cell r="AD212">
            <v>12172632</v>
          </cell>
          <cell r="AE212">
            <v>14232208</v>
          </cell>
          <cell r="AF212">
            <v>16254426</v>
          </cell>
          <cell r="AG212">
            <v>18264850</v>
          </cell>
          <cell r="AH212">
            <v>20272304</v>
          </cell>
          <cell r="AI212">
            <v>22366130</v>
          </cell>
          <cell r="AJ212">
            <v>24466003</v>
          </cell>
          <cell r="AK212">
            <v>2074549</v>
          </cell>
          <cell r="AM212">
            <v>807834</v>
          </cell>
          <cell r="AN212">
            <v>802300</v>
          </cell>
          <cell r="AO212">
            <v>828035</v>
          </cell>
          <cell r="AP212">
            <v>820984</v>
          </cell>
          <cell r="AQ212">
            <v>820050</v>
          </cell>
          <cell r="AR212">
            <v>815518</v>
          </cell>
          <cell r="AS212">
            <v>799567</v>
          </cell>
          <cell r="AT212">
            <v>795200</v>
          </cell>
          <cell r="AU212">
            <v>817667</v>
          </cell>
          <cell r="AV212">
            <v>802300</v>
          </cell>
          <cell r="AW212">
            <v>815955</v>
          </cell>
          <cell r="AX212">
            <v>823600</v>
          </cell>
          <cell r="AY212">
            <v>2014225</v>
          </cell>
          <cell r="AZ212">
            <v>2001315</v>
          </cell>
          <cell r="BA212">
            <v>2041545</v>
          </cell>
          <cell r="BB212">
            <v>2056632</v>
          </cell>
          <cell r="BC212">
            <v>2062802</v>
          </cell>
          <cell r="BD212">
            <v>1996113</v>
          </cell>
          <cell r="BE212">
            <v>2059576</v>
          </cell>
          <cell r="BF212">
            <v>2022218</v>
          </cell>
          <cell r="BG212">
            <v>2010424</v>
          </cell>
          <cell r="BH212">
            <v>2007454</v>
          </cell>
          <cell r="BI212">
            <v>2093826</v>
          </cell>
          <cell r="BJ212">
            <v>2099873</v>
          </cell>
          <cell r="BK212">
            <v>2074549</v>
          </cell>
        </row>
        <row r="213">
          <cell r="D213" t="str">
            <v>801102.DASE</v>
          </cell>
          <cell r="E213" t="str">
            <v>Dashain-Expenses: Bargaini</v>
          </cell>
          <cell r="F213">
            <v>805101000</v>
          </cell>
          <cell r="G213" t="str">
            <v>Emp Salary Exp-Fixed</v>
          </cell>
          <cell r="H213">
            <v>0</v>
          </cell>
          <cell r="I213" t="str">
            <v/>
          </cell>
          <cell r="K213" t="str">
            <v/>
          </cell>
          <cell r="M213">
            <v>0</v>
          </cell>
          <cell r="N213">
            <v>0</v>
          </cell>
          <cell r="O213">
            <v>0</v>
          </cell>
          <cell r="P213">
            <v>0</v>
          </cell>
          <cell r="Q213">
            <v>0</v>
          </cell>
          <cell r="R213">
            <v>0</v>
          </cell>
          <cell r="S213">
            <v>0</v>
          </cell>
          <cell r="T213">
            <v>0</v>
          </cell>
          <cell r="U213">
            <v>3709424</v>
          </cell>
          <cell r="V213">
            <v>3709424</v>
          </cell>
          <cell r="W213">
            <v>3709424</v>
          </cell>
          <cell r="X213">
            <v>3709424</v>
          </cell>
          <cell r="Y213">
            <v>0</v>
          </cell>
          <cell r="Z213">
            <v>0</v>
          </cell>
          <cell r="AA213">
            <v>0</v>
          </cell>
          <cell r="AB213">
            <v>0</v>
          </cell>
          <cell r="AC213">
            <v>0</v>
          </cell>
          <cell r="AD213">
            <v>0</v>
          </cell>
          <cell r="AE213">
            <v>0</v>
          </cell>
          <cell r="AF213">
            <v>0</v>
          </cell>
          <cell r="AG213">
            <v>3906581</v>
          </cell>
          <cell r="AH213">
            <v>3906581</v>
          </cell>
          <cell r="AI213">
            <v>3906581</v>
          </cell>
          <cell r="AJ213">
            <v>3906581</v>
          </cell>
          <cell r="AK213">
            <v>505042</v>
          </cell>
          <cell r="AM213">
            <v>0</v>
          </cell>
          <cell r="AN213">
            <v>0</v>
          </cell>
          <cell r="AO213">
            <v>0</v>
          </cell>
          <cell r="AP213">
            <v>0</v>
          </cell>
          <cell r="AQ213">
            <v>0</v>
          </cell>
          <cell r="AR213">
            <v>0</v>
          </cell>
          <cell r="AS213">
            <v>0</v>
          </cell>
          <cell r="AT213">
            <v>0</v>
          </cell>
          <cell r="AU213">
            <v>3709424</v>
          </cell>
          <cell r="AV213">
            <v>0</v>
          </cell>
          <cell r="AW213">
            <v>0</v>
          </cell>
          <cell r="AX213">
            <v>0</v>
          </cell>
          <cell r="AY213">
            <v>0</v>
          </cell>
          <cell r="AZ213">
            <v>0</v>
          </cell>
          <cell r="BA213">
            <v>0</v>
          </cell>
          <cell r="BB213">
            <v>0</v>
          </cell>
          <cell r="BC213">
            <v>0</v>
          </cell>
          <cell r="BD213">
            <v>0</v>
          </cell>
          <cell r="BE213">
            <v>0</v>
          </cell>
          <cell r="BF213">
            <v>0</v>
          </cell>
          <cell r="BG213">
            <v>3906581</v>
          </cell>
          <cell r="BH213">
            <v>0</v>
          </cell>
          <cell r="BI213">
            <v>0</v>
          </cell>
          <cell r="BJ213">
            <v>0</v>
          </cell>
          <cell r="BK213">
            <v>505042</v>
          </cell>
        </row>
        <row r="214">
          <cell r="D214" t="str">
            <v>801102.FIELD</v>
          </cell>
          <cell r="E214" t="str">
            <v>Field Allow: Bargain</v>
          </cell>
          <cell r="F214">
            <v>805101000</v>
          </cell>
          <cell r="G214" t="str">
            <v>Emp Salary Exp-Fixed</v>
          </cell>
          <cell r="H214">
            <v>0</v>
          </cell>
          <cell r="I214" t="str">
            <v/>
          </cell>
          <cell r="K214" t="str">
            <v/>
          </cell>
          <cell r="M214">
            <v>447884</v>
          </cell>
          <cell r="N214">
            <v>693422</v>
          </cell>
          <cell r="O214">
            <v>893773</v>
          </cell>
          <cell r="P214">
            <v>1119827</v>
          </cell>
          <cell r="Q214">
            <v>1119827</v>
          </cell>
          <cell r="R214">
            <v>1633702</v>
          </cell>
          <cell r="S214">
            <v>1861434</v>
          </cell>
          <cell r="T214">
            <v>2198836</v>
          </cell>
          <cell r="U214">
            <v>2511482</v>
          </cell>
          <cell r="V214">
            <v>2835809</v>
          </cell>
          <cell r="W214">
            <v>2835809</v>
          </cell>
          <cell r="X214">
            <v>3183506</v>
          </cell>
          <cell r="Y214">
            <v>447884</v>
          </cell>
          <cell r="Z214">
            <v>447884</v>
          </cell>
          <cell r="AA214">
            <v>1085968</v>
          </cell>
          <cell r="AB214">
            <v>1422393</v>
          </cell>
          <cell r="AC214">
            <v>2180024</v>
          </cell>
          <cell r="AD214">
            <v>2503799</v>
          </cell>
          <cell r="AE214">
            <v>2831802</v>
          </cell>
          <cell r="AF214">
            <v>3203746</v>
          </cell>
          <cell r="AG214">
            <v>3533379</v>
          </cell>
          <cell r="AH214">
            <v>3872923</v>
          </cell>
          <cell r="AI214">
            <v>4136736</v>
          </cell>
          <cell r="AJ214">
            <v>4568998</v>
          </cell>
          <cell r="AK214">
            <v>412330</v>
          </cell>
          <cell r="AM214">
            <v>447884</v>
          </cell>
          <cell r="AN214">
            <v>245538</v>
          </cell>
          <cell r="AO214">
            <v>200351</v>
          </cell>
          <cell r="AP214">
            <v>226054</v>
          </cell>
          <cell r="AQ214">
            <v>0</v>
          </cell>
          <cell r="AR214">
            <v>513875</v>
          </cell>
          <cell r="AS214">
            <v>227732</v>
          </cell>
          <cell r="AT214">
            <v>337402</v>
          </cell>
          <cell r="AU214">
            <v>312646</v>
          </cell>
          <cell r="AV214">
            <v>324327</v>
          </cell>
          <cell r="AW214">
            <v>0</v>
          </cell>
          <cell r="AX214">
            <v>347697</v>
          </cell>
          <cell r="AY214">
            <v>447884</v>
          </cell>
          <cell r="AZ214">
            <v>0</v>
          </cell>
          <cell r="BA214">
            <v>638084</v>
          </cell>
          <cell r="BB214">
            <v>336425</v>
          </cell>
          <cell r="BC214">
            <v>757631</v>
          </cell>
          <cell r="BD214">
            <v>323775</v>
          </cell>
          <cell r="BE214">
            <v>328003</v>
          </cell>
          <cell r="BF214">
            <v>371944</v>
          </cell>
          <cell r="BG214">
            <v>329633</v>
          </cell>
          <cell r="BH214">
            <v>339544</v>
          </cell>
          <cell r="BI214">
            <v>263813</v>
          </cell>
          <cell r="BJ214">
            <v>432262</v>
          </cell>
          <cell r="BK214">
            <v>412330</v>
          </cell>
        </row>
        <row r="215">
          <cell r="D215" t="str">
            <v>801102.HOUSE</v>
          </cell>
          <cell r="E215" t="str">
            <v>House Allowance: Bargaining</v>
          </cell>
          <cell r="F215">
            <v>805101000</v>
          </cell>
          <cell r="G215" t="str">
            <v>Emp Salary Exp-Fixed</v>
          </cell>
          <cell r="H215">
            <v>0</v>
          </cell>
          <cell r="I215" t="str">
            <v/>
          </cell>
          <cell r="K215" t="str">
            <v/>
          </cell>
          <cell r="M215">
            <v>202506</v>
          </cell>
          <cell r="N215">
            <v>403856</v>
          </cell>
          <cell r="O215">
            <v>611394</v>
          </cell>
          <cell r="P215">
            <v>963972</v>
          </cell>
          <cell r="Q215">
            <v>1206732</v>
          </cell>
          <cell r="R215">
            <v>1461750</v>
          </cell>
          <cell r="S215">
            <v>1700697</v>
          </cell>
          <cell r="T215">
            <v>1967677</v>
          </cell>
          <cell r="U215">
            <v>2297808</v>
          </cell>
          <cell r="V215">
            <v>2568598</v>
          </cell>
          <cell r="W215">
            <v>2843311</v>
          </cell>
          <cell r="X215">
            <v>3120221</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M215">
            <v>202506</v>
          </cell>
          <cell r="AN215">
            <v>201350</v>
          </cell>
          <cell r="AO215">
            <v>207538</v>
          </cell>
          <cell r="AP215">
            <v>352578</v>
          </cell>
          <cell r="AQ215">
            <v>242760</v>
          </cell>
          <cell r="AR215">
            <v>255018</v>
          </cell>
          <cell r="AS215">
            <v>238947</v>
          </cell>
          <cell r="AT215">
            <v>266980</v>
          </cell>
          <cell r="AU215">
            <v>330131</v>
          </cell>
          <cell r="AV215">
            <v>270790</v>
          </cell>
          <cell r="AW215">
            <v>274713</v>
          </cell>
          <cell r="AX215">
            <v>276910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row>
        <row r="216">
          <cell r="D216" t="str">
            <v>801102.LAUN</v>
          </cell>
          <cell r="E216" t="str">
            <v>Laundary Alloance: Bargaini</v>
          </cell>
          <cell r="F216">
            <v>805101000</v>
          </cell>
          <cell r="G216" t="str">
            <v>Emp Salary Exp-Fixed</v>
          </cell>
          <cell r="H216">
            <v>0</v>
          </cell>
          <cell r="I216" t="str">
            <v/>
          </cell>
          <cell r="K216" t="str">
            <v/>
          </cell>
          <cell r="M216">
            <v>19807</v>
          </cell>
          <cell r="N216">
            <v>39482</v>
          </cell>
          <cell r="O216">
            <v>61053</v>
          </cell>
          <cell r="P216">
            <v>667097</v>
          </cell>
          <cell r="Q216">
            <v>835052</v>
          </cell>
          <cell r="R216">
            <v>1002621</v>
          </cell>
          <cell r="S216">
            <v>1167148</v>
          </cell>
          <cell r="T216">
            <v>1329333</v>
          </cell>
          <cell r="U216">
            <v>1496866</v>
          </cell>
          <cell r="V216">
            <v>1661241</v>
          </cell>
          <cell r="W216">
            <v>1828405</v>
          </cell>
          <cell r="X216">
            <v>1997130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M216">
            <v>19807</v>
          </cell>
          <cell r="AN216">
            <v>19675</v>
          </cell>
          <cell r="AO216">
            <v>21571</v>
          </cell>
          <cell r="AP216">
            <v>606044</v>
          </cell>
          <cell r="AQ216">
            <v>167955</v>
          </cell>
          <cell r="AR216">
            <v>167569</v>
          </cell>
          <cell r="AS216">
            <v>164527</v>
          </cell>
          <cell r="AT216">
            <v>162185</v>
          </cell>
          <cell r="AU216">
            <v>167533</v>
          </cell>
          <cell r="AV216">
            <v>164375</v>
          </cell>
          <cell r="AW216">
            <v>167164</v>
          </cell>
          <cell r="AX216">
            <v>168725</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row>
        <row r="217">
          <cell r="D217" t="str">
            <v>801102.LEAV</v>
          </cell>
          <cell r="E217" t="str">
            <v>Home Leave: Bargaining</v>
          </cell>
          <cell r="F217">
            <v>805101000</v>
          </cell>
          <cell r="G217" t="str">
            <v>Emp Salary Exp-Fixed</v>
          </cell>
          <cell r="H217">
            <v>0</v>
          </cell>
          <cell r="I217" t="str">
            <v/>
          </cell>
          <cell r="K217" t="str">
            <v/>
          </cell>
          <cell r="M217">
            <v>0</v>
          </cell>
          <cell r="N217">
            <v>0</v>
          </cell>
          <cell r="O217">
            <v>0</v>
          </cell>
          <cell r="P217">
            <v>0</v>
          </cell>
          <cell r="Q217">
            <v>0</v>
          </cell>
          <cell r="R217">
            <v>0</v>
          </cell>
          <cell r="S217">
            <v>0</v>
          </cell>
          <cell r="T217">
            <v>5038</v>
          </cell>
          <cell r="U217">
            <v>5038</v>
          </cell>
          <cell r="V217">
            <v>5038</v>
          </cell>
          <cell r="W217">
            <v>5038</v>
          </cell>
          <cell r="X217">
            <v>3110903</v>
          </cell>
          <cell r="Y217">
            <v>0</v>
          </cell>
          <cell r="Z217">
            <v>0</v>
          </cell>
          <cell r="AA217">
            <v>0</v>
          </cell>
          <cell r="AB217">
            <v>0</v>
          </cell>
          <cell r="AC217">
            <v>98363</v>
          </cell>
          <cell r="AD217">
            <v>98363</v>
          </cell>
          <cell r="AE217">
            <v>98363</v>
          </cell>
          <cell r="AF217">
            <v>98363</v>
          </cell>
          <cell r="AG217">
            <v>206420.41</v>
          </cell>
          <cell r="AH217">
            <v>206420.41</v>
          </cell>
          <cell r="AI217">
            <v>206420.41</v>
          </cell>
          <cell r="AJ217">
            <v>8728726.4100000001</v>
          </cell>
          <cell r="AK217">
            <v>872650</v>
          </cell>
          <cell r="AM217">
            <v>0</v>
          </cell>
          <cell r="AN217">
            <v>0</v>
          </cell>
          <cell r="AO217">
            <v>0</v>
          </cell>
          <cell r="AP217">
            <v>0</v>
          </cell>
          <cell r="AQ217">
            <v>0</v>
          </cell>
          <cell r="AR217">
            <v>0</v>
          </cell>
          <cell r="AS217">
            <v>0</v>
          </cell>
          <cell r="AT217">
            <v>5038</v>
          </cell>
          <cell r="AU217">
            <v>0</v>
          </cell>
          <cell r="AV217">
            <v>0</v>
          </cell>
          <cell r="AW217">
            <v>0</v>
          </cell>
          <cell r="AX217">
            <v>3105865</v>
          </cell>
          <cell r="AY217">
            <v>0</v>
          </cell>
          <cell r="AZ217">
            <v>0</v>
          </cell>
          <cell r="BA217">
            <v>0</v>
          </cell>
          <cell r="BB217">
            <v>0</v>
          </cell>
          <cell r="BC217">
            <v>98363</v>
          </cell>
          <cell r="BD217">
            <v>0</v>
          </cell>
          <cell r="BE217">
            <v>0</v>
          </cell>
          <cell r="BF217">
            <v>0</v>
          </cell>
          <cell r="BG217">
            <v>108057.41</v>
          </cell>
          <cell r="BH217">
            <v>0</v>
          </cell>
          <cell r="BI217">
            <v>0</v>
          </cell>
          <cell r="BJ217">
            <v>8522306</v>
          </cell>
          <cell r="BK217">
            <v>872650</v>
          </cell>
        </row>
        <row r="218">
          <cell r="D218" t="str">
            <v>801102.OT</v>
          </cell>
          <cell r="E218" t="str">
            <v>Overtime: Bargaining</v>
          </cell>
          <cell r="F218">
            <v>805104000</v>
          </cell>
          <cell r="G218" t="str">
            <v>Salary Exp OT</v>
          </cell>
          <cell r="H218">
            <v>0</v>
          </cell>
          <cell r="I218" t="str">
            <v/>
          </cell>
          <cell r="K218" t="str">
            <v/>
          </cell>
          <cell r="M218">
            <v>1004828</v>
          </cell>
          <cell r="N218">
            <v>2463902</v>
          </cell>
          <cell r="O218">
            <v>4229073</v>
          </cell>
          <cell r="P218">
            <v>6790028</v>
          </cell>
          <cell r="Q218">
            <v>9924265</v>
          </cell>
          <cell r="R218">
            <v>13178354</v>
          </cell>
          <cell r="S218">
            <v>14392163</v>
          </cell>
          <cell r="T218">
            <v>16760877</v>
          </cell>
          <cell r="U218">
            <v>18034291.370000001</v>
          </cell>
          <cell r="V218">
            <v>18277391.370000001</v>
          </cell>
          <cell r="W218">
            <v>18447017.370000001</v>
          </cell>
          <cell r="X218">
            <v>18377883.370000001</v>
          </cell>
          <cell r="Y218">
            <v>1598946.46</v>
          </cell>
          <cell r="Z218">
            <v>2662923.92</v>
          </cell>
          <cell r="AA218">
            <v>4436855.38</v>
          </cell>
          <cell r="AB218">
            <v>7349212.8399999999</v>
          </cell>
          <cell r="AC218">
            <v>10551570.300000001</v>
          </cell>
          <cell r="AD218">
            <v>14927292.76</v>
          </cell>
          <cell r="AE218">
            <v>16995560.219999999</v>
          </cell>
          <cell r="AF218">
            <v>18725297.219999999</v>
          </cell>
          <cell r="AG218">
            <v>20234879.219999999</v>
          </cell>
          <cell r="AH218">
            <v>20382879.219999999</v>
          </cell>
          <cell r="AI218">
            <v>20385472.219999999</v>
          </cell>
          <cell r="AJ218">
            <v>20443872.219999999</v>
          </cell>
          <cell r="AK218">
            <v>511723</v>
          </cell>
          <cell r="AM218">
            <v>1004828</v>
          </cell>
          <cell r="AN218">
            <v>1459074</v>
          </cell>
          <cell r="AO218">
            <v>1765171</v>
          </cell>
          <cell r="AP218">
            <v>2560955</v>
          </cell>
          <cell r="AQ218">
            <v>3134237</v>
          </cell>
          <cell r="AR218">
            <v>3254089</v>
          </cell>
          <cell r="AS218">
            <v>1213809</v>
          </cell>
          <cell r="AT218">
            <v>2368714</v>
          </cell>
          <cell r="AU218">
            <v>1273414.370000001</v>
          </cell>
          <cell r="AV218">
            <v>243100</v>
          </cell>
          <cell r="AW218">
            <v>169626</v>
          </cell>
          <cell r="AX218">
            <v>-69134</v>
          </cell>
          <cell r="AY218">
            <v>1598946.46</v>
          </cell>
          <cell r="AZ218">
            <v>1063977.46</v>
          </cell>
          <cell r="BA218">
            <v>1773931.46</v>
          </cell>
          <cell r="BB218">
            <v>2912357.46</v>
          </cell>
          <cell r="BC218">
            <v>3202357.4600000009</v>
          </cell>
          <cell r="BD218">
            <v>4375722.459999999</v>
          </cell>
          <cell r="BE218">
            <v>2068267.459999999</v>
          </cell>
          <cell r="BF218">
            <v>1729737</v>
          </cell>
          <cell r="BG218">
            <v>1509582</v>
          </cell>
          <cell r="BH218">
            <v>148000</v>
          </cell>
          <cell r="BI218">
            <v>2593</v>
          </cell>
          <cell r="BJ218">
            <v>58400</v>
          </cell>
          <cell r="BK218">
            <v>511723</v>
          </cell>
        </row>
        <row r="219">
          <cell r="D219" t="str">
            <v>801102.OTH</v>
          </cell>
          <cell r="E219" t="str">
            <v>Salaries-Other Allowance</v>
          </cell>
          <cell r="F219">
            <v>805101000</v>
          </cell>
          <cell r="G219" t="str">
            <v>Emp Salary Exp-Fixed</v>
          </cell>
          <cell r="H219">
            <v>0</v>
          </cell>
          <cell r="I219" t="str">
            <v/>
          </cell>
          <cell r="K219" t="str">
            <v/>
          </cell>
          <cell r="M219">
            <v>10974</v>
          </cell>
          <cell r="N219">
            <v>21948</v>
          </cell>
          <cell r="O219">
            <v>32922</v>
          </cell>
          <cell r="P219">
            <v>44344</v>
          </cell>
          <cell r="Q219">
            <v>55672</v>
          </cell>
          <cell r="R219">
            <v>79744</v>
          </cell>
          <cell r="S219">
            <v>91780</v>
          </cell>
          <cell r="T219">
            <v>103816</v>
          </cell>
          <cell r="U219">
            <v>116676</v>
          </cell>
          <cell r="V219">
            <v>129066</v>
          </cell>
          <cell r="W219">
            <v>141456</v>
          </cell>
          <cell r="X219">
            <v>153846</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M219">
            <v>10974</v>
          </cell>
          <cell r="AN219">
            <v>10974</v>
          </cell>
          <cell r="AO219">
            <v>10974</v>
          </cell>
          <cell r="AP219">
            <v>11422</v>
          </cell>
          <cell r="AQ219">
            <v>11328</v>
          </cell>
          <cell r="AR219">
            <v>24072</v>
          </cell>
          <cell r="AS219">
            <v>12036</v>
          </cell>
          <cell r="AT219">
            <v>12036</v>
          </cell>
          <cell r="AU219">
            <v>12860</v>
          </cell>
          <cell r="AV219">
            <v>12390</v>
          </cell>
          <cell r="AW219">
            <v>12390</v>
          </cell>
          <cell r="AX219">
            <v>12390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row>
        <row r="220">
          <cell r="D220" t="str">
            <v>801102.PF</v>
          </cell>
          <cell r="E220" t="str">
            <v>Provident Fund: Bargaining</v>
          </cell>
          <cell r="F220">
            <v>805101000</v>
          </cell>
          <cell r="G220" t="str">
            <v>Emp Salary Exp-Fixed</v>
          </cell>
          <cell r="H220">
            <v>0</v>
          </cell>
          <cell r="I220" t="str">
            <v/>
          </cell>
          <cell r="K220" t="str">
            <v/>
          </cell>
          <cell r="M220">
            <v>291078</v>
          </cell>
          <cell r="N220">
            <v>580538</v>
          </cell>
          <cell r="O220">
            <v>873199</v>
          </cell>
          <cell r="P220">
            <v>1437404</v>
          </cell>
          <cell r="Q220">
            <v>1797114</v>
          </cell>
          <cell r="R220">
            <v>2169042</v>
          </cell>
          <cell r="S220">
            <v>2519910</v>
          </cell>
          <cell r="T220">
            <v>2881647</v>
          </cell>
          <cell r="U220">
            <v>3278245</v>
          </cell>
          <cell r="V220">
            <v>3644355</v>
          </cell>
          <cell r="W220">
            <v>4012796</v>
          </cell>
          <cell r="X220">
            <v>4380063</v>
          </cell>
          <cell r="Y220">
            <v>395130</v>
          </cell>
          <cell r="Z220">
            <v>787521</v>
          </cell>
          <cell r="AA220">
            <v>1179844</v>
          </cell>
          <cell r="AB220">
            <v>1570535</v>
          </cell>
          <cell r="AC220">
            <v>1960647</v>
          </cell>
          <cell r="AD220">
            <v>2335151</v>
          </cell>
          <cell r="AE220">
            <v>2721039</v>
          </cell>
          <cell r="AF220">
            <v>3100685</v>
          </cell>
          <cell r="AG220">
            <v>3482078</v>
          </cell>
          <cell r="AH220">
            <v>3861372</v>
          </cell>
          <cell r="AI220">
            <v>4239981</v>
          </cell>
          <cell r="AJ220">
            <v>4623769</v>
          </cell>
          <cell r="AK220">
            <v>445741</v>
          </cell>
          <cell r="AM220">
            <v>291078</v>
          </cell>
          <cell r="AN220">
            <v>289460</v>
          </cell>
          <cell r="AO220">
            <v>292661</v>
          </cell>
          <cell r="AP220">
            <v>564205</v>
          </cell>
          <cell r="AQ220">
            <v>359710</v>
          </cell>
          <cell r="AR220">
            <v>371928</v>
          </cell>
          <cell r="AS220">
            <v>350868</v>
          </cell>
          <cell r="AT220">
            <v>361737</v>
          </cell>
          <cell r="AU220">
            <v>396598</v>
          </cell>
          <cell r="AV220">
            <v>366110</v>
          </cell>
          <cell r="AW220">
            <v>368441</v>
          </cell>
          <cell r="AX220">
            <v>367267</v>
          </cell>
          <cell r="AY220">
            <v>395130</v>
          </cell>
          <cell r="AZ220">
            <v>392391</v>
          </cell>
          <cell r="BA220">
            <v>392323</v>
          </cell>
          <cell r="BB220">
            <v>390691</v>
          </cell>
          <cell r="BC220">
            <v>390112</v>
          </cell>
          <cell r="BD220">
            <v>374504</v>
          </cell>
          <cell r="BE220">
            <v>385888</v>
          </cell>
          <cell r="BF220">
            <v>379646</v>
          </cell>
          <cell r="BG220">
            <v>381393</v>
          </cell>
          <cell r="BH220">
            <v>379294</v>
          </cell>
          <cell r="BI220">
            <v>378609</v>
          </cell>
          <cell r="BJ220">
            <v>383788</v>
          </cell>
          <cell r="BK220">
            <v>445741</v>
          </cell>
        </row>
        <row r="221">
          <cell r="D221" t="str">
            <v>801102.TEA</v>
          </cell>
          <cell r="E221" t="str">
            <v>Tea &amp; Conv: Bargain</v>
          </cell>
          <cell r="F221">
            <v>805101000</v>
          </cell>
          <cell r="G221" t="str">
            <v>Emp Salary Exp-Fixed</v>
          </cell>
          <cell r="H221">
            <v>0</v>
          </cell>
          <cell r="I221" t="str">
            <v/>
          </cell>
          <cell r="K221" t="str">
            <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row>
        <row r="222">
          <cell r="D222" t="str">
            <v>801102.SHIFT</v>
          </cell>
          <cell r="E222" t="str">
            <v>Shift and Food Allowance</v>
          </cell>
          <cell r="F222">
            <v>805101000</v>
          </cell>
          <cell r="G222" t="str">
            <v>Emp Salary Exp-Fixed</v>
          </cell>
          <cell r="H222">
            <v>0</v>
          </cell>
          <cell r="I222" t="str">
            <v/>
          </cell>
          <cell r="K222" t="str">
            <v/>
          </cell>
          <cell r="M222">
            <v>63660</v>
          </cell>
          <cell r="N222">
            <v>368678</v>
          </cell>
          <cell r="O222">
            <v>658059</v>
          </cell>
          <cell r="P222">
            <v>938927</v>
          </cell>
          <cell r="Q222">
            <v>1295616</v>
          </cell>
          <cell r="R222">
            <v>1764248</v>
          </cell>
          <cell r="S222">
            <v>1763788</v>
          </cell>
          <cell r="T222">
            <v>2177104</v>
          </cell>
          <cell r="U222">
            <v>2452756</v>
          </cell>
          <cell r="V222">
            <v>2395035</v>
          </cell>
          <cell r="W222">
            <v>2613755</v>
          </cell>
          <cell r="X222">
            <v>2748130</v>
          </cell>
          <cell r="Y222">
            <v>5190</v>
          </cell>
          <cell r="Z222">
            <v>74565</v>
          </cell>
          <cell r="AA222">
            <v>160815</v>
          </cell>
          <cell r="AB222">
            <v>369936</v>
          </cell>
          <cell r="AC222">
            <v>696446</v>
          </cell>
          <cell r="AD222">
            <v>1135735</v>
          </cell>
          <cell r="AE222">
            <v>1599790</v>
          </cell>
          <cell r="AF222">
            <v>2180709</v>
          </cell>
          <cell r="AG222">
            <v>2492216</v>
          </cell>
          <cell r="AH222">
            <v>2564508</v>
          </cell>
          <cell r="AI222">
            <v>2599475</v>
          </cell>
          <cell r="AJ222">
            <v>2670011</v>
          </cell>
          <cell r="AK222">
            <v>110365</v>
          </cell>
          <cell r="AM222">
            <v>63660</v>
          </cell>
          <cell r="AN222">
            <v>305018</v>
          </cell>
          <cell r="AO222">
            <v>289381</v>
          </cell>
          <cell r="AP222">
            <v>280868</v>
          </cell>
          <cell r="AQ222">
            <v>356689</v>
          </cell>
          <cell r="AR222">
            <v>468632</v>
          </cell>
          <cell r="AS222">
            <v>-460</v>
          </cell>
          <cell r="AT222">
            <v>413316</v>
          </cell>
          <cell r="AU222">
            <v>275652</v>
          </cell>
          <cell r="AV222">
            <v>-57721</v>
          </cell>
          <cell r="AW222">
            <v>218720</v>
          </cell>
          <cell r="AX222">
            <v>134375</v>
          </cell>
          <cell r="AY222">
            <v>5190</v>
          </cell>
          <cell r="AZ222">
            <v>69375</v>
          </cell>
          <cell r="BA222">
            <v>86250</v>
          </cell>
          <cell r="BB222">
            <v>209121</v>
          </cell>
          <cell r="BC222">
            <v>326510</v>
          </cell>
          <cell r="BD222">
            <v>439289</v>
          </cell>
          <cell r="BE222">
            <v>464055</v>
          </cell>
          <cell r="BF222">
            <v>580919</v>
          </cell>
          <cell r="BG222">
            <v>311507</v>
          </cell>
          <cell r="BH222">
            <v>72292</v>
          </cell>
          <cell r="BI222">
            <v>34967</v>
          </cell>
          <cell r="BJ222">
            <v>70536</v>
          </cell>
          <cell r="BK222">
            <v>110365</v>
          </cell>
        </row>
        <row r="223">
          <cell r="D223">
            <v>802001</v>
          </cell>
          <cell r="E223" t="str">
            <v>Sales Incentives &amp; Comm ( Non)</v>
          </cell>
          <cell r="F223">
            <v>805103000</v>
          </cell>
          <cell r="G223" t="str">
            <v>Commissions</v>
          </cell>
          <cell r="H223">
            <v>0</v>
          </cell>
          <cell r="I223" t="str">
            <v/>
          </cell>
          <cell r="K223" t="str">
            <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D224">
            <v>802002</v>
          </cell>
          <cell r="E224" t="str">
            <v>Sales Incentives &amp; Comm</v>
          </cell>
          <cell r="F224">
            <v>805103000</v>
          </cell>
          <cell r="G224" t="str">
            <v>Commissions</v>
          </cell>
          <cell r="H224">
            <v>0</v>
          </cell>
          <cell r="I224" t="str">
            <v/>
          </cell>
          <cell r="K224" t="str">
            <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D225">
            <v>803301</v>
          </cell>
          <cell r="E225" t="str">
            <v>Gratuity Plan Expenses</v>
          </cell>
          <cell r="F225">
            <v>810104000</v>
          </cell>
          <cell r="G225" t="str">
            <v>Retirement Plan Exp-</v>
          </cell>
          <cell r="H225">
            <v>0</v>
          </cell>
          <cell r="I225" t="str">
            <v/>
          </cell>
          <cell r="K225" t="str">
            <v/>
          </cell>
          <cell r="M225">
            <v>0</v>
          </cell>
          <cell r="N225">
            <v>0</v>
          </cell>
          <cell r="O225">
            <v>0</v>
          </cell>
          <cell r="P225">
            <v>0</v>
          </cell>
          <cell r="Q225">
            <v>0</v>
          </cell>
          <cell r="R225">
            <v>0</v>
          </cell>
          <cell r="S225">
            <v>0</v>
          </cell>
          <cell r="T225">
            <v>0</v>
          </cell>
          <cell r="U225">
            <v>0</v>
          </cell>
          <cell r="V225">
            <v>296096.55</v>
          </cell>
          <cell r="W225">
            <v>296096.55</v>
          </cell>
          <cell r="X225">
            <v>333941.55</v>
          </cell>
          <cell r="Y225">
            <v>0</v>
          </cell>
          <cell r="Z225">
            <v>0</v>
          </cell>
          <cell r="AA225">
            <v>0</v>
          </cell>
          <cell r="AB225">
            <v>99989.21</v>
          </cell>
          <cell r="AC225">
            <v>99989.21</v>
          </cell>
          <cell r="AD225">
            <v>198186.21</v>
          </cell>
          <cell r="AE225">
            <v>198186.21</v>
          </cell>
          <cell r="AF225">
            <v>198186.21</v>
          </cell>
          <cell r="AG225">
            <v>198186.21</v>
          </cell>
          <cell r="AH225">
            <v>198186.21</v>
          </cell>
          <cell r="AI225">
            <v>198186.21</v>
          </cell>
          <cell r="AJ225">
            <v>198186.21</v>
          </cell>
          <cell r="AK225">
            <v>0</v>
          </cell>
          <cell r="AM225">
            <v>0</v>
          </cell>
          <cell r="AN225">
            <v>0</v>
          </cell>
          <cell r="AO225">
            <v>0</v>
          </cell>
          <cell r="AP225">
            <v>0</v>
          </cell>
          <cell r="AQ225">
            <v>0</v>
          </cell>
          <cell r="AR225">
            <v>0</v>
          </cell>
          <cell r="AS225">
            <v>0</v>
          </cell>
          <cell r="AT225">
            <v>0</v>
          </cell>
          <cell r="AU225">
            <v>0</v>
          </cell>
          <cell r="AV225">
            <v>296096.55</v>
          </cell>
          <cell r="AW225">
            <v>0</v>
          </cell>
          <cell r="AX225">
            <v>37845</v>
          </cell>
          <cell r="AY225">
            <v>0</v>
          </cell>
          <cell r="AZ225">
            <v>0</v>
          </cell>
          <cell r="BA225">
            <v>0</v>
          </cell>
          <cell r="BB225">
            <v>99989.21</v>
          </cell>
          <cell r="BC225">
            <v>0</v>
          </cell>
          <cell r="BD225">
            <v>98196.999999999985</v>
          </cell>
          <cell r="BE225">
            <v>0</v>
          </cell>
          <cell r="BF225">
            <v>0</v>
          </cell>
          <cell r="BG225">
            <v>0</v>
          </cell>
          <cell r="BH225">
            <v>0</v>
          </cell>
          <cell r="BI225">
            <v>0</v>
          </cell>
          <cell r="BJ225">
            <v>0</v>
          </cell>
          <cell r="BK225">
            <v>0</v>
          </cell>
        </row>
        <row r="226">
          <cell r="D226">
            <v>803302</v>
          </cell>
          <cell r="E226" t="str">
            <v>Gratuity: Bargaining</v>
          </cell>
          <cell r="F226">
            <v>810104000</v>
          </cell>
          <cell r="G226" t="str">
            <v>Retirement Plan Exp-</v>
          </cell>
          <cell r="H226">
            <v>0</v>
          </cell>
          <cell r="I226" t="str">
            <v/>
          </cell>
          <cell r="K226" t="str">
            <v/>
          </cell>
          <cell r="M226">
            <v>524985.78</v>
          </cell>
          <cell r="N226">
            <v>2207966.3199999998</v>
          </cell>
          <cell r="O226">
            <v>4326036.9000000004</v>
          </cell>
          <cell r="P226">
            <v>6444107.4800000004</v>
          </cell>
          <cell r="Q226">
            <v>8562178.0600000005</v>
          </cell>
          <cell r="R226">
            <v>10680248.640000001</v>
          </cell>
          <cell r="S226">
            <v>12798319.220000001</v>
          </cell>
          <cell r="T226">
            <v>16485090.189999999</v>
          </cell>
          <cell r="U226">
            <v>19345597.16</v>
          </cell>
          <cell r="V226">
            <v>22206104.129999999</v>
          </cell>
          <cell r="W226">
            <v>25066611.100000001</v>
          </cell>
          <cell r="X226">
            <v>28347052.100000001</v>
          </cell>
          <cell r="Y226">
            <v>2522739</v>
          </cell>
          <cell r="Z226">
            <v>5045478</v>
          </cell>
          <cell r="AA226">
            <v>7568217</v>
          </cell>
          <cell r="AB226">
            <v>10090956</v>
          </cell>
          <cell r="AC226">
            <v>12613695</v>
          </cell>
          <cell r="AD226">
            <v>15136434</v>
          </cell>
          <cell r="AE226">
            <v>15085542.02</v>
          </cell>
          <cell r="AF226">
            <v>18341877.620000001</v>
          </cell>
          <cell r="AG226">
            <v>21598213.219999999</v>
          </cell>
          <cell r="AH226">
            <v>64651588.82</v>
          </cell>
          <cell r="AI226">
            <v>67907924.420000002</v>
          </cell>
          <cell r="AJ226">
            <v>71164260.020000011</v>
          </cell>
          <cell r="AK226">
            <v>2824500</v>
          </cell>
          <cell r="AM226">
            <v>524985.78</v>
          </cell>
          <cell r="AN226">
            <v>1682980.5399999998</v>
          </cell>
          <cell r="AO226">
            <v>2118070.5800000005</v>
          </cell>
          <cell r="AP226">
            <v>2118070.58</v>
          </cell>
          <cell r="AQ226">
            <v>2118070.58</v>
          </cell>
          <cell r="AR226">
            <v>2118070.58</v>
          </cell>
          <cell r="AS226">
            <v>2118070.58</v>
          </cell>
          <cell r="AT226">
            <v>3686770.9699999988</v>
          </cell>
          <cell r="AU226">
            <v>2860506.9700000007</v>
          </cell>
          <cell r="AV226">
            <v>2860506.9699999988</v>
          </cell>
          <cell r="AW226">
            <v>2860506.9700000025</v>
          </cell>
          <cell r="AX226">
            <v>3280441</v>
          </cell>
          <cell r="AY226">
            <v>2522739</v>
          </cell>
          <cell r="AZ226">
            <v>2522739</v>
          </cell>
          <cell r="BA226">
            <v>2522739</v>
          </cell>
          <cell r="BB226">
            <v>2522739</v>
          </cell>
          <cell r="BC226">
            <v>2522739</v>
          </cell>
          <cell r="BD226">
            <v>2522739</v>
          </cell>
          <cell r="BE226">
            <v>-50891.980000000447</v>
          </cell>
          <cell r="BF226">
            <v>3256335.6000000015</v>
          </cell>
          <cell r="BG226">
            <v>3256335.5999999978</v>
          </cell>
          <cell r="BH226">
            <v>43053375.600000001</v>
          </cell>
          <cell r="BI226">
            <v>3256335.6000000015</v>
          </cell>
          <cell r="BJ226">
            <v>3256335.6000000089</v>
          </cell>
          <cell r="BK226">
            <v>2824500</v>
          </cell>
        </row>
        <row r="227">
          <cell r="D227">
            <v>803303</v>
          </cell>
          <cell r="E227" t="str">
            <v>Staff Retirement Exps</v>
          </cell>
          <cell r="F227">
            <v>810104000</v>
          </cell>
          <cell r="G227" t="str">
            <v>Retirement Plan Exp-</v>
          </cell>
          <cell r="H227">
            <v>0</v>
          </cell>
          <cell r="I227" t="str">
            <v/>
          </cell>
          <cell r="K227" t="str">
            <v/>
          </cell>
          <cell r="M227">
            <v>327682</v>
          </cell>
          <cell r="N227">
            <v>1866115</v>
          </cell>
          <cell r="O227">
            <v>3343977</v>
          </cell>
          <cell r="P227">
            <v>4821839</v>
          </cell>
          <cell r="Q227">
            <v>6299701</v>
          </cell>
          <cell r="R227">
            <v>7777563</v>
          </cell>
          <cell r="S227">
            <v>14475713.02</v>
          </cell>
          <cell r="T227">
            <v>16925409.219999999</v>
          </cell>
          <cell r="U227">
            <v>18678912.420000002</v>
          </cell>
          <cell r="V227">
            <v>20877193.57</v>
          </cell>
          <cell r="W227">
            <v>22630696.77</v>
          </cell>
          <cell r="X227">
            <v>11949869.77</v>
          </cell>
          <cell r="Y227">
            <v>969286</v>
          </cell>
          <cell r="Z227">
            <v>1938572</v>
          </cell>
          <cell r="AA227">
            <v>2907858</v>
          </cell>
          <cell r="AB227">
            <v>3877144</v>
          </cell>
          <cell r="AC227">
            <v>5094900</v>
          </cell>
          <cell r="AD227">
            <v>6830880</v>
          </cell>
          <cell r="AE227">
            <v>8422313.1999999993</v>
          </cell>
          <cell r="AF227">
            <v>8868168.8000000007</v>
          </cell>
          <cell r="AG227">
            <v>9314024.4000000004</v>
          </cell>
          <cell r="AH227">
            <v>10452520</v>
          </cell>
          <cell r="AI227">
            <v>10956775.6</v>
          </cell>
          <cell r="AJ227">
            <v>11402630.959999999</v>
          </cell>
          <cell r="AK227">
            <v>1514200</v>
          </cell>
          <cell r="AM227">
            <v>327682</v>
          </cell>
          <cell r="AN227">
            <v>1538433</v>
          </cell>
          <cell r="AO227">
            <v>1477862</v>
          </cell>
          <cell r="AP227">
            <v>1477862</v>
          </cell>
          <cell r="AQ227">
            <v>1477862</v>
          </cell>
          <cell r="AR227">
            <v>1477862</v>
          </cell>
          <cell r="AS227">
            <v>6698150.0199999996</v>
          </cell>
          <cell r="AT227">
            <v>2449696.1999999993</v>
          </cell>
          <cell r="AU227">
            <v>1753503.200000003</v>
          </cell>
          <cell r="AV227">
            <v>2198281.1499999985</v>
          </cell>
          <cell r="AW227">
            <v>1753503.1999999993</v>
          </cell>
          <cell r="AX227">
            <v>-10680827</v>
          </cell>
          <cell r="AY227">
            <v>969286</v>
          </cell>
          <cell r="AZ227">
            <v>969286</v>
          </cell>
          <cell r="BA227">
            <v>969286</v>
          </cell>
          <cell r="BB227">
            <v>969286</v>
          </cell>
          <cell r="BC227">
            <v>1217756</v>
          </cell>
          <cell r="BD227">
            <v>1735980</v>
          </cell>
          <cell r="BE227">
            <v>1591433.1999999993</v>
          </cell>
          <cell r="BF227">
            <v>445855.60000000149</v>
          </cell>
          <cell r="BG227">
            <v>445855.59999999963</v>
          </cell>
          <cell r="BH227">
            <v>1138495.5999999996</v>
          </cell>
          <cell r="BI227">
            <v>504255.59999999963</v>
          </cell>
          <cell r="BJ227">
            <v>445855.3599999994</v>
          </cell>
          <cell r="BK227">
            <v>1514200</v>
          </cell>
        </row>
        <row r="228">
          <cell r="D228">
            <v>803901</v>
          </cell>
          <cell r="E228" t="str">
            <v>Staff Welfare</v>
          </cell>
          <cell r="F228">
            <v>810110000</v>
          </cell>
          <cell r="G228" t="str">
            <v>Emp Benefits</v>
          </cell>
          <cell r="H228">
            <v>0</v>
          </cell>
          <cell r="I228" t="str">
            <v/>
          </cell>
          <cell r="K228" t="str">
            <v/>
          </cell>
          <cell r="M228">
            <v>217243.5</v>
          </cell>
          <cell r="N228">
            <v>487512.85</v>
          </cell>
          <cell r="O228">
            <v>756635.14</v>
          </cell>
          <cell r="P228">
            <v>1043895.22</v>
          </cell>
          <cell r="Q228">
            <v>1573581.85</v>
          </cell>
          <cell r="R228">
            <v>2257723.83</v>
          </cell>
          <cell r="S228">
            <v>2520792</v>
          </cell>
          <cell r="T228">
            <v>2789435.48</v>
          </cell>
          <cell r="U228">
            <v>3314210.81</v>
          </cell>
          <cell r="V228">
            <v>5057960.49</v>
          </cell>
          <cell r="W228">
            <v>5696380.6100000003</v>
          </cell>
          <cell r="X228">
            <v>5988098.5999999996</v>
          </cell>
          <cell r="Y228">
            <v>1085970</v>
          </cell>
          <cell r="Z228">
            <v>1577819.89</v>
          </cell>
          <cell r="AA228">
            <v>1827710.99</v>
          </cell>
          <cell r="AB228">
            <v>2553081.42</v>
          </cell>
          <cell r="AC228">
            <v>2821045.51</v>
          </cell>
          <cell r="AD228">
            <v>3186995.67</v>
          </cell>
          <cell r="AE228">
            <v>3510636.98</v>
          </cell>
          <cell r="AF228">
            <v>3852423.46</v>
          </cell>
          <cell r="AG228">
            <v>4327533.25</v>
          </cell>
          <cell r="AH228">
            <v>6632359.6799999997</v>
          </cell>
          <cell r="AI228">
            <v>6931147.2000000002</v>
          </cell>
          <cell r="AJ228">
            <v>7973118.7999999998</v>
          </cell>
          <cell r="AK228">
            <v>300341.99</v>
          </cell>
          <cell r="AM228">
            <v>217243.5</v>
          </cell>
          <cell r="AN228">
            <v>270269.34999999998</v>
          </cell>
          <cell r="AO228">
            <v>269122.29000000004</v>
          </cell>
          <cell r="AP228">
            <v>287260.07999999996</v>
          </cell>
          <cell r="AQ228">
            <v>529686.63000000012</v>
          </cell>
          <cell r="AR228">
            <v>684141.98</v>
          </cell>
          <cell r="AS228">
            <v>263068.16999999993</v>
          </cell>
          <cell r="AT228">
            <v>268643.48</v>
          </cell>
          <cell r="AU228">
            <v>524775.33000000007</v>
          </cell>
          <cell r="AV228">
            <v>1743749.6800000002</v>
          </cell>
          <cell r="AW228">
            <v>638420.12000000011</v>
          </cell>
          <cell r="AX228">
            <v>291717.98999999929</v>
          </cell>
          <cell r="AY228">
            <v>1085970</v>
          </cell>
          <cell r="AZ228">
            <v>491849.8899999999</v>
          </cell>
          <cell r="BA228">
            <v>249891.10000000009</v>
          </cell>
          <cell r="BB228">
            <v>725370.42999999993</v>
          </cell>
          <cell r="BC228">
            <v>267964.08999999985</v>
          </cell>
          <cell r="BD228">
            <v>365950.16000000015</v>
          </cell>
          <cell r="BE228">
            <v>323641.31000000006</v>
          </cell>
          <cell r="BF228">
            <v>341786.48</v>
          </cell>
          <cell r="BG228">
            <v>475109.79000000004</v>
          </cell>
          <cell r="BH228">
            <v>2304826.4299999997</v>
          </cell>
          <cell r="BI228">
            <v>298787.52000000048</v>
          </cell>
          <cell r="BJ228">
            <v>1041971.5999999996</v>
          </cell>
          <cell r="BK228">
            <v>300341.99</v>
          </cell>
        </row>
        <row r="229">
          <cell r="D229">
            <v>803902</v>
          </cell>
          <cell r="E229" t="str">
            <v>Staff Uniforms</v>
          </cell>
          <cell r="F229">
            <v>855102000</v>
          </cell>
          <cell r="G229" t="str">
            <v>Uniforms and Towels</v>
          </cell>
          <cell r="H229">
            <v>0</v>
          </cell>
          <cell r="I229" t="str">
            <v/>
          </cell>
          <cell r="K229" t="str">
            <v/>
          </cell>
          <cell r="M229">
            <v>275440</v>
          </cell>
          <cell r="N229">
            <v>551878</v>
          </cell>
          <cell r="O229">
            <v>828316</v>
          </cell>
          <cell r="P229">
            <v>1106966</v>
          </cell>
          <cell r="Q229">
            <v>1388678</v>
          </cell>
          <cell r="R229">
            <v>1678318</v>
          </cell>
          <cell r="S229">
            <v>1955890.5</v>
          </cell>
          <cell r="T229">
            <v>2248944.5</v>
          </cell>
          <cell r="U229">
            <v>2541998.5</v>
          </cell>
          <cell r="V229">
            <v>2835052.5</v>
          </cell>
          <cell r="W229">
            <v>3128106.5</v>
          </cell>
          <cell r="X229">
            <v>3421161</v>
          </cell>
          <cell r="Y229">
            <v>308015</v>
          </cell>
          <cell r="Z229">
            <v>616029</v>
          </cell>
          <cell r="AA229">
            <v>928120</v>
          </cell>
          <cell r="AB229">
            <v>1241292</v>
          </cell>
          <cell r="AC229">
            <v>1561929</v>
          </cell>
          <cell r="AD229">
            <v>1888994</v>
          </cell>
          <cell r="AE229">
            <v>2203395.5</v>
          </cell>
          <cell r="AF229">
            <v>2538347.5</v>
          </cell>
          <cell r="AG229">
            <v>2874221.5</v>
          </cell>
          <cell r="AH229">
            <v>3210095.5</v>
          </cell>
          <cell r="AI229">
            <v>3548989.5</v>
          </cell>
          <cell r="AJ229">
            <v>3887884</v>
          </cell>
          <cell r="AK229">
            <v>4265127</v>
          </cell>
          <cell r="AM229">
            <v>275440</v>
          </cell>
          <cell r="AN229">
            <v>276438</v>
          </cell>
          <cell r="AO229">
            <v>276438</v>
          </cell>
          <cell r="AP229">
            <v>278650</v>
          </cell>
          <cell r="AQ229">
            <v>281712</v>
          </cell>
          <cell r="AR229">
            <v>289640</v>
          </cell>
          <cell r="AS229">
            <v>277572.5</v>
          </cell>
          <cell r="AT229">
            <v>293054</v>
          </cell>
          <cell r="AU229">
            <v>293054</v>
          </cell>
          <cell r="AV229">
            <v>293054</v>
          </cell>
          <cell r="AW229">
            <v>293054</v>
          </cell>
          <cell r="AX229">
            <v>293054.5</v>
          </cell>
          <cell r="AY229">
            <v>308015</v>
          </cell>
          <cell r="AZ229">
            <v>308014</v>
          </cell>
          <cell r="BA229">
            <v>312091</v>
          </cell>
          <cell r="BB229">
            <v>313172</v>
          </cell>
          <cell r="BC229">
            <v>320637</v>
          </cell>
          <cell r="BD229">
            <v>327065</v>
          </cell>
          <cell r="BE229">
            <v>314401.5</v>
          </cell>
          <cell r="BF229">
            <v>334952</v>
          </cell>
          <cell r="BG229">
            <v>335874</v>
          </cell>
          <cell r="BH229">
            <v>335874</v>
          </cell>
          <cell r="BI229">
            <v>338894</v>
          </cell>
          <cell r="BJ229">
            <v>338894.5</v>
          </cell>
          <cell r="BK229">
            <v>4265127</v>
          </cell>
        </row>
        <row r="230">
          <cell r="D230">
            <v>803903</v>
          </cell>
          <cell r="E230" t="str">
            <v>Medical Relief</v>
          </cell>
          <cell r="F230">
            <v>810110000</v>
          </cell>
          <cell r="G230" t="str">
            <v>Emp Benefits</v>
          </cell>
          <cell r="H230">
            <v>0</v>
          </cell>
          <cell r="I230" t="str">
            <v/>
          </cell>
          <cell r="K230" t="str">
            <v/>
          </cell>
          <cell r="M230">
            <v>-82555</v>
          </cell>
          <cell r="N230">
            <v>32497.11</v>
          </cell>
          <cell r="O230">
            <v>15155.11</v>
          </cell>
          <cell r="P230">
            <v>100634.11</v>
          </cell>
          <cell r="Q230">
            <v>64260.11</v>
          </cell>
          <cell r="R230">
            <v>67002.81</v>
          </cell>
          <cell r="S230">
            <v>56202.81</v>
          </cell>
          <cell r="T230">
            <v>109555.81</v>
          </cell>
          <cell r="U230">
            <v>376508.74</v>
          </cell>
          <cell r="V230">
            <v>345450.74</v>
          </cell>
          <cell r="W230">
            <v>259745.74</v>
          </cell>
          <cell r="X230">
            <v>395523.74</v>
          </cell>
          <cell r="Y230">
            <v>27632</v>
          </cell>
          <cell r="Z230">
            <v>126792</v>
          </cell>
          <cell r="AA230">
            <v>159098</v>
          </cell>
          <cell r="AB230">
            <v>170733</v>
          </cell>
          <cell r="AC230">
            <v>260245</v>
          </cell>
          <cell r="AD230">
            <v>238774</v>
          </cell>
          <cell r="AE230">
            <v>386675.96</v>
          </cell>
          <cell r="AF230">
            <v>385813.96</v>
          </cell>
          <cell r="AG230">
            <v>1489820.11</v>
          </cell>
          <cell r="AH230">
            <v>1528717.11</v>
          </cell>
          <cell r="AI230">
            <v>1634321.11</v>
          </cell>
          <cell r="AJ230">
            <v>1678330.81</v>
          </cell>
          <cell r="AK230">
            <v>297256.75</v>
          </cell>
          <cell r="AM230">
            <v>-82555</v>
          </cell>
          <cell r="AN230">
            <v>115052.11</v>
          </cell>
          <cell r="AO230">
            <v>-17342</v>
          </cell>
          <cell r="AP230">
            <v>85479</v>
          </cell>
          <cell r="AQ230">
            <v>-36374</v>
          </cell>
          <cell r="AR230">
            <v>2742.6999999999971</v>
          </cell>
          <cell r="AS230">
            <v>-10800</v>
          </cell>
          <cell r="AT230">
            <v>53353</v>
          </cell>
          <cell r="AU230">
            <v>266952.93</v>
          </cell>
          <cell r="AV230">
            <v>-31058</v>
          </cell>
          <cell r="AW230">
            <v>-85705</v>
          </cell>
          <cell r="AX230">
            <v>135778</v>
          </cell>
          <cell r="AY230">
            <v>27632</v>
          </cell>
          <cell r="AZ230">
            <v>99160</v>
          </cell>
          <cell r="BA230">
            <v>32306</v>
          </cell>
          <cell r="BB230">
            <v>11635</v>
          </cell>
          <cell r="BC230">
            <v>89512</v>
          </cell>
          <cell r="BD230">
            <v>-21471</v>
          </cell>
          <cell r="BE230">
            <v>147901.96000000002</v>
          </cell>
          <cell r="BF230">
            <v>-862</v>
          </cell>
          <cell r="BG230">
            <v>1104006.1500000001</v>
          </cell>
          <cell r="BH230">
            <v>38897</v>
          </cell>
          <cell r="BI230">
            <v>105604</v>
          </cell>
          <cell r="BJ230">
            <v>44009.699999999953</v>
          </cell>
          <cell r="BK230">
            <v>297256.75</v>
          </cell>
        </row>
        <row r="231">
          <cell r="D231">
            <v>803904</v>
          </cell>
          <cell r="E231" t="str">
            <v>Education Expenses</v>
          </cell>
          <cell r="F231">
            <v>805101000</v>
          </cell>
          <cell r="G231" t="str">
            <v>Emp Salary Exp-Fixed</v>
          </cell>
          <cell r="H231">
            <v>0</v>
          </cell>
          <cell r="I231" t="str">
            <v/>
          </cell>
          <cell r="K231" t="str">
            <v/>
          </cell>
          <cell r="M231">
            <v>0</v>
          </cell>
          <cell r="N231">
            <v>38461.86</v>
          </cell>
          <cell r="O231">
            <v>38274.39</v>
          </cell>
          <cell r="P231">
            <v>38274.39</v>
          </cell>
          <cell r="Q231">
            <v>38274.39</v>
          </cell>
          <cell r="R231">
            <v>258176.97</v>
          </cell>
          <cell r="S231">
            <v>258176.97</v>
          </cell>
          <cell r="T231">
            <v>280573.27</v>
          </cell>
          <cell r="U231">
            <v>280573.27</v>
          </cell>
          <cell r="V231">
            <v>299656.96000000002</v>
          </cell>
          <cell r="W231">
            <v>299656.96000000002</v>
          </cell>
          <cell r="X231">
            <v>299656.96000000002</v>
          </cell>
          <cell r="Y231">
            <v>0</v>
          </cell>
          <cell r="Z231">
            <v>0</v>
          </cell>
          <cell r="AA231">
            <v>54772.42</v>
          </cell>
          <cell r="AB231">
            <v>270752.78000000003</v>
          </cell>
          <cell r="AC231">
            <v>346779.5</v>
          </cell>
          <cell r="AD231">
            <v>313679.5</v>
          </cell>
          <cell r="AE231">
            <v>325535.34000000003</v>
          </cell>
          <cell r="AF231">
            <v>53611.34</v>
          </cell>
          <cell r="AG231">
            <v>237243.27</v>
          </cell>
          <cell r="AH231">
            <v>238334.25</v>
          </cell>
          <cell r="AI231">
            <v>408928.2</v>
          </cell>
          <cell r="AJ231">
            <v>422640.2</v>
          </cell>
          <cell r="AK231">
            <v>0</v>
          </cell>
          <cell r="AM231">
            <v>0</v>
          </cell>
          <cell r="AN231">
            <v>38461.86</v>
          </cell>
          <cell r="AO231">
            <v>-187.47000000000116</v>
          </cell>
          <cell r="AP231">
            <v>0</v>
          </cell>
          <cell r="AQ231">
            <v>0</v>
          </cell>
          <cell r="AR231">
            <v>219902.58000000002</v>
          </cell>
          <cell r="AS231">
            <v>0</v>
          </cell>
          <cell r="AT231">
            <v>22396.300000000017</v>
          </cell>
          <cell r="AU231">
            <v>0</v>
          </cell>
          <cell r="AV231">
            <v>19083.690000000002</v>
          </cell>
          <cell r="AW231">
            <v>0</v>
          </cell>
          <cell r="AX231">
            <v>0</v>
          </cell>
          <cell r="AY231">
            <v>0</v>
          </cell>
          <cell r="AZ231">
            <v>0</v>
          </cell>
          <cell r="BA231">
            <v>54772.42</v>
          </cell>
          <cell r="BB231">
            <v>215980.36000000004</v>
          </cell>
          <cell r="BC231">
            <v>76026.719999999972</v>
          </cell>
          <cell r="BD231">
            <v>-33100</v>
          </cell>
          <cell r="BE231">
            <v>11855.840000000026</v>
          </cell>
          <cell r="BF231">
            <v>-271924</v>
          </cell>
          <cell r="BG231">
            <v>183631.93</v>
          </cell>
          <cell r="BH231">
            <v>1090.9800000000105</v>
          </cell>
          <cell r="BI231">
            <v>170593.95</v>
          </cell>
          <cell r="BJ231">
            <v>13712</v>
          </cell>
          <cell r="BK231">
            <v>0</v>
          </cell>
        </row>
        <row r="232">
          <cell r="D232">
            <v>803905</v>
          </cell>
          <cell r="E232" t="str">
            <v>Education Expenses: Bargain</v>
          </cell>
          <cell r="F232">
            <v>805101000</v>
          </cell>
          <cell r="G232" t="str">
            <v>Emp Salary Exp-Fixed</v>
          </cell>
          <cell r="H232">
            <v>0</v>
          </cell>
          <cell r="I232" t="str">
            <v/>
          </cell>
          <cell r="K232" t="str">
            <v/>
          </cell>
          <cell r="M232">
            <v>770544</v>
          </cell>
          <cell r="N232">
            <v>1535944</v>
          </cell>
          <cell r="O232">
            <v>2321967</v>
          </cell>
          <cell r="P232">
            <v>3105493</v>
          </cell>
          <cell r="Q232">
            <v>3887993</v>
          </cell>
          <cell r="R232">
            <v>4671780</v>
          </cell>
          <cell r="S232">
            <v>5381439</v>
          </cell>
          <cell r="T232">
            <v>6141539</v>
          </cell>
          <cell r="U232">
            <v>6814921</v>
          </cell>
          <cell r="V232">
            <v>7527721</v>
          </cell>
          <cell r="W232">
            <v>8253214</v>
          </cell>
          <cell r="X232">
            <v>8985814</v>
          </cell>
          <cell r="Y232">
            <v>0</v>
          </cell>
          <cell r="Z232">
            <v>0</v>
          </cell>
          <cell r="AA232">
            <v>0</v>
          </cell>
          <cell r="AB232">
            <v>0</v>
          </cell>
          <cell r="AC232">
            <v>0</v>
          </cell>
          <cell r="AD232">
            <v>0</v>
          </cell>
          <cell r="AE232">
            <v>0</v>
          </cell>
          <cell r="AF232">
            <v>0</v>
          </cell>
          <cell r="AG232">
            <v>7987</v>
          </cell>
          <cell r="AH232">
            <v>7987</v>
          </cell>
          <cell r="AI232">
            <v>7987</v>
          </cell>
          <cell r="AJ232">
            <v>7987</v>
          </cell>
          <cell r="AK232">
            <v>0</v>
          </cell>
          <cell r="AM232">
            <v>770544</v>
          </cell>
          <cell r="AN232">
            <v>765400</v>
          </cell>
          <cell r="AO232">
            <v>786023</v>
          </cell>
          <cell r="AP232">
            <v>783526</v>
          </cell>
          <cell r="AQ232">
            <v>782500</v>
          </cell>
          <cell r="AR232">
            <v>783787</v>
          </cell>
          <cell r="AS232">
            <v>709659</v>
          </cell>
          <cell r="AT232">
            <v>760100</v>
          </cell>
          <cell r="AU232">
            <v>673382</v>
          </cell>
          <cell r="AV232">
            <v>712800</v>
          </cell>
          <cell r="AW232">
            <v>725493</v>
          </cell>
          <cell r="AX232">
            <v>732600</v>
          </cell>
          <cell r="AY232">
            <v>0</v>
          </cell>
          <cell r="AZ232">
            <v>0</v>
          </cell>
          <cell r="BA232">
            <v>0</v>
          </cell>
          <cell r="BB232">
            <v>0</v>
          </cell>
          <cell r="BC232">
            <v>0</v>
          </cell>
          <cell r="BD232">
            <v>0</v>
          </cell>
          <cell r="BE232">
            <v>0</v>
          </cell>
          <cell r="BF232">
            <v>0</v>
          </cell>
          <cell r="BG232">
            <v>7987</v>
          </cell>
          <cell r="BH232">
            <v>0</v>
          </cell>
          <cell r="BI232">
            <v>0</v>
          </cell>
          <cell r="BJ232">
            <v>0</v>
          </cell>
          <cell r="BK232">
            <v>0</v>
          </cell>
        </row>
        <row r="233">
          <cell r="D233">
            <v>803906</v>
          </cell>
          <cell r="E233" t="str">
            <v>Medical Relief: Non Bargain</v>
          </cell>
          <cell r="F233">
            <v>810110000</v>
          </cell>
          <cell r="G233" t="str">
            <v>Emp Benefits</v>
          </cell>
          <cell r="H233">
            <v>0</v>
          </cell>
          <cell r="I233" t="str">
            <v/>
          </cell>
          <cell r="K233" t="str">
            <v/>
          </cell>
          <cell r="M233">
            <v>10591</v>
          </cell>
          <cell r="N233">
            <v>33247.14</v>
          </cell>
          <cell r="O233">
            <v>59850.14</v>
          </cell>
          <cell r="P233">
            <v>150192.99</v>
          </cell>
          <cell r="Q233">
            <v>177867.99</v>
          </cell>
          <cell r="R233">
            <v>201839.99</v>
          </cell>
          <cell r="S233">
            <v>234265.99</v>
          </cell>
          <cell r="T233">
            <v>326288.99</v>
          </cell>
          <cell r="U233">
            <v>366807.99</v>
          </cell>
          <cell r="V233">
            <v>402138.99</v>
          </cell>
          <cell r="W233">
            <v>402910.99</v>
          </cell>
          <cell r="X233">
            <v>430219.99</v>
          </cell>
          <cell r="Y233">
            <v>14220</v>
          </cell>
          <cell r="Z233">
            <v>37720</v>
          </cell>
          <cell r="AA233">
            <v>95266</v>
          </cell>
          <cell r="AB233">
            <v>108732</v>
          </cell>
          <cell r="AC233">
            <v>203349</v>
          </cell>
          <cell r="AD233">
            <v>255915</v>
          </cell>
          <cell r="AE233">
            <v>297407.5</v>
          </cell>
          <cell r="AF233">
            <v>323342.5</v>
          </cell>
          <cell r="AG233">
            <v>366073.5</v>
          </cell>
          <cell r="AH233">
            <v>403897.5</v>
          </cell>
          <cell r="AI233">
            <v>434617.5</v>
          </cell>
          <cell r="AJ233">
            <v>500014.1</v>
          </cell>
          <cell r="AK233">
            <v>8181</v>
          </cell>
          <cell r="AM233">
            <v>10591</v>
          </cell>
          <cell r="AN233">
            <v>22656.14</v>
          </cell>
          <cell r="AO233">
            <v>26603</v>
          </cell>
          <cell r="AP233">
            <v>90342.849999999991</v>
          </cell>
          <cell r="AQ233">
            <v>27675</v>
          </cell>
          <cell r="AR233">
            <v>23972</v>
          </cell>
          <cell r="AS233">
            <v>32426</v>
          </cell>
          <cell r="AT233">
            <v>92023</v>
          </cell>
          <cell r="AU233">
            <v>40519</v>
          </cell>
          <cell r="AV233">
            <v>35331</v>
          </cell>
          <cell r="AW233">
            <v>772</v>
          </cell>
          <cell r="AX233">
            <v>27309</v>
          </cell>
          <cell r="AY233">
            <v>14220</v>
          </cell>
          <cell r="AZ233">
            <v>23500</v>
          </cell>
          <cell r="BA233">
            <v>57546</v>
          </cell>
          <cell r="BB233">
            <v>13466</v>
          </cell>
          <cell r="BC233">
            <v>94617</v>
          </cell>
          <cell r="BD233">
            <v>52566</v>
          </cell>
          <cell r="BE233">
            <v>41492.5</v>
          </cell>
          <cell r="BF233">
            <v>25935</v>
          </cell>
          <cell r="BG233">
            <v>42731</v>
          </cell>
          <cell r="BH233">
            <v>37824</v>
          </cell>
          <cell r="BI233">
            <v>30720</v>
          </cell>
          <cell r="BJ233">
            <v>65396.599999999977</v>
          </cell>
          <cell r="BK233">
            <v>8181</v>
          </cell>
        </row>
        <row r="234">
          <cell r="D234">
            <v>803907</v>
          </cell>
          <cell r="E234" t="str">
            <v>Employee tax</v>
          </cell>
          <cell r="F234">
            <v>810103000</v>
          </cell>
          <cell r="G234" t="str">
            <v>Payroll Taxes</v>
          </cell>
          <cell r="H234">
            <v>0</v>
          </cell>
          <cell r="I234" t="str">
            <v/>
          </cell>
          <cell r="K234" t="str">
            <v/>
          </cell>
          <cell r="M234">
            <v>87839</v>
          </cell>
          <cell r="N234">
            <v>179153.2</v>
          </cell>
          <cell r="O234">
            <v>179153.2</v>
          </cell>
          <cell r="P234">
            <v>179153.2</v>
          </cell>
          <cell r="Q234">
            <v>179153.2</v>
          </cell>
          <cell r="R234">
            <v>520187.07</v>
          </cell>
          <cell r="S234">
            <v>520187.07</v>
          </cell>
          <cell r="T234">
            <v>680444.07</v>
          </cell>
          <cell r="U234">
            <v>680444.07</v>
          </cell>
          <cell r="V234">
            <v>732696.4</v>
          </cell>
          <cell r="W234">
            <v>732696.4</v>
          </cell>
          <cell r="X234">
            <v>738373.4</v>
          </cell>
          <cell r="Y234">
            <v>0</v>
          </cell>
          <cell r="Z234">
            <v>0</v>
          </cell>
          <cell r="AA234">
            <v>0</v>
          </cell>
          <cell r="AB234">
            <v>0</v>
          </cell>
          <cell r="AC234">
            <v>1012630</v>
          </cell>
          <cell r="AD234">
            <v>1025969</v>
          </cell>
          <cell r="AE234">
            <v>1025969</v>
          </cell>
          <cell r="AF234">
            <v>1025969</v>
          </cell>
          <cell r="AG234">
            <v>1025969</v>
          </cell>
          <cell r="AH234">
            <v>1025969</v>
          </cell>
          <cell r="AI234">
            <v>1025969</v>
          </cell>
          <cell r="AJ234">
            <v>1025969</v>
          </cell>
          <cell r="AK234">
            <v>0</v>
          </cell>
          <cell r="AM234">
            <v>87839</v>
          </cell>
          <cell r="AN234">
            <v>91314.200000000012</v>
          </cell>
          <cell r="AO234">
            <v>0</v>
          </cell>
          <cell r="AP234">
            <v>0</v>
          </cell>
          <cell r="AQ234">
            <v>0</v>
          </cell>
          <cell r="AR234">
            <v>341033.87</v>
          </cell>
          <cell r="AS234">
            <v>0</v>
          </cell>
          <cell r="AT234">
            <v>160256.99999999994</v>
          </cell>
          <cell r="AU234">
            <v>0</v>
          </cell>
          <cell r="AV234">
            <v>52252.330000000075</v>
          </cell>
          <cell r="AW234">
            <v>0</v>
          </cell>
          <cell r="AX234">
            <v>5677</v>
          </cell>
          <cell r="AY234">
            <v>0</v>
          </cell>
          <cell r="AZ234">
            <v>0</v>
          </cell>
          <cell r="BA234">
            <v>0</v>
          </cell>
          <cell r="BB234">
            <v>0</v>
          </cell>
          <cell r="BC234">
            <v>1012630</v>
          </cell>
          <cell r="BD234">
            <v>13339</v>
          </cell>
          <cell r="BE234">
            <v>0</v>
          </cell>
          <cell r="BF234">
            <v>0</v>
          </cell>
          <cell r="BG234">
            <v>0</v>
          </cell>
          <cell r="BH234">
            <v>0</v>
          </cell>
          <cell r="BI234">
            <v>0</v>
          </cell>
          <cell r="BJ234">
            <v>0</v>
          </cell>
          <cell r="BK234">
            <v>0</v>
          </cell>
        </row>
        <row r="235">
          <cell r="D235">
            <v>804101</v>
          </cell>
          <cell r="E235" t="str">
            <v>Employee Membership-Ex</v>
          </cell>
          <cell r="F235">
            <v>810110000</v>
          </cell>
          <cell r="G235" t="str">
            <v>Emp Benefits</v>
          </cell>
          <cell r="H235">
            <v>0</v>
          </cell>
          <cell r="I235" t="str">
            <v/>
          </cell>
          <cell r="K235" t="str">
            <v/>
          </cell>
          <cell r="M235">
            <v>42825.9</v>
          </cell>
          <cell r="N235">
            <v>53941.56</v>
          </cell>
          <cell r="O235">
            <v>53940.56</v>
          </cell>
          <cell r="P235">
            <v>53940.56</v>
          </cell>
          <cell r="Q235">
            <v>66548.88</v>
          </cell>
          <cell r="R235">
            <v>81071.149999999994</v>
          </cell>
          <cell r="S235">
            <v>94218.37</v>
          </cell>
          <cell r="T235">
            <v>107382.73</v>
          </cell>
          <cell r="U235">
            <v>152024.73000000001</v>
          </cell>
          <cell r="V235">
            <v>165939.23000000001</v>
          </cell>
          <cell r="W235">
            <v>165939.23000000001</v>
          </cell>
          <cell r="X235">
            <v>179535.2</v>
          </cell>
          <cell r="Y235">
            <v>6884.93</v>
          </cell>
          <cell r="Z235">
            <v>13760.15</v>
          </cell>
          <cell r="AA235">
            <v>20400.52</v>
          </cell>
          <cell r="AB235">
            <v>20400.52</v>
          </cell>
          <cell r="AC235">
            <v>27367.01</v>
          </cell>
          <cell r="AD235">
            <v>35919.120000000003</v>
          </cell>
          <cell r="AE235">
            <v>35919.120000000003</v>
          </cell>
          <cell r="AF235">
            <v>42458.400000000001</v>
          </cell>
          <cell r="AG235">
            <v>50982.32</v>
          </cell>
          <cell r="AH235">
            <v>57588.52</v>
          </cell>
          <cell r="AI235">
            <v>57588.52</v>
          </cell>
          <cell r="AJ235">
            <v>92574.86</v>
          </cell>
          <cell r="AK235">
            <v>0</v>
          </cell>
          <cell r="AM235">
            <v>42825.9</v>
          </cell>
          <cell r="AN235">
            <v>11115.659999999996</v>
          </cell>
          <cell r="AO235">
            <v>-1</v>
          </cell>
          <cell r="AP235">
            <v>0</v>
          </cell>
          <cell r="AQ235">
            <v>12608.320000000007</v>
          </cell>
          <cell r="AR235">
            <v>14522.26999999999</v>
          </cell>
          <cell r="AS235">
            <v>13147.220000000001</v>
          </cell>
          <cell r="AT235">
            <v>13164.36</v>
          </cell>
          <cell r="AU235">
            <v>44642.000000000015</v>
          </cell>
          <cell r="AV235">
            <v>13914.5</v>
          </cell>
          <cell r="AW235">
            <v>0</v>
          </cell>
          <cell r="AX235">
            <v>13595.970000000001</v>
          </cell>
          <cell r="AY235">
            <v>6884.93</v>
          </cell>
          <cell r="AZ235">
            <v>6875.2199999999993</v>
          </cell>
          <cell r="BA235">
            <v>6640.3700000000008</v>
          </cell>
          <cell r="BB235">
            <v>0</v>
          </cell>
          <cell r="BC235">
            <v>6966.489999999998</v>
          </cell>
          <cell r="BD235">
            <v>8552.1100000000042</v>
          </cell>
          <cell r="BE235">
            <v>0</v>
          </cell>
          <cell r="BF235">
            <v>6539.2799999999988</v>
          </cell>
          <cell r="BG235">
            <v>8523.9199999999983</v>
          </cell>
          <cell r="BH235">
            <v>6606.1999999999971</v>
          </cell>
          <cell r="BI235">
            <v>0</v>
          </cell>
          <cell r="BJ235">
            <v>34986.340000000004</v>
          </cell>
          <cell r="BK235">
            <v>0</v>
          </cell>
        </row>
        <row r="236">
          <cell r="D236">
            <v>804201</v>
          </cell>
          <cell r="E236" t="str">
            <v>Training &amp; Development</v>
          </cell>
          <cell r="F236">
            <v>810113000</v>
          </cell>
          <cell r="G236" t="str">
            <v>Training and Development</v>
          </cell>
          <cell r="H236">
            <v>0</v>
          </cell>
          <cell r="I236" t="str">
            <v/>
          </cell>
          <cell r="K236" t="str">
            <v/>
          </cell>
          <cell r="M236">
            <v>806511.65</v>
          </cell>
          <cell r="N236">
            <v>1635804.65</v>
          </cell>
          <cell r="O236">
            <v>1684615.76</v>
          </cell>
          <cell r="P236">
            <v>2081761.51</v>
          </cell>
          <cell r="Q236">
            <v>2254895.7599999998</v>
          </cell>
          <cell r="R236">
            <v>3725120.76</v>
          </cell>
          <cell r="S236">
            <v>5659112.5999999996</v>
          </cell>
          <cell r="T236">
            <v>5850353.7000000002</v>
          </cell>
          <cell r="U236">
            <v>5185928.7</v>
          </cell>
          <cell r="V236">
            <v>5758956.7699999996</v>
          </cell>
          <cell r="W236">
            <v>5967129.7699999996</v>
          </cell>
          <cell r="X236">
            <v>5261107.21</v>
          </cell>
          <cell r="Y236">
            <v>-189096.28</v>
          </cell>
          <cell r="Z236">
            <v>-208648.28</v>
          </cell>
          <cell r="AA236">
            <v>929637.72</v>
          </cell>
          <cell r="AB236">
            <v>507561.84</v>
          </cell>
          <cell r="AC236">
            <v>2100113.84</v>
          </cell>
          <cell r="AD236">
            <v>2167600.84</v>
          </cell>
          <cell r="AE236">
            <v>2308953.84</v>
          </cell>
          <cell r="AF236">
            <v>3015675.84</v>
          </cell>
          <cell r="AG236">
            <v>3652257.62</v>
          </cell>
          <cell r="AH236">
            <v>2161288.14</v>
          </cell>
          <cell r="AI236">
            <v>2381978.14</v>
          </cell>
          <cell r="AJ236">
            <v>2411978.14</v>
          </cell>
          <cell r="AK236">
            <v>262499.40000000002</v>
          </cell>
          <cell r="AM236">
            <v>806511.65</v>
          </cell>
          <cell r="AN236">
            <v>829292.99999999988</v>
          </cell>
          <cell r="AO236">
            <v>48811.110000000102</v>
          </cell>
          <cell r="AP236">
            <v>397145.75</v>
          </cell>
          <cell r="AQ236">
            <v>173134.24999999977</v>
          </cell>
          <cell r="AR236">
            <v>1470225</v>
          </cell>
          <cell r="AS236">
            <v>1933991.8399999999</v>
          </cell>
          <cell r="AT236">
            <v>191241.10000000056</v>
          </cell>
          <cell r="AU236">
            <v>-664425</v>
          </cell>
          <cell r="AV236">
            <v>573028.06999999937</v>
          </cell>
          <cell r="AW236">
            <v>208173</v>
          </cell>
          <cell r="AX236">
            <v>-706022.55999999959</v>
          </cell>
          <cell r="AY236">
            <v>-189096.28</v>
          </cell>
          <cell r="AZ236">
            <v>-19552</v>
          </cell>
          <cell r="BA236">
            <v>1138286</v>
          </cell>
          <cell r="BB236">
            <v>-422075.87999999995</v>
          </cell>
          <cell r="BC236">
            <v>1592551.9999999998</v>
          </cell>
          <cell r="BD236">
            <v>67487</v>
          </cell>
          <cell r="BE236">
            <v>141353</v>
          </cell>
          <cell r="BF236">
            <v>706722</v>
          </cell>
          <cell r="BG236">
            <v>636581.78000000026</v>
          </cell>
          <cell r="BH236">
            <v>-1490969.48</v>
          </cell>
          <cell r="BI236">
            <v>220690</v>
          </cell>
          <cell r="BJ236">
            <v>30000</v>
          </cell>
          <cell r="BK236">
            <v>262499.40000000002</v>
          </cell>
        </row>
        <row r="237">
          <cell r="D237">
            <v>804202</v>
          </cell>
          <cell r="E237" t="str">
            <v>Staff Recruitment Exps</v>
          </cell>
          <cell r="F237">
            <v>825101000</v>
          </cell>
          <cell r="G237" t="str">
            <v>Recruitment/Outplace</v>
          </cell>
          <cell r="H237">
            <v>0</v>
          </cell>
          <cell r="I237" t="str">
            <v/>
          </cell>
          <cell r="K237" t="str">
            <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38613.74</v>
          </cell>
          <cell r="AH237">
            <v>38613.74</v>
          </cell>
          <cell r="AI237">
            <v>38613.74</v>
          </cell>
          <cell r="AJ237">
            <v>38613.74</v>
          </cell>
          <cell r="AK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38613.74</v>
          </cell>
          <cell r="BH237">
            <v>0</v>
          </cell>
          <cell r="BI237">
            <v>0</v>
          </cell>
          <cell r="BJ237">
            <v>0</v>
          </cell>
          <cell r="BK237">
            <v>0</v>
          </cell>
        </row>
        <row r="238">
          <cell r="D238">
            <v>804301</v>
          </cell>
          <cell r="E238" t="str">
            <v>Incentives</v>
          </cell>
          <cell r="F238">
            <v>810114000</v>
          </cell>
          <cell r="G238" t="str">
            <v>Incentive Plan Exp</v>
          </cell>
          <cell r="H238">
            <v>0</v>
          </cell>
          <cell r="I238" t="str">
            <v/>
          </cell>
          <cell r="K238" t="str">
            <v/>
          </cell>
          <cell r="M238">
            <v>0</v>
          </cell>
          <cell r="N238">
            <v>0</v>
          </cell>
          <cell r="O238">
            <v>27063</v>
          </cell>
          <cell r="P238">
            <v>27063</v>
          </cell>
          <cell r="Q238">
            <v>27063</v>
          </cell>
          <cell r="R238">
            <v>1477063</v>
          </cell>
          <cell r="S238">
            <v>1477063</v>
          </cell>
          <cell r="T238">
            <v>1149338</v>
          </cell>
          <cell r="U238">
            <v>1149338</v>
          </cell>
          <cell r="V238">
            <v>1149338</v>
          </cell>
          <cell r="W238">
            <v>1149338</v>
          </cell>
          <cell r="X238">
            <v>1149338</v>
          </cell>
          <cell r="Y238">
            <v>0</v>
          </cell>
          <cell r="Z238">
            <v>0</v>
          </cell>
          <cell r="AA238">
            <v>0</v>
          </cell>
          <cell r="AB238">
            <v>0</v>
          </cell>
          <cell r="AC238">
            <v>1700000</v>
          </cell>
          <cell r="AD238">
            <v>3353416</v>
          </cell>
          <cell r="AE238">
            <v>3282311</v>
          </cell>
          <cell r="AF238">
            <v>3282311</v>
          </cell>
          <cell r="AG238">
            <v>3282311</v>
          </cell>
          <cell r="AH238">
            <v>3282311</v>
          </cell>
          <cell r="AI238">
            <v>3282311</v>
          </cell>
          <cell r="AJ238">
            <v>3282311</v>
          </cell>
          <cell r="AK238">
            <v>0</v>
          </cell>
          <cell r="AM238">
            <v>0</v>
          </cell>
          <cell r="AN238">
            <v>0</v>
          </cell>
          <cell r="AO238">
            <v>27063</v>
          </cell>
          <cell r="AP238">
            <v>0</v>
          </cell>
          <cell r="AQ238">
            <v>0</v>
          </cell>
          <cell r="AR238">
            <v>1450000</v>
          </cell>
          <cell r="AS238">
            <v>0</v>
          </cell>
          <cell r="AT238">
            <v>-327725</v>
          </cell>
          <cell r="AU238">
            <v>0</v>
          </cell>
          <cell r="AV238">
            <v>0</v>
          </cell>
          <cell r="AW238">
            <v>0</v>
          </cell>
          <cell r="AX238">
            <v>0</v>
          </cell>
          <cell r="AY238">
            <v>0</v>
          </cell>
          <cell r="AZ238">
            <v>0</v>
          </cell>
          <cell r="BA238">
            <v>0</v>
          </cell>
          <cell r="BB238">
            <v>0</v>
          </cell>
          <cell r="BC238">
            <v>1700000</v>
          </cell>
          <cell r="BD238">
            <v>1653416</v>
          </cell>
          <cell r="BE238">
            <v>-71105</v>
          </cell>
          <cell r="BF238">
            <v>0</v>
          </cell>
          <cell r="BG238">
            <v>0</v>
          </cell>
          <cell r="BH238">
            <v>0</v>
          </cell>
          <cell r="BI238">
            <v>0</v>
          </cell>
          <cell r="BJ238">
            <v>0</v>
          </cell>
          <cell r="BK238">
            <v>0</v>
          </cell>
        </row>
        <row r="239">
          <cell r="D239">
            <v>805101</v>
          </cell>
          <cell r="E239" t="str">
            <v>Travel and Accomodatio</v>
          </cell>
          <cell r="F239">
            <v>815101000</v>
          </cell>
          <cell r="G239" t="str">
            <v>Travel and Lodging</v>
          </cell>
          <cell r="H239">
            <v>0</v>
          </cell>
          <cell r="I239" t="str">
            <v/>
          </cell>
          <cell r="K239" t="str">
            <v/>
          </cell>
          <cell r="M239">
            <v>0</v>
          </cell>
          <cell r="N239">
            <v>-300</v>
          </cell>
          <cell r="O239">
            <v>-300</v>
          </cell>
          <cell r="P239">
            <v>-300</v>
          </cell>
          <cell r="Q239">
            <v>-300</v>
          </cell>
          <cell r="R239">
            <v>-300</v>
          </cell>
          <cell r="S239">
            <v>-300</v>
          </cell>
          <cell r="T239">
            <v>-300</v>
          </cell>
          <cell r="U239">
            <v>-300</v>
          </cell>
          <cell r="V239">
            <v>-300</v>
          </cell>
          <cell r="W239">
            <v>-300</v>
          </cell>
          <cell r="X239">
            <v>1800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M239">
            <v>0</v>
          </cell>
          <cell r="AN239">
            <v>-300</v>
          </cell>
          <cell r="AO239">
            <v>0</v>
          </cell>
          <cell r="AP239">
            <v>0</v>
          </cell>
          <cell r="AQ239">
            <v>0</v>
          </cell>
          <cell r="AR239">
            <v>0</v>
          </cell>
          <cell r="AS239">
            <v>0</v>
          </cell>
          <cell r="AT239">
            <v>0</v>
          </cell>
          <cell r="AU239">
            <v>0</v>
          </cell>
          <cell r="AV239">
            <v>0</v>
          </cell>
          <cell r="AW239">
            <v>0</v>
          </cell>
          <cell r="AX239">
            <v>2100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D240">
            <v>805102</v>
          </cell>
          <cell r="E240" t="str">
            <v>Conveyance</v>
          </cell>
          <cell r="F240">
            <v>815101000</v>
          </cell>
          <cell r="G240" t="str">
            <v>Travel and Lodging</v>
          </cell>
          <cell r="H240">
            <v>0</v>
          </cell>
          <cell r="I240" t="str">
            <v/>
          </cell>
          <cell r="K240" t="str">
            <v/>
          </cell>
          <cell r="M240">
            <v>109290</v>
          </cell>
          <cell r="N240">
            <v>201160</v>
          </cell>
          <cell r="O240">
            <v>466738</v>
          </cell>
          <cell r="P240">
            <v>751448</v>
          </cell>
          <cell r="Q240">
            <v>1138578</v>
          </cell>
          <cell r="R240">
            <v>1795990.95</v>
          </cell>
          <cell r="S240">
            <v>1805699.95</v>
          </cell>
          <cell r="T240">
            <v>2108797.9500000002</v>
          </cell>
          <cell r="U240">
            <v>2380278.9500000002</v>
          </cell>
          <cell r="V240">
            <v>2705756.95</v>
          </cell>
          <cell r="W240">
            <v>2839084.95</v>
          </cell>
          <cell r="X240">
            <v>2958177.95</v>
          </cell>
          <cell r="Y240">
            <v>200288</v>
          </cell>
          <cell r="Z240">
            <v>366856</v>
          </cell>
          <cell r="AA240">
            <v>613479</v>
          </cell>
          <cell r="AB240">
            <v>812035.8</v>
          </cell>
          <cell r="AC240">
            <v>1160013.8</v>
          </cell>
          <cell r="AD240">
            <v>1482891.8</v>
          </cell>
          <cell r="AE240">
            <v>1766469.8</v>
          </cell>
          <cell r="AF240">
            <v>2057277.8</v>
          </cell>
          <cell r="AG240">
            <v>2458984.38</v>
          </cell>
          <cell r="AH240">
            <v>2761362.38</v>
          </cell>
          <cell r="AI240">
            <v>2935020.38</v>
          </cell>
          <cell r="AJ240">
            <v>3108998.38</v>
          </cell>
          <cell r="AK240">
            <v>274878</v>
          </cell>
          <cell r="AM240">
            <v>109290</v>
          </cell>
          <cell r="AN240">
            <v>91870</v>
          </cell>
          <cell r="AO240">
            <v>265578</v>
          </cell>
          <cell r="AP240">
            <v>284710</v>
          </cell>
          <cell r="AQ240">
            <v>387130</v>
          </cell>
          <cell r="AR240">
            <v>657412.94999999995</v>
          </cell>
          <cell r="AS240">
            <v>9709</v>
          </cell>
          <cell r="AT240">
            <v>303098.00000000023</v>
          </cell>
          <cell r="AU240">
            <v>271481</v>
          </cell>
          <cell r="AV240">
            <v>325478</v>
          </cell>
          <cell r="AW240">
            <v>133328</v>
          </cell>
          <cell r="AX240">
            <v>119093</v>
          </cell>
          <cell r="AY240">
            <v>200288</v>
          </cell>
          <cell r="AZ240">
            <v>166568</v>
          </cell>
          <cell r="BA240">
            <v>246623</v>
          </cell>
          <cell r="BB240">
            <v>198556.80000000005</v>
          </cell>
          <cell r="BC240">
            <v>347978</v>
          </cell>
          <cell r="BD240">
            <v>322878</v>
          </cell>
          <cell r="BE240">
            <v>283578</v>
          </cell>
          <cell r="BF240">
            <v>290808</v>
          </cell>
          <cell r="BG240">
            <v>401706.57999999984</v>
          </cell>
          <cell r="BH240">
            <v>302378</v>
          </cell>
          <cell r="BI240">
            <v>173658</v>
          </cell>
          <cell r="BJ240">
            <v>173978</v>
          </cell>
          <cell r="BK240">
            <v>274878</v>
          </cell>
        </row>
        <row r="241">
          <cell r="D241">
            <v>805201</v>
          </cell>
          <cell r="E241" t="str">
            <v>Office Expenses</v>
          </cell>
          <cell r="F241">
            <v>815103000</v>
          </cell>
          <cell r="G241" t="str">
            <v>Entertainment</v>
          </cell>
          <cell r="H241">
            <v>0</v>
          </cell>
          <cell r="I241" t="str">
            <v/>
          </cell>
          <cell r="J241">
            <v>0</v>
          </cell>
          <cell r="K241" t="str">
            <v/>
          </cell>
          <cell r="L241">
            <v>0</v>
          </cell>
          <cell r="M241">
            <v>1143245.3899999999</v>
          </cell>
          <cell r="N241">
            <v>1909390.72</v>
          </cell>
          <cell r="O241">
            <v>2422919.39</v>
          </cell>
          <cell r="P241">
            <v>3133323.31</v>
          </cell>
          <cell r="Q241">
            <v>3652615.93</v>
          </cell>
          <cell r="R241">
            <v>4481058.24</v>
          </cell>
          <cell r="S241">
            <v>5253513.55</v>
          </cell>
          <cell r="T241">
            <v>7167542.4299999997</v>
          </cell>
          <cell r="U241">
            <v>8008375.4699999997</v>
          </cell>
          <cell r="V241">
            <v>8416746.5800000001</v>
          </cell>
          <cell r="W241">
            <v>10276248.859999999</v>
          </cell>
          <cell r="X241">
            <v>11314199.68</v>
          </cell>
          <cell r="Y241">
            <v>407148.88</v>
          </cell>
          <cell r="Z241">
            <v>1957234.8</v>
          </cell>
          <cell r="AA241">
            <v>2319357.44</v>
          </cell>
          <cell r="AB241">
            <v>2927895.97</v>
          </cell>
          <cell r="AC241">
            <v>3451789.73</v>
          </cell>
          <cell r="AD241">
            <v>4413413.72</v>
          </cell>
          <cell r="AE241">
            <v>4772457.83</v>
          </cell>
          <cell r="AF241">
            <v>5708455.21</v>
          </cell>
          <cell r="AG241">
            <v>8315397.46</v>
          </cell>
          <cell r="AH241">
            <v>8258180.0099999998</v>
          </cell>
          <cell r="AI241">
            <v>8629542.9800000004</v>
          </cell>
          <cell r="AJ241">
            <v>10461761.970000001</v>
          </cell>
          <cell r="AK241">
            <v>104319.03</v>
          </cell>
          <cell r="AM241">
            <v>1143245.3899999999</v>
          </cell>
          <cell r="AN241">
            <v>766145.33000000007</v>
          </cell>
          <cell r="AO241">
            <v>513528.67000000016</v>
          </cell>
          <cell r="AP241">
            <v>710403.91999999993</v>
          </cell>
          <cell r="AQ241">
            <v>519292.62000000011</v>
          </cell>
          <cell r="AR241">
            <v>828442.31</v>
          </cell>
          <cell r="AS241">
            <v>772455.30999999959</v>
          </cell>
          <cell r="AT241">
            <v>1914028.88</v>
          </cell>
          <cell r="AU241">
            <v>840833.04</v>
          </cell>
          <cell r="AV241">
            <v>408371.11000000034</v>
          </cell>
          <cell r="AW241">
            <v>1859502.2799999993</v>
          </cell>
          <cell r="AX241">
            <v>1037950.8200000003</v>
          </cell>
          <cell r="AY241">
            <v>407148.88</v>
          </cell>
          <cell r="AZ241">
            <v>1550085.92</v>
          </cell>
          <cell r="BA241">
            <v>362122.6399999999</v>
          </cell>
          <cell r="BB241">
            <v>608538.53000000026</v>
          </cell>
          <cell r="BC241">
            <v>523893.75999999978</v>
          </cell>
          <cell r="BD241">
            <v>961623.98999999976</v>
          </cell>
          <cell r="BE241">
            <v>359044.11000000034</v>
          </cell>
          <cell r="BF241">
            <v>935997.37999999989</v>
          </cell>
          <cell r="BG241">
            <v>2606942.25</v>
          </cell>
          <cell r="BH241">
            <v>-57217.450000000186</v>
          </cell>
          <cell r="BI241">
            <v>371362.97000000067</v>
          </cell>
          <cell r="BJ241">
            <v>1832218.9900000002</v>
          </cell>
          <cell r="BK241">
            <v>104319.03</v>
          </cell>
        </row>
        <row r="242">
          <cell r="D242">
            <v>805202</v>
          </cell>
          <cell r="E242" t="str">
            <v>Auditor lunch exp</v>
          </cell>
          <cell r="F242">
            <v>825105000</v>
          </cell>
          <cell r="G242" t="str">
            <v>Audit Expense</v>
          </cell>
          <cell r="H242">
            <v>8011511</v>
          </cell>
          <cell r="I242" t="str">
            <v>Finance Operations 2050</v>
          </cell>
          <cell r="J242" t="str">
            <v>A01</v>
          </cell>
          <cell r="K242" t="str">
            <v>Fin Mgt, Comp, Report'g &amp; Analysis</v>
          </cell>
          <cell r="L242">
            <v>0</v>
          </cell>
          <cell r="M242">
            <v>18511</v>
          </cell>
          <cell r="N242">
            <v>19541</v>
          </cell>
          <cell r="O242">
            <v>20406</v>
          </cell>
          <cell r="P242">
            <v>20406</v>
          </cell>
          <cell r="Q242">
            <v>21216</v>
          </cell>
          <cell r="R242">
            <v>36551</v>
          </cell>
          <cell r="S242">
            <v>50816</v>
          </cell>
          <cell r="T242">
            <v>77746</v>
          </cell>
          <cell r="U242">
            <v>86931</v>
          </cell>
          <cell r="V242">
            <v>86931</v>
          </cell>
          <cell r="W242">
            <v>89971</v>
          </cell>
          <cell r="X242">
            <v>128481</v>
          </cell>
          <cell r="Y242">
            <v>15599</v>
          </cell>
          <cell r="Z242">
            <v>19089</v>
          </cell>
          <cell r="AA242">
            <v>25549.07</v>
          </cell>
          <cell r="AB242">
            <v>28759.07</v>
          </cell>
          <cell r="AC242">
            <v>29489.07</v>
          </cell>
          <cell r="AD242">
            <v>34019.07</v>
          </cell>
          <cell r="AE242">
            <v>51159.07</v>
          </cell>
          <cell r="AF242">
            <v>58934.07</v>
          </cell>
          <cell r="AG242">
            <v>94095.07</v>
          </cell>
          <cell r="AH242">
            <v>94095.07</v>
          </cell>
          <cell r="AI242">
            <v>98510.07</v>
          </cell>
          <cell r="AJ242">
            <v>99205.07</v>
          </cell>
          <cell r="AK242">
            <v>0</v>
          </cell>
          <cell r="AM242">
            <v>18511</v>
          </cell>
          <cell r="AN242">
            <v>1030</v>
          </cell>
          <cell r="AO242">
            <v>865</v>
          </cell>
          <cell r="AP242">
            <v>0</v>
          </cell>
          <cell r="AQ242">
            <v>810</v>
          </cell>
          <cell r="AR242">
            <v>15335</v>
          </cell>
          <cell r="AS242">
            <v>14265</v>
          </cell>
          <cell r="AT242">
            <v>26930</v>
          </cell>
          <cell r="AU242">
            <v>9185</v>
          </cell>
          <cell r="AV242">
            <v>0</v>
          </cell>
          <cell r="AW242">
            <v>3040</v>
          </cell>
          <cell r="AX242">
            <v>38510</v>
          </cell>
          <cell r="AY242">
            <v>15599</v>
          </cell>
          <cell r="AZ242">
            <v>3490</v>
          </cell>
          <cell r="BA242">
            <v>6460.07</v>
          </cell>
          <cell r="BB242">
            <v>3210</v>
          </cell>
          <cell r="BC242">
            <v>730</v>
          </cell>
          <cell r="BD242">
            <v>4530</v>
          </cell>
          <cell r="BE242">
            <v>17140</v>
          </cell>
          <cell r="BF242">
            <v>7775</v>
          </cell>
          <cell r="BG242">
            <v>35161.000000000007</v>
          </cell>
          <cell r="BH242">
            <v>0</v>
          </cell>
          <cell r="BI242">
            <v>4415</v>
          </cell>
          <cell r="BJ242">
            <v>695</v>
          </cell>
          <cell r="BK242">
            <v>0</v>
          </cell>
        </row>
        <row r="243">
          <cell r="D243">
            <v>805204</v>
          </cell>
          <cell r="E243" t="str">
            <v>Expedite Payement</v>
          </cell>
          <cell r="F243">
            <v>820101000</v>
          </cell>
          <cell r="G243" t="str">
            <v>Donations</v>
          </cell>
          <cell r="H243">
            <v>8011551</v>
          </cell>
          <cell r="I243" t="str">
            <v>HR Services 1022</v>
          </cell>
          <cell r="J243" t="str">
            <v>A05</v>
          </cell>
          <cell r="K243" t="str">
            <v>Human Resource</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20000</v>
          </cell>
          <cell r="AK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20000</v>
          </cell>
          <cell r="BK243">
            <v>0</v>
          </cell>
        </row>
        <row r="244">
          <cell r="D244">
            <v>805205</v>
          </cell>
          <cell r="E244" t="str">
            <v>Gift Item</v>
          </cell>
          <cell r="F244">
            <v>820102000</v>
          </cell>
          <cell r="G244" t="str">
            <v>Gifts</v>
          </cell>
          <cell r="H244">
            <v>8011551</v>
          </cell>
          <cell r="I244" t="str">
            <v>HR Services 1022</v>
          </cell>
          <cell r="J244" t="str">
            <v>A05</v>
          </cell>
          <cell r="K244" t="str">
            <v>Human Resource</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53585.599999999999</v>
          </cell>
          <cell r="AK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53585.599999999999</v>
          </cell>
          <cell r="BK244">
            <v>0</v>
          </cell>
        </row>
        <row r="245">
          <cell r="D245">
            <v>805301</v>
          </cell>
          <cell r="E245" t="str">
            <v>Entertainment</v>
          </cell>
          <cell r="F245">
            <v>815103000</v>
          </cell>
          <cell r="G245" t="str">
            <v>Entertainment</v>
          </cell>
          <cell r="H245">
            <v>8011511</v>
          </cell>
          <cell r="I245" t="str">
            <v>Finance Operations 2050</v>
          </cell>
          <cell r="J245" t="str">
            <v>A01</v>
          </cell>
          <cell r="K245" t="str">
            <v>Fin Mgt, Comp, Report'g &amp; Analysis</v>
          </cell>
          <cell r="L245">
            <v>0</v>
          </cell>
          <cell r="M245">
            <v>0</v>
          </cell>
          <cell r="N245">
            <v>0</v>
          </cell>
          <cell r="O245">
            <v>0</v>
          </cell>
          <cell r="P245">
            <v>0</v>
          </cell>
          <cell r="Q245">
            <v>0</v>
          </cell>
          <cell r="R245">
            <v>0</v>
          </cell>
          <cell r="S245">
            <v>0</v>
          </cell>
          <cell r="T245">
            <v>0</v>
          </cell>
          <cell r="U245">
            <v>0</v>
          </cell>
          <cell r="V245">
            <v>0</v>
          </cell>
          <cell r="W245">
            <v>0</v>
          </cell>
          <cell r="X245">
            <v>0</v>
          </cell>
          <cell r="Y245">
            <v>1031.69</v>
          </cell>
          <cell r="Z245">
            <v>6998.09</v>
          </cell>
          <cell r="AA245">
            <v>94749.55</v>
          </cell>
          <cell r="AB245">
            <v>99814.78</v>
          </cell>
          <cell r="AC245">
            <v>106309.78</v>
          </cell>
          <cell r="AD245">
            <v>156090.5</v>
          </cell>
          <cell r="AE245">
            <v>156090.5</v>
          </cell>
          <cell r="AF245">
            <v>162459.5</v>
          </cell>
          <cell r="AG245">
            <v>162459.5</v>
          </cell>
          <cell r="AH245">
            <v>162459.5</v>
          </cell>
          <cell r="AI245">
            <v>162459.5</v>
          </cell>
          <cell r="AJ245">
            <v>162459.5</v>
          </cell>
          <cell r="AK245">
            <v>0</v>
          </cell>
          <cell r="AM245">
            <v>0</v>
          </cell>
          <cell r="AN245">
            <v>0</v>
          </cell>
          <cell r="AO245">
            <v>0</v>
          </cell>
          <cell r="AP245">
            <v>0</v>
          </cell>
          <cell r="AQ245">
            <v>0</v>
          </cell>
          <cell r="AR245">
            <v>0</v>
          </cell>
          <cell r="AS245">
            <v>0</v>
          </cell>
          <cell r="AT245">
            <v>0</v>
          </cell>
          <cell r="AU245">
            <v>0</v>
          </cell>
          <cell r="AV245">
            <v>0</v>
          </cell>
          <cell r="AW245">
            <v>0</v>
          </cell>
          <cell r="AX245">
            <v>0</v>
          </cell>
          <cell r="AY245">
            <v>1031.69</v>
          </cell>
          <cell r="AZ245">
            <v>5966.4</v>
          </cell>
          <cell r="BA245">
            <v>87751.46</v>
          </cell>
          <cell r="BB245">
            <v>5065.2299999999959</v>
          </cell>
          <cell r="BC245">
            <v>6495</v>
          </cell>
          <cell r="BD245">
            <v>49780.72</v>
          </cell>
          <cell r="BE245">
            <v>0</v>
          </cell>
          <cell r="BF245">
            <v>6369</v>
          </cell>
          <cell r="BG245">
            <v>0</v>
          </cell>
          <cell r="BH245">
            <v>0</v>
          </cell>
          <cell r="BI245">
            <v>0</v>
          </cell>
          <cell r="BJ245">
            <v>0</v>
          </cell>
          <cell r="BK245">
            <v>0</v>
          </cell>
        </row>
        <row r="246">
          <cell r="D246" t="str">
            <v>805101.ACC</v>
          </cell>
          <cell r="E246" t="str">
            <v>Travel: Local - Accommodati</v>
          </cell>
          <cell r="F246">
            <v>815101000</v>
          </cell>
          <cell r="G246" t="str">
            <v>Travel and Lodging</v>
          </cell>
          <cell r="H246">
            <v>0</v>
          </cell>
          <cell r="I246" t="str">
            <v/>
          </cell>
          <cell r="K246" t="str">
            <v/>
          </cell>
          <cell r="M246">
            <v>118934.18</v>
          </cell>
          <cell r="N246">
            <v>228347.18</v>
          </cell>
          <cell r="O246">
            <v>445425.04</v>
          </cell>
          <cell r="P246">
            <v>485327.04</v>
          </cell>
          <cell r="Q246">
            <v>528924.52</v>
          </cell>
          <cell r="R246">
            <v>766454.14</v>
          </cell>
          <cell r="S246">
            <v>796301.63</v>
          </cell>
          <cell r="T246">
            <v>958888.36</v>
          </cell>
          <cell r="U246">
            <v>1087531.25</v>
          </cell>
          <cell r="V246">
            <v>1140983.18</v>
          </cell>
          <cell r="W246">
            <v>1297838.76</v>
          </cell>
          <cell r="X246">
            <v>1440393.76</v>
          </cell>
          <cell r="Y246">
            <v>309278.02</v>
          </cell>
          <cell r="Z246">
            <v>353751.02</v>
          </cell>
          <cell r="AA246">
            <v>507545.83</v>
          </cell>
          <cell r="AB246">
            <v>484252.2</v>
          </cell>
          <cell r="AC246">
            <v>568014.69999999995</v>
          </cell>
          <cell r="AD246">
            <v>745464.26</v>
          </cell>
          <cell r="AE246">
            <v>829364.17</v>
          </cell>
          <cell r="AF246">
            <v>953554.67</v>
          </cell>
          <cell r="AG246">
            <v>1074034.8799999999</v>
          </cell>
          <cell r="AH246">
            <v>1096894.8799999999</v>
          </cell>
          <cell r="AI246">
            <v>1364953.38</v>
          </cell>
          <cell r="AJ246">
            <v>1656219.66</v>
          </cell>
          <cell r="AK246">
            <v>274548.51</v>
          </cell>
          <cell r="AM246">
            <v>118934.18</v>
          </cell>
          <cell r="AN246">
            <v>109413</v>
          </cell>
          <cell r="AO246">
            <v>217077.86</v>
          </cell>
          <cell r="AP246">
            <v>39902</v>
          </cell>
          <cell r="AQ246">
            <v>43597.48000000004</v>
          </cell>
          <cell r="AR246">
            <v>237529.62</v>
          </cell>
          <cell r="AS246">
            <v>29847.489999999991</v>
          </cell>
          <cell r="AT246">
            <v>162586.72999999998</v>
          </cell>
          <cell r="AU246">
            <v>128642.89000000001</v>
          </cell>
          <cell r="AV246">
            <v>53451.929999999935</v>
          </cell>
          <cell r="AW246">
            <v>156855.58000000007</v>
          </cell>
          <cell r="AX246">
            <v>142555</v>
          </cell>
          <cell r="AY246">
            <v>309278.02</v>
          </cell>
          <cell r="AZ246">
            <v>44473</v>
          </cell>
          <cell r="BA246">
            <v>153794.81</v>
          </cell>
          <cell r="BB246">
            <v>-23293.630000000005</v>
          </cell>
          <cell r="BC246">
            <v>83762.499999999942</v>
          </cell>
          <cell r="BD246">
            <v>177449.56000000006</v>
          </cell>
          <cell r="BE246">
            <v>83899.910000000033</v>
          </cell>
          <cell r="BF246">
            <v>124190.5</v>
          </cell>
          <cell r="BG246">
            <v>120480.20999999985</v>
          </cell>
          <cell r="BH246">
            <v>22860</v>
          </cell>
          <cell r="BI246">
            <v>268058.5</v>
          </cell>
          <cell r="BJ246">
            <v>291266.28000000003</v>
          </cell>
          <cell r="BK246">
            <v>274548.51</v>
          </cell>
        </row>
        <row r="247">
          <cell r="D247" t="str">
            <v>805101.AIR</v>
          </cell>
          <cell r="E247" t="str">
            <v>Travel: Local - Airfares</v>
          </cell>
          <cell r="F247">
            <v>815101000</v>
          </cell>
          <cell r="G247" t="str">
            <v>Travel and Lodging</v>
          </cell>
          <cell r="H247">
            <v>0</v>
          </cell>
          <cell r="I247" t="str">
            <v/>
          </cell>
          <cell r="K247" t="str">
            <v/>
          </cell>
          <cell r="M247">
            <v>0</v>
          </cell>
          <cell r="N247">
            <v>0</v>
          </cell>
          <cell r="O247">
            <v>12728.5</v>
          </cell>
          <cell r="P247">
            <v>29218.5</v>
          </cell>
          <cell r="Q247">
            <v>30180.5</v>
          </cell>
          <cell r="R247">
            <v>30180.5</v>
          </cell>
          <cell r="S247">
            <v>30180.5</v>
          </cell>
          <cell r="T247">
            <v>30180.5</v>
          </cell>
          <cell r="U247">
            <v>30180.5</v>
          </cell>
          <cell r="V247">
            <v>30180.5</v>
          </cell>
          <cell r="W247">
            <v>30180.5</v>
          </cell>
          <cell r="X247">
            <v>45540.9</v>
          </cell>
          <cell r="Y247">
            <v>0</v>
          </cell>
          <cell r="Z247">
            <v>0</v>
          </cell>
          <cell r="AA247">
            <v>0</v>
          </cell>
          <cell r="AB247">
            <v>14789.6</v>
          </cell>
          <cell r="AC247">
            <v>14789.6</v>
          </cell>
          <cell r="AD247">
            <v>14789.6</v>
          </cell>
          <cell r="AE247">
            <v>14789.6</v>
          </cell>
          <cell r="AF247">
            <v>14789.6</v>
          </cell>
          <cell r="AG247">
            <v>14789.6</v>
          </cell>
          <cell r="AH247">
            <v>14789.6</v>
          </cell>
          <cell r="AI247">
            <v>14789.6</v>
          </cell>
          <cell r="AJ247">
            <v>14789.6</v>
          </cell>
          <cell r="AK247">
            <v>0</v>
          </cell>
          <cell r="AM247">
            <v>0</v>
          </cell>
          <cell r="AN247">
            <v>0</v>
          </cell>
          <cell r="AO247">
            <v>12728.5</v>
          </cell>
          <cell r="AP247">
            <v>16490</v>
          </cell>
          <cell r="AQ247">
            <v>962</v>
          </cell>
          <cell r="AR247">
            <v>0</v>
          </cell>
          <cell r="AS247">
            <v>0</v>
          </cell>
          <cell r="AT247">
            <v>0</v>
          </cell>
          <cell r="AU247">
            <v>0</v>
          </cell>
          <cell r="AV247">
            <v>0</v>
          </cell>
          <cell r="AW247">
            <v>0</v>
          </cell>
          <cell r="AX247">
            <v>15360.400000000001</v>
          </cell>
          <cell r="AY247">
            <v>0</v>
          </cell>
          <cell r="AZ247">
            <v>0</v>
          </cell>
          <cell r="BA247">
            <v>0</v>
          </cell>
          <cell r="BB247">
            <v>14789.6</v>
          </cell>
          <cell r="BC247">
            <v>0</v>
          </cell>
          <cell r="BD247">
            <v>0</v>
          </cell>
          <cell r="BE247">
            <v>0</v>
          </cell>
          <cell r="BF247">
            <v>0</v>
          </cell>
          <cell r="BG247">
            <v>0</v>
          </cell>
          <cell r="BH247">
            <v>0</v>
          </cell>
          <cell r="BI247">
            <v>0</v>
          </cell>
          <cell r="BJ247">
            <v>0</v>
          </cell>
          <cell r="BK247">
            <v>0</v>
          </cell>
        </row>
        <row r="248">
          <cell r="D248" t="str">
            <v>805101.CAR</v>
          </cell>
          <cell r="E248" t="str">
            <v>Travel: Local - Car hire</v>
          </cell>
          <cell r="F248">
            <v>815101000</v>
          </cell>
          <cell r="G248" t="str">
            <v>Travel and Lodging</v>
          </cell>
          <cell r="H248">
            <v>0</v>
          </cell>
          <cell r="I248" t="str">
            <v/>
          </cell>
          <cell r="K248" t="str">
            <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D249" t="str">
            <v>805101.OTH</v>
          </cell>
          <cell r="E249" t="str">
            <v>Travel: Local - Other</v>
          </cell>
          <cell r="F249">
            <v>815101000</v>
          </cell>
          <cell r="G249" t="str">
            <v>Travel and Lodging</v>
          </cell>
          <cell r="H249">
            <v>0</v>
          </cell>
          <cell r="I249" t="str">
            <v/>
          </cell>
          <cell r="K249" t="str">
            <v/>
          </cell>
          <cell r="M249">
            <v>0</v>
          </cell>
          <cell r="N249">
            <v>0</v>
          </cell>
          <cell r="O249">
            <v>291718.74</v>
          </cell>
          <cell r="P249">
            <v>291718.74</v>
          </cell>
          <cell r="Q249">
            <v>295049.98</v>
          </cell>
          <cell r="R249">
            <v>295049.98</v>
          </cell>
          <cell r="S249">
            <v>295049.98</v>
          </cell>
          <cell r="T249">
            <v>295049.98</v>
          </cell>
          <cell r="U249">
            <v>331340.98</v>
          </cell>
          <cell r="V249">
            <v>331340.98</v>
          </cell>
          <cell r="W249">
            <v>331340.98</v>
          </cell>
          <cell r="X249">
            <v>331340.98</v>
          </cell>
          <cell r="Y249">
            <v>0</v>
          </cell>
          <cell r="Z249">
            <v>0</v>
          </cell>
          <cell r="AA249">
            <v>0</v>
          </cell>
          <cell r="AB249">
            <v>0</v>
          </cell>
          <cell r="AC249">
            <v>0</v>
          </cell>
          <cell r="AD249">
            <v>0</v>
          </cell>
          <cell r="AE249">
            <v>0</v>
          </cell>
          <cell r="AF249">
            <v>0</v>
          </cell>
          <cell r="AG249">
            <v>0</v>
          </cell>
          <cell r="AH249">
            <v>0</v>
          </cell>
          <cell r="AI249">
            <v>0</v>
          </cell>
          <cell r="AJ249">
            <v>0</v>
          </cell>
          <cell r="AK249">
            <v>10147</v>
          </cell>
          <cell r="AM249">
            <v>0</v>
          </cell>
          <cell r="AN249">
            <v>0</v>
          </cell>
          <cell r="AO249">
            <v>291718.74</v>
          </cell>
          <cell r="AP249">
            <v>0</v>
          </cell>
          <cell r="AQ249">
            <v>3331.2399999999907</v>
          </cell>
          <cell r="AR249">
            <v>0</v>
          </cell>
          <cell r="AS249">
            <v>0</v>
          </cell>
          <cell r="AT249">
            <v>0</v>
          </cell>
          <cell r="AU249">
            <v>36291</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10147</v>
          </cell>
        </row>
        <row r="250">
          <cell r="D250" t="str">
            <v>806101.ACC</v>
          </cell>
          <cell r="E250" t="str">
            <v>Travel: Foreign-Accomodati</v>
          </cell>
          <cell r="F250">
            <v>815101000</v>
          </cell>
          <cell r="G250" t="str">
            <v>Travel and Lodging</v>
          </cell>
          <cell r="H250">
            <v>0</v>
          </cell>
          <cell r="I250" t="str">
            <v/>
          </cell>
          <cell r="K250" t="str">
            <v/>
          </cell>
          <cell r="M250">
            <v>0</v>
          </cell>
          <cell r="N250">
            <v>974554.01</v>
          </cell>
          <cell r="O250">
            <v>1171772.94</v>
          </cell>
          <cell r="P250">
            <v>2017964.44</v>
          </cell>
          <cell r="Q250">
            <v>2635681.44</v>
          </cell>
          <cell r="R250">
            <v>2955002.84</v>
          </cell>
          <cell r="S250">
            <v>3129971.93</v>
          </cell>
          <cell r="T250">
            <v>3512741.63</v>
          </cell>
          <cell r="U250">
            <v>5316347.5599999996</v>
          </cell>
          <cell r="V250">
            <v>5550757.1200000001</v>
          </cell>
          <cell r="W250">
            <v>5654220.5</v>
          </cell>
          <cell r="X250">
            <v>6218420.4100000001</v>
          </cell>
          <cell r="Y250">
            <v>-120346.45</v>
          </cell>
          <cell r="Z250">
            <v>-48368.35</v>
          </cell>
          <cell r="AA250">
            <v>-43468.35</v>
          </cell>
          <cell r="AB250">
            <v>7163.83</v>
          </cell>
          <cell r="AC250">
            <v>929831.89</v>
          </cell>
          <cell r="AD250">
            <v>2286529.7400000002</v>
          </cell>
          <cell r="AE250">
            <v>2891345.89</v>
          </cell>
          <cell r="AF250">
            <v>2707669.4</v>
          </cell>
          <cell r="AG250">
            <v>2256337.6</v>
          </cell>
          <cell r="AH250">
            <v>2333266.9</v>
          </cell>
          <cell r="AI250">
            <v>2333266.9</v>
          </cell>
          <cell r="AJ250">
            <v>2551998.7000000002</v>
          </cell>
          <cell r="AK250">
            <v>79762.59</v>
          </cell>
          <cell r="AM250">
            <v>0</v>
          </cell>
          <cell r="AN250">
            <v>974554.01</v>
          </cell>
          <cell r="AO250">
            <v>197218.92999999993</v>
          </cell>
          <cell r="AP250">
            <v>846191.5</v>
          </cell>
          <cell r="AQ250">
            <v>617717</v>
          </cell>
          <cell r="AR250">
            <v>319321.39999999991</v>
          </cell>
          <cell r="AS250">
            <v>174969.09000000032</v>
          </cell>
          <cell r="AT250">
            <v>382769.69999999972</v>
          </cell>
          <cell r="AU250">
            <v>1803605.9299999997</v>
          </cell>
          <cell r="AV250">
            <v>234409.56000000052</v>
          </cell>
          <cell r="AW250">
            <v>103463.37999999989</v>
          </cell>
          <cell r="AX250">
            <v>564199.91000000015</v>
          </cell>
          <cell r="AY250">
            <v>-120346.45</v>
          </cell>
          <cell r="AZ250">
            <v>71978.100000000006</v>
          </cell>
          <cell r="BA250">
            <v>4900</v>
          </cell>
          <cell r="BB250">
            <v>50632.18</v>
          </cell>
          <cell r="BC250">
            <v>922668.06</v>
          </cell>
          <cell r="BD250">
            <v>1356697.85</v>
          </cell>
          <cell r="BE250">
            <v>604816.14999999991</v>
          </cell>
          <cell r="BF250">
            <v>-183676.49000000022</v>
          </cell>
          <cell r="BG250">
            <v>-451331.79999999981</v>
          </cell>
          <cell r="BH250">
            <v>76929.299999999814</v>
          </cell>
          <cell r="BI250">
            <v>0</v>
          </cell>
          <cell r="BJ250">
            <v>218731.80000000028</v>
          </cell>
          <cell r="BK250">
            <v>79762.59</v>
          </cell>
        </row>
        <row r="251">
          <cell r="D251" t="str">
            <v>806101.AIR</v>
          </cell>
          <cell r="E251" t="str">
            <v>Travel: Foreign-Airfares</v>
          </cell>
          <cell r="F251">
            <v>815101000</v>
          </cell>
          <cell r="G251" t="str">
            <v>Travel and Lodging</v>
          </cell>
          <cell r="H251">
            <v>0</v>
          </cell>
          <cell r="I251" t="str">
            <v/>
          </cell>
          <cell r="K251" t="str">
            <v/>
          </cell>
          <cell r="M251">
            <v>0</v>
          </cell>
          <cell r="N251">
            <v>218685.81</v>
          </cell>
          <cell r="O251">
            <v>535493.81000000006</v>
          </cell>
          <cell r="P251">
            <v>715296.58</v>
          </cell>
          <cell r="Q251">
            <v>1334631.08</v>
          </cell>
          <cell r="R251">
            <v>1863192.3</v>
          </cell>
          <cell r="S251">
            <v>2267559.44</v>
          </cell>
          <cell r="T251">
            <v>2622397.4399999999</v>
          </cell>
          <cell r="U251">
            <v>3388222.81</v>
          </cell>
          <cell r="V251">
            <v>3977330.81</v>
          </cell>
          <cell r="W251">
            <v>4051003.81</v>
          </cell>
          <cell r="X251">
            <v>4192256.2</v>
          </cell>
          <cell r="Y251">
            <v>40</v>
          </cell>
          <cell r="Z251">
            <v>154322.04</v>
          </cell>
          <cell r="AA251">
            <v>816785.01</v>
          </cell>
          <cell r="AB251">
            <v>1006195.89</v>
          </cell>
          <cell r="AC251">
            <v>1690195.89</v>
          </cell>
          <cell r="AD251">
            <v>1600520.68</v>
          </cell>
          <cell r="AE251">
            <v>1600520.68</v>
          </cell>
          <cell r="AF251">
            <v>1533124.68</v>
          </cell>
          <cell r="AG251">
            <v>1612358.18</v>
          </cell>
          <cell r="AH251">
            <v>1966463.85</v>
          </cell>
          <cell r="AI251">
            <v>1965463.85</v>
          </cell>
          <cell r="AJ251">
            <v>2116263.85</v>
          </cell>
          <cell r="AK251">
            <v>181116</v>
          </cell>
          <cell r="AM251">
            <v>0</v>
          </cell>
          <cell r="AN251">
            <v>218685.81</v>
          </cell>
          <cell r="AO251">
            <v>316808.00000000006</v>
          </cell>
          <cell r="AP251">
            <v>179802.7699999999</v>
          </cell>
          <cell r="AQ251">
            <v>619334.50000000012</v>
          </cell>
          <cell r="AR251">
            <v>528561.22</v>
          </cell>
          <cell r="AS251">
            <v>404367.1399999999</v>
          </cell>
          <cell r="AT251">
            <v>354838</v>
          </cell>
          <cell r="AU251">
            <v>765825.37000000011</v>
          </cell>
          <cell r="AV251">
            <v>589108</v>
          </cell>
          <cell r="AW251">
            <v>73673</v>
          </cell>
          <cell r="AX251">
            <v>141252.39000000013</v>
          </cell>
          <cell r="AY251">
            <v>40</v>
          </cell>
          <cell r="AZ251">
            <v>154282.04</v>
          </cell>
          <cell r="BA251">
            <v>662462.97</v>
          </cell>
          <cell r="BB251">
            <v>189410.88</v>
          </cell>
          <cell r="BC251">
            <v>683999.99999999988</v>
          </cell>
          <cell r="BD251">
            <v>-89675.209999999963</v>
          </cell>
          <cell r="BE251">
            <v>0</v>
          </cell>
          <cell r="BF251">
            <v>-67396</v>
          </cell>
          <cell r="BG251">
            <v>79233.5</v>
          </cell>
          <cell r="BH251">
            <v>354105.67000000016</v>
          </cell>
          <cell r="BI251">
            <v>-1000</v>
          </cell>
          <cell r="BJ251">
            <v>150800</v>
          </cell>
          <cell r="BK251">
            <v>181116</v>
          </cell>
        </row>
        <row r="252">
          <cell r="D252" t="str">
            <v>806101.CAR</v>
          </cell>
          <cell r="E252" t="str">
            <v>Travel: Foreign-Car Hire</v>
          </cell>
          <cell r="F252">
            <v>815101000</v>
          </cell>
          <cell r="G252" t="str">
            <v>Travel and Lodging</v>
          </cell>
          <cell r="H252">
            <v>0</v>
          </cell>
          <cell r="I252" t="str">
            <v/>
          </cell>
          <cell r="K252" t="str">
            <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row>
        <row r="253">
          <cell r="D253" t="str">
            <v>806101.OTH</v>
          </cell>
          <cell r="E253" t="str">
            <v>Travel: Foreign-Other</v>
          </cell>
          <cell r="F253">
            <v>815101000</v>
          </cell>
          <cell r="G253" t="str">
            <v>Travel and Lodging</v>
          </cell>
          <cell r="H253">
            <v>0</v>
          </cell>
          <cell r="I253" t="str">
            <v/>
          </cell>
          <cell r="K253" t="str">
            <v/>
          </cell>
          <cell r="M253">
            <v>9315.7199999999993</v>
          </cell>
          <cell r="N253">
            <v>100536.86</v>
          </cell>
          <cell r="O253">
            <v>111743.86</v>
          </cell>
          <cell r="P253">
            <v>121957.86</v>
          </cell>
          <cell r="Q253">
            <v>127411.27</v>
          </cell>
          <cell r="R253">
            <v>216130.57</v>
          </cell>
          <cell r="S253">
            <v>249187.8</v>
          </cell>
          <cell r="T253">
            <v>252920.19</v>
          </cell>
          <cell r="U253">
            <v>291036.44</v>
          </cell>
          <cell r="V253">
            <v>298716.44</v>
          </cell>
          <cell r="W253">
            <v>298716.44</v>
          </cell>
          <cell r="X253">
            <v>328079.44</v>
          </cell>
          <cell r="Y253">
            <v>52444.62</v>
          </cell>
          <cell r="Z253">
            <v>63300.62</v>
          </cell>
          <cell r="AA253">
            <v>138914</v>
          </cell>
          <cell r="AB253">
            <v>143182.96</v>
          </cell>
          <cell r="AC253">
            <v>143182.96</v>
          </cell>
          <cell r="AD253">
            <v>147221.57999999999</v>
          </cell>
          <cell r="AE253">
            <v>152019.06</v>
          </cell>
          <cell r="AF253">
            <v>157834.85999999999</v>
          </cell>
          <cell r="AG253">
            <v>157794.85999999999</v>
          </cell>
          <cell r="AH253">
            <v>162294.85999999999</v>
          </cell>
          <cell r="AI253">
            <v>163069.85999999999</v>
          </cell>
          <cell r="AJ253">
            <v>163069.85999999999</v>
          </cell>
          <cell r="AK253">
            <v>0</v>
          </cell>
          <cell r="AM253">
            <v>9315.7199999999993</v>
          </cell>
          <cell r="AN253">
            <v>91221.14</v>
          </cell>
          <cell r="AO253">
            <v>11207</v>
          </cell>
          <cell r="AP253">
            <v>10214</v>
          </cell>
          <cell r="AQ253">
            <v>5453.4100000000035</v>
          </cell>
          <cell r="AR253">
            <v>88719.3</v>
          </cell>
          <cell r="AS253">
            <v>33057.229999999981</v>
          </cell>
          <cell r="AT253">
            <v>3732.390000000014</v>
          </cell>
          <cell r="AU253">
            <v>38116.25</v>
          </cell>
          <cell r="AV253">
            <v>7680</v>
          </cell>
          <cell r="AW253">
            <v>0</v>
          </cell>
          <cell r="AX253">
            <v>29363</v>
          </cell>
          <cell r="AY253">
            <v>52444.62</v>
          </cell>
          <cell r="AZ253">
            <v>10856</v>
          </cell>
          <cell r="BA253">
            <v>75613.38</v>
          </cell>
          <cell r="BB253">
            <v>4268.9599999999919</v>
          </cell>
          <cell r="BC253">
            <v>0</v>
          </cell>
          <cell r="BD253">
            <v>4038.6199999999953</v>
          </cell>
          <cell r="BE253">
            <v>4797.4800000000105</v>
          </cell>
          <cell r="BF253">
            <v>5815.7999999999884</v>
          </cell>
          <cell r="BG253">
            <v>-40</v>
          </cell>
          <cell r="BH253">
            <v>4500</v>
          </cell>
          <cell r="BI253">
            <v>775</v>
          </cell>
          <cell r="BJ253">
            <v>0</v>
          </cell>
          <cell r="BK253">
            <v>0</v>
          </cell>
        </row>
        <row r="254">
          <cell r="D254">
            <v>805302</v>
          </cell>
          <cell r="E254" t="str">
            <v>Board Meeting Expenses</v>
          </cell>
          <cell r="F254">
            <v>815201000</v>
          </cell>
          <cell r="G254" t="str">
            <v>KO Spons Meetings</v>
          </cell>
          <cell r="H254">
            <v>8011511</v>
          </cell>
          <cell r="I254" t="str">
            <v>Finance Operations 2050</v>
          </cell>
          <cell r="J254" t="str">
            <v>A01</v>
          </cell>
          <cell r="K254" t="str">
            <v>Fin Mgt, Comp, Report'g &amp; Analysis</v>
          </cell>
          <cell r="L254">
            <v>0</v>
          </cell>
          <cell r="M254">
            <v>92000</v>
          </cell>
          <cell r="N254">
            <v>104000</v>
          </cell>
          <cell r="O254">
            <v>371504.71</v>
          </cell>
          <cell r="P254">
            <v>548246.6</v>
          </cell>
          <cell r="Q254">
            <v>564941.63</v>
          </cell>
          <cell r="R254">
            <v>646745.36</v>
          </cell>
          <cell r="S254">
            <v>734105.24</v>
          </cell>
          <cell r="T254">
            <v>1164105.24</v>
          </cell>
          <cell r="U254">
            <v>1164105.24</v>
          </cell>
          <cell r="V254">
            <v>1164105.24</v>
          </cell>
          <cell r="W254">
            <v>1164105.24</v>
          </cell>
          <cell r="X254">
            <v>1469169.2</v>
          </cell>
          <cell r="Y254">
            <v>134140.68</v>
          </cell>
          <cell r="Z254">
            <v>301710.38</v>
          </cell>
          <cell r="AA254">
            <v>380561.84</v>
          </cell>
          <cell r="AB254">
            <v>405964.53</v>
          </cell>
          <cell r="AC254">
            <v>405964.53</v>
          </cell>
          <cell r="AD254">
            <v>649572.57999999996</v>
          </cell>
          <cell r="AE254">
            <v>712572.58</v>
          </cell>
          <cell r="AF254">
            <v>881178.31</v>
          </cell>
          <cell r="AG254">
            <v>881178.31</v>
          </cell>
          <cell r="AH254">
            <v>881178.31</v>
          </cell>
          <cell r="AI254">
            <v>881178.31</v>
          </cell>
          <cell r="AJ254">
            <v>1141417.6299999999</v>
          </cell>
          <cell r="AK254">
            <v>25108.26</v>
          </cell>
          <cell r="AM254">
            <v>92000</v>
          </cell>
          <cell r="AN254">
            <v>12000</v>
          </cell>
          <cell r="AO254">
            <v>267504.71000000002</v>
          </cell>
          <cell r="AP254">
            <v>176741.88999999996</v>
          </cell>
          <cell r="AQ254">
            <v>16695.030000000028</v>
          </cell>
          <cell r="AR254">
            <v>81803.729999999981</v>
          </cell>
          <cell r="AS254">
            <v>87359.88</v>
          </cell>
          <cell r="AT254">
            <v>430000</v>
          </cell>
          <cell r="AU254">
            <v>0</v>
          </cell>
          <cell r="AV254">
            <v>0</v>
          </cell>
          <cell r="AW254">
            <v>0</v>
          </cell>
          <cell r="AX254">
            <v>305063.95999999996</v>
          </cell>
          <cell r="AY254">
            <v>134140.68</v>
          </cell>
          <cell r="AZ254">
            <v>167569.70000000001</v>
          </cell>
          <cell r="BA254">
            <v>78851.460000000021</v>
          </cell>
          <cell r="BB254">
            <v>25402.690000000002</v>
          </cell>
          <cell r="BC254">
            <v>0</v>
          </cell>
          <cell r="BD254">
            <v>243608.04999999993</v>
          </cell>
          <cell r="BE254">
            <v>63000</v>
          </cell>
          <cell r="BF254">
            <v>168605.7300000001</v>
          </cell>
          <cell r="BG254">
            <v>0</v>
          </cell>
          <cell r="BH254">
            <v>0</v>
          </cell>
          <cell r="BI254">
            <v>0</v>
          </cell>
          <cell r="BJ254">
            <v>260239.31999999983</v>
          </cell>
          <cell r="BK254">
            <v>25108.26</v>
          </cell>
        </row>
        <row r="255">
          <cell r="D255">
            <v>808001</v>
          </cell>
          <cell r="E255" t="str">
            <v>Donations</v>
          </cell>
          <cell r="F255">
            <v>820101600</v>
          </cell>
          <cell r="G255" t="str">
            <v>Donations - Other</v>
          </cell>
          <cell r="H255">
            <v>8011511</v>
          </cell>
          <cell r="I255" t="str">
            <v>Finance Operations 2050</v>
          </cell>
          <cell r="J255" t="str">
            <v>A31</v>
          </cell>
          <cell r="K255" t="str">
            <v>Public Affairs &amp; Communication</v>
          </cell>
          <cell r="L255">
            <v>0</v>
          </cell>
          <cell r="M255">
            <v>0</v>
          </cell>
          <cell r="N255">
            <v>3400</v>
          </cell>
          <cell r="O255">
            <v>9400</v>
          </cell>
          <cell r="P255">
            <v>15800</v>
          </cell>
          <cell r="Q255">
            <v>19175</v>
          </cell>
          <cell r="R255">
            <v>29175</v>
          </cell>
          <cell r="S255">
            <v>32575</v>
          </cell>
          <cell r="T255">
            <v>42275</v>
          </cell>
          <cell r="U255">
            <v>67275</v>
          </cell>
          <cell r="V255">
            <v>132275</v>
          </cell>
          <cell r="W255">
            <v>132275</v>
          </cell>
          <cell r="X255">
            <v>132275</v>
          </cell>
          <cell r="Y255">
            <v>1700</v>
          </cell>
          <cell r="Z255">
            <v>1700</v>
          </cell>
          <cell r="AA255">
            <v>1700</v>
          </cell>
          <cell r="AB255">
            <v>1700</v>
          </cell>
          <cell r="AC255">
            <v>11700</v>
          </cell>
          <cell r="AD255">
            <v>14200</v>
          </cell>
          <cell r="AE255">
            <v>15900</v>
          </cell>
          <cell r="AF255">
            <v>15900</v>
          </cell>
          <cell r="AG255">
            <v>25590</v>
          </cell>
          <cell r="AH255">
            <v>25590</v>
          </cell>
          <cell r="AI255">
            <v>25590</v>
          </cell>
          <cell r="AJ255">
            <v>127590</v>
          </cell>
          <cell r="AK255">
            <v>0</v>
          </cell>
          <cell r="AM255">
            <v>0</v>
          </cell>
          <cell r="AN255">
            <v>3400</v>
          </cell>
          <cell r="AO255">
            <v>6000</v>
          </cell>
          <cell r="AP255">
            <v>6400</v>
          </cell>
          <cell r="AQ255">
            <v>3375</v>
          </cell>
          <cell r="AR255">
            <v>10000</v>
          </cell>
          <cell r="AS255">
            <v>3400</v>
          </cell>
          <cell r="AT255">
            <v>9700</v>
          </cell>
          <cell r="AU255">
            <v>25000</v>
          </cell>
          <cell r="AV255">
            <v>65000</v>
          </cell>
          <cell r="AW255">
            <v>0</v>
          </cell>
          <cell r="AX255">
            <v>0</v>
          </cell>
          <cell r="AY255">
            <v>1700</v>
          </cell>
          <cell r="AZ255">
            <v>0</v>
          </cell>
          <cell r="BA255">
            <v>0</v>
          </cell>
          <cell r="BB255">
            <v>0</v>
          </cell>
          <cell r="BC255">
            <v>10000</v>
          </cell>
          <cell r="BD255">
            <v>2500</v>
          </cell>
          <cell r="BE255">
            <v>1700</v>
          </cell>
          <cell r="BF255">
            <v>0</v>
          </cell>
          <cell r="BG255">
            <v>9690</v>
          </cell>
          <cell r="BH255">
            <v>0</v>
          </cell>
          <cell r="BI255">
            <v>0</v>
          </cell>
          <cell r="BJ255">
            <v>102000</v>
          </cell>
          <cell r="BK255">
            <v>0</v>
          </cell>
        </row>
        <row r="256">
          <cell r="D256" t="str">
            <v>808401.AUDIT</v>
          </cell>
          <cell r="E256" t="str">
            <v>Prof Fees-Audit</v>
          </cell>
          <cell r="F256">
            <v>825118000</v>
          </cell>
          <cell r="G256" t="str">
            <v>Outside Prof Svs</v>
          </cell>
          <cell r="H256">
            <v>8011511</v>
          </cell>
          <cell r="I256" t="str">
            <v>Finance Operations 2050</v>
          </cell>
          <cell r="J256" t="str">
            <v>A01</v>
          </cell>
          <cell r="K256" t="str">
            <v>Fin Mgt, Comp, Report'g &amp; Analysis</v>
          </cell>
          <cell r="L256">
            <v>0</v>
          </cell>
          <cell r="M256">
            <v>87033</v>
          </cell>
          <cell r="N256">
            <v>174066</v>
          </cell>
          <cell r="O256">
            <v>261099</v>
          </cell>
          <cell r="P256">
            <v>348132</v>
          </cell>
          <cell r="Q256">
            <v>435165</v>
          </cell>
          <cell r="R256">
            <v>522198</v>
          </cell>
          <cell r="S256">
            <v>544365</v>
          </cell>
          <cell r="T256">
            <v>566532</v>
          </cell>
          <cell r="U256">
            <v>588699</v>
          </cell>
          <cell r="V256">
            <v>610866</v>
          </cell>
          <cell r="W256">
            <v>732858</v>
          </cell>
          <cell r="X256">
            <v>653693.99</v>
          </cell>
          <cell r="Y256">
            <v>49266.33</v>
          </cell>
          <cell r="Z256">
            <v>98532.66</v>
          </cell>
          <cell r="AA256">
            <v>180090.99</v>
          </cell>
          <cell r="AB256">
            <v>229357.32</v>
          </cell>
          <cell r="AC256">
            <v>246331.65</v>
          </cell>
          <cell r="AD256">
            <v>295597.98</v>
          </cell>
          <cell r="AE256">
            <v>333772.65000000002</v>
          </cell>
          <cell r="AF256">
            <v>360855.65</v>
          </cell>
          <cell r="AG256">
            <v>225440.65</v>
          </cell>
          <cell r="AH256">
            <v>225440.65</v>
          </cell>
          <cell r="AI256">
            <v>225440.65</v>
          </cell>
          <cell r="AJ256">
            <v>82404</v>
          </cell>
          <cell r="AK256">
            <v>88269</v>
          </cell>
          <cell r="AM256">
            <v>87033</v>
          </cell>
          <cell r="AN256">
            <v>87033</v>
          </cell>
          <cell r="AO256">
            <v>87033</v>
          </cell>
          <cell r="AP256">
            <v>87033</v>
          </cell>
          <cell r="AQ256">
            <v>87033</v>
          </cell>
          <cell r="AR256">
            <v>87033</v>
          </cell>
          <cell r="AS256">
            <v>22167</v>
          </cell>
          <cell r="AT256">
            <v>22167</v>
          </cell>
          <cell r="AU256">
            <v>22167</v>
          </cell>
          <cell r="AV256">
            <v>22167</v>
          </cell>
          <cell r="AW256">
            <v>121992</v>
          </cell>
          <cell r="AX256">
            <v>-79164.010000000009</v>
          </cell>
          <cell r="AY256">
            <v>49266.33</v>
          </cell>
          <cell r="AZ256">
            <v>49266.33</v>
          </cell>
          <cell r="BA256">
            <v>81558.329999999987</v>
          </cell>
          <cell r="BB256">
            <v>49266.330000000016</v>
          </cell>
          <cell r="BC256">
            <v>16974.329999999987</v>
          </cell>
          <cell r="BD256">
            <v>49266.329999999987</v>
          </cell>
          <cell r="BE256">
            <v>38174.670000000042</v>
          </cell>
          <cell r="BF256">
            <v>27083</v>
          </cell>
          <cell r="BG256">
            <v>-135415.00000000003</v>
          </cell>
          <cell r="BH256">
            <v>0</v>
          </cell>
          <cell r="BI256">
            <v>0</v>
          </cell>
          <cell r="BJ256">
            <v>-143036.65</v>
          </cell>
          <cell r="BK256">
            <v>88269</v>
          </cell>
        </row>
        <row r="257">
          <cell r="D257" t="str">
            <v>808401.BOARD</v>
          </cell>
          <cell r="E257" t="str">
            <v>Prof Fees-Board Secretary</v>
          </cell>
          <cell r="F257">
            <v>825118000</v>
          </cell>
          <cell r="G257" t="str">
            <v>Outside Prof Svs</v>
          </cell>
          <cell r="H257">
            <v>8011511</v>
          </cell>
          <cell r="I257" t="str">
            <v>Finance Operations 2050</v>
          </cell>
          <cell r="J257" t="str">
            <v>A01</v>
          </cell>
          <cell r="K257" t="str">
            <v>Fin Mgt, Comp, Report'g &amp; Analysis</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D258" t="str">
            <v>808401.LEGAL</v>
          </cell>
          <cell r="E258" t="str">
            <v>Prof Fees-Legal</v>
          </cell>
          <cell r="F258">
            <v>825118000</v>
          </cell>
          <cell r="G258" t="str">
            <v>Outside Prof Svs</v>
          </cell>
          <cell r="H258">
            <v>8011511</v>
          </cell>
          <cell r="I258" t="str">
            <v>Finance Operations 2050</v>
          </cell>
          <cell r="J258" t="str">
            <v>A01</v>
          </cell>
          <cell r="K258" t="str">
            <v>Fin Mgt, Comp, Report'g &amp; Analysis</v>
          </cell>
          <cell r="L258">
            <v>0</v>
          </cell>
          <cell r="M258">
            <v>15000</v>
          </cell>
          <cell r="N258">
            <v>60000</v>
          </cell>
          <cell r="O258">
            <v>83000</v>
          </cell>
          <cell r="P258">
            <v>123000</v>
          </cell>
          <cell r="Q258">
            <v>138000</v>
          </cell>
          <cell r="R258">
            <v>153000</v>
          </cell>
          <cell r="S258">
            <v>201000</v>
          </cell>
          <cell r="T258">
            <v>216000</v>
          </cell>
          <cell r="U258">
            <v>231000</v>
          </cell>
          <cell r="V258">
            <v>379200</v>
          </cell>
          <cell r="W258">
            <v>398700</v>
          </cell>
          <cell r="X258">
            <v>413700</v>
          </cell>
          <cell r="Y258">
            <v>15000</v>
          </cell>
          <cell r="Z258">
            <v>33000</v>
          </cell>
          <cell r="AA258">
            <v>49500</v>
          </cell>
          <cell r="AB258">
            <v>66000</v>
          </cell>
          <cell r="AC258">
            <v>82500</v>
          </cell>
          <cell r="AD258">
            <v>99000</v>
          </cell>
          <cell r="AE258">
            <v>115500</v>
          </cell>
          <cell r="AF258">
            <v>132000</v>
          </cell>
          <cell r="AG258">
            <v>148500</v>
          </cell>
          <cell r="AH258">
            <v>203800</v>
          </cell>
          <cell r="AI258">
            <v>220300</v>
          </cell>
          <cell r="AJ258">
            <v>346800</v>
          </cell>
          <cell r="AK258">
            <v>41667</v>
          </cell>
          <cell r="AM258">
            <v>15000</v>
          </cell>
          <cell r="AN258">
            <v>45000</v>
          </cell>
          <cell r="AO258">
            <v>23000</v>
          </cell>
          <cell r="AP258">
            <v>40000</v>
          </cell>
          <cell r="AQ258">
            <v>15000</v>
          </cell>
          <cell r="AR258">
            <v>15000</v>
          </cell>
          <cell r="AS258">
            <v>48000</v>
          </cell>
          <cell r="AT258">
            <v>15000</v>
          </cell>
          <cell r="AU258">
            <v>15000</v>
          </cell>
          <cell r="AV258">
            <v>148200</v>
          </cell>
          <cell r="AW258">
            <v>19500</v>
          </cell>
          <cell r="AX258">
            <v>15000</v>
          </cell>
          <cell r="AY258">
            <v>15000</v>
          </cell>
          <cell r="AZ258">
            <v>18000</v>
          </cell>
          <cell r="BA258">
            <v>16500</v>
          </cell>
          <cell r="BB258">
            <v>16500</v>
          </cell>
          <cell r="BC258">
            <v>16500</v>
          </cell>
          <cell r="BD258">
            <v>16500</v>
          </cell>
          <cell r="BE258">
            <v>16500</v>
          </cell>
          <cell r="BF258">
            <v>16500</v>
          </cell>
          <cell r="BG258">
            <v>16500</v>
          </cell>
          <cell r="BH258">
            <v>55300</v>
          </cell>
          <cell r="BI258">
            <v>16500</v>
          </cell>
          <cell r="BJ258">
            <v>126500</v>
          </cell>
          <cell r="BK258">
            <v>41667</v>
          </cell>
        </row>
        <row r="259">
          <cell r="D259" t="str">
            <v>808401.OTHER</v>
          </cell>
          <cell r="E259" t="str">
            <v>Prof Fees-Others</v>
          </cell>
          <cell r="F259">
            <v>825118000</v>
          </cell>
          <cell r="G259" t="str">
            <v>Outside Prof Svs</v>
          </cell>
          <cell r="H259">
            <v>8011511</v>
          </cell>
          <cell r="I259" t="str">
            <v>Finance Operations 2050</v>
          </cell>
          <cell r="J259" t="str">
            <v>A01</v>
          </cell>
          <cell r="K259" t="str">
            <v>Fin Mgt, Comp, Report'g &amp; Analysis</v>
          </cell>
          <cell r="L259">
            <v>0</v>
          </cell>
          <cell r="M259">
            <v>853001</v>
          </cell>
          <cell r="N259">
            <v>1699538</v>
          </cell>
          <cell r="O259">
            <v>2366526.7000000002</v>
          </cell>
          <cell r="P259">
            <v>3243803.25</v>
          </cell>
          <cell r="Q259">
            <v>4054123.35</v>
          </cell>
          <cell r="R259">
            <v>5185641.3499999996</v>
          </cell>
          <cell r="S259">
            <v>6049982.3499999996</v>
          </cell>
          <cell r="T259">
            <v>7572943.3999999994</v>
          </cell>
          <cell r="U259">
            <v>9151595.1300000008</v>
          </cell>
          <cell r="V259">
            <v>10026080.810000001</v>
          </cell>
          <cell r="W259">
            <v>10934922.35</v>
          </cell>
          <cell r="X259">
            <v>12134641.710000001</v>
          </cell>
          <cell r="Y259">
            <v>1131780.07</v>
          </cell>
          <cell r="Z259">
            <v>2324794.7599999998</v>
          </cell>
          <cell r="AA259">
            <v>3771794.13</v>
          </cell>
          <cell r="AB259">
            <v>5214532.8899999997</v>
          </cell>
          <cell r="AC259">
            <v>4962688.09</v>
          </cell>
          <cell r="AD259">
            <v>5753751.71</v>
          </cell>
          <cell r="AE259">
            <v>6628746.1900000004</v>
          </cell>
          <cell r="AF259">
            <v>7524189.5</v>
          </cell>
          <cell r="AG259">
            <v>4575776.76</v>
          </cell>
          <cell r="AH259">
            <v>4826695.95</v>
          </cell>
          <cell r="AI259">
            <v>4972873.1500000004</v>
          </cell>
          <cell r="AJ259">
            <v>6131573.7300000004</v>
          </cell>
          <cell r="AK259">
            <v>62000</v>
          </cell>
          <cell r="AM259">
            <v>853001</v>
          </cell>
          <cell r="AN259">
            <v>846537</v>
          </cell>
          <cell r="AO259">
            <v>666988.70000000019</v>
          </cell>
          <cell r="AP259">
            <v>877276.54999999981</v>
          </cell>
          <cell r="AQ259">
            <v>810320.10000000009</v>
          </cell>
          <cell r="AR259">
            <v>1131517.9999999995</v>
          </cell>
          <cell r="AS259">
            <v>864341</v>
          </cell>
          <cell r="AT259">
            <v>1522961.0499999998</v>
          </cell>
          <cell r="AU259">
            <v>1578651.7300000014</v>
          </cell>
          <cell r="AV259">
            <v>874485.6799999997</v>
          </cell>
          <cell r="AW259">
            <v>908841.53999999911</v>
          </cell>
          <cell r="AX259">
            <v>1199719.3600000013</v>
          </cell>
          <cell r="AY259">
            <v>1131780.07</v>
          </cell>
          <cell r="AZ259">
            <v>1193014.6899999997</v>
          </cell>
          <cell r="BA259">
            <v>1446999.37</v>
          </cell>
          <cell r="BB259">
            <v>1442738.7599999998</v>
          </cell>
          <cell r="BC259">
            <v>-251844.79999999981</v>
          </cell>
          <cell r="BD259">
            <v>791063.62000000011</v>
          </cell>
          <cell r="BE259">
            <v>874994.48000000045</v>
          </cell>
          <cell r="BF259">
            <v>895443.30999999959</v>
          </cell>
          <cell r="BG259">
            <v>-2948412.74</v>
          </cell>
          <cell r="BH259">
            <v>250919.19000000041</v>
          </cell>
          <cell r="BI259">
            <v>146177.20000000019</v>
          </cell>
          <cell r="BJ259">
            <v>1158700.58</v>
          </cell>
          <cell r="BK259">
            <v>62000</v>
          </cell>
        </row>
        <row r="260">
          <cell r="D260">
            <v>809901</v>
          </cell>
          <cell r="E260" t="str">
            <v>Testing &amp; Sampling</v>
          </cell>
          <cell r="F260">
            <v>880202000</v>
          </cell>
          <cell r="G260" t="str">
            <v>Quality sampling</v>
          </cell>
          <cell r="H260">
            <v>0</v>
          </cell>
          <cell r="I260" t="str">
            <v/>
          </cell>
          <cell r="K260" t="str">
            <v/>
          </cell>
          <cell r="M260">
            <v>46916</v>
          </cell>
          <cell r="N260">
            <v>952923.68</v>
          </cell>
          <cell r="O260">
            <v>1142563.68</v>
          </cell>
          <cell r="P260">
            <v>1237291.68</v>
          </cell>
          <cell r="Q260">
            <v>1761451.68</v>
          </cell>
          <cell r="R260">
            <v>2610506.2599999998</v>
          </cell>
          <cell r="S260">
            <v>2747243.26</v>
          </cell>
          <cell r="T260">
            <v>3105742.26</v>
          </cell>
          <cell r="U260">
            <v>4096599.26</v>
          </cell>
          <cell r="V260">
            <v>4541309.26</v>
          </cell>
          <cell r="W260">
            <v>4967491.91</v>
          </cell>
          <cell r="X260">
            <v>5847431.9100000001</v>
          </cell>
          <cell r="Y260">
            <v>413530</v>
          </cell>
          <cell r="Z260">
            <v>450716</v>
          </cell>
          <cell r="AA260">
            <v>982125.03</v>
          </cell>
          <cell r="AB260">
            <v>1080001.53</v>
          </cell>
          <cell r="AC260">
            <v>2574637.7599999998</v>
          </cell>
          <cell r="AD260">
            <v>2882253.98</v>
          </cell>
          <cell r="AE260">
            <v>3027409.98</v>
          </cell>
          <cell r="AF260">
            <v>3387278.08</v>
          </cell>
          <cell r="AG260">
            <v>3676867.29</v>
          </cell>
          <cell r="AH260">
            <v>4175028.1</v>
          </cell>
          <cell r="AI260">
            <v>4758364.8600000003</v>
          </cell>
          <cell r="AJ260">
            <v>5375045.4500000002</v>
          </cell>
          <cell r="AK260">
            <v>407137.33</v>
          </cell>
          <cell r="AM260">
            <v>46916</v>
          </cell>
          <cell r="AN260">
            <v>906007.68</v>
          </cell>
          <cell r="AO260">
            <v>189639.99999999988</v>
          </cell>
          <cell r="AP260">
            <v>94728</v>
          </cell>
          <cell r="AQ260">
            <v>524160</v>
          </cell>
          <cell r="AR260">
            <v>849054.57999999984</v>
          </cell>
          <cell r="AS260">
            <v>136737</v>
          </cell>
          <cell r="AT260">
            <v>358499</v>
          </cell>
          <cell r="AU260">
            <v>990857</v>
          </cell>
          <cell r="AV260">
            <v>444710</v>
          </cell>
          <cell r="AW260">
            <v>426182.65000000037</v>
          </cell>
          <cell r="AX260">
            <v>879940</v>
          </cell>
          <cell r="AY260">
            <v>413530</v>
          </cell>
          <cell r="AZ260">
            <v>37186</v>
          </cell>
          <cell r="BA260">
            <v>531409.03</v>
          </cell>
          <cell r="BB260">
            <v>97876.5</v>
          </cell>
          <cell r="BC260">
            <v>1494636.2299999997</v>
          </cell>
          <cell r="BD260">
            <v>307616.2200000002</v>
          </cell>
          <cell r="BE260">
            <v>145156</v>
          </cell>
          <cell r="BF260">
            <v>359868.10000000009</v>
          </cell>
          <cell r="BG260">
            <v>289589.20999999996</v>
          </cell>
          <cell r="BH260">
            <v>498160.81000000006</v>
          </cell>
          <cell r="BI260">
            <v>583336.76000000024</v>
          </cell>
          <cell r="BJ260">
            <v>616680.58999999985</v>
          </cell>
          <cell r="BK260">
            <v>407137.33</v>
          </cell>
        </row>
        <row r="261">
          <cell r="D261">
            <v>809902</v>
          </cell>
          <cell r="E261" t="str">
            <v>Safety Expenses</v>
          </cell>
          <cell r="F261">
            <v>825108000</v>
          </cell>
          <cell r="G261" t="str">
            <v>Safety Programs</v>
          </cell>
          <cell r="H261">
            <v>0</v>
          </cell>
          <cell r="I261" t="str">
            <v/>
          </cell>
          <cell r="K261" t="str">
            <v/>
          </cell>
          <cell r="M261">
            <v>44965</v>
          </cell>
          <cell r="N261">
            <v>148465</v>
          </cell>
          <cell r="O261">
            <v>228720</v>
          </cell>
          <cell r="P261">
            <v>263836</v>
          </cell>
          <cell r="Q261">
            <v>379686</v>
          </cell>
          <cell r="R261">
            <v>457126</v>
          </cell>
          <cell r="S261">
            <v>498586</v>
          </cell>
          <cell r="T261">
            <v>588491</v>
          </cell>
          <cell r="U261">
            <v>787741</v>
          </cell>
          <cell r="V261">
            <v>1527589.85</v>
          </cell>
          <cell r="W261">
            <v>1705051.35</v>
          </cell>
          <cell r="X261">
            <v>2641095.27</v>
          </cell>
          <cell r="Y261">
            <v>0</v>
          </cell>
          <cell r="Z261">
            <v>91689.5</v>
          </cell>
          <cell r="AA261">
            <v>121689.5</v>
          </cell>
          <cell r="AB261">
            <v>230559.1</v>
          </cell>
          <cell r="AC261">
            <v>230559.1</v>
          </cell>
          <cell r="AD261">
            <v>303073.09999999998</v>
          </cell>
          <cell r="AE261">
            <v>330073.09999999998</v>
          </cell>
          <cell r="AF261">
            <v>616406.05000000005</v>
          </cell>
          <cell r="AG261">
            <v>967456.05</v>
          </cell>
          <cell r="AH261">
            <v>967456.05</v>
          </cell>
          <cell r="AI261">
            <v>1014952.85</v>
          </cell>
          <cell r="AJ261">
            <v>1172454.6499999999</v>
          </cell>
          <cell r="AK261">
            <v>305250</v>
          </cell>
          <cell r="AM261">
            <v>44965</v>
          </cell>
          <cell r="AN261">
            <v>103500</v>
          </cell>
          <cell r="AO261">
            <v>80255</v>
          </cell>
          <cell r="AP261">
            <v>35116</v>
          </cell>
          <cell r="AQ261">
            <v>115850</v>
          </cell>
          <cell r="AR261">
            <v>77440</v>
          </cell>
          <cell r="AS261">
            <v>41460</v>
          </cell>
          <cell r="AT261">
            <v>89905</v>
          </cell>
          <cell r="AU261">
            <v>199250</v>
          </cell>
          <cell r="AV261">
            <v>739848.85000000009</v>
          </cell>
          <cell r="AW261">
            <v>177461.5</v>
          </cell>
          <cell r="AX261">
            <v>936043.91999999993</v>
          </cell>
          <cell r="AY261">
            <v>0</v>
          </cell>
          <cell r="AZ261">
            <v>91689.5</v>
          </cell>
          <cell r="BA261">
            <v>30000</v>
          </cell>
          <cell r="BB261">
            <v>108869.6</v>
          </cell>
          <cell r="BC261">
            <v>0</v>
          </cell>
          <cell r="BD261">
            <v>72513.999999999971</v>
          </cell>
          <cell r="BE261">
            <v>27000</v>
          </cell>
          <cell r="BF261">
            <v>286332.95000000007</v>
          </cell>
          <cell r="BG261">
            <v>351050</v>
          </cell>
          <cell r="BH261">
            <v>0</v>
          </cell>
          <cell r="BI261">
            <v>47496.79999999993</v>
          </cell>
          <cell r="BJ261">
            <v>157501.79999999993</v>
          </cell>
          <cell r="BK261">
            <v>305250</v>
          </cell>
        </row>
        <row r="262">
          <cell r="D262">
            <v>811001</v>
          </cell>
          <cell r="E262" t="str">
            <v>Research and Consultancy</v>
          </cell>
          <cell r="F262">
            <v>825301000</v>
          </cell>
          <cell r="G262" t="str">
            <v>Research :&amp; Development</v>
          </cell>
          <cell r="H262">
            <v>8011901</v>
          </cell>
          <cell r="I262" t="str">
            <v>Finance Others 2055</v>
          </cell>
          <cell r="J262" t="str">
            <v>A18</v>
          </cell>
          <cell r="K262" t="str">
            <v>Manufacturing - bottling</v>
          </cell>
          <cell r="L262">
            <v>0</v>
          </cell>
          <cell r="M262">
            <v>0</v>
          </cell>
          <cell r="N262">
            <v>0</v>
          </cell>
          <cell r="O262">
            <v>0</v>
          </cell>
          <cell r="P262">
            <v>224217.60000000001</v>
          </cell>
          <cell r="Q262">
            <v>224217.60000000001</v>
          </cell>
          <cell r="R262">
            <v>455057.6</v>
          </cell>
          <cell r="S262">
            <v>455057.6</v>
          </cell>
          <cell r="T262">
            <v>455057.6</v>
          </cell>
          <cell r="U262">
            <v>455057.6</v>
          </cell>
          <cell r="V262">
            <v>455057.6</v>
          </cell>
          <cell r="W262">
            <v>455057.6</v>
          </cell>
          <cell r="X262">
            <v>467462.40000000002</v>
          </cell>
          <cell r="Y262">
            <v>0</v>
          </cell>
          <cell r="Z262">
            <v>0</v>
          </cell>
          <cell r="AA262">
            <v>0</v>
          </cell>
          <cell r="AB262">
            <v>0</v>
          </cell>
          <cell r="AC262">
            <v>0</v>
          </cell>
          <cell r="AD262">
            <v>0</v>
          </cell>
          <cell r="AE262">
            <v>0</v>
          </cell>
          <cell r="AF262">
            <v>0</v>
          </cell>
          <cell r="AG262">
            <v>67340.800000000003</v>
          </cell>
          <cell r="AH262">
            <v>67340.800000000003</v>
          </cell>
          <cell r="AI262">
            <v>67340.800000000003</v>
          </cell>
          <cell r="AJ262">
            <v>67340.800000000003</v>
          </cell>
          <cell r="AK262">
            <v>0</v>
          </cell>
          <cell r="AM262">
            <v>0</v>
          </cell>
          <cell r="AN262">
            <v>0</v>
          </cell>
          <cell r="AO262">
            <v>0</v>
          </cell>
          <cell r="AP262">
            <v>224217.60000000001</v>
          </cell>
          <cell r="AQ262">
            <v>0</v>
          </cell>
          <cell r="AR262">
            <v>230839.99999999997</v>
          </cell>
          <cell r="AS262">
            <v>0</v>
          </cell>
          <cell r="AT262">
            <v>0</v>
          </cell>
          <cell r="AU262">
            <v>0</v>
          </cell>
          <cell r="AV262">
            <v>0</v>
          </cell>
          <cell r="AW262">
            <v>0</v>
          </cell>
          <cell r="AX262">
            <v>12404.800000000047</v>
          </cell>
          <cell r="AY262">
            <v>0</v>
          </cell>
          <cell r="AZ262">
            <v>0</v>
          </cell>
          <cell r="BA262">
            <v>0</v>
          </cell>
          <cell r="BB262">
            <v>0</v>
          </cell>
          <cell r="BC262">
            <v>0</v>
          </cell>
          <cell r="BD262">
            <v>0</v>
          </cell>
          <cell r="BE262">
            <v>0</v>
          </cell>
          <cell r="BF262">
            <v>0</v>
          </cell>
          <cell r="BG262">
            <v>67340.800000000003</v>
          </cell>
          <cell r="BH262">
            <v>0</v>
          </cell>
          <cell r="BI262">
            <v>0</v>
          </cell>
          <cell r="BJ262">
            <v>0</v>
          </cell>
          <cell r="BK262">
            <v>0</v>
          </cell>
        </row>
        <row r="263">
          <cell r="D263">
            <v>814101</v>
          </cell>
          <cell r="E263" t="str">
            <v>Rent - Building</v>
          </cell>
          <cell r="F263">
            <v>835102000</v>
          </cell>
          <cell r="G263" t="str">
            <v>Rent</v>
          </cell>
          <cell r="H263">
            <v>0</v>
          </cell>
          <cell r="I263" t="str">
            <v/>
          </cell>
          <cell r="K263" t="str">
            <v/>
          </cell>
          <cell r="M263">
            <v>373213</v>
          </cell>
          <cell r="N263">
            <v>752426</v>
          </cell>
          <cell r="O263">
            <v>1155639</v>
          </cell>
          <cell r="P263">
            <v>1809466.88</v>
          </cell>
          <cell r="Q263">
            <v>2397902.38</v>
          </cell>
          <cell r="R263">
            <v>3074315.38</v>
          </cell>
          <cell r="S263">
            <v>3738744.5</v>
          </cell>
          <cell r="T263">
            <v>4350896.5</v>
          </cell>
          <cell r="U263">
            <v>4857600</v>
          </cell>
          <cell r="V263">
            <v>5368518</v>
          </cell>
          <cell r="W263">
            <v>5864437.5</v>
          </cell>
          <cell r="X263">
            <v>6370176.6299999999</v>
          </cell>
          <cell r="Y263">
            <v>544421.5</v>
          </cell>
          <cell r="Z263">
            <v>1051702.5</v>
          </cell>
          <cell r="AA263">
            <v>1571442.21</v>
          </cell>
          <cell r="AB263">
            <v>2097983.21</v>
          </cell>
          <cell r="AC263">
            <v>2646746.58</v>
          </cell>
          <cell r="AD263">
            <v>3213739.08</v>
          </cell>
          <cell r="AE263">
            <v>3469153.94</v>
          </cell>
          <cell r="AF263">
            <v>3742349.44</v>
          </cell>
          <cell r="AG263">
            <v>4023988.94</v>
          </cell>
          <cell r="AH263">
            <v>4301145.4400000004</v>
          </cell>
          <cell r="AI263">
            <v>4702701.0199999996</v>
          </cell>
          <cell r="AJ263">
            <v>5028328.63</v>
          </cell>
          <cell r="AK263">
            <v>289642.13</v>
          </cell>
          <cell r="AM263">
            <v>373213</v>
          </cell>
          <cell r="AN263">
            <v>379213</v>
          </cell>
          <cell r="AO263">
            <v>403213</v>
          </cell>
          <cell r="AP263">
            <v>653827.87999999989</v>
          </cell>
          <cell r="AQ263">
            <v>588435.5</v>
          </cell>
          <cell r="AR263">
            <v>676413</v>
          </cell>
          <cell r="AS263">
            <v>664429.12000000011</v>
          </cell>
          <cell r="AT263">
            <v>612152</v>
          </cell>
          <cell r="AU263">
            <v>506703.5</v>
          </cell>
          <cell r="AV263">
            <v>510918</v>
          </cell>
          <cell r="AW263">
            <v>495919.5</v>
          </cell>
          <cell r="AX263">
            <v>505739.12999999989</v>
          </cell>
          <cell r="AY263">
            <v>544421.5</v>
          </cell>
          <cell r="AZ263">
            <v>507281</v>
          </cell>
          <cell r="BA263">
            <v>519739.70999999996</v>
          </cell>
          <cell r="BB263">
            <v>526541</v>
          </cell>
          <cell r="BC263">
            <v>548763.37000000011</v>
          </cell>
          <cell r="BD263">
            <v>566992.5</v>
          </cell>
          <cell r="BE263">
            <v>255414.85999999987</v>
          </cell>
          <cell r="BF263">
            <v>273195.5</v>
          </cell>
          <cell r="BG263">
            <v>281639.5</v>
          </cell>
          <cell r="BH263">
            <v>277156.50000000047</v>
          </cell>
          <cell r="BI263">
            <v>401555.57999999914</v>
          </cell>
          <cell r="BJ263">
            <v>325627.61000000034</v>
          </cell>
          <cell r="BK263">
            <v>289642.13</v>
          </cell>
        </row>
        <row r="264">
          <cell r="D264">
            <v>814102</v>
          </cell>
          <cell r="E264" t="str">
            <v>Rent-Equipment</v>
          </cell>
          <cell r="F264">
            <v>835102000</v>
          </cell>
          <cell r="G264" t="str">
            <v>Rent</v>
          </cell>
          <cell r="H264">
            <v>0</v>
          </cell>
          <cell r="I264" t="str">
            <v/>
          </cell>
          <cell r="K264" t="str">
            <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D265" t="str">
            <v>814201.CAUST</v>
          </cell>
          <cell r="E265" t="str">
            <v>Caustic Soda</v>
          </cell>
          <cell r="F265">
            <v>505401000</v>
          </cell>
          <cell r="G265" t="str">
            <v>COGS - Misc.</v>
          </cell>
          <cell r="H265">
            <v>0</v>
          </cell>
          <cell r="I265" t="str">
            <v/>
          </cell>
          <cell r="K265" t="str">
            <v/>
          </cell>
          <cell r="M265">
            <v>125360.2</v>
          </cell>
          <cell r="N265">
            <v>340263.4</v>
          </cell>
          <cell r="O265">
            <v>702175.1</v>
          </cell>
          <cell r="P265">
            <v>1128906.6399999999</v>
          </cell>
          <cell r="Q265">
            <v>1542055.32</v>
          </cell>
          <cell r="R265">
            <v>2102012.84</v>
          </cell>
          <cell r="S265">
            <v>2428855.4500000002</v>
          </cell>
          <cell r="T265">
            <v>2820306.46</v>
          </cell>
          <cell r="U265">
            <v>3228338.98</v>
          </cell>
          <cell r="V265">
            <v>3382323.81</v>
          </cell>
          <cell r="W265">
            <v>3482224.29</v>
          </cell>
          <cell r="X265">
            <v>3623508.81</v>
          </cell>
          <cell r="Y265">
            <v>156982.79999999999</v>
          </cell>
          <cell r="Z265">
            <v>259251.09</v>
          </cell>
          <cell r="AA265">
            <v>477205.95</v>
          </cell>
          <cell r="AB265">
            <v>829896.53</v>
          </cell>
          <cell r="AC265">
            <v>1084726.48</v>
          </cell>
          <cell r="AD265">
            <v>1604247.53</v>
          </cell>
          <cell r="AE265">
            <v>1989567.52</v>
          </cell>
          <cell r="AF265">
            <v>2252093.2599999998</v>
          </cell>
          <cell r="AG265">
            <v>2511325.23</v>
          </cell>
          <cell r="AH265">
            <v>2650857.0099999998</v>
          </cell>
          <cell r="AI265">
            <v>2751410.23</v>
          </cell>
          <cell r="AJ265">
            <v>2861004.91</v>
          </cell>
          <cell r="AK265">
            <v>75873.240000000005</v>
          </cell>
          <cell r="AM265">
            <v>125360.2</v>
          </cell>
          <cell r="AN265">
            <v>214903.2</v>
          </cell>
          <cell r="AO265">
            <v>361911.69999999995</v>
          </cell>
          <cell r="AP265">
            <v>426731.53999999992</v>
          </cell>
          <cell r="AQ265">
            <v>413148.68000000017</v>
          </cell>
          <cell r="AR265">
            <v>559957.51999999979</v>
          </cell>
          <cell r="AS265">
            <v>326842.61000000034</v>
          </cell>
          <cell r="AT265">
            <v>391451.00999999978</v>
          </cell>
          <cell r="AU265">
            <v>408032.52</v>
          </cell>
          <cell r="AV265">
            <v>153984.83000000007</v>
          </cell>
          <cell r="AW265">
            <v>99900.479999999981</v>
          </cell>
          <cell r="AX265">
            <v>141284.52000000002</v>
          </cell>
          <cell r="AY265">
            <v>156982.79999999999</v>
          </cell>
          <cell r="AZ265">
            <v>102268.29000000001</v>
          </cell>
          <cell r="BA265">
            <v>217954.86000000002</v>
          </cell>
          <cell r="BB265">
            <v>352690.58</v>
          </cell>
          <cell r="BC265">
            <v>254829.94999999995</v>
          </cell>
          <cell r="BD265">
            <v>519521.05000000005</v>
          </cell>
          <cell r="BE265">
            <v>385319.99</v>
          </cell>
          <cell r="BF265">
            <v>262525.73999999976</v>
          </cell>
          <cell r="BG265">
            <v>259231.9700000002</v>
          </cell>
          <cell r="BH265">
            <v>139531.7799999998</v>
          </cell>
          <cell r="BI265">
            <v>100553.2200000002</v>
          </cell>
          <cell r="BJ265">
            <v>109594.68000000017</v>
          </cell>
          <cell r="BK265">
            <v>75873.240000000005</v>
          </cell>
        </row>
        <row r="266">
          <cell r="D266" t="str">
            <v>814201.CHEM</v>
          </cell>
          <cell r="E266" t="str">
            <v>Chemicals</v>
          </cell>
          <cell r="F266">
            <v>505401000</v>
          </cell>
          <cell r="G266" t="str">
            <v>COGS - Misc.</v>
          </cell>
          <cell r="H266">
            <v>0</v>
          </cell>
          <cell r="I266" t="str">
            <v/>
          </cell>
          <cell r="K266" t="str">
            <v/>
          </cell>
          <cell r="M266">
            <v>1723997.77</v>
          </cell>
          <cell r="N266">
            <v>2210655.37</v>
          </cell>
          <cell r="O266">
            <v>2925328.94</v>
          </cell>
          <cell r="P266">
            <v>3589262.37</v>
          </cell>
          <cell r="Q266">
            <v>4355738.0999999996</v>
          </cell>
          <cell r="R266">
            <v>5224792.99</v>
          </cell>
          <cell r="S266">
            <v>5706538.1500000004</v>
          </cell>
          <cell r="T266">
            <v>6254653.7000000002</v>
          </cell>
          <cell r="U266">
            <v>7161565.2800000003</v>
          </cell>
          <cell r="V266">
            <v>7558651.6500000004</v>
          </cell>
          <cell r="W266">
            <v>7723148.6900000004</v>
          </cell>
          <cell r="X266">
            <v>7978941.6699999999</v>
          </cell>
          <cell r="Y266">
            <v>2021695.55</v>
          </cell>
          <cell r="Z266">
            <v>2255326.0699999998</v>
          </cell>
          <cell r="AA266">
            <v>2848295.54</v>
          </cell>
          <cell r="AB266">
            <v>3488889.48</v>
          </cell>
          <cell r="AC266">
            <v>4470814.1900000004</v>
          </cell>
          <cell r="AD266">
            <v>5834413.5800000001</v>
          </cell>
          <cell r="AE266">
            <v>6395122.54</v>
          </cell>
          <cell r="AF266">
            <v>7010524.7999999998</v>
          </cell>
          <cell r="AG266">
            <v>7700243.7400000002</v>
          </cell>
          <cell r="AH266">
            <v>8289220.1799999997</v>
          </cell>
          <cell r="AI266">
            <v>8590686.5399999991</v>
          </cell>
          <cell r="AJ266">
            <v>8959680.5099999998</v>
          </cell>
          <cell r="AK266">
            <v>2486973.35</v>
          </cell>
          <cell r="AM266">
            <v>1723997.77</v>
          </cell>
          <cell r="AN266">
            <v>486657.60000000009</v>
          </cell>
          <cell r="AO266">
            <v>714673.56999999983</v>
          </cell>
          <cell r="AP266">
            <v>663933.43000000017</v>
          </cell>
          <cell r="AQ266">
            <v>766475.72999999952</v>
          </cell>
          <cell r="AR266">
            <v>869054.8900000006</v>
          </cell>
          <cell r="AS266">
            <v>481745.16000000015</v>
          </cell>
          <cell r="AT266">
            <v>548115.54999999981</v>
          </cell>
          <cell r="AU266">
            <v>906911.58000000007</v>
          </cell>
          <cell r="AV266">
            <v>397086.37000000011</v>
          </cell>
          <cell r="AW266">
            <v>164497.04000000004</v>
          </cell>
          <cell r="AX266">
            <v>255792.97999999952</v>
          </cell>
          <cell r="AY266">
            <v>2021695.55</v>
          </cell>
          <cell r="AZ266">
            <v>233630.51999999979</v>
          </cell>
          <cell r="BA266">
            <v>592969.4700000002</v>
          </cell>
          <cell r="BB266">
            <v>640593.93999999994</v>
          </cell>
          <cell r="BC266">
            <v>981924.71000000043</v>
          </cell>
          <cell r="BD266">
            <v>1363599.3899999997</v>
          </cell>
          <cell r="BE266">
            <v>560708.96</v>
          </cell>
          <cell r="BF266">
            <v>615402.25999999978</v>
          </cell>
          <cell r="BG266">
            <v>689718.94000000041</v>
          </cell>
          <cell r="BH266">
            <v>588976.43999999948</v>
          </cell>
          <cell r="BI266">
            <v>301466.3599999994</v>
          </cell>
          <cell r="BJ266">
            <v>368993.97000000067</v>
          </cell>
          <cell r="BK266">
            <v>2486973.35</v>
          </cell>
        </row>
        <row r="267">
          <cell r="D267" t="str">
            <v>814201.CONSU</v>
          </cell>
          <cell r="E267" t="str">
            <v>Utilities-Consumables</v>
          </cell>
          <cell r="F267">
            <v>835103000</v>
          </cell>
          <cell r="G267" t="str">
            <v>Utilities</v>
          </cell>
          <cell r="H267">
            <v>0</v>
          </cell>
          <cell r="I267" t="str">
            <v/>
          </cell>
          <cell r="K267" t="str">
            <v/>
          </cell>
          <cell r="M267">
            <v>416737.09</v>
          </cell>
          <cell r="N267">
            <v>495718</v>
          </cell>
          <cell r="O267">
            <v>758327.39</v>
          </cell>
          <cell r="P267">
            <v>805629.34</v>
          </cell>
          <cell r="Q267">
            <v>1129418.18</v>
          </cell>
          <cell r="R267">
            <v>1429284.08</v>
          </cell>
          <cell r="S267">
            <v>1544669.82</v>
          </cell>
          <cell r="T267">
            <v>1631848.65</v>
          </cell>
          <cell r="U267">
            <v>1703812.12</v>
          </cell>
          <cell r="V267">
            <v>1743987.14</v>
          </cell>
          <cell r="W267">
            <v>1761590.56</v>
          </cell>
          <cell r="X267">
            <v>1818014.72</v>
          </cell>
          <cell r="Y267">
            <v>173497.65</v>
          </cell>
          <cell r="Z267">
            <v>232642.29</v>
          </cell>
          <cell r="AA267">
            <v>286137.21000000002</v>
          </cell>
          <cell r="AB267">
            <v>435213.84</v>
          </cell>
          <cell r="AC267">
            <v>718286.82</v>
          </cell>
          <cell r="AD267">
            <v>1128259.1599999999</v>
          </cell>
          <cell r="AE267">
            <v>1267865.5900000001</v>
          </cell>
          <cell r="AF267">
            <v>1271768.25</v>
          </cell>
          <cell r="AG267">
            <v>1319013.1100000001</v>
          </cell>
          <cell r="AH267">
            <v>1294850.06</v>
          </cell>
          <cell r="AI267">
            <v>1378455.57</v>
          </cell>
          <cell r="AJ267">
            <v>1539495.33</v>
          </cell>
          <cell r="AK267">
            <v>170456.12</v>
          </cell>
          <cell r="AM267">
            <v>416737.09</v>
          </cell>
          <cell r="AN267">
            <v>78980.909999999974</v>
          </cell>
          <cell r="AO267">
            <v>262609.39</v>
          </cell>
          <cell r="AP267">
            <v>47301.949999999953</v>
          </cell>
          <cell r="AQ267">
            <v>323788.83999999997</v>
          </cell>
          <cell r="AR267">
            <v>299865.90000000014</v>
          </cell>
          <cell r="AS267">
            <v>115385.73999999999</v>
          </cell>
          <cell r="AT267">
            <v>87178.829999999842</v>
          </cell>
          <cell r="AU267">
            <v>71963.470000000205</v>
          </cell>
          <cell r="AV267">
            <v>40175.019999999786</v>
          </cell>
          <cell r="AW267">
            <v>17603.420000000158</v>
          </cell>
          <cell r="AX267">
            <v>56424.159999999916</v>
          </cell>
          <cell r="AY267">
            <v>173497.65</v>
          </cell>
          <cell r="AZ267">
            <v>59144.640000000014</v>
          </cell>
          <cell r="BA267">
            <v>53494.920000000013</v>
          </cell>
          <cell r="BB267">
            <v>149076.63</v>
          </cell>
          <cell r="BC267">
            <v>283072.97999999992</v>
          </cell>
          <cell r="BD267">
            <v>409972.33999999997</v>
          </cell>
          <cell r="BE267">
            <v>139606.43000000017</v>
          </cell>
          <cell r="BF267">
            <v>3902.6599999999162</v>
          </cell>
          <cell r="BG267">
            <v>47244.860000000102</v>
          </cell>
          <cell r="BH267">
            <v>-24163.050000000047</v>
          </cell>
          <cell r="BI267">
            <v>83605.510000000009</v>
          </cell>
          <cell r="BJ267">
            <v>161039.76</v>
          </cell>
          <cell r="BK267">
            <v>170456.12</v>
          </cell>
        </row>
        <row r="268">
          <cell r="D268" t="str">
            <v>814201.DIESL</v>
          </cell>
          <cell r="E268" t="str">
            <v>Utilities-Diesel</v>
          </cell>
          <cell r="F268">
            <v>835103000</v>
          </cell>
          <cell r="G268" t="str">
            <v>Utilities</v>
          </cell>
          <cell r="H268">
            <v>0</v>
          </cell>
          <cell r="I268" t="str">
            <v/>
          </cell>
          <cell r="K268" t="str">
            <v/>
          </cell>
          <cell r="M268">
            <v>1937961.17</v>
          </cell>
          <cell r="N268">
            <v>6628988.2699999996</v>
          </cell>
          <cell r="O268">
            <v>13376577.58</v>
          </cell>
          <cell r="P268">
            <v>19883791.390000001</v>
          </cell>
          <cell r="Q268">
            <v>26931615.640000001</v>
          </cell>
          <cell r="R268">
            <v>34283928.350000001</v>
          </cell>
          <cell r="S268">
            <v>37623640.640000001</v>
          </cell>
          <cell r="T268">
            <v>41401143.509999998</v>
          </cell>
          <cell r="U268">
            <v>47019292.119999997</v>
          </cell>
          <cell r="V268">
            <v>50529193.020000003</v>
          </cell>
          <cell r="W268">
            <v>51938215.060000002</v>
          </cell>
          <cell r="X268">
            <v>54246883.130000003</v>
          </cell>
          <cell r="Y268">
            <v>2142509.94</v>
          </cell>
          <cell r="Z268">
            <v>4912162.6100000003</v>
          </cell>
          <cell r="AA268">
            <v>10788721.050000001</v>
          </cell>
          <cell r="AB268">
            <v>17058059.640000001</v>
          </cell>
          <cell r="AC268">
            <v>24650712.73</v>
          </cell>
          <cell r="AD268">
            <v>33149429.91</v>
          </cell>
          <cell r="AE268">
            <v>38248261.340000004</v>
          </cell>
          <cell r="AF268">
            <v>43323764.479999997</v>
          </cell>
          <cell r="AG268">
            <v>50852483.5</v>
          </cell>
          <cell r="AH268">
            <v>54792153.210000001</v>
          </cell>
          <cell r="AI268">
            <v>57420118.100000001</v>
          </cell>
          <cell r="AJ268">
            <v>60298276.700000003</v>
          </cell>
          <cell r="AK268">
            <v>2909526.96</v>
          </cell>
          <cell r="AM268">
            <v>1937961.17</v>
          </cell>
          <cell r="AN268">
            <v>4691027.0999999996</v>
          </cell>
          <cell r="AO268">
            <v>6747589.3100000005</v>
          </cell>
          <cell r="AP268">
            <v>6507213.8100000005</v>
          </cell>
          <cell r="AQ268">
            <v>7047824.25</v>
          </cell>
          <cell r="AR268">
            <v>7352312.7100000009</v>
          </cell>
          <cell r="AS268">
            <v>3339712.2899999991</v>
          </cell>
          <cell r="AT268">
            <v>3777502.8699999973</v>
          </cell>
          <cell r="AU268">
            <v>5618148.6099999994</v>
          </cell>
          <cell r="AV268">
            <v>3509900.900000006</v>
          </cell>
          <cell r="AW268">
            <v>1409022.0399999991</v>
          </cell>
          <cell r="AX268">
            <v>2308668.0700000003</v>
          </cell>
          <cell r="AY268">
            <v>2142509.94</v>
          </cell>
          <cell r="AZ268">
            <v>2769652.6700000004</v>
          </cell>
          <cell r="BA268">
            <v>5876558.4400000004</v>
          </cell>
          <cell r="BB268">
            <v>6269338.5899999999</v>
          </cell>
          <cell r="BC268">
            <v>7592653.0899999999</v>
          </cell>
          <cell r="BD268">
            <v>8498717.1799999997</v>
          </cell>
          <cell r="BE268">
            <v>5098831.4300000034</v>
          </cell>
          <cell r="BF268">
            <v>5075503.1399999931</v>
          </cell>
          <cell r="BG268">
            <v>7528719.0200000033</v>
          </cell>
          <cell r="BH268">
            <v>3939669.7100000009</v>
          </cell>
          <cell r="BI268">
            <v>2627964.8900000006</v>
          </cell>
          <cell r="BJ268">
            <v>2878158.6000000015</v>
          </cell>
          <cell r="BK268">
            <v>2909526.96</v>
          </cell>
        </row>
        <row r="269">
          <cell r="D269" t="str">
            <v>814201.ELECT</v>
          </cell>
          <cell r="E269" t="str">
            <v>Utilities-Electricity</v>
          </cell>
          <cell r="F269">
            <v>835103000</v>
          </cell>
          <cell r="G269" t="str">
            <v>Utilities</v>
          </cell>
          <cell r="H269">
            <v>0</v>
          </cell>
          <cell r="I269" t="str">
            <v/>
          </cell>
          <cell r="K269" t="str">
            <v/>
          </cell>
          <cell r="M269">
            <v>394248.6</v>
          </cell>
          <cell r="N269">
            <v>1073908.3400000001</v>
          </cell>
          <cell r="O269">
            <v>2183368.4300000002</v>
          </cell>
          <cell r="P269">
            <v>3455995.99</v>
          </cell>
          <cell r="Q269">
            <v>4906316.9400000004</v>
          </cell>
          <cell r="R269">
            <v>6644555.46</v>
          </cell>
          <cell r="S269">
            <v>8315794.9900000002</v>
          </cell>
          <cell r="T269">
            <v>9750658.9600000009</v>
          </cell>
          <cell r="U269">
            <v>11566670.35</v>
          </cell>
          <cell r="V269">
            <v>13292267.08</v>
          </cell>
          <cell r="W269">
            <v>14163390.67</v>
          </cell>
          <cell r="X269">
            <v>14658814.1</v>
          </cell>
          <cell r="Y269">
            <v>533885.23</v>
          </cell>
          <cell r="Z269">
            <v>1132499.17</v>
          </cell>
          <cell r="AA269">
            <v>1916796.99</v>
          </cell>
          <cell r="AB269">
            <v>2884727.61</v>
          </cell>
          <cell r="AC269">
            <v>4159028.38</v>
          </cell>
          <cell r="AD269">
            <v>5846505.9900000002</v>
          </cell>
          <cell r="AE269">
            <v>7271666.21</v>
          </cell>
          <cell r="AF269">
            <v>8700297.7799999993</v>
          </cell>
          <cell r="AG269">
            <v>10321832.26</v>
          </cell>
          <cell r="AH269">
            <v>11779619.74</v>
          </cell>
          <cell r="AI269">
            <v>12940511.93</v>
          </cell>
          <cell r="AJ269">
            <v>13779309.5</v>
          </cell>
          <cell r="AK269">
            <v>661846.23</v>
          </cell>
          <cell r="AM269">
            <v>394248.6</v>
          </cell>
          <cell r="AN269">
            <v>679659.74000000011</v>
          </cell>
          <cell r="AO269">
            <v>1109460.0900000001</v>
          </cell>
          <cell r="AP269">
            <v>1272627.56</v>
          </cell>
          <cell r="AQ269">
            <v>1450320.9500000002</v>
          </cell>
          <cell r="AR269">
            <v>1738238.5199999996</v>
          </cell>
          <cell r="AS269">
            <v>1671239.5300000003</v>
          </cell>
          <cell r="AT269">
            <v>1434863.9700000007</v>
          </cell>
          <cell r="AU269">
            <v>1816011.3899999987</v>
          </cell>
          <cell r="AV269">
            <v>1725596.7300000004</v>
          </cell>
          <cell r="AW269">
            <v>871123.58999999985</v>
          </cell>
          <cell r="AX269">
            <v>495423.4299999997</v>
          </cell>
          <cell r="AY269">
            <v>533885.23</v>
          </cell>
          <cell r="AZ269">
            <v>598613.93999999994</v>
          </cell>
          <cell r="BA269">
            <v>784297.82000000007</v>
          </cell>
          <cell r="BB269">
            <v>967930.61999999988</v>
          </cell>
          <cell r="BC269">
            <v>1274300.77</v>
          </cell>
          <cell r="BD269">
            <v>1687477.6100000003</v>
          </cell>
          <cell r="BE269">
            <v>1425160.2199999997</v>
          </cell>
          <cell r="BF269">
            <v>1428631.5699999994</v>
          </cell>
          <cell r="BG269">
            <v>1621534.4800000004</v>
          </cell>
          <cell r="BH269">
            <v>1457787.4800000004</v>
          </cell>
          <cell r="BI269">
            <v>1160892.1899999995</v>
          </cell>
          <cell r="BJ269">
            <v>838797.5700000003</v>
          </cell>
          <cell r="BK269">
            <v>661846.23</v>
          </cell>
        </row>
        <row r="270">
          <cell r="D270" t="str">
            <v>814201.OTHER</v>
          </cell>
          <cell r="E270" t="str">
            <v>Utilities - Others</v>
          </cell>
          <cell r="F270">
            <v>835103000</v>
          </cell>
          <cell r="G270" t="str">
            <v>Utilities</v>
          </cell>
          <cell r="H270">
            <v>0</v>
          </cell>
          <cell r="I270" t="str">
            <v/>
          </cell>
          <cell r="K270" t="str">
            <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D271" t="str">
            <v>814201.WATER</v>
          </cell>
          <cell r="E271" t="str">
            <v>Utilities - Water</v>
          </cell>
          <cell r="F271">
            <v>835103000</v>
          </cell>
          <cell r="G271" t="str">
            <v>Utilities</v>
          </cell>
          <cell r="H271">
            <v>0</v>
          </cell>
          <cell r="I271" t="str">
            <v/>
          </cell>
          <cell r="K271" t="str">
            <v/>
          </cell>
          <cell r="M271">
            <v>126809.28</v>
          </cell>
          <cell r="N271">
            <v>347667.84</v>
          </cell>
          <cell r="O271">
            <v>751570.56</v>
          </cell>
          <cell r="P271">
            <v>1185163.2</v>
          </cell>
          <cell r="Q271">
            <v>1790942.4</v>
          </cell>
          <cell r="R271">
            <v>2456887.6800000002</v>
          </cell>
          <cell r="S271">
            <v>2934397.44</v>
          </cell>
          <cell r="T271">
            <v>3767306.88</v>
          </cell>
          <cell r="U271">
            <v>4760664.96</v>
          </cell>
          <cell r="V271">
            <v>5751569.2800000003</v>
          </cell>
          <cell r="W271">
            <v>6312111.3600000003</v>
          </cell>
          <cell r="X271">
            <v>6568659.8399999999</v>
          </cell>
          <cell r="Y271">
            <v>244075.2</v>
          </cell>
          <cell r="Z271">
            <v>718872</v>
          </cell>
          <cell r="AA271">
            <v>1238177.28</v>
          </cell>
          <cell r="AB271">
            <v>1948944</v>
          </cell>
          <cell r="AC271">
            <v>2949322.56</v>
          </cell>
          <cell r="AD271">
            <v>4230179.5199999996</v>
          </cell>
          <cell r="AE271">
            <v>5451396.4800000004</v>
          </cell>
          <cell r="AF271">
            <v>6441891.8399999999</v>
          </cell>
          <cell r="AG271">
            <v>7516019.5199999996</v>
          </cell>
          <cell r="AH271">
            <v>8385462.7199999997</v>
          </cell>
          <cell r="AI271">
            <v>9121584.9600000009</v>
          </cell>
          <cell r="AJ271">
            <v>9489915.8399999999</v>
          </cell>
          <cell r="AK271">
            <v>308827.2</v>
          </cell>
          <cell r="AM271">
            <v>126809.28</v>
          </cell>
          <cell r="AN271">
            <v>220858.56000000003</v>
          </cell>
          <cell r="AO271">
            <v>403902.72000000003</v>
          </cell>
          <cell r="AP271">
            <v>433592.6399999999</v>
          </cell>
          <cell r="AQ271">
            <v>605779.19999999995</v>
          </cell>
          <cell r="AR271">
            <v>665945.28000000026</v>
          </cell>
          <cell r="AS271">
            <v>477509.75999999978</v>
          </cell>
          <cell r="AT271">
            <v>832909.44</v>
          </cell>
          <cell r="AU271">
            <v>993358.08000000007</v>
          </cell>
          <cell r="AV271">
            <v>990904.3200000003</v>
          </cell>
          <cell r="AW271">
            <v>560542.08000000007</v>
          </cell>
          <cell r="AX271">
            <v>256548.47999999952</v>
          </cell>
          <cell r="AY271">
            <v>244075.2</v>
          </cell>
          <cell r="AZ271">
            <v>474796.79999999999</v>
          </cell>
          <cell r="BA271">
            <v>519305.28</v>
          </cell>
          <cell r="BB271">
            <v>710766.72</v>
          </cell>
          <cell r="BC271">
            <v>1000378.56</v>
          </cell>
          <cell r="BD271">
            <v>1280856.9599999995</v>
          </cell>
          <cell r="BE271">
            <v>1221216.9600000009</v>
          </cell>
          <cell r="BF271">
            <v>990495.3599999994</v>
          </cell>
          <cell r="BG271">
            <v>1074127.6799999997</v>
          </cell>
          <cell r="BH271">
            <v>869443.20000000019</v>
          </cell>
          <cell r="BI271">
            <v>736122.24000000115</v>
          </cell>
          <cell r="BJ271">
            <v>368330.87999999896</v>
          </cell>
          <cell r="BK271">
            <v>308827.2</v>
          </cell>
        </row>
        <row r="272">
          <cell r="D272" t="str">
            <v>814201.INK</v>
          </cell>
          <cell r="E272" t="str">
            <v>Date Coder-Inks Consumable</v>
          </cell>
          <cell r="F272">
            <v>505401000</v>
          </cell>
          <cell r="G272" t="str">
            <v>COGS - Misc.</v>
          </cell>
          <cell r="H272">
            <v>0</v>
          </cell>
          <cell r="I272" t="str">
            <v/>
          </cell>
          <cell r="K272" t="str">
            <v/>
          </cell>
          <cell r="M272">
            <v>31494.17</v>
          </cell>
          <cell r="N272">
            <v>128132.91</v>
          </cell>
          <cell r="O272">
            <v>259483.8</v>
          </cell>
          <cell r="P272">
            <v>372243.64</v>
          </cell>
          <cell r="Q272">
            <v>585879.1</v>
          </cell>
          <cell r="R272">
            <v>812918.58</v>
          </cell>
          <cell r="S272">
            <v>1138602.68</v>
          </cell>
          <cell r="T272">
            <v>1283028.26</v>
          </cell>
          <cell r="U272">
            <v>1422881.3</v>
          </cell>
          <cell r="V272">
            <v>1501370.05</v>
          </cell>
          <cell r="W272">
            <v>1538005.59</v>
          </cell>
          <cell r="X272">
            <v>1576007.34</v>
          </cell>
          <cell r="Y272">
            <v>20124</v>
          </cell>
          <cell r="Z272">
            <v>91573.61</v>
          </cell>
          <cell r="AA272">
            <v>194980.39</v>
          </cell>
          <cell r="AB272">
            <v>308360.15000000002</v>
          </cell>
          <cell r="AC272">
            <v>497230.05</v>
          </cell>
          <cell r="AD272">
            <v>661407.23</v>
          </cell>
          <cell r="AE272">
            <v>782961.14</v>
          </cell>
          <cell r="AF272">
            <v>962920.72</v>
          </cell>
          <cell r="AG272">
            <v>1092959.2</v>
          </cell>
          <cell r="AH272">
            <v>1179205.48</v>
          </cell>
          <cell r="AI272">
            <v>1212454.24</v>
          </cell>
          <cell r="AJ272">
            <v>1258953.01</v>
          </cell>
          <cell r="AK272">
            <v>41247.53</v>
          </cell>
          <cell r="AM272">
            <v>31494.17</v>
          </cell>
          <cell r="AN272">
            <v>96638.74</v>
          </cell>
          <cell r="AO272">
            <v>131350.88999999998</v>
          </cell>
          <cell r="AP272">
            <v>112759.84000000003</v>
          </cell>
          <cell r="AQ272">
            <v>213635.45999999996</v>
          </cell>
          <cell r="AR272">
            <v>227039.47999999998</v>
          </cell>
          <cell r="AS272">
            <v>325684.09999999998</v>
          </cell>
          <cell r="AT272">
            <v>144425.58000000007</v>
          </cell>
          <cell r="AU272">
            <v>139853.04000000004</v>
          </cell>
          <cell r="AV272">
            <v>78488.75</v>
          </cell>
          <cell r="AW272">
            <v>36635.540000000037</v>
          </cell>
          <cell r="AX272">
            <v>38001.75</v>
          </cell>
          <cell r="AY272">
            <v>20124</v>
          </cell>
          <cell r="AZ272">
            <v>71449.61</v>
          </cell>
          <cell r="BA272">
            <v>103406.78000000001</v>
          </cell>
          <cell r="BB272">
            <v>113379.76000000001</v>
          </cell>
          <cell r="BC272">
            <v>188869.89999999997</v>
          </cell>
          <cell r="BD272">
            <v>164177.18</v>
          </cell>
          <cell r="BE272">
            <v>121553.91000000003</v>
          </cell>
          <cell r="BF272">
            <v>179959.57999999996</v>
          </cell>
          <cell r="BG272">
            <v>130038.47999999998</v>
          </cell>
          <cell r="BH272">
            <v>86246.280000000028</v>
          </cell>
          <cell r="BI272">
            <v>33248.760000000009</v>
          </cell>
          <cell r="BJ272">
            <v>46498.770000000019</v>
          </cell>
          <cell r="BK272">
            <v>41247.53</v>
          </cell>
        </row>
        <row r="273">
          <cell r="D273" t="str">
            <v>814201.LUBE</v>
          </cell>
          <cell r="E273" t="str">
            <v>Chain Lube</v>
          </cell>
          <cell r="F273">
            <v>505401000</v>
          </cell>
          <cell r="G273" t="str">
            <v>COGS - Misc.</v>
          </cell>
          <cell r="H273">
            <v>0</v>
          </cell>
          <cell r="I273" t="str">
            <v/>
          </cell>
          <cell r="K273" t="str">
            <v/>
          </cell>
          <cell r="M273">
            <v>124835.72</v>
          </cell>
          <cell r="N273">
            <v>631699.37</v>
          </cell>
          <cell r="O273">
            <v>1255147.94</v>
          </cell>
          <cell r="P273">
            <v>2225061.84</v>
          </cell>
          <cell r="Q273">
            <v>2763358.91</v>
          </cell>
          <cell r="R273">
            <v>3510909.96</v>
          </cell>
          <cell r="S273">
            <v>4211882.8099999996</v>
          </cell>
          <cell r="T273">
            <v>4959591.6500000004</v>
          </cell>
          <cell r="U273">
            <v>6096635.9800000004</v>
          </cell>
          <cell r="V273">
            <v>6355671.4199999999</v>
          </cell>
          <cell r="W273">
            <v>6635703</v>
          </cell>
          <cell r="X273">
            <v>6815677.5300000003</v>
          </cell>
          <cell r="Y273">
            <v>135187.71</v>
          </cell>
          <cell r="Z273">
            <v>379394.29</v>
          </cell>
          <cell r="AA273">
            <v>1041176.18</v>
          </cell>
          <cell r="AB273">
            <v>1721526.67</v>
          </cell>
          <cell r="AC273">
            <v>2545189.94</v>
          </cell>
          <cell r="AD273">
            <v>3598644.68</v>
          </cell>
          <cell r="AE273">
            <v>4706052.57</v>
          </cell>
          <cell r="AF273">
            <v>5443207.3799999999</v>
          </cell>
          <cell r="AG273">
            <v>6263906.29</v>
          </cell>
          <cell r="AH273">
            <v>6720620.0599999996</v>
          </cell>
          <cell r="AI273">
            <v>7114583.2300000004</v>
          </cell>
          <cell r="AJ273">
            <v>7377921.2199999997</v>
          </cell>
          <cell r="AK273">
            <v>86726.17</v>
          </cell>
          <cell r="AM273">
            <v>124835.72</v>
          </cell>
          <cell r="AN273">
            <v>506863.65</v>
          </cell>
          <cell r="AO273">
            <v>623448.56999999995</v>
          </cell>
          <cell r="AP273">
            <v>969913.89999999991</v>
          </cell>
          <cell r="AQ273">
            <v>538297.0700000003</v>
          </cell>
          <cell r="AR273">
            <v>747551.04999999981</v>
          </cell>
          <cell r="AS273">
            <v>700972.84999999963</v>
          </cell>
          <cell r="AT273">
            <v>747708.84000000078</v>
          </cell>
          <cell r="AU273">
            <v>1137044.33</v>
          </cell>
          <cell r="AV273">
            <v>259035.43999999948</v>
          </cell>
          <cell r="AW273">
            <v>280031.58000000007</v>
          </cell>
          <cell r="AX273">
            <v>179974.53000000026</v>
          </cell>
          <cell r="AY273">
            <v>135187.71</v>
          </cell>
          <cell r="AZ273">
            <v>244206.58</v>
          </cell>
          <cell r="BA273">
            <v>661781.89000000013</v>
          </cell>
          <cell r="BB273">
            <v>680350.48999999987</v>
          </cell>
          <cell r="BC273">
            <v>823663.27</v>
          </cell>
          <cell r="BD273">
            <v>1053454.7400000002</v>
          </cell>
          <cell r="BE273">
            <v>1107407.8900000001</v>
          </cell>
          <cell r="BF273">
            <v>737154.80999999959</v>
          </cell>
          <cell r="BG273">
            <v>820698.91000000015</v>
          </cell>
          <cell r="BH273">
            <v>456713.76999999955</v>
          </cell>
          <cell r="BI273">
            <v>393963.17000000086</v>
          </cell>
          <cell r="BJ273">
            <v>263337.98999999929</v>
          </cell>
          <cell r="BK273">
            <v>86726.17</v>
          </cell>
        </row>
        <row r="274">
          <cell r="D274">
            <v>814401</v>
          </cell>
          <cell r="E274" t="str">
            <v>Security Expenses</v>
          </cell>
          <cell r="F274">
            <v>825109000</v>
          </cell>
          <cell r="G274" t="str">
            <v>Security Services</v>
          </cell>
          <cell r="H274">
            <v>0</v>
          </cell>
          <cell r="I274" t="str">
            <v/>
          </cell>
          <cell r="K274" t="str">
            <v/>
          </cell>
          <cell r="M274">
            <v>257000</v>
          </cell>
          <cell r="N274">
            <v>513793.36</v>
          </cell>
          <cell r="O274">
            <v>765541.6</v>
          </cell>
          <cell r="P274">
            <v>1023324.11</v>
          </cell>
          <cell r="Q274">
            <v>1280324.1100000001</v>
          </cell>
          <cell r="R274">
            <v>1572530.15</v>
          </cell>
          <cell r="S274">
            <v>1828059.15</v>
          </cell>
          <cell r="T274">
            <v>2085059.15</v>
          </cell>
          <cell r="U274">
            <v>2563573.34</v>
          </cell>
          <cell r="V274">
            <v>2954029.22</v>
          </cell>
          <cell r="W274">
            <v>3291796.06</v>
          </cell>
          <cell r="X274">
            <v>3669604.82</v>
          </cell>
          <cell r="Y274">
            <v>316963.44</v>
          </cell>
          <cell r="Z274">
            <v>654710.80000000005</v>
          </cell>
          <cell r="AA274">
            <v>985445.04</v>
          </cell>
          <cell r="AB274">
            <v>1329459.18</v>
          </cell>
          <cell r="AC274">
            <v>1683803.65</v>
          </cell>
          <cell r="AD274">
            <v>2040484.65</v>
          </cell>
          <cell r="AE274">
            <v>2423333.4500000002</v>
          </cell>
          <cell r="AF274">
            <v>2739646.19</v>
          </cell>
          <cell r="AG274">
            <v>3043745.21</v>
          </cell>
          <cell r="AH274">
            <v>3394374.29</v>
          </cell>
          <cell r="AI274">
            <v>3740374.29</v>
          </cell>
          <cell r="AJ274">
            <v>4186784.25</v>
          </cell>
          <cell r="AK274">
            <v>356000</v>
          </cell>
          <cell r="AM274">
            <v>257000</v>
          </cell>
          <cell r="AN274">
            <v>256793.36</v>
          </cell>
          <cell r="AO274">
            <v>251748.24</v>
          </cell>
          <cell r="AP274">
            <v>257782.51</v>
          </cell>
          <cell r="AQ274">
            <v>257000.00000000012</v>
          </cell>
          <cell r="AR274">
            <v>292206.0399999998</v>
          </cell>
          <cell r="AS274">
            <v>255529</v>
          </cell>
          <cell r="AT274">
            <v>257000</v>
          </cell>
          <cell r="AU274">
            <v>478514.18999999994</v>
          </cell>
          <cell r="AV274">
            <v>390455.88000000035</v>
          </cell>
          <cell r="AW274">
            <v>337766.83999999985</v>
          </cell>
          <cell r="AX274">
            <v>377808.75999999978</v>
          </cell>
          <cell r="AY274">
            <v>316963.44</v>
          </cell>
          <cell r="AZ274">
            <v>337747.36000000004</v>
          </cell>
          <cell r="BA274">
            <v>330734.24</v>
          </cell>
          <cell r="BB274">
            <v>344014.1399999999</v>
          </cell>
          <cell r="BC274">
            <v>354344.47</v>
          </cell>
          <cell r="BD274">
            <v>356681</v>
          </cell>
          <cell r="BE274">
            <v>382848.80000000028</v>
          </cell>
          <cell r="BF274">
            <v>316312.73999999976</v>
          </cell>
          <cell r="BG274">
            <v>304099.02</v>
          </cell>
          <cell r="BH274">
            <v>350629.08000000007</v>
          </cell>
          <cell r="BI274">
            <v>346000</v>
          </cell>
          <cell r="BJ274">
            <v>446409.95999999996</v>
          </cell>
          <cell r="BK274">
            <v>356000</v>
          </cell>
        </row>
        <row r="275">
          <cell r="D275">
            <v>814601</v>
          </cell>
          <cell r="E275" t="str">
            <v>Cleaning and Sanitatio</v>
          </cell>
          <cell r="F275">
            <v>825110000</v>
          </cell>
          <cell r="G275" t="str">
            <v>Custodial Services</v>
          </cell>
          <cell r="H275">
            <v>0</v>
          </cell>
          <cell r="I275" t="str">
            <v/>
          </cell>
          <cell r="K275" t="str">
            <v/>
          </cell>
          <cell r="M275">
            <v>307789.61</v>
          </cell>
          <cell r="N275">
            <v>514371.04</v>
          </cell>
          <cell r="O275">
            <v>979537.48</v>
          </cell>
          <cell r="P275">
            <v>1260995.96</v>
          </cell>
          <cell r="Q275">
            <v>1508439.63</v>
          </cell>
          <cell r="R275">
            <v>1783956.49</v>
          </cell>
          <cell r="S275">
            <v>2383926.7599999998</v>
          </cell>
          <cell r="T275">
            <v>2591757.5499999998</v>
          </cell>
          <cell r="U275">
            <v>2984473.44</v>
          </cell>
          <cell r="V275">
            <v>3339770.94</v>
          </cell>
          <cell r="W275">
            <v>3613678.93</v>
          </cell>
          <cell r="X275">
            <v>4018697</v>
          </cell>
          <cell r="Y275">
            <v>209628.44</v>
          </cell>
          <cell r="Z275">
            <v>414077.44</v>
          </cell>
          <cell r="AA275">
            <v>947794.68</v>
          </cell>
          <cell r="AB275">
            <v>1219514.08</v>
          </cell>
          <cell r="AC275">
            <v>1473014.28</v>
          </cell>
          <cell r="AD275">
            <v>1848261.48</v>
          </cell>
          <cell r="AE275">
            <v>2388705.96</v>
          </cell>
          <cell r="AF275">
            <v>2666741.96</v>
          </cell>
          <cell r="AG275">
            <v>3184533.01</v>
          </cell>
          <cell r="AH275">
            <v>3525247.01</v>
          </cell>
          <cell r="AI275">
            <v>3971216.36</v>
          </cell>
          <cell r="AJ275">
            <v>4661008.3600000003</v>
          </cell>
          <cell r="AK275">
            <v>490569</v>
          </cell>
          <cell r="AM275">
            <v>307789.61</v>
          </cell>
          <cell r="AN275">
            <v>206581.43</v>
          </cell>
          <cell r="AO275">
            <v>465166.44</v>
          </cell>
          <cell r="AP275">
            <v>281458.48</v>
          </cell>
          <cell r="AQ275">
            <v>247443.66999999993</v>
          </cell>
          <cell r="AR275">
            <v>275516.8600000001</v>
          </cell>
          <cell r="AS275">
            <v>599970.26999999979</v>
          </cell>
          <cell r="AT275">
            <v>207830.79000000004</v>
          </cell>
          <cell r="AU275">
            <v>392715.89000000013</v>
          </cell>
          <cell r="AV275">
            <v>355297.5</v>
          </cell>
          <cell r="AW275">
            <v>273907.99000000022</v>
          </cell>
          <cell r="AX275">
            <v>405018.06999999983</v>
          </cell>
          <cell r="AY275">
            <v>209628.44</v>
          </cell>
          <cell r="AZ275">
            <v>204449</v>
          </cell>
          <cell r="BA275">
            <v>533717.24</v>
          </cell>
          <cell r="BB275">
            <v>271719.40000000002</v>
          </cell>
          <cell r="BC275">
            <v>253500.19999999995</v>
          </cell>
          <cell r="BD275">
            <v>375247.19999999995</v>
          </cell>
          <cell r="BE275">
            <v>540444.48</v>
          </cell>
          <cell r="BF275">
            <v>278036</v>
          </cell>
          <cell r="BG275">
            <v>517791.04999999981</v>
          </cell>
          <cell r="BH275">
            <v>340714</v>
          </cell>
          <cell r="BI275">
            <v>445969.35000000009</v>
          </cell>
          <cell r="BJ275">
            <v>689792.00000000047</v>
          </cell>
          <cell r="BK275">
            <v>490569</v>
          </cell>
        </row>
        <row r="276">
          <cell r="D276">
            <v>815001</v>
          </cell>
          <cell r="E276" t="str">
            <v>Finished Prod Stock Cr</v>
          </cell>
          <cell r="F276">
            <v>605105000</v>
          </cell>
          <cell r="G276" t="str">
            <v>Variancess-Std Cost R</v>
          </cell>
          <cell r="H276">
            <v>0</v>
          </cell>
          <cell r="I276" t="str">
            <v/>
          </cell>
          <cell r="J276">
            <v>0</v>
          </cell>
          <cell r="K276" t="str">
            <v/>
          </cell>
          <cell r="L276">
            <v>0</v>
          </cell>
          <cell r="M276">
            <v>313008.52</v>
          </cell>
          <cell r="N276">
            <v>626017.04</v>
          </cell>
          <cell r="O276">
            <v>939025.56</v>
          </cell>
          <cell r="P276">
            <v>939025.56</v>
          </cell>
          <cell r="Q276">
            <v>939025.56</v>
          </cell>
          <cell r="R276">
            <v>939025.56</v>
          </cell>
          <cell r="S276">
            <v>939025.56</v>
          </cell>
          <cell r="T276">
            <v>939025.56</v>
          </cell>
          <cell r="U276">
            <v>939025.56</v>
          </cell>
          <cell r="V276">
            <v>939025.56</v>
          </cell>
          <cell r="W276">
            <v>939025.56</v>
          </cell>
          <cell r="X276">
            <v>-2126106.1800000002</v>
          </cell>
          <cell r="Y276">
            <v>0</v>
          </cell>
          <cell r="Z276">
            <v>0</v>
          </cell>
          <cell r="AA276">
            <v>0</v>
          </cell>
          <cell r="AB276">
            <v>0</v>
          </cell>
          <cell r="AC276">
            <v>0</v>
          </cell>
          <cell r="AD276">
            <v>0</v>
          </cell>
          <cell r="AE276">
            <v>0</v>
          </cell>
          <cell r="AF276">
            <v>0</v>
          </cell>
          <cell r="AG276">
            <v>0</v>
          </cell>
          <cell r="AH276">
            <v>0</v>
          </cell>
          <cell r="AI276">
            <v>0</v>
          </cell>
          <cell r="AJ276">
            <v>-2662663.86</v>
          </cell>
          <cell r="AK276">
            <v>0</v>
          </cell>
          <cell r="AL276">
            <v>0</v>
          </cell>
          <cell r="AM276">
            <v>313008.52</v>
          </cell>
          <cell r="AN276">
            <v>313008.52</v>
          </cell>
          <cell r="AO276">
            <v>313008.52</v>
          </cell>
          <cell r="AP276">
            <v>0</v>
          </cell>
          <cell r="AQ276">
            <v>0</v>
          </cell>
          <cell r="AR276">
            <v>0</v>
          </cell>
          <cell r="AS276">
            <v>0</v>
          </cell>
          <cell r="AT276">
            <v>0</v>
          </cell>
          <cell r="AU276">
            <v>0</v>
          </cell>
          <cell r="AV276">
            <v>0</v>
          </cell>
          <cell r="AW276">
            <v>0</v>
          </cell>
          <cell r="AX276">
            <v>-3065131.74</v>
          </cell>
          <cell r="AY276">
            <v>0</v>
          </cell>
          <cell r="AZ276">
            <v>0</v>
          </cell>
          <cell r="BA276">
            <v>0</v>
          </cell>
          <cell r="BB276">
            <v>0</v>
          </cell>
          <cell r="BC276">
            <v>0</v>
          </cell>
          <cell r="BD276">
            <v>0</v>
          </cell>
          <cell r="BE276">
            <v>0</v>
          </cell>
          <cell r="BF276">
            <v>0</v>
          </cell>
          <cell r="BG276">
            <v>0</v>
          </cell>
          <cell r="BH276">
            <v>0</v>
          </cell>
          <cell r="BI276">
            <v>0</v>
          </cell>
          <cell r="BJ276">
            <v>-2662663.86</v>
          </cell>
          <cell r="BK276">
            <v>0</v>
          </cell>
        </row>
        <row r="277">
          <cell r="D277">
            <v>815002</v>
          </cell>
          <cell r="E277" t="str">
            <v>Raw Material Valuation</v>
          </cell>
          <cell r="F277">
            <v>605105000</v>
          </cell>
          <cell r="G277" t="str">
            <v>Variancess-Std Cost R</v>
          </cell>
          <cell r="H277">
            <v>0</v>
          </cell>
          <cell r="I277" t="str">
            <v/>
          </cell>
          <cell r="J277">
            <v>0</v>
          </cell>
          <cell r="K277" t="str">
            <v/>
          </cell>
          <cell r="L277">
            <v>0</v>
          </cell>
          <cell r="M277">
            <v>2884442.83</v>
          </cell>
          <cell r="N277">
            <v>2884442.83</v>
          </cell>
          <cell r="O277">
            <v>2884442.83</v>
          </cell>
          <cell r="P277">
            <v>2884442.83</v>
          </cell>
          <cell r="Q277">
            <v>2884442.83</v>
          </cell>
          <cell r="R277">
            <v>2884442.83</v>
          </cell>
          <cell r="S277">
            <v>2884442.83</v>
          </cell>
          <cell r="T277">
            <v>2884442.83</v>
          </cell>
          <cell r="U277">
            <v>2884442.83</v>
          </cell>
          <cell r="V277">
            <v>2884442.83</v>
          </cell>
          <cell r="W277">
            <v>2884442.83</v>
          </cell>
          <cell r="X277">
            <v>-17108691.199999999</v>
          </cell>
          <cell r="Y277">
            <v>0</v>
          </cell>
          <cell r="Z277">
            <v>0</v>
          </cell>
          <cell r="AA277">
            <v>0</v>
          </cell>
          <cell r="AB277">
            <v>0</v>
          </cell>
          <cell r="AC277">
            <v>0</v>
          </cell>
          <cell r="AD277">
            <v>0</v>
          </cell>
          <cell r="AE277">
            <v>0</v>
          </cell>
          <cell r="AF277">
            <v>0</v>
          </cell>
          <cell r="AG277">
            <v>0</v>
          </cell>
          <cell r="AH277">
            <v>0</v>
          </cell>
          <cell r="AI277">
            <v>0</v>
          </cell>
          <cell r="AJ277">
            <v>932127.4</v>
          </cell>
          <cell r="AK277">
            <v>0</v>
          </cell>
          <cell r="AM277">
            <v>2884442.83</v>
          </cell>
          <cell r="AN277">
            <v>0</v>
          </cell>
          <cell r="AO277">
            <v>0</v>
          </cell>
          <cell r="AP277">
            <v>0</v>
          </cell>
          <cell r="AQ277">
            <v>0</v>
          </cell>
          <cell r="AR277">
            <v>0</v>
          </cell>
          <cell r="AS277">
            <v>0</v>
          </cell>
          <cell r="AT277">
            <v>0</v>
          </cell>
          <cell r="AU277">
            <v>0</v>
          </cell>
          <cell r="AV277">
            <v>0</v>
          </cell>
          <cell r="AW277">
            <v>0</v>
          </cell>
          <cell r="AX277">
            <v>-19993134.030000001</v>
          </cell>
          <cell r="AY277">
            <v>0</v>
          </cell>
          <cell r="AZ277">
            <v>0</v>
          </cell>
          <cell r="BA277">
            <v>0</v>
          </cell>
          <cell r="BB277">
            <v>0</v>
          </cell>
          <cell r="BC277">
            <v>0</v>
          </cell>
          <cell r="BD277">
            <v>0</v>
          </cell>
          <cell r="BE277">
            <v>0</v>
          </cell>
          <cell r="BF277">
            <v>0</v>
          </cell>
          <cell r="BG277">
            <v>0</v>
          </cell>
          <cell r="BH277">
            <v>0</v>
          </cell>
          <cell r="BI277">
            <v>0</v>
          </cell>
          <cell r="BJ277">
            <v>932127.4</v>
          </cell>
          <cell r="BK277">
            <v>0</v>
          </cell>
        </row>
        <row r="278">
          <cell r="D278" t="str">
            <v>816001.MOTOR</v>
          </cell>
          <cell r="E278" t="str">
            <v>MV-Repairs &amp; Maint</v>
          </cell>
          <cell r="F278">
            <v>845104000</v>
          </cell>
          <cell r="G278" t="str">
            <v>Automobiles</v>
          </cell>
          <cell r="H278">
            <v>0</v>
          </cell>
          <cell r="I278" t="str">
            <v/>
          </cell>
          <cell r="K278" t="str">
            <v/>
          </cell>
          <cell r="M278">
            <v>17222.45</v>
          </cell>
          <cell r="N278">
            <v>46491.45</v>
          </cell>
          <cell r="O278">
            <v>68450.649999999994</v>
          </cell>
          <cell r="P278">
            <v>88552.65</v>
          </cell>
          <cell r="Q278">
            <v>101863.65</v>
          </cell>
          <cell r="R278">
            <v>216517.77</v>
          </cell>
          <cell r="S278">
            <v>240294.39999999999</v>
          </cell>
          <cell r="T278">
            <v>281411.33</v>
          </cell>
          <cell r="U278">
            <v>316259.33</v>
          </cell>
          <cell r="V278">
            <v>344648.33</v>
          </cell>
          <cell r="W278">
            <v>417727.33</v>
          </cell>
          <cell r="X278">
            <v>462790.33</v>
          </cell>
          <cell r="Y278">
            <v>8420</v>
          </cell>
          <cell r="Z278">
            <v>28560</v>
          </cell>
          <cell r="AA278">
            <v>68180</v>
          </cell>
          <cell r="AB278">
            <v>92555</v>
          </cell>
          <cell r="AC278">
            <v>114264</v>
          </cell>
          <cell r="AD278">
            <v>148300.68</v>
          </cell>
          <cell r="AE278">
            <v>172679.67999999999</v>
          </cell>
          <cell r="AF278">
            <v>184839.67999999999</v>
          </cell>
          <cell r="AG278">
            <v>210265.68</v>
          </cell>
          <cell r="AH278">
            <v>229190.68</v>
          </cell>
          <cell r="AI278">
            <v>239589.68</v>
          </cell>
          <cell r="AJ278">
            <v>305097.69</v>
          </cell>
          <cell r="AK278">
            <v>16643.98</v>
          </cell>
          <cell r="AM278">
            <v>17222.45</v>
          </cell>
          <cell r="AN278">
            <v>29268.999999999996</v>
          </cell>
          <cell r="AO278">
            <v>21959.199999999997</v>
          </cell>
          <cell r="AP278">
            <v>20102</v>
          </cell>
          <cell r="AQ278">
            <v>13311</v>
          </cell>
          <cell r="AR278">
            <v>114654.12</v>
          </cell>
          <cell r="AS278">
            <v>23776.630000000005</v>
          </cell>
          <cell r="AT278">
            <v>41116.930000000022</v>
          </cell>
          <cell r="AU278">
            <v>34848</v>
          </cell>
          <cell r="AV278">
            <v>28389</v>
          </cell>
          <cell r="AW278">
            <v>73079</v>
          </cell>
          <cell r="AX278">
            <v>45063</v>
          </cell>
          <cell r="AY278">
            <v>8420</v>
          </cell>
          <cell r="AZ278">
            <v>20140</v>
          </cell>
          <cell r="BA278">
            <v>39620</v>
          </cell>
          <cell r="BB278">
            <v>24375</v>
          </cell>
          <cell r="BC278">
            <v>21709</v>
          </cell>
          <cell r="BD278">
            <v>34036.679999999993</v>
          </cell>
          <cell r="BE278">
            <v>24379</v>
          </cell>
          <cell r="BF278">
            <v>12160</v>
          </cell>
          <cell r="BG278">
            <v>25426</v>
          </cell>
          <cell r="BH278">
            <v>18925</v>
          </cell>
          <cell r="BI278">
            <v>10399</v>
          </cell>
          <cell r="BJ278">
            <v>65508.010000000009</v>
          </cell>
          <cell r="BK278">
            <v>16643.98</v>
          </cell>
        </row>
        <row r="279">
          <cell r="D279" t="str">
            <v>816001.OTHER</v>
          </cell>
          <cell r="E279" t="str">
            <v>Repairs &amp; Maint-Others</v>
          </cell>
          <cell r="F279">
            <v>835201000</v>
          </cell>
          <cell r="G279" t="str">
            <v>Repairs &amp; Maintenance - external service</v>
          </cell>
          <cell r="H279">
            <v>0</v>
          </cell>
          <cell r="I279" t="str">
            <v/>
          </cell>
          <cell r="K279" t="str">
            <v/>
          </cell>
          <cell r="M279">
            <v>15522.68</v>
          </cell>
          <cell r="N279">
            <v>43745.64</v>
          </cell>
          <cell r="O279">
            <v>79481.42</v>
          </cell>
          <cell r="P279">
            <v>136387.76</v>
          </cell>
          <cell r="Q279">
            <v>202715.42</v>
          </cell>
          <cell r="R279">
            <v>258191.99</v>
          </cell>
          <cell r="S279">
            <v>284154.21999999997</v>
          </cell>
          <cell r="T279">
            <v>342381.65</v>
          </cell>
          <cell r="U279">
            <v>393602.21</v>
          </cell>
          <cell r="V279">
            <v>504843.97</v>
          </cell>
          <cell r="W279">
            <v>521558.97</v>
          </cell>
          <cell r="X279">
            <v>735916.07</v>
          </cell>
          <cell r="Y279">
            <v>8600.42</v>
          </cell>
          <cell r="Z279">
            <v>59129.79</v>
          </cell>
          <cell r="AA279">
            <v>61554.07</v>
          </cell>
          <cell r="AB279">
            <v>68895.81</v>
          </cell>
          <cell r="AC279">
            <v>74222.289999999994</v>
          </cell>
          <cell r="AD279">
            <v>90683.06</v>
          </cell>
          <cell r="AE279">
            <v>97228.97</v>
          </cell>
          <cell r="AF279">
            <v>343878.36</v>
          </cell>
          <cell r="AG279">
            <v>390457.67</v>
          </cell>
          <cell r="AH279">
            <v>394599.67</v>
          </cell>
          <cell r="AI279">
            <v>424261.11</v>
          </cell>
          <cell r="AJ279">
            <v>562101.54</v>
          </cell>
          <cell r="AK279">
            <v>385236.08</v>
          </cell>
          <cell r="AM279">
            <v>15522.68</v>
          </cell>
          <cell r="AN279">
            <v>28222.959999999999</v>
          </cell>
          <cell r="AO279">
            <v>35735.78</v>
          </cell>
          <cell r="AP279">
            <v>56906.340000000011</v>
          </cell>
          <cell r="AQ279">
            <v>66327.66</v>
          </cell>
          <cell r="AR279">
            <v>55476.569999999978</v>
          </cell>
          <cell r="AS279">
            <v>25962.229999999981</v>
          </cell>
          <cell r="AT279">
            <v>58227.430000000051</v>
          </cell>
          <cell r="AU279">
            <v>51220.56</v>
          </cell>
          <cell r="AV279">
            <v>111241.75999999995</v>
          </cell>
          <cell r="AW279">
            <v>16715</v>
          </cell>
          <cell r="AX279">
            <v>214357.09999999998</v>
          </cell>
          <cell r="AY279">
            <v>8600.42</v>
          </cell>
          <cell r="AZ279">
            <v>50529.37</v>
          </cell>
          <cell r="BA279">
            <v>2424.2799999999988</v>
          </cell>
          <cell r="BB279">
            <v>7341.739999999998</v>
          </cell>
          <cell r="BC279">
            <v>5326.4799999999959</v>
          </cell>
          <cell r="BD279">
            <v>16460.770000000004</v>
          </cell>
          <cell r="BE279">
            <v>6545.9100000000035</v>
          </cell>
          <cell r="BF279">
            <v>246649.38999999998</v>
          </cell>
          <cell r="BG279">
            <v>46579.31</v>
          </cell>
          <cell r="BH279">
            <v>4142</v>
          </cell>
          <cell r="BI279">
            <v>29661.440000000002</v>
          </cell>
          <cell r="BJ279">
            <v>137840.43000000005</v>
          </cell>
          <cell r="BK279">
            <v>385236.08</v>
          </cell>
        </row>
        <row r="280">
          <cell r="D280" t="str">
            <v>816001.FORK</v>
          </cell>
          <cell r="E280" t="str">
            <v>Forklift Repair</v>
          </cell>
          <cell r="F280">
            <v>835201000</v>
          </cell>
          <cell r="G280" t="str">
            <v>Repairs &amp; Maintenance - external service</v>
          </cell>
          <cell r="H280">
            <v>0</v>
          </cell>
          <cell r="I280" t="str">
            <v/>
          </cell>
          <cell r="K280" t="str">
            <v/>
          </cell>
          <cell r="M280">
            <v>0</v>
          </cell>
          <cell r="N280">
            <v>11700</v>
          </cell>
          <cell r="O280">
            <v>326042.14</v>
          </cell>
          <cell r="P280">
            <v>328442.14</v>
          </cell>
          <cell r="Q280">
            <v>347942.14</v>
          </cell>
          <cell r="R280">
            <v>552755.80000000005</v>
          </cell>
          <cell r="S280">
            <v>696340.8</v>
          </cell>
          <cell r="T280">
            <v>698975.8</v>
          </cell>
          <cell r="U280">
            <v>706423.3</v>
          </cell>
          <cell r="V280">
            <v>815293.3</v>
          </cell>
          <cell r="W280">
            <v>840073.3</v>
          </cell>
          <cell r="X280">
            <v>1403193.3</v>
          </cell>
          <cell r="Y280">
            <v>13436.34</v>
          </cell>
          <cell r="Z280">
            <v>13436.34</v>
          </cell>
          <cell r="AA280">
            <v>130396.34</v>
          </cell>
          <cell r="AB280">
            <v>440966.34</v>
          </cell>
          <cell r="AC280">
            <v>460656.34</v>
          </cell>
          <cell r="AD280">
            <v>823467.34</v>
          </cell>
          <cell r="AE280">
            <v>1363972.88</v>
          </cell>
          <cell r="AF280">
            <v>1418272.85</v>
          </cell>
          <cell r="AG280">
            <v>1552205.17</v>
          </cell>
          <cell r="AH280">
            <v>1643625.17</v>
          </cell>
          <cell r="AI280">
            <v>1704613.17</v>
          </cell>
          <cell r="AJ280">
            <v>1794595.43</v>
          </cell>
          <cell r="AK280">
            <v>0</v>
          </cell>
          <cell r="AM280">
            <v>0</v>
          </cell>
          <cell r="AN280">
            <v>11700</v>
          </cell>
          <cell r="AO280">
            <v>314342.14</v>
          </cell>
          <cell r="AP280">
            <v>2400</v>
          </cell>
          <cell r="AQ280">
            <v>19500</v>
          </cell>
          <cell r="AR280">
            <v>204813.66000000003</v>
          </cell>
          <cell r="AS280">
            <v>143585</v>
          </cell>
          <cell r="AT280">
            <v>2635</v>
          </cell>
          <cell r="AU280">
            <v>7447.5</v>
          </cell>
          <cell r="AV280">
            <v>108870</v>
          </cell>
          <cell r="AW280">
            <v>24780</v>
          </cell>
          <cell r="AX280">
            <v>563120</v>
          </cell>
          <cell r="AY280">
            <v>13436.34</v>
          </cell>
          <cell r="AZ280">
            <v>0</v>
          </cell>
          <cell r="BA280">
            <v>116960</v>
          </cell>
          <cell r="BB280">
            <v>310570</v>
          </cell>
          <cell r="BC280">
            <v>19690</v>
          </cell>
          <cell r="BD280">
            <v>362810.99999999994</v>
          </cell>
          <cell r="BE280">
            <v>540505.53999999992</v>
          </cell>
          <cell r="BF280">
            <v>54299.970000000205</v>
          </cell>
          <cell r="BG280">
            <v>133932.31999999983</v>
          </cell>
          <cell r="BH280">
            <v>91420</v>
          </cell>
          <cell r="BI280">
            <v>60988</v>
          </cell>
          <cell r="BJ280">
            <v>89982.260000000009</v>
          </cell>
          <cell r="BK280">
            <v>0</v>
          </cell>
        </row>
        <row r="281">
          <cell r="D281">
            <v>816002</v>
          </cell>
          <cell r="E281" t="str">
            <v>MV - Tax</v>
          </cell>
          <cell r="F281">
            <v>845104000</v>
          </cell>
          <cell r="G281" t="str">
            <v>Automobiles</v>
          </cell>
          <cell r="H281">
            <v>8011511</v>
          </cell>
          <cell r="I281" t="str">
            <v>Finance Operations 2050</v>
          </cell>
          <cell r="J281" t="str">
            <v>A01</v>
          </cell>
          <cell r="K281" t="str">
            <v>Fin Mgt, Comp, Report'g &amp; Analysis</v>
          </cell>
          <cell r="L281">
            <v>0</v>
          </cell>
          <cell r="M281">
            <v>120</v>
          </cell>
          <cell r="N281">
            <v>120</v>
          </cell>
          <cell r="O281">
            <v>2160</v>
          </cell>
          <cell r="P281">
            <v>2320</v>
          </cell>
          <cell r="Q281">
            <v>4460</v>
          </cell>
          <cell r="R281">
            <v>7095</v>
          </cell>
          <cell r="S281">
            <v>7095</v>
          </cell>
          <cell r="T281">
            <v>42795</v>
          </cell>
          <cell r="U281">
            <v>42795</v>
          </cell>
          <cell r="V281">
            <v>42795</v>
          </cell>
          <cell r="W281">
            <v>42795</v>
          </cell>
          <cell r="X281">
            <v>47515</v>
          </cell>
          <cell r="Y281">
            <v>31500</v>
          </cell>
          <cell r="Z281">
            <v>44430</v>
          </cell>
          <cell r="AA281">
            <v>54270</v>
          </cell>
          <cell r="AB281">
            <v>55475.65</v>
          </cell>
          <cell r="AC281">
            <v>59885.65</v>
          </cell>
          <cell r="AD281">
            <v>60005.65</v>
          </cell>
          <cell r="AE281">
            <v>60005.65</v>
          </cell>
          <cell r="AF281">
            <v>62445.65</v>
          </cell>
          <cell r="AG281">
            <v>62445.65</v>
          </cell>
          <cell r="AH281">
            <v>62445.65</v>
          </cell>
          <cell r="AI281">
            <v>62445.65</v>
          </cell>
          <cell r="AJ281">
            <v>131690.65</v>
          </cell>
          <cell r="AK281">
            <v>0</v>
          </cell>
          <cell r="AM281">
            <v>120</v>
          </cell>
          <cell r="AN281">
            <v>0</v>
          </cell>
          <cell r="AO281">
            <v>2040</v>
          </cell>
          <cell r="AP281">
            <v>160</v>
          </cell>
          <cell r="AQ281">
            <v>2140</v>
          </cell>
          <cell r="AR281">
            <v>2635</v>
          </cell>
          <cell r="AS281">
            <v>0</v>
          </cell>
          <cell r="AT281">
            <v>35700</v>
          </cell>
          <cell r="AU281">
            <v>0</v>
          </cell>
          <cell r="AV281">
            <v>0</v>
          </cell>
          <cell r="AW281">
            <v>0</v>
          </cell>
          <cell r="AX281">
            <v>4720</v>
          </cell>
          <cell r="AY281">
            <v>31500</v>
          </cell>
          <cell r="AZ281">
            <v>12930</v>
          </cell>
          <cell r="BA281">
            <v>9840</v>
          </cell>
          <cell r="BB281">
            <v>1205.6500000000015</v>
          </cell>
          <cell r="BC281">
            <v>4410</v>
          </cell>
          <cell r="BD281">
            <v>120</v>
          </cell>
          <cell r="BE281">
            <v>0</v>
          </cell>
          <cell r="BF281">
            <v>2440</v>
          </cell>
          <cell r="BG281">
            <v>0</v>
          </cell>
          <cell r="BH281">
            <v>0</v>
          </cell>
          <cell r="BI281">
            <v>0</v>
          </cell>
          <cell r="BJ281">
            <v>69245</v>
          </cell>
          <cell r="BK281">
            <v>0</v>
          </cell>
        </row>
        <row r="282">
          <cell r="D282">
            <v>816003</v>
          </cell>
          <cell r="E282" t="str">
            <v>Crate Conveyor Repairs</v>
          </cell>
          <cell r="F282">
            <v>835201000</v>
          </cell>
          <cell r="G282" t="str">
            <v>Repairs &amp; Maintenance - external service</v>
          </cell>
          <cell r="H282">
            <v>0</v>
          </cell>
          <cell r="I282" t="str">
            <v/>
          </cell>
          <cell r="K282" t="str">
            <v/>
          </cell>
          <cell r="M282">
            <v>0</v>
          </cell>
          <cell r="N282">
            <v>0</v>
          </cell>
          <cell r="O282">
            <v>0</v>
          </cell>
          <cell r="P282">
            <v>-0.02</v>
          </cell>
          <cell r="Q282">
            <v>-0.02</v>
          </cell>
          <cell r="R282">
            <v>13177.98</v>
          </cell>
          <cell r="S282">
            <v>13177.98</v>
          </cell>
          <cell r="T282">
            <v>19813.98</v>
          </cell>
          <cell r="U282">
            <v>19813.98</v>
          </cell>
          <cell r="V282">
            <v>20809.98</v>
          </cell>
          <cell r="W282">
            <v>20809.98</v>
          </cell>
          <cell r="X282">
            <v>22809.98</v>
          </cell>
          <cell r="Y282">
            <v>0</v>
          </cell>
          <cell r="Z282">
            <v>0</v>
          </cell>
          <cell r="AA282">
            <v>0</v>
          </cell>
          <cell r="AB282">
            <v>0</v>
          </cell>
          <cell r="AC282">
            <v>900</v>
          </cell>
          <cell r="AD282">
            <v>900</v>
          </cell>
          <cell r="AE282">
            <v>900</v>
          </cell>
          <cell r="AF282">
            <v>900</v>
          </cell>
          <cell r="AG282">
            <v>900</v>
          </cell>
          <cell r="AH282">
            <v>900</v>
          </cell>
          <cell r="AI282">
            <v>900</v>
          </cell>
          <cell r="AJ282">
            <v>1770</v>
          </cell>
          <cell r="AK282">
            <v>1950</v>
          </cell>
          <cell r="AM282">
            <v>0</v>
          </cell>
          <cell r="AN282">
            <v>0</v>
          </cell>
          <cell r="AO282">
            <v>0</v>
          </cell>
          <cell r="AP282">
            <v>-0.02</v>
          </cell>
          <cell r="AQ282">
            <v>0</v>
          </cell>
          <cell r="AR282">
            <v>13178</v>
          </cell>
          <cell r="AS282">
            <v>0</v>
          </cell>
          <cell r="AT282">
            <v>6636</v>
          </cell>
          <cell r="AU282">
            <v>0</v>
          </cell>
          <cell r="AV282">
            <v>996</v>
          </cell>
          <cell r="AW282">
            <v>0</v>
          </cell>
          <cell r="AX282">
            <v>2000</v>
          </cell>
          <cell r="AY282">
            <v>0</v>
          </cell>
          <cell r="AZ282">
            <v>0</v>
          </cell>
          <cell r="BA282">
            <v>0</v>
          </cell>
          <cell r="BB282">
            <v>0</v>
          </cell>
          <cell r="BC282">
            <v>900</v>
          </cell>
          <cell r="BD282">
            <v>0</v>
          </cell>
          <cell r="BE282">
            <v>0</v>
          </cell>
          <cell r="BF282">
            <v>0</v>
          </cell>
          <cell r="BG282">
            <v>0</v>
          </cell>
          <cell r="BH282">
            <v>0</v>
          </cell>
          <cell r="BI282">
            <v>0</v>
          </cell>
          <cell r="BJ282">
            <v>870</v>
          </cell>
          <cell r="BK282">
            <v>1950</v>
          </cell>
        </row>
        <row r="283">
          <cell r="D283">
            <v>816004</v>
          </cell>
          <cell r="E283" t="str">
            <v>Bottle Washer Repairs</v>
          </cell>
          <cell r="F283">
            <v>835201000</v>
          </cell>
          <cell r="G283" t="str">
            <v>Repairs &amp; Maintenance - external service</v>
          </cell>
          <cell r="H283">
            <v>0</v>
          </cell>
          <cell r="I283" t="str">
            <v/>
          </cell>
          <cell r="K283" t="str">
            <v/>
          </cell>
          <cell r="M283">
            <v>0</v>
          </cell>
          <cell r="N283">
            <v>0</v>
          </cell>
          <cell r="O283">
            <v>900</v>
          </cell>
          <cell r="P283">
            <v>900</v>
          </cell>
          <cell r="Q283">
            <v>900</v>
          </cell>
          <cell r="R283">
            <v>13736.7</v>
          </cell>
          <cell r="S283">
            <v>77695.320000000007</v>
          </cell>
          <cell r="T283">
            <v>80042.52</v>
          </cell>
          <cell r="U283">
            <v>80042.52</v>
          </cell>
          <cell r="V283">
            <v>81724.66</v>
          </cell>
          <cell r="W283">
            <v>85849.66</v>
          </cell>
          <cell r="X283">
            <v>143098.23000000001</v>
          </cell>
          <cell r="Y283">
            <v>39548</v>
          </cell>
          <cell r="Z283">
            <v>39693.68</v>
          </cell>
          <cell r="AA283">
            <v>79521.59</v>
          </cell>
          <cell r="AB283">
            <v>133369.62</v>
          </cell>
          <cell r="AC283">
            <v>142806.47</v>
          </cell>
          <cell r="AD283">
            <v>149047.96</v>
          </cell>
          <cell r="AE283">
            <v>217730.66</v>
          </cell>
          <cell r="AF283">
            <v>270131.40999999997</v>
          </cell>
          <cell r="AG283">
            <v>270131.40999999997</v>
          </cell>
          <cell r="AH283">
            <v>270284.51</v>
          </cell>
          <cell r="AI283">
            <v>266462.11</v>
          </cell>
          <cell r="AJ283">
            <v>266687.11</v>
          </cell>
          <cell r="AK283">
            <v>0</v>
          </cell>
          <cell r="AM283">
            <v>0</v>
          </cell>
          <cell r="AN283">
            <v>0</v>
          </cell>
          <cell r="AO283">
            <v>900</v>
          </cell>
          <cell r="AP283">
            <v>0</v>
          </cell>
          <cell r="AQ283">
            <v>0</v>
          </cell>
          <cell r="AR283">
            <v>12836.7</v>
          </cell>
          <cell r="AS283">
            <v>63958.62000000001</v>
          </cell>
          <cell r="AT283">
            <v>2347.1999999999971</v>
          </cell>
          <cell r="AU283">
            <v>0</v>
          </cell>
          <cell r="AV283">
            <v>1682.1399999999994</v>
          </cell>
          <cell r="AW283">
            <v>4125</v>
          </cell>
          <cell r="AX283">
            <v>57248.570000000007</v>
          </cell>
          <cell r="AY283">
            <v>39548</v>
          </cell>
          <cell r="AZ283">
            <v>145.68000000000029</v>
          </cell>
          <cell r="BA283">
            <v>39827.909999999996</v>
          </cell>
          <cell r="BB283">
            <v>53848.03</v>
          </cell>
          <cell r="BC283">
            <v>9436.8500000000058</v>
          </cell>
          <cell r="BD283">
            <v>6241.4899999999907</v>
          </cell>
          <cell r="BE283">
            <v>68682.700000000012</v>
          </cell>
          <cell r="BF283">
            <v>52400.749999999971</v>
          </cell>
          <cell r="BG283">
            <v>0</v>
          </cell>
          <cell r="BH283">
            <v>153.10000000003492</v>
          </cell>
          <cell r="BI283">
            <v>-3822.4000000000233</v>
          </cell>
          <cell r="BJ283">
            <v>225</v>
          </cell>
          <cell r="BK283">
            <v>0</v>
          </cell>
        </row>
        <row r="284">
          <cell r="D284">
            <v>816005</v>
          </cell>
          <cell r="E284" t="str">
            <v>Crate Washer Repairs</v>
          </cell>
          <cell r="F284">
            <v>835201000</v>
          </cell>
          <cell r="G284" t="str">
            <v>Repairs &amp; Maintenance - external service</v>
          </cell>
          <cell r="H284">
            <v>0</v>
          </cell>
          <cell r="I284" t="str">
            <v/>
          </cell>
          <cell r="K284" t="str">
            <v/>
          </cell>
          <cell r="M284">
            <v>0</v>
          </cell>
          <cell r="N284">
            <v>61576.480000000003</v>
          </cell>
          <cell r="O284">
            <v>92495.38</v>
          </cell>
          <cell r="P284">
            <v>112295.38</v>
          </cell>
          <cell r="Q284">
            <v>112295.38</v>
          </cell>
          <cell r="R284">
            <v>115756.7</v>
          </cell>
          <cell r="S284">
            <v>147741.70000000001</v>
          </cell>
          <cell r="T284">
            <v>158055.65</v>
          </cell>
          <cell r="U284">
            <v>169165.16</v>
          </cell>
          <cell r="V284">
            <v>169165.16</v>
          </cell>
          <cell r="W284">
            <v>169365.16</v>
          </cell>
          <cell r="X284">
            <v>192940.16</v>
          </cell>
          <cell r="Y284">
            <v>48000</v>
          </cell>
          <cell r="Z284">
            <v>52000</v>
          </cell>
          <cell r="AA284">
            <v>66556.740000000005</v>
          </cell>
          <cell r="AB284">
            <v>66556.740000000005</v>
          </cell>
          <cell r="AC284">
            <v>72797.73</v>
          </cell>
          <cell r="AD284">
            <v>75476.72</v>
          </cell>
          <cell r="AE284">
            <v>76448.92</v>
          </cell>
          <cell r="AF284">
            <v>92180.85</v>
          </cell>
          <cell r="AG284">
            <v>92180.85</v>
          </cell>
          <cell r="AH284">
            <v>120993.75</v>
          </cell>
          <cell r="AI284">
            <v>175979.7</v>
          </cell>
          <cell r="AJ284">
            <v>176379.7</v>
          </cell>
          <cell r="AK284">
            <v>0</v>
          </cell>
          <cell r="AM284">
            <v>0</v>
          </cell>
          <cell r="AN284">
            <v>61576.480000000003</v>
          </cell>
          <cell r="AO284">
            <v>30918.9</v>
          </cell>
          <cell r="AP284">
            <v>19800</v>
          </cell>
          <cell r="AQ284">
            <v>0</v>
          </cell>
          <cell r="AR284">
            <v>3461.3199999999924</v>
          </cell>
          <cell r="AS284">
            <v>31985.000000000015</v>
          </cell>
          <cell r="AT284">
            <v>10313.949999999983</v>
          </cell>
          <cell r="AU284">
            <v>11109.510000000009</v>
          </cell>
          <cell r="AV284">
            <v>0</v>
          </cell>
          <cell r="AW284">
            <v>200</v>
          </cell>
          <cell r="AX284">
            <v>23575</v>
          </cell>
          <cell r="AY284">
            <v>48000</v>
          </cell>
          <cell r="AZ284">
            <v>4000</v>
          </cell>
          <cell r="BA284">
            <v>14556.740000000005</v>
          </cell>
          <cell r="BB284">
            <v>0</v>
          </cell>
          <cell r="BC284">
            <v>6240.9899999999907</v>
          </cell>
          <cell r="BD284">
            <v>2678.9900000000052</v>
          </cell>
          <cell r="BE284">
            <v>972.19999999999709</v>
          </cell>
          <cell r="BF284">
            <v>15731.930000000008</v>
          </cell>
          <cell r="BG284">
            <v>0</v>
          </cell>
          <cell r="BH284">
            <v>28812.899999999994</v>
          </cell>
          <cell r="BI284">
            <v>54985.950000000012</v>
          </cell>
          <cell r="BJ284">
            <v>400</v>
          </cell>
          <cell r="BK284">
            <v>0</v>
          </cell>
        </row>
        <row r="285">
          <cell r="D285">
            <v>816006</v>
          </cell>
          <cell r="E285" t="str">
            <v>Blender Repairs</v>
          </cell>
          <cell r="F285">
            <v>835201000</v>
          </cell>
          <cell r="G285" t="str">
            <v>Repairs &amp; Maintenance - external service</v>
          </cell>
          <cell r="H285">
            <v>0</v>
          </cell>
          <cell r="I285" t="str">
            <v/>
          </cell>
          <cell r="K285" t="str">
            <v/>
          </cell>
          <cell r="M285">
            <v>0</v>
          </cell>
          <cell r="N285">
            <v>3478.4</v>
          </cell>
          <cell r="O285">
            <v>67369.17</v>
          </cell>
          <cell r="P285">
            <v>205006.71</v>
          </cell>
          <cell r="Q285">
            <v>373244.24</v>
          </cell>
          <cell r="R285">
            <v>721091.52</v>
          </cell>
          <cell r="S285">
            <v>776093.68</v>
          </cell>
          <cell r="T285">
            <v>813350.02</v>
          </cell>
          <cell r="U285">
            <v>895211.3</v>
          </cell>
          <cell r="V285">
            <v>976949.11</v>
          </cell>
          <cell r="W285">
            <v>976949.11</v>
          </cell>
          <cell r="X285">
            <v>1006095.34</v>
          </cell>
          <cell r="Y285">
            <v>110609</v>
          </cell>
          <cell r="Z285">
            <v>110609</v>
          </cell>
          <cell r="AA285">
            <v>235043.29</v>
          </cell>
          <cell r="AB285">
            <v>235043.29</v>
          </cell>
          <cell r="AC285">
            <v>235043.29</v>
          </cell>
          <cell r="AD285">
            <v>251188.28</v>
          </cell>
          <cell r="AE285">
            <v>293712.13</v>
          </cell>
          <cell r="AF285">
            <v>322786.32</v>
          </cell>
          <cell r="AG285">
            <v>588378.01</v>
          </cell>
          <cell r="AH285">
            <v>619634.76</v>
          </cell>
          <cell r="AI285">
            <v>615192.82999999996</v>
          </cell>
          <cell r="AJ285">
            <v>666646.68000000005</v>
          </cell>
          <cell r="AK285">
            <v>12367.77</v>
          </cell>
          <cell r="AM285">
            <v>0</v>
          </cell>
          <cell r="AN285">
            <v>3478.4</v>
          </cell>
          <cell r="AO285">
            <v>63890.77</v>
          </cell>
          <cell r="AP285">
            <v>137637.53999999998</v>
          </cell>
          <cell r="AQ285">
            <v>168237.53</v>
          </cell>
          <cell r="AR285">
            <v>347847.28</v>
          </cell>
          <cell r="AS285">
            <v>55002.160000000033</v>
          </cell>
          <cell r="AT285">
            <v>37256.339999999967</v>
          </cell>
          <cell r="AU285">
            <v>81861.280000000028</v>
          </cell>
          <cell r="AV285">
            <v>81737.809999999939</v>
          </cell>
          <cell r="AW285">
            <v>0</v>
          </cell>
          <cell r="AX285">
            <v>29146.229999999981</v>
          </cell>
          <cell r="AY285">
            <v>110609</v>
          </cell>
          <cell r="AZ285">
            <v>0</v>
          </cell>
          <cell r="BA285">
            <v>124434.29000000001</v>
          </cell>
          <cell r="BB285">
            <v>0</v>
          </cell>
          <cell r="BC285">
            <v>0</v>
          </cell>
          <cell r="BD285">
            <v>16144.989999999991</v>
          </cell>
          <cell r="BE285">
            <v>42523.850000000006</v>
          </cell>
          <cell r="BF285">
            <v>29074.190000000002</v>
          </cell>
          <cell r="BG285">
            <v>265591.69</v>
          </cell>
          <cell r="BH285">
            <v>31256.75</v>
          </cell>
          <cell r="BI285">
            <v>-4441.9300000000512</v>
          </cell>
          <cell r="BJ285">
            <v>51453.850000000093</v>
          </cell>
          <cell r="BK285">
            <v>12367.77</v>
          </cell>
        </row>
        <row r="286">
          <cell r="D286">
            <v>816007</v>
          </cell>
          <cell r="E286" t="str">
            <v>Filler Repairs</v>
          </cell>
          <cell r="F286">
            <v>835201000</v>
          </cell>
          <cell r="G286" t="str">
            <v>Repairs &amp; Maintenance - external service</v>
          </cell>
          <cell r="H286">
            <v>0</v>
          </cell>
          <cell r="I286" t="str">
            <v/>
          </cell>
          <cell r="K286" t="str">
            <v/>
          </cell>
          <cell r="M286">
            <v>3677978.28</v>
          </cell>
          <cell r="N286">
            <v>3961973.55</v>
          </cell>
          <cell r="O286">
            <v>4145669.77</v>
          </cell>
          <cell r="P286">
            <v>4385170.05</v>
          </cell>
          <cell r="Q286">
            <v>4710312.58</v>
          </cell>
          <cell r="R286">
            <v>5080145</v>
          </cell>
          <cell r="S286">
            <v>5217156.1100000003</v>
          </cell>
          <cell r="T286">
            <v>5869856.1500000004</v>
          </cell>
          <cell r="U286">
            <v>6088830.25</v>
          </cell>
          <cell r="V286">
            <v>6211149.7199999997</v>
          </cell>
          <cell r="W286">
            <v>6212921.9400000004</v>
          </cell>
          <cell r="X286">
            <v>6821784.3300000001</v>
          </cell>
          <cell r="Y286">
            <v>1165589.42</v>
          </cell>
          <cell r="Z286">
            <v>4309805.84</v>
          </cell>
          <cell r="AA286">
            <v>4806220.03</v>
          </cell>
          <cell r="AB286">
            <v>4971412.47</v>
          </cell>
          <cell r="AC286">
            <v>5215603.6500000004</v>
          </cell>
          <cell r="AD286">
            <v>5982660.8600000003</v>
          </cell>
          <cell r="AE286">
            <v>6337544.8200000003</v>
          </cell>
          <cell r="AF286">
            <v>6969134.7400000002</v>
          </cell>
          <cell r="AG286">
            <v>7514524.3099999996</v>
          </cell>
          <cell r="AH286">
            <v>7607218.6900000004</v>
          </cell>
          <cell r="AI286">
            <v>8085838.2800000003</v>
          </cell>
          <cell r="AJ286">
            <v>8600216.4299999997</v>
          </cell>
          <cell r="AK286">
            <v>2788749.25</v>
          </cell>
          <cell r="AM286">
            <v>3677978.28</v>
          </cell>
          <cell r="AN286">
            <v>283995.27</v>
          </cell>
          <cell r="AO286">
            <v>183696.2200000002</v>
          </cell>
          <cell r="AP286">
            <v>239500.2799999998</v>
          </cell>
          <cell r="AQ286">
            <v>325142.53000000026</v>
          </cell>
          <cell r="AR286">
            <v>369832.41999999993</v>
          </cell>
          <cell r="AS286">
            <v>137011.11000000034</v>
          </cell>
          <cell r="AT286">
            <v>652700.04</v>
          </cell>
          <cell r="AU286">
            <v>218974.09999999963</v>
          </cell>
          <cell r="AV286">
            <v>122319.46999999974</v>
          </cell>
          <cell r="AW286">
            <v>1772.2200000006706</v>
          </cell>
          <cell r="AX286">
            <v>608862.38999999966</v>
          </cell>
          <cell r="AY286">
            <v>1165589.42</v>
          </cell>
          <cell r="AZ286">
            <v>3144216.42</v>
          </cell>
          <cell r="BA286">
            <v>496414.19000000041</v>
          </cell>
          <cell r="BB286">
            <v>165192.43999999948</v>
          </cell>
          <cell r="BC286">
            <v>244191.18000000063</v>
          </cell>
          <cell r="BD286">
            <v>767057.21</v>
          </cell>
          <cell r="BE286">
            <v>354883.95999999996</v>
          </cell>
          <cell r="BF286">
            <v>631589.91999999993</v>
          </cell>
          <cell r="BG286">
            <v>545389.56999999937</v>
          </cell>
          <cell r="BH286">
            <v>92694.38000000082</v>
          </cell>
          <cell r="BI286">
            <v>478619.58999999985</v>
          </cell>
          <cell r="BJ286">
            <v>514378.14999999944</v>
          </cell>
          <cell r="BK286">
            <v>2788749.25</v>
          </cell>
        </row>
        <row r="287">
          <cell r="D287">
            <v>816008</v>
          </cell>
          <cell r="E287" t="str">
            <v>Crown Repairs</v>
          </cell>
          <cell r="F287">
            <v>835201000</v>
          </cell>
          <cell r="G287" t="str">
            <v>Repairs &amp; Maintenance - external service</v>
          </cell>
          <cell r="H287">
            <v>0</v>
          </cell>
          <cell r="I287" t="str">
            <v/>
          </cell>
          <cell r="K287" t="str">
            <v/>
          </cell>
          <cell r="M287">
            <v>0</v>
          </cell>
          <cell r="N287">
            <v>0</v>
          </cell>
          <cell r="O287">
            <v>0</v>
          </cell>
          <cell r="P287">
            <v>0</v>
          </cell>
          <cell r="Q287">
            <v>90423.96</v>
          </cell>
          <cell r="R287">
            <v>94423.96</v>
          </cell>
          <cell r="S287">
            <v>94423.96</v>
          </cell>
          <cell r="T287">
            <v>94423.96</v>
          </cell>
          <cell r="U287">
            <v>94423.96</v>
          </cell>
          <cell r="V287">
            <v>94423.96</v>
          </cell>
          <cell r="W287">
            <v>94423.96</v>
          </cell>
          <cell r="X287">
            <v>94423.96</v>
          </cell>
          <cell r="Y287">
            <v>0</v>
          </cell>
          <cell r="Z287">
            <v>0</v>
          </cell>
          <cell r="AA287">
            <v>0</v>
          </cell>
          <cell r="AB287">
            <v>0</v>
          </cell>
          <cell r="AC287">
            <v>0</v>
          </cell>
          <cell r="AD287">
            <v>375</v>
          </cell>
          <cell r="AE287">
            <v>375</v>
          </cell>
          <cell r="AF287">
            <v>375</v>
          </cell>
          <cell r="AG287">
            <v>375</v>
          </cell>
          <cell r="AH287">
            <v>375</v>
          </cell>
          <cell r="AI287">
            <v>375</v>
          </cell>
          <cell r="AJ287">
            <v>375</v>
          </cell>
          <cell r="AK287">
            <v>0</v>
          </cell>
          <cell r="AM287">
            <v>0</v>
          </cell>
          <cell r="AN287">
            <v>0</v>
          </cell>
          <cell r="AO287">
            <v>0</v>
          </cell>
          <cell r="AP287">
            <v>0</v>
          </cell>
          <cell r="AQ287">
            <v>90423.96</v>
          </cell>
          <cell r="AR287">
            <v>4000</v>
          </cell>
          <cell r="AS287">
            <v>0</v>
          </cell>
          <cell r="AT287">
            <v>0</v>
          </cell>
          <cell r="AU287">
            <v>0</v>
          </cell>
          <cell r="AV287">
            <v>0</v>
          </cell>
          <cell r="AW287">
            <v>0</v>
          </cell>
          <cell r="AX287">
            <v>0</v>
          </cell>
          <cell r="AY287">
            <v>0</v>
          </cell>
          <cell r="AZ287">
            <v>0</v>
          </cell>
          <cell r="BA287">
            <v>0</v>
          </cell>
          <cell r="BB287">
            <v>0</v>
          </cell>
          <cell r="BC287">
            <v>0</v>
          </cell>
          <cell r="BD287">
            <v>375</v>
          </cell>
          <cell r="BE287">
            <v>0</v>
          </cell>
          <cell r="BF287">
            <v>0</v>
          </cell>
          <cell r="BG287">
            <v>0</v>
          </cell>
          <cell r="BH287">
            <v>0</v>
          </cell>
          <cell r="BI287">
            <v>0</v>
          </cell>
          <cell r="BJ287">
            <v>0</v>
          </cell>
          <cell r="BK287">
            <v>0</v>
          </cell>
        </row>
        <row r="288">
          <cell r="D288">
            <v>816009</v>
          </cell>
          <cell r="E288" t="str">
            <v>Caser Repairs</v>
          </cell>
          <cell r="F288">
            <v>835201000</v>
          </cell>
          <cell r="G288" t="str">
            <v>Repairs &amp; Maintenance - external service</v>
          </cell>
          <cell r="H288">
            <v>0</v>
          </cell>
          <cell r="I288" t="str">
            <v/>
          </cell>
          <cell r="K288" t="str">
            <v/>
          </cell>
          <cell r="M288">
            <v>0</v>
          </cell>
          <cell r="N288">
            <v>0</v>
          </cell>
          <cell r="O288">
            <v>289215.06</v>
          </cell>
          <cell r="P288">
            <v>394830.51</v>
          </cell>
          <cell r="Q288">
            <v>445396.84</v>
          </cell>
          <cell r="R288">
            <v>790810.71</v>
          </cell>
          <cell r="S288">
            <v>805866.43</v>
          </cell>
          <cell r="T288">
            <v>880081.65</v>
          </cell>
          <cell r="U288">
            <v>922941.48</v>
          </cell>
          <cell r="V288">
            <v>961805.66</v>
          </cell>
          <cell r="W288">
            <v>1017104.25</v>
          </cell>
          <cell r="X288">
            <v>1041903.45</v>
          </cell>
          <cell r="Y288">
            <v>500017.67</v>
          </cell>
          <cell r="Z288">
            <v>1151234.73</v>
          </cell>
          <cell r="AA288">
            <v>1265000.53</v>
          </cell>
          <cell r="AB288">
            <v>1334719.93</v>
          </cell>
          <cell r="AC288">
            <v>1393328.47</v>
          </cell>
          <cell r="AD288">
            <v>1447492.96</v>
          </cell>
          <cell r="AE288">
            <v>1478786.79</v>
          </cell>
          <cell r="AF288">
            <v>1566465.43</v>
          </cell>
          <cell r="AG288">
            <v>1666260.04</v>
          </cell>
          <cell r="AH288">
            <v>1682567.77</v>
          </cell>
          <cell r="AI288">
            <v>1683367.77</v>
          </cell>
          <cell r="AJ288">
            <v>1834133.2</v>
          </cell>
          <cell r="AK288">
            <v>0</v>
          </cell>
          <cell r="AM288">
            <v>0</v>
          </cell>
          <cell r="AN288">
            <v>0</v>
          </cell>
          <cell r="AO288">
            <v>289215.06</v>
          </cell>
          <cell r="AP288">
            <v>105615.45000000001</v>
          </cell>
          <cell r="AQ288">
            <v>50566.330000000016</v>
          </cell>
          <cell r="AR288">
            <v>345413.86999999994</v>
          </cell>
          <cell r="AS288">
            <v>15055.720000000088</v>
          </cell>
          <cell r="AT288">
            <v>74215.219999999972</v>
          </cell>
          <cell r="AU288">
            <v>42859.829999999958</v>
          </cell>
          <cell r="AV288">
            <v>38864.180000000051</v>
          </cell>
          <cell r="AW288">
            <v>55298.589999999967</v>
          </cell>
          <cell r="AX288">
            <v>24799.199999999953</v>
          </cell>
          <cell r="AY288">
            <v>500017.67</v>
          </cell>
          <cell r="AZ288">
            <v>651217.06000000006</v>
          </cell>
          <cell r="BA288">
            <v>113765.80000000005</v>
          </cell>
          <cell r="BB288">
            <v>69719.399999999907</v>
          </cell>
          <cell r="BC288">
            <v>58608.540000000037</v>
          </cell>
          <cell r="BD288">
            <v>54164.489999999991</v>
          </cell>
          <cell r="BE288">
            <v>31293.830000000075</v>
          </cell>
          <cell r="BF288">
            <v>87678.639999999898</v>
          </cell>
          <cell r="BG288">
            <v>99794.610000000102</v>
          </cell>
          <cell r="BH288">
            <v>16307.729999999981</v>
          </cell>
          <cell r="BI288">
            <v>800</v>
          </cell>
          <cell r="BJ288">
            <v>150765.42999999993</v>
          </cell>
          <cell r="BK288">
            <v>0</v>
          </cell>
        </row>
        <row r="289">
          <cell r="D289">
            <v>816010</v>
          </cell>
          <cell r="E289" t="str">
            <v>Uncaser Repairs</v>
          </cell>
          <cell r="F289">
            <v>835201000</v>
          </cell>
          <cell r="G289" t="str">
            <v>Repairs &amp; Maintenance - external service</v>
          </cell>
          <cell r="H289">
            <v>0</v>
          </cell>
          <cell r="I289" t="str">
            <v/>
          </cell>
          <cell r="K289" t="str">
            <v/>
          </cell>
          <cell r="M289">
            <v>0</v>
          </cell>
          <cell r="N289">
            <v>59770.34</v>
          </cell>
          <cell r="O289">
            <v>72131.009999999995</v>
          </cell>
          <cell r="P289">
            <v>72131.009999999995</v>
          </cell>
          <cell r="Q289">
            <v>81685.81</v>
          </cell>
          <cell r="R289">
            <v>451246.4</v>
          </cell>
          <cell r="S289">
            <v>491746.56</v>
          </cell>
          <cell r="T289">
            <v>491878.59</v>
          </cell>
          <cell r="U289">
            <v>630416.37</v>
          </cell>
          <cell r="V289">
            <v>647499.25</v>
          </cell>
          <cell r="W289">
            <v>647499.25</v>
          </cell>
          <cell r="X289">
            <v>661176.03</v>
          </cell>
          <cell r="Y289">
            <v>43719.45</v>
          </cell>
          <cell r="Z289">
            <v>52519.45</v>
          </cell>
          <cell r="AA289">
            <v>55923.38</v>
          </cell>
          <cell r="AB289">
            <v>80253.63</v>
          </cell>
          <cell r="AC289">
            <v>98830.74</v>
          </cell>
          <cell r="AD289">
            <v>449393.98</v>
          </cell>
          <cell r="AE289">
            <v>467207.64</v>
          </cell>
          <cell r="AF289">
            <v>495980.26</v>
          </cell>
          <cell r="AG289">
            <v>525934.01</v>
          </cell>
          <cell r="AH289">
            <v>525934.01</v>
          </cell>
          <cell r="AI289">
            <v>531743.51</v>
          </cell>
          <cell r="AJ289">
            <v>548347.48</v>
          </cell>
          <cell r="AK289">
            <v>0</v>
          </cell>
          <cell r="AM289">
            <v>0</v>
          </cell>
          <cell r="AN289">
            <v>59770.34</v>
          </cell>
          <cell r="AO289">
            <v>12360.669999999998</v>
          </cell>
          <cell r="AP289">
            <v>0</v>
          </cell>
          <cell r="AQ289">
            <v>9554.8000000000029</v>
          </cell>
          <cell r="AR289">
            <v>369560.59</v>
          </cell>
          <cell r="AS289">
            <v>40500.159999999974</v>
          </cell>
          <cell r="AT289">
            <v>132.03000000002794</v>
          </cell>
          <cell r="AU289">
            <v>138537.77999999997</v>
          </cell>
          <cell r="AV289">
            <v>17082.880000000005</v>
          </cell>
          <cell r="AW289">
            <v>0</v>
          </cell>
          <cell r="AX289">
            <v>13676.780000000028</v>
          </cell>
          <cell r="AY289">
            <v>43719.45</v>
          </cell>
          <cell r="AZ289">
            <v>8800</v>
          </cell>
          <cell r="BA289">
            <v>3403.9300000000003</v>
          </cell>
          <cell r="BB289">
            <v>24330.250000000007</v>
          </cell>
          <cell r="BC289">
            <v>18577.11</v>
          </cell>
          <cell r="BD289">
            <v>350563.24</v>
          </cell>
          <cell r="BE289">
            <v>17813.660000000033</v>
          </cell>
          <cell r="BF289">
            <v>28772.619999999995</v>
          </cell>
          <cell r="BG289">
            <v>29953.75</v>
          </cell>
          <cell r="BH289">
            <v>0</v>
          </cell>
          <cell r="BI289">
            <v>5809.5</v>
          </cell>
          <cell r="BJ289">
            <v>16603.969999999972</v>
          </cell>
          <cell r="BK289">
            <v>0</v>
          </cell>
        </row>
        <row r="290">
          <cell r="D290">
            <v>816011</v>
          </cell>
          <cell r="E290" t="str">
            <v>Date Coder Repairs</v>
          </cell>
          <cell r="F290">
            <v>835201000</v>
          </cell>
          <cell r="G290" t="str">
            <v>Repairs &amp; Maintenance - external service</v>
          </cell>
          <cell r="H290">
            <v>0</v>
          </cell>
          <cell r="I290" t="str">
            <v/>
          </cell>
          <cell r="K290" t="str">
            <v/>
          </cell>
          <cell r="M290">
            <v>5920</v>
          </cell>
          <cell r="N290">
            <v>5920</v>
          </cell>
          <cell r="O290">
            <v>5920</v>
          </cell>
          <cell r="P290">
            <v>10041.540000000001</v>
          </cell>
          <cell r="Q290">
            <v>216678.21</v>
          </cell>
          <cell r="R290">
            <v>222178.21</v>
          </cell>
          <cell r="S290">
            <v>325015.71000000002</v>
          </cell>
          <cell r="T290">
            <v>508323.71</v>
          </cell>
          <cell r="U290">
            <v>937753.31</v>
          </cell>
          <cell r="V290">
            <v>952820.31</v>
          </cell>
          <cell r="W290">
            <v>1023887.31</v>
          </cell>
          <cell r="X290">
            <v>1038953.31</v>
          </cell>
          <cell r="Y290">
            <v>0</v>
          </cell>
          <cell r="Z290">
            <v>55038.25</v>
          </cell>
          <cell r="AA290">
            <v>156844.75</v>
          </cell>
          <cell r="AB290">
            <v>299642.75</v>
          </cell>
          <cell r="AC290">
            <v>320282.75</v>
          </cell>
          <cell r="AD290">
            <v>506379.42</v>
          </cell>
          <cell r="AE290">
            <v>533872.92000000004</v>
          </cell>
          <cell r="AF290">
            <v>555852.92000000004</v>
          </cell>
          <cell r="AG290">
            <v>648358.55000000005</v>
          </cell>
          <cell r="AH290">
            <v>722013.17</v>
          </cell>
          <cell r="AI290">
            <v>721993.17</v>
          </cell>
          <cell r="AJ290">
            <v>721993.17</v>
          </cell>
          <cell r="AK290">
            <v>81268.7</v>
          </cell>
          <cell r="AM290">
            <v>5920</v>
          </cell>
          <cell r="AN290">
            <v>0</v>
          </cell>
          <cell r="AO290">
            <v>0</v>
          </cell>
          <cell r="AP290">
            <v>4121.5400000000009</v>
          </cell>
          <cell r="AQ290">
            <v>206636.66999999998</v>
          </cell>
          <cell r="AR290">
            <v>5500</v>
          </cell>
          <cell r="AS290">
            <v>102837.50000000003</v>
          </cell>
          <cell r="AT290">
            <v>183308</v>
          </cell>
          <cell r="AU290">
            <v>429429.60000000003</v>
          </cell>
          <cell r="AV290">
            <v>15067</v>
          </cell>
          <cell r="AW290">
            <v>71067</v>
          </cell>
          <cell r="AX290">
            <v>15066</v>
          </cell>
          <cell r="AY290">
            <v>0</v>
          </cell>
          <cell r="AZ290">
            <v>55038.25</v>
          </cell>
          <cell r="BA290">
            <v>101806.5</v>
          </cell>
          <cell r="BB290">
            <v>142798</v>
          </cell>
          <cell r="BC290">
            <v>20640</v>
          </cell>
          <cell r="BD290">
            <v>186096.66999999998</v>
          </cell>
          <cell r="BE290">
            <v>27493.500000000058</v>
          </cell>
          <cell r="BF290">
            <v>21980</v>
          </cell>
          <cell r="BG290">
            <v>92505.63</v>
          </cell>
          <cell r="BH290">
            <v>73654.62</v>
          </cell>
          <cell r="BI290">
            <v>-20</v>
          </cell>
          <cell r="BJ290">
            <v>0</v>
          </cell>
          <cell r="BK290">
            <v>81268.7</v>
          </cell>
        </row>
        <row r="291">
          <cell r="D291">
            <v>816012</v>
          </cell>
          <cell r="E291" t="str">
            <v>AHU Repairs</v>
          </cell>
          <cell r="F291">
            <v>835201000</v>
          </cell>
          <cell r="G291" t="str">
            <v>Repairs &amp; Maintenance - external service</v>
          </cell>
          <cell r="H291">
            <v>0</v>
          </cell>
          <cell r="I291" t="str">
            <v/>
          </cell>
          <cell r="K291" t="str">
            <v/>
          </cell>
          <cell r="M291">
            <v>18000</v>
          </cell>
          <cell r="N291">
            <v>27750</v>
          </cell>
          <cell r="O291">
            <v>27750</v>
          </cell>
          <cell r="P291">
            <v>27750</v>
          </cell>
          <cell r="Q291">
            <v>27750</v>
          </cell>
          <cell r="R291">
            <v>27750</v>
          </cell>
          <cell r="S291">
            <v>48549.3</v>
          </cell>
          <cell r="T291">
            <v>48549.3</v>
          </cell>
          <cell r="U291">
            <v>48549.3</v>
          </cell>
          <cell r="V291">
            <v>48549.3</v>
          </cell>
          <cell r="W291">
            <v>48549.3</v>
          </cell>
          <cell r="X291">
            <v>48549.3</v>
          </cell>
          <cell r="Y291">
            <v>0</v>
          </cell>
          <cell r="Z291">
            <v>0</v>
          </cell>
          <cell r="AA291">
            <v>0</v>
          </cell>
          <cell r="AB291">
            <v>0</v>
          </cell>
          <cell r="AC291">
            <v>0</v>
          </cell>
          <cell r="AD291">
            <v>0</v>
          </cell>
          <cell r="AE291">
            <v>0</v>
          </cell>
          <cell r="AF291">
            <v>0</v>
          </cell>
          <cell r="AG291">
            <v>10500</v>
          </cell>
          <cell r="AH291">
            <v>10500</v>
          </cell>
          <cell r="AI291">
            <v>10500</v>
          </cell>
          <cell r="AJ291">
            <v>10500</v>
          </cell>
          <cell r="AK291">
            <v>0</v>
          </cell>
          <cell r="AM291">
            <v>18000</v>
          </cell>
          <cell r="AN291">
            <v>9750</v>
          </cell>
          <cell r="AO291">
            <v>0</v>
          </cell>
          <cell r="AP291">
            <v>0</v>
          </cell>
          <cell r="AQ291">
            <v>0</v>
          </cell>
          <cell r="AR291">
            <v>0</v>
          </cell>
          <cell r="AS291">
            <v>20799.300000000003</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10500</v>
          </cell>
          <cell r="BH291">
            <v>0</v>
          </cell>
          <cell r="BI291">
            <v>0</v>
          </cell>
          <cell r="BJ291">
            <v>0</v>
          </cell>
          <cell r="BK291">
            <v>0</v>
          </cell>
        </row>
        <row r="292">
          <cell r="D292">
            <v>816013</v>
          </cell>
          <cell r="E292" t="str">
            <v>EBI Repair</v>
          </cell>
          <cell r="F292">
            <v>835201000</v>
          </cell>
          <cell r="G292" t="str">
            <v>Repairs &amp; Maintenance - external service</v>
          </cell>
          <cell r="H292">
            <v>0</v>
          </cell>
          <cell r="I292" t="str">
            <v/>
          </cell>
          <cell r="K292" t="str">
            <v/>
          </cell>
          <cell r="M292">
            <v>0</v>
          </cell>
          <cell r="N292">
            <v>19655.11</v>
          </cell>
          <cell r="O292">
            <v>19655.11</v>
          </cell>
          <cell r="P292">
            <v>19655.11</v>
          </cell>
          <cell r="Q292">
            <v>19655.11</v>
          </cell>
          <cell r="R292">
            <v>19655.11</v>
          </cell>
          <cell r="S292">
            <v>43395.11</v>
          </cell>
          <cell r="T292">
            <v>43395.11</v>
          </cell>
          <cell r="U292">
            <v>43503.839999999997</v>
          </cell>
          <cell r="V292">
            <v>43503.839999999997</v>
          </cell>
          <cell r="W292">
            <v>43503.839999999997</v>
          </cell>
          <cell r="X292">
            <v>63139.839999999997</v>
          </cell>
          <cell r="Y292">
            <v>9259.64</v>
          </cell>
          <cell r="Z292">
            <v>19797.46</v>
          </cell>
          <cell r="AA292">
            <v>48080.02</v>
          </cell>
          <cell r="AB292">
            <v>70539.839999999997</v>
          </cell>
          <cell r="AC292">
            <v>79698.84</v>
          </cell>
          <cell r="AD292">
            <v>187537.93</v>
          </cell>
          <cell r="AE292">
            <v>218160.84</v>
          </cell>
          <cell r="AF292">
            <v>246747.83</v>
          </cell>
          <cell r="AG292">
            <v>289431.78000000003</v>
          </cell>
          <cell r="AH292">
            <v>289775.98</v>
          </cell>
          <cell r="AI292">
            <v>289775.98</v>
          </cell>
          <cell r="AJ292">
            <v>290120.18</v>
          </cell>
          <cell r="AK292">
            <v>0</v>
          </cell>
          <cell r="AM292">
            <v>0</v>
          </cell>
          <cell r="AN292">
            <v>19655.11</v>
          </cell>
          <cell r="AO292">
            <v>0</v>
          </cell>
          <cell r="AP292">
            <v>0</v>
          </cell>
          <cell r="AQ292">
            <v>0</v>
          </cell>
          <cell r="AR292">
            <v>0</v>
          </cell>
          <cell r="AS292">
            <v>23740</v>
          </cell>
          <cell r="AT292">
            <v>0</v>
          </cell>
          <cell r="AU292">
            <v>108.72999999999593</v>
          </cell>
          <cell r="AV292">
            <v>0</v>
          </cell>
          <cell r="AW292">
            <v>0</v>
          </cell>
          <cell r="AX292">
            <v>19636</v>
          </cell>
          <cell r="AY292">
            <v>9259.64</v>
          </cell>
          <cell r="AZ292">
            <v>10537.82</v>
          </cell>
          <cell r="BA292">
            <v>28282.559999999998</v>
          </cell>
          <cell r="BB292">
            <v>22459.82</v>
          </cell>
          <cell r="BC292">
            <v>9159</v>
          </cell>
          <cell r="BD292">
            <v>107839.09</v>
          </cell>
          <cell r="BE292">
            <v>30622.910000000003</v>
          </cell>
          <cell r="BF292">
            <v>28586.989999999991</v>
          </cell>
          <cell r="BG292">
            <v>42683.950000000041</v>
          </cell>
          <cell r="BH292">
            <v>344.19999999995343</v>
          </cell>
          <cell r="BI292">
            <v>0</v>
          </cell>
          <cell r="BJ292">
            <v>344.20000000001164</v>
          </cell>
          <cell r="BK292">
            <v>0</v>
          </cell>
        </row>
        <row r="293">
          <cell r="D293">
            <v>816014</v>
          </cell>
          <cell r="E293" t="str">
            <v>Other Repairs</v>
          </cell>
          <cell r="F293">
            <v>835201000</v>
          </cell>
          <cell r="G293" t="str">
            <v>Repairs &amp; Maintenance - external service</v>
          </cell>
          <cell r="H293">
            <v>0</v>
          </cell>
          <cell r="I293" t="str">
            <v/>
          </cell>
          <cell r="K293" t="str">
            <v/>
          </cell>
          <cell r="M293">
            <v>0</v>
          </cell>
          <cell r="N293">
            <v>565</v>
          </cell>
          <cell r="O293">
            <v>565</v>
          </cell>
          <cell r="P293">
            <v>565</v>
          </cell>
          <cell r="Q293">
            <v>3685</v>
          </cell>
          <cell r="R293">
            <v>27810.32</v>
          </cell>
          <cell r="S293">
            <v>29505.32</v>
          </cell>
          <cell r="T293">
            <v>29505.32</v>
          </cell>
          <cell r="U293">
            <v>29695.599999999999</v>
          </cell>
          <cell r="V293">
            <v>29695.599999999999</v>
          </cell>
          <cell r="W293">
            <v>29695.599999999999</v>
          </cell>
          <cell r="X293">
            <v>29695.599999999999</v>
          </cell>
          <cell r="Y293">
            <v>0</v>
          </cell>
          <cell r="Z293">
            <v>2890.8</v>
          </cell>
          <cell r="AA293">
            <v>2890.8</v>
          </cell>
          <cell r="AB293">
            <v>2890.8</v>
          </cell>
          <cell r="AC293">
            <v>2890.8</v>
          </cell>
          <cell r="AD293">
            <v>35164.639999999999</v>
          </cell>
          <cell r="AE293">
            <v>61664.639999999999</v>
          </cell>
          <cell r="AF293">
            <v>61664.639999999999</v>
          </cell>
          <cell r="AG293">
            <v>98914.64</v>
          </cell>
          <cell r="AH293">
            <v>156916.64000000001</v>
          </cell>
          <cell r="AI293">
            <v>287016.64</v>
          </cell>
          <cell r="AJ293">
            <v>424550.14</v>
          </cell>
          <cell r="AK293">
            <v>148204.5</v>
          </cell>
          <cell r="AM293">
            <v>0</v>
          </cell>
          <cell r="AN293">
            <v>565</v>
          </cell>
          <cell r="AO293">
            <v>0</v>
          </cell>
          <cell r="AP293">
            <v>0</v>
          </cell>
          <cell r="AQ293">
            <v>3120</v>
          </cell>
          <cell r="AR293">
            <v>24125.32</v>
          </cell>
          <cell r="AS293">
            <v>1695</v>
          </cell>
          <cell r="AT293">
            <v>0</v>
          </cell>
          <cell r="AU293">
            <v>190.27999999999884</v>
          </cell>
          <cell r="AV293">
            <v>0</v>
          </cell>
          <cell r="AW293">
            <v>0</v>
          </cell>
          <cell r="AX293">
            <v>0</v>
          </cell>
          <cell r="AY293">
            <v>0</v>
          </cell>
          <cell r="AZ293">
            <v>2890.8</v>
          </cell>
          <cell r="BA293">
            <v>0</v>
          </cell>
          <cell r="BB293">
            <v>0</v>
          </cell>
          <cell r="BC293">
            <v>0</v>
          </cell>
          <cell r="BD293">
            <v>32273.84</v>
          </cell>
          <cell r="BE293">
            <v>26500</v>
          </cell>
          <cell r="BF293">
            <v>0</v>
          </cell>
          <cell r="BG293">
            <v>37250</v>
          </cell>
          <cell r="BH293">
            <v>58002.000000000015</v>
          </cell>
          <cell r="BI293">
            <v>130100</v>
          </cell>
          <cell r="BJ293">
            <v>137533.5</v>
          </cell>
          <cell r="BK293">
            <v>148204.5</v>
          </cell>
        </row>
        <row r="294">
          <cell r="D294">
            <v>816015</v>
          </cell>
          <cell r="E294" t="str">
            <v xml:space="preserve"> Services Repairs           </v>
          </cell>
          <cell r="F294">
            <v>835201000</v>
          </cell>
          <cell r="G294" t="str">
            <v>Repairs &amp; Maintenance - external service</v>
          </cell>
          <cell r="H294">
            <v>0</v>
          </cell>
          <cell r="I294" t="str">
            <v/>
          </cell>
          <cell r="K294" t="str">
            <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row>
        <row r="295">
          <cell r="D295">
            <v>816016</v>
          </cell>
          <cell r="E295" t="str">
            <v>Bottle Conveyor Repairs</v>
          </cell>
          <cell r="F295">
            <v>835201000</v>
          </cell>
          <cell r="G295" t="str">
            <v>Repairs &amp; Maintenance - external service</v>
          </cell>
          <cell r="H295">
            <v>0</v>
          </cell>
          <cell r="I295" t="str">
            <v/>
          </cell>
          <cell r="K295" t="str">
            <v/>
          </cell>
          <cell r="M295">
            <v>8890.7999999999993</v>
          </cell>
          <cell r="N295">
            <v>102463.67999999999</v>
          </cell>
          <cell r="O295">
            <v>111904.12</v>
          </cell>
          <cell r="P295">
            <v>282313.76</v>
          </cell>
          <cell r="Q295">
            <v>572581.68000000005</v>
          </cell>
          <cell r="R295">
            <v>627438.68000000005</v>
          </cell>
          <cell r="S295">
            <v>740729.34</v>
          </cell>
          <cell r="T295">
            <v>989638.28</v>
          </cell>
          <cell r="U295">
            <v>1017869.81</v>
          </cell>
          <cell r="V295">
            <v>1019869.81</v>
          </cell>
          <cell r="W295">
            <v>1019869.81</v>
          </cell>
          <cell r="X295">
            <v>1019869.81</v>
          </cell>
          <cell r="Y295">
            <v>36094.29</v>
          </cell>
          <cell r="Z295">
            <v>155080.49</v>
          </cell>
          <cell r="AA295">
            <v>300390.36</v>
          </cell>
          <cell r="AB295">
            <v>384677.04</v>
          </cell>
          <cell r="AC295">
            <v>1001951.46</v>
          </cell>
          <cell r="AD295">
            <v>1008439.81</v>
          </cell>
          <cell r="AE295">
            <v>1177684.29</v>
          </cell>
          <cell r="AF295">
            <v>1291912.77</v>
          </cell>
          <cell r="AG295">
            <v>1373968.85</v>
          </cell>
          <cell r="AH295">
            <v>1383717</v>
          </cell>
          <cell r="AI295">
            <v>1570426.3</v>
          </cell>
          <cell r="AJ295">
            <v>1708687.03</v>
          </cell>
          <cell r="AK295">
            <v>1218</v>
          </cell>
          <cell r="AM295">
            <v>8890.7999999999993</v>
          </cell>
          <cell r="AN295">
            <v>93572.87999999999</v>
          </cell>
          <cell r="AO295">
            <v>9440.4400000000023</v>
          </cell>
          <cell r="AP295">
            <v>170409.64</v>
          </cell>
          <cell r="AQ295">
            <v>290267.92000000004</v>
          </cell>
          <cell r="AR295">
            <v>54857</v>
          </cell>
          <cell r="AS295">
            <v>113290.65999999992</v>
          </cell>
          <cell r="AT295">
            <v>248908.94000000006</v>
          </cell>
          <cell r="AU295">
            <v>28231.530000000028</v>
          </cell>
          <cell r="AV295">
            <v>2000</v>
          </cell>
          <cell r="AW295">
            <v>0</v>
          </cell>
          <cell r="AX295">
            <v>0</v>
          </cell>
          <cell r="AY295">
            <v>36094.29</v>
          </cell>
          <cell r="AZ295">
            <v>118986.19999999998</v>
          </cell>
          <cell r="BA295">
            <v>145309.87</v>
          </cell>
          <cell r="BB295">
            <v>84286.68</v>
          </cell>
          <cell r="BC295">
            <v>617274.41999999993</v>
          </cell>
          <cell r="BD295">
            <v>6488.3500000000931</v>
          </cell>
          <cell r="BE295">
            <v>169244.47999999998</v>
          </cell>
          <cell r="BF295">
            <v>114228.47999999998</v>
          </cell>
          <cell r="BG295">
            <v>82056.080000000075</v>
          </cell>
          <cell r="BH295">
            <v>9748.1499999999069</v>
          </cell>
          <cell r="BI295">
            <v>186709.30000000005</v>
          </cell>
          <cell r="BJ295">
            <v>138260.72999999998</v>
          </cell>
          <cell r="BK295">
            <v>1218</v>
          </cell>
        </row>
        <row r="296">
          <cell r="D296">
            <v>816017</v>
          </cell>
          <cell r="E296" t="str">
            <v>Air conveyor Repair</v>
          </cell>
          <cell r="F296">
            <v>835201000</v>
          </cell>
          <cell r="G296" t="str">
            <v>Repairs &amp; Maintenance - external service</v>
          </cell>
          <cell r="H296">
            <v>0</v>
          </cell>
          <cell r="I296" t="str">
            <v/>
          </cell>
          <cell r="K296" t="str">
            <v/>
          </cell>
          <cell r="M296">
            <v>82360.94</v>
          </cell>
          <cell r="N296">
            <v>82360.94</v>
          </cell>
          <cell r="O296">
            <v>708976.1</v>
          </cell>
          <cell r="P296">
            <v>710802.63</v>
          </cell>
          <cell r="Q296">
            <v>710802.63</v>
          </cell>
          <cell r="R296">
            <v>710802.63</v>
          </cell>
          <cell r="S296">
            <v>822104</v>
          </cell>
          <cell r="T296">
            <v>844502.6</v>
          </cell>
          <cell r="U296">
            <v>856702.6</v>
          </cell>
          <cell r="V296">
            <v>870793.06</v>
          </cell>
          <cell r="W296">
            <v>879793.06</v>
          </cell>
          <cell r="X296">
            <v>879793.06</v>
          </cell>
          <cell r="Y296">
            <v>33066.57</v>
          </cell>
          <cell r="Z296">
            <v>49337.5</v>
          </cell>
          <cell r="AA296">
            <v>132636.75</v>
          </cell>
          <cell r="AB296">
            <v>136838.20000000001</v>
          </cell>
          <cell r="AC296">
            <v>140720.38</v>
          </cell>
          <cell r="AD296">
            <v>140720.38</v>
          </cell>
          <cell r="AE296">
            <v>140720.38</v>
          </cell>
          <cell r="AF296">
            <v>140720.38</v>
          </cell>
          <cell r="AG296">
            <v>513310.38</v>
          </cell>
          <cell r="AH296">
            <v>515034</v>
          </cell>
          <cell r="AI296">
            <v>843513.61</v>
          </cell>
          <cell r="AJ296">
            <v>887061.43</v>
          </cell>
          <cell r="AK296">
            <v>331736.8</v>
          </cell>
          <cell r="AM296">
            <v>82360.94</v>
          </cell>
          <cell r="AN296">
            <v>0</v>
          </cell>
          <cell r="AO296">
            <v>626615.15999999992</v>
          </cell>
          <cell r="AP296">
            <v>1826.5300000000279</v>
          </cell>
          <cell r="AQ296">
            <v>0</v>
          </cell>
          <cell r="AR296">
            <v>0</v>
          </cell>
          <cell r="AS296">
            <v>111301.37</v>
          </cell>
          <cell r="AT296">
            <v>22398.599999999977</v>
          </cell>
          <cell r="AU296">
            <v>12200</v>
          </cell>
          <cell r="AV296">
            <v>14090.460000000079</v>
          </cell>
          <cell r="AW296">
            <v>9000</v>
          </cell>
          <cell r="AX296">
            <v>0</v>
          </cell>
          <cell r="AY296">
            <v>33066.57</v>
          </cell>
          <cell r="AZ296">
            <v>16270.93</v>
          </cell>
          <cell r="BA296">
            <v>83299.25</v>
          </cell>
          <cell r="BB296">
            <v>4201.4500000000116</v>
          </cell>
          <cell r="BC296">
            <v>3882.179999999993</v>
          </cell>
          <cell r="BD296">
            <v>0</v>
          </cell>
          <cell r="BE296">
            <v>0</v>
          </cell>
          <cell r="BF296">
            <v>0</v>
          </cell>
          <cell r="BG296">
            <v>372590</v>
          </cell>
          <cell r="BH296">
            <v>1723.6199999999953</v>
          </cell>
          <cell r="BI296">
            <v>328479.61</v>
          </cell>
          <cell r="BJ296">
            <v>43547.820000000065</v>
          </cell>
          <cell r="BK296">
            <v>331736.8</v>
          </cell>
        </row>
        <row r="297">
          <cell r="D297">
            <v>816018</v>
          </cell>
          <cell r="E297" t="str">
            <v>Blower repair</v>
          </cell>
          <cell r="F297">
            <v>835201000</v>
          </cell>
          <cell r="G297" t="str">
            <v>Repairs &amp; Maintenance - external service</v>
          </cell>
          <cell r="H297">
            <v>0</v>
          </cell>
          <cell r="I297" t="str">
            <v/>
          </cell>
          <cell r="K297" t="str">
            <v/>
          </cell>
          <cell r="M297">
            <v>0</v>
          </cell>
          <cell r="N297">
            <v>0</v>
          </cell>
          <cell r="O297">
            <v>0</v>
          </cell>
          <cell r="P297">
            <v>0</v>
          </cell>
          <cell r="Q297">
            <v>0</v>
          </cell>
          <cell r="R297">
            <v>0</v>
          </cell>
          <cell r="S297">
            <v>340</v>
          </cell>
          <cell r="T297">
            <v>340</v>
          </cell>
          <cell r="U297">
            <v>340</v>
          </cell>
          <cell r="V297">
            <v>340</v>
          </cell>
          <cell r="W297">
            <v>340</v>
          </cell>
          <cell r="X297">
            <v>340</v>
          </cell>
          <cell r="Y297">
            <v>0</v>
          </cell>
          <cell r="Z297">
            <v>0</v>
          </cell>
          <cell r="AA297">
            <v>0</v>
          </cell>
          <cell r="AB297">
            <v>0</v>
          </cell>
          <cell r="AC297">
            <v>0</v>
          </cell>
          <cell r="AD297">
            <v>3260</v>
          </cell>
          <cell r="AE297">
            <v>17260</v>
          </cell>
          <cell r="AF297">
            <v>17260</v>
          </cell>
          <cell r="AG297">
            <v>17260</v>
          </cell>
          <cell r="AH297">
            <v>17260</v>
          </cell>
          <cell r="AI297">
            <v>17260</v>
          </cell>
          <cell r="AJ297">
            <v>21544.560000000001</v>
          </cell>
          <cell r="AK297">
            <v>0</v>
          </cell>
          <cell r="AM297">
            <v>0</v>
          </cell>
          <cell r="AN297">
            <v>0</v>
          </cell>
          <cell r="AO297">
            <v>0</v>
          </cell>
          <cell r="AP297">
            <v>0</v>
          </cell>
          <cell r="AQ297">
            <v>0</v>
          </cell>
          <cell r="AR297">
            <v>0</v>
          </cell>
          <cell r="AS297">
            <v>340</v>
          </cell>
          <cell r="AT297">
            <v>0</v>
          </cell>
          <cell r="AU297">
            <v>0</v>
          </cell>
          <cell r="AV297">
            <v>0</v>
          </cell>
          <cell r="AW297">
            <v>0</v>
          </cell>
          <cell r="AX297">
            <v>0</v>
          </cell>
          <cell r="AY297">
            <v>0</v>
          </cell>
          <cell r="AZ297">
            <v>0</v>
          </cell>
          <cell r="BA297">
            <v>0</v>
          </cell>
          <cell r="BB297">
            <v>0</v>
          </cell>
          <cell r="BC297">
            <v>0</v>
          </cell>
          <cell r="BD297">
            <v>3260</v>
          </cell>
          <cell r="BE297">
            <v>14000</v>
          </cell>
          <cell r="BF297">
            <v>0</v>
          </cell>
          <cell r="BG297">
            <v>0</v>
          </cell>
          <cell r="BH297">
            <v>0</v>
          </cell>
          <cell r="BI297">
            <v>0</v>
          </cell>
          <cell r="BJ297">
            <v>4284.5600000000013</v>
          </cell>
          <cell r="BK297">
            <v>0</v>
          </cell>
        </row>
        <row r="298">
          <cell r="D298">
            <v>816019</v>
          </cell>
          <cell r="E298" t="str">
            <v>Rinser Repair</v>
          </cell>
          <cell r="F298">
            <v>835201000</v>
          </cell>
          <cell r="G298" t="str">
            <v>Repairs &amp; Maintenance - external service</v>
          </cell>
          <cell r="H298">
            <v>0</v>
          </cell>
          <cell r="I298" t="str">
            <v/>
          </cell>
          <cell r="K298" t="str">
            <v/>
          </cell>
          <cell r="M298">
            <v>552.88</v>
          </cell>
          <cell r="N298">
            <v>13438.18</v>
          </cell>
          <cell r="O298">
            <v>43504.37</v>
          </cell>
          <cell r="P298">
            <v>43504.37</v>
          </cell>
          <cell r="Q298">
            <v>68722.240000000005</v>
          </cell>
          <cell r="R298">
            <v>89676.83</v>
          </cell>
          <cell r="S298">
            <v>104693.31</v>
          </cell>
          <cell r="T298">
            <v>117715</v>
          </cell>
          <cell r="U298">
            <v>218847.75</v>
          </cell>
          <cell r="V298">
            <v>220329.79</v>
          </cell>
          <cell r="W298">
            <v>220329.79</v>
          </cell>
          <cell r="X298">
            <v>227491.31</v>
          </cell>
          <cell r="Y298">
            <v>119882.59</v>
          </cell>
          <cell r="Z298">
            <v>199929.21</v>
          </cell>
          <cell r="AA298">
            <v>199929.21</v>
          </cell>
          <cell r="AB298">
            <v>222599.41</v>
          </cell>
          <cell r="AC298">
            <v>254505.99</v>
          </cell>
          <cell r="AD298">
            <v>586803.19999999995</v>
          </cell>
          <cell r="AE298">
            <v>594957.92000000004</v>
          </cell>
          <cell r="AF298">
            <v>731590.38</v>
          </cell>
          <cell r="AG298">
            <v>1076965.1599999999</v>
          </cell>
          <cell r="AH298">
            <v>1076965.1599999999</v>
          </cell>
          <cell r="AI298">
            <v>1098215.1599999999</v>
          </cell>
          <cell r="AJ298">
            <v>1098215.1599999999</v>
          </cell>
          <cell r="AK298">
            <v>119533.71</v>
          </cell>
          <cell r="AM298">
            <v>552.88</v>
          </cell>
          <cell r="AN298">
            <v>12885.300000000001</v>
          </cell>
          <cell r="AO298">
            <v>30066.190000000002</v>
          </cell>
          <cell r="AP298">
            <v>0</v>
          </cell>
          <cell r="AQ298">
            <v>25217.870000000003</v>
          </cell>
          <cell r="AR298">
            <v>20954.589999999997</v>
          </cell>
          <cell r="AS298">
            <v>15016.479999999996</v>
          </cell>
          <cell r="AT298">
            <v>13021.690000000002</v>
          </cell>
          <cell r="AU298">
            <v>101132.75</v>
          </cell>
          <cell r="AV298">
            <v>1482.0400000000081</v>
          </cell>
          <cell r="AW298">
            <v>0</v>
          </cell>
          <cell r="AX298">
            <v>7161.5199999999895</v>
          </cell>
          <cell r="AY298">
            <v>119882.59</v>
          </cell>
          <cell r="AZ298">
            <v>80046.62</v>
          </cell>
          <cell r="BA298">
            <v>0</v>
          </cell>
          <cell r="BB298">
            <v>22670.200000000012</v>
          </cell>
          <cell r="BC298">
            <v>31906.579999999987</v>
          </cell>
          <cell r="BD298">
            <v>332297.20999999996</v>
          </cell>
          <cell r="BE298">
            <v>8154.7200000000885</v>
          </cell>
          <cell r="BF298">
            <v>136632.45999999996</v>
          </cell>
          <cell r="BG298">
            <v>345374.77999999991</v>
          </cell>
          <cell r="BH298">
            <v>0</v>
          </cell>
          <cell r="BI298">
            <v>21250</v>
          </cell>
          <cell r="BJ298">
            <v>0</v>
          </cell>
          <cell r="BK298">
            <v>119533.71</v>
          </cell>
        </row>
        <row r="299">
          <cell r="D299">
            <v>816020</v>
          </cell>
          <cell r="E299" t="str">
            <v>Filler Repair</v>
          </cell>
          <cell r="F299">
            <v>835201000</v>
          </cell>
          <cell r="G299" t="str">
            <v>Repairs &amp; Maintenance - external service</v>
          </cell>
          <cell r="H299">
            <v>0</v>
          </cell>
          <cell r="I299" t="str">
            <v/>
          </cell>
          <cell r="K299" t="str">
            <v/>
          </cell>
          <cell r="M299">
            <v>0</v>
          </cell>
          <cell r="N299">
            <v>0</v>
          </cell>
          <cell r="O299">
            <v>0</v>
          </cell>
          <cell r="P299">
            <v>0</v>
          </cell>
          <cell r="Q299">
            <v>0</v>
          </cell>
          <cell r="R299">
            <v>0</v>
          </cell>
          <cell r="S299">
            <v>28750</v>
          </cell>
          <cell r="T299">
            <v>28750</v>
          </cell>
          <cell r="U299">
            <v>28750</v>
          </cell>
          <cell r="V299">
            <v>28750</v>
          </cell>
          <cell r="W299">
            <v>28750</v>
          </cell>
          <cell r="X299">
            <v>28750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M299">
            <v>0</v>
          </cell>
          <cell r="AN299">
            <v>0</v>
          </cell>
          <cell r="AO299">
            <v>0</v>
          </cell>
          <cell r="AP299">
            <v>0</v>
          </cell>
          <cell r="AQ299">
            <v>0</v>
          </cell>
          <cell r="AR299">
            <v>0</v>
          </cell>
          <cell r="AS299">
            <v>28750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row>
        <row r="300">
          <cell r="D300">
            <v>816021</v>
          </cell>
          <cell r="E300" t="str">
            <v>Capper Repair</v>
          </cell>
          <cell r="F300">
            <v>835201000</v>
          </cell>
          <cell r="G300" t="str">
            <v>Repairs &amp; Maintenance - external service</v>
          </cell>
          <cell r="H300">
            <v>0</v>
          </cell>
          <cell r="I300" t="str">
            <v/>
          </cell>
          <cell r="K300" t="str">
            <v/>
          </cell>
          <cell r="M300">
            <v>42940.01</v>
          </cell>
          <cell r="N300">
            <v>42940.01</v>
          </cell>
          <cell r="O300">
            <v>44295.57</v>
          </cell>
          <cell r="P300">
            <v>46900.1</v>
          </cell>
          <cell r="Q300">
            <v>46900.1</v>
          </cell>
          <cell r="R300">
            <v>46900.1</v>
          </cell>
          <cell r="S300">
            <v>97150.1</v>
          </cell>
          <cell r="T300">
            <v>248446.35</v>
          </cell>
          <cell r="U300">
            <v>304254.34999999998</v>
          </cell>
          <cell r="V300">
            <v>304254.34999999998</v>
          </cell>
          <cell r="W300">
            <v>304254.34999999998</v>
          </cell>
          <cell r="X300">
            <v>305101.55</v>
          </cell>
          <cell r="Y300">
            <v>29677.06</v>
          </cell>
          <cell r="Z300">
            <v>372442.78</v>
          </cell>
          <cell r="AA300">
            <v>372442.78</v>
          </cell>
          <cell r="AB300">
            <v>409468.45</v>
          </cell>
          <cell r="AC300">
            <v>474628.69</v>
          </cell>
          <cell r="AD300">
            <v>483821.94</v>
          </cell>
          <cell r="AE300">
            <v>487446.81</v>
          </cell>
          <cell r="AF300">
            <v>490157.93</v>
          </cell>
          <cell r="AG300">
            <v>490157.93</v>
          </cell>
          <cell r="AH300">
            <v>490157.93</v>
          </cell>
          <cell r="AI300">
            <v>532123.25</v>
          </cell>
          <cell r="AJ300">
            <v>532123.25</v>
          </cell>
          <cell r="AK300">
            <v>0</v>
          </cell>
          <cell r="AM300">
            <v>42940.01</v>
          </cell>
          <cell r="AN300">
            <v>0</v>
          </cell>
          <cell r="AO300">
            <v>1355.5599999999977</v>
          </cell>
          <cell r="AP300">
            <v>2604.5299999999988</v>
          </cell>
          <cell r="AQ300">
            <v>0</v>
          </cell>
          <cell r="AR300">
            <v>0</v>
          </cell>
          <cell r="AS300">
            <v>50250.000000000007</v>
          </cell>
          <cell r="AT300">
            <v>151296.25</v>
          </cell>
          <cell r="AU300">
            <v>55807.999999999971</v>
          </cell>
          <cell r="AV300">
            <v>0</v>
          </cell>
          <cell r="AW300">
            <v>0</v>
          </cell>
          <cell r="AX300">
            <v>847.20000000001164</v>
          </cell>
          <cell r="AY300">
            <v>29677.06</v>
          </cell>
          <cell r="AZ300">
            <v>342765.72000000003</v>
          </cell>
          <cell r="BA300">
            <v>0</v>
          </cell>
          <cell r="BB300">
            <v>37025.669999999984</v>
          </cell>
          <cell r="BC300">
            <v>65160.239999999991</v>
          </cell>
          <cell r="BD300">
            <v>9193.25</v>
          </cell>
          <cell r="BE300">
            <v>3624.8699999999953</v>
          </cell>
          <cell r="BF300">
            <v>2711.1199999999953</v>
          </cell>
          <cell r="BG300">
            <v>0</v>
          </cell>
          <cell r="BH300">
            <v>0</v>
          </cell>
          <cell r="BI300">
            <v>41965.320000000007</v>
          </cell>
          <cell r="BJ300">
            <v>0</v>
          </cell>
          <cell r="BK300">
            <v>0</v>
          </cell>
        </row>
        <row r="301">
          <cell r="D301">
            <v>816022</v>
          </cell>
          <cell r="E301" t="str">
            <v>Cartoon conveyor repair</v>
          </cell>
          <cell r="F301">
            <v>835201000</v>
          </cell>
          <cell r="G301" t="str">
            <v>Repairs &amp; Maintenance - external service</v>
          </cell>
          <cell r="H301">
            <v>0</v>
          </cell>
          <cell r="I301" t="str">
            <v/>
          </cell>
          <cell r="K301" t="str">
            <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row>
        <row r="302">
          <cell r="D302">
            <v>816023</v>
          </cell>
          <cell r="E302" t="str">
            <v>Bottle warmer Repair</v>
          </cell>
          <cell r="F302">
            <v>835201000</v>
          </cell>
          <cell r="G302" t="str">
            <v>Repairs &amp; Maintenance - external service</v>
          </cell>
          <cell r="H302">
            <v>0</v>
          </cell>
          <cell r="I302" t="str">
            <v/>
          </cell>
          <cell r="K302" t="str">
            <v/>
          </cell>
          <cell r="M302">
            <v>0</v>
          </cell>
          <cell r="N302">
            <v>0</v>
          </cell>
          <cell r="O302">
            <v>3655</v>
          </cell>
          <cell r="P302">
            <v>3655</v>
          </cell>
          <cell r="Q302">
            <v>64386.32</v>
          </cell>
          <cell r="R302">
            <v>64386.32</v>
          </cell>
          <cell r="S302">
            <v>64386.32</v>
          </cell>
          <cell r="T302">
            <v>105640.74</v>
          </cell>
          <cell r="U302">
            <v>136644.07999999999</v>
          </cell>
          <cell r="V302">
            <v>164512.01999999999</v>
          </cell>
          <cell r="W302">
            <v>164512.01999999999</v>
          </cell>
          <cell r="X302">
            <v>280512.02</v>
          </cell>
          <cell r="Y302">
            <v>0</v>
          </cell>
          <cell r="Z302">
            <v>47238.75</v>
          </cell>
          <cell r="AA302">
            <v>47238.75</v>
          </cell>
          <cell r="AB302">
            <v>47238.75</v>
          </cell>
          <cell r="AC302">
            <v>47238.75</v>
          </cell>
          <cell r="AD302">
            <v>47238.75</v>
          </cell>
          <cell r="AE302">
            <v>47238.75</v>
          </cell>
          <cell r="AF302">
            <v>47238.75</v>
          </cell>
          <cell r="AG302">
            <v>47238.75</v>
          </cell>
          <cell r="AH302">
            <v>47238.75</v>
          </cell>
          <cell r="AI302">
            <v>47238.75</v>
          </cell>
          <cell r="AJ302">
            <v>47238.75</v>
          </cell>
          <cell r="AK302">
            <v>0</v>
          </cell>
          <cell r="AM302">
            <v>0</v>
          </cell>
          <cell r="AN302">
            <v>0</v>
          </cell>
          <cell r="AO302">
            <v>3655</v>
          </cell>
          <cell r="AP302">
            <v>0</v>
          </cell>
          <cell r="AQ302">
            <v>60731.32</v>
          </cell>
          <cell r="AR302">
            <v>0</v>
          </cell>
          <cell r="AS302">
            <v>0</v>
          </cell>
          <cell r="AT302">
            <v>41254.420000000006</v>
          </cell>
          <cell r="AU302">
            <v>31003.339999999982</v>
          </cell>
          <cell r="AV302">
            <v>27867.940000000002</v>
          </cell>
          <cell r="AW302">
            <v>0</v>
          </cell>
          <cell r="AX302">
            <v>116000.00000000003</v>
          </cell>
          <cell r="AY302">
            <v>0</v>
          </cell>
          <cell r="AZ302">
            <v>47238.75</v>
          </cell>
          <cell r="BA302">
            <v>0</v>
          </cell>
          <cell r="BB302">
            <v>0</v>
          </cell>
          <cell r="BC302">
            <v>0</v>
          </cell>
          <cell r="BD302">
            <v>0</v>
          </cell>
          <cell r="BE302">
            <v>0</v>
          </cell>
          <cell r="BF302">
            <v>0</v>
          </cell>
          <cell r="BG302">
            <v>0</v>
          </cell>
          <cell r="BH302">
            <v>0</v>
          </cell>
          <cell r="BI302">
            <v>0</v>
          </cell>
          <cell r="BJ302">
            <v>0</v>
          </cell>
          <cell r="BK302">
            <v>0</v>
          </cell>
        </row>
        <row r="303">
          <cell r="D303">
            <v>816024</v>
          </cell>
          <cell r="E303" t="str">
            <v>Labelling machine Repair</v>
          </cell>
          <cell r="F303">
            <v>835201000</v>
          </cell>
          <cell r="G303" t="str">
            <v>Repairs &amp; Maintenance - external service</v>
          </cell>
          <cell r="H303">
            <v>0</v>
          </cell>
          <cell r="I303" t="str">
            <v/>
          </cell>
          <cell r="K303" t="str">
            <v/>
          </cell>
          <cell r="M303">
            <v>8555.64</v>
          </cell>
          <cell r="N303">
            <v>9355.64</v>
          </cell>
          <cell r="O303">
            <v>9584.5300000000007</v>
          </cell>
          <cell r="P303">
            <v>43387.18</v>
          </cell>
          <cell r="Q303">
            <v>80208.45</v>
          </cell>
          <cell r="R303">
            <v>132211.84</v>
          </cell>
          <cell r="S303">
            <v>199621.99</v>
          </cell>
          <cell r="T303">
            <v>254636.53</v>
          </cell>
          <cell r="U303">
            <v>271323.07</v>
          </cell>
          <cell r="V303">
            <v>271323.07</v>
          </cell>
          <cell r="W303">
            <v>271323.07</v>
          </cell>
          <cell r="X303">
            <v>381039.66</v>
          </cell>
          <cell r="Y303">
            <v>0</v>
          </cell>
          <cell r="Z303">
            <v>1669.9</v>
          </cell>
          <cell r="AA303">
            <v>11065.9</v>
          </cell>
          <cell r="AB303">
            <v>30088.67</v>
          </cell>
          <cell r="AC303">
            <v>35416.67</v>
          </cell>
          <cell r="AD303">
            <v>35416.67</v>
          </cell>
          <cell r="AE303">
            <v>442765.64</v>
          </cell>
          <cell r="AF303">
            <v>961553.35</v>
          </cell>
          <cell r="AG303">
            <v>969729.81</v>
          </cell>
          <cell r="AH303">
            <v>4662843.79</v>
          </cell>
          <cell r="AI303">
            <v>5182145.01</v>
          </cell>
          <cell r="AJ303">
            <v>5344256.34</v>
          </cell>
          <cell r="AK303">
            <v>0</v>
          </cell>
          <cell r="AM303">
            <v>8555.64</v>
          </cell>
          <cell r="AN303">
            <v>800</v>
          </cell>
          <cell r="AO303">
            <v>228.89000000000124</v>
          </cell>
          <cell r="AP303">
            <v>33802.65</v>
          </cell>
          <cell r="AQ303">
            <v>36821.269999999997</v>
          </cell>
          <cell r="AR303">
            <v>52003.39</v>
          </cell>
          <cell r="AS303">
            <v>67410.149999999994</v>
          </cell>
          <cell r="AT303">
            <v>55014.540000000008</v>
          </cell>
          <cell r="AU303">
            <v>16686.540000000008</v>
          </cell>
          <cell r="AV303">
            <v>0</v>
          </cell>
          <cell r="AW303">
            <v>0</v>
          </cell>
          <cell r="AX303">
            <v>109716.58999999997</v>
          </cell>
          <cell r="AY303">
            <v>0</v>
          </cell>
          <cell r="AZ303">
            <v>1669.9</v>
          </cell>
          <cell r="BA303">
            <v>9396</v>
          </cell>
          <cell r="BB303">
            <v>19022.769999999997</v>
          </cell>
          <cell r="BC303">
            <v>5328</v>
          </cell>
          <cell r="BD303">
            <v>0</v>
          </cell>
          <cell r="BE303">
            <v>407348.97000000003</v>
          </cell>
          <cell r="BF303">
            <v>518787.70999999996</v>
          </cell>
          <cell r="BG303">
            <v>8176.4600000000792</v>
          </cell>
          <cell r="BH303">
            <v>3693113.98</v>
          </cell>
          <cell r="BI303">
            <v>519301.21999999974</v>
          </cell>
          <cell r="BJ303">
            <v>162111.33000000007</v>
          </cell>
          <cell r="BK303">
            <v>0</v>
          </cell>
        </row>
        <row r="304">
          <cell r="D304">
            <v>816025</v>
          </cell>
          <cell r="E304" t="str">
            <v>Carton packer Repair</v>
          </cell>
          <cell r="F304">
            <v>835201000</v>
          </cell>
          <cell r="G304" t="str">
            <v>Repairs &amp; Maintenance - external service</v>
          </cell>
          <cell r="H304">
            <v>0</v>
          </cell>
          <cell r="I304" t="str">
            <v/>
          </cell>
          <cell r="K304" t="str">
            <v/>
          </cell>
          <cell r="M304">
            <v>0</v>
          </cell>
          <cell r="N304">
            <v>0</v>
          </cell>
          <cell r="O304">
            <v>0</v>
          </cell>
          <cell r="P304">
            <v>1385.58</v>
          </cell>
          <cell r="Q304">
            <v>80747.14</v>
          </cell>
          <cell r="R304">
            <v>86958.62</v>
          </cell>
          <cell r="S304">
            <v>86958.62</v>
          </cell>
          <cell r="T304">
            <v>86958.62</v>
          </cell>
          <cell r="U304">
            <v>86958.62</v>
          </cell>
          <cell r="V304">
            <v>86958.62</v>
          </cell>
          <cell r="W304">
            <v>86958.62</v>
          </cell>
          <cell r="X304">
            <v>88174.62</v>
          </cell>
          <cell r="Y304">
            <v>0</v>
          </cell>
          <cell r="Z304">
            <v>0</v>
          </cell>
          <cell r="AA304">
            <v>304</v>
          </cell>
          <cell r="AB304">
            <v>826.5</v>
          </cell>
          <cell r="AC304">
            <v>4133.33</v>
          </cell>
          <cell r="AD304">
            <v>4133.33</v>
          </cell>
          <cell r="AE304">
            <v>7303.56</v>
          </cell>
          <cell r="AF304">
            <v>7303.56</v>
          </cell>
          <cell r="AG304">
            <v>9048.56</v>
          </cell>
          <cell r="AH304">
            <v>9048.56</v>
          </cell>
          <cell r="AI304">
            <v>34986.629999999997</v>
          </cell>
          <cell r="AJ304">
            <v>36372.21</v>
          </cell>
          <cell r="AK304">
            <v>0</v>
          </cell>
          <cell r="AM304">
            <v>0</v>
          </cell>
          <cell r="AN304">
            <v>0</v>
          </cell>
          <cell r="AO304">
            <v>0</v>
          </cell>
          <cell r="AP304">
            <v>1385.58</v>
          </cell>
          <cell r="AQ304">
            <v>79361.56</v>
          </cell>
          <cell r="AR304">
            <v>6211.4799999999959</v>
          </cell>
          <cell r="AS304">
            <v>0</v>
          </cell>
          <cell r="AT304">
            <v>0</v>
          </cell>
          <cell r="AU304">
            <v>0</v>
          </cell>
          <cell r="AV304">
            <v>0</v>
          </cell>
          <cell r="AW304">
            <v>0</v>
          </cell>
          <cell r="AX304">
            <v>1216</v>
          </cell>
          <cell r="AY304">
            <v>0</v>
          </cell>
          <cell r="AZ304">
            <v>0</v>
          </cell>
          <cell r="BA304">
            <v>304</v>
          </cell>
          <cell r="BB304">
            <v>522.5</v>
          </cell>
          <cell r="BC304">
            <v>3306.83</v>
          </cell>
          <cell r="BD304">
            <v>0</v>
          </cell>
          <cell r="BE304">
            <v>3170.2300000000005</v>
          </cell>
          <cell r="BF304">
            <v>0</v>
          </cell>
          <cell r="BG304">
            <v>1744.9999999999991</v>
          </cell>
          <cell r="BH304">
            <v>0</v>
          </cell>
          <cell r="BI304">
            <v>25938.07</v>
          </cell>
          <cell r="BJ304">
            <v>1385.5800000000017</v>
          </cell>
          <cell r="BK304">
            <v>0</v>
          </cell>
        </row>
        <row r="305">
          <cell r="D305">
            <v>816026</v>
          </cell>
          <cell r="E305" t="str">
            <v>Blow Mould Repair</v>
          </cell>
          <cell r="F305">
            <v>835201000</v>
          </cell>
          <cell r="G305" t="str">
            <v>Repairs &amp; Maintenance - external service</v>
          </cell>
          <cell r="H305">
            <v>0</v>
          </cell>
          <cell r="I305" t="str">
            <v/>
          </cell>
          <cell r="K305" t="str">
            <v/>
          </cell>
          <cell r="M305">
            <v>1655392.29</v>
          </cell>
          <cell r="N305">
            <v>1686275.17</v>
          </cell>
          <cell r="O305">
            <v>1731315.99</v>
          </cell>
          <cell r="P305">
            <v>1919911.24</v>
          </cell>
          <cell r="Q305">
            <v>3559265.42</v>
          </cell>
          <cell r="R305">
            <v>3733678.29</v>
          </cell>
          <cell r="S305">
            <v>3834662.44</v>
          </cell>
          <cell r="T305">
            <v>4349376.97</v>
          </cell>
          <cell r="U305">
            <v>4395481.8899999997</v>
          </cell>
          <cell r="V305">
            <v>4397518.07</v>
          </cell>
          <cell r="W305">
            <v>4406325.79</v>
          </cell>
          <cell r="X305">
            <v>4881262.46</v>
          </cell>
          <cell r="Y305">
            <v>822914.8</v>
          </cell>
          <cell r="Z305">
            <v>1263617.7</v>
          </cell>
          <cell r="AA305">
            <v>1265553.0900000001</v>
          </cell>
          <cell r="AB305">
            <v>1286370.53</v>
          </cell>
          <cell r="AC305">
            <v>1315882.29</v>
          </cell>
          <cell r="AD305">
            <v>1658267.32</v>
          </cell>
          <cell r="AE305">
            <v>1699337.17</v>
          </cell>
          <cell r="AF305">
            <v>1810411.64</v>
          </cell>
          <cell r="AG305">
            <v>1907753.56</v>
          </cell>
          <cell r="AH305">
            <v>2023404.72</v>
          </cell>
          <cell r="AI305">
            <v>3097191.97</v>
          </cell>
          <cell r="AJ305">
            <v>4633600.82</v>
          </cell>
          <cell r="AK305">
            <v>573066.09</v>
          </cell>
          <cell r="AM305">
            <v>1655392.29</v>
          </cell>
          <cell r="AN305">
            <v>30882.879999999888</v>
          </cell>
          <cell r="AO305">
            <v>45040.820000000065</v>
          </cell>
          <cell r="AP305">
            <v>188595.25</v>
          </cell>
          <cell r="AQ305">
            <v>1639354.18</v>
          </cell>
          <cell r="AR305">
            <v>174412.87000000011</v>
          </cell>
          <cell r="AS305">
            <v>100984.14999999991</v>
          </cell>
          <cell r="AT305">
            <v>514714.5299999998</v>
          </cell>
          <cell r="AU305">
            <v>46104.919999999925</v>
          </cell>
          <cell r="AV305">
            <v>2036.1800000006333</v>
          </cell>
          <cell r="AW305">
            <v>8807.7199999997392</v>
          </cell>
          <cell r="AX305">
            <v>474936.66999999993</v>
          </cell>
          <cell r="AY305">
            <v>822914.8</v>
          </cell>
          <cell r="AZ305">
            <v>440702.89999999991</v>
          </cell>
          <cell r="BA305">
            <v>1935.3900000001304</v>
          </cell>
          <cell r="BB305">
            <v>20817.439999999944</v>
          </cell>
          <cell r="BC305">
            <v>29511.760000000009</v>
          </cell>
          <cell r="BD305">
            <v>342385.03</v>
          </cell>
          <cell r="BE305">
            <v>41069.84999999986</v>
          </cell>
          <cell r="BF305">
            <v>111074.46999999997</v>
          </cell>
          <cell r="BG305">
            <v>97341.920000000158</v>
          </cell>
          <cell r="BH305">
            <v>115651.15999999992</v>
          </cell>
          <cell r="BI305">
            <v>1073787.2500000002</v>
          </cell>
          <cell r="BJ305">
            <v>1536408.85</v>
          </cell>
          <cell r="BK305">
            <v>573066.09</v>
          </cell>
        </row>
        <row r="306">
          <cell r="D306">
            <v>816027</v>
          </cell>
          <cell r="E306" t="str">
            <v>HP Compressor Repair</v>
          </cell>
          <cell r="F306">
            <v>835201000</v>
          </cell>
          <cell r="G306" t="str">
            <v>Repairs &amp; Maintenance - external service</v>
          </cell>
          <cell r="H306">
            <v>0</v>
          </cell>
          <cell r="I306" t="str">
            <v/>
          </cell>
          <cell r="K306" t="str">
            <v/>
          </cell>
          <cell r="M306">
            <v>12634</v>
          </cell>
          <cell r="N306">
            <v>60805</v>
          </cell>
          <cell r="O306">
            <v>60805</v>
          </cell>
          <cell r="P306">
            <v>60805</v>
          </cell>
          <cell r="Q306">
            <v>908137.08</v>
          </cell>
          <cell r="R306">
            <v>958109.67</v>
          </cell>
          <cell r="S306">
            <v>963765.97</v>
          </cell>
          <cell r="T306">
            <v>963765.97</v>
          </cell>
          <cell r="U306">
            <v>963765.97</v>
          </cell>
          <cell r="V306">
            <v>963765.97</v>
          </cell>
          <cell r="W306">
            <v>963765.97</v>
          </cell>
          <cell r="X306">
            <v>1096365.82</v>
          </cell>
          <cell r="Y306">
            <v>10649</v>
          </cell>
          <cell r="Z306">
            <v>114557.16</v>
          </cell>
          <cell r="AA306">
            <v>115656.36</v>
          </cell>
          <cell r="AB306">
            <v>116808.99</v>
          </cell>
          <cell r="AC306">
            <v>116808.99</v>
          </cell>
          <cell r="AD306">
            <v>1355724.81</v>
          </cell>
          <cell r="AE306">
            <v>1750886.94</v>
          </cell>
          <cell r="AF306">
            <v>1764286.94</v>
          </cell>
          <cell r="AG306">
            <v>1809180.39</v>
          </cell>
          <cell r="AH306">
            <v>2046484.71</v>
          </cell>
          <cell r="AI306">
            <v>2104687.89</v>
          </cell>
          <cell r="AJ306">
            <v>2138865.4700000002</v>
          </cell>
          <cell r="AK306">
            <v>2238482.2400000002</v>
          </cell>
          <cell r="AM306">
            <v>12634</v>
          </cell>
          <cell r="AN306">
            <v>48171</v>
          </cell>
          <cell r="AO306">
            <v>0</v>
          </cell>
          <cell r="AP306">
            <v>0</v>
          </cell>
          <cell r="AQ306">
            <v>847332.08</v>
          </cell>
          <cell r="AR306">
            <v>49972.590000000084</v>
          </cell>
          <cell r="AS306">
            <v>5656.2999999999302</v>
          </cell>
          <cell r="AT306">
            <v>0</v>
          </cell>
          <cell r="AU306">
            <v>0</v>
          </cell>
          <cell r="AV306">
            <v>0</v>
          </cell>
          <cell r="AW306">
            <v>0</v>
          </cell>
          <cell r="AX306">
            <v>132599.85000000009</v>
          </cell>
          <cell r="AY306">
            <v>10649</v>
          </cell>
          <cell r="AZ306">
            <v>103908.16</v>
          </cell>
          <cell r="BA306">
            <v>1099.1999999999971</v>
          </cell>
          <cell r="BB306">
            <v>1152.6300000000047</v>
          </cell>
          <cell r="BC306">
            <v>0</v>
          </cell>
          <cell r="BD306">
            <v>1238915.82</v>
          </cell>
          <cell r="BE306">
            <v>395162.12999999989</v>
          </cell>
          <cell r="BF306">
            <v>13400</v>
          </cell>
          <cell r="BG306">
            <v>44893.449999999953</v>
          </cell>
          <cell r="BH306">
            <v>237304.32000000007</v>
          </cell>
          <cell r="BI306">
            <v>58203.180000000168</v>
          </cell>
          <cell r="BJ306">
            <v>34177.580000000075</v>
          </cell>
          <cell r="BK306">
            <v>2238482.2400000002</v>
          </cell>
        </row>
        <row r="307">
          <cell r="D307">
            <v>816028</v>
          </cell>
          <cell r="E307" t="str">
            <v>Air Handling Unit Repair</v>
          </cell>
          <cell r="F307">
            <v>835201000</v>
          </cell>
          <cell r="G307" t="str">
            <v>Repairs &amp; Maintenance - external service</v>
          </cell>
          <cell r="H307">
            <v>0</v>
          </cell>
          <cell r="I307" t="str">
            <v/>
          </cell>
          <cell r="K307" t="str">
            <v/>
          </cell>
          <cell r="M307">
            <v>0</v>
          </cell>
          <cell r="N307">
            <v>44400</v>
          </cell>
          <cell r="O307">
            <v>44400</v>
          </cell>
          <cell r="P307">
            <v>44400</v>
          </cell>
          <cell r="Q307">
            <v>44400</v>
          </cell>
          <cell r="R307">
            <v>44400</v>
          </cell>
          <cell r="S307">
            <v>44400</v>
          </cell>
          <cell r="T307">
            <v>44400</v>
          </cell>
          <cell r="U307">
            <v>88800</v>
          </cell>
          <cell r="V307">
            <v>88800</v>
          </cell>
          <cell r="W307">
            <v>108400</v>
          </cell>
          <cell r="X307">
            <v>108400</v>
          </cell>
          <cell r="Y307">
            <v>0</v>
          </cell>
          <cell r="Z307">
            <v>96400</v>
          </cell>
          <cell r="AA307">
            <v>96400</v>
          </cell>
          <cell r="AB307">
            <v>96400</v>
          </cell>
          <cell r="AC307">
            <v>96400</v>
          </cell>
          <cell r="AD307">
            <v>96400</v>
          </cell>
          <cell r="AE307">
            <v>96400</v>
          </cell>
          <cell r="AF307">
            <v>96400</v>
          </cell>
          <cell r="AG307">
            <v>96400</v>
          </cell>
          <cell r="AH307">
            <v>96400</v>
          </cell>
          <cell r="AI307">
            <v>96400</v>
          </cell>
          <cell r="AJ307">
            <v>96400</v>
          </cell>
          <cell r="AK307">
            <v>0</v>
          </cell>
          <cell r="AM307">
            <v>0</v>
          </cell>
          <cell r="AN307">
            <v>44400</v>
          </cell>
          <cell r="AO307">
            <v>0</v>
          </cell>
          <cell r="AP307">
            <v>0</v>
          </cell>
          <cell r="AQ307">
            <v>0</v>
          </cell>
          <cell r="AR307">
            <v>0</v>
          </cell>
          <cell r="AS307">
            <v>0</v>
          </cell>
          <cell r="AT307">
            <v>0</v>
          </cell>
          <cell r="AU307">
            <v>44400</v>
          </cell>
          <cell r="AV307">
            <v>0</v>
          </cell>
          <cell r="AW307">
            <v>19600</v>
          </cell>
          <cell r="AX307">
            <v>0</v>
          </cell>
          <cell r="AY307">
            <v>0</v>
          </cell>
          <cell r="AZ307">
            <v>96400</v>
          </cell>
          <cell r="BA307">
            <v>0</v>
          </cell>
          <cell r="BB307">
            <v>0</v>
          </cell>
          <cell r="BC307">
            <v>0</v>
          </cell>
          <cell r="BD307">
            <v>0</v>
          </cell>
          <cell r="BE307">
            <v>0</v>
          </cell>
          <cell r="BF307">
            <v>0</v>
          </cell>
          <cell r="BG307">
            <v>0</v>
          </cell>
          <cell r="BH307">
            <v>0</v>
          </cell>
          <cell r="BI307">
            <v>0</v>
          </cell>
          <cell r="BJ307">
            <v>0</v>
          </cell>
          <cell r="BK307">
            <v>0</v>
          </cell>
        </row>
        <row r="308">
          <cell r="D308">
            <v>816029</v>
          </cell>
          <cell r="E308" t="str">
            <v>Chilling Unit Repair</v>
          </cell>
          <cell r="F308">
            <v>835201000</v>
          </cell>
          <cell r="G308" t="str">
            <v>Repairs &amp; Maintenance - external service</v>
          </cell>
          <cell r="H308">
            <v>0</v>
          </cell>
          <cell r="I308" t="str">
            <v/>
          </cell>
          <cell r="K308" t="str">
            <v/>
          </cell>
          <cell r="M308">
            <v>0</v>
          </cell>
          <cell r="N308">
            <v>0</v>
          </cell>
          <cell r="O308">
            <v>9750</v>
          </cell>
          <cell r="P308">
            <v>9750</v>
          </cell>
          <cell r="Q308">
            <v>9750</v>
          </cell>
          <cell r="R308">
            <v>14610</v>
          </cell>
          <cell r="S308">
            <v>14610</v>
          </cell>
          <cell r="T308">
            <v>14610</v>
          </cell>
          <cell r="U308">
            <v>14610</v>
          </cell>
          <cell r="V308">
            <v>14610</v>
          </cell>
          <cell r="W308">
            <v>14610</v>
          </cell>
          <cell r="X308">
            <v>14610</v>
          </cell>
          <cell r="Y308">
            <v>0</v>
          </cell>
          <cell r="Z308">
            <v>0</v>
          </cell>
          <cell r="AA308">
            <v>1172.1300000000001</v>
          </cell>
          <cell r="AB308">
            <v>1172.1300000000001</v>
          </cell>
          <cell r="AC308">
            <v>1172.1300000000001</v>
          </cell>
          <cell r="AD308">
            <v>1172.1300000000001</v>
          </cell>
          <cell r="AE308">
            <v>1172.1300000000001</v>
          </cell>
          <cell r="AF308">
            <v>1172.1300000000001</v>
          </cell>
          <cell r="AG308">
            <v>1172.1300000000001</v>
          </cell>
          <cell r="AH308">
            <v>1172.1300000000001</v>
          </cell>
          <cell r="AI308">
            <v>33972.129999999997</v>
          </cell>
          <cell r="AJ308">
            <v>33972.129999999997</v>
          </cell>
          <cell r="AK308">
            <v>0</v>
          </cell>
          <cell r="AM308">
            <v>0</v>
          </cell>
          <cell r="AN308">
            <v>0</v>
          </cell>
          <cell r="AO308">
            <v>9750</v>
          </cell>
          <cell r="AP308">
            <v>0</v>
          </cell>
          <cell r="AQ308">
            <v>0</v>
          </cell>
          <cell r="AR308">
            <v>4860</v>
          </cell>
          <cell r="AS308">
            <v>0</v>
          </cell>
          <cell r="AT308">
            <v>0</v>
          </cell>
          <cell r="AU308">
            <v>0</v>
          </cell>
          <cell r="AV308">
            <v>0</v>
          </cell>
          <cell r="AW308">
            <v>0</v>
          </cell>
          <cell r="AX308">
            <v>0</v>
          </cell>
          <cell r="AY308">
            <v>0</v>
          </cell>
          <cell r="AZ308">
            <v>0</v>
          </cell>
          <cell r="BA308">
            <v>1172.1300000000001</v>
          </cell>
          <cell r="BB308">
            <v>0</v>
          </cell>
          <cell r="BC308">
            <v>0</v>
          </cell>
          <cell r="BD308">
            <v>0</v>
          </cell>
          <cell r="BE308">
            <v>0</v>
          </cell>
          <cell r="BF308">
            <v>0</v>
          </cell>
          <cell r="BG308">
            <v>0</v>
          </cell>
          <cell r="BH308">
            <v>0</v>
          </cell>
          <cell r="BI308">
            <v>32800</v>
          </cell>
          <cell r="BJ308">
            <v>0</v>
          </cell>
          <cell r="BK308">
            <v>0</v>
          </cell>
        </row>
        <row r="309">
          <cell r="D309">
            <v>816030</v>
          </cell>
          <cell r="E309" t="str">
            <v>WTP Repairs</v>
          </cell>
          <cell r="F309">
            <v>835201000</v>
          </cell>
          <cell r="G309" t="str">
            <v>Repairs &amp; Maintenance - external service</v>
          </cell>
          <cell r="H309">
            <v>0</v>
          </cell>
          <cell r="I309" t="str">
            <v/>
          </cell>
          <cell r="K309" t="str">
            <v/>
          </cell>
          <cell r="M309">
            <v>118693.94</v>
          </cell>
          <cell r="N309">
            <v>163710.21</v>
          </cell>
          <cell r="O309">
            <v>281660.21000000002</v>
          </cell>
          <cell r="P309">
            <v>484724</v>
          </cell>
          <cell r="Q309">
            <v>755799.1</v>
          </cell>
          <cell r="R309">
            <v>1186626.5</v>
          </cell>
          <cell r="S309">
            <v>1267173.5</v>
          </cell>
          <cell r="T309">
            <v>1411415.88</v>
          </cell>
          <cell r="U309">
            <v>1543441.08</v>
          </cell>
          <cell r="V309">
            <v>1779661.58</v>
          </cell>
          <cell r="W309">
            <v>1779661.58</v>
          </cell>
          <cell r="X309">
            <v>1800981.38</v>
          </cell>
          <cell r="Y309">
            <v>13820</v>
          </cell>
          <cell r="Z309">
            <v>234570.05</v>
          </cell>
          <cell r="AA309">
            <v>247496.25</v>
          </cell>
          <cell r="AB309">
            <v>256622.25</v>
          </cell>
          <cell r="AC309">
            <v>266622.25</v>
          </cell>
          <cell r="AD309">
            <v>462346.8</v>
          </cell>
          <cell r="AE309">
            <v>495346.8</v>
          </cell>
          <cell r="AF309">
            <v>562248.24</v>
          </cell>
          <cell r="AG309">
            <v>656993.49</v>
          </cell>
          <cell r="AH309">
            <v>656993.49</v>
          </cell>
          <cell r="AI309">
            <v>727993.49</v>
          </cell>
          <cell r="AJ309">
            <v>765843.49</v>
          </cell>
          <cell r="AK309">
            <v>120410.62</v>
          </cell>
          <cell r="AM309">
            <v>118693.94</v>
          </cell>
          <cell r="AN309">
            <v>45016.26999999999</v>
          </cell>
          <cell r="AO309">
            <v>117950.00000000003</v>
          </cell>
          <cell r="AP309">
            <v>203063.78999999998</v>
          </cell>
          <cell r="AQ309">
            <v>271075.09999999998</v>
          </cell>
          <cell r="AR309">
            <v>430827.4</v>
          </cell>
          <cell r="AS309">
            <v>80547</v>
          </cell>
          <cell r="AT309">
            <v>144242.37999999989</v>
          </cell>
          <cell r="AU309">
            <v>132025.20000000019</v>
          </cell>
          <cell r="AV309">
            <v>236220.5</v>
          </cell>
          <cell r="AW309">
            <v>0</v>
          </cell>
          <cell r="AX309">
            <v>21319.799999999814</v>
          </cell>
          <cell r="AY309">
            <v>13820</v>
          </cell>
          <cell r="AZ309">
            <v>220750.05</v>
          </cell>
          <cell r="BA309">
            <v>12926.200000000012</v>
          </cell>
          <cell r="BB309">
            <v>9126</v>
          </cell>
          <cell r="BC309">
            <v>10000</v>
          </cell>
          <cell r="BD309">
            <v>195724.55</v>
          </cell>
          <cell r="BE309">
            <v>33000</v>
          </cell>
          <cell r="BF309">
            <v>66901.440000000002</v>
          </cell>
          <cell r="BG309">
            <v>94745.25</v>
          </cell>
          <cell r="BH309">
            <v>0</v>
          </cell>
          <cell r="BI309">
            <v>71000</v>
          </cell>
          <cell r="BJ309">
            <v>37850</v>
          </cell>
          <cell r="BK309">
            <v>120410.62</v>
          </cell>
        </row>
        <row r="310">
          <cell r="D310">
            <v>816031</v>
          </cell>
          <cell r="E310" t="str">
            <v>Boiler Repairs</v>
          </cell>
          <cell r="F310">
            <v>835201000</v>
          </cell>
          <cell r="G310" t="str">
            <v>Repairs &amp; Maintenance - external service</v>
          </cell>
          <cell r="H310">
            <v>0</v>
          </cell>
          <cell r="I310" t="str">
            <v/>
          </cell>
          <cell r="K310" t="str">
            <v/>
          </cell>
          <cell r="M310">
            <v>123733</v>
          </cell>
          <cell r="N310">
            <v>253508</v>
          </cell>
          <cell r="O310">
            <v>259508</v>
          </cell>
          <cell r="P310">
            <v>275428</v>
          </cell>
          <cell r="Q310">
            <v>326328</v>
          </cell>
          <cell r="R310">
            <v>413828</v>
          </cell>
          <cell r="S310">
            <v>509460.08</v>
          </cell>
          <cell r="T310">
            <v>554460.07999999996</v>
          </cell>
          <cell r="U310">
            <v>614809.57999999996</v>
          </cell>
          <cell r="V310">
            <v>621809.57999999996</v>
          </cell>
          <cell r="W310">
            <v>970073.58</v>
          </cell>
          <cell r="X310">
            <v>1010242.3</v>
          </cell>
          <cell r="Y310">
            <v>0</v>
          </cell>
          <cell r="Z310">
            <v>206070.15</v>
          </cell>
          <cell r="AA310">
            <v>321646.15000000002</v>
          </cell>
          <cell r="AB310">
            <v>321646.15000000002</v>
          </cell>
          <cell r="AC310">
            <v>376646.15</v>
          </cell>
          <cell r="AD310">
            <v>395896.15</v>
          </cell>
          <cell r="AE310">
            <v>410206.15</v>
          </cell>
          <cell r="AF310">
            <v>410206.15</v>
          </cell>
          <cell r="AG310">
            <v>572206.15</v>
          </cell>
          <cell r="AH310">
            <v>934555.95</v>
          </cell>
          <cell r="AI310">
            <v>934555.95</v>
          </cell>
          <cell r="AJ310">
            <v>998019.99</v>
          </cell>
          <cell r="AK310">
            <v>72762.5</v>
          </cell>
          <cell r="AM310">
            <v>123733</v>
          </cell>
          <cell r="AN310">
            <v>129775</v>
          </cell>
          <cell r="AO310">
            <v>6000</v>
          </cell>
          <cell r="AP310">
            <v>15920</v>
          </cell>
          <cell r="AQ310">
            <v>50900</v>
          </cell>
          <cell r="AR310">
            <v>87500</v>
          </cell>
          <cell r="AS310">
            <v>95632.080000000016</v>
          </cell>
          <cell r="AT310">
            <v>44999.999999999942</v>
          </cell>
          <cell r="AU310">
            <v>60349.5</v>
          </cell>
          <cell r="AV310">
            <v>7000</v>
          </cell>
          <cell r="AW310">
            <v>348264</v>
          </cell>
          <cell r="AX310">
            <v>40168.720000000088</v>
          </cell>
          <cell r="AY310">
            <v>0</v>
          </cell>
          <cell r="AZ310">
            <v>206070.15</v>
          </cell>
          <cell r="BA310">
            <v>115576.00000000003</v>
          </cell>
          <cell r="BB310">
            <v>0</v>
          </cell>
          <cell r="BC310">
            <v>55000</v>
          </cell>
          <cell r="BD310">
            <v>19250</v>
          </cell>
          <cell r="BE310">
            <v>14310</v>
          </cell>
          <cell r="BF310">
            <v>0</v>
          </cell>
          <cell r="BG310">
            <v>162000</v>
          </cell>
          <cell r="BH310">
            <v>362349.79999999993</v>
          </cell>
          <cell r="BI310">
            <v>0</v>
          </cell>
          <cell r="BJ310">
            <v>63464.040000000037</v>
          </cell>
          <cell r="BK310">
            <v>72762.5</v>
          </cell>
        </row>
        <row r="311">
          <cell r="D311">
            <v>816032</v>
          </cell>
          <cell r="E311" t="str">
            <v>ETP Repairs</v>
          </cell>
          <cell r="F311">
            <v>835201000</v>
          </cell>
          <cell r="G311" t="str">
            <v>Repairs &amp; Maintenance - external service</v>
          </cell>
          <cell r="H311">
            <v>0</v>
          </cell>
          <cell r="I311" t="str">
            <v/>
          </cell>
          <cell r="K311" t="str">
            <v/>
          </cell>
          <cell r="M311">
            <v>1500</v>
          </cell>
          <cell r="N311">
            <v>19500</v>
          </cell>
          <cell r="O311">
            <v>37693.629999999997</v>
          </cell>
          <cell r="P311">
            <v>37693.629999999997</v>
          </cell>
          <cell r="Q311">
            <v>165923.78</v>
          </cell>
          <cell r="R311">
            <v>477700.25</v>
          </cell>
          <cell r="S311">
            <v>477700.25</v>
          </cell>
          <cell r="T311">
            <v>587060.59</v>
          </cell>
          <cell r="U311">
            <v>604327.01</v>
          </cell>
          <cell r="V311">
            <v>674367.01</v>
          </cell>
          <cell r="W311">
            <v>674367.01</v>
          </cell>
          <cell r="X311">
            <v>738448.26</v>
          </cell>
          <cell r="Y311">
            <v>0</v>
          </cell>
          <cell r="Z311">
            <v>10588.35</v>
          </cell>
          <cell r="AA311">
            <v>10588.35</v>
          </cell>
          <cell r="AB311">
            <v>10588.35</v>
          </cell>
          <cell r="AC311">
            <v>23113.35</v>
          </cell>
          <cell r="AD311">
            <v>280302.44</v>
          </cell>
          <cell r="AE311">
            <v>280302.44</v>
          </cell>
          <cell r="AF311">
            <v>287133.8</v>
          </cell>
          <cell r="AG311">
            <v>360039.95</v>
          </cell>
          <cell r="AH311">
            <v>376527.11</v>
          </cell>
          <cell r="AI311">
            <v>377215.5</v>
          </cell>
          <cell r="AJ311">
            <v>380418.86</v>
          </cell>
          <cell r="AK311">
            <v>244131</v>
          </cell>
          <cell r="AM311">
            <v>1500</v>
          </cell>
          <cell r="AN311">
            <v>18000</v>
          </cell>
          <cell r="AO311">
            <v>18193.629999999997</v>
          </cell>
          <cell r="AP311">
            <v>0</v>
          </cell>
          <cell r="AQ311">
            <v>128230.15</v>
          </cell>
          <cell r="AR311">
            <v>311776.46999999997</v>
          </cell>
          <cell r="AS311">
            <v>0</v>
          </cell>
          <cell r="AT311">
            <v>109360.33999999997</v>
          </cell>
          <cell r="AU311">
            <v>17266.420000000042</v>
          </cell>
          <cell r="AV311">
            <v>70040</v>
          </cell>
          <cell r="AW311">
            <v>0</v>
          </cell>
          <cell r="AX311">
            <v>64081.25</v>
          </cell>
          <cell r="AY311">
            <v>0</v>
          </cell>
          <cell r="AZ311">
            <v>10588.35</v>
          </cell>
          <cell r="BA311">
            <v>0</v>
          </cell>
          <cell r="BB311">
            <v>0</v>
          </cell>
          <cell r="BC311">
            <v>12524.999999999998</v>
          </cell>
          <cell r="BD311">
            <v>257189.09</v>
          </cell>
          <cell r="BE311">
            <v>0</v>
          </cell>
          <cell r="BF311">
            <v>6831.359999999986</v>
          </cell>
          <cell r="BG311">
            <v>72906.150000000023</v>
          </cell>
          <cell r="BH311">
            <v>16487.159999999974</v>
          </cell>
          <cell r="BI311">
            <v>688.39000000001397</v>
          </cell>
          <cell r="BJ311">
            <v>3203.359999999986</v>
          </cell>
          <cell r="BK311">
            <v>244131</v>
          </cell>
        </row>
        <row r="312">
          <cell r="D312">
            <v>816033</v>
          </cell>
          <cell r="E312" t="str">
            <v>Syrup Room Repairs</v>
          </cell>
          <cell r="F312">
            <v>835201000</v>
          </cell>
          <cell r="G312" t="str">
            <v>Repairs &amp; Maintenance - external service</v>
          </cell>
          <cell r="H312">
            <v>0</v>
          </cell>
          <cell r="I312" t="str">
            <v/>
          </cell>
          <cell r="K312" t="str">
            <v/>
          </cell>
          <cell r="M312">
            <v>4513.12</v>
          </cell>
          <cell r="N312">
            <v>229704.13</v>
          </cell>
          <cell r="O312">
            <v>407317.34</v>
          </cell>
          <cell r="P312">
            <v>441765.77</v>
          </cell>
          <cell r="Q312">
            <v>1052568.3600000001</v>
          </cell>
          <cell r="R312">
            <v>1105198.94</v>
          </cell>
          <cell r="S312">
            <v>1107835.78</v>
          </cell>
          <cell r="T312">
            <v>1116388.26</v>
          </cell>
          <cell r="U312">
            <v>1201448.9099999999</v>
          </cell>
          <cell r="V312">
            <v>1300923.8899999999</v>
          </cell>
          <cell r="W312">
            <v>1314581.3799999999</v>
          </cell>
          <cell r="X312">
            <v>1582649.28</v>
          </cell>
          <cell r="Y312">
            <v>341087.11</v>
          </cell>
          <cell r="Z312">
            <v>410263.99</v>
          </cell>
          <cell r="AA312">
            <v>470915.67</v>
          </cell>
          <cell r="AB312">
            <v>498641.91</v>
          </cell>
          <cell r="AC312">
            <v>1069043.4099999999</v>
          </cell>
          <cell r="AD312">
            <v>1169378.9099999999</v>
          </cell>
          <cell r="AE312">
            <v>1242628.3899999999</v>
          </cell>
          <cell r="AF312">
            <v>1300906.46</v>
          </cell>
          <cell r="AG312">
            <v>1639959.11</v>
          </cell>
          <cell r="AH312">
            <v>1654820.27</v>
          </cell>
          <cell r="AI312">
            <v>1679185.71</v>
          </cell>
          <cell r="AJ312">
            <v>1857689.72</v>
          </cell>
          <cell r="AK312">
            <v>42606.06</v>
          </cell>
          <cell r="AM312">
            <v>4513.12</v>
          </cell>
          <cell r="AN312">
            <v>225191.01</v>
          </cell>
          <cell r="AO312">
            <v>177613.21000000002</v>
          </cell>
          <cell r="AP312">
            <v>34448.429999999993</v>
          </cell>
          <cell r="AQ312">
            <v>610802.59000000008</v>
          </cell>
          <cell r="AR312">
            <v>52630.579999999842</v>
          </cell>
          <cell r="AS312">
            <v>2636.8400000000838</v>
          </cell>
          <cell r="AT312">
            <v>8552.4799999999814</v>
          </cell>
          <cell r="AU312">
            <v>85060.649999999907</v>
          </cell>
          <cell r="AV312">
            <v>99474.979999999981</v>
          </cell>
          <cell r="AW312">
            <v>13657.489999999991</v>
          </cell>
          <cell r="AX312">
            <v>268067.90000000014</v>
          </cell>
          <cell r="AY312">
            <v>341087.11</v>
          </cell>
          <cell r="AZ312">
            <v>69176.88</v>
          </cell>
          <cell r="BA312">
            <v>60651.679999999993</v>
          </cell>
          <cell r="BB312">
            <v>27726.239999999991</v>
          </cell>
          <cell r="BC312">
            <v>570401.5</v>
          </cell>
          <cell r="BD312">
            <v>100335.5</v>
          </cell>
          <cell r="BE312">
            <v>73249.479999999981</v>
          </cell>
          <cell r="BF312">
            <v>58278.070000000065</v>
          </cell>
          <cell r="BG312">
            <v>339052.65000000014</v>
          </cell>
          <cell r="BH312">
            <v>14861.159999999916</v>
          </cell>
          <cell r="BI312">
            <v>24365.439999999944</v>
          </cell>
          <cell r="BJ312">
            <v>178504.01</v>
          </cell>
          <cell r="BK312">
            <v>42606.06</v>
          </cell>
        </row>
        <row r="313">
          <cell r="D313">
            <v>816034</v>
          </cell>
          <cell r="E313" t="str">
            <v>CO2 Plant Repairs</v>
          </cell>
          <cell r="F313">
            <v>835201000</v>
          </cell>
          <cell r="G313" t="str">
            <v>Repairs &amp; Maintenance - external service</v>
          </cell>
          <cell r="H313">
            <v>0</v>
          </cell>
          <cell r="I313" t="str">
            <v/>
          </cell>
          <cell r="K313" t="str">
            <v/>
          </cell>
          <cell r="M313">
            <v>0</v>
          </cell>
          <cell r="N313">
            <v>0</v>
          </cell>
          <cell r="O313">
            <v>0</v>
          </cell>
          <cell r="P313">
            <v>0</v>
          </cell>
          <cell r="Q313">
            <v>0</v>
          </cell>
          <cell r="R313">
            <v>0</v>
          </cell>
          <cell r="S313">
            <v>344939.17</v>
          </cell>
          <cell r="T313">
            <v>345289.17</v>
          </cell>
          <cell r="U313">
            <v>361789.17</v>
          </cell>
          <cell r="V313">
            <v>361789.17</v>
          </cell>
          <cell r="W313">
            <v>361789.17</v>
          </cell>
          <cell r="X313">
            <v>361789.17</v>
          </cell>
          <cell r="Y313">
            <v>0</v>
          </cell>
          <cell r="Z313">
            <v>0</v>
          </cell>
          <cell r="AA313">
            <v>46038</v>
          </cell>
          <cell r="AB313">
            <v>75038</v>
          </cell>
          <cell r="AC313">
            <v>75038</v>
          </cell>
          <cell r="AD313">
            <v>35500</v>
          </cell>
          <cell r="AE313">
            <v>35500</v>
          </cell>
          <cell r="AF313">
            <v>35500</v>
          </cell>
          <cell r="AG313">
            <v>41200</v>
          </cell>
          <cell r="AH313">
            <v>41200</v>
          </cell>
          <cell r="AI313">
            <v>41200</v>
          </cell>
          <cell r="AJ313">
            <v>55200</v>
          </cell>
          <cell r="AK313">
            <v>0</v>
          </cell>
          <cell r="AM313">
            <v>0</v>
          </cell>
          <cell r="AN313">
            <v>0</v>
          </cell>
          <cell r="AO313">
            <v>0</v>
          </cell>
          <cell r="AP313">
            <v>0</v>
          </cell>
          <cell r="AQ313">
            <v>0</v>
          </cell>
          <cell r="AR313">
            <v>0</v>
          </cell>
          <cell r="AS313">
            <v>344939.17</v>
          </cell>
          <cell r="AT313">
            <v>350</v>
          </cell>
          <cell r="AU313">
            <v>16500</v>
          </cell>
          <cell r="AV313">
            <v>0</v>
          </cell>
          <cell r="AW313">
            <v>0</v>
          </cell>
          <cell r="AX313">
            <v>0</v>
          </cell>
          <cell r="AY313">
            <v>0</v>
          </cell>
          <cell r="AZ313">
            <v>0</v>
          </cell>
          <cell r="BA313">
            <v>46038</v>
          </cell>
          <cell r="BB313">
            <v>29000</v>
          </cell>
          <cell r="BC313">
            <v>0</v>
          </cell>
          <cell r="BD313">
            <v>-39538</v>
          </cell>
          <cell r="BE313">
            <v>0</v>
          </cell>
          <cell r="BF313">
            <v>0</v>
          </cell>
          <cell r="BG313">
            <v>5700</v>
          </cell>
          <cell r="BH313">
            <v>0</v>
          </cell>
          <cell r="BI313">
            <v>0</v>
          </cell>
          <cell r="BJ313">
            <v>14000</v>
          </cell>
          <cell r="BK313">
            <v>0</v>
          </cell>
        </row>
        <row r="314">
          <cell r="D314">
            <v>816035</v>
          </cell>
          <cell r="E314" t="str">
            <v>R&amp;M:Chilling Plant</v>
          </cell>
          <cell r="F314">
            <v>835201000</v>
          </cell>
          <cell r="G314" t="str">
            <v>Repairs &amp; Maintenance - external service</v>
          </cell>
          <cell r="H314">
            <v>0</v>
          </cell>
          <cell r="I314" t="str">
            <v/>
          </cell>
          <cell r="K314" t="str">
            <v/>
          </cell>
          <cell r="M314">
            <v>0</v>
          </cell>
          <cell r="N314">
            <v>600</v>
          </cell>
          <cell r="O314">
            <v>37832.199999999997</v>
          </cell>
          <cell r="P314">
            <v>37832.199999999997</v>
          </cell>
          <cell r="Q314">
            <v>37832.199999999997</v>
          </cell>
          <cell r="R314">
            <v>44207.199999999997</v>
          </cell>
          <cell r="S314">
            <v>44207.199999999997</v>
          </cell>
          <cell r="T314">
            <v>44207.199999999997</v>
          </cell>
          <cell r="U314">
            <v>43847.5</v>
          </cell>
          <cell r="V314">
            <v>43847.5</v>
          </cell>
          <cell r="W314">
            <v>43847.5</v>
          </cell>
          <cell r="X314">
            <v>24082.5</v>
          </cell>
          <cell r="Y314">
            <v>0</v>
          </cell>
          <cell r="Z314">
            <v>1401</v>
          </cell>
          <cell r="AA314">
            <v>1401</v>
          </cell>
          <cell r="AB314">
            <v>1401</v>
          </cell>
          <cell r="AC314">
            <v>1401</v>
          </cell>
          <cell r="AD314">
            <v>1401</v>
          </cell>
          <cell r="AE314">
            <v>1401</v>
          </cell>
          <cell r="AF314">
            <v>1401</v>
          </cell>
          <cell r="AG314">
            <v>1401</v>
          </cell>
          <cell r="AH314">
            <v>-2345.16</v>
          </cell>
          <cell r="AI314">
            <v>-2345.16</v>
          </cell>
          <cell r="AJ314">
            <v>-2345.16</v>
          </cell>
          <cell r="AK314">
            <v>0</v>
          </cell>
          <cell r="AM314">
            <v>0</v>
          </cell>
          <cell r="AN314">
            <v>600</v>
          </cell>
          <cell r="AO314">
            <v>37232.199999999997</v>
          </cell>
          <cell r="AP314">
            <v>0</v>
          </cell>
          <cell r="AQ314">
            <v>0</v>
          </cell>
          <cell r="AR314">
            <v>6375</v>
          </cell>
          <cell r="AS314">
            <v>0</v>
          </cell>
          <cell r="AT314">
            <v>0</v>
          </cell>
          <cell r="AU314">
            <v>-359.69999999999709</v>
          </cell>
          <cell r="AV314">
            <v>0</v>
          </cell>
          <cell r="AW314">
            <v>0</v>
          </cell>
          <cell r="AX314">
            <v>-19765</v>
          </cell>
          <cell r="AY314">
            <v>0</v>
          </cell>
          <cell r="AZ314">
            <v>1401</v>
          </cell>
          <cell r="BA314">
            <v>0</v>
          </cell>
          <cell r="BB314">
            <v>0</v>
          </cell>
          <cell r="BC314">
            <v>0</v>
          </cell>
          <cell r="BD314">
            <v>0</v>
          </cell>
          <cell r="BE314">
            <v>0</v>
          </cell>
          <cell r="BF314">
            <v>0</v>
          </cell>
          <cell r="BG314">
            <v>0</v>
          </cell>
          <cell r="BH314">
            <v>-3746.16</v>
          </cell>
          <cell r="BI314">
            <v>0</v>
          </cell>
          <cell r="BJ314">
            <v>0</v>
          </cell>
          <cell r="BK314">
            <v>0</v>
          </cell>
        </row>
        <row r="315">
          <cell r="D315">
            <v>816036</v>
          </cell>
          <cell r="E315" t="str">
            <v>R&amp;M:Cooling Towers</v>
          </cell>
          <cell r="F315">
            <v>835201000</v>
          </cell>
          <cell r="G315" t="str">
            <v>Repairs &amp; Maintenance - external service</v>
          </cell>
          <cell r="H315">
            <v>0</v>
          </cell>
          <cell r="I315" t="str">
            <v/>
          </cell>
          <cell r="K315" t="str">
            <v/>
          </cell>
          <cell r="M315">
            <v>0</v>
          </cell>
          <cell r="N315">
            <v>45000</v>
          </cell>
          <cell r="O315">
            <v>45000</v>
          </cell>
          <cell r="P315">
            <v>45000</v>
          </cell>
          <cell r="Q315">
            <v>45000</v>
          </cell>
          <cell r="R315">
            <v>90000</v>
          </cell>
          <cell r="S315">
            <v>134400</v>
          </cell>
          <cell r="T315">
            <v>134400</v>
          </cell>
          <cell r="U315">
            <v>179400</v>
          </cell>
          <cell r="V315">
            <v>179400</v>
          </cell>
          <cell r="W315">
            <v>179400</v>
          </cell>
          <cell r="X315">
            <v>179400</v>
          </cell>
          <cell r="Y315">
            <v>32000</v>
          </cell>
          <cell r="Z315">
            <v>107000</v>
          </cell>
          <cell r="AA315">
            <v>107000</v>
          </cell>
          <cell r="AB315">
            <v>122910</v>
          </cell>
          <cell r="AC315">
            <v>122910</v>
          </cell>
          <cell r="AD315">
            <v>122910</v>
          </cell>
          <cell r="AE315">
            <v>122910</v>
          </cell>
          <cell r="AF315">
            <v>122910</v>
          </cell>
          <cell r="AG315">
            <v>122910</v>
          </cell>
          <cell r="AH315">
            <v>122910</v>
          </cell>
          <cell r="AI315">
            <v>122910</v>
          </cell>
          <cell r="AJ315">
            <v>122910</v>
          </cell>
          <cell r="AK315">
            <v>0</v>
          </cell>
          <cell r="AM315">
            <v>0</v>
          </cell>
          <cell r="AN315">
            <v>45000</v>
          </cell>
          <cell r="AO315">
            <v>0</v>
          </cell>
          <cell r="AP315">
            <v>0</v>
          </cell>
          <cell r="AQ315">
            <v>0</v>
          </cell>
          <cell r="AR315">
            <v>45000</v>
          </cell>
          <cell r="AS315">
            <v>44400</v>
          </cell>
          <cell r="AT315">
            <v>0</v>
          </cell>
          <cell r="AU315">
            <v>45000</v>
          </cell>
          <cell r="AV315">
            <v>0</v>
          </cell>
          <cell r="AW315">
            <v>0</v>
          </cell>
          <cell r="AX315">
            <v>0</v>
          </cell>
          <cell r="AY315">
            <v>32000</v>
          </cell>
          <cell r="AZ315">
            <v>75000</v>
          </cell>
          <cell r="BA315">
            <v>0</v>
          </cell>
          <cell r="BB315">
            <v>15910</v>
          </cell>
          <cell r="BC315">
            <v>0</v>
          </cell>
          <cell r="BD315">
            <v>0</v>
          </cell>
          <cell r="BE315">
            <v>0</v>
          </cell>
          <cell r="BF315">
            <v>0</v>
          </cell>
          <cell r="BG315">
            <v>0</v>
          </cell>
          <cell r="BH315">
            <v>0</v>
          </cell>
          <cell r="BI315">
            <v>0</v>
          </cell>
          <cell r="BJ315">
            <v>0</v>
          </cell>
          <cell r="BK315">
            <v>0</v>
          </cell>
        </row>
        <row r="316">
          <cell r="D316">
            <v>816037</v>
          </cell>
          <cell r="E316" t="str">
            <v>R&amp;M:Air compressors</v>
          </cell>
          <cell r="F316">
            <v>835201000</v>
          </cell>
          <cell r="G316" t="str">
            <v>Repairs &amp; Maintenance - external service</v>
          </cell>
          <cell r="H316">
            <v>0</v>
          </cell>
          <cell r="I316" t="str">
            <v/>
          </cell>
          <cell r="K316" t="str">
            <v/>
          </cell>
          <cell r="M316">
            <v>9798.02</v>
          </cell>
          <cell r="N316">
            <v>9798.02</v>
          </cell>
          <cell r="O316">
            <v>56268.32</v>
          </cell>
          <cell r="P316">
            <v>95427.04</v>
          </cell>
          <cell r="Q316">
            <v>95427.04</v>
          </cell>
          <cell r="R316">
            <v>125227.98</v>
          </cell>
          <cell r="S316">
            <v>248865.4</v>
          </cell>
          <cell r="T316">
            <v>264754.7</v>
          </cell>
          <cell r="U316">
            <v>264754.7</v>
          </cell>
          <cell r="V316">
            <v>278704.7</v>
          </cell>
          <cell r="W316">
            <v>280488.5</v>
          </cell>
          <cell r="X316">
            <v>297110.77</v>
          </cell>
          <cell r="Y316">
            <v>897</v>
          </cell>
          <cell r="Z316">
            <v>1679.81</v>
          </cell>
          <cell r="AA316">
            <v>10181.86</v>
          </cell>
          <cell r="AB316">
            <v>10181.86</v>
          </cell>
          <cell r="AC316">
            <v>13484.89</v>
          </cell>
          <cell r="AD316">
            <v>30898.720000000001</v>
          </cell>
          <cell r="AE316">
            <v>74316.289999999994</v>
          </cell>
          <cell r="AF316">
            <v>123267.96</v>
          </cell>
          <cell r="AG316">
            <v>124669.79</v>
          </cell>
          <cell r="AH316">
            <v>148833.54</v>
          </cell>
          <cell r="AI316">
            <v>148833.54</v>
          </cell>
          <cell r="AJ316">
            <v>149078.18</v>
          </cell>
          <cell r="AK316">
            <v>0</v>
          </cell>
          <cell r="AM316">
            <v>9798.02</v>
          </cell>
          <cell r="AN316">
            <v>0</v>
          </cell>
          <cell r="AO316">
            <v>46470.3</v>
          </cell>
          <cell r="AP316">
            <v>39158.719999999994</v>
          </cell>
          <cell r="AQ316">
            <v>0</v>
          </cell>
          <cell r="AR316">
            <v>29800.940000000002</v>
          </cell>
          <cell r="AS316">
            <v>123637.42</v>
          </cell>
          <cell r="AT316">
            <v>15889.300000000017</v>
          </cell>
          <cell r="AU316">
            <v>0</v>
          </cell>
          <cell r="AV316">
            <v>13950</v>
          </cell>
          <cell r="AW316">
            <v>1783.7999999999884</v>
          </cell>
          <cell r="AX316">
            <v>16622.270000000019</v>
          </cell>
          <cell r="AY316">
            <v>897</v>
          </cell>
          <cell r="AZ316">
            <v>782.81</v>
          </cell>
          <cell r="BA316">
            <v>8502.0500000000011</v>
          </cell>
          <cell r="BB316">
            <v>0</v>
          </cell>
          <cell r="BC316">
            <v>3303.0299999999988</v>
          </cell>
          <cell r="BD316">
            <v>17413.830000000002</v>
          </cell>
          <cell r="BE316">
            <v>43417.569999999992</v>
          </cell>
          <cell r="BF316">
            <v>48951.670000000013</v>
          </cell>
          <cell r="BG316">
            <v>1401.8299999999872</v>
          </cell>
          <cell r="BH316">
            <v>24163.750000000015</v>
          </cell>
          <cell r="BI316">
            <v>0</v>
          </cell>
          <cell r="BJ316">
            <v>244.63999999998487</v>
          </cell>
          <cell r="BK316">
            <v>0</v>
          </cell>
        </row>
        <row r="317">
          <cell r="D317">
            <v>816038</v>
          </cell>
          <cell r="E317" t="str">
            <v>R&amp;M:Generators</v>
          </cell>
          <cell r="F317">
            <v>835201000</v>
          </cell>
          <cell r="G317" t="str">
            <v>Repairs &amp; Maintenance - external service</v>
          </cell>
          <cell r="H317">
            <v>0</v>
          </cell>
          <cell r="I317" t="str">
            <v/>
          </cell>
          <cell r="K317" t="str">
            <v/>
          </cell>
          <cell r="M317">
            <v>0</v>
          </cell>
          <cell r="N317">
            <v>0</v>
          </cell>
          <cell r="O317">
            <v>29565.08</v>
          </cell>
          <cell r="P317">
            <v>182375.08</v>
          </cell>
          <cell r="Q317">
            <v>350526.67</v>
          </cell>
          <cell r="R317">
            <v>402677.32</v>
          </cell>
          <cell r="S317">
            <v>529677.31999999995</v>
          </cell>
          <cell r="T317">
            <v>625652.97</v>
          </cell>
          <cell r="U317">
            <v>625652.97</v>
          </cell>
          <cell r="V317">
            <v>662132.97</v>
          </cell>
          <cell r="W317">
            <v>662132.97</v>
          </cell>
          <cell r="X317">
            <v>705182.97</v>
          </cell>
          <cell r="Y317">
            <v>53936</v>
          </cell>
          <cell r="Z317">
            <v>501951.64</v>
          </cell>
          <cell r="AA317">
            <v>501951.64</v>
          </cell>
          <cell r="AB317">
            <v>641567.29</v>
          </cell>
          <cell r="AC317">
            <v>701062.93</v>
          </cell>
          <cell r="AD317">
            <v>811063.25</v>
          </cell>
          <cell r="AE317">
            <v>870558.89</v>
          </cell>
          <cell r="AF317">
            <v>972526.89</v>
          </cell>
          <cell r="AG317">
            <v>1062141.8999999999</v>
          </cell>
          <cell r="AH317">
            <v>1107128.45</v>
          </cell>
          <cell r="AI317">
            <v>1157228.45</v>
          </cell>
          <cell r="AJ317">
            <v>1301863.98</v>
          </cell>
          <cell r="AK317">
            <v>57939.28</v>
          </cell>
          <cell r="AM317">
            <v>0</v>
          </cell>
          <cell r="AN317">
            <v>0</v>
          </cell>
          <cell r="AO317">
            <v>29565.08</v>
          </cell>
          <cell r="AP317">
            <v>152810</v>
          </cell>
          <cell r="AQ317">
            <v>168151.59</v>
          </cell>
          <cell r="AR317">
            <v>52150.650000000023</v>
          </cell>
          <cell r="AS317">
            <v>126999.99999999994</v>
          </cell>
          <cell r="AT317">
            <v>95975.650000000023</v>
          </cell>
          <cell r="AU317">
            <v>0</v>
          </cell>
          <cell r="AV317">
            <v>36480</v>
          </cell>
          <cell r="AW317">
            <v>0</v>
          </cell>
          <cell r="AX317">
            <v>43050</v>
          </cell>
          <cell r="AY317">
            <v>53936</v>
          </cell>
          <cell r="AZ317">
            <v>448015.64</v>
          </cell>
          <cell r="BA317">
            <v>0</v>
          </cell>
          <cell r="BB317">
            <v>139615.65000000002</v>
          </cell>
          <cell r="BC317">
            <v>59495.640000000014</v>
          </cell>
          <cell r="BD317">
            <v>110000.31999999995</v>
          </cell>
          <cell r="BE317">
            <v>59495.640000000014</v>
          </cell>
          <cell r="BF317">
            <v>101968</v>
          </cell>
          <cell r="BG317">
            <v>89615.009999999893</v>
          </cell>
          <cell r="BH317">
            <v>44986.550000000047</v>
          </cell>
          <cell r="BI317">
            <v>50100</v>
          </cell>
          <cell r="BJ317">
            <v>144635.53000000003</v>
          </cell>
          <cell r="BK317">
            <v>57939.28</v>
          </cell>
        </row>
        <row r="318">
          <cell r="D318">
            <v>816039</v>
          </cell>
          <cell r="E318" t="str">
            <v>R&amp;M:Surveys &amp; Audits</v>
          </cell>
          <cell r="F318">
            <v>835201000</v>
          </cell>
          <cell r="G318" t="str">
            <v>Repairs &amp; Maintenance - external service</v>
          </cell>
          <cell r="H318">
            <v>0</v>
          </cell>
          <cell r="I318" t="str">
            <v/>
          </cell>
          <cell r="K318" t="str">
            <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D319">
            <v>816040</v>
          </cell>
          <cell r="E319" t="str">
            <v>Lab equp Service &amp; Repair</v>
          </cell>
          <cell r="F319">
            <v>835201000</v>
          </cell>
          <cell r="G319" t="str">
            <v>Repairs &amp; Maintenance - external service</v>
          </cell>
          <cell r="H319">
            <v>0</v>
          </cell>
          <cell r="I319" t="str">
            <v/>
          </cell>
          <cell r="K319" t="str">
            <v/>
          </cell>
          <cell r="M319">
            <v>0</v>
          </cell>
          <cell r="N319">
            <v>0</v>
          </cell>
          <cell r="O319">
            <v>0</v>
          </cell>
          <cell r="P319">
            <v>19732</v>
          </cell>
          <cell r="Q319">
            <v>19732</v>
          </cell>
          <cell r="R319">
            <v>19732</v>
          </cell>
          <cell r="S319">
            <v>19732</v>
          </cell>
          <cell r="T319">
            <v>19732</v>
          </cell>
          <cell r="U319">
            <v>19732</v>
          </cell>
          <cell r="V319">
            <v>19732</v>
          </cell>
          <cell r="W319">
            <v>19732</v>
          </cell>
          <cell r="X319">
            <v>19732</v>
          </cell>
          <cell r="Y319">
            <v>0</v>
          </cell>
          <cell r="Z319">
            <v>0</v>
          </cell>
          <cell r="AA319">
            <v>0</v>
          </cell>
          <cell r="AB319">
            <v>0</v>
          </cell>
          <cell r="AC319">
            <v>0</v>
          </cell>
          <cell r="AD319">
            <v>0</v>
          </cell>
          <cell r="AE319">
            <v>692512.43</v>
          </cell>
          <cell r="AF319">
            <v>692512.43</v>
          </cell>
          <cell r="AG319">
            <v>692512.43</v>
          </cell>
          <cell r="AH319">
            <v>1000338.16</v>
          </cell>
          <cell r="AI319">
            <v>1000338.16</v>
          </cell>
          <cell r="AJ319">
            <v>1025813.16</v>
          </cell>
          <cell r="AK319">
            <v>0</v>
          </cell>
          <cell r="AM319">
            <v>0</v>
          </cell>
          <cell r="AN319">
            <v>0</v>
          </cell>
          <cell r="AO319">
            <v>0</v>
          </cell>
          <cell r="AP319">
            <v>19732</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692512.43</v>
          </cell>
          <cell r="BF319">
            <v>0</v>
          </cell>
          <cell r="BG319">
            <v>0</v>
          </cell>
          <cell r="BH319">
            <v>307825.73</v>
          </cell>
          <cell r="BI319">
            <v>0</v>
          </cell>
          <cell r="BJ319">
            <v>25475</v>
          </cell>
          <cell r="BK319">
            <v>0</v>
          </cell>
        </row>
        <row r="320">
          <cell r="D320">
            <v>816041</v>
          </cell>
          <cell r="E320" t="str">
            <v>R&amp;M Land &amp; Buildings</v>
          </cell>
          <cell r="F320">
            <v>835201000</v>
          </cell>
          <cell r="G320" t="str">
            <v>Repairs &amp; Maintenance - external service</v>
          </cell>
          <cell r="H320">
            <v>0</v>
          </cell>
          <cell r="I320" t="str">
            <v/>
          </cell>
          <cell r="K320" t="str">
            <v/>
          </cell>
          <cell r="M320">
            <v>43250</v>
          </cell>
          <cell r="N320">
            <v>729248.76</v>
          </cell>
          <cell r="O320">
            <v>1628496.01</v>
          </cell>
          <cell r="P320">
            <v>1859384.79</v>
          </cell>
          <cell r="Q320">
            <v>2599347.79</v>
          </cell>
          <cell r="R320">
            <v>2844120.79</v>
          </cell>
          <cell r="S320">
            <v>3572585.97</v>
          </cell>
          <cell r="T320">
            <v>4189863.43</v>
          </cell>
          <cell r="U320">
            <v>4680790.43</v>
          </cell>
          <cell r="V320">
            <v>5030210.91</v>
          </cell>
          <cell r="W320">
            <v>5264995.91</v>
          </cell>
          <cell r="X320">
            <v>5693445.9100000001</v>
          </cell>
          <cell r="Y320">
            <v>59097.5</v>
          </cell>
          <cell r="Z320">
            <v>339430.9</v>
          </cell>
          <cell r="AA320">
            <v>387830.9</v>
          </cell>
          <cell r="AB320">
            <v>729830.9</v>
          </cell>
          <cell r="AC320">
            <v>974732.9</v>
          </cell>
          <cell r="AD320">
            <v>1158592.04</v>
          </cell>
          <cell r="AE320">
            <v>1415502.04</v>
          </cell>
          <cell r="AF320">
            <v>1861292</v>
          </cell>
          <cell r="AG320">
            <v>4251492.2</v>
          </cell>
          <cell r="AH320">
            <v>4725030.8</v>
          </cell>
          <cell r="AI320">
            <v>4818407.8</v>
          </cell>
          <cell r="AJ320">
            <v>6450845.9299999997</v>
          </cell>
          <cell r="AK320">
            <v>0</v>
          </cell>
          <cell r="AM320">
            <v>43250</v>
          </cell>
          <cell r="AN320">
            <v>685998.76</v>
          </cell>
          <cell r="AO320">
            <v>899247.25</v>
          </cell>
          <cell r="AP320">
            <v>230888.78000000003</v>
          </cell>
          <cell r="AQ320">
            <v>739963</v>
          </cell>
          <cell r="AR320">
            <v>244773</v>
          </cell>
          <cell r="AS320">
            <v>728465.18000000017</v>
          </cell>
          <cell r="AT320">
            <v>617277.46</v>
          </cell>
          <cell r="AU320">
            <v>490926.99999999953</v>
          </cell>
          <cell r="AV320">
            <v>349420.48000000045</v>
          </cell>
          <cell r="AW320">
            <v>234785</v>
          </cell>
          <cell r="AX320">
            <v>428450</v>
          </cell>
          <cell r="AY320">
            <v>59097.5</v>
          </cell>
          <cell r="AZ320">
            <v>280333.40000000002</v>
          </cell>
          <cell r="BA320">
            <v>48400</v>
          </cell>
          <cell r="BB320">
            <v>342000</v>
          </cell>
          <cell r="BC320">
            <v>244902</v>
          </cell>
          <cell r="BD320">
            <v>183859.14</v>
          </cell>
          <cell r="BE320">
            <v>256910</v>
          </cell>
          <cell r="BF320">
            <v>445789.95999999996</v>
          </cell>
          <cell r="BG320">
            <v>2390200.2000000002</v>
          </cell>
          <cell r="BH320">
            <v>473538.59999999963</v>
          </cell>
          <cell r="BI320">
            <v>93377</v>
          </cell>
          <cell r="BJ320">
            <v>1632438.13</v>
          </cell>
          <cell r="BK320">
            <v>0</v>
          </cell>
        </row>
        <row r="321">
          <cell r="D321">
            <v>816042</v>
          </cell>
          <cell r="E321" t="str">
            <v>Workshop eqp &amp; Consumables</v>
          </cell>
          <cell r="F321">
            <v>835201000</v>
          </cell>
          <cell r="G321" t="str">
            <v>Repairs &amp; Maintenance - external service</v>
          </cell>
          <cell r="H321">
            <v>0</v>
          </cell>
          <cell r="I321" t="str">
            <v/>
          </cell>
          <cell r="K321" t="str">
            <v/>
          </cell>
          <cell r="M321">
            <v>0</v>
          </cell>
          <cell r="N321">
            <v>39101</v>
          </cell>
          <cell r="O321">
            <v>48470</v>
          </cell>
          <cell r="P321">
            <v>48470</v>
          </cell>
          <cell r="Q321">
            <v>49020</v>
          </cell>
          <cell r="R321">
            <v>113917.77</v>
          </cell>
          <cell r="S321">
            <v>248285.77</v>
          </cell>
          <cell r="T321">
            <v>251098.77</v>
          </cell>
          <cell r="U321">
            <v>362856.77</v>
          </cell>
          <cell r="V321">
            <v>416164.57</v>
          </cell>
          <cell r="W321">
            <v>438491.87</v>
          </cell>
          <cell r="X321">
            <v>515241.83</v>
          </cell>
          <cell r="Y321">
            <v>11500</v>
          </cell>
          <cell r="Z321">
            <v>11500</v>
          </cell>
          <cell r="AA321">
            <v>81740</v>
          </cell>
          <cell r="AB321">
            <v>110940</v>
          </cell>
          <cell r="AC321">
            <v>147710</v>
          </cell>
          <cell r="AD321">
            <v>163460</v>
          </cell>
          <cell r="AE321">
            <v>198369.2</v>
          </cell>
          <cell r="AF321">
            <v>209869.2</v>
          </cell>
          <cell r="AG321">
            <v>227032.2</v>
          </cell>
          <cell r="AH321">
            <v>238737.2</v>
          </cell>
          <cell r="AI321">
            <v>259917.2</v>
          </cell>
          <cell r="AJ321">
            <v>284500.75</v>
          </cell>
          <cell r="AK321">
            <v>0</v>
          </cell>
          <cell r="AM321">
            <v>0</v>
          </cell>
          <cell r="AN321">
            <v>39101</v>
          </cell>
          <cell r="AO321">
            <v>9369</v>
          </cell>
          <cell r="AP321">
            <v>0</v>
          </cell>
          <cell r="AQ321">
            <v>550</v>
          </cell>
          <cell r="AR321">
            <v>64897.770000000004</v>
          </cell>
          <cell r="AS321">
            <v>134368</v>
          </cell>
          <cell r="AT321">
            <v>2813</v>
          </cell>
          <cell r="AU321">
            <v>111758.00000000003</v>
          </cell>
          <cell r="AV321">
            <v>53307.799999999988</v>
          </cell>
          <cell r="AW321">
            <v>22327.299999999988</v>
          </cell>
          <cell r="AX321">
            <v>76749.960000000021</v>
          </cell>
          <cell r="AY321">
            <v>11500</v>
          </cell>
          <cell r="AZ321">
            <v>0</v>
          </cell>
          <cell r="BA321">
            <v>70240</v>
          </cell>
          <cell r="BB321">
            <v>29200</v>
          </cell>
          <cell r="BC321">
            <v>36770</v>
          </cell>
          <cell r="BD321">
            <v>15750</v>
          </cell>
          <cell r="BE321">
            <v>34909.200000000012</v>
          </cell>
          <cell r="BF321">
            <v>11500</v>
          </cell>
          <cell r="BG321">
            <v>17163</v>
          </cell>
          <cell r="BH321">
            <v>11705</v>
          </cell>
          <cell r="BI321">
            <v>21180</v>
          </cell>
          <cell r="BJ321">
            <v>24583.549999999988</v>
          </cell>
          <cell r="BK321">
            <v>0</v>
          </cell>
        </row>
        <row r="322">
          <cell r="D322">
            <v>816043</v>
          </cell>
          <cell r="E322" t="str">
            <v>A/C &amp; Cooling systems</v>
          </cell>
          <cell r="F322">
            <v>835201000</v>
          </cell>
          <cell r="G322" t="str">
            <v>Repairs &amp; Maintenance - external service</v>
          </cell>
          <cell r="H322">
            <v>0</v>
          </cell>
          <cell r="I322" t="str">
            <v/>
          </cell>
          <cell r="K322" t="str">
            <v/>
          </cell>
          <cell r="M322">
            <v>0</v>
          </cell>
          <cell r="N322">
            <v>0</v>
          </cell>
          <cell r="O322">
            <v>0</v>
          </cell>
          <cell r="P322">
            <v>0</v>
          </cell>
          <cell r="Q322">
            <v>0</v>
          </cell>
          <cell r="R322">
            <v>0</v>
          </cell>
          <cell r="S322">
            <v>79200</v>
          </cell>
          <cell r="T322">
            <v>79200</v>
          </cell>
          <cell r="U322">
            <v>79200</v>
          </cell>
          <cell r="V322">
            <v>79200</v>
          </cell>
          <cell r="W322">
            <v>79200</v>
          </cell>
          <cell r="X322">
            <v>79200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M322">
            <v>0</v>
          </cell>
          <cell r="AN322">
            <v>0</v>
          </cell>
          <cell r="AO322">
            <v>0</v>
          </cell>
          <cell r="AP322">
            <v>0</v>
          </cell>
          <cell r="AQ322">
            <v>0</v>
          </cell>
          <cell r="AR322">
            <v>0</v>
          </cell>
          <cell r="AS322">
            <v>79200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D323">
            <v>816044</v>
          </cell>
          <cell r="E323" t="str">
            <v>Electric Switch board</v>
          </cell>
          <cell r="F323">
            <v>835201000</v>
          </cell>
          <cell r="G323" t="str">
            <v>Repairs &amp; Maintenance - external service</v>
          </cell>
          <cell r="H323">
            <v>0</v>
          </cell>
          <cell r="I323" t="str">
            <v/>
          </cell>
          <cell r="K323" t="str">
            <v/>
          </cell>
          <cell r="M323">
            <v>0</v>
          </cell>
          <cell r="N323">
            <v>0</v>
          </cell>
          <cell r="O323">
            <v>32385</v>
          </cell>
          <cell r="P323">
            <v>32385</v>
          </cell>
          <cell r="Q323">
            <v>32385</v>
          </cell>
          <cell r="R323">
            <v>32385</v>
          </cell>
          <cell r="S323">
            <v>32385</v>
          </cell>
          <cell r="T323">
            <v>32385</v>
          </cell>
          <cell r="U323">
            <v>32385</v>
          </cell>
          <cell r="V323">
            <v>32385</v>
          </cell>
          <cell r="W323">
            <v>74635</v>
          </cell>
          <cell r="X323">
            <v>222785</v>
          </cell>
          <cell r="Y323">
            <v>0</v>
          </cell>
          <cell r="Z323">
            <v>49312</v>
          </cell>
          <cell r="AA323">
            <v>49312</v>
          </cell>
          <cell r="AB323">
            <v>49312</v>
          </cell>
          <cell r="AC323">
            <v>74312</v>
          </cell>
          <cell r="AD323">
            <v>74312</v>
          </cell>
          <cell r="AE323">
            <v>74312</v>
          </cell>
          <cell r="AF323">
            <v>74312</v>
          </cell>
          <cell r="AG323">
            <v>93722</v>
          </cell>
          <cell r="AH323">
            <v>93722</v>
          </cell>
          <cell r="AI323">
            <v>93722</v>
          </cell>
          <cell r="AJ323">
            <v>93722</v>
          </cell>
          <cell r="AK323">
            <v>0</v>
          </cell>
          <cell r="AM323">
            <v>0</v>
          </cell>
          <cell r="AN323">
            <v>0</v>
          </cell>
          <cell r="AO323">
            <v>32385</v>
          </cell>
          <cell r="AP323">
            <v>0</v>
          </cell>
          <cell r="AQ323">
            <v>0</v>
          </cell>
          <cell r="AR323">
            <v>0</v>
          </cell>
          <cell r="AS323">
            <v>0</v>
          </cell>
          <cell r="AT323">
            <v>0</v>
          </cell>
          <cell r="AU323">
            <v>0</v>
          </cell>
          <cell r="AV323">
            <v>0</v>
          </cell>
          <cell r="AW323">
            <v>42250</v>
          </cell>
          <cell r="AX323">
            <v>148150</v>
          </cell>
          <cell r="AY323">
            <v>0</v>
          </cell>
          <cell r="AZ323">
            <v>49312</v>
          </cell>
          <cell r="BA323">
            <v>0</v>
          </cell>
          <cell r="BB323">
            <v>0</v>
          </cell>
          <cell r="BC323">
            <v>25000</v>
          </cell>
          <cell r="BD323">
            <v>0</v>
          </cell>
          <cell r="BE323">
            <v>0</v>
          </cell>
          <cell r="BF323">
            <v>0</v>
          </cell>
          <cell r="BG323">
            <v>19410</v>
          </cell>
          <cell r="BH323">
            <v>0</v>
          </cell>
          <cell r="BI323">
            <v>0</v>
          </cell>
          <cell r="BJ323">
            <v>0</v>
          </cell>
          <cell r="BK323">
            <v>0</v>
          </cell>
        </row>
        <row r="324">
          <cell r="D324">
            <v>816045</v>
          </cell>
          <cell r="E324" t="str">
            <v>Lab. Services &amp; Repairs</v>
          </cell>
          <cell r="F324">
            <v>835201000</v>
          </cell>
          <cell r="G324" t="str">
            <v>Repairs &amp; Maintenance - external service</v>
          </cell>
          <cell r="H324">
            <v>0</v>
          </cell>
          <cell r="I324" t="str">
            <v/>
          </cell>
          <cell r="K324" t="str">
            <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row>
        <row r="325">
          <cell r="D325">
            <v>816046</v>
          </cell>
          <cell r="E325" t="str">
            <v>Cold Room</v>
          </cell>
          <cell r="F325">
            <v>835201000</v>
          </cell>
          <cell r="G325" t="str">
            <v>Repairs &amp; Maintenance - external service</v>
          </cell>
          <cell r="H325">
            <v>0</v>
          </cell>
          <cell r="I325" t="str">
            <v/>
          </cell>
          <cell r="K325" t="str">
            <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18300</v>
          </cell>
          <cell r="AH325">
            <v>18300</v>
          </cell>
          <cell r="AI325">
            <v>18300</v>
          </cell>
          <cell r="AJ325">
            <v>18300</v>
          </cell>
          <cell r="AK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18300</v>
          </cell>
          <cell r="BH325">
            <v>0</v>
          </cell>
          <cell r="BI325">
            <v>0</v>
          </cell>
          <cell r="BJ325">
            <v>0</v>
          </cell>
          <cell r="BK325">
            <v>0</v>
          </cell>
        </row>
        <row r="326">
          <cell r="D326">
            <v>816050</v>
          </cell>
          <cell r="E326" t="str">
            <v>Cooler Repairs</v>
          </cell>
          <cell r="F326">
            <v>835201000</v>
          </cell>
          <cell r="G326" t="str">
            <v>Repairs &amp; Maintenance - external service</v>
          </cell>
          <cell r="H326">
            <v>0</v>
          </cell>
          <cell r="I326" t="str">
            <v/>
          </cell>
          <cell r="K326" t="str">
            <v/>
          </cell>
          <cell r="M326">
            <v>459167</v>
          </cell>
          <cell r="N326">
            <v>864334</v>
          </cell>
          <cell r="O326">
            <v>1307954.1100000001</v>
          </cell>
          <cell r="P326">
            <v>1253675.8999999999</v>
          </cell>
          <cell r="Q326">
            <v>1633532.6</v>
          </cell>
          <cell r="R326">
            <v>2041533.6</v>
          </cell>
          <cell r="S326">
            <v>3206100.39</v>
          </cell>
          <cell r="T326">
            <v>3941691.69</v>
          </cell>
          <cell r="U326">
            <v>4591634.0999999996</v>
          </cell>
          <cell r="V326">
            <v>5374410.25</v>
          </cell>
          <cell r="W326">
            <v>6140040.3200000003</v>
          </cell>
          <cell r="X326">
            <v>7042513.4299999997</v>
          </cell>
          <cell r="Y326">
            <v>114569.98</v>
          </cell>
          <cell r="Z326">
            <v>777277.97</v>
          </cell>
          <cell r="AA326">
            <v>1325141.24</v>
          </cell>
          <cell r="AB326">
            <v>2058034.23</v>
          </cell>
          <cell r="AC326">
            <v>2487909.23</v>
          </cell>
          <cell r="AD326">
            <v>3111709.08</v>
          </cell>
          <cell r="AE326">
            <v>4029727.49</v>
          </cell>
          <cell r="AF326">
            <v>5275415.8</v>
          </cell>
          <cell r="AG326">
            <v>6756811.6399999997</v>
          </cell>
          <cell r="AH326">
            <v>7661931.9400000004</v>
          </cell>
          <cell r="AI326">
            <v>8367724.6900000004</v>
          </cell>
          <cell r="AJ326">
            <v>8879093.6199999992</v>
          </cell>
          <cell r="AK326">
            <v>28219.62</v>
          </cell>
          <cell r="AM326">
            <v>459167</v>
          </cell>
          <cell r="AN326">
            <v>405167</v>
          </cell>
          <cell r="AO326">
            <v>443620.1100000001</v>
          </cell>
          <cell r="AP326">
            <v>-54278.210000000196</v>
          </cell>
          <cell r="AQ326">
            <v>379856.70000000019</v>
          </cell>
          <cell r="AR326">
            <v>408001</v>
          </cell>
          <cell r="AS326">
            <v>1164566.79</v>
          </cell>
          <cell r="AT326">
            <v>735591.29999999981</v>
          </cell>
          <cell r="AU326">
            <v>649942.40999999968</v>
          </cell>
          <cell r="AV326">
            <v>782776.15000000037</v>
          </cell>
          <cell r="AW326">
            <v>765630.0700000003</v>
          </cell>
          <cell r="AX326">
            <v>902473.1099999994</v>
          </cell>
          <cell r="AY326">
            <v>114569.98</v>
          </cell>
          <cell r="AZ326">
            <v>662707.99</v>
          </cell>
          <cell r="BA326">
            <v>547863.27</v>
          </cell>
          <cell r="BB326">
            <v>732892.99</v>
          </cell>
          <cell r="BC326">
            <v>429875</v>
          </cell>
          <cell r="BD326">
            <v>623799.85000000009</v>
          </cell>
          <cell r="BE326">
            <v>918018.41000000015</v>
          </cell>
          <cell r="BF326">
            <v>1245688.3099999996</v>
          </cell>
          <cell r="BG326">
            <v>1481395.8399999999</v>
          </cell>
          <cell r="BH326">
            <v>905120.30000000075</v>
          </cell>
          <cell r="BI326">
            <v>705792.75</v>
          </cell>
          <cell r="BJ326">
            <v>511368.92999999877</v>
          </cell>
          <cell r="BK326">
            <v>28219.62</v>
          </cell>
        </row>
        <row r="327">
          <cell r="D327">
            <v>816047</v>
          </cell>
          <cell r="E327" t="str">
            <v>Transformer &amp; Accessories</v>
          </cell>
          <cell r="F327">
            <v>835201000</v>
          </cell>
          <cell r="G327" t="str">
            <v>Repairs &amp; Maintenance - external service</v>
          </cell>
          <cell r="H327">
            <v>0</v>
          </cell>
          <cell r="I327" t="str">
            <v/>
          </cell>
          <cell r="K327" t="str">
            <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28700</v>
          </cell>
          <cell r="AE327">
            <v>28700</v>
          </cell>
          <cell r="AF327">
            <v>28700</v>
          </cell>
          <cell r="AG327">
            <v>28700</v>
          </cell>
          <cell r="AH327">
            <v>28700</v>
          </cell>
          <cell r="AI327">
            <v>28982</v>
          </cell>
          <cell r="AJ327">
            <v>68982</v>
          </cell>
          <cell r="AK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28700</v>
          </cell>
          <cell r="BE327">
            <v>0</v>
          </cell>
          <cell r="BF327">
            <v>0</v>
          </cell>
          <cell r="BG327">
            <v>0</v>
          </cell>
          <cell r="BH327">
            <v>0</v>
          </cell>
          <cell r="BI327">
            <v>282</v>
          </cell>
          <cell r="BJ327">
            <v>40000</v>
          </cell>
          <cell r="BK327">
            <v>0</v>
          </cell>
        </row>
        <row r="328">
          <cell r="D328">
            <v>816051</v>
          </cell>
          <cell r="E328" t="str">
            <v>R&amp;M Furniture &amp; Fixture</v>
          </cell>
          <cell r="F328">
            <v>835201000</v>
          </cell>
          <cell r="G328" t="str">
            <v>Repairs &amp; Maintenance - external service</v>
          </cell>
          <cell r="H328">
            <v>0</v>
          </cell>
          <cell r="I328" t="str">
            <v/>
          </cell>
          <cell r="K328" t="str">
            <v/>
          </cell>
          <cell r="M328">
            <v>93466</v>
          </cell>
          <cell r="N328">
            <v>142366</v>
          </cell>
          <cell r="O328">
            <v>142366</v>
          </cell>
          <cell r="P328">
            <v>237697.25</v>
          </cell>
          <cell r="Q328">
            <v>237697.25</v>
          </cell>
          <cell r="R328">
            <v>249197.25</v>
          </cell>
          <cell r="S328">
            <v>251847.25</v>
          </cell>
          <cell r="T328">
            <v>251847.25</v>
          </cell>
          <cell r="U328">
            <v>251847.25</v>
          </cell>
          <cell r="V328">
            <v>295335.3</v>
          </cell>
          <cell r="W328">
            <v>295335.3</v>
          </cell>
          <cell r="X328">
            <v>300435.3</v>
          </cell>
          <cell r="Y328">
            <v>6500</v>
          </cell>
          <cell r="Z328">
            <v>6500</v>
          </cell>
          <cell r="AA328">
            <v>4650</v>
          </cell>
          <cell r="AB328">
            <v>5150</v>
          </cell>
          <cell r="AC328">
            <v>9360</v>
          </cell>
          <cell r="AD328">
            <v>32060</v>
          </cell>
          <cell r="AE328">
            <v>33810</v>
          </cell>
          <cell r="AF328">
            <v>113377.5</v>
          </cell>
          <cell r="AG328">
            <v>242144.9</v>
          </cell>
          <cell r="AH328">
            <v>242144.9</v>
          </cell>
          <cell r="AI328">
            <v>245644.9</v>
          </cell>
          <cell r="AJ328">
            <v>266144.90000000002</v>
          </cell>
          <cell r="AK328">
            <v>0</v>
          </cell>
          <cell r="AM328">
            <v>93466</v>
          </cell>
          <cell r="AN328">
            <v>48900</v>
          </cell>
          <cell r="AO328">
            <v>0</v>
          </cell>
          <cell r="AP328">
            <v>95331.25</v>
          </cell>
          <cell r="AQ328">
            <v>0</v>
          </cell>
          <cell r="AR328">
            <v>11500</v>
          </cell>
          <cell r="AS328">
            <v>2650</v>
          </cell>
          <cell r="AT328">
            <v>0</v>
          </cell>
          <cell r="AU328">
            <v>0</v>
          </cell>
          <cell r="AV328">
            <v>43488.049999999988</v>
          </cell>
          <cell r="AW328">
            <v>0</v>
          </cell>
          <cell r="AX328">
            <v>5100</v>
          </cell>
          <cell r="AY328">
            <v>6500</v>
          </cell>
          <cell r="AZ328">
            <v>0</v>
          </cell>
          <cell r="BA328">
            <v>-1850</v>
          </cell>
          <cell r="BB328">
            <v>500</v>
          </cell>
          <cell r="BC328">
            <v>4210</v>
          </cell>
          <cell r="BD328">
            <v>22700</v>
          </cell>
          <cell r="BE328">
            <v>1750</v>
          </cell>
          <cell r="BF328">
            <v>79567.5</v>
          </cell>
          <cell r="BG328">
            <v>128767.4</v>
          </cell>
          <cell r="BH328">
            <v>0</v>
          </cell>
          <cell r="BI328">
            <v>3500</v>
          </cell>
          <cell r="BJ328">
            <v>20500.000000000029</v>
          </cell>
          <cell r="BK328">
            <v>0</v>
          </cell>
        </row>
        <row r="329">
          <cell r="D329">
            <v>816052</v>
          </cell>
          <cell r="E329" t="str">
            <v>R&amp;M Office Equipment</v>
          </cell>
          <cell r="F329">
            <v>835201000</v>
          </cell>
          <cell r="G329" t="str">
            <v>Repairs &amp; Maintenance - external service</v>
          </cell>
          <cell r="H329">
            <v>0</v>
          </cell>
          <cell r="I329" t="str">
            <v/>
          </cell>
          <cell r="K329" t="str">
            <v/>
          </cell>
          <cell r="M329">
            <v>72462.47</v>
          </cell>
          <cell r="N329">
            <v>265427.21999999997</v>
          </cell>
          <cell r="O329">
            <v>295057.21999999997</v>
          </cell>
          <cell r="P329">
            <v>372309.47</v>
          </cell>
          <cell r="Q329">
            <v>1132021.74</v>
          </cell>
          <cell r="R329">
            <v>1496566.15</v>
          </cell>
          <cell r="S329">
            <v>1634901.11</v>
          </cell>
          <cell r="T329">
            <v>1883406.06</v>
          </cell>
          <cell r="U329">
            <v>1921497.31</v>
          </cell>
          <cell r="V329">
            <v>1990280.05</v>
          </cell>
          <cell r="W329">
            <v>1990280.05</v>
          </cell>
          <cell r="X329">
            <v>2326816.0499999998</v>
          </cell>
          <cell r="Y329">
            <v>237880</v>
          </cell>
          <cell r="Z329">
            <v>252880</v>
          </cell>
          <cell r="AA329">
            <v>407668.5</v>
          </cell>
          <cell r="AB329">
            <v>446498.59</v>
          </cell>
          <cell r="AC329">
            <v>518212.59</v>
          </cell>
          <cell r="AD329">
            <v>682956.9</v>
          </cell>
          <cell r="AE329">
            <v>1123127.27</v>
          </cell>
          <cell r="AF329">
            <v>971915.27</v>
          </cell>
          <cell r="AG329">
            <v>1278243.27</v>
          </cell>
          <cell r="AH329">
            <v>1373946.42</v>
          </cell>
          <cell r="AI329">
            <v>1576735.42</v>
          </cell>
          <cell r="AJ329">
            <v>1823557.26</v>
          </cell>
          <cell r="AK329">
            <v>24186.5</v>
          </cell>
          <cell r="AM329">
            <v>72462.47</v>
          </cell>
          <cell r="AN329">
            <v>192964.74999999997</v>
          </cell>
          <cell r="AO329">
            <v>29630</v>
          </cell>
          <cell r="AP329">
            <v>77252.25</v>
          </cell>
          <cell r="AQ329">
            <v>759712.27</v>
          </cell>
          <cell r="AR329">
            <v>364544.40999999992</v>
          </cell>
          <cell r="AS329">
            <v>138334.9600000002</v>
          </cell>
          <cell r="AT329">
            <v>248504.94999999995</v>
          </cell>
          <cell r="AU329">
            <v>38091.25</v>
          </cell>
          <cell r="AV329">
            <v>68782.739999999991</v>
          </cell>
          <cell r="AW329">
            <v>0</v>
          </cell>
          <cell r="AX329">
            <v>336535.99999999977</v>
          </cell>
          <cell r="AY329">
            <v>237880</v>
          </cell>
          <cell r="AZ329">
            <v>15000</v>
          </cell>
          <cell r="BA329">
            <v>154788.5</v>
          </cell>
          <cell r="BB329">
            <v>38830.090000000026</v>
          </cell>
          <cell r="BC329">
            <v>71714</v>
          </cell>
          <cell r="BD329">
            <v>164744.31</v>
          </cell>
          <cell r="BE329">
            <v>440170.37</v>
          </cell>
          <cell r="BF329">
            <v>-151212</v>
          </cell>
          <cell r="BG329">
            <v>306328</v>
          </cell>
          <cell r="BH329">
            <v>95703.149999999907</v>
          </cell>
          <cell r="BI329">
            <v>202789</v>
          </cell>
          <cell r="BJ329">
            <v>246821.84000000008</v>
          </cell>
          <cell r="BK329">
            <v>24186.5</v>
          </cell>
        </row>
        <row r="330">
          <cell r="D330">
            <v>820101</v>
          </cell>
          <cell r="E330" t="str">
            <v>Postage &amp; Telecommunication</v>
          </cell>
          <cell r="F330">
            <v>850102000</v>
          </cell>
          <cell r="G330" t="str">
            <v>Postage</v>
          </cell>
          <cell r="H330">
            <v>0</v>
          </cell>
          <cell r="I330" t="str">
            <v/>
          </cell>
          <cell r="K330" t="str">
            <v/>
          </cell>
          <cell r="M330">
            <v>268098.92</v>
          </cell>
          <cell r="N330">
            <v>560187.28</v>
          </cell>
          <cell r="O330">
            <v>842950.18</v>
          </cell>
          <cell r="P330">
            <v>1082010.06</v>
          </cell>
          <cell r="Q330">
            <v>1363927.08</v>
          </cell>
          <cell r="R330">
            <v>1701454.49</v>
          </cell>
          <cell r="S330">
            <v>2043141.4</v>
          </cell>
          <cell r="T330">
            <v>2325311.83</v>
          </cell>
          <cell r="U330">
            <v>2645442.54</v>
          </cell>
          <cell r="V330">
            <v>3047167.48</v>
          </cell>
          <cell r="W330">
            <v>3298673.23</v>
          </cell>
          <cell r="X330">
            <v>3544640.67</v>
          </cell>
          <cell r="Y330">
            <v>278599.81</v>
          </cell>
          <cell r="Z330">
            <v>442809.2</v>
          </cell>
          <cell r="AA330">
            <v>627378.93000000005</v>
          </cell>
          <cell r="AB330">
            <v>826401.65</v>
          </cell>
          <cell r="AC330">
            <v>1032300.24</v>
          </cell>
          <cell r="AD330">
            <v>1236419.8700000001</v>
          </cell>
          <cell r="AE330">
            <v>1443317.85</v>
          </cell>
          <cell r="AF330">
            <v>1682573.6</v>
          </cell>
          <cell r="AG330">
            <v>2204078.4700000002</v>
          </cell>
          <cell r="AH330">
            <v>2417798.9700000002</v>
          </cell>
          <cell r="AI330">
            <v>2695101.35</v>
          </cell>
          <cell r="AJ330">
            <v>3069567.61</v>
          </cell>
          <cell r="AK330">
            <v>375661.71</v>
          </cell>
          <cell r="AM330">
            <v>268098.92</v>
          </cell>
          <cell r="AN330">
            <v>292088.36000000004</v>
          </cell>
          <cell r="AO330">
            <v>282762.90000000002</v>
          </cell>
          <cell r="AP330">
            <v>239059.88</v>
          </cell>
          <cell r="AQ330">
            <v>281917.02</v>
          </cell>
          <cell r="AR330">
            <v>337527.40999999992</v>
          </cell>
          <cell r="AS330">
            <v>341686.90999999992</v>
          </cell>
          <cell r="AT330">
            <v>282170.43000000017</v>
          </cell>
          <cell r="AU330">
            <v>320130.70999999996</v>
          </cell>
          <cell r="AV330">
            <v>401724.93999999994</v>
          </cell>
          <cell r="AW330">
            <v>251505.75</v>
          </cell>
          <cell r="AX330">
            <v>245967.43999999994</v>
          </cell>
          <cell r="AY330">
            <v>278599.81</v>
          </cell>
          <cell r="AZ330">
            <v>164209.39000000001</v>
          </cell>
          <cell r="BA330">
            <v>184569.73000000004</v>
          </cell>
          <cell r="BB330">
            <v>199022.71999999997</v>
          </cell>
          <cell r="BC330">
            <v>205898.58999999997</v>
          </cell>
          <cell r="BD330">
            <v>204119.63000000012</v>
          </cell>
          <cell r="BE330">
            <v>206897.97999999998</v>
          </cell>
          <cell r="BF330">
            <v>239255.75</v>
          </cell>
          <cell r="BG330">
            <v>521504.87000000011</v>
          </cell>
          <cell r="BH330">
            <v>213720.5</v>
          </cell>
          <cell r="BI330">
            <v>277302.37999999989</v>
          </cell>
          <cell r="BJ330">
            <v>374466.25999999978</v>
          </cell>
          <cell r="BK330">
            <v>375661.71</v>
          </cell>
        </row>
        <row r="331">
          <cell r="D331">
            <v>820102</v>
          </cell>
          <cell r="E331" t="str">
            <v>Rates &amp; Registration</v>
          </cell>
          <cell r="F331">
            <v>860101000</v>
          </cell>
          <cell r="G331" t="str">
            <v>Taxes - General</v>
          </cell>
          <cell r="H331">
            <v>0</v>
          </cell>
          <cell r="I331" t="str">
            <v/>
          </cell>
          <cell r="K331" t="str">
            <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D332">
            <v>820103</v>
          </cell>
          <cell r="E332" t="str">
            <v>IS Charges</v>
          </cell>
          <cell r="F332">
            <v>825106000</v>
          </cell>
          <cell r="G332" t="str">
            <v>Informatin Sys Exp</v>
          </cell>
          <cell r="H332">
            <v>8011511</v>
          </cell>
          <cell r="I332" t="str">
            <v>Finance Operations 2050</v>
          </cell>
          <cell r="J332" t="str">
            <v>A07</v>
          </cell>
          <cell r="K332" t="str">
            <v>Information System</v>
          </cell>
          <cell r="L332">
            <v>0</v>
          </cell>
          <cell r="M332">
            <v>521181.03</v>
          </cell>
          <cell r="N332">
            <v>967128.03</v>
          </cell>
          <cell r="O332">
            <v>1653021.53</v>
          </cell>
          <cell r="P332">
            <v>2176312.5299999998</v>
          </cell>
          <cell r="Q332">
            <v>2729985.53</v>
          </cell>
          <cell r="R332">
            <v>4820874.66</v>
          </cell>
          <cell r="S332">
            <v>5544394.46</v>
          </cell>
          <cell r="T332">
            <v>6128067.4600000009</v>
          </cell>
          <cell r="U332">
            <v>6746972.6600000001</v>
          </cell>
          <cell r="V332">
            <v>7335980.71</v>
          </cell>
          <cell r="W332">
            <v>7938207.46</v>
          </cell>
          <cell r="X332">
            <v>8580148.5500000007</v>
          </cell>
          <cell r="Y332">
            <v>633960.85</v>
          </cell>
          <cell r="Z332">
            <v>1234057.3500000001</v>
          </cell>
          <cell r="AA332">
            <v>1253809.3500000001</v>
          </cell>
          <cell r="AB332">
            <v>1273561.3500000001</v>
          </cell>
          <cell r="AC332">
            <v>2983786.6</v>
          </cell>
          <cell r="AD332">
            <v>3604344.55</v>
          </cell>
          <cell r="AE332">
            <v>4183446.05</v>
          </cell>
          <cell r="AF332">
            <v>4774600.9000000004</v>
          </cell>
          <cell r="AG332">
            <v>5362522.8499999996</v>
          </cell>
          <cell r="AH332">
            <v>5955068.5999999996</v>
          </cell>
          <cell r="AI332">
            <v>12982062.49</v>
          </cell>
          <cell r="AJ332">
            <v>29145324.48</v>
          </cell>
          <cell r="AK332">
            <v>6339000</v>
          </cell>
          <cell r="AM332">
            <v>521181.03</v>
          </cell>
          <cell r="AN332">
            <v>445947</v>
          </cell>
          <cell r="AO332">
            <v>685893.5</v>
          </cell>
          <cell r="AP332">
            <v>523290.99999999977</v>
          </cell>
          <cell r="AQ332">
            <v>553673</v>
          </cell>
          <cell r="AR332">
            <v>2090889.1300000004</v>
          </cell>
          <cell r="AS332">
            <v>723519.79999999981</v>
          </cell>
          <cell r="AT332">
            <v>583673.00000000093</v>
          </cell>
          <cell r="AU332">
            <v>618905.19999999925</v>
          </cell>
          <cell r="AV332">
            <v>589008.04999999981</v>
          </cell>
          <cell r="AW332">
            <v>602226.75</v>
          </cell>
          <cell r="AX332">
            <v>641941.09000000078</v>
          </cell>
          <cell r="AY332">
            <v>633960.85</v>
          </cell>
          <cell r="AZ332">
            <v>600096.50000000012</v>
          </cell>
          <cell r="BA332">
            <v>19752</v>
          </cell>
          <cell r="BB332">
            <v>19752</v>
          </cell>
          <cell r="BC332">
            <v>1710225.25</v>
          </cell>
          <cell r="BD332">
            <v>620557.94999999972</v>
          </cell>
          <cell r="BE332">
            <v>579101.5</v>
          </cell>
          <cell r="BF332">
            <v>591154.85000000056</v>
          </cell>
          <cell r="BG332">
            <v>587921.94999999925</v>
          </cell>
          <cell r="BH332">
            <v>592545.75</v>
          </cell>
          <cell r="BI332">
            <v>7026993.8900000006</v>
          </cell>
          <cell r="BJ332">
            <v>16163261.99</v>
          </cell>
          <cell r="BK332">
            <v>6339000</v>
          </cell>
        </row>
        <row r="333">
          <cell r="D333">
            <v>821001</v>
          </cell>
          <cell r="E333" t="str">
            <v>Insurance Charges</v>
          </cell>
          <cell r="F333">
            <v>835401000</v>
          </cell>
          <cell r="G333" t="str">
            <v>Insurance</v>
          </cell>
          <cell r="H333">
            <v>0</v>
          </cell>
          <cell r="I333" t="str">
            <v/>
          </cell>
          <cell r="K333" t="str">
            <v/>
          </cell>
          <cell r="M333">
            <v>342933.7</v>
          </cell>
          <cell r="N333">
            <v>724054.7</v>
          </cell>
          <cell r="O333">
            <v>1105174.7</v>
          </cell>
          <cell r="P333">
            <v>1620197.4</v>
          </cell>
          <cell r="Q333">
            <v>2038467.4</v>
          </cell>
          <cell r="R333">
            <v>2435653.35</v>
          </cell>
          <cell r="S333">
            <v>2829713.75</v>
          </cell>
          <cell r="T333">
            <v>3271630.42</v>
          </cell>
          <cell r="U333">
            <v>3709618.62</v>
          </cell>
          <cell r="V333">
            <v>4165548.62</v>
          </cell>
          <cell r="W333">
            <v>4621480.62</v>
          </cell>
          <cell r="X333">
            <v>5040207.22</v>
          </cell>
          <cell r="Y333">
            <v>374557</v>
          </cell>
          <cell r="Z333">
            <v>742208</v>
          </cell>
          <cell r="AA333">
            <v>1109859</v>
          </cell>
          <cell r="AB333">
            <v>1477510</v>
          </cell>
          <cell r="AC333">
            <v>1815526</v>
          </cell>
          <cell r="AD333">
            <v>2183177</v>
          </cell>
          <cell r="AE333">
            <v>2535221</v>
          </cell>
          <cell r="AF333">
            <v>3255270</v>
          </cell>
          <cell r="AG333">
            <v>3714866.67</v>
          </cell>
          <cell r="AH333">
            <v>4081630.67</v>
          </cell>
          <cell r="AI333">
            <v>4448395.67</v>
          </cell>
          <cell r="AJ333">
            <v>4815159.76</v>
          </cell>
          <cell r="AK333">
            <v>428129.09</v>
          </cell>
          <cell r="AM333">
            <v>342933.7</v>
          </cell>
          <cell r="AN333">
            <v>381120.99999999994</v>
          </cell>
          <cell r="AO333">
            <v>381120</v>
          </cell>
          <cell r="AP333">
            <v>515022.69999999995</v>
          </cell>
          <cell r="AQ333">
            <v>418270</v>
          </cell>
          <cell r="AR333">
            <v>397185.95000000019</v>
          </cell>
          <cell r="AS333">
            <v>394060.39999999991</v>
          </cell>
          <cell r="AT333">
            <v>441916.66999999993</v>
          </cell>
          <cell r="AU333">
            <v>437988.20000000019</v>
          </cell>
          <cell r="AV333">
            <v>455930</v>
          </cell>
          <cell r="AW333">
            <v>455932</v>
          </cell>
          <cell r="AX333">
            <v>418726.59999999963</v>
          </cell>
          <cell r="AY333">
            <v>374557</v>
          </cell>
          <cell r="AZ333">
            <v>367651</v>
          </cell>
          <cell r="BA333">
            <v>367651</v>
          </cell>
          <cell r="BB333">
            <v>367651</v>
          </cell>
          <cell r="BC333">
            <v>338016</v>
          </cell>
          <cell r="BD333">
            <v>367651</v>
          </cell>
          <cell r="BE333">
            <v>352044</v>
          </cell>
          <cell r="BF333">
            <v>720049</v>
          </cell>
          <cell r="BG333">
            <v>459596.66999999993</v>
          </cell>
          <cell r="BH333">
            <v>366764</v>
          </cell>
          <cell r="BI333">
            <v>366765</v>
          </cell>
          <cell r="BJ333">
            <v>366764.08999999985</v>
          </cell>
          <cell r="BK333">
            <v>428129.09</v>
          </cell>
        </row>
        <row r="334">
          <cell r="D334">
            <v>821101</v>
          </cell>
          <cell r="E334" t="str">
            <v>Bank Charges</v>
          </cell>
          <cell r="F334">
            <v>825112000</v>
          </cell>
          <cell r="G334" t="str">
            <v>Banking Exp</v>
          </cell>
          <cell r="H334">
            <v>8011511</v>
          </cell>
          <cell r="I334" t="str">
            <v>Finance Operations 2050</v>
          </cell>
          <cell r="J334" t="str">
            <v>A01</v>
          </cell>
          <cell r="K334" t="str">
            <v>Fin Mgt, Comp, Report'g &amp; Analysis</v>
          </cell>
          <cell r="L334">
            <v>0</v>
          </cell>
          <cell r="M334">
            <v>3969.62</v>
          </cell>
          <cell r="N334">
            <v>126454.39</v>
          </cell>
          <cell r="O334">
            <v>138945.72</v>
          </cell>
          <cell r="P334">
            <v>165669.6</v>
          </cell>
          <cell r="Q334">
            <v>356282.36</v>
          </cell>
          <cell r="R334">
            <v>357885.09</v>
          </cell>
          <cell r="S334">
            <v>439476.76</v>
          </cell>
          <cell r="T334">
            <v>457727.6</v>
          </cell>
          <cell r="U334">
            <v>507517.41</v>
          </cell>
          <cell r="V334">
            <v>540373.93999999994</v>
          </cell>
          <cell r="W334">
            <v>569270.69999999995</v>
          </cell>
          <cell r="X334">
            <v>633614.06000000006</v>
          </cell>
          <cell r="Y334">
            <v>112216.37</v>
          </cell>
          <cell r="Z334">
            <v>137997.57</v>
          </cell>
          <cell r="AA334">
            <v>179048.3</v>
          </cell>
          <cell r="AB334">
            <v>208950.05</v>
          </cell>
          <cell r="AC334">
            <v>305071.34000000003</v>
          </cell>
          <cell r="AD334">
            <v>376865.6</v>
          </cell>
          <cell r="AE334">
            <v>419959.69</v>
          </cell>
          <cell r="AF334">
            <v>500622.02</v>
          </cell>
          <cell r="AG334">
            <v>547266.87</v>
          </cell>
          <cell r="AH334">
            <v>597895.36</v>
          </cell>
          <cell r="AI334">
            <v>648916.41</v>
          </cell>
          <cell r="AJ334">
            <v>699794.84</v>
          </cell>
          <cell r="AK334">
            <v>21603.02</v>
          </cell>
          <cell r="AM334">
            <v>3969.62</v>
          </cell>
          <cell r="AN334">
            <v>122484.77</v>
          </cell>
          <cell r="AO334">
            <v>12491.330000000002</v>
          </cell>
          <cell r="AP334">
            <v>26723.880000000005</v>
          </cell>
          <cell r="AQ334">
            <v>190612.75999999998</v>
          </cell>
          <cell r="AR334">
            <v>1602.7300000000396</v>
          </cell>
          <cell r="AS334">
            <v>81591.669999999984</v>
          </cell>
          <cell r="AT334">
            <v>18250.839999999967</v>
          </cell>
          <cell r="AU334">
            <v>49789.81</v>
          </cell>
          <cell r="AV334">
            <v>32856.52999999997</v>
          </cell>
          <cell r="AW334">
            <v>28896.760000000009</v>
          </cell>
          <cell r="AX334">
            <v>64343.360000000102</v>
          </cell>
          <cell r="AY334">
            <v>112216.37</v>
          </cell>
          <cell r="AZ334">
            <v>25781.200000000012</v>
          </cell>
          <cell r="BA334">
            <v>41050.729999999981</v>
          </cell>
          <cell r="BB334">
            <v>29901.75</v>
          </cell>
          <cell r="BC334">
            <v>96121.290000000037</v>
          </cell>
          <cell r="BD334">
            <v>71794.259999999951</v>
          </cell>
          <cell r="BE334">
            <v>43094.090000000026</v>
          </cell>
          <cell r="BF334">
            <v>80662.330000000016</v>
          </cell>
          <cell r="BG334">
            <v>46644.849999999977</v>
          </cell>
          <cell r="BH334">
            <v>50628.489999999991</v>
          </cell>
          <cell r="BI334">
            <v>51021.050000000047</v>
          </cell>
          <cell r="BJ334">
            <v>50878.429999999935</v>
          </cell>
          <cell r="BK334">
            <v>21603.02</v>
          </cell>
        </row>
        <row r="335">
          <cell r="D335">
            <v>822101</v>
          </cell>
          <cell r="E335" t="str">
            <v>MV-Petrol/Fuel</v>
          </cell>
          <cell r="F335">
            <v>845101000</v>
          </cell>
          <cell r="G335" t="str">
            <v>Gas, Diesel, Oil</v>
          </cell>
          <cell r="H335">
            <v>0</v>
          </cell>
          <cell r="I335" t="str">
            <v/>
          </cell>
          <cell r="K335" t="str">
            <v/>
          </cell>
          <cell r="M335">
            <v>243097.28</v>
          </cell>
          <cell r="N335">
            <v>600490.53</v>
          </cell>
          <cell r="O335">
            <v>1171070.8999999999</v>
          </cell>
          <cell r="P335">
            <v>1719164.11</v>
          </cell>
          <cell r="Q335">
            <v>2346098.41</v>
          </cell>
          <cell r="R335">
            <v>2862253.51</v>
          </cell>
          <cell r="S335">
            <v>3361799.39</v>
          </cell>
          <cell r="T335">
            <v>3956627.61</v>
          </cell>
          <cell r="U335">
            <v>4760390.92</v>
          </cell>
          <cell r="V335">
            <v>5094258.04</v>
          </cell>
          <cell r="W335">
            <v>5343054.12</v>
          </cell>
          <cell r="X335">
            <v>5823950.5800000001</v>
          </cell>
          <cell r="Y335">
            <v>378003.27</v>
          </cell>
          <cell r="Z335">
            <v>503551.97</v>
          </cell>
          <cell r="AA335">
            <v>1059321.96</v>
          </cell>
          <cell r="AB335">
            <v>1560014.64</v>
          </cell>
          <cell r="AC335">
            <v>2293153.52</v>
          </cell>
          <cell r="AD335">
            <v>3279221.28</v>
          </cell>
          <cell r="AE335">
            <v>3621680.11</v>
          </cell>
          <cell r="AF335">
            <v>4142303.25</v>
          </cell>
          <cell r="AG335">
            <v>4823415.2</v>
          </cell>
          <cell r="AH335">
            <v>5307117.96</v>
          </cell>
          <cell r="AI335">
            <v>5633681.3899999997</v>
          </cell>
          <cell r="AJ335">
            <v>6058375.04</v>
          </cell>
          <cell r="AK335">
            <v>324727.03999999998</v>
          </cell>
          <cell r="AM335">
            <v>243097.28</v>
          </cell>
          <cell r="AN335">
            <v>357393.25</v>
          </cell>
          <cell r="AO335">
            <v>570580.36999999988</v>
          </cell>
          <cell r="AP335">
            <v>548093.2100000002</v>
          </cell>
          <cell r="AQ335">
            <v>626934.30000000005</v>
          </cell>
          <cell r="AR335">
            <v>516155.09999999963</v>
          </cell>
          <cell r="AS335">
            <v>499545.88000000035</v>
          </cell>
          <cell r="AT335">
            <v>594828.21999999974</v>
          </cell>
          <cell r="AU335">
            <v>803763.31</v>
          </cell>
          <cell r="AV335">
            <v>333867.12000000011</v>
          </cell>
          <cell r="AW335">
            <v>248796.08000000007</v>
          </cell>
          <cell r="AX335">
            <v>480896.45999999996</v>
          </cell>
          <cell r="AY335">
            <v>378003.27</v>
          </cell>
          <cell r="AZ335">
            <v>125548.69999999995</v>
          </cell>
          <cell r="BA335">
            <v>555769.99</v>
          </cell>
          <cell r="BB335">
            <v>500692.67999999993</v>
          </cell>
          <cell r="BC335">
            <v>733138.88000000012</v>
          </cell>
          <cell r="BD335">
            <v>986067.75999999978</v>
          </cell>
          <cell r="BE335">
            <v>342458.83000000007</v>
          </cell>
          <cell r="BF335">
            <v>520623.14000000013</v>
          </cell>
          <cell r="BG335">
            <v>681111.95000000019</v>
          </cell>
          <cell r="BH335">
            <v>483702.75999999978</v>
          </cell>
          <cell r="BI335">
            <v>326563.4299999997</v>
          </cell>
          <cell r="BJ335">
            <v>424693.65000000037</v>
          </cell>
          <cell r="BK335">
            <v>324727.03999999998</v>
          </cell>
        </row>
        <row r="336">
          <cell r="D336">
            <v>822602</v>
          </cell>
          <cell r="E336" t="str">
            <v>Printing &amp; Stationery</v>
          </cell>
          <cell r="F336">
            <v>855101000</v>
          </cell>
          <cell r="G336" t="str">
            <v>Supplies used - Gen</v>
          </cell>
          <cell r="H336">
            <v>0</v>
          </cell>
          <cell r="I336" t="str">
            <v/>
          </cell>
          <cell r="K336" t="str">
            <v/>
          </cell>
          <cell r="M336">
            <v>32997.9</v>
          </cell>
          <cell r="N336">
            <v>108896.4</v>
          </cell>
          <cell r="O336">
            <v>301024.40000000002</v>
          </cell>
          <cell r="P336">
            <v>326511.40000000002</v>
          </cell>
          <cell r="Q336">
            <v>454810.46</v>
          </cell>
          <cell r="R336">
            <v>667524.05000000005</v>
          </cell>
          <cell r="S336">
            <v>965330.05</v>
          </cell>
          <cell r="T336">
            <v>1366387.04</v>
          </cell>
          <cell r="U336">
            <v>1562390.47</v>
          </cell>
          <cell r="V336">
            <v>1579010.47</v>
          </cell>
          <cell r="W336">
            <v>1710405.47</v>
          </cell>
          <cell r="X336">
            <v>1579249.54</v>
          </cell>
          <cell r="Y336">
            <v>91092.95</v>
          </cell>
          <cell r="Z336">
            <v>158485.95000000001</v>
          </cell>
          <cell r="AA336">
            <v>322363.95</v>
          </cell>
          <cell r="AB336">
            <v>417510.95</v>
          </cell>
          <cell r="AC336">
            <v>527427.94999999995</v>
          </cell>
          <cell r="AD336">
            <v>617934.94999999995</v>
          </cell>
          <cell r="AE336">
            <v>625629.94999999995</v>
          </cell>
          <cell r="AF336">
            <v>798869.95</v>
          </cell>
          <cell r="AG336">
            <v>1225108.92</v>
          </cell>
          <cell r="AH336">
            <v>1252744.92</v>
          </cell>
          <cell r="AI336">
            <v>1344183.17</v>
          </cell>
          <cell r="AJ336">
            <v>1409191.91</v>
          </cell>
          <cell r="AK336">
            <v>82116.5</v>
          </cell>
          <cell r="AM336">
            <v>32997.9</v>
          </cell>
          <cell r="AN336">
            <v>75898.5</v>
          </cell>
          <cell r="AO336">
            <v>192128.00000000003</v>
          </cell>
          <cell r="AP336">
            <v>25487</v>
          </cell>
          <cell r="AQ336">
            <v>128299.06</v>
          </cell>
          <cell r="AR336">
            <v>212713.59000000003</v>
          </cell>
          <cell r="AS336">
            <v>297806</v>
          </cell>
          <cell r="AT336">
            <v>401056.99</v>
          </cell>
          <cell r="AU336">
            <v>196003.42999999993</v>
          </cell>
          <cell r="AV336">
            <v>16620</v>
          </cell>
          <cell r="AW336">
            <v>131395</v>
          </cell>
          <cell r="AX336">
            <v>-131155.92999999993</v>
          </cell>
          <cell r="AY336">
            <v>91092.95</v>
          </cell>
          <cell r="AZ336">
            <v>67393.000000000015</v>
          </cell>
          <cell r="BA336">
            <v>163878</v>
          </cell>
          <cell r="BB336">
            <v>95147</v>
          </cell>
          <cell r="BC336">
            <v>109916.99999999994</v>
          </cell>
          <cell r="BD336">
            <v>90507</v>
          </cell>
          <cell r="BE336">
            <v>7695</v>
          </cell>
          <cell r="BF336">
            <v>173240</v>
          </cell>
          <cell r="BG336">
            <v>426238.97</v>
          </cell>
          <cell r="BH336">
            <v>27636</v>
          </cell>
          <cell r="BI336">
            <v>91438.25</v>
          </cell>
          <cell r="BJ336">
            <v>65008.739999999991</v>
          </cell>
          <cell r="BK336">
            <v>82116.5</v>
          </cell>
        </row>
        <row r="337">
          <cell r="D337">
            <v>822603</v>
          </cell>
          <cell r="E337" t="str">
            <v>Photostat Printings</v>
          </cell>
          <cell r="F337">
            <v>855101000</v>
          </cell>
          <cell r="G337" t="str">
            <v>Supplies used - Gen</v>
          </cell>
          <cell r="H337">
            <v>0</v>
          </cell>
          <cell r="I337" t="str">
            <v/>
          </cell>
          <cell r="K337" t="str">
            <v/>
          </cell>
          <cell r="M337">
            <v>16585.900000000001</v>
          </cell>
          <cell r="N337">
            <v>29835.9</v>
          </cell>
          <cell r="O337">
            <v>52874.9</v>
          </cell>
          <cell r="P337">
            <v>59635.9</v>
          </cell>
          <cell r="Q337">
            <v>87861.9</v>
          </cell>
          <cell r="R337">
            <v>126588.9</v>
          </cell>
          <cell r="S337">
            <v>139964.4</v>
          </cell>
          <cell r="T337">
            <v>172690.37</v>
          </cell>
          <cell r="U337">
            <v>175753.37</v>
          </cell>
          <cell r="V337">
            <v>176871.37</v>
          </cell>
          <cell r="W337">
            <v>177171.37</v>
          </cell>
          <cell r="X337">
            <v>208390.37</v>
          </cell>
          <cell r="Y337">
            <v>0</v>
          </cell>
          <cell r="Z337">
            <v>14528</v>
          </cell>
          <cell r="AA337">
            <v>15938</v>
          </cell>
          <cell r="AB337">
            <v>35816</v>
          </cell>
          <cell r="AC337">
            <v>41364</v>
          </cell>
          <cell r="AD337">
            <v>73648</v>
          </cell>
          <cell r="AE337">
            <v>76202</v>
          </cell>
          <cell r="AF337">
            <v>81053</v>
          </cell>
          <cell r="AG337">
            <v>141174</v>
          </cell>
          <cell r="AH337">
            <v>146919</v>
          </cell>
          <cell r="AI337">
            <v>154087</v>
          </cell>
          <cell r="AJ337">
            <v>158205</v>
          </cell>
          <cell r="AK337">
            <v>30388.58</v>
          </cell>
          <cell r="AM337">
            <v>16585.900000000001</v>
          </cell>
          <cell r="AN337">
            <v>13250</v>
          </cell>
          <cell r="AO337">
            <v>23039</v>
          </cell>
          <cell r="AP337">
            <v>6761</v>
          </cell>
          <cell r="AQ337">
            <v>28225.999999999993</v>
          </cell>
          <cell r="AR337">
            <v>38727</v>
          </cell>
          <cell r="AS337">
            <v>13375.5</v>
          </cell>
          <cell r="AT337">
            <v>32725.97</v>
          </cell>
          <cell r="AU337">
            <v>3063</v>
          </cell>
          <cell r="AV337">
            <v>1118</v>
          </cell>
          <cell r="AW337">
            <v>300</v>
          </cell>
          <cell r="AX337">
            <v>31219</v>
          </cell>
          <cell r="AY337">
            <v>0</v>
          </cell>
          <cell r="AZ337">
            <v>14528</v>
          </cell>
          <cell r="BA337">
            <v>1410</v>
          </cell>
          <cell r="BB337">
            <v>19878</v>
          </cell>
          <cell r="BC337">
            <v>5548</v>
          </cell>
          <cell r="BD337">
            <v>32284</v>
          </cell>
          <cell r="BE337">
            <v>2554</v>
          </cell>
          <cell r="BF337">
            <v>4851</v>
          </cell>
          <cell r="BG337">
            <v>60121</v>
          </cell>
          <cell r="BH337">
            <v>5745</v>
          </cell>
          <cell r="BI337">
            <v>7168</v>
          </cell>
          <cell r="BJ337">
            <v>4118</v>
          </cell>
          <cell r="BK337">
            <v>30388.58</v>
          </cell>
        </row>
        <row r="338">
          <cell r="D338" t="str">
            <v>822701.WOOD</v>
          </cell>
          <cell r="E338" t="str">
            <v>Amort-Pallets-Wood</v>
          </cell>
          <cell r="F338">
            <v>840206000</v>
          </cell>
          <cell r="G338" t="str">
            <v>Pallet Expense</v>
          </cell>
          <cell r="H338">
            <v>8011901</v>
          </cell>
          <cell r="I338" t="str">
            <v>Finance Others 2055</v>
          </cell>
          <cell r="J338" t="str">
            <v>A18</v>
          </cell>
          <cell r="K338" t="str">
            <v>Manufacturing - bottling</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D339">
            <v>823001</v>
          </cell>
          <cell r="E339" t="str">
            <v>Freight Charges</v>
          </cell>
          <cell r="F339">
            <v>845201000</v>
          </cell>
          <cell r="G339" t="str">
            <v>Freight, Demurrage,Etc</v>
          </cell>
          <cell r="H339">
            <v>0</v>
          </cell>
          <cell r="I339" t="str">
            <v/>
          </cell>
          <cell r="K339" t="str">
            <v/>
          </cell>
          <cell r="M339">
            <v>2232874</v>
          </cell>
          <cell r="N339">
            <v>7882309</v>
          </cell>
          <cell r="O339">
            <v>21130074</v>
          </cell>
          <cell r="P339">
            <v>37704072.229999997</v>
          </cell>
          <cell r="Q339">
            <v>48834731.600000001</v>
          </cell>
          <cell r="R339">
            <v>68752156.099999994</v>
          </cell>
          <cell r="S339">
            <v>81037487.370000005</v>
          </cell>
          <cell r="T339">
            <v>81654804.870000005</v>
          </cell>
          <cell r="U339">
            <v>93386193.370000005</v>
          </cell>
          <cell r="V339">
            <v>99367850.870000005</v>
          </cell>
          <cell r="W339">
            <v>101208487.87</v>
          </cell>
          <cell r="X339">
            <v>102620316.87</v>
          </cell>
          <cell r="Y339">
            <v>991671</v>
          </cell>
          <cell r="Z339">
            <v>3098115.5</v>
          </cell>
          <cell r="AA339">
            <v>11189798.24</v>
          </cell>
          <cell r="AB339">
            <v>23277487</v>
          </cell>
          <cell r="AC339">
            <v>42782969.100000001</v>
          </cell>
          <cell r="AD339">
            <v>64055778.609999999</v>
          </cell>
          <cell r="AE339">
            <v>72423662.870000005</v>
          </cell>
          <cell r="AF339">
            <v>80404881</v>
          </cell>
          <cell r="AG339">
            <v>90022686.129999995</v>
          </cell>
          <cell r="AH339">
            <v>96580754</v>
          </cell>
          <cell r="AI339">
            <v>97747353.269999996</v>
          </cell>
          <cell r="AJ339">
            <v>99795215.769999996</v>
          </cell>
          <cell r="AK339">
            <v>2643787.6</v>
          </cell>
          <cell r="AM339">
            <v>2232874</v>
          </cell>
          <cell r="AN339">
            <v>5649435</v>
          </cell>
          <cell r="AO339">
            <v>13247765</v>
          </cell>
          <cell r="AP339">
            <v>16573998.229999997</v>
          </cell>
          <cell r="AQ339">
            <v>11130659.370000005</v>
          </cell>
          <cell r="AR339">
            <v>19917424.499999993</v>
          </cell>
          <cell r="AS339">
            <v>12285331.270000011</v>
          </cell>
          <cell r="AT339">
            <v>617317.5</v>
          </cell>
          <cell r="AU339">
            <v>11731388.5</v>
          </cell>
          <cell r="AV339">
            <v>5981657.5</v>
          </cell>
          <cell r="AW339">
            <v>1840637</v>
          </cell>
          <cell r="AX339">
            <v>1411829</v>
          </cell>
          <cell r="AY339">
            <v>991671</v>
          </cell>
          <cell r="AZ339">
            <v>2106444.5</v>
          </cell>
          <cell r="BA339">
            <v>8091682.7400000002</v>
          </cell>
          <cell r="BB339">
            <v>12087688.76</v>
          </cell>
          <cell r="BC339">
            <v>19505482.100000001</v>
          </cell>
          <cell r="BD339">
            <v>21272809.509999998</v>
          </cell>
          <cell r="BE339">
            <v>8367884.2600000054</v>
          </cell>
          <cell r="BF339">
            <v>7981218.1299999952</v>
          </cell>
          <cell r="BG339">
            <v>9617805.1299999952</v>
          </cell>
          <cell r="BH339">
            <v>6558067.8700000048</v>
          </cell>
          <cell r="BI339">
            <v>1166599.2699999958</v>
          </cell>
          <cell r="BJ339">
            <v>2047862.5</v>
          </cell>
          <cell r="BK339">
            <v>2643787.6</v>
          </cell>
        </row>
        <row r="340">
          <cell r="D340">
            <v>825001</v>
          </cell>
          <cell r="E340" t="str">
            <v>Scrap Tax</v>
          </cell>
          <cell r="G340" t="str">
            <v/>
          </cell>
          <cell r="H340">
            <v>0</v>
          </cell>
          <cell r="I340" t="str">
            <v/>
          </cell>
          <cell r="K340" t="str">
            <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D341">
            <v>826001</v>
          </cell>
          <cell r="E341" t="str">
            <v>Miscellaneous</v>
          </cell>
          <cell r="F341">
            <v>885101000</v>
          </cell>
          <cell r="G341" t="str">
            <v>Miscellaneous Expenses</v>
          </cell>
          <cell r="H341">
            <v>0</v>
          </cell>
          <cell r="I341" t="str">
            <v/>
          </cell>
          <cell r="K341" t="str">
            <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D342">
            <v>827001</v>
          </cell>
          <cell r="E342" t="str">
            <v>Bad Debts</v>
          </cell>
          <cell r="F342">
            <v>865101000</v>
          </cell>
          <cell r="G342" t="str">
            <v>Prov for Dbtfl Acct</v>
          </cell>
          <cell r="H342">
            <v>8011511</v>
          </cell>
          <cell r="I342" t="str">
            <v>Finance Operations 2050</v>
          </cell>
          <cell r="J342" t="str">
            <v>A01</v>
          </cell>
          <cell r="K342" t="str">
            <v>Fin Mgt, Comp, Report'g &amp; Analysis</v>
          </cell>
          <cell r="L342">
            <v>0</v>
          </cell>
          <cell r="M342">
            <v>0</v>
          </cell>
          <cell r="N342">
            <v>0</v>
          </cell>
          <cell r="O342">
            <v>0</v>
          </cell>
          <cell r="P342">
            <v>0</v>
          </cell>
          <cell r="Q342">
            <v>0</v>
          </cell>
          <cell r="R342">
            <v>200000</v>
          </cell>
          <cell r="S342">
            <v>200000</v>
          </cell>
          <cell r="T342">
            <v>200000</v>
          </cell>
          <cell r="U342">
            <v>200000</v>
          </cell>
          <cell r="V342">
            <v>200000</v>
          </cell>
          <cell r="W342">
            <v>200000</v>
          </cell>
          <cell r="X342">
            <v>200000</v>
          </cell>
          <cell r="Y342">
            <v>0</v>
          </cell>
          <cell r="Z342">
            <v>0</v>
          </cell>
          <cell r="AA342">
            <v>0</v>
          </cell>
          <cell r="AB342">
            <v>0</v>
          </cell>
          <cell r="AC342">
            <v>0</v>
          </cell>
          <cell r="AD342">
            <v>0</v>
          </cell>
          <cell r="AE342">
            <v>774406</v>
          </cell>
          <cell r="AF342">
            <v>774406</v>
          </cell>
          <cell r="AG342">
            <v>33125136.66</v>
          </cell>
          <cell r="AH342">
            <v>44773217.25</v>
          </cell>
          <cell r="AI342">
            <v>44773217.25</v>
          </cell>
          <cell r="AJ342">
            <v>44773217.25</v>
          </cell>
          <cell r="AK342">
            <v>0</v>
          </cell>
          <cell r="AM342">
            <v>0</v>
          </cell>
          <cell r="AN342">
            <v>0</v>
          </cell>
          <cell r="AO342">
            <v>0</v>
          </cell>
          <cell r="AP342">
            <v>0</v>
          </cell>
          <cell r="AQ342">
            <v>0</v>
          </cell>
          <cell r="AR342">
            <v>200000</v>
          </cell>
          <cell r="AS342">
            <v>0</v>
          </cell>
          <cell r="AT342">
            <v>0</v>
          </cell>
          <cell r="AU342">
            <v>0</v>
          </cell>
          <cell r="AV342">
            <v>0</v>
          </cell>
          <cell r="AW342">
            <v>0</v>
          </cell>
          <cell r="AX342">
            <v>0</v>
          </cell>
          <cell r="AY342">
            <v>0</v>
          </cell>
          <cell r="AZ342">
            <v>0</v>
          </cell>
          <cell r="BA342">
            <v>0</v>
          </cell>
          <cell r="BB342">
            <v>0</v>
          </cell>
          <cell r="BC342">
            <v>0</v>
          </cell>
          <cell r="BD342">
            <v>0</v>
          </cell>
          <cell r="BE342">
            <v>774406</v>
          </cell>
          <cell r="BF342">
            <v>0</v>
          </cell>
          <cell r="BG342">
            <v>32350730.66</v>
          </cell>
          <cell r="BH342">
            <v>11648080.59</v>
          </cell>
          <cell r="BI342">
            <v>0</v>
          </cell>
          <cell r="BJ342">
            <v>0</v>
          </cell>
          <cell r="BK342">
            <v>0</v>
          </cell>
        </row>
        <row r="343">
          <cell r="D343" t="str">
            <v>843501.CRATE</v>
          </cell>
          <cell r="E343" t="str">
            <v>ContainerWDCRATE</v>
          </cell>
          <cell r="F343">
            <v>875108801</v>
          </cell>
          <cell r="G343" t="str">
            <v>Amortization - Bottles &amp; Cases</v>
          </cell>
          <cell r="H343">
            <v>8011901</v>
          </cell>
          <cell r="I343" t="str">
            <v>Finance Others 2055</v>
          </cell>
          <cell r="J343" t="str">
            <v>A18</v>
          </cell>
          <cell r="K343" t="str">
            <v>Manufacturing - bottling</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D344" t="str">
            <v>843501.175ML</v>
          </cell>
          <cell r="E344" t="str">
            <v>ContainerWD-175</v>
          </cell>
          <cell r="F344">
            <v>875108801</v>
          </cell>
          <cell r="G344" t="str">
            <v>Amortization - Bottles &amp; Cases</v>
          </cell>
          <cell r="H344">
            <v>8011901</v>
          </cell>
          <cell r="I344" t="str">
            <v>Finance Others 2055</v>
          </cell>
          <cell r="J344" t="str">
            <v>A18</v>
          </cell>
          <cell r="K344" t="str">
            <v>Manufacturing - bottling</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D345" t="str">
            <v>843501.200ML</v>
          </cell>
          <cell r="E345" t="str">
            <v>ContainerWD-200</v>
          </cell>
          <cell r="F345">
            <v>875108801</v>
          </cell>
          <cell r="G345" t="str">
            <v>Amortization - Bottles &amp; Cases</v>
          </cell>
          <cell r="H345">
            <v>8011901</v>
          </cell>
          <cell r="I345" t="str">
            <v>Finance Others 2055</v>
          </cell>
          <cell r="J345" t="str">
            <v>A18</v>
          </cell>
          <cell r="K345" t="str">
            <v>Manufacturing - bottling</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D346" t="str">
            <v>843501.250ML</v>
          </cell>
          <cell r="E346" t="str">
            <v>ContainerWD-250</v>
          </cell>
          <cell r="F346">
            <v>875108801</v>
          </cell>
          <cell r="G346" t="str">
            <v>Amortization - Bottles &amp; Cases</v>
          </cell>
          <cell r="H346">
            <v>8011901</v>
          </cell>
          <cell r="I346" t="str">
            <v>Finance Others 2055</v>
          </cell>
          <cell r="J346" t="str">
            <v>A18</v>
          </cell>
          <cell r="K346" t="str">
            <v>Manufacturing - bottling</v>
          </cell>
          <cell r="L346">
            <v>0</v>
          </cell>
          <cell r="M346">
            <v>564691</v>
          </cell>
          <cell r="N346">
            <v>1129382</v>
          </cell>
          <cell r="O346">
            <v>1694073</v>
          </cell>
          <cell r="P346">
            <v>2258764</v>
          </cell>
          <cell r="Q346">
            <v>2823455</v>
          </cell>
          <cell r="R346">
            <v>3388146</v>
          </cell>
          <cell r="S346">
            <v>3952837</v>
          </cell>
          <cell r="T346">
            <v>4517528</v>
          </cell>
          <cell r="U346">
            <v>5082219</v>
          </cell>
          <cell r="V346">
            <v>5646910</v>
          </cell>
          <cell r="W346">
            <v>6211601</v>
          </cell>
          <cell r="X346">
            <v>6776292</v>
          </cell>
          <cell r="Y346">
            <v>564691</v>
          </cell>
          <cell r="Z346">
            <v>1129382</v>
          </cell>
          <cell r="AA346">
            <v>1694073</v>
          </cell>
          <cell r="AB346">
            <v>2258764</v>
          </cell>
          <cell r="AC346">
            <v>2823455</v>
          </cell>
          <cell r="AD346">
            <v>3388146</v>
          </cell>
          <cell r="AE346">
            <v>3584787</v>
          </cell>
          <cell r="AF346">
            <v>4075846</v>
          </cell>
          <cell r="AG346">
            <v>4566905</v>
          </cell>
          <cell r="AH346">
            <v>5057964</v>
          </cell>
          <cell r="AI346">
            <v>5549023</v>
          </cell>
          <cell r="AJ346">
            <v>6040082</v>
          </cell>
          <cell r="AK346">
            <v>491059</v>
          </cell>
          <cell r="AM346">
            <v>564691</v>
          </cell>
          <cell r="AN346">
            <v>564691</v>
          </cell>
          <cell r="AO346">
            <v>564691</v>
          </cell>
          <cell r="AP346">
            <v>564691</v>
          </cell>
          <cell r="AQ346">
            <v>564691</v>
          </cell>
          <cell r="AR346">
            <v>564691</v>
          </cell>
          <cell r="AS346">
            <v>564691</v>
          </cell>
          <cell r="AT346">
            <v>564691</v>
          </cell>
          <cell r="AU346">
            <v>564691</v>
          </cell>
          <cell r="AV346">
            <v>564691</v>
          </cell>
          <cell r="AW346">
            <v>564691</v>
          </cell>
          <cell r="AX346">
            <v>564691</v>
          </cell>
          <cell r="AY346">
            <v>564691</v>
          </cell>
          <cell r="AZ346">
            <v>564691</v>
          </cell>
          <cell r="BA346">
            <v>564691</v>
          </cell>
          <cell r="BB346">
            <v>564691</v>
          </cell>
          <cell r="BC346">
            <v>564691</v>
          </cell>
          <cell r="BD346">
            <v>564691</v>
          </cell>
          <cell r="BE346">
            <v>196641</v>
          </cell>
          <cell r="BF346">
            <v>491059</v>
          </cell>
          <cell r="BG346">
            <v>491059</v>
          </cell>
          <cell r="BH346">
            <v>491059</v>
          </cell>
          <cell r="BI346">
            <v>491059</v>
          </cell>
          <cell r="BJ346">
            <v>491059</v>
          </cell>
          <cell r="BK346">
            <v>491059</v>
          </cell>
        </row>
        <row r="347">
          <cell r="D347" t="str">
            <v>845101.MGMT</v>
          </cell>
          <cell r="E347" t="str">
            <v>Royalties-MGMT-Feeses</v>
          </cell>
          <cell r="F347">
            <v>0</v>
          </cell>
          <cell r="G347" t="str">
            <v/>
          </cell>
          <cell r="H347">
            <v>0</v>
          </cell>
          <cell r="I347" t="str">
            <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D348" t="str">
            <v>845101.TECH</v>
          </cell>
          <cell r="E348" t="str">
            <v>Royalties-Tech-Feeses</v>
          </cell>
          <cell r="F348">
            <v>0</v>
          </cell>
          <cell r="G348" t="str">
            <v/>
          </cell>
          <cell r="H348">
            <v>0</v>
          </cell>
          <cell r="I348" t="str">
            <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D349" t="str">
            <v>846001.CRATE</v>
          </cell>
          <cell r="E349" t="str">
            <v>Cont-Brk-Crate</v>
          </cell>
          <cell r="F349">
            <v>840401000</v>
          </cell>
          <cell r="G349" t="str">
            <v>Return Cont Breakage</v>
          </cell>
          <cell r="H349">
            <v>0</v>
          </cell>
          <cell r="I349" t="str">
            <v/>
          </cell>
          <cell r="K349" t="str">
            <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D350" t="str">
            <v>846001.FILLED</v>
          </cell>
          <cell r="E350" t="str">
            <v>Cont-Brk-Filled</v>
          </cell>
          <cell r="F350">
            <v>880201000</v>
          </cell>
          <cell r="G350" t="str">
            <v>Inventory Losses</v>
          </cell>
          <cell r="H350">
            <v>0</v>
          </cell>
          <cell r="I350" t="str">
            <v/>
          </cell>
          <cell r="K350" t="str">
            <v/>
          </cell>
          <cell r="M350">
            <v>529957.15</v>
          </cell>
          <cell r="N350">
            <v>1060549.71</v>
          </cell>
          <cell r="O350">
            <v>1588152.71</v>
          </cell>
          <cell r="P350">
            <v>2130601.91</v>
          </cell>
          <cell r="Q350">
            <v>2658234.9900000002</v>
          </cell>
          <cell r="R350">
            <v>6044817.6799999997</v>
          </cell>
          <cell r="S350">
            <v>6598289.3600000003</v>
          </cell>
          <cell r="T350">
            <v>7129372.9000000004</v>
          </cell>
          <cell r="U350">
            <v>7659685.3799999999</v>
          </cell>
          <cell r="V350">
            <v>8190580.54</v>
          </cell>
          <cell r="W350">
            <v>8721012.5800000001</v>
          </cell>
          <cell r="X350">
            <v>7733611.54</v>
          </cell>
          <cell r="Y350">
            <v>749796</v>
          </cell>
          <cell r="Z350">
            <v>1512093.24</v>
          </cell>
          <cell r="AA350">
            <v>2261941.96</v>
          </cell>
          <cell r="AB350">
            <v>3023864.01</v>
          </cell>
          <cell r="AC350">
            <v>3796184.17</v>
          </cell>
          <cell r="AD350">
            <v>4569128.9000000004</v>
          </cell>
          <cell r="AE350">
            <v>5351210</v>
          </cell>
          <cell r="AF350">
            <v>6111018.6399999997</v>
          </cell>
          <cell r="AG350">
            <v>6860814.6399999997</v>
          </cell>
          <cell r="AH350">
            <v>10500701.91</v>
          </cell>
          <cell r="AI350">
            <v>11250497.91</v>
          </cell>
          <cell r="AJ350">
            <v>18535104.300000001</v>
          </cell>
          <cell r="AK350">
            <v>696000</v>
          </cell>
          <cell r="AM350">
            <v>529957.15</v>
          </cell>
          <cell r="AN350">
            <v>530592.55999999994</v>
          </cell>
          <cell r="AO350">
            <v>527603</v>
          </cell>
          <cell r="AP350">
            <v>542449.20000000019</v>
          </cell>
          <cell r="AQ350">
            <v>527633.08000000007</v>
          </cell>
          <cell r="AR350">
            <v>3386582.6899999995</v>
          </cell>
          <cell r="AS350">
            <v>553471.68000000063</v>
          </cell>
          <cell r="AT350">
            <v>531083.54</v>
          </cell>
          <cell r="AU350">
            <v>530312.47999999952</v>
          </cell>
          <cell r="AV350">
            <v>530895.16000000015</v>
          </cell>
          <cell r="AW350">
            <v>530432.04</v>
          </cell>
          <cell r="AX350">
            <v>-987401.04</v>
          </cell>
          <cell r="AY350">
            <v>749796</v>
          </cell>
          <cell r="AZ350">
            <v>762297.24</v>
          </cell>
          <cell r="BA350">
            <v>749848.72</v>
          </cell>
          <cell r="BB350">
            <v>761922.04999999981</v>
          </cell>
          <cell r="BC350">
            <v>772320.16000000015</v>
          </cell>
          <cell r="BD350">
            <v>772944.73000000045</v>
          </cell>
          <cell r="BE350">
            <v>782081.09999999963</v>
          </cell>
          <cell r="BF350">
            <v>759808.63999999966</v>
          </cell>
          <cell r="BG350">
            <v>749796</v>
          </cell>
          <cell r="BH350">
            <v>3639887.2700000005</v>
          </cell>
          <cell r="BI350">
            <v>749796</v>
          </cell>
          <cell r="BJ350">
            <v>7284606.3900000006</v>
          </cell>
          <cell r="BK350">
            <v>696000</v>
          </cell>
        </row>
        <row r="351">
          <cell r="D351" t="str">
            <v>846001.PLANT</v>
          </cell>
          <cell r="E351" t="str">
            <v>Container-Break-Plant</v>
          </cell>
          <cell r="F351">
            <v>840401000</v>
          </cell>
          <cell r="G351" t="str">
            <v>Return Cont Breakage</v>
          </cell>
          <cell r="H351">
            <v>0</v>
          </cell>
          <cell r="I351" t="str">
            <v/>
          </cell>
          <cell r="K351" t="str">
            <v/>
          </cell>
          <cell r="M351">
            <v>-113415</v>
          </cell>
          <cell r="N351">
            <v>-1341225</v>
          </cell>
          <cell r="O351">
            <v>-4784280</v>
          </cell>
          <cell r="P351">
            <v>-10768050</v>
          </cell>
          <cell r="Q351">
            <v>-17466960</v>
          </cell>
          <cell r="R351">
            <v>-22448655</v>
          </cell>
          <cell r="S351">
            <v>-26359200</v>
          </cell>
          <cell r="T351">
            <v>-29588790</v>
          </cell>
          <cell r="U351">
            <v>-32882895</v>
          </cell>
          <cell r="V351">
            <v>-34760805</v>
          </cell>
          <cell r="W351">
            <v>-36237255</v>
          </cell>
          <cell r="X351">
            <v>-37128540</v>
          </cell>
          <cell r="Y351">
            <v>-365400</v>
          </cell>
          <cell r="Z351">
            <v>-762375</v>
          </cell>
          <cell r="AA351">
            <v>-1840701</v>
          </cell>
          <cell r="AB351">
            <v>-2648721</v>
          </cell>
          <cell r="AC351">
            <v>-6618171</v>
          </cell>
          <cell r="AD351">
            <v>-11878041</v>
          </cell>
          <cell r="AE351">
            <v>-13830771</v>
          </cell>
          <cell r="AF351">
            <v>-16479651</v>
          </cell>
          <cell r="AG351">
            <v>-18346611</v>
          </cell>
          <cell r="AH351">
            <v>-19224291</v>
          </cell>
          <cell r="AI351">
            <v>-19785336</v>
          </cell>
          <cell r="AJ351">
            <v>-20167641</v>
          </cell>
          <cell r="AK351">
            <v>0</v>
          </cell>
          <cell r="AM351">
            <v>-113415</v>
          </cell>
          <cell r="AN351">
            <v>-1227810</v>
          </cell>
          <cell r="AO351">
            <v>-3443055</v>
          </cell>
          <cell r="AP351">
            <v>-5983770</v>
          </cell>
          <cell r="AQ351">
            <v>-6698910</v>
          </cell>
          <cell r="AR351">
            <v>-4981695</v>
          </cell>
          <cell r="AS351">
            <v>-3910545</v>
          </cell>
          <cell r="AT351">
            <v>-3229590</v>
          </cell>
          <cell r="AU351">
            <v>-3294105</v>
          </cell>
          <cell r="AV351">
            <v>-1877910</v>
          </cell>
          <cell r="AW351">
            <v>-1476450</v>
          </cell>
          <cell r="AX351">
            <v>-891285</v>
          </cell>
          <cell r="AY351">
            <v>-365400</v>
          </cell>
          <cell r="AZ351">
            <v>-396975</v>
          </cell>
          <cell r="BA351">
            <v>-1078326</v>
          </cell>
          <cell r="BB351">
            <v>-808020</v>
          </cell>
          <cell r="BC351">
            <v>-3969450</v>
          </cell>
          <cell r="BD351">
            <v>-5259870</v>
          </cell>
          <cell r="BE351">
            <v>-1952730</v>
          </cell>
          <cell r="BF351">
            <v>-2648880</v>
          </cell>
          <cell r="BG351">
            <v>-1866960</v>
          </cell>
          <cell r="BH351">
            <v>-877680</v>
          </cell>
          <cell r="BI351">
            <v>-561045</v>
          </cell>
          <cell r="BJ351">
            <v>-382305</v>
          </cell>
          <cell r="BK351">
            <v>0</v>
          </cell>
        </row>
        <row r="352">
          <cell r="D352" t="str">
            <v>846001.SHIP</v>
          </cell>
          <cell r="E352" t="str">
            <v>Cont-Brk-Ship</v>
          </cell>
          <cell r="F352">
            <v>840401000</v>
          </cell>
          <cell r="G352" t="str">
            <v>Return Cont Breakage</v>
          </cell>
          <cell r="H352">
            <v>0</v>
          </cell>
          <cell r="I352" t="str">
            <v/>
          </cell>
          <cell r="K352" t="str">
            <v/>
          </cell>
          <cell r="M352">
            <v>47160</v>
          </cell>
          <cell r="N352">
            <v>1149840</v>
          </cell>
          <cell r="O352">
            <v>4218120</v>
          </cell>
          <cell r="P352">
            <v>9688680</v>
          </cell>
          <cell r="Q352">
            <v>15773040</v>
          </cell>
          <cell r="R352">
            <v>19936800</v>
          </cell>
          <cell r="S352">
            <v>23320440</v>
          </cell>
          <cell r="T352">
            <v>26096040</v>
          </cell>
          <cell r="U352">
            <v>28921680</v>
          </cell>
          <cell r="V352">
            <v>30583080</v>
          </cell>
          <cell r="W352">
            <v>31943880</v>
          </cell>
          <cell r="X352">
            <v>32708880</v>
          </cell>
          <cell r="Y352">
            <v>313200</v>
          </cell>
          <cell r="Z352">
            <v>621000</v>
          </cell>
          <cell r="AA352">
            <v>1479960</v>
          </cell>
          <cell r="AB352">
            <v>1873080</v>
          </cell>
          <cell r="AC352">
            <v>5141880</v>
          </cell>
          <cell r="AD352">
            <v>9596160</v>
          </cell>
          <cell r="AE352">
            <v>11060640</v>
          </cell>
          <cell r="AF352">
            <v>13281480</v>
          </cell>
          <cell r="AG352">
            <v>14694840</v>
          </cell>
          <cell r="AH352">
            <v>15332760</v>
          </cell>
          <cell r="AI352">
            <v>15700680</v>
          </cell>
          <cell r="AJ352">
            <v>15937200</v>
          </cell>
          <cell r="AK352">
            <v>0</v>
          </cell>
          <cell r="AM352">
            <v>47160</v>
          </cell>
          <cell r="AN352">
            <v>1102680</v>
          </cell>
          <cell r="AO352">
            <v>3068280</v>
          </cell>
          <cell r="AP352">
            <v>5470560</v>
          </cell>
          <cell r="AQ352">
            <v>6084360</v>
          </cell>
          <cell r="AR352">
            <v>4163760</v>
          </cell>
          <cell r="AS352">
            <v>3383640</v>
          </cell>
          <cell r="AT352">
            <v>2775600</v>
          </cell>
          <cell r="AU352">
            <v>2825640</v>
          </cell>
          <cell r="AV352">
            <v>1661400</v>
          </cell>
          <cell r="AW352">
            <v>1360800</v>
          </cell>
          <cell r="AX352">
            <v>765000</v>
          </cell>
          <cell r="AY352">
            <v>313200</v>
          </cell>
          <cell r="AZ352">
            <v>307800</v>
          </cell>
          <cell r="BA352">
            <v>858960</v>
          </cell>
          <cell r="BB352">
            <v>393120</v>
          </cell>
          <cell r="BC352">
            <v>3268800</v>
          </cell>
          <cell r="BD352">
            <v>4454280</v>
          </cell>
          <cell r="BE352">
            <v>1464480</v>
          </cell>
          <cell r="BF352">
            <v>2220840</v>
          </cell>
          <cell r="BG352">
            <v>1413360</v>
          </cell>
          <cell r="BH352">
            <v>637920</v>
          </cell>
          <cell r="BI352">
            <v>367920</v>
          </cell>
          <cell r="BJ352">
            <v>236520</v>
          </cell>
          <cell r="BK352">
            <v>0</v>
          </cell>
        </row>
        <row r="353">
          <cell r="D353" t="str">
            <v>846001.UNLOAD</v>
          </cell>
          <cell r="E353" t="str">
            <v>Cont-Brk-Unld</v>
          </cell>
          <cell r="F353">
            <v>840401000</v>
          </cell>
          <cell r="G353" t="str">
            <v>Return Cont Breakage</v>
          </cell>
          <cell r="H353">
            <v>0</v>
          </cell>
          <cell r="I353" t="str">
            <v/>
          </cell>
          <cell r="K353" t="str">
            <v/>
          </cell>
          <cell r="M353">
            <v>66255</v>
          </cell>
          <cell r="N353">
            <v>191385</v>
          </cell>
          <cell r="O353">
            <v>566160</v>
          </cell>
          <cell r="P353">
            <v>1079370</v>
          </cell>
          <cell r="Q353">
            <v>1693920</v>
          </cell>
          <cell r="R353">
            <v>2511855</v>
          </cell>
          <cell r="S353">
            <v>3038760</v>
          </cell>
          <cell r="T353">
            <v>3492750</v>
          </cell>
          <cell r="U353">
            <v>3961215</v>
          </cell>
          <cell r="V353">
            <v>4177725</v>
          </cell>
          <cell r="W353">
            <v>4293375</v>
          </cell>
          <cell r="X353">
            <v>4419660</v>
          </cell>
          <cell r="Y353">
            <v>52200</v>
          </cell>
          <cell r="Z353">
            <v>141375</v>
          </cell>
          <cell r="AA353">
            <v>360741</v>
          </cell>
          <cell r="AB353">
            <v>775641</v>
          </cell>
          <cell r="AC353">
            <v>1476291</v>
          </cell>
          <cell r="AD353">
            <v>2281881</v>
          </cell>
          <cell r="AE353">
            <v>2770131</v>
          </cell>
          <cell r="AF353">
            <v>3198171</v>
          </cell>
          <cell r="AG353">
            <v>3651771</v>
          </cell>
          <cell r="AH353">
            <v>3891531</v>
          </cell>
          <cell r="AI353">
            <v>4084656</v>
          </cell>
          <cell r="AJ353">
            <v>4230441</v>
          </cell>
          <cell r="AK353">
            <v>0</v>
          </cell>
          <cell r="AM353">
            <v>66255</v>
          </cell>
          <cell r="AN353">
            <v>125130</v>
          </cell>
          <cell r="AO353">
            <v>374775</v>
          </cell>
          <cell r="AP353">
            <v>513210</v>
          </cell>
          <cell r="AQ353">
            <v>614550</v>
          </cell>
          <cell r="AR353">
            <v>817935</v>
          </cell>
          <cell r="AS353">
            <v>526905</v>
          </cell>
          <cell r="AT353">
            <v>453990</v>
          </cell>
          <cell r="AU353">
            <v>468465</v>
          </cell>
          <cell r="AV353">
            <v>216510</v>
          </cell>
          <cell r="AW353">
            <v>115650</v>
          </cell>
          <cell r="AX353">
            <v>126285</v>
          </cell>
          <cell r="AY353">
            <v>52200</v>
          </cell>
          <cell r="AZ353">
            <v>89175</v>
          </cell>
          <cell r="BA353">
            <v>219366</v>
          </cell>
          <cell r="BB353">
            <v>414900</v>
          </cell>
          <cell r="BC353">
            <v>700650</v>
          </cell>
          <cell r="BD353">
            <v>805590</v>
          </cell>
          <cell r="BE353">
            <v>488250</v>
          </cell>
          <cell r="BF353">
            <v>428040</v>
          </cell>
          <cell r="BG353">
            <v>453600</v>
          </cell>
          <cell r="BH353">
            <v>239760</v>
          </cell>
          <cell r="BI353">
            <v>193125</v>
          </cell>
          <cell r="BJ353">
            <v>145785</v>
          </cell>
          <cell r="BK353">
            <v>0</v>
          </cell>
        </row>
        <row r="354">
          <cell r="D354">
            <v>848503</v>
          </cell>
          <cell r="E354" t="str">
            <v>Depr-Building</v>
          </cell>
          <cell r="F354">
            <v>875108000</v>
          </cell>
          <cell r="G354" t="str">
            <v>Depreciation</v>
          </cell>
          <cell r="H354">
            <v>8011901</v>
          </cell>
          <cell r="I354" t="str">
            <v>Finance Others 2055</v>
          </cell>
          <cell r="J354" t="str">
            <v>A18</v>
          </cell>
          <cell r="K354" t="str">
            <v>Manufacturing - bottling</v>
          </cell>
          <cell r="L354">
            <v>0</v>
          </cell>
          <cell r="M354">
            <v>288619</v>
          </cell>
          <cell r="N354">
            <v>581331</v>
          </cell>
          <cell r="O354">
            <v>882336</v>
          </cell>
          <cell r="P354">
            <v>1177816</v>
          </cell>
          <cell r="Q354">
            <v>1481765</v>
          </cell>
          <cell r="R354">
            <v>1796244</v>
          </cell>
          <cell r="S354">
            <v>2106252</v>
          </cell>
          <cell r="T354">
            <v>2416027</v>
          </cell>
          <cell r="U354">
            <v>2729431</v>
          </cell>
          <cell r="V354">
            <v>3040659</v>
          </cell>
          <cell r="W354">
            <v>3352857</v>
          </cell>
          <cell r="X354">
            <v>3666336</v>
          </cell>
          <cell r="Y354">
            <v>312334</v>
          </cell>
          <cell r="Z354">
            <v>624753</v>
          </cell>
          <cell r="AA354">
            <v>936971</v>
          </cell>
          <cell r="AB354">
            <v>1249356</v>
          </cell>
          <cell r="AC354">
            <v>1563232</v>
          </cell>
          <cell r="AD354">
            <v>1877106</v>
          </cell>
          <cell r="AE354">
            <v>2190977</v>
          </cell>
          <cell r="AF354">
            <v>2504845</v>
          </cell>
          <cell r="AG354">
            <v>2818881</v>
          </cell>
          <cell r="AH354">
            <v>3132925</v>
          </cell>
          <cell r="AI354">
            <v>3447046</v>
          </cell>
          <cell r="AJ354">
            <v>3761172</v>
          </cell>
          <cell r="AK354">
            <v>314514</v>
          </cell>
          <cell r="AM354">
            <v>288619</v>
          </cell>
          <cell r="AN354">
            <v>292712</v>
          </cell>
          <cell r="AO354">
            <v>301005</v>
          </cell>
          <cell r="AP354">
            <v>295480</v>
          </cell>
          <cell r="AQ354">
            <v>303949</v>
          </cell>
          <cell r="AR354">
            <v>314479</v>
          </cell>
          <cell r="AS354">
            <v>310008</v>
          </cell>
          <cell r="AT354">
            <v>309775</v>
          </cell>
          <cell r="AU354">
            <v>313404</v>
          </cell>
          <cell r="AV354">
            <v>311228</v>
          </cell>
          <cell r="AW354">
            <v>312198</v>
          </cell>
          <cell r="AX354">
            <v>313479</v>
          </cell>
          <cell r="AY354">
            <v>312334</v>
          </cell>
          <cell r="AZ354">
            <v>312419</v>
          </cell>
          <cell r="BA354">
            <v>312218</v>
          </cell>
          <cell r="BB354">
            <v>312385</v>
          </cell>
          <cell r="BC354">
            <v>313876</v>
          </cell>
          <cell r="BD354">
            <v>313874</v>
          </cell>
          <cell r="BE354">
            <v>313871</v>
          </cell>
          <cell r="BF354">
            <v>313868</v>
          </cell>
          <cell r="BG354">
            <v>314036</v>
          </cell>
          <cell r="BH354">
            <v>314044</v>
          </cell>
          <cell r="BI354">
            <v>314121</v>
          </cell>
          <cell r="BJ354">
            <v>314126</v>
          </cell>
          <cell r="BK354">
            <v>314514</v>
          </cell>
        </row>
        <row r="355">
          <cell r="D355">
            <v>848504</v>
          </cell>
          <cell r="E355" t="str">
            <v>Depr Leasehold Improvments</v>
          </cell>
          <cell r="F355">
            <v>875108000</v>
          </cell>
          <cell r="G355" t="str">
            <v>Depreciation</v>
          </cell>
          <cell r="H355">
            <v>8011901</v>
          </cell>
          <cell r="I355" t="str">
            <v>Finance Others 2055</v>
          </cell>
          <cell r="J355" t="str">
            <v>A18</v>
          </cell>
          <cell r="K355" t="str">
            <v>Manufacturing - bottling</v>
          </cell>
          <cell r="L355">
            <v>0</v>
          </cell>
          <cell r="M355">
            <v>22255</v>
          </cell>
          <cell r="N355">
            <v>44510</v>
          </cell>
          <cell r="O355">
            <v>66765</v>
          </cell>
          <cell r="P355">
            <v>89020</v>
          </cell>
          <cell r="Q355">
            <v>111275</v>
          </cell>
          <cell r="R355">
            <v>133530</v>
          </cell>
          <cell r="S355">
            <v>155690.5</v>
          </cell>
          <cell r="T355">
            <v>177947.5</v>
          </cell>
          <cell r="U355">
            <v>200204.5</v>
          </cell>
          <cell r="V355">
            <v>222461.5</v>
          </cell>
          <cell r="W355">
            <v>244718.5</v>
          </cell>
          <cell r="X355">
            <v>266975.5</v>
          </cell>
          <cell r="Y355">
            <v>22257</v>
          </cell>
          <cell r="Z355">
            <v>44514</v>
          </cell>
          <cell r="AA355">
            <v>66771</v>
          </cell>
          <cell r="AB355">
            <v>89028</v>
          </cell>
          <cell r="AC355">
            <v>111285</v>
          </cell>
          <cell r="AD355">
            <v>133542</v>
          </cell>
          <cell r="AE355">
            <v>155680.5</v>
          </cell>
          <cell r="AF355">
            <v>177939.5</v>
          </cell>
          <cell r="AG355">
            <v>268293.5</v>
          </cell>
          <cell r="AH355">
            <v>221984.5</v>
          </cell>
          <cell r="AI355">
            <v>471249.5</v>
          </cell>
          <cell r="AJ355">
            <v>583356.5</v>
          </cell>
          <cell r="AK355">
            <v>112107</v>
          </cell>
          <cell r="AM355">
            <v>22255</v>
          </cell>
          <cell r="AN355">
            <v>22255</v>
          </cell>
          <cell r="AO355">
            <v>22255</v>
          </cell>
          <cell r="AP355">
            <v>22255</v>
          </cell>
          <cell r="AQ355">
            <v>22255</v>
          </cell>
          <cell r="AR355">
            <v>22255</v>
          </cell>
          <cell r="AS355">
            <v>22160.5</v>
          </cell>
          <cell r="AT355">
            <v>22257</v>
          </cell>
          <cell r="AU355">
            <v>22257</v>
          </cell>
          <cell r="AV355">
            <v>22257</v>
          </cell>
          <cell r="AW355">
            <v>22257</v>
          </cell>
          <cell r="AX355">
            <v>22257</v>
          </cell>
          <cell r="AY355">
            <v>22257</v>
          </cell>
          <cell r="AZ355">
            <v>22257</v>
          </cell>
          <cell r="BA355">
            <v>22257</v>
          </cell>
          <cell r="BB355">
            <v>22257</v>
          </cell>
          <cell r="BC355">
            <v>22257</v>
          </cell>
          <cell r="BD355">
            <v>22257</v>
          </cell>
          <cell r="BE355">
            <v>22138.5</v>
          </cell>
          <cell r="BF355">
            <v>22259</v>
          </cell>
          <cell r="BG355">
            <v>90354</v>
          </cell>
          <cell r="BH355">
            <v>-46309</v>
          </cell>
          <cell r="BI355">
            <v>249265</v>
          </cell>
          <cell r="BJ355">
            <v>112107</v>
          </cell>
          <cell r="BK355">
            <v>112107</v>
          </cell>
        </row>
        <row r="356">
          <cell r="D356" t="str">
            <v>848505.M&amp;E</v>
          </cell>
          <cell r="E356" t="str">
            <v>Depr-M&amp;E-Main</v>
          </cell>
          <cell r="F356">
            <v>875108000</v>
          </cell>
          <cell r="G356" t="str">
            <v>Depreciation</v>
          </cell>
          <cell r="H356">
            <v>8011901</v>
          </cell>
          <cell r="I356" t="str">
            <v>Finance Others 2055</v>
          </cell>
          <cell r="J356" t="str">
            <v>A18</v>
          </cell>
          <cell r="K356" t="str">
            <v>Manufacturing - bottling</v>
          </cell>
          <cell r="L356">
            <v>0</v>
          </cell>
          <cell r="M356">
            <v>2760086</v>
          </cell>
          <cell r="N356">
            <v>5520173</v>
          </cell>
          <cell r="O356">
            <v>8280255</v>
          </cell>
          <cell r="P356">
            <v>11657422</v>
          </cell>
          <cell r="Q356">
            <v>14744302</v>
          </cell>
          <cell r="R356">
            <v>18133641</v>
          </cell>
          <cell r="S356">
            <v>20893722</v>
          </cell>
          <cell r="T356">
            <v>23968437</v>
          </cell>
          <cell r="U356">
            <v>27357773</v>
          </cell>
          <cell r="V356">
            <v>30439106</v>
          </cell>
          <cell r="W356">
            <v>33197510</v>
          </cell>
          <cell r="X356">
            <v>36600627</v>
          </cell>
          <cell r="Y356">
            <v>3076968</v>
          </cell>
          <cell r="Z356">
            <v>6153930</v>
          </cell>
          <cell r="AA356">
            <v>9649485</v>
          </cell>
          <cell r="AB356">
            <v>12723129</v>
          </cell>
          <cell r="AC356">
            <v>15920325</v>
          </cell>
          <cell r="AD356">
            <v>19422508.120000001</v>
          </cell>
          <cell r="AE356">
            <v>22501951.120000001</v>
          </cell>
          <cell r="AF356">
            <v>25699807.120000001</v>
          </cell>
          <cell r="AG356">
            <v>29024071.120000001</v>
          </cell>
          <cell r="AH356">
            <v>32211419.120000001</v>
          </cell>
          <cell r="AI356">
            <v>35267790.119999997</v>
          </cell>
          <cell r="AJ356">
            <v>38610575.119999997</v>
          </cell>
          <cell r="AK356">
            <v>3311172.26</v>
          </cell>
          <cell r="AM356">
            <v>2760086</v>
          </cell>
          <cell r="AN356">
            <v>2760087</v>
          </cell>
          <cell r="AO356">
            <v>2760082</v>
          </cell>
          <cell r="AP356">
            <v>3377167</v>
          </cell>
          <cell r="AQ356">
            <v>3086880</v>
          </cell>
          <cell r="AR356">
            <v>3389339</v>
          </cell>
          <cell r="AS356">
            <v>2760081</v>
          </cell>
          <cell r="AT356">
            <v>3074715</v>
          </cell>
          <cell r="AU356">
            <v>3389336</v>
          </cell>
          <cell r="AV356">
            <v>3081333</v>
          </cell>
          <cell r="AW356">
            <v>2758404</v>
          </cell>
          <cell r="AX356">
            <v>3403117</v>
          </cell>
          <cell r="AY356">
            <v>3076968</v>
          </cell>
          <cell r="AZ356">
            <v>3076962</v>
          </cell>
          <cell r="BA356">
            <v>3495555</v>
          </cell>
          <cell r="BB356">
            <v>3073644</v>
          </cell>
          <cell r="BC356">
            <v>3197196</v>
          </cell>
          <cell r="BD356">
            <v>3502183.120000001</v>
          </cell>
          <cell r="BE356">
            <v>3079443</v>
          </cell>
          <cell r="BF356">
            <v>3197856</v>
          </cell>
          <cell r="BG356">
            <v>3324264</v>
          </cell>
          <cell r="BH356">
            <v>3187348</v>
          </cell>
          <cell r="BI356">
            <v>3056370.9999999963</v>
          </cell>
          <cell r="BJ356">
            <v>3342785</v>
          </cell>
          <cell r="BK356">
            <v>3311172.26</v>
          </cell>
        </row>
        <row r="357">
          <cell r="D357" t="str">
            <v>848505.OFFICE</v>
          </cell>
          <cell r="E357" t="str">
            <v>Depr-Office Equipments</v>
          </cell>
          <cell r="F357">
            <v>875108000</v>
          </cell>
          <cell r="G357" t="str">
            <v>Depreciation</v>
          </cell>
          <cell r="H357">
            <v>8011511</v>
          </cell>
          <cell r="I357" t="str">
            <v>Finance Operations 2050</v>
          </cell>
          <cell r="J357" t="str">
            <v>A01</v>
          </cell>
          <cell r="K357" t="str">
            <v>Fin Mgt, Comp, Report'g &amp; Analysis</v>
          </cell>
          <cell r="L357">
            <v>0</v>
          </cell>
          <cell r="M357">
            <v>39842</v>
          </cell>
          <cell r="N357">
            <v>79889</v>
          </cell>
          <cell r="O357">
            <v>119930.87</v>
          </cell>
          <cell r="P357">
            <v>158332.87</v>
          </cell>
          <cell r="Q357">
            <v>200335.87</v>
          </cell>
          <cell r="R357">
            <v>242337.87</v>
          </cell>
          <cell r="S357">
            <v>284337.87</v>
          </cell>
          <cell r="T357">
            <v>326752.87</v>
          </cell>
          <cell r="U357">
            <v>369161.87</v>
          </cell>
          <cell r="V357">
            <v>411572.87</v>
          </cell>
          <cell r="W357">
            <v>458776.87</v>
          </cell>
          <cell r="X357">
            <v>507979.87</v>
          </cell>
          <cell r="Y357">
            <v>44118</v>
          </cell>
          <cell r="Z357">
            <v>88464</v>
          </cell>
          <cell r="AA357">
            <v>132306</v>
          </cell>
          <cell r="AB357">
            <v>176406</v>
          </cell>
          <cell r="AC357">
            <v>219949</v>
          </cell>
          <cell r="AD357">
            <v>264385</v>
          </cell>
          <cell r="AE357">
            <v>307507</v>
          </cell>
          <cell r="AF357">
            <v>351476</v>
          </cell>
          <cell r="AG357">
            <v>396893</v>
          </cell>
          <cell r="AH357">
            <v>446713</v>
          </cell>
          <cell r="AI357">
            <v>493910</v>
          </cell>
          <cell r="AJ357">
            <v>545903</v>
          </cell>
          <cell r="AK357">
            <v>45433.69</v>
          </cell>
          <cell r="AM357">
            <v>39842</v>
          </cell>
          <cell r="AN357">
            <v>40047</v>
          </cell>
          <cell r="AO357">
            <v>40041.869999999995</v>
          </cell>
          <cell r="AP357">
            <v>38402</v>
          </cell>
          <cell r="AQ357">
            <v>42003</v>
          </cell>
          <cell r="AR357">
            <v>42002</v>
          </cell>
          <cell r="AS357">
            <v>42000</v>
          </cell>
          <cell r="AT357">
            <v>42415</v>
          </cell>
          <cell r="AU357">
            <v>42409</v>
          </cell>
          <cell r="AV357">
            <v>42411</v>
          </cell>
          <cell r="AW357">
            <v>47204</v>
          </cell>
          <cell r="AX357">
            <v>49203</v>
          </cell>
          <cell r="AY357">
            <v>44118</v>
          </cell>
          <cell r="AZ357">
            <v>44346</v>
          </cell>
          <cell r="BA357">
            <v>43842</v>
          </cell>
          <cell r="BB357">
            <v>44100</v>
          </cell>
          <cell r="BC357">
            <v>43543</v>
          </cell>
          <cell r="BD357">
            <v>44436</v>
          </cell>
          <cell r="BE357">
            <v>43122</v>
          </cell>
          <cell r="BF357">
            <v>43969</v>
          </cell>
          <cell r="BG357">
            <v>45417</v>
          </cell>
          <cell r="BH357">
            <v>49820</v>
          </cell>
          <cell r="BI357">
            <v>47197</v>
          </cell>
          <cell r="BJ357">
            <v>51993</v>
          </cell>
          <cell r="BK357">
            <v>45433.69</v>
          </cell>
        </row>
        <row r="358">
          <cell r="D358" t="str">
            <v>848505.OTHER</v>
          </cell>
          <cell r="E358" t="str">
            <v>Depr-Other Assets</v>
          </cell>
          <cell r="F358">
            <v>875108000</v>
          </cell>
          <cell r="G358" t="str">
            <v>Depreciation</v>
          </cell>
          <cell r="H358">
            <v>8011901</v>
          </cell>
          <cell r="I358" t="str">
            <v>Finance Others 2055</v>
          </cell>
          <cell r="J358" t="str">
            <v>A18</v>
          </cell>
          <cell r="K358" t="str">
            <v>Manufacturing - bottling</v>
          </cell>
          <cell r="L358">
            <v>0</v>
          </cell>
          <cell r="M358">
            <v>310967</v>
          </cell>
          <cell r="N358">
            <v>639260</v>
          </cell>
          <cell r="O358">
            <v>967816</v>
          </cell>
          <cell r="P358">
            <v>1293131</v>
          </cell>
          <cell r="Q358">
            <v>1619816</v>
          </cell>
          <cell r="R358">
            <v>1977023</v>
          </cell>
          <cell r="S358">
            <v>2344717</v>
          </cell>
          <cell r="T358">
            <v>2718452</v>
          </cell>
          <cell r="U358">
            <v>3117733</v>
          </cell>
          <cell r="V358">
            <v>3491921</v>
          </cell>
          <cell r="W358">
            <v>3886947</v>
          </cell>
          <cell r="X358">
            <v>4305514</v>
          </cell>
          <cell r="Y358">
            <v>396559</v>
          </cell>
          <cell r="Z358">
            <v>781724</v>
          </cell>
          <cell r="AA358">
            <v>1176655</v>
          </cell>
          <cell r="AB358">
            <v>1568283</v>
          </cell>
          <cell r="AC358">
            <v>1963870</v>
          </cell>
          <cell r="AD358">
            <v>2364083</v>
          </cell>
          <cell r="AE358">
            <v>2758248</v>
          </cell>
          <cell r="AF358">
            <v>3146348</v>
          </cell>
          <cell r="AG358">
            <v>3593073</v>
          </cell>
          <cell r="AH358">
            <v>4034794</v>
          </cell>
          <cell r="AI358">
            <v>4468609</v>
          </cell>
          <cell r="AJ358">
            <v>4919875</v>
          </cell>
          <cell r="AK358">
            <v>452946.02</v>
          </cell>
          <cell r="AM358">
            <v>310967</v>
          </cell>
          <cell r="AN358">
            <v>328293</v>
          </cell>
          <cell r="AO358">
            <v>328556</v>
          </cell>
          <cell r="AP358">
            <v>325315</v>
          </cell>
          <cell r="AQ358">
            <v>326685</v>
          </cell>
          <cell r="AR358">
            <v>357207</v>
          </cell>
          <cell r="AS358">
            <v>367694</v>
          </cell>
          <cell r="AT358">
            <v>373735</v>
          </cell>
          <cell r="AU358">
            <v>399281</v>
          </cell>
          <cell r="AV358">
            <v>374188</v>
          </cell>
          <cell r="AW358">
            <v>395026</v>
          </cell>
          <cell r="AX358">
            <v>418567</v>
          </cell>
          <cell r="AY358">
            <v>396559</v>
          </cell>
          <cell r="AZ358">
            <v>385165</v>
          </cell>
          <cell r="BA358">
            <v>394931</v>
          </cell>
          <cell r="BB358">
            <v>391628</v>
          </cell>
          <cell r="BC358">
            <v>395587</v>
          </cell>
          <cell r="BD358">
            <v>400213</v>
          </cell>
          <cell r="BE358">
            <v>394165</v>
          </cell>
          <cell r="BF358">
            <v>388100</v>
          </cell>
          <cell r="BG358">
            <v>446725</v>
          </cell>
          <cell r="BH358">
            <v>441721</v>
          </cell>
          <cell r="BI358">
            <v>433815</v>
          </cell>
          <cell r="BJ358">
            <v>451266</v>
          </cell>
          <cell r="BK358">
            <v>452946.02</v>
          </cell>
        </row>
        <row r="359">
          <cell r="D359" t="str">
            <v>848505.PHONE</v>
          </cell>
          <cell r="E359" t="str">
            <v>Depr-Telephone Sets</v>
          </cell>
          <cell r="F359">
            <v>875108000</v>
          </cell>
          <cell r="G359" t="str">
            <v>Depreciation</v>
          </cell>
          <cell r="H359">
            <v>8011901</v>
          </cell>
          <cell r="I359" t="str">
            <v>Finance Others 2055</v>
          </cell>
          <cell r="J359" t="str">
            <v>A18</v>
          </cell>
          <cell r="K359" t="str">
            <v>Manufacturing - bottling</v>
          </cell>
          <cell r="L359">
            <v>0</v>
          </cell>
          <cell r="M359">
            <v>0</v>
          </cell>
          <cell r="N359">
            <v>0</v>
          </cell>
          <cell r="O359">
            <v>959</v>
          </cell>
          <cell r="P359">
            <v>1917</v>
          </cell>
          <cell r="Q359">
            <v>2876</v>
          </cell>
          <cell r="R359">
            <v>3835</v>
          </cell>
          <cell r="S359">
            <v>4794</v>
          </cell>
          <cell r="T359">
            <v>5752</v>
          </cell>
          <cell r="U359">
            <v>6711</v>
          </cell>
          <cell r="V359">
            <v>7670</v>
          </cell>
          <cell r="W359">
            <v>8628</v>
          </cell>
          <cell r="X359">
            <v>9587</v>
          </cell>
          <cell r="Y359">
            <v>959</v>
          </cell>
          <cell r="Z359">
            <v>1917</v>
          </cell>
          <cell r="AA359">
            <v>2876</v>
          </cell>
          <cell r="AB359">
            <v>3835</v>
          </cell>
          <cell r="AC359">
            <v>4794</v>
          </cell>
          <cell r="AD359">
            <v>5752</v>
          </cell>
          <cell r="AE359">
            <v>6711</v>
          </cell>
          <cell r="AF359">
            <v>7670</v>
          </cell>
          <cell r="AG359">
            <v>8628</v>
          </cell>
          <cell r="AH359">
            <v>9587</v>
          </cell>
          <cell r="AI359">
            <v>10546</v>
          </cell>
          <cell r="AJ359">
            <v>11504</v>
          </cell>
          <cell r="AK359">
            <v>958.97</v>
          </cell>
          <cell r="AM359">
            <v>0</v>
          </cell>
          <cell r="AN359">
            <v>0</v>
          </cell>
          <cell r="AO359">
            <v>959</v>
          </cell>
          <cell r="AP359">
            <v>958</v>
          </cell>
          <cell r="AQ359">
            <v>959</v>
          </cell>
          <cell r="AR359">
            <v>959</v>
          </cell>
          <cell r="AS359">
            <v>959</v>
          </cell>
          <cell r="AT359">
            <v>958</v>
          </cell>
          <cell r="AU359">
            <v>959</v>
          </cell>
          <cell r="AV359">
            <v>959</v>
          </cell>
          <cell r="AW359">
            <v>958</v>
          </cell>
          <cell r="AX359">
            <v>959</v>
          </cell>
          <cell r="AY359">
            <v>959</v>
          </cell>
          <cell r="AZ359">
            <v>958</v>
          </cell>
          <cell r="BA359">
            <v>959</v>
          </cell>
          <cell r="BB359">
            <v>959</v>
          </cell>
          <cell r="BC359">
            <v>959</v>
          </cell>
          <cell r="BD359">
            <v>958</v>
          </cell>
          <cell r="BE359">
            <v>959</v>
          </cell>
          <cell r="BF359">
            <v>959</v>
          </cell>
          <cell r="BG359">
            <v>958</v>
          </cell>
          <cell r="BH359">
            <v>959</v>
          </cell>
          <cell r="BI359">
            <v>959</v>
          </cell>
          <cell r="BJ359">
            <v>958</v>
          </cell>
          <cell r="BK359">
            <v>958.97</v>
          </cell>
        </row>
        <row r="360">
          <cell r="D360" t="str">
            <v>848505.WELLR</v>
          </cell>
          <cell r="E360" t="str">
            <v>Depr-Tubewell &amp; Res</v>
          </cell>
          <cell r="F360">
            <v>875108000</v>
          </cell>
          <cell r="G360" t="str">
            <v>Depreciation</v>
          </cell>
          <cell r="H360">
            <v>8011901</v>
          </cell>
          <cell r="I360" t="str">
            <v>Finance Others 2055</v>
          </cell>
          <cell r="J360" t="str">
            <v>A18</v>
          </cell>
          <cell r="K360" t="str">
            <v>Manufacturing - bottling</v>
          </cell>
          <cell r="L360">
            <v>0</v>
          </cell>
          <cell r="M360">
            <v>7118</v>
          </cell>
          <cell r="N360">
            <v>15482</v>
          </cell>
          <cell r="O360">
            <v>23849</v>
          </cell>
          <cell r="P360">
            <v>32213</v>
          </cell>
          <cell r="Q360">
            <v>40580</v>
          </cell>
          <cell r="R360">
            <v>48945</v>
          </cell>
          <cell r="S360">
            <v>57312</v>
          </cell>
          <cell r="T360">
            <v>65678</v>
          </cell>
          <cell r="U360">
            <v>74043</v>
          </cell>
          <cell r="V360">
            <v>82407</v>
          </cell>
          <cell r="W360">
            <v>90775</v>
          </cell>
          <cell r="X360">
            <v>99140</v>
          </cell>
          <cell r="Y360">
            <v>8399</v>
          </cell>
          <cell r="Z360">
            <v>16799</v>
          </cell>
          <cell r="AA360">
            <v>25198</v>
          </cell>
          <cell r="AB360">
            <v>33593</v>
          </cell>
          <cell r="AC360">
            <v>41994</v>
          </cell>
          <cell r="AD360">
            <v>50394</v>
          </cell>
          <cell r="AE360">
            <v>58792</v>
          </cell>
          <cell r="AF360">
            <v>67191</v>
          </cell>
          <cell r="AG360">
            <v>75590</v>
          </cell>
          <cell r="AH360">
            <v>83988</v>
          </cell>
          <cell r="AI360">
            <v>92387</v>
          </cell>
          <cell r="AJ360">
            <v>100784</v>
          </cell>
          <cell r="AK360">
            <v>8405</v>
          </cell>
          <cell r="AM360">
            <v>7118</v>
          </cell>
          <cell r="AN360">
            <v>8364</v>
          </cell>
          <cell r="AO360">
            <v>8367</v>
          </cell>
          <cell r="AP360">
            <v>8364</v>
          </cell>
          <cell r="AQ360">
            <v>8367</v>
          </cell>
          <cell r="AR360">
            <v>8365</v>
          </cell>
          <cell r="AS360">
            <v>8367</v>
          </cell>
          <cell r="AT360">
            <v>8366</v>
          </cell>
          <cell r="AU360">
            <v>8365</v>
          </cell>
          <cell r="AV360">
            <v>8364</v>
          </cell>
          <cell r="AW360">
            <v>8368</v>
          </cell>
          <cell r="AX360">
            <v>8365</v>
          </cell>
          <cell r="AY360">
            <v>8399</v>
          </cell>
          <cell r="AZ360">
            <v>8400</v>
          </cell>
          <cell r="BA360">
            <v>8399</v>
          </cell>
          <cell r="BB360">
            <v>8395</v>
          </cell>
          <cell r="BC360">
            <v>8401</v>
          </cell>
          <cell r="BD360">
            <v>8400</v>
          </cell>
          <cell r="BE360">
            <v>8398</v>
          </cell>
          <cell r="BF360">
            <v>8399</v>
          </cell>
          <cell r="BG360">
            <v>8399</v>
          </cell>
          <cell r="BH360">
            <v>8398</v>
          </cell>
          <cell r="BI360">
            <v>8399</v>
          </cell>
          <cell r="BJ360">
            <v>8397</v>
          </cell>
          <cell r="BK360">
            <v>8405</v>
          </cell>
        </row>
        <row r="361">
          <cell r="D361">
            <v>848506</v>
          </cell>
          <cell r="E361" t="str">
            <v>Depr-F&amp;F and Off Eqp</v>
          </cell>
          <cell r="F361">
            <v>875108000</v>
          </cell>
          <cell r="G361" t="str">
            <v>Depreciation</v>
          </cell>
          <cell r="H361">
            <v>8011901</v>
          </cell>
          <cell r="I361" t="str">
            <v>Finance Others 2055</v>
          </cell>
          <cell r="J361" t="str">
            <v>A01</v>
          </cell>
          <cell r="K361" t="str">
            <v>Fin Mgt, Comp, Report'g &amp; Analysis</v>
          </cell>
          <cell r="L361">
            <v>0</v>
          </cell>
          <cell r="M361">
            <v>63721.37</v>
          </cell>
          <cell r="N361">
            <v>127438.37</v>
          </cell>
          <cell r="O361">
            <v>191157.37</v>
          </cell>
          <cell r="P361">
            <v>254872.37</v>
          </cell>
          <cell r="Q361">
            <v>319924.37</v>
          </cell>
          <cell r="R361">
            <v>386071.37</v>
          </cell>
          <cell r="S361">
            <v>452488.37</v>
          </cell>
          <cell r="T361">
            <v>519190.37</v>
          </cell>
          <cell r="U361">
            <v>590733.37</v>
          </cell>
          <cell r="V361">
            <v>661432.37</v>
          </cell>
          <cell r="W361">
            <v>732024.37</v>
          </cell>
          <cell r="X361">
            <v>803341.37</v>
          </cell>
          <cell r="Y361">
            <v>69026.559999999998</v>
          </cell>
          <cell r="Z361">
            <v>137313.56</v>
          </cell>
          <cell r="AA361">
            <v>206139.56</v>
          </cell>
          <cell r="AB361">
            <v>274682.56</v>
          </cell>
          <cell r="AC361">
            <v>343239.56</v>
          </cell>
          <cell r="AD361">
            <v>411789.56</v>
          </cell>
          <cell r="AE361">
            <v>480635.56</v>
          </cell>
          <cell r="AF361">
            <v>559837.56000000006</v>
          </cell>
          <cell r="AG361">
            <v>639653.56000000006</v>
          </cell>
          <cell r="AH361">
            <v>718984.56</v>
          </cell>
          <cell r="AI361">
            <v>798731.56</v>
          </cell>
          <cell r="AJ361">
            <v>881024.56</v>
          </cell>
          <cell r="AK361">
            <v>81161.22</v>
          </cell>
          <cell r="AM361">
            <v>63721.37</v>
          </cell>
          <cell r="AN361">
            <v>63716.999999999993</v>
          </cell>
          <cell r="AO361">
            <v>63719</v>
          </cell>
          <cell r="AP361">
            <v>63715</v>
          </cell>
          <cell r="AQ361">
            <v>65052</v>
          </cell>
          <cell r="AR361">
            <v>66147</v>
          </cell>
          <cell r="AS361">
            <v>66417</v>
          </cell>
          <cell r="AT361">
            <v>66702</v>
          </cell>
          <cell r="AU361">
            <v>71543</v>
          </cell>
          <cell r="AV361">
            <v>70699</v>
          </cell>
          <cell r="AW361">
            <v>70592</v>
          </cell>
          <cell r="AX361">
            <v>71317</v>
          </cell>
          <cell r="AY361">
            <v>69026.559999999998</v>
          </cell>
          <cell r="AZ361">
            <v>68287</v>
          </cell>
          <cell r="BA361">
            <v>68826</v>
          </cell>
          <cell r="BB361">
            <v>68543</v>
          </cell>
          <cell r="BC361">
            <v>68557</v>
          </cell>
          <cell r="BD361">
            <v>68550</v>
          </cell>
          <cell r="BE361">
            <v>68846</v>
          </cell>
          <cell r="BF361">
            <v>79202.000000000058</v>
          </cell>
          <cell r="BG361">
            <v>79816</v>
          </cell>
          <cell r="BH361">
            <v>79331</v>
          </cell>
          <cell r="BI361">
            <v>79747</v>
          </cell>
          <cell r="BJ361">
            <v>82293</v>
          </cell>
          <cell r="BK361">
            <v>81161.22</v>
          </cell>
        </row>
        <row r="362">
          <cell r="D362" t="str">
            <v>848507.FORK</v>
          </cell>
          <cell r="E362" t="str">
            <v>Depr-Forklifts</v>
          </cell>
          <cell r="F362">
            <v>875108000</v>
          </cell>
          <cell r="G362" t="str">
            <v>Depreciation</v>
          </cell>
          <cell r="H362">
            <v>8011901</v>
          </cell>
          <cell r="I362" t="str">
            <v>Finance Others 2055</v>
          </cell>
          <cell r="J362" t="str">
            <v>A18</v>
          </cell>
          <cell r="K362" t="str">
            <v>Manufacturing - bottling</v>
          </cell>
          <cell r="L362">
            <v>0</v>
          </cell>
          <cell r="M362">
            <v>107908</v>
          </cell>
          <cell r="N362">
            <v>215815</v>
          </cell>
          <cell r="O362">
            <v>323722</v>
          </cell>
          <cell r="P362">
            <v>431631</v>
          </cell>
          <cell r="Q362">
            <v>539537</v>
          </cell>
          <cell r="R362">
            <v>647446</v>
          </cell>
          <cell r="S362">
            <v>755352</v>
          </cell>
          <cell r="T362">
            <v>863260</v>
          </cell>
          <cell r="U362">
            <v>971168</v>
          </cell>
          <cell r="V362">
            <v>1079076</v>
          </cell>
          <cell r="W362">
            <v>1186982</v>
          </cell>
          <cell r="X362">
            <v>1294891</v>
          </cell>
          <cell r="Y362">
            <v>108183</v>
          </cell>
          <cell r="Z362">
            <v>216365</v>
          </cell>
          <cell r="AA362">
            <v>324547</v>
          </cell>
          <cell r="AB362">
            <v>432731</v>
          </cell>
          <cell r="AC362">
            <v>540912</v>
          </cell>
          <cell r="AD362">
            <v>649096</v>
          </cell>
          <cell r="AE362">
            <v>757278</v>
          </cell>
          <cell r="AF362">
            <v>865460</v>
          </cell>
          <cell r="AG362">
            <v>973643</v>
          </cell>
          <cell r="AH362">
            <v>1081827</v>
          </cell>
          <cell r="AI362">
            <v>1190007</v>
          </cell>
          <cell r="AJ362">
            <v>1298191</v>
          </cell>
          <cell r="AK362">
            <v>109521</v>
          </cell>
          <cell r="AM362">
            <v>107908</v>
          </cell>
          <cell r="AN362">
            <v>107907</v>
          </cell>
          <cell r="AO362">
            <v>107907</v>
          </cell>
          <cell r="AP362">
            <v>107909</v>
          </cell>
          <cell r="AQ362">
            <v>107906</v>
          </cell>
          <cell r="AR362">
            <v>107909</v>
          </cell>
          <cell r="AS362">
            <v>107906</v>
          </cell>
          <cell r="AT362">
            <v>107908</v>
          </cell>
          <cell r="AU362">
            <v>107908</v>
          </cell>
          <cell r="AV362">
            <v>107908</v>
          </cell>
          <cell r="AW362">
            <v>107906</v>
          </cell>
          <cell r="AX362">
            <v>107909</v>
          </cell>
          <cell r="AY362">
            <v>108183</v>
          </cell>
          <cell r="AZ362">
            <v>108182</v>
          </cell>
          <cell r="BA362">
            <v>108182</v>
          </cell>
          <cell r="BB362">
            <v>108184</v>
          </cell>
          <cell r="BC362">
            <v>108181</v>
          </cell>
          <cell r="BD362">
            <v>108184</v>
          </cell>
          <cell r="BE362">
            <v>108182</v>
          </cell>
          <cell r="BF362">
            <v>108182</v>
          </cell>
          <cell r="BG362">
            <v>108183</v>
          </cell>
          <cell r="BH362">
            <v>108184</v>
          </cell>
          <cell r="BI362">
            <v>108180</v>
          </cell>
          <cell r="BJ362">
            <v>108184</v>
          </cell>
          <cell r="BK362">
            <v>109521</v>
          </cell>
        </row>
        <row r="363">
          <cell r="D363" t="str">
            <v>848507.VEHI</v>
          </cell>
          <cell r="E363" t="str">
            <v>Depr-Vehicles</v>
          </cell>
          <cell r="F363">
            <v>875108000</v>
          </cell>
          <cell r="G363" t="str">
            <v>Depreciation</v>
          </cell>
          <cell r="H363">
            <v>8011511</v>
          </cell>
          <cell r="I363" t="str">
            <v>Finance Operations 2050</v>
          </cell>
          <cell r="J363" t="str">
            <v>A01</v>
          </cell>
          <cell r="K363" t="str">
            <v>Fin Mgt, Comp, Report'g &amp; Analysis</v>
          </cell>
          <cell r="L363">
            <v>0</v>
          </cell>
          <cell r="M363">
            <v>13774</v>
          </cell>
          <cell r="N363">
            <v>27550</v>
          </cell>
          <cell r="O363">
            <v>41323</v>
          </cell>
          <cell r="P363">
            <v>55096</v>
          </cell>
          <cell r="Q363">
            <v>68870</v>
          </cell>
          <cell r="R363">
            <v>82643</v>
          </cell>
          <cell r="S363">
            <v>96417</v>
          </cell>
          <cell r="T363">
            <v>110189</v>
          </cell>
          <cell r="U363">
            <v>123963</v>
          </cell>
          <cell r="V363">
            <v>137740</v>
          </cell>
          <cell r="W363">
            <v>151513</v>
          </cell>
          <cell r="X363">
            <v>511901</v>
          </cell>
          <cell r="Y363">
            <v>187135</v>
          </cell>
          <cell r="Z363">
            <v>389652</v>
          </cell>
          <cell r="AA363">
            <v>584881</v>
          </cell>
          <cell r="AB363">
            <v>779914</v>
          </cell>
          <cell r="AC363">
            <v>975253</v>
          </cell>
          <cell r="AD363">
            <v>1170915</v>
          </cell>
          <cell r="AE363">
            <v>1366917</v>
          </cell>
          <cell r="AF363">
            <v>1563280</v>
          </cell>
          <cell r="AG363">
            <v>1760020</v>
          </cell>
          <cell r="AH363">
            <v>1957170</v>
          </cell>
          <cell r="AI363">
            <v>2154742</v>
          </cell>
          <cell r="AJ363">
            <v>2352771</v>
          </cell>
          <cell r="AK363">
            <v>194009.94</v>
          </cell>
          <cell r="AM363">
            <v>13774</v>
          </cell>
          <cell r="AN363">
            <v>13776</v>
          </cell>
          <cell r="AO363">
            <v>13773</v>
          </cell>
          <cell r="AP363">
            <v>13773</v>
          </cell>
          <cell r="AQ363">
            <v>13774</v>
          </cell>
          <cell r="AR363">
            <v>13773</v>
          </cell>
          <cell r="AS363">
            <v>13774</v>
          </cell>
          <cell r="AT363">
            <v>13772</v>
          </cell>
          <cell r="AU363">
            <v>13774</v>
          </cell>
          <cell r="AV363">
            <v>13777</v>
          </cell>
          <cell r="AW363">
            <v>13773</v>
          </cell>
          <cell r="AX363">
            <v>360388</v>
          </cell>
          <cell r="AY363">
            <v>187135</v>
          </cell>
          <cell r="AZ363">
            <v>202517</v>
          </cell>
          <cell r="BA363">
            <v>195229</v>
          </cell>
          <cell r="BB363">
            <v>195033</v>
          </cell>
          <cell r="BC363">
            <v>195339</v>
          </cell>
          <cell r="BD363">
            <v>195662</v>
          </cell>
          <cell r="BE363">
            <v>196002</v>
          </cell>
          <cell r="BF363">
            <v>196363</v>
          </cell>
          <cell r="BG363">
            <v>196740</v>
          </cell>
          <cell r="BH363">
            <v>197150</v>
          </cell>
          <cell r="BI363">
            <v>197572</v>
          </cell>
          <cell r="BJ363">
            <v>198029</v>
          </cell>
          <cell r="BK363">
            <v>194009.94</v>
          </cell>
        </row>
        <row r="364">
          <cell r="D364" t="str">
            <v>848509.HARD</v>
          </cell>
          <cell r="E364" t="str">
            <v>Depr-Comp Hardware</v>
          </cell>
          <cell r="F364">
            <v>875108000</v>
          </cell>
          <cell r="G364" t="str">
            <v>Depreciation</v>
          </cell>
          <cell r="H364">
            <v>8011901</v>
          </cell>
          <cell r="I364" t="str">
            <v>Finance Others 2055</v>
          </cell>
          <cell r="J364" t="str">
            <v>A18</v>
          </cell>
          <cell r="K364" t="str">
            <v>Manufacturing - bottling</v>
          </cell>
          <cell r="L364">
            <v>0</v>
          </cell>
          <cell r="M364">
            <v>28936.38</v>
          </cell>
          <cell r="N364">
            <v>57866.38</v>
          </cell>
          <cell r="O364">
            <v>83653.38</v>
          </cell>
          <cell r="P364">
            <v>107414.38</v>
          </cell>
          <cell r="Q364">
            <v>131177.38</v>
          </cell>
          <cell r="R364">
            <v>154937.38</v>
          </cell>
          <cell r="S364">
            <v>178699.38</v>
          </cell>
          <cell r="T364">
            <v>202457.38</v>
          </cell>
          <cell r="U364">
            <v>223525.38</v>
          </cell>
          <cell r="V364">
            <v>244591.38</v>
          </cell>
          <cell r="W364">
            <v>265658.38</v>
          </cell>
          <cell r="X364">
            <v>286462.38</v>
          </cell>
          <cell r="Y364">
            <v>20839.97</v>
          </cell>
          <cell r="Z364">
            <v>43978.97</v>
          </cell>
          <cell r="AA364">
            <v>68566.97</v>
          </cell>
          <cell r="AB364">
            <v>93156.97</v>
          </cell>
          <cell r="AC364">
            <v>117744.97</v>
          </cell>
          <cell r="AD364">
            <v>142330.97</v>
          </cell>
          <cell r="AE364">
            <v>2711659.71</v>
          </cell>
          <cell r="AF364">
            <v>2821016.71</v>
          </cell>
          <cell r="AG364">
            <v>2991390.21</v>
          </cell>
          <cell r="AH364">
            <v>3107186.21</v>
          </cell>
          <cell r="AI364">
            <v>3251336.21</v>
          </cell>
          <cell r="AJ364">
            <v>3405301.21</v>
          </cell>
          <cell r="AK364">
            <v>137878</v>
          </cell>
          <cell r="AM364">
            <v>28936.38</v>
          </cell>
          <cell r="AN364">
            <v>28929.999999999996</v>
          </cell>
          <cell r="AO364">
            <v>25787.000000000007</v>
          </cell>
          <cell r="AP364">
            <v>23761</v>
          </cell>
          <cell r="AQ364">
            <v>23763</v>
          </cell>
          <cell r="AR364">
            <v>23760</v>
          </cell>
          <cell r="AS364">
            <v>23762</v>
          </cell>
          <cell r="AT364">
            <v>23758</v>
          </cell>
          <cell r="AU364">
            <v>21068</v>
          </cell>
          <cell r="AV364">
            <v>21066</v>
          </cell>
          <cell r="AW364">
            <v>21067</v>
          </cell>
          <cell r="AX364">
            <v>20804</v>
          </cell>
          <cell r="AY364">
            <v>20839.97</v>
          </cell>
          <cell r="AZ364">
            <v>23139</v>
          </cell>
          <cell r="BA364">
            <v>24588</v>
          </cell>
          <cell r="BB364">
            <v>24590</v>
          </cell>
          <cell r="BC364">
            <v>24588</v>
          </cell>
          <cell r="BD364">
            <v>24586</v>
          </cell>
          <cell r="BE364">
            <v>2569328.7399999998</v>
          </cell>
          <cell r="BF364">
            <v>109357</v>
          </cell>
          <cell r="BG364">
            <v>170373.5</v>
          </cell>
          <cell r="BH364">
            <v>115796</v>
          </cell>
          <cell r="BI364">
            <v>144150</v>
          </cell>
          <cell r="BJ364">
            <v>153965</v>
          </cell>
          <cell r="BK364">
            <v>137878</v>
          </cell>
        </row>
        <row r="365">
          <cell r="D365" t="str">
            <v>848509.SOFT</v>
          </cell>
          <cell r="E365" t="str">
            <v>Depr-Comp Software</v>
          </cell>
          <cell r="F365">
            <v>875104000</v>
          </cell>
          <cell r="G365" t="str">
            <v>Amortization Other Intangible Assets-Definite Live</v>
          </cell>
          <cell r="H365">
            <v>8011901</v>
          </cell>
          <cell r="I365" t="str">
            <v>Finance Others 2055</v>
          </cell>
          <cell r="J365" t="str">
            <v>A18</v>
          </cell>
          <cell r="K365" t="str">
            <v>Manufacturing - bottling</v>
          </cell>
          <cell r="L365">
            <v>0</v>
          </cell>
          <cell r="M365">
            <v>40899</v>
          </cell>
          <cell r="N365">
            <v>151516</v>
          </cell>
          <cell r="O365">
            <v>227274</v>
          </cell>
          <cell r="P365">
            <v>303032</v>
          </cell>
          <cell r="Q365">
            <v>378790</v>
          </cell>
          <cell r="R365">
            <v>783626</v>
          </cell>
          <cell r="S365">
            <v>970232</v>
          </cell>
          <cell r="T365">
            <v>1156836</v>
          </cell>
          <cell r="U365">
            <v>1343443</v>
          </cell>
          <cell r="V365">
            <v>1530049</v>
          </cell>
          <cell r="W365">
            <v>1716655</v>
          </cell>
          <cell r="X365">
            <v>1903258</v>
          </cell>
          <cell r="Y365">
            <v>188876.42</v>
          </cell>
          <cell r="Z365">
            <v>383910.42</v>
          </cell>
          <cell r="AA365">
            <v>557754.42000000004</v>
          </cell>
          <cell r="AB365">
            <v>743672.42</v>
          </cell>
          <cell r="AC365">
            <v>929591.42</v>
          </cell>
          <cell r="AD365">
            <v>1115508.42</v>
          </cell>
          <cell r="AE365">
            <v>1437282.42</v>
          </cell>
          <cell r="AF365">
            <v>1687609.42</v>
          </cell>
          <cell r="AG365">
            <v>1937935.42</v>
          </cell>
          <cell r="AH365">
            <v>2188261.42</v>
          </cell>
          <cell r="AI365">
            <v>2435396.42</v>
          </cell>
          <cell r="AJ365">
            <v>2753975.42</v>
          </cell>
          <cell r="AK365">
            <v>249532</v>
          </cell>
          <cell r="AM365">
            <v>40899</v>
          </cell>
          <cell r="AN365">
            <v>110617</v>
          </cell>
          <cell r="AO365">
            <v>75758</v>
          </cell>
          <cell r="AP365">
            <v>75758</v>
          </cell>
          <cell r="AQ365">
            <v>75758</v>
          </cell>
          <cell r="AR365">
            <v>404836</v>
          </cell>
          <cell r="AS365">
            <v>186606</v>
          </cell>
          <cell r="AT365">
            <v>186604</v>
          </cell>
          <cell r="AU365">
            <v>186607</v>
          </cell>
          <cell r="AV365">
            <v>186606</v>
          </cell>
          <cell r="AW365">
            <v>186606</v>
          </cell>
          <cell r="AX365">
            <v>186603</v>
          </cell>
          <cell r="AY365">
            <v>188876.42</v>
          </cell>
          <cell r="AZ365">
            <v>195033.99999999997</v>
          </cell>
          <cell r="BA365">
            <v>173844.00000000006</v>
          </cell>
          <cell r="BB365">
            <v>185918</v>
          </cell>
          <cell r="BC365">
            <v>185919</v>
          </cell>
          <cell r="BD365">
            <v>185916.99999999988</v>
          </cell>
          <cell r="BE365">
            <v>321774</v>
          </cell>
          <cell r="BF365">
            <v>250327</v>
          </cell>
          <cell r="BG365">
            <v>250326</v>
          </cell>
          <cell r="BH365">
            <v>250326</v>
          </cell>
          <cell r="BI365">
            <v>247135</v>
          </cell>
          <cell r="BJ365">
            <v>318579</v>
          </cell>
          <cell r="BK365">
            <v>249532</v>
          </cell>
        </row>
        <row r="366">
          <cell r="D366">
            <v>848514</v>
          </cell>
          <cell r="E366" t="str">
            <v>Depr-S&amp;M-Coolers</v>
          </cell>
          <cell r="F366">
            <v>875108000</v>
          </cell>
          <cell r="G366" t="str">
            <v>Depreciation</v>
          </cell>
          <cell r="H366">
            <v>8011901</v>
          </cell>
          <cell r="I366" t="str">
            <v>Finance Others 2055</v>
          </cell>
          <cell r="J366" t="str">
            <v>A18</v>
          </cell>
          <cell r="K366" t="str">
            <v>Manufacturing - bottling</v>
          </cell>
          <cell r="L366">
            <v>0</v>
          </cell>
          <cell r="M366">
            <v>2096151.73</v>
          </cell>
          <cell r="N366">
            <v>4210889.7300000004</v>
          </cell>
          <cell r="O366">
            <v>6344990.7300000004</v>
          </cell>
          <cell r="P366">
            <v>8479090.7300000004</v>
          </cell>
          <cell r="Q366">
            <v>10675274.73</v>
          </cell>
          <cell r="R366">
            <v>12846394.73</v>
          </cell>
          <cell r="S366">
            <v>15015556.73</v>
          </cell>
          <cell r="T366">
            <v>17184711.73</v>
          </cell>
          <cell r="U366">
            <v>19353873.73</v>
          </cell>
          <cell r="V366">
            <v>21523027.73</v>
          </cell>
          <cell r="W366">
            <v>23694163.73</v>
          </cell>
          <cell r="X366">
            <v>25754868</v>
          </cell>
          <cell r="Y366">
            <v>2103102</v>
          </cell>
          <cell r="Z366">
            <v>4208253</v>
          </cell>
          <cell r="AA366">
            <v>6306658</v>
          </cell>
          <cell r="AB366">
            <v>8438633</v>
          </cell>
          <cell r="AC366">
            <v>10607322</v>
          </cell>
          <cell r="AD366">
            <v>12786121</v>
          </cell>
          <cell r="AE366">
            <v>15011082</v>
          </cell>
          <cell r="AF366">
            <v>17211708</v>
          </cell>
          <cell r="AG366">
            <v>19481305</v>
          </cell>
          <cell r="AH366">
            <v>21716413</v>
          </cell>
          <cell r="AI366">
            <v>23971262</v>
          </cell>
          <cell r="AJ366">
            <v>26351380</v>
          </cell>
          <cell r="AK366">
            <v>2311906.4900000002</v>
          </cell>
          <cell r="AM366">
            <v>2096151.73</v>
          </cell>
          <cell r="AN366">
            <v>2114738.0000000005</v>
          </cell>
          <cell r="AO366">
            <v>2134101</v>
          </cell>
          <cell r="AP366">
            <v>2134100</v>
          </cell>
          <cell r="AQ366">
            <v>2196184</v>
          </cell>
          <cell r="AR366">
            <v>2171120</v>
          </cell>
          <cell r="AS366">
            <v>2169162</v>
          </cell>
          <cell r="AT366">
            <v>2169155</v>
          </cell>
          <cell r="AU366">
            <v>2169162</v>
          </cell>
          <cell r="AV366">
            <v>2169154</v>
          </cell>
          <cell r="AW366">
            <v>2171136</v>
          </cell>
          <cell r="AX366">
            <v>2060704.2699999996</v>
          </cell>
          <cell r="AY366">
            <v>2103102</v>
          </cell>
          <cell r="AZ366">
            <v>2105151</v>
          </cell>
          <cell r="BA366">
            <v>2098405</v>
          </cell>
          <cell r="BB366">
            <v>2131975</v>
          </cell>
          <cell r="BC366">
            <v>2168689</v>
          </cell>
          <cell r="BD366">
            <v>2178799</v>
          </cell>
          <cell r="BE366">
            <v>2224961</v>
          </cell>
          <cell r="BF366">
            <v>2200626</v>
          </cell>
          <cell r="BG366">
            <v>2269597</v>
          </cell>
          <cell r="BH366">
            <v>2235108</v>
          </cell>
          <cell r="BI366">
            <v>2254849</v>
          </cell>
          <cell r="BJ366">
            <v>2380118</v>
          </cell>
          <cell r="BK366">
            <v>2311906.4900000002</v>
          </cell>
        </row>
        <row r="367">
          <cell r="D367">
            <v>848601</v>
          </cell>
          <cell r="E367" t="str">
            <v>Depr-Containers-Bottles</v>
          </cell>
          <cell r="F367">
            <v>875108000</v>
          </cell>
          <cell r="G367" t="str">
            <v>Depreciation</v>
          </cell>
          <cell r="H367">
            <v>8011901</v>
          </cell>
          <cell r="I367" t="str">
            <v>Finance Others 2055</v>
          </cell>
          <cell r="J367" t="str">
            <v>A18</v>
          </cell>
          <cell r="K367" t="str">
            <v>Manufacturing - bottling</v>
          </cell>
          <cell r="L367">
            <v>0</v>
          </cell>
          <cell r="M367">
            <v>3296749.27</v>
          </cell>
          <cell r="N367">
            <v>6593500.8200000003</v>
          </cell>
          <cell r="O367">
            <v>9740119.0899999999</v>
          </cell>
          <cell r="P367">
            <v>13287447.35</v>
          </cell>
          <cell r="Q367">
            <v>17565604.350000001</v>
          </cell>
          <cell r="R367">
            <v>22223650.620000001</v>
          </cell>
          <cell r="S367">
            <v>26142042.890000001</v>
          </cell>
          <cell r="T367">
            <v>30060434.920000002</v>
          </cell>
          <cell r="U367">
            <v>34080569.189999998</v>
          </cell>
          <cell r="V367">
            <v>38100703.460000001</v>
          </cell>
          <cell r="W367">
            <v>41970601.729999997</v>
          </cell>
          <cell r="X367">
            <v>46156823.649999999</v>
          </cell>
          <cell r="Y367">
            <v>4133869.95</v>
          </cell>
          <cell r="Z367">
            <v>7663173.8300000001</v>
          </cell>
          <cell r="AA367">
            <v>11425093.109999999</v>
          </cell>
          <cell r="AB367">
            <v>15508462.41</v>
          </cell>
          <cell r="AC367">
            <v>19654015.289999999</v>
          </cell>
          <cell r="AD367">
            <v>23827011.359999999</v>
          </cell>
          <cell r="AE367">
            <v>27740719.300000001</v>
          </cell>
          <cell r="AF367">
            <v>32601523.530000001</v>
          </cell>
          <cell r="AG367">
            <v>36652212.75</v>
          </cell>
          <cell r="AH367">
            <v>40702901.969999999</v>
          </cell>
          <cell r="AI367">
            <v>44753591.189999998</v>
          </cell>
          <cell r="AJ367">
            <v>48769917.450000003</v>
          </cell>
          <cell r="AK367">
            <v>4162025.22</v>
          </cell>
          <cell r="AM367">
            <v>3296749.27</v>
          </cell>
          <cell r="AN367">
            <v>3296751.5500000003</v>
          </cell>
          <cell r="AO367">
            <v>3146618.2699999996</v>
          </cell>
          <cell r="AP367">
            <v>3547328.26</v>
          </cell>
          <cell r="AQ367">
            <v>4278157.0000000019</v>
          </cell>
          <cell r="AR367">
            <v>4658046.2699999996</v>
          </cell>
          <cell r="AS367">
            <v>3918392.2699999996</v>
          </cell>
          <cell r="AT367">
            <v>3918392.0300000012</v>
          </cell>
          <cell r="AU367">
            <v>4020134.2699999958</v>
          </cell>
          <cell r="AV367">
            <v>4020134.2700000033</v>
          </cell>
          <cell r="AW367">
            <v>3869898.2699999958</v>
          </cell>
          <cell r="AX367">
            <v>4186221.9200000018</v>
          </cell>
          <cell r="AY367">
            <v>4133869.95</v>
          </cell>
          <cell r="AZ367">
            <v>3529303.88</v>
          </cell>
          <cell r="BA367">
            <v>3761919.2799999993</v>
          </cell>
          <cell r="BB367">
            <v>4083369.3000000007</v>
          </cell>
          <cell r="BC367">
            <v>4145552.879999999</v>
          </cell>
          <cell r="BD367">
            <v>4172996.0700000003</v>
          </cell>
          <cell r="BE367">
            <v>3913707.9400000013</v>
          </cell>
          <cell r="BF367">
            <v>4860804.2300000004</v>
          </cell>
          <cell r="BG367">
            <v>4050689.2199999988</v>
          </cell>
          <cell r="BH367">
            <v>4050689.2199999988</v>
          </cell>
          <cell r="BI367">
            <v>4050689.2199999988</v>
          </cell>
          <cell r="BJ367">
            <v>4016326.2600000054</v>
          </cell>
          <cell r="BK367">
            <v>4162025.22</v>
          </cell>
        </row>
        <row r="368">
          <cell r="D368">
            <v>848602</v>
          </cell>
          <cell r="E368" t="str">
            <v>Depr-Containers-Crates</v>
          </cell>
          <cell r="F368">
            <v>875108000</v>
          </cell>
          <cell r="G368" t="str">
            <v>Depreciation</v>
          </cell>
          <cell r="H368">
            <v>8011901</v>
          </cell>
          <cell r="I368" t="str">
            <v>Finance Others 2055</v>
          </cell>
          <cell r="J368" t="str">
            <v>A18</v>
          </cell>
          <cell r="K368" t="str">
            <v>Manufacturing - bottling</v>
          </cell>
          <cell r="L368">
            <v>0</v>
          </cell>
          <cell r="M368">
            <v>904260.45</v>
          </cell>
          <cell r="N368">
            <v>1808520.9</v>
          </cell>
          <cell r="O368">
            <v>2712781.35</v>
          </cell>
          <cell r="P368">
            <v>4006014.69</v>
          </cell>
          <cell r="Q368">
            <v>5298831.6900000004</v>
          </cell>
          <cell r="R368">
            <v>6740216.0800000001</v>
          </cell>
          <cell r="S368">
            <v>8022387.3499999996</v>
          </cell>
          <cell r="T368">
            <v>9304558.6199999992</v>
          </cell>
          <cell r="U368">
            <v>10586729.890000001</v>
          </cell>
          <cell r="V368">
            <v>11868901.16</v>
          </cell>
          <cell r="W368">
            <v>13151072.43</v>
          </cell>
          <cell r="X368">
            <v>14433243.73</v>
          </cell>
          <cell r="Y368">
            <v>1282172.3700000001</v>
          </cell>
          <cell r="Z368">
            <v>2574480.39</v>
          </cell>
          <cell r="AA368">
            <v>3905555.06</v>
          </cell>
          <cell r="AB368">
            <v>5236629.7300000004</v>
          </cell>
          <cell r="AC368">
            <v>6567704.4000000004</v>
          </cell>
          <cell r="AD368">
            <v>7980482.0700000003</v>
          </cell>
          <cell r="AE368">
            <v>9478099.3000000007</v>
          </cell>
          <cell r="AF368">
            <v>11037213.6</v>
          </cell>
          <cell r="AG368">
            <v>12538446.619999999</v>
          </cell>
          <cell r="AH368">
            <v>14039679.640000001</v>
          </cell>
          <cell r="AI368">
            <v>15527433.51</v>
          </cell>
          <cell r="AJ368">
            <v>16927542.309999999</v>
          </cell>
          <cell r="AK368">
            <v>1290394.22</v>
          </cell>
          <cell r="AM368">
            <v>904260.45</v>
          </cell>
          <cell r="AN368">
            <v>904260.45</v>
          </cell>
          <cell r="AO368">
            <v>904260.45000000019</v>
          </cell>
          <cell r="AP368">
            <v>1293233.3399999999</v>
          </cell>
          <cell r="AQ368">
            <v>1292817.0000000005</v>
          </cell>
          <cell r="AR368">
            <v>1441384.3899999997</v>
          </cell>
          <cell r="AS368">
            <v>1282171.2699999996</v>
          </cell>
          <cell r="AT368">
            <v>1282171.2699999996</v>
          </cell>
          <cell r="AU368">
            <v>1282171.2700000014</v>
          </cell>
          <cell r="AV368">
            <v>1282171.2699999996</v>
          </cell>
          <cell r="AW368">
            <v>1282171.2699999996</v>
          </cell>
          <cell r="AX368">
            <v>1282171.3000000007</v>
          </cell>
          <cell r="AY368">
            <v>1282172.3700000001</v>
          </cell>
          <cell r="AZ368">
            <v>1292308.02</v>
          </cell>
          <cell r="BA368">
            <v>1331074.67</v>
          </cell>
          <cell r="BB368">
            <v>1331074.6700000004</v>
          </cell>
          <cell r="BC368">
            <v>1331074.67</v>
          </cell>
          <cell r="BD368">
            <v>1412777.67</v>
          </cell>
          <cell r="BE368">
            <v>1497617.2300000004</v>
          </cell>
          <cell r="BF368">
            <v>1559114.2999999989</v>
          </cell>
          <cell r="BG368">
            <v>1501233.0199999996</v>
          </cell>
          <cell r="BH368">
            <v>1501233.0200000014</v>
          </cell>
          <cell r="BI368">
            <v>1487753.8699999992</v>
          </cell>
          <cell r="BJ368">
            <v>1400108.7999999989</v>
          </cell>
          <cell r="BK368">
            <v>1290394.22</v>
          </cell>
        </row>
        <row r="369">
          <cell r="D369">
            <v>848603</v>
          </cell>
          <cell r="E369" t="str">
            <v>Depr-Wooden pallets</v>
          </cell>
          <cell r="F369">
            <v>875108000</v>
          </cell>
          <cell r="G369" t="str">
            <v>Depreciation</v>
          </cell>
          <cell r="H369">
            <v>8011901</v>
          </cell>
          <cell r="I369" t="str">
            <v>Finance Others 2055</v>
          </cell>
          <cell r="J369" t="str">
            <v>A18</v>
          </cell>
          <cell r="K369" t="str">
            <v>Manufacturing - bottling</v>
          </cell>
          <cell r="L369">
            <v>0</v>
          </cell>
          <cell r="M369">
            <v>146865</v>
          </cell>
          <cell r="N369">
            <v>293730</v>
          </cell>
          <cell r="O369">
            <v>396230</v>
          </cell>
          <cell r="P369">
            <v>517980</v>
          </cell>
          <cell r="Q369">
            <v>678280</v>
          </cell>
          <cell r="R369">
            <v>1059419.04</v>
          </cell>
          <cell r="S369">
            <v>1259108.6299999999</v>
          </cell>
          <cell r="T369">
            <v>1567442.21</v>
          </cell>
          <cell r="U369">
            <v>1914095.32</v>
          </cell>
          <cell r="V369">
            <v>2269564.06</v>
          </cell>
          <cell r="W369">
            <v>2625032.7999999998</v>
          </cell>
          <cell r="X369">
            <v>2980503.54</v>
          </cell>
          <cell r="Y369">
            <v>320236</v>
          </cell>
          <cell r="Z369">
            <v>53793.42</v>
          </cell>
          <cell r="AA369">
            <v>291759.5</v>
          </cell>
          <cell r="AB369">
            <v>563267.57999999996</v>
          </cell>
          <cell r="AC369">
            <v>854588.33</v>
          </cell>
          <cell r="AD369">
            <v>1165938.08</v>
          </cell>
          <cell r="AE369">
            <v>1496454.83</v>
          </cell>
          <cell r="AF369">
            <v>1826971.58</v>
          </cell>
          <cell r="AG369">
            <v>2171238.66</v>
          </cell>
          <cell r="AH369">
            <v>2515505.7400000002</v>
          </cell>
          <cell r="AI369">
            <v>2859772.82</v>
          </cell>
          <cell r="AJ369">
            <v>3214959.9</v>
          </cell>
          <cell r="AK369">
            <v>374357.75</v>
          </cell>
          <cell r="AM369">
            <v>146865</v>
          </cell>
          <cell r="AN369">
            <v>146865</v>
          </cell>
          <cell r="AO369">
            <v>102500</v>
          </cell>
          <cell r="AP369">
            <v>121750</v>
          </cell>
          <cell r="AQ369">
            <v>160300</v>
          </cell>
          <cell r="AR369">
            <v>381139.04000000004</v>
          </cell>
          <cell r="AS369">
            <v>199689.58999999985</v>
          </cell>
          <cell r="AT369">
            <v>308333.58000000007</v>
          </cell>
          <cell r="AU369">
            <v>346653.1100000001</v>
          </cell>
          <cell r="AV369">
            <v>355468.74</v>
          </cell>
          <cell r="AW369">
            <v>355468.73999999976</v>
          </cell>
          <cell r="AX369">
            <v>355470.74000000022</v>
          </cell>
          <cell r="AY369">
            <v>320236</v>
          </cell>
          <cell r="AZ369">
            <v>-266442.58</v>
          </cell>
          <cell r="BA369">
            <v>237966.08000000002</v>
          </cell>
          <cell r="BB369">
            <v>271508.07999999996</v>
          </cell>
          <cell r="BC369">
            <v>291320.75</v>
          </cell>
          <cell r="BD369">
            <v>311349.75000000012</v>
          </cell>
          <cell r="BE369">
            <v>330516.75</v>
          </cell>
          <cell r="BF369">
            <v>330516.75</v>
          </cell>
          <cell r="BG369">
            <v>344267.08000000007</v>
          </cell>
          <cell r="BH369">
            <v>344267.08000000007</v>
          </cell>
          <cell r="BI369">
            <v>344267.07999999961</v>
          </cell>
          <cell r="BJ369">
            <v>355187.08000000007</v>
          </cell>
          <cell r="BK369">
            <v>374357.75</v>
          </cell>
        </row>
        <row r="370">
          <cell r="D370">
            <v>849601</v>
          </cell>
          <cell r="E370" t="str">
            <v>Inventory Adjustment A/C</v>
          </cell>
          <cell r="F370">
            <v>880107000</v>
          </cell>
          <cell r="G370" t="str">
            <v>Inventory Adjustments</v>
          </cell>
          <cell r="H370">
            <v>8011111</v>
          </cell>
          <cell r="I370" t="str">
            <v>Operations Planning 220</v>
          </cell>
          <cell r="J370" t="str">
            <v>A18</v>
          </cell>
          <cell r="K370" t="str">
            <v>Manufacturing - bottling</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D371">
            <v>849602</v>
          </cell>
          <cell r="E371" t="str">
            <v>Inventory Loss/Damage</v>
          </cell>
          <cell r="F371">
            <v>899202000</v>
          </cell>
          <cell r="G371" t="str">
            <v>Inv Loss-nonrecurr</v>
          </cell>
          <cell r="H371">
            <v>0</v>
          </cell>
          <cell r="I371" t="str">
            <v/>
          </cell>
          <cell r="J371">
            <v>0</v>
          </cell>
          <cell r="K371" t="str">
            <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459226.21</v>
          </cell>
          <cell r="AH371">
            <v>459226.21</v>
          </cell>
          <cell r="AI371">
            <v>459226.21</v>
          </cell>
          <cell r="AJ371">
            <v>459226.21</v>
          </cell>
          <cell r="AK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459226.21</v>
          </cell>
          <cell r="BH371">
            <v>0</v>
          </cell>
          <cell r="BI371">
            <v>0</v>
          </cell>
          <cell r="BJ371">
            <v>0</v>
          </cell>
          <cell r="BK371">
            <v>0</v>
          </cell>
        </row>
        <row r="372">
          <cell r="D372">
            <v>849603</v>
          </cell>
          <cell r="E372" t="str">
            <v xml:space="preserve">Inventory Adjustment A/C   </v>
          </cell>
          <cell r="F372">
            <v>605106000</v>
          </cell>
          <cell r="G372" t="str">
            <v>Variances-Bk to Phys</v>
          </cell>
          <cell r="H372">
            <v>0</v>
          </cell>
          <cell r="I372" t="str">
            <v/>
          </cell>
          <cell r="J372">
            <v>0</v>
          </cell>
          <cell r="K372" t="str">
            <v/>
          </cell>
          <cell r="L372">
            <v>0</v>
          </cell>
          <cell r="M372">
            <v>436.96</v>
          </cell>
          <cell r="N372">
            <v>524.54</v>
          </cell>
          <cell r="O372">
            <v>755.31</v>
          </cell>
          <cell r="P372">
            <v>755.31</v>
          </cell>
          <cell r="Q372">
            <v>1631.42</v>
          </cell>
          <cell r="R372">
            <v>-3576.39</v>
          </cell>
          <cell r="S372">
            <v>27473.200000000001</v>
          </cell>
          <cell r="T372">
            <v>10565.81</v>
          </cell>
          <cell r="U372">
            <v>12536.57</v>
          </cell>
          <cell r="V372">
            <v>-1553.89</v>
          </cell>
          <cell r="W372">
            <v>-1553.89</v>
          </cell>
          <cell r="X372">
            <v>4769348.25</v>
          </cell>
          <cell r="Y372">
            <v>455.53</v>
          </cell>
          <cell r="Z372">
            <v>455.53</v>
          </cell>
          <cell r="AA372">
            <v>921.54</v>
          </cell>
          <cell r="AB372">
            <v>921.54</v>
          </cell>
          <cell r="AC372">
            <v>921.54</v>
          </cell>
          <cell r="AD372">
            <v>921.54</v>
          </cell>
          <cell r="AE372">
            <v>2059529.46</v>
          </cell>
          <cell r="AF372">
            <v>2059529.46</v>
          </cell>
          <cell r="AG372">
            <v>2000810.03</v>
          </cell>
          <cell r="AH372">
            <v>1998921.57</v>
          </cell>
          <cell r="AI372">
            <v>1998921.57</v>
          </cell>
          <cell r="AJ372">
            <v>1995624.6800000002</v>
          </cell>
          <cell r="AK372">
            <v>392.49</v>
          </cell>
          <cell r="AM372">
            <v>436.96</v>
          </cell>
          <cell r="AN372">
            <v>87.579999999999984</v>
          </cell>
          <cell r="AO372">
            <v>230.76999999999998</v>
          </cell>
          <cell r="AP372">
            <v>0</v>
          </cell>
          <cell r="AQ372">
            <v>876.11000000000013</v>
          </cell>
          <cell r="AR372">
            <v>-5207.8099999999995</v>
          </cell>
          <cell r="AS372">
            <v>31049.59</v>
          </cell>
          <cell r="AT372">
            <v>-16907.39</v>
          </cell>
          <cell r="AU372">
            <v>1970.7600000000002</v>
          </cell>
          <cell r="AV372">
            <v>-14090.46</v>
          </cell>
          <cell r="AW372">
            <v>0</v>
          </cell>
          <cell r="AX372">
            <v>4770902.1399999997</v>
          </cell>
          <cell r="AY372">
            <v>455.53</v>
          </cell>
          <cell r="AZ372">
            <v>0</v>
          </cell>
          <cell r="BA372">
            <v>466.01</v>
          </cell>
          <cell r="BB372">
            <v>0</v>
          </cell>
          <cell r="BC372">
            <v>0</v>
          </cell>
          <cell r="BD372">
            <v>0</v>
          </cell>
          <cell r="BE372">
            <v>2058607.92</v>
          </cell>
          <cell r="BF372">
            <v>0</v>
          </cell>
          <cell r="BG372">
            <v>-58719.429999999935</v>
          </cell>
          <cell r="BH372">
            <v>-1888.4599999999627</v>
          </cell>
          <cell r="BI372">
            <v>0</v>
          </cell>
          <cell r="BJ372">
            <v>-3296.8899999998976</v>
          </cell>
          <cell r="BK372">
            <v>392.49</v>
          </cell>
        </row>
        <row r="373">
          <cell r="D373">
            <v>849604</v>
          </cell>
          <cell r="E373" t="str">
            <v>Stock count adjustment</v>
          </cell>
          <cell r="F373">
            <v>605106000</v>
          </cell>
          <cell r="G373" t="str">
            <v>Variances-Bk to Phys</v>
          </cell>
          <cell r="H373">
            <v>0</v>
          </cell>
          <cell r="I373" t="str">
            <v/>
          </cell>
          <cell r="J373">
            <v>0</v>
          </cell>
          <cell r="K373" t="str">
            <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D374">
            <v>849605</v>
          </cell>
          <cell r="E374" t="str">
            <v>Stock Destroyed</v>
          </cell>
          <cell r="F374">
            <v>880201000</v>
          </cell>
          <cell r="G374" t="str">
            <v>Inventory Losses</v>
          </cell>
          <cell r="H374">
            <v>0</v>
          </cell>
          <cell r="I374" t="str">
            <v/>
          </cell>
          <cell r="J374">
            <v>0</v>
          </cell>
          <cell r="K374" t="str">
            <v/>
          </cell>
          <cell r="L374">
            <v>0</v>
          </cell>
          <cell r="M374">
            <v>0</v>
          </cell>
          <cell r="N374">
            <v>0</v>
          </cell>
          <cell r="O374">
            <v>0</v>
          </cell>
          <cell r="P374">
            <v>0</v>
          </cell>
          <cell r="Q374">
            <v>0</v>
          </cell>
          <cell r="R374">
            <v>0</v>
          </cell>
          <cell r="S374">
            <v>0</v>
          </cell>
          <cell r="T374">
            <v>0</v>
          </cell>
          <cell r="U374">
            <v>0</v>
          </cell>
          <cell r="V374">
            <v>0</v>
          </cell>
          <cell r="W374">
            <v>0</v>
          </cell>
          <cell r="X374">
            <v>1630121.81</v>
          </cell>
          <cell r="Y374">
            <v>0</v>
          </cell>
          <cell r="Z374">
            <v>0</v>
          </cell>
          <cell r="AA374">
            <v>280215</v>
          </cell>
          <cell r="AB374">
            <v>280215</v>
          </cell>
          <cell r="AC374">
            <v>280215</v>
          </cell>
          <cell r="AD374">
            <v>280215</v>
          </cell>
          <cell r="AE374">
            <v>280215</v>
          </cell>
          <cell r="AF374">
            <v>280215</v>
          </cell>
          <cell r="AG374">
            <v>280215</v>
          </cell>
          <cell r="AH374">
            <v>280215</v>
          </cell>
          <cell r="AI374">
            <v>280215</v>
          </cell>
          <cell r="AJ374">
            <v>280215</v>
          </cell>
          <cell r="AK374">
            <v>0</v>
          </cell>
          <cell r="AM374">
            <v>0</v>
          </cell>
          <cell r="AN374">
            <v>0</v>
          </cell>
          <cell r="AO374">
            <v>0</v>
          </cell>
          <cell r="AP374">
            <v>0</v>
          </cell>
          <cell r="AQ374">
            <v>0</v>
          </cell>
          <cell r="AR374">
            <v>0</v>
          </cell>
          <cell r="AS374">
            <v>0</v>
          </cell>
          <cell r="AT374">
            <v>0</v>
          </cell>
          <cell r="AU374">
            <v>0</v>
          </cell>
          <cell r="AV374">
            <v>0</v>
          </cell>
          <cell r="AW374">
            <v>0</v>
          </cell>
          <cell r="AX374">
            <v>1630121.81</v>
          </cell>
          <cell r="AY374">
            <v>0</v>
          </cell>
          <cell r="AZ374">
            <v>0</v>
          </cell>
          <cell r="BA374">
            <v>280215</v>
          </cell>
          <cell r="BB374">
            <v>0</v>
          </cell>
          <cell r="BC374">
            <v>0</v>
          </cell>
          <cell r="BD374">
            <v>0</v>
          </cell>
          <cell r="BE374">
            <v>0</v>
          </cell>
          <cell r="BF374">
            <v>0</v>
          </cell>
          <cell r="BG374">
            <v>0</v>
          </cell>
          <cell r="BH374">
            <v>0</v>
          </cell>
          <cell r="BI374">
            <v>0</v>
          </cell>
          <cell r="BJ374">
            <v>0</v>
          </cell>
          <cell r="BK374">
            <v>0</v>
          </cell>
        </row>
        <row r="375">
          <cell r="D375">
            <v>850101</v>
          </cell>
          <cell r="E375" t="str">
            <v>Television-Media</v>
          </cell>
          <cell r="F375">
            <v>891500000</v>
          </cell>
          <cell r="G375" t="str">
            <v>Television - Media - Promotion</v>
          </cell>
          <cell r="H375">
            <v>8011312</v>
          </cell>
          <cell r="I375" t="str">
            <v>Promotions SP 2100</v>
          </cell>
          <cell r="J375" t="str">
            <v>A29</v>
          </cell>
          <cell r="K375" t="str">
            <v>Operational marketing (DME)</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D376">
            <v>852101</v>
          </cell>
          <cell r="E376" t="str">
            <v>Radio-Media</v>
          </cell>
          <cell r="F376">
            <v>891502000</v>
          </cell>
          <cell r="G376" t="str">
            <v>Radio - Media - Promotion</v>
          </cell>
          <cell r="H376">
            <v>8011312</v>
          </cell>
          <cell r="I376" t="str">
            <v>Promotions SP 2100</v>
          </cell>
          <cell r="J376" t="str">
            <v>A29</v>
          </cell>
          <cell r="K376" t="str">
            <v>Operational marketing (DME)</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D377">
            <v>853101</v>
          </cell>
          <cell r="E377" t="str">
            <v>Newspapers-Media</v>
          </cell>
          <cell r="F377">
            <v>891503000</v>
          </cell>
          <cell r="G377" t="str">
            <v>Newspapers - Media - Promotion</v>
          </cell>
          <cell r="H377">
            <v>8011312</v>
          </cell>
          <cell r="I377" t="str">
            <v>Promotions SP 2100</v>
          </cell>
          <cell r="J377" t="str">
            <v>A29</v>
          </cell>
          <cell r="K377" t="str">
            <v>Operational marketing (DME)</v>
          </cell>
          <cell r="L377">
            <v>0</v>
          </cell>
          <cell r="M377">
            <v>67411.600000000006</v>
          </cell>
          <cell r="N377">
            <v>67411.600000000006</v>
          </cell>
          <cell r="O377">
            <v>82411.600000000006</v>
          </cell>
          <cell r="P377">
            <v>117977.60000000001</v>
          </cell>
          <cell r="Q377">
            <v>148548.79999999999</v>
          </cell>
          <cell r="R377">
            <v>267705.2</v>
          </cell>
          <cell r="S377">
            <v>261871.6</v>
          </cell>
          <cell r="T377">
            <v>264406</v>
          </cell>
          <cell r="U377">
            <v>316189.59999999998</v>
          </cell>
          <cell r="V377">
            <v>316189.59999999998</v>
          </cell>
          <cell r="W377">
            <v>316189.59999999998</v>
          </cell>
          <cell r="X377">
            <v>411393.65</v>
          </cell>
          <cell r="Y377">
            <v>-11279.77</v>
          </cell>
          <cell r="Z377">
            <v>38103.410000000003</v>
          </cell>
          <cell r="AA377">
            <v>38103.410000000003</v>
          </cell>
          <cell r="AB377">
            <v>38103.410000000003</v>
          </cell>
          <cell r="AC377">
            <v>38103.410000000003</v>
          </cell>
          <cell r="AD377">
            <v>78423.81</v>
          </cell>
          <cell r="AE377">
            <v>78423.81</v>
          </cell>
          <cell r="AF377">
            <v>84623.81</v>
          </cell>
          <cell r="AG377">
            <v>180788.9</v>
          </cell>
          <cell r="AH377">
            <v>180788.9</v>
          </cell>
          <cell r="AI377">
            <v>230443.24</v>
          </cell>
          <cell r="AJ377">
            <v>305221.82</v>
          </cell>
          <cell r="AK377">
            <v>0</v>
          </cell>
          <cell r="AM377">
            <v>67411.600000000006</v>
          </cell>
          <cell r="AN377">
            <v>0</v>
          </cell>
          <cell r="AO377">
            <v>15000</v>
          </cell>
          <cell r="AP377">
            <v>35566</v>
          </cell>
          <cell r="AQ377">
            <v>30571.199999999983</v>
          </cell>
          <cell r="AR377">
            <v>119156.40000000002</v>
          </cell>
          <cell r="AS377">
            <v>-5833.6000000000058</v>
          </cell>
          <cell r="AT377">
            <v>2534.3999999999942</v>
          </cell>
          <cell r="AU377">
            <v>51783.599999999977</v>
          </cell>
          <cell r="AV377">
            <v>0</v>
          </cell>
          <cell r="AW377">
            <v>0</v>
          </cell>
          <cell r="AX377">
            <v>95204.050000000047</v>
          </cell>
          <cell r="AY377">
            <v>-11279.77</v>
          </cell>
          <cell r="AZ377">
            <v>49383.180000000008</v>
          </cell>
          <cell r="BA377">
            <v>0</v>
          </cell>
          <cell r="BB377">
            <v>0</v>
          </cell>
          <cell r="BC377">
            <v>0</v>
          </cell>
          <cell r="BD377">
            <v>40320.399999999994</v>
          </cell>
          <cell r="BE377">
            <v>0</v>
          </cell>
          <cell r="BF377">
            <v>6200</v>
          </cell>
          <cell r="BG377">
            <v>96165.09</v>
          </cell>
          <cell r="BH377">
            <v>0</v>
          </cell>
          <cell r="BI377">
            <v>49654.34</v>
          </cell>
          <cell r="BJ377">
            <v>74778.580000000016</v>
          </cell>
          <cell r="BK377">
            <v>0</v>
          </cell>
        </row>
        <row r="378">
          <cell r="D378">
            <v>855401</v>
          </cell>
          <cell r="E378" t="str">
            <v>Posters and Billboards</v>
          </cell>
          <cell r="F378">
            <v>408107000</v>
          </cell>
          <cell r="G378" t="str">
            <v>Deductions - Cooperative Trade Marketing (CTM)</v>
          </cell>
          <cell r="H378">
            <v>0</v>
          </cell>
          <cell r="I378" t="str">
            <v/>
          </cell>
          <cell r="J378">
            <v>0</v>
          </cell>
          <cell r="K378" t="str">
            <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D379">
            <v>855402</v>
          </cell>
          <cell r="E379" t="str">
            <v>Poster Painted -Dev</v>
          </cell>
          <cell r="F379">
            <v>897103000</v>
          </cell>
          <cell r="G379" t="str">
            <v>Printed Material</v>
          </cell>
          <cell r="H379">
            <v>8011312</v>
          </cell>
          <cell r="I379" t="str">
            <v>Promotions SP 2100</v>
          </cell>
          <cell r="J379" t="str">
            <v>A29</v>
          </cell>
          <cell r="K379" t="str">
            <v>Operational marketing (DME)</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D380">
            <v>855403</v>
          </cell>
          <cell r="E380" t="str">
            <v>Poster Painted Bills</v>
          </cell>
          <cell r="F380">
            <v>897103000</v>
          </cell>
          <cell r="G380" t="str">
            <v>Printed Material</v>
          </cell>
          <cell r="H380">
            <v>8011312</v>
          </cell>
          <cell r="I380" t="str">
            <v>Promotions SP 2100</v>
          </cell>
          <cell r="J380" t="str">
            <v>A29</v>
          </cell>
          <cell r="K380" t="str">
            <v>Operational marketing (DME)</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D381">
            <v>856201</v>
          </cell>
          <cell r="E381" t="str">
            <v>Media Outdoor</v>
          </cell>
          <cell r="F381">
            <v>891506000</v>
          </cell>
          <cell r="G381" t="str">
            <v>Outdoor Miscellaneous - Media - Promotion</v>
          </cell>
          <cell r="H381">
            <v>8011312</v>
          </cell>
          <cell r="I381" t="str">
            <v>Promotions SP 2100</v>
          </cell>
          <cell r="J381" t="str">
            <v>A29</v>
          </cell>
          <cell r="K381" t="str">
            <v>Operational marketing (DME)</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row>
        <row r="382">
          <cell r="D382" t="str">
            <v>880001.DPR</v>
          </cell>
          <cell r="E382" t="str">
            <v>Dealer Promotions</v>
          </cell>
          <cell r="F382">
            <v>408107000</v>
          </cell>
          <cell r="G382" t="str">
            <v>Deductions - Cooperative Trade Marketing (CTM)</v>
          </cell>
          <cell r="H382">
            <v>0</v>
          </cell>
          <cell r="I382" t="str">
            <v/>
          </cell>
          <cell r="J382">
            <v>0</v>
          </cell>
          <cell r="K382" t="str">
            <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D383" t="str">
            <v>858601.GLOW</v>
          </cell>
          <cell r="E383" t="str">
            <v>Glow Signs</v>
          </cell>
          <cell r="F383">
            <v>408107000</v>
          </cell>
          <cell r="G383" t="str">
            <v>Deductions - Cooperative Trade Marketing (CTM)</v>
          </cell>
          <cell r="H383">
            <v>0</v>
          </cell>
          <cell r="I383" t="str">
            <v/>
          </cell>
          <cell r="J383">
            <v>0</v>
          </cell>
          <cell r="K383" t="str">
            <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row>
        <row r="384">
          <cell r="D384">
            <v>861101</v>
          </cell>
          <cell r="E384" t="str">
            <v>Outside Advert-Other-D</v>
          </cell>
          <cell r="F384">
            <v>408107000</v>
          </cell>
          <cell r="G384" t="str">
            <v>Deductions - Cooperative Trade Marketing (CTM)</v>
          </cell>
          <cell r="H384">
            <v>0</v>
          </cell>
          <cell r="I384" t="str">
            <v/>
          </cell>
          <cell r="J384">
            <v>0</v>
          </cell>
          <cell r="K384" t="str">
            <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D385">
            <v>861301</v>
          </cell>
          <cell r="E385" t="str">
            <v>Advertising-Agency Com</v>
          </cell>
          <cell r="F385">
            <v>891203000</v>
          </cell>
          <cell r="G385" t="str">
            <v>Advertising - Media Agency Compensation</v>
          </cell>
          <cell r="H385">
            <v>8011312</v>
          </cell>
          <cell r="I385" t="str">
            <v>Promotions SP 2100</v>
          </cell>
          <cell r="J385" t="str">
            <v>A29</v>
          </cell>
          <cell r="K385" t="str">
            <v>Operational marketing (DME)</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D386">
            <v>871001</v>
          </cell>
          <cell r="E386" t="str">
            <v>Sampling</v>
          </cell>
          <cell r="F386">
            <v>895101000</v>
          </cell>
          <cell r="G386" t="str">
            <v>Sampling</v>
          </cell>
          <cell r="H386">
            <v>8011312</v>
          </cell>
          <cell r="I386" t="str">
            <v>Promotions SP 2100</v>
          </cell>
          <cell r="J386" t="str">
            <v>A29</v>
          </cell>
          <cell r="K386" t="str">
            <v>Operational marketing (DME)</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D387" t="str">
            <v>880001.ACTI</v>
          </cell>
          <cell r="E387" t="str">
            <v>COB-New A/C Activation</v>
          </cell>
          <cell r="F387">
            <v>0</v>
          </cell>
          <cell r="G387" t="str">
            <v/>
          </cell>
          <cell r="H387">
            <v>8011312</v>
          </cell>
          <cell r="I387" t="str">
            <v>Promotions SP 2100</v>
          </cell>
          <cell r="J387" t="str">
            <v>A29</v>
          </cell>
          <cell r="K387" t="str">
            <v>Operational marketing (DME)</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row>
        <row r="388">
          <cell r="D388" t="str">
            <v>880001.AVAIL</v>
          </cell>
          <cell r="E388" t="str">
            <v>DP-Availability Drive</v>
          </cell>
          <cell r="F388">
            <v>0</v>
          </cell>
          <cell r="G388" t="str">
            <v/>
          </cell>
          <cell r="H388">
            <v>8011312</v>
          </cell>
          <cell r="I388" t="str">
            <v>Promotions SP 2100</v>
          </cell>
          <cell r="J388" t="str">
            <v>A29</v>
          </cell>
          <cell r="K388" t="str">
            <v>Operational marketing (DME)</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row>
        <row r="389">
          <cell r="D389" t="str">
            <v>880001.COB</v>
          </cell>
          <cell r="E389" t="str">
            <v>COB-Trade Promotions</v>
          </cell>
          <cell r="F389">
            <v>891506000</v>
          </cell>
          <cell r="G389" t="str">
            <v>Outdoor Miscellaneous - Media - Promotion</v>
          </cell>
          <cell r="H389">
            <v>8011312</v>
          </cell>
          <cell r="I389" t="str">
            <v>Promotions SP 2100</v>
          </cell>
          <cell r="J389" t="str">
            <v>A29</v>
          </cell>
          <cell r="K389" t="str">
            <v>Operational marketing (DME)</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row>
        <row r="390">
          <cell r="D390" t="str">
            <v>880001.TIUP</v>
          </cell>
          <cell r="E390" t="str">
            <v>COB-Tieup</v>
          </cell>
          <cell r="F390">
            <v>405801000</v>
          </cell>
          <cell r="G390" t="str">
            <v>Sales prod vol rebat</v>
          </cell>
          <cell r="H390">
            <v>0</v>
          </cell>
          <cell r="I390" t="str">
            <v/>
          </cell>
          <cell r="J390">
            <v>0</v>
          </cell>
          <cell r="K390" t="str">
            <v/>
          </cell>
          <cell r="L390">
            <v>0</v>
          </cell>
          <cell r="M390">
            <v>4500000</v>
          </cell>
          <cell r="N390">
            <v>10714546</v>
          </cell>
          <cell r="O390">
            <v>28143460</v>
          </cell>
          <cell r="P390">
            <v>43703129</v>
          </cell>
          <cell r="Q390">
            <v>60533239</v>
          </cell>
          <cell r="R390">
            <v>81376152</v>
          </cell>
          <cell r="S390">
            <v>97276152</v>
          </cell>
          <cell r="T390">
            <v>115333368</v>
          </cell>
          <cell r="U390">
            <v>147439940</v>
          </cell>
          <cell r="V390">
            <v>170584132</v>
          </cell>
          <cell r="W390">
            <v>179001138</v>
          </cell>
          <cell r="X390">
            <v>185043522.58000001</v>
          </cell>
          <cell r="Y390">
            <v>7522266</v>
          </cell>
          <cell r="Z390">
            <v>17136424</v>
          </cell>
          <cell r="AA390">
            <v>37447021</v>
          </cell>
          <cell r="AB390">
            <v>55972731</v>
          </cell>
          <cell r="AC390">
            <v>82322132</v>
          </cell>
          <cell r="AD390">
            <v>111640922</v>
          </cell>
          <cell r="AE390">
            <v>131608872</v>
          </cell>
          <cell r="AF390">
            <v>156708018</v>
          </cell>
          <cell r="AG390">
            <v>194712934</v>
          </cell>
          <cell r="AH390">
            <v>219371074</v>
          </cell>
          <cell r="AI390">
            <v>233212783</v>
          </cell>
          <cell r="AJ390">
            <v>306805380.73000002</v>
          </cell>
          <cell r="AK390">
            <v>11784232</v>
          </cell>
          <cell r="AM390">
            <v>4500000</v>
          </cell>
          <cell r="AN390">
            <v>6214546</v>
          </cell>
          <cell r="AO390">
            <v>17428914</v>
          </cell>
          <cell r="AP390">
            <v>15559669</v>
          </cell>
          <cell r="AQ390">
            <v>16830110</v>
          </cell>
          <cell r="AR390">
            <v>20842913</v>
          </cell>
          <cell r="AS390">
            <v>15900000</v>
          </cell>
          <cell r="AT390">
            <v>18057216</v>
          </cell>
          <cell r="AU390">
            <v>32106572</v>
          </cell>
          <cell r="AV390">
            <v>23144192</v>
          </cell>
          <cell r="AW390">
            <v>8417006</v>
          </cell>
          <cell r="AX390">
            <v>6042384.5800000131</v>
          </cell>
          <cell r="AY390">
            <v>7522266</v>
          </cell>
          <cell r="AZ390">
            <v>9614158</v>
          </cell>
          <cell r="BA390">
            <v>20310597</v>
          </cell>
          <cell r="BB390">
            <v>18525710</v>
          </cell>
          <cell r="BC390">
            <v>26349401</v>
          </cell>
          <cell r="BD390">
            <v>29318790</v>
          </cell>
          <cell r="BE390">
            <v>19967950</v>
          </cell>
          <cell r="BF390">
            <v>25099146</v>
          </cell>
          <cell r="BG390">
            <v>38004916</v>
          </cell>
          <cell r="BH390">
            <v>24658140</v>
          </cell>
          <cell r="BI390">
            <v>13841709</v>
          </cell>
          <cell r="BJ390">
            <v>73592597.730000019</v>
          </cell>
          <cell r="BK390">
            <v>11784232</v>
          </cell>
        </row>
        <row r="391">
          <cell r="D391" t="str">
            <v>880001.INJECT</v>
          </cell>
          <cell r="E391" t="str">
            <v>COB-Cases Injection</v>
          </cell>
          <cell r="F391">
            <v>0</v>
          </cell>
          <cell r="G391" t="str">
            <v/>
          </cell>
          <cell r="H391">
            <v>8011312</v>
          </cell>
          <cell r="I391" t="str">
            <v>Promotions SP 2100</v>
          </cell>
          <cell r="J391" t="str">
            <v>A29</v>
          </cell>
          <cell r="K391" t="str">
            <v>Operational marketing (DME)</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D392">
            <v>880002</v>
          </cell>
          <cell r="E392" t="str">
            <v>SP-Dealer Promotion</v>
          </cell>
          <cell r="F392">
            <v>408107000</v>
          </cell>
          <cell r="G392" t="str">
            <v>Deductions - Cooperative Trade Marketing (CTM)</v>
          </cell>
          <cell r="H392">
            <v>0</v>
          </cell>
          <cell r="I392" t="str">
            <v/>
          </cell>
          <cell r="J392">
            <v>0</v>
          </cell>
          <cell r="K392" t="str">
            <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D393">
            <v>880003</v>
          </cell>
          <cell r="E393" t="str">
            <v>S&amp;D-Trade prom(Liq free)</v>
          </cell>
          <cell r="F393">
            <v>891506000</v>
          </cell>
          <cell r="G393" t="str">
            <v>Outdoor Miscellaneous - Media - Promotion</v>
          </cell>
          <cell r="H393">
            <v>8011312</v>
          </cell>
          <cell r="I393" t="str">
            <v>Promotions SP 2100</v>
          </cell>
          <cell r="J393" t="str">
            <v>A29</v>
          </cell>
          <cell r="K393" t="str">
            <v>Operational marketing (DME)</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D394">
            <v>880004</v>
          </cell>
          <cell r="E394" t="str">
            <v>S&amp;D OYA SCHEME</v>
          </cell>
          <cell r="F394">
            <v>0</v>
          </cell>
          <cell r="G394" t="str">
            <v/>
          </cell>
          <cell r="H394">
            <v>8011312</v>
          </cell>
          <cell r="I394" t="str">
            <v>Promotions SP 2100</v>
          </cell>
          <cell r="J394" t="str">
            <v>A29</v>
          </cell>
          <cell r="K394" t="str">
            <v>Operational marketing (DME)</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row>
        <row r="395">
          <cell r="D395">
            <v>880005</v>
          </cell>
          <cell r="E395" t="str">
            <v>COB-SALES TEAM CONTEST</v>
          </cell>
          <cell r="F395">
            <v>0</v>
          </cell>
          <cell r="G395" t="str">
            <v/>
          </cell>
          <cell r="H395">
            <v>8011312</v>
          </cell>
          <cell r="I395" t="str">
            <v>Promotions SP 2100</v>
          </cell>
          <cell r="J395" t="str">
            <v>A29</v>
          </cell>
          <cell r="K395" t="str">
            <v>Operational marketing (DME)</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D396">
            <v>880006</v>
          </cell>
          <cell r="E396" t="str">
            <v>DP-POS Material Develo</v>
          </cell>
          <cell r="F396">
            <v>408107000</v>
          </cell>
          <cell r="G396" t="str">
            <v>Deductions - Cooperative Trade Marketing (CTM)</v>
          </cell>
          <cell r="H396">
            <v>0</v>
          </cell>
          <cell r="I396" t="str">
            <v/>
          </cell>
          <cell r="J396">
            <v>0</v>
          </cell>
          <cell r="K396" t="str">
            <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row>
        <row r="397">
          <cell r="D397">
            <v>880007</v>
          </cell>
          <cell r="E397" t="str">
            <v>NEWSPAPER MEDIA-MT</v>
          </cell>
          <cell r="F397">
            <v>891503000</v>
          </cell>
          <cell r="G397" t="str">
            <v>Newspapers - Media - Promotion</v>
          </cell>
          <cell r="H397">
            <v>8011312</v>
          </cell>
          <cell r="I397" t="str">
            <v>Promotions SP 2100</v>
          </cell>
          <cell r="J397" t="str">
            <v>A29</v>
          </cell>
          <cell r="K397" t="str">
            <v>Operational marketing (DME)</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row>
        <row r="398">
          <cell r="D398">
            <v>880008</v>
          </cell>
          <cell r="E398" t="str">
            <v>THIRD PARTY MISC. MEDIA-MT</v>
          </cell>
          <cell r="F398">
            <v>0</v>
          </cell>
          <cell r="G398" t="str">
            <v/>
          </cell>
          <cell r="H398">
            <v>8011312</v>
          </cell>
          <cell r="I398" t="str">
            <v>Promotions SP 2100</v>
          </cell>
          <cell r="J398" t="str">
            <v>A29</v>
          </cell>
          <cell r="K398" t="str">
            <v>Operational marketing (DME)</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row>
        <row r="399">
          <cell r="D399">
            <v>880009</v>
          </cell>
          <cell r="E399" t="str">
            <v>POS SPACE PAINT MEDIA-MT</v>
          </cell>
          <cell r="F399">
            <v>0</v>
          </cell>
          <cell r="G399" t="str">
            <v/>
          </cell>
          <cell r="H399">
            <v>8011312</v>
          </cell>
          <cell r="I399" t="str">
            <v>Promotions SP 2100</v>
          </cell>
          <cell r="J399" t="str">
            <v>A29</v>
          </cell>
          <cell r="K399" t="str">
            <v>Operational marketing (DME)</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D400">
            <v>880010</v>
          </cell>
          <cell r="E400" t="str">
            <v>poster paint sign p&amp;d-prom.</v>
          </cell>
          <cell r="F400">
            <v>897103000</v>
          </cell>
          <cell r="G400" t="str">
            <v>Printed Material</v>
          </cell>
          <cell r="H400">
            <v>8011312</v>
          </cell>
          <cell r="I400" t="str">
            <v>Promotions SP 2100</v>
          </cell>
          <cell r="J400" t="str">
            <v>A29</v>
          </cell>
          <cell r="K400" t="str">
            <v>Operational marketing (DME)</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D401">
            <v>880012</v>
          </cell>
          <cell r="E401" t="str">
            <v>TV-P&amp;D-Promotion</v>
          </cell>
          <cell r="F401">
            <v>891500000</v>
          </cell>
          <cell r="G401" t="str">
            <v>Television - Media - Promotion</v>
          </cell>
          <cell r="H401">
            <v>8011312</v>
          </cell>
          <cell r="I401" t="str">
            <v>Promotions SP 2100</v>
          </cell>
          <cell r="J401" t="str">
            <v>A29</v>
          </cell>
          <cell r="K401" t="str">
            <v>Operational marketing (DME)</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D402">
            <v>880013</v>
          </cell>
          <cell r="E402" t="str">
            <v>Radio-P&amp;D-Promotion</v>
          </cell>
          <cell r="F402">
            <v>891502000</v>
          </cell>
          <cell r="G402" t="str">
            <v>Radio - Media - Promotion</v>
          </cell>
          <cell r="H402">
            <v>8011312</v>
          </cell>
          <cell r="I402" t="str">
            <v>Promotions SP 2100</v>
          </cell>
          <cell r="J402" t="str">
            <v>A29</v>
          </cell>
          <cell r="K402" t="str">
            <v>Operational marketing (DME)</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D403">
            <v>880014</v>
          </cell>
          <cell r="E403" t="str">
            <v>Poster paint signage md-pro</v>
          </cell>
          <cell r="F403">
            <v>897103000</v>
          </cell>
          <cell r="G403" t="str">
            <v>Printed Material</v>
          </cell>
          <cell r="H403">
            <v>8011312</v>
          </cell>
          <cell r="I403" t="str">
            <v>Promotions SP 2100</v>
          </cell>
          <cell r="J403" t="str">
            <v>A29</v>
          </cell>
          <cell r="K403" t="str">
            <v>Operational marketing (DME)</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D404">
            <v>880015</v>
          </cell>
          <cell r="E404" t="str">
            <v>Mkt Research-Cust Tracking</v>
          </cell>
          <cell r="F404">
            <v>0</v>
          </cell>
          <cell r="G404" t="str">
            <v/>
          </cell>
          <cell r="H404">
            <v>8011312</v>
          </cell>
          <cell r="I404" t="str">
            <v>Promotions SP 2100</v>
          </cell>
          <cell r="J404" t="str">
            <v>A29</v>
          </cell>
          <cell r="K404" t="str">
            <v>Operational marketing (DME)</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D405" t="str">
            <v>881001.ADVT</v>
          </cell>
          <cell r="E405" t="str">
            <v>CP-Advt Goods Consumed</v>
          </cell>
          <cell r="F405">
            <v>0</v>
          </cell>
          <cell r="G405" t="str">
            <v/>
          </cell>
          <cell r="H405">
            <v>8011312</v>
          </cell>
          <cell r="I405" t="str">
            <v>Promotions SP 2100</v>
          </cell>
          <cell r="J405" t="str">
            <v>A29</v>
          </cell>
          <cell r="K405" t="str">
            <v>Operational marketing (DME)</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D406">
            <v>881003</v>
          </cell>
          <cell r="E406" t="str">
            <v>SP-Consumer Promotions</v>
          </cell>
          <cell r="F406">
            <v>893307000</v>
          </cell>
          <cell r="G406" t="str">
            <v>Consumer Promotions</v>
          </cell>
          <cell r="H406">
            <v>8011312</v>
          </cell>
          <cell r="I406" t="str">
            <v>Promotions SP 2100</v>
          </cell>
          <cell r="J406" t="str">
            <v>A29</v>
          </cell>
          <cell r="K406" t="str">
            <v>Operational marketing (DME)</v>
          </cell>
          <cell r="L406">
            <v>0</v>
          </cell>
          <cell r="M406">
            <v>2248198.58</v>
          </cell>
          <cell r="N406">
            <v>6918123.5800000001</v>
          </cell>
          <cell r="O406">
            <v>9729598.4399999995</v>
          </cell>
          <cell r="P406">
            <v>15566661.43</v>
          </cell>
          <cell r="Q406">
            <v>20755723.800000001</v>
          </cell>
          <cell r="R406">
            <v>22824736.059999999</v>
          </cell>
          <cell r="S406">
            <v>28399696.609999999</v>
          </cell>
          <cell r="T406">
            <v>32628244.960000001</v>
          </cell>
          <cell r="U406">
            <v>35970548.829999998</v>
          </cell>
          <cell r="V406">
            <v>38995402.229999997</v>
          </cell>
          <cell r="W406">
            <v>41605501.359999999</v>
          </cell>
          <cell r="X406">
            <v>41682109.299999997</v>
          </cell>
          <cell r="Y406">
            <v>1834553.98</v>
          </cell>
          <cell r="Z406">
            <v>5007335.1399999997</v>
          </cell>
          <cell r="AA406">
            <v>10253368.57</v>
          </cell>
          <cell r="AB406">
            <v>23933381.629999999</v>
          </cell>
          <cell r="AC406">
            <v>30822911.43</v>
          </cell>
          <cell r="AD406">
            <v>36967948.270000003</v>
          </cell>
          <cell r="AE406">
            <v>50135030.579999998</v>
          </cell>
          <cell r="AF406">
            <v>52556073.420000002</v>
          </cell>
          <cell r="AG406">
            <v>63388228.979999997</v>
          </cell>
          <cell r="AH406">
            <v>65058328.979999997</v>
          </cell>
          <cell r="AI406">
            <v>68768574.459999993</v>
          </cell>
          <cell r="AJ406">
            <v>53176477.520000003</v>
          </cell>
          <cell r="AK406">
            <v>4735800</v>
          </cell>
          <cell r="AM406">
            <v>2248198.58</v>
          </cell>
          <cell r="AN406">
            <v>4669925</v>
          </cell>
          <cell r="AO406">
            <v>2811474.8599999994</v>
          </cell>
          <cell r="AP406">
            <v>5837062.9900000002</v>
          </cell>
          <cell r="AQ406">
            <v>5189062.370000001</v>
          </cell>
          <cell r="AR406">
            <v>2069012.2599999979</v>
          </cell>
          <cell r="AS406">
            <v>5574960.5500000007</v>
          </cell>
          <cell r="AT406">
            <v>4228548.3500000015</v>
          </cell>
          <cell r="AU406">
            <v>3342303.8699999973</v>
          </cell>
          <cell r="AV406">
            <v>3024853.3999999985</v>
          </cell>
          <cell r="AW406">
            <v>2610099.1300000027</v>
          </cell>
          <cell r="AX406">
            <v>76607.939999997616</v>
          </cell>
          <cell r="AY406">
            <v>1834553.98</v>
          </cell>
          <cell r="AZ406">
            <v>3172781.1599999997</v>
          </cell>
          <cell r="BA406">
            <v>5246033.4300000006</v>
          </cell>
          <cell r="BB406">
            <v>13680013.059999999</v>
          </cell>
          <cell r="BC406">
            <v>6889529.8000000007</v>
          </cell>
          <cell r="BD406">
            <v>6145036.8400000036</v>
          </cell>
          <cell r="BE406">
            <v>13167082.309999995</v>
          </cell>
          <cell r="BF406">
            <v>2421042.8400000036</v>
          </cell>
          <cell r="BG406">
            <v>10832155.559999995</v>
          </cell>
          <cell r="BH406">
            <v>1670100</v>
          </cell>
          <cell r="BI406">
            <v>3710245.4799999967</v>
          </cell>
          <cell r="BJ406">
            <v>-15592096.93999999</v>
          </cell>
          <cell r="BK406">
            <v>4735800</v>
          </cell>
        </row>
        <row r="407">
          <cell r="D407" t="str">
            <v>881001.UTCD</v>
          </cell>
          <cell r="E407" t="str">
            <v>CP-Dashain UTC</v>
          </cell>
          <cell r="F407">
            <v>0</v>
          </cell>
          <cell r="G407" t="str">
            <v/>
          </cell>
          <cell r="H407">
            <v>8011312</v>
          </cell>
          <cell r="I407" t="str">
            <v>Promotions SP 2100</v>
          </cell>
          <cell r="J407" t="str">
            <v>A29</v>
          </cell>
          <cell r="K407" t="str">
            <v>Operational marketing (DME)</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D408">
            <v>881002</v>
          </cell>
          <cell r="E408" t="str">
            <v>SP-Music Activation</v>
          </cell>
          <cell r="F408">
            <v>0</v>
          </cell>
          <cell r="G408" t="str">
            <v/>
          </cell>
          <cell r="H408">
            <v>8011312</v>
          </cell>
          <cell r="I408" t="str">
            <v>Promotions SP 2100</v>
          </cell>
          <cell r="J408" t="str">
            <v>A29</v>
          </cell>
          <cell r="K408" t="str">
            <v>Operational marketing (DME)</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D409" t="str">
            <v>880001.KEY</v>
          </cell>
          <cell r="E409" t="str">
            <v>Key Accounts</v>
          </cell>
          <cell r="F409">
            <v>0</v>
          </cell>
          <cell r="G409" t="str">
            <v/>
          </cell>
          <cell r="H409">
            <v>8011312</v>
          </cell>
          <cell r="I409" t="str">
            <v>Promotions SP 2100</v>
          </cell>
          <cell r="J409" t="str">
            <v>A29</v>
          </cell>
          <cell r="K409" t="str">
            <v>Operational marketing (DME)</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D410">
            <v>881004</v>
          </cell>
          <cell r="E410" t="str">
            <v>S&amp;D Tieup</v>
          </cell>
          <cell r="F410">
            <v>0</v>
          </cell>
          <cell r="G410" t="str">
            <v/>
          </cell>
          <cell r="H410">
            <v>8011312</v>
          </cell>
          <cell r="I410" t="str">
            <v>Promotions SP 2100</v>
          </cell>
          <cell r="J410" t="str">
            <v>A29</v>
          </cell>
          <cell r="K410" t="str">
            <v>Operational marketing (DME)</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D411">
            <v>881005</v>
          </cell>
          <cell r="E411" t="str">
            <v>S&amp;D Cases Injection</v>
          </cell>
          <cell r="F411">
            <v>0</v>
          </cell>
          <cell r="G411" t="str">
            <v/>
          </cell>
          <cell r="H411">
            <v>8011312</v>
          </cell>
          <cell r="I411" t="str">
            <v>Promotions SP 2100</v>
          </cell>
          <cell r="J411" t="str">
            <v>A29</v>
          </cell>
          <cell r="K411" t="str">
            <v>Operational marketing (DME)</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row>
        <row r="412">
          <cell r="D412">
            <v>881006</v>
          </cell>
          <cell r="E412" t="str">
            <v>S&amp;D-SAMPLING</v>
          </cell>
          <cell r="F412">
            <v>0</v>
          </cell>
          <cell r="G412" t="str">
            <v/>
          </cell>
          <cell r="H412">
            <v>8011312</v>
          </cell>
          <cell r="I412" t="str">
            <v>Promotions SP 2100</v>
          </cell>
          <cell r="J412" t="str">
            <v>A29</v>
          </cell>
          <cell r="K412" t="str">
            <v>Operational marketing (DME)</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D413">
            <v>881007</v>
          </cell>
          <cell r="E413" t="str">
            <v>S&amp;D-SCRATCH &amp; WIN</v>
          </cell>
          <cell r="F413">
            <v>0</v>
          </cell>
          <cell r="G413" t="str">
            <v/>
          </cell>
          <cell r="H413">
            <v>8011312</v>
          </cell>
          <cell r="I413" t="str">
            <v>Promotions SP 2100</v>
          </cell>
          <cell r="J413" t="str">
            <v>A29</v>
          </cell>
          <cell r="K413" t="str">
            <v>Operational marketing (DME)</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row>
        <row r="414">
          <cell r="D414">
            <v>881008</v>
          </cell>
          <cell r="E414" t="str">
            <v>S&amp;D-Dist contest</v>
          </cell>
          <cell r="F414">
            <v>0</v>
          </cell>
          <cell r="G414" t="str">
            <v/>
          </cell>
          <cell r="H414">
            <v>8011312</v>
          </cell>
          <cell r="I414" t="str">
            <v>Promotions SP 2100</v>
          </cell>
          <cell r="J414" t="str">
            <v>A29</v>
          </cell>
          <cell r="K414" t="str">
            <v>Operational marketing (DME)</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D415">
            <v>881009</v>
          </cell>
          <cell r="E415" t="str">
            <v>S&amp;D-Key Acccounts</v>
          </cell>
          <cell r="F415">
            <v>0</v>
          </cell>
          <cell r="G415" t="str">
            <v/>
          </cell>
          <cell r="H415">
            <v>8011312</v>
          </cell>
          <cell r="I415" t="str">
            <v>Promotions SP 2100</v>
          </cell>
          <cell r="J415" t="str">
            <v>A29</v>
          </cell>
          <cell r="K415" t="str">
            <v>Operational marketing (DME)</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D416">
            <v>881010</v>
          </cell>
          <cell r="E416" t="str">
            <v>S&amp;D New A/C Merchandise</v>
          </cell>
          <cell r="F416">
            <v>0</v>
          </cell>
          <cell r="G416" t="str">
            <v/>
          </cell>
          <cell r="H416">
            <v>8011312</v>
          </cell>
          <cell r="I416" t="str">
            <v>Promotions SP 2100</v>
          </cell>
          <cell r="J416" t="str">
            <v>A29</v>
          </cell>
          <cell r="K416" t="str">
            <v>Operational marketing (DME)</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row>
        <row r="417">
          <cell r="D417">
            <v>881011</v>
          </cell>
          <cell r="E417" t="str">
            <v>POS inside prod &amp; dev-Prom.</v>
          </cell>
          <cell r="F417">
            <v>0</v>
          </cell>
          <cell r="G417" t="str">
            <v/>
          </cell>
          <cell r="H417">
            <v>8011312</v>
          </cell>
          <cell r="I417" t="str">
            <v>Promotions SP 2100</v>
          </cell>
          <cell r="J417" t="str">
            <v>A29</v>
          </cell>
          <cell r="K417" t="str">
            <v>Operational marketing (DME)</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D418">
            <v>881012</v>
          </cell>
          <cell r="E418" t="str">
            <v>OS Advt. other P&amp;D MT</v>
          </cell>
          <cell r="F418">
            <v>0</v>
          </cell>
          <cell r="G418" t="str">
            <v/>
          </cell>
          <cell r="H418">
            <v>8011312</v>
          </cell>
          <cell r="I418" t="str">
            <v>Promotions SP 2100</v>
          </cell>
          <cell r="J418" t="str">
            <v>A29</v>
          </cell>
          <cell r="K418" t="str">
            <v>Operational marketing (DME)</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D419">
            <v>881013</v>
          </cell>
          <cell r="E419" t="str">
            <v>POS MATERIAL OS P&amp;D-MT</v>
          </cell>
          <cell r="F419">
            <v>0</v>
          </cell>
          <cell r="G419" t="str">
            <v/>
          </cell>
          <cell r="H419">
            <v>8011312</v>
          </cell>
          <cell r="I419" t="str">
            <v>Promotions SP 2100</v>
          </cell>
          <cell r="J419" t="str">
            <v>A29</v>
          </cell>
          <cell r="K419" t="str">
            <v>Operational marketing (DME)</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D420">
            <v>881014</v>
          </cell>
          <cell r="E420" t="str">
            <v>POS MATERIAL OS P&amp;D-MT</v>
          </cell>
          <cell r="F420">
            <v>0</v>
          </cell>
          <cell r="G420" t="str">
            <v/>
          </cell>
          <cell r="H420">
            <v>8011312</v>
          </cell>
          <cell r="I420" t="str">
            <v>Promotions SP 2100</v>
          </cell>
          <cell r="J420" t="str">
            <v>A29</v>
          </cell>
          <cell r="K420" t="str">
            <v>Operational marketing (DME)</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D421">
            <v>896102</v>
          </cell>
          <cell r="E421" t="str">
            <v>S&amp;D Customer promotion</v>
          </cell>
          <cell r="F421">
            <v>0</v>
          </cell>
          <cell r="G421" t="str">
            <v/>
          </cell>
          <cell r="H421">
            <v>8011312</v>
          </cell>
          <cell r="I421" t="str">
            <v>Promotions SP 2100</v>
          </cell>
          <cell r="J421" t="str">
            <v>A29</v>
          </cell>
          <cell r="K421" t="str">
            <v>Operational marketing (DME)</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D422">
            <v>896103</v>
          </cell>
          <cell r="E422" t="str">
            <v>S&amp;D Outdoor misc. media- MT</v>
          </cell>
          <cell r="F422">
            <v>891506000</v>
          </cell>
          <cell r="G422" t="str">
            <v>Outdoor Miscellaneous - Media - Promotion</v>
          </cell>
          <cell r="H422">
            <v>8011312</v>
          </cell>
          <cell r="I422" t="str">
            <v>Promotions SP 2100</v>
          </cell>
          <cell r="J422" t="str">
            <v>A29</v>
          </cell>
          <cell r="K422" t="str">
            <v>Operational marketing (DME)</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row>
        <row r="423">
          <cell r="D423">
            <v>896106</v>
          </cell>
          <cell r="E423" t="str">
            <v>Availability drive</v>
          </cell>
          <cell r="F423">
            <v>0</v>
          </cell>
          <cell r="G423" t="str">
            <v/>
          </cell>
          <cell r="H423">
            <v>8011312</v>
          </cell>
          <cell r="I423" t="str">
            <v>Promotions SP 2100</v>
          </cell>
          <cell r="J423" t="str">
            <v>A29</v>
          </cell>
          <cell r="K423" t="str">
            <v>Operational marketing (DME)</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row>
        <row r="424">
          <cell r="D424">
            <v>896107</v>
          </cell>
          <cell r="E424" t="str">
            <v>MIT</v>
          </cell>
          <cell r="F424">
            <v>0</v>
          </cell>
          <cell r="G424" t="str">
            <v/>
          </cell>
          <cell r="H424">
            <v>8011312</v>
          </cell>
          <cell r="I424" t="str">
            <v>Promotions SP 2100</v>
          </cell>
          <cell r="J424" t="str">
            <v>A29</v>
          </cell>
          <cell r="K424" t="str">
            <v>Operational marketing (DME)</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row>
        <row r="425">
          <cell r="D425">
            <v>896108</v>
          </cell>
          <cell r="E425" t="str">
            <v>Sales Incentive(Dist.)</v>
          </cell>
          <cell r="F425">
            <v>0</v>
          </cell>
          <cell r="G425" t="str">
            <v/>
          </cell>
          <cell r="H425">
            <v>8011312</v>
          </cell>
          <cell r="I425" t="str">
            <v>Promotions SP 2100</v>
          </cell>
          <cell r="J425" t="str">
            <v>A29</v>
          </cell>
          <cell r="K425" t="str">
            <v>Operational marketing (DME)</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row>
        <row r="426">
          <cell r="D426">
            <v>896109</v>
          </cell>
          <cell r="E426" t="str">
            <v>Sales Incentive</v>
          </cell>
          <cell r="F426">
            <v>810114000</v>
          </cell>
          <cell r="G426" t="str">
            <v>Incentive Plan Exp</v>
          </cell>
          <cell r="H426">
            <v>8011331</v>
          </cell>
          <cell r="I426" t="str">
            <v>Promotions COB 2100</v>
          </cell>
          <cell r="J426" t="str">
            <v>A09</v>
          </cell>
          <cell r="K426" t="str">
            <v>Sales Mgt &amp; Administration</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2100000</v>
          </cell>
          <cell r="AK426">
            <v>900000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2100000</v>
          </cell>
          <cell r="BK426">
            <v>900000</v>
          </cell>
        </row>
        <row r="427">
          <cell r="D427">
            <v>891602</v>
          </cell>
          <cell r="E427" t="str">
            <v>Customer Promotion</v>
          </cell>
          <cell r="F427">
            <v>0</v>
          </cell>
          <cell r="G427" t="str">
            <v/>
          </cell>
          <cell r="H427">
            <v>8011312</v>
          </cell>
          <cell r="I427" t="str">
            <v>Promotions SP 2100</v>
          </cell>
          <cell r="J427" t="str">
            <v>A29</v>
          </cell>
          <cell r="K427" t="str">
            <v>Operational marketing (DME)</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D428">
            <v>891603</v>
          </cell>
          <cell r="E428" t="str">
            <v>Newspaper Production</v>
          </cell>
          <cell r="F428">
            <v>0</v>
          </cell>
          <cell r="G428" t="str">
            <v/>
          </cell>
          <cell r="H428">
            <v>8011312</v>
          </cell>
          <cell r="I428" t="str">
            <v>Promotions SP 2100</v>
          </cell>
          <cell r="J428" t="str">
            <v>A29</v>
          </cell>
          <cell r="K428" t="str">
            <v>Operational marketing (DME)</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D429" t="str">
            <v>804201.SAP</v>
          </cell>
          <cell r="E429" t="str">
            <v>SAP Training</v>
          </cell>
          <cell r="F429">
            <v>825106000</v>
          </cell>
          <cell r="G429" t="str">
            <v>Informatin Sys Exp</v>
          </cell>
          <cell r="H429">
            <v>8011511</v>
          </cell>
          <cell r="I429" t="str">
            <v>Finance Operations 2050</v>
          </cell>
          <cell r="J429" t="str">
            <v>A07</v>
          </cell>
          <cell r="K429" t="str">
            <v>Information System</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D430">
            <v>820104</v>
          </cell>
          <cell r="E430" t="str">
            <v>Computer Charges</v>
          </cell>
          <cell r="F430">
            <v>825106000</v>
          </cell>
          <cell r="G430" t="str">
            <v>Informatin Sys Exp</v>
          </cell>
          <cell r="H430">
            <v>8011511</v>
          </cell>
          <cell r="I430" t="str">
            <v>Finance Operations 2050</v>
          </cell>
          <cell r="J430" t="str">
            <v>A07</v>
          </cell>
          <cell r="K430" t="str">
            <v>Information System</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sheetData>
      <sheetData sheetId="19">
        <row r="2">
          <cell r="L2" t="str">
            <v>JDE &amp; CC</v>
          </cell>
          <cell r="M2">
            <v>41275</v>
          </cell>
          <cell r="N2">
            <v>41306</v>
          </cell>
          <cell r="O2">
            <v>41334</v>
          </cell>
          <cell r="P2">
            <v>41365</v>
          </cell>
          <cell r="Q2">
            <v>41395</v>
          </cell>
          <cell r="R2">
            <v>41426</v>
          </cell>
          <cell r="S2">
            <v>41456</v>
          </cell>
          <cell r="T2">
            <v>41487</v>
          </cell>
          <cell r="U2">
            <v>41518</v>
          </cell>
          <cell r="V2">
            <v>41548</v>
          </cell>
          <cell r="W2">
            <v>41579</v>
          </cell>
          <cell r="X2">
            <v>41609</v>
          </cell>
          <cell r="Y2">
            <v>41640</v>
          </cell>
          <cell r="Z2">
            <v>41671</v>
          </cell>
          <cell r="AA2">
            <v>41699</v>
          </cell>
          <cell r="AB2">
            <v>41730</v>
          </cell>
          <cell r="AC2">
            <v>41760</v>
          </cell>
          <cell r="AD2">
            <v>41791</v>
          </cell>
          <cell r="AE2">
            <v>41821</v>
          </cell>
          <cell r="AF2">
            <v>41852</v>
          </cell>
          <cell r="AG2">
            <v>41883</v>
          </cell>
          <cell r="AH2">
            <v>41913</v>
          </cell>
          <cell r="AI2">
            <v>41944</v>
          </cell>
          <cell r="AJ2">
            <v>41974</v>
          </cell>
          <cell r="AK2">
            <v>42005</v>
          </cell>
          <cell r="AM2">
            <v>41275</v>
          </cell>
          <cell r="AN2">
            <v>41306</v>
          </cell>
          <cell r="AO2">
            <v>41334</v>
          </cell>
          <cell r="AP2">
            <v>41365</v>
          </cell>
          <cell r="AQ2">
            <v>41395</v>
          </cell>
          <cell r="AR2">
            <v>41426</v>
          </cell>
          <cell r="AS2">
            <v>41456</v>
          </cell>
          <cell r="AT2">
            <v>41487</v>
          </cell>
          <cell r="AU2">
            <v>41518</v>
          </cell>
          <cell r="AV2">
            <v>41548</v>
          </cell>
          <cell r="AW2">
            <v>41579</v>
          </cell>
          <cell r="AX2">
            <v>41609</v>
          </cell>
          <cell r="AY2">
            <v>41640</v>
          </cell>
          <cell r="AZ2">
            <v>41671</v>
          </cell>
          <cell r="BA2">
            <v>41699</v>
          </cell>
          <cell r="BB2">
            <v>41730</v>
          </cell>
          <cell r="BC2">
            <v>41760</v>
          </cell>
          <cell r="BD2">
            <v>41791</v>
          </cell>
          <cell r="BE2">
            <v>41821</v>
          </cell>
          <cell r="BF2">
            <v>41852</v>
          </cell>
          <cell r="BG2">
            <v>41883</v>
          </cell>
          <cell r="BH2">
            <v>41913</v>
          </cell>
          <cell r="BI2">
            <v>41944</v>
          </cell>
          <cell r="BJ2">
            <v>41974</v>
          </cell>
          <cell r="BK2">
            <v>42005</v>
          </cell>
        </row>
        <row r="3">
          <cell r="L3" t="str">
            <v>8011111.801101.BASIC</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1162623.96</v>
          </cell>
          <cell r="AJ3">
            <v>2367833.9</v>
          </cell>
          <cell r="AK3">
            <v>1373939</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1162623.96</v>
          </cell>
          <cell r="BJ3">
            <v>1205209.94</v>
          </cell>
          <cell r="BK3">
            <v>1373939</v>
          </cell>
        </row>
        <row r="4">
          <cell r="L4" t="str">
            <v>8011111.801101.BP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row>
        <row r="5">
          <cell r="L5" t="str">
            <v>8011111.801101.DA</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303322</v>
          </cell>
          <cell r="AJ5">
            <v>617754.69999999995</v>
          </cell>
          <cell r="AK5">
            <v>314432.7</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303322</v>
          </cell>
          <cell r="BJ5">
            <v>314432.7</v>
          </cell>
          <cell r="BK5">
            <v>314432.7</v>
          </cell>
        </row>
        <row r="6">
          <cell r="L6" t="str">
            <v>8011111.801101.DASE</v>
          </cell>
          <cell r="M6">
            <v>258881</v>
          </cell>
          <cell r="N6">
            <v>517762</v>
          </cell>
          <cell r="O6">
            <v>776643</v>
          </cell>
          <cell r="P6">
            <v>1035524</v>
          </cell>
          <cell r="Q6">
            <v>1294405</v>
          </cell>
          <cell r="R6">
            <v>1553286</v>
          </cell>
          <cell r="S6">
            <v>1812167</v>
          </cell>
          <cell r="T6">
            <v>2071048</v>
          </cell>
          <cell r="U6">
            <v>0</v>
          </cell>
          <cell r="V6">
            <v>0</v>
          </cell>
          <cell r="W6">
            <v>0</v>
          </cell>
          <cell r="X6">
            <v>0</v>
          </cell>
          <cell r="Y6">
            <v>425915</v>
          </cell>
          <cell r="Z6">
            <v>851830</v>
          </cell>
          <cell r="AA6">
            <v>1277745</v>
          </cell>
          <cell r="AB6">
            <v>1703660</v>
          </cell>
          <cell r="AC6">
            <v>2129575</v>
          </cell>
          <cell r="AD6">
            <v>2555490</v>
          </cell>
          <cell r="AE6">
            <v>2981405</v>
          </cell>
          <cell r="AF6">
            <v>3407320</v>
          </cell>
          <cell r="AG6">
            <v>0</v>
          </cell>
          <cell r="AH6">
            <v>0</v>
          </cell>
          <cell r="AI6">
            <v>0</v>
          </cell>
          <cell r="AJ6">
            <v>0</v>
          </cell>
          <cell r="AK6">
            <v>0</v>
          </cell>
          <cell r="AL6">
            <v>0</v>
          </cell>
          <cell r="AM6">
            <v>258881</v>
          </cell>
          <cell r="AN6">
            <v>258881</v>
          </cell>
          <cell r="AO6">
            <v>258881</v>
          </cell>
          <cell r="AP6">
            <v>258881</v>
          </cell>
          <cell r="AQ6">
            <v>258881</v>
          </cell>
          <cell r="AR6">
            <v>258881</v>
          </cell>
          <cell r="AS6">
            <v>258881</v>
          </cell>
          <cell r="AT6">
            <v>258881</v>
          </cell>
          <cell r="AU6">
            <v>-2071048</v>
          </cell>
          <cell r="AV6">
            <v>0</v>
          </cell>
          <cell r="AW6">
            <v>0</v>
          </cell>
          <cell r="AX6">
            <v>0</v>
          </cell>
          <cell r="AY6">
            <v>425915</v>
          </cell>
          <cell r="AZ6">
            <v>425915</v>
          </cell>
          <cell r="BA6">
            <v>425915</v>
          </cell>
          <cell r="BB6">
            <v>425915</v>
          </cell>
          <cell r="BC6">
            <v>425915</v>
          </cell>
          <cell r="BD6">
            <v>425915</v>
          </cell>
          <cell r="BE6">
            <v>425915</v>
          </cell>
          <cell r="BF6">
            <v>425915</v>
          </cell>
          <cell r="BG6">
            <v>-3407320</v>
          </cell>
          <cell r="BH6">
            <v>0</v>
          </cell>
          <cell r="BI6">
            <v>0</v>
          </cell>
          <cell r="BJ6">
            <v>0</v>
          </cell>
          <cell r="BK6">
            <v>0</v>
          </cell>
        </row>
        <row r="7">
          <cell r="L7" t="str">
            <v>8011111.801101.FIELD</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row>
        <row r="8">
          <cell r="L8" t="str">
            <v>8011111.801101.HOUSE</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row>
        <row r="9">
          <cell r="L9" t="str">
            <v>8011111.801101.LAUN</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row>
        <row r="10">
          <cell r="L10" t="str">
            <v>8011111.801101.LEAV</v>
          </cell>
          <cell r="M10">
            <v>153638</v>
          </cell>
          <cell r="N10">
            <v>317883.95999999996</v>
          </cell>
          <cell r="O10">
            <v>526180.78999999992</v>
          </cell>
          <cell r="P10">
            <v>679818.78999999992</v>
          </cell>
          <cell r="Q10">
            <v>833456.78999999992</v>
          </cell>
          <cell r="R10">
            <v>987094.78999999992</v>
          </cell>
          <cell r="S10">
            <v>1140732.79</v>
          </cell>
          <cell r="T10">
            <v>1599896.6800000002</v>
          </cell>
          <cell r="U10">
            <v>1791641.79</v>
          </cell>
          <cell r="V10">
            <v>2042247.99</v>
          </cell>
          <cell r="W10">
            <v>2304398.21</v>
          </cell>
          <cell r="X10">
            <v>725701.73</v>
          </cell>
          <cell r="Y10">
            <v>314929.39</v>
          </cell>
          <cell r="Z10">
            <v>583321.39</v>
          </cell>
          <cell r="AA10">
            <v>851713.39</v>
          </cell>
          <cell r="AB10">
            <v>1120105.3900000001</v>
          </cell>
          <cell r="AC10">
            <v>1560475.5100000002</v>
          </cell>
          <cell r="AD10">
            <v>1828867.5100000002</v>
          </cell>
          <cell r="AE10">
            <v>2173906.6300000004</v>
          </cell>
          <cell r="AF10">
            <v>2442298.6300000004</v>
          </cell>
          <cell r="AG10">
            <v>2785313.2</v>
          </cell>
          <cell r="AH10">
            <v>3074976.35</v>
          </cell>
          <cell r="AI10">
            <v>3356145.88</v>
          </cell>
          <cell r="AJ10">
            <v>883531.87999999989</v>
          </cell>
          <cell r="AK10">
            <v>0</v>
          </cell>
          <cell r="AL10">
            <v>0</v>
          </cell>
          <cell r="AM10">
            <v>153638</v>
          </cell>
          <cell r="AN10">
            <v>164245.96</v>
          </cell>
          <cell r="AO10">
            <v>208296.83</v>
          </cell>
          <cell r="AP10">
            <v>153638</v>
          </cell>
          <cell r="AQ10">
            <v>153638</v>
          </cell>
          <cell r="AR10">
            <v>153638</v>
          </cell>
          <cell r="AS10">
            <v>153638</v>
          </cell>
          <cell r="AT10">
            <v>459163.89</v>
          </cell>
          <cell r="AU10">
            <v>191745.11</v>
          </cell>
          <cell r="AV10">
            <v>250606.2</v>
          </cell>
          <cell r="AW10">
            <v>262150.21999999997</v>
          </cell>
          <cell r="AX10">
            <v>-1578696.48</v>
          </cell>
          <cell r="AY10">
            <v>314929.39</v>
          </cell>
          <cell r="AZ10">
            <v>268392</v>
          </cell>
          <cell r="BA10">
            <v>268392</v>
          </cell>
          <cell r="BB10">
            <v>268392</v>
          </cell>
          <cell r="BC10">
            <v>440370.12</v>
          </cell>
          <cell r="BD10">
            <v>268392</v>
          </cell>
          <cell r="BE10">
            <v>345039.12</v>
          </cell>
          <cell r="BF10">
            <v>268392</v>
          </cell>
          <cell r="BG10">
            <v>343014.57</v>
          </cell>
          <cell r="BH10">
            <v>289663.15000000002</v>
          </cell>
          <cell r="BI10">
            <v>281169.53000000003</v>
          </cell>
          <cell r="BJ10">
            <v>-2472614</v>
          </cell>
          <cell r="BK10">
            <v>0</v>
          </cell>
        </row>
        <row r="11">
          <cell r="L11" t="str">
            <v>8011111.801101.OT</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row>
        <row r="12">
          <cell r="L12" t="str">
            <v>8011111.801101.OTH</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row>
        <row r="13">
          <cell r="L13" t="str">
            <v>8011111.801101.PF</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70980</v>
          </cell>
          <cell r="AJ13">
            <v>144560</v>
          </cell>
          <cell r="AK13">
            <v>83881</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70980</v>
          </cell>
          <cell r="BJ13">
            <v>73580</v>
          </cell>
          <cell r="BK13">
            <v>83881</v>
          </cell>
        </row>
        <row r="14">
          <cell r="L14" t="str">
            <v>8011111.801101.TEA</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row>
        <row r="15">
          <cell r="L15" t="str">
            <v>8011111.801101.SHIFT</v>
          </cell>
          <cell r="M15">
            <v>0</v>
          </cell>
          <cell r="N15">
            <v>0</v>
          </cell>
          <cell r="O15">
            <v>0</v>
          </cell>
          <cell r="P15">
            <v>0</v>
          </cell>
          <cell r="Q15">
            <v>0</v>
          </cell>
          <cell r="R15">
            <v>0</v>
          </cell>
          <cell r="S15">
            <v>0</v>
          </cell>
          <cell r="T15">
            <v>0</v>
          </cell>
          <cell r="U15">
            <v>0</v>
          </cell>
          <cell r="V15">
            <v>114310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114310</v>
          </cell>
          <cell r="AW15">
            <v>-114310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L16" t="str">
            <v>8011111.801101.WAGE</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L17" t="str">
            <v>8011111.801102.BASIC</v>
          </cell>
          <cell r="M17">
            <v>214921</v>
          </cell>
          <cell r="N17">
            <v>429842</v>
          </cell>
          <cell r="O17">
            <v>2014613</v>
          </cell>
          <cell r="P17">
            <v>82285</v>
          </cell>
          <cell r="Q17">
            <v>102857</v>
          </cell>
          <cell r="R17">
            <v>123429</v>
          </cell>
          <cell r="S17">
            <v>144001</v>
          </cell>
          <cell r="T17">
            <v>165273</v>
          </cell>
          <cell r="U17">
            <v>187742</v>
          </cell>
          <cell r="V17">
            <v>209014</v>
          </cell>
          <cell r="W17">
            <v>230286</v>
          </cell>
          <cell r="X17">
            <v>251558</v>
          </cell>
          <cell r="Y17">
            <v>22548</v>
          </cell>
          <cell r="Z17">
            <v>45096</v>
          </cell>
          <cell r="AA17">
            <v>67644</v>
          </cell>
          <cell r="AB17">
            <v>90192</v>
          </cell>
          <cell r="AC17">
            <v>111999</v>
          </cell>
          <cell r="AD17">
            <v>134547</v>
          </cell>
          <cell r="AE17">
            <v>157095</v>
          </cell>
          <cell r="AF17">
            <v>179643</v>
          </cell>
          <cell r="AG17">
            <v>202191</v>
          </cell>
          <cell r="AH17">
            <v>224739</v>
          </cell>
          <cell r="AI17">
            <v>247287</v>
          </cell>
          <cell r="AJ17">
            <v>269835</v>
          </cell>
          <cell r="AK17">
            <v>26381</v>
          </cell>
          <cell r="AL17">
            <v>0</v>
          </cell>
          <cell r="AM17">
            <v>214921</v>
          </cell>
          <cell r="AN17">
            <v>214921</v>
          </cell>
          <cell r="AO17">
            <v>1584771</v>
          </cell>
          <cell r="AP17">
            <v>-1932328</v>
          </cell>
          <cell r="AQ17">
            <v>20572</v>
          </cell>
          <cell r="AR17">
            <v>20572</v>
          </cell>
          <cell r="AS17">
            <v>20572</v>
          </cell>
          <cell r="AT17">
            <v>21272</v>
          </cell>
          <cell r="AU17">
            <v>22469</v>
          </cell>
          <cell r="AV17">
            <v>21272</v>
          </cell>
          <cell r="AW17">
            <v>21272</v>
          </cell>
          <cell r="AX17">
            <v>21272</v>
          </cell>
          <cell r="AY17">
            <v>22548</v>
          </cell>
          <cell r="AZ17">
            <v>22548</v>
          </cell>
          <cell r="BA17">
            <v>22548</v>
          </cell>
          <cell r="BB17">
            <v>22548</v>
          </cell>
          <cell r="BC17">
            <v>21807</v>
          </cell>
          <cell r="BD17">
            <v>22548</v>
          </cell>
          <cell r="BE17">
            <v>22548</v>
          </cell>
          <cell r="BF17">
            <v>22548</v>
          </cell>
          <cell r="BG17">
            <v>22548</v>
          </cell>
          <cell r="BH17">
            <v>22548</v>
          </cell>
          <cell r="BI17">
            <v>22548</v>
          </cell>
          <cell r="BJ17">
            <v>22548</v>
          </cell>
          <cell r="BK17">
            <v>26381</v>
          </cell>
        </row>
        <row r="18">
          <cell r="L18" t="str">
            <v>8011111.801102.DA</v>
          </cell>
          <cell r="M18">
            <v>3550</v>
          </cell>
          <cell r="N18">
            <v>7100</v>
          </cell>
          <cell r="O18">
            <v>10650</v>
          </cell>
          <cell r="P18">
            <v>14200</v>
          </cell>
          <cell r="Q18">
            <v>17750</v>
          </cell>
          <cell r="R18">
            <v>21300</v>
          </cell>
          <cell r="S18">
            <v>24850</v>
          </cell>
          <cell r="T18">
            <v>28400</v>
          </cell>
          <cell r="U18">
            <v>31950</v>
          </cell>
          <cell r="V18">
            <v>35500</v>
          </cell>
          <cell r="W18">
            <v>39050</v>
          </cell>
          <cell r="X18">
            <v>42600</v>
          </cell>
          <cell r="Y18">
            <v>8655</v>
          </cell>
          <cell r="Z18">
            <v>17310</v>
          </cell>
          <cell r="AA18">
            <v>25965</v>
          </cell>
          <cell r="AB18">
            <v>34620</v>
          </cell>
          <cell r="AC18">
            <v>43275</v>
          </cell>
          <cell r="AD18">
            <v>51930</v>
          </cell>
          <cell r="AE18">
            <v>60585</v>
          </cell>
          <cell r="AF18">
            <v>69240</v>
          </cell>
          <cell r="AG18">
            <v>77895</v>
          </cell>
          <cell r="AH18">
            <v>86550</v>
          </cell>
          <cell r="AI18">
            <v>95205</v>
          </cell>
          <cell r="AJ18">
            <v>103860</v>
          </cell>
          <cell r="AK18">
            <v>8655</v>
          </cell>
          <cell r="AL18">
            <v>0</v>
          </cell>
          <cell r="AM18">
            <v>3550</v>
          </cell>
          <cell r="AN18">
            <v>3550</v>
          </cell>
          <cell r="AO18">
            <v>3550</v>
          </cell>
          <cell r="AP18">
            <v>3550</v>
          </cell>
          <cell r="AQ18">
            <v>3550</v>
          </cell>
          <cell r="AR18">
            <v>3550</v>
          </cell>
          <cell r="AS18">
            <v>3550</v>
          </cell>
          <cell r="AT18">
            <v>3550</v>
          </cell>
          <cell r="AU18">
            <v>3550</v>
          </cell>
          <cell r="AV18">
            <v>3550</v>
          </cell>
          <cell r="AW18">
            <v>3550</v>
          </cell>
          <cell r="AX18">
            <v>3550</v>
          </cell>
          <cell r="AY18">
            <v>8655</v>
          </cell>
          <cell r="AZ18">
            <v>8655</v>
          </cell>
          <cell r="BA18">
            <v>8655</v>
          </cell>
          <cell r="BB18">
            <v>8655</v>
          </cell>
          <cell r="BC18">
            <v>8655</v>
          </cell>
          <cell r="BD18">
            <v>8655</v>
          </cell>
          <cell r="BE18">
            <v>8655</v>
          </cell>
          <cell r="BF18">
            <v>8655</v>
          </cell>
          <cell r="BG18">
            <v>8655</v>
          </cell>
          <cell r="BH18">
            <v>8655</v>
          </cell>
          <cell r="BI18">
            <v>8655</v>
          </cell>
          <cell r="BJ18">
            <v>8655</v>
          </cell>
          <cell r="BK18">
            <v>8655</v>
          </cell>
        </row>
        <row r="19">
          <cell r="L19" t="str">
            <v>8011111.801102.DASE</v>
          </cell>
          <cell r="M19">
            <v>0</v>
          </cell>
          <cell r="N19">
            <v>0</v>
          </cell>
          <cell r="O19">
            <v>0</v>
          </cell>
          <cell r="P19">
            <v>0</v>
          </cell>
          <cell r="Q19">
            <v>0</v>
          </cell>
          <cell r="R19">
            <v>0</v>
          </cell>
          <cell r="S19">
            <v>0</v>
          </cell>
          <cell r="T19">
            <v>0</v>
          </cell>
          <cell r="U19">
            <v>21272</v>
          </cell>
          <cell r="V19">
            <v>21272</v>
          </cell>
          <cell r="W19">
            <v>21272</v>
          </cell>
          <cell r="X19">
            <v>21272</v>
          </cell>
          <cell r="Y19">
            <v>0</v>
          </cell>
          <cell r="Z19">
            <v>0</v>
          </cell>
          <cell r="AA19">
            <v>0</v>
          </cell>
          <cell r="AB19">
            <v>0</v>
          </cell>
          <cell r="AC19">
            <v>0</v>
          </cell>
          <cell r="AD19">
            <v>0</v>
          </cell>
          <cell r="AE19">
            <v>0</v>
          </cell>
          <cell r="AF19">
            <v>0</v>
          </cell>
          <cell r="AG19">
            <v>22548</v>
          </cell>
          <cell r="AH19">
            <v>22548</v>
          </cell>
          <cell r="AI19">
            <v>22548</v>
          </cell>
          <cell r="AJ19">
            <v>22548</v>
          </cell>
          <cell r="AK19">
            <v>2931</v>
          </cell>
          <cell r="AL19">
            <v>0</v>
          </cell>
          <cell r="AM19">
            <v>0</v>
          </cell>
          <cell r="AN19">
            <v>0</v>
          </cell>
          <cell r="AO19">
            <v>0</v>
          </cell>
          <cell r="AP19">
            <v>0</v>
          </cell>
          <cell r="AQ19">
            <v>0</v>
          </cell>
          <cell r="AR19">
            <v>0</v>
          </cell>
          <cell r="AS19">
            <v>0</v>
          </cell>
          <cell r="AT19">
            <v>0</v>
          </cell>
          <cell r="AU19">
            <v>21272</v>
          </cell>
          <cell r="AV19">
            <v>0</v>
          </cell>
          <cell r="AW19">
            <v>0</v>
          </cell>
          <cell r="AX19">
            <v>0</v>
          </cell>
          <cell r="AY19">
            <v>0</v>
          </cell>
          <cell r="AZ19">
            <v>0</v>
          </cell>
          <cell r="BA19">
            <v>0</v>
          </cell>
          <cell r="BB19">
            <v>0</v>
          </cell>
          <cell r="BC19">
            <v>0</v>
          </cell>
          <cell r="BD19">
            <v>0</v>
          </cell>
          <cell r="BE19">
            <v>0</v>
          </cell>
          <cell r="BF19">
            <v>0</v>
          </cell>
          <cell r="BG19">
            <v>22548</v>
          </cell>
          <cell r="BH19">
            <v>0</v>
          </cell>
          <cell r="BI19">
            <v>0</v>
          </cell>
          <cell r="BJ19">
            <v>0</v>
          </cell>
          <cell r="BK19">
            <v>2931</v>
          </cell>
        </row>
        <row r="20">
          <cell r="L20" t="str">
            <v>8011111.801102.HOUSE</v>
          </cell>
          <cell r="M20">
            <v>780</v>
          </cell>
          <cell r="N20">
            <v>1560</v>
          </cell>
          <cell r="O20">
            <v>2340</v>
          </cell>
          <cell r="P20">
            <v>3760</v>
          </cell>
          <cell r="Q20">
            <v>4700</v>
          </cell>
          <cell r="R20">
            <v>5640</v>
          </cell>
          <cell r="S20">
            <v>6580</v>
          </cell>
          <cell r="T20">
            <v>7660</v>
          </cell>
          <cell r="U20">
            <v>8979</v>
          </cell>
          <cell r="V20">
            <v>10059</v>
          </cell>
          <cell r="W20">
            <v>11139</v>
          </cell>
          <cell r="X20">
            <v>12219</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780</v>
          </cell>
          <cell r="AN20">
            <v>780</v>
          </cell>
          <cell r="AO20">
            <v>780</v>
          </cell>
          <cell r="AP20">
            <v>1420</v>
          </cell>
          <cell r="AQ20">
            <v>940</v>
          </cell>
          <cell r="AR20">
            <v>940</v>
          </cell>
          <cell r="AS20">
            <v>940</v>
          </cell>
          <cell r="AT20">
            <v>1080</v>
          </cell>
          <cell r="AU20">
            <v>1319</v>
          </cell>
          <cell r="AV20">
            <v>1080</v>
          </cell>
          <cell r="AW20">
            <v>1080</v>
          </cell>
          <cell r="AX20">
            <v>1080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L21" t="str">
            <v>8011111.801102.LAUN</v>
          </cell>
          <cell r="M21">
            <v>85</v>
          </cell>
          <cell r="N21">
            <v>170</v>
          </cell>
          <cell r="O21">
            <v>255</v>
          </cell>
          <cell r="P21">
            <v>2900</v>
          </cell>
          <cell r="Q21">
            <v>3625</v>
          </cell>
          <cell r="R21">
            <v>4350</v>
          </cell>
          <cell r="S21">
            <v>5075</v>
          </cell>
          <cell r="T21">
            <v>5800</v>
          </cell>
          <cell r="U21">
            <v>6525</v>
          </cell>
          <cell r="V21">
            <v>7250</v>
          </cell>
          <cell r="W21">
            <v>7975</v>
          </cell>
          <cell r="X21">
            <v>8700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85</v>
          </cell>
          <cell r="AN21">
            <v>85</v>
          </cell>
          <cell r="AO21">
            <v>85</v>
          </cell>
          <cell r="AP21">
            <v>2645</v>
          </cell>
          <cell r="AQ21">
            <v>725</v>
          </cell>
          <cell r="AR21">
            <v>725</v>
          </cell>
          <cell r="AS21">
            <v>725</v>
          </cell>
          <cell r="AT21">
            <v>725</v>
          </cell>
          <cell r="AU21">
            <v>725</v>
          </cell>
          <cell r="AV21">
            <v>725</v>
          </cell>
          <cell r="AW21">
            <v>725</v>
          </cell>
          <cell r="AX21">
            <v>725</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L22" t="str">
            <v>8011111.801102.LEAV</v>
          </cell>
          <cell r="M22">
            <v>0</v>
          </cell>
          <cell r="N22">
            <v>0</v>
          </cell>
          <cell r="O22">
            <v>0</v>
          </cell>
          <cell r="P22">
            <v>0</v>
          </cell>
          <cell r="Q22">
            <v>0</v>
          </cell>
          <cell r="R22">
            <v>0</v>
          </cell>
          <cell r="S22">
            <v>0</v>
          </cell>
          <cell r="T22">
            <v>0</v>
          </cell>
          <cell r="U22">
            <v>0</v>
          </cell>
          <cell r="V22">
            <v>0</v>
          </cell>
          <cell r="W22">
            <v>0</v>
          </cell>
          <cell r="X22">
            <v>14153</v>
          </cell>
          <cell r="Y22">
            <v>0</v>
          </cell>
          <cell r="Z22">
            <v>0</v>
          </cell>
          <cell r="AA22">
            <v>0</v>
          </cell>
          <cell r="AB22">
            <v>0</v>
          </cell>
          <cell r="AC22">
            <v>0</v>
          </cell>
          <cell r="AD22">
            <v>0</v>
          </cell>
          <cell r="AE22">
            <v>0</v>
          </cell>
          <cell r="AF22">
            <v>0</v>
          </cell>
          <cell r="AG22">
            <v>108057.41</v>
          </cell>
          <cell r="AH22">
            <v>108057.41</v>
          </cell>
          <cell r="AI22">
            <v>108057.41</v>
          </cell>
          <cell r="AJ22">
            <v>2773137.41</v>
          </cell>
          <cell r="AK22">
            <v>2411</v>
          </cell>
          <cell r="AL22">
            <v>0</v>
          </cell>
          <cell r="AM22">
            <v>0</v>
          </cell>
          <cell r="AN22">
            <v>0</v>
          </cell>
          <cell r="AO22">
            <v>0</v>
          </cell>
          <cell r="AP22">
            <v>0</v>
          </cell>
          <cell r="AQ22">
            <v>0</v>
          </cell>
          <cell r="AR22">
            <v>0</v>
          </cell>
          <cell r="AS22">
            <v>0</v>
          </cell>
          <cell r="AT22">
            <v>0</v>
          </cell>
          <cell r="AU22">
            <v>0</v>
          </cell>
          <cell r="AV22">
            <v>0</v>
          </cell>
          <cell r="AW22">
            <v>0</v>
          </cell>
          <cell r="AX22">
            <v>14153</v>
          </cell>
          <cell r="AY22">
            <v>0</v>
          </cell>
          <cell r="AZ22">
            <v>0</v>
          </cell>
          <cell r="BA22">
            <v>0</v>
          </cell>
          <cell r="BB22">
            <v>0</v>
          </cell>
          <cell r="BC22">
            <v>0</v>
          </cell>
          <cell r="BD22">
            <v>0</v>
          </cell>
          <cell r="BE22">
            <v>0</v>
          </cell>
          <cell r="BF22">
            <v>0</v>
          </cell>
          <cell r="BG22">
            <v>108057.41</v>
          </cell>
          <cell r="BH22">
            <v>0</v>
          </cell>
          <cell r="BI22">
            <v>0</v>
          </cell>
          <cell r="BJ22">
            <v>2665080</v>
          </cell>
          <cell r="BK22">
            <v>2411</v>
          </cell>
        </row>
        <row r="23">
          <cell r="L23" t="str">
            <v>8011111.801102.OT</v>
          </cell>
          <cell r="M23">
            <v>365997</v>
          </cell>
          <cell r="N23">
            <v>987834</v>
          </cell>
          <cell r="O23">
            <v>1530969</v>
          </cell>
          <cell r="P23">
            <v>2323268</v>
          </cell>
          <cell r="Q23">
            <v>2966245</v>
          </cell>
          <cell r="R23">
            <v>3600822</v>
          </cell>
          <cell r="S23">
            <v>2228807</v>
          </cell>
          <cell r="T23">
            <v>3562376</v>
          </cell>
          <cell r="U23">
            <v>3610199</v>
          </cell>
          <cell r="V23">
            <v>2731671</v>
          </cell>
          <cell r="W23">
            <v>2217591</v>
          </cell>
          <cell r="X23">
            <v>2217591</v>
          </cell>
          <cell r="Y23">
            <v>744140.15</v>
          </cell>
          <cell r="Z23">
            <v>868228.3</v>
          </cell>
          <cell r="AA23">
            <v>1415444.4500000002</v>
          </cell>
          <cell r="AB23">
            <v>2844580.6</v>
          </cell>
          <cell r="AC23">
            <v>3647685.75</v>
          </cell>
          <cell r="AD23">
            <v>4396937.9000000004</v>
          </cell>
          <cell r="AE23">
            <v>3655682.0600000005</v>
          </cell>
          <cell r="AF23">
            <v>4059054.0600000005</v>
          </cell>
          <cell r="AG23">
            <v>4165902.0600000005</v>
          </cell>
          <cell r="AH23">
            <v>3288646.0600000005</v>
          </cell>
          <cell r="AI23">
            <v>2809526.0600000005</v>
          </cell>
          <cell r="AJ23">
            <v>2743906.0600000005</v>
          </cell>
          <cell r="AK23">
            <v>165427</v>
          </cell>
          <cell r="AL23">
            <v>0</v>
          </cell>
          <cell r="AM23">
            <v>365997</v>
          </cell>
          <cell r="AN23">
            <v>621837</v>
          </cell>
          <cell r="AO23">
            <v>543135</v>
          </cell>
          <cell r="AP23">
            <v>792299</v>
          </cell>
          <cell r="AQ23">
            <v>642977</v>
          </cell>
          <cell r="AR23">
            <v>634577</v>
          </cell>
          <cell r="AS23">
            <v>-1372015</v>
          </cell>
          <cell r="AT23">
            <v>1333569</v>
          </cell>
          <cell r="AU23">
            <v>47823</v>
          </cell>
          <cell r="AV23">
            <v>-878528</v>
          </cell>
          <cell r="AW23">
            <v>-514080</v>
          </cell>
          <cell r="AX23">
            <v>0</v>
          </cell>
          <cell r="AY23">
            <v>744140.15</v>
          </cell>
          <cell r="AZ23">
            <v>124088.15</v>
          </cell>
          <cell r="BA23">
            <v>547216.15</v>
          </cell>
          <cell r="BB23">
            <v>1429136.15</v>
          </cell>
          <cell r="BC23">
            <v>803105.15</v>
          </cell>
          <cell r="BD23">
            <v>749252.15</v>
          </cell>
          <cell r="BE23">
            <v>-741255.84</v>
          </cell>
          <cell r="BF23">
            <v>403372</v>
          </cell>
          <cell r="BG23">
            <v>106848</v>
          </cell>
          <cell r="BH23">
            <v>-877256</v>
          </cell>
          <cell r="BI23">
            <v>-479120</v>
          </cell>
          <cell r="BJ23">
            <v>-65620</v>
          </cell>
          <cell r="BK23">
            <v>165427</v>
          </cell>
        </row>
        <row r="24">
          <cell r="L24" t="str">
            <v>8011111.801102.SHIFT</v>
          </cell>
          <cell r="M24">
            <v>0</v>
          </cell>
          <cell r="N24">
            <v>275300</v>
          </cell>
          <cell r="O24">
            <v>311527</v>
          </cell>
          <cell r="P24">
            <v>274955</v>
          </cell>
          <cell r="Q24">
            <v>357516</v>
          </cell>
          <cell r="R24">
            <v>438200</v>
          </cell>
          <cell r="S24">
            <v>72700</v>
          </cell>
          <cell r="T24">
            <v>308820</v>
          </cell>
          <cell r="U24">
            <v>309667</v>
          </cell>
          <cell r="V24">
            <v>0</v>
          </cell>
          <cell r="W24">
            <v>0</v>
          </cell>
          <cell r="X24">
            <v>0</v>
          </cell>
          <cell r="Y24">
            <v>5080</v>
          </cell>
          <cell r="Z24">
            <v>3335</v>
          </cell>
          <cell r="AA24">
            <v>3335</v>
          </cell>
          <cell r="AB24">
            <v>15471</v>
          </cell>
          <cell r="AC24">
            <v>36046</v>
          </cell>
          <cell r="AD24">
            <v>40352</v>
          </cell>
          <cell r="AE24">
            <v>41250</v>
          </cell>
          <cell r="AF24">
            <v>330021</v>
          </cell>
          <cell r="AG24">
            <v>353236</v>
          </cell>
          <cell r="AH24">
            <v>162610</v>
          </cell>
          <cell r="AI24">
            <v>58498</v>
          </cell>
          <cell r="AJ24">
            <v>15471</v>
          </cell>
          <cell r="AK24">
            <v>0</v>
          </cell>
          <cell r="AL24">
            <v>0</v>
          </cell>
          <cell r="AM24">
            <v>0</v>
          </cell>
          <cell r="AN24">
            <v>275300</v>
          </cell>
          <cell r="AO24">
            <v>36227</v>
          </cell>
          <cell r="AP24">
            <v>-36572</v>
          </cell>
          <cell r="AQ24">
            <v>82561</v>
          </cell>
          <cell r="AR24">
            <v>80684</v>
          </cell>
          <cell r="AS24">
            <v>-365500</v>
          </cell>
          <cell r="AT24">
            <v>236120</v>
          </cell>
          <cell r="AU24">
            <v>847</v>
          </cell>
          <cell r="AV24">
            <v>-309667</v>
          </cell>
          <cell r="AW24">
            <v>0</v>
          </cell>
          <cell r="AX24">
            <v>0</v>
          </cell>
          <cell r="AY24">
            <v>5080</v>
          </cell>
          <cell r="AZ24">
            <v>-1745</v>
          </cell>
          <cell r="BA24">
            <v>0</v>
          </cell>
          <cell r="BB24">
            <v>12136</v>
          </cell>
          <cell r="BC24">
            <v>20575</v>
          </cell>
          <cell r="BD24">
            <v>4306</v>
          </cell>
          <cell r="BE24">
            <v>898</v>
          </cell>
          <cell r="BF24">
            <v>288771</v>
          </cell>
          <cell r="BG24">
            <v>23215</v>
          </cell>
          <cell r="BH24">
            <v>-190626</v>
          </cell>
          <cell r="BI24">
            <v>-104112</v>
          </cell>
          <cell r="BJ24">
            <v>-43027</v>
          </cell>
          <cell r="BK24">
            <v>0</v>
          </cell>
        </row>
        <row r="25">
          <cell r="L25" t="str">
            <v>8011111.801102.OTH</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L26" t="str">
            <v>8011111.801102.PF</v>
          </cell>
          <cell r="M26">
            <v>1741</v>
          </cell>
          <cell r="N26">
            <v>3482</v>
          </cell>
          <cell r="O26">
            <v>5223</v>
          </cell>
          <cell r="P26">
            <v>8229</v>
          </cell>
          <cell r="Q26">
            <v>10286</v>
          </cell>
          <cell r="R26">
            <v>12343</v>
          </cell>
          <cell r="S26">
            <v>14400</v>
          </cell>
          <cell r="T26">
            <v>16527</v>
          </cell>
          <cell r="U26">
            <v>18774</v>
          </cell>
          <cell r="V26">
            <v>20901</v>
          </cell>
          <cell r="W26">
            <v>23028</v>
          </cell>
          <cell r="X26">
            <v>25155</v>
          </cell>
          <cell r="Y26">
            <v>2255</v>
          </cell>
          <cell r="Z26">
            <v>4510</v>
          </cell>
          <cell r="AA26">
            <v>6765</v>
          </cell>
          <cell r="AB26">
            <v>9020</v>
          </cell>
          <cell r="AC26">
            <v>11201</v>
          </cell>
          <cell r="AD26">
            <v>13456</v>
          </cell>
          <cell r="AE26">
            <v>15711</v>
          </cell>
          <cell r="AF26">
            <v>17966</v>
          </cell>
          <cell r="AG26">
            <v>20221</v>
          </cell>
          <cell r="AH26">
            <v>22476</v>
          </cell>
          <cell r="AI26">
            <v>24731</v>
          </cell>
          <cell r="AJ26">
            <v>26986</v>
          </cell>
          <cell r="AK26">
            <v>2638</v>
          </cell>
          <cell r="AL26">
            <v>0</v>
          </cell>
          <cell r="AM26">
            <v>1741</v>
          </cell>
          <cell r="AN26">
            <v>1741</v>
          </cell>
          <cell r="AO26">
            <v>1741</v>
          </cell>
          <cell r="AP26">
            <v>3006</v>
          </cell>
          <cell r="AQ26">
            <v>2057</v>
          </cell>
          <cell r="AR26">
            <v>2057</v>
          </cell>
          <cell r="AS26">
            <v>2057</v>
          </cell>
          <cell r="AT26">
            <v>2127</v>
          </cell>
          <cell r="AU26">
            <v>2247</v>
          </cell>
          <cell r="AV26">
            <v>2127</v>
          </cell>
          <cell r="AW26">
            <v>2127</v>
          </cell>
          <cell r="AX26">
            <v>2127</v>
          </cell>
          <cell r="AY26">
            <v>2255</v>
          </cell>
          <cell r="AZ26">
            <v>2255</v>
          </cell>
          <cell r="BA26">
            <v>2255</v>
          </cell>
          <cell r="BB26">
            <v>2255</v>
          </cell>
          <cell r="BC26">
            <v>2181</v>
          </cell>
          <cell r="BD26">
            <v>2255</v>
          </cell>
          <cell r="BE26">
            <v>2255</v>
          </cell>
          <cell r="BF26">
            <v>2255</v>
          </cell>
          <cell r="BG26">
            <v>2255</v>
          </cell>
          <cell r="BH26">
            <v>2255</v>
          </cell>
          <cell r="BI26">
            <v>2255</v>
          </cell>
          <cell r="BJ26">
            <v>2255</v>
          </cell>
          <cell r="BK26">
            <v>2638</v>
          </cell>
        </row>
        <row r="27">
          <cell r="L27" t="str">
            <v>8011111.801102.TEA</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L28" t="str">
            <v>8011111.802001</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L29" t="str">
            <v>8011111.803301</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L30" t="str">
            <v>8011111.803302</v>
          </cell>
          <cell r="M30">
            <v>209994.31</v>
          </cell>
          <cell r="N30">
            <v>883186.53</v>
          </cell>
          <cell r="O30">
            <v>1730414.76</v>
          </cell>
          <cell r="P30">
            <v>2577642.9900000002</v>
          </cell>
          <cell r="Q30">
            <v>3424871.22</v>
          </cell>
          <cell r="R30">
            <v>4272099.45</v>
          </cell>
          <cell r="S30">
            <v>5119327.6900000004</v>
          </cell>
          <cell r="T30">
            <v>6263530.4800000004</v>
          </cell>
          <cell r="U30">
            <v>7407733.2600000007</v>
          </cell>
          <cell r="V30">
            <v>8551936.0500000007</v>
          </cell>
          <cell r="W30">
            <v>9696138.8300000001</v>
          </cell>
          <cell r="X30">
            <v>11008315.23</v>
          </cell>
          <cell r="Y30">
            <v>1463188.62</v>
          </cell>
          <cell r="Z30">
            <v>2926377.24</v>
          </cell>
          <cell r="AA30">
            <v>4389565.8600000003</v>
          </cell>
          <cell r="AB30">
            <v>5852754.4800000004</v>
          </cell>
          <cell r="AC30">
            <v>7315943.1000000006</v>
          </cell>
          <cell r="AD30">
            <v>8779131.7200000007</v>
          </cell>
          <cell r="AE30">
            <v>8749614.540000001</v>
          </cell>
          <cell r="AF30">
            <v>10638289.190000001</v>
          </cell>
          <cell r="AG30">
            <v>12526963.840000002</v>
          </cell>
          <cell r="AH30">
            <v>37497921.690000005</v>
          </cell>
          <cell r="AI30">
            <v>39386596.340000004</v>
          </cell>
          <cell r="AJ30">
            <v>41275270.990000002</v>
          </cell>
          <cell r="AK30">
            <v>1129800</v>
          </cell>
          <cell r="AL30">
            <v>0</v>
          </cell>
          <cell r="AM30">
            <v>209994.31</v>
          </cell>
          <cell r="AN30">
            <v>673192.22</v>
          </cell>
          <cell r="AO30">
            <v>847228.23</v>
          </cell>
          <cell r="AP30">
            <v>847228.23</v>
          </cell>
          <cell r="AQ30">
            <v>847228.23</v>
          </cell>
          <cell r="AR30">
            <v>847228.23</v>
          </cell>
          <cell r="AS30">
            <v>847228.24</v>
          </cell>
          <cell r="AT30">
            <v>1144202.79</v>
          </cell>
          <cell r="AU30">
            <v>1144202.78</v>
          </cell>
          <cell r="AV30">
            <v>1144202.79</v>
          </cell>
          <cell r="AW30">
            <v>1144202.78</v>
          </cell>
          <cell r="AX30">
            <v>1312176.3999999999</v>
          </cell>
          <cell r="AY30">
            <v>1463188.62</v>
          </cell>
          <cell r="AZ30">
            <v>1463188.62</v>
          </cell>
          <cell r="BA30">
            <v>1463188.62</v>
          </cell>
          <cell r="BB30">
            <v>1463188.62</v>
          </cell>
          <cell r="BC30">
            <v>1463188.62</v>
          </cell>
          <cell r="BD30">
            <v>1463188.62</v>
          </cell>
          <cell r="BE30">
            <v>-29517.18</v>
          </cell>
          <cell r="BF30">
            <v>1888674.65</v>
          </cell>
          <cell r="BG30">
            <v>1888674.65</v>
          </cell>
          <cell r="BH30">
            <v>24970957.850000001</v>
          </cell>
          <cell r="BI30">
            <v>1888674.65</v>
          </cell>
          <cell r="BJ30">
            <v>1888674.65</v>
          </cell>
          <cell r="BK30">
            <v>1129800</v>
          </cell>
        </row>
        <row r="31">
          <cell r="L31" t="str">
            <v>8011111.803303</v>
          </cell>
          <cell r="M31">
            <v>3915</v>
          </cell>
          <cell r="N31">
            <v>25555</v>
          </cell>
          <cell r="O31">
            <v>47195</v>
          </cell>
          <cell r="P31">
            <v>68835</v>
          </cell>
          <cell r="Q31">
            <v>90475</v>
          </cell>
          <cell r="R31">
            <v>112115</v>
          </cell>
          <cell r="S31">
            <v>208527.09</v>
          </cell>
          <cell r="T31">
            <v>234203.49</v>
          </cell>
          <cell r="U31">
            <v>259879.88999999998</v>
          </cell>
          <cell r="V31">
            <v>285556.28999999998</v>
          </cell>
          <cell r="W31">
            <v>311232.69</v>
          </cell>
          <cell r="X31">
            <v>154833.69</v>
          </cell>
          <cell r="Y31">
            <v>14193</v>
          </cell>
          <cell r="Z31">
            <v>28386</v>
          </cell>
          <cell r="AA31">
            <v>42579</v>
          </cell>
          <cell r="AB31">
            <v>56772</v>
          </cell>
          <cell r="AC31">
            <v>70965</v>
          </cell>
          <cell r="AD31">
            <v>85158</v>
          </cell>
          <cell r="AE31">
            <v>108461.5</v>
          </cell>
          <cell r="AF31">
            <v>114990.1</v>
          </cell>
          <cell r="AG31">
            <v>121518.70000000001</v>
          </cell>
          <cell r="AH31">
            <v>128047.30000000002</v>
          </cell>
          <cell r="AI31">
            <v>134575.90000000002</v>
          </cell>
          <cell r="AJ31">
            <v>141104.50000000003</v>
          </cell>
          <cell r="AK31">
            <v>605680</v>
          </cell>
          <cell r="AL31">
            <v>0</v>
          </cell>
          <cell r="AM31">
            <v>3915</v>
          </cell>
          <cell r="AN31">
            <v>21640</v>
          </cell>
          <cell r="AO31">
            <v>21640</v>
          </cell>
          <cell r="AP31">
            <v>21640</v>
          </cell>
          <cell r="AQ31">
            <v>21640</v>
          </cell>
          <cell r="AR31">
            <v>21640</v>
          </cell>
          <cell r="AS31">
            <v>96412.09</v>
          </cell>
          <cell r="AT31">
            <v>25676.400000000001</v>
          </cell>
          <cell r="AU31">
            <v>25676.400000000001</v>
          </cell>
          <cell r="AV31">
            <v>25676.400000000001</v>
          </cell>
          <cell r="AW31">
            <v>25676.400000000001</v>
          </cell>
          <cell r="AX31">
            <v>-156399</v>
          </cell>
          <cell r="AY31">
            <v>14193</v>
          </cell>
          <cell r="AZ31">
            <v>14193</v>
          </cell>
          <cell r="BA31">
            <v>14193</v>
          </cell>
          <cell r="BB31">
            <v>14193</v>
          </cell>
          <cell r="BC31">
            <v>14193</v>
          </cell>
          <cell r="BD31">
            <v>14193</v>
          </cell>
          <cell r="BE31">
            <v>23303.5</v>
          </cell>
          <cell r="BF31">
            <v>6528.6</v>
          </cell>
          <cell r="BG31">
            <v>6528.6</v>
          </cell>
          <cell r="BH31">
            <v>6528.6</v>
          </cell>
          <cell r="BI31">
            <v>6528.6</v>
          </cell>
          <cell r="BJ31">
            <v>6528.6</v>
          </cell>
          <cell r="BK31">
            <v>605680</v>
          </cell>
        </row>
        <row r="32">
          <cell r="L32" t="str">
            <v>8011111.803901</v>
          </cell>
          <cell r="M32">
            <v>2455</v>
          </cell>
          <cell r="N32">
            <v>5101</v>
          </cell>
          <cell r="O32">
            <v>8194</v>
          </cell>
          <cell r="P32">
            <v>11265</v>
          </cell>
          <cell r="Q32">
            <v>17123</v>
          </cell>
          <cell r="R32">
            <v>24987</v>
          </cell>
          <cell r="S32">
            <v>28012</v>
          </cell>
          <cell r="T32">
            <v>31100</v>
          </cell>
          <cell r="U32">
            <v>34371</v>
          </cell>
          <cell r="V32">
            <v>37497</v>
          </cell>
          <cell r="W32">
            <v>40623</v>
          </cell>
          <cell r="X32">
            <v>43746</v>
          </cell>
          <cell r="Y32">
            <v>3628</v>
          </cell>
          <cell r="Z32">
            <v>7256</v>
          </cell>
          <cell r="AA32">
            <v>10129</v>
          </cell>
          <cell r="AB32">
            <v>13448</v>
          </cell>
          <cell r="AC32">
            <v>16093</v>
          </cell>
          <cell r="AD32">
            <v>20070</v>
          </cell>
          <cell r="AE32">
            <v>23791</v>
          </cell>
          <cell r="AF32">
            <v>27415</v>
          </cell>
          <cell r="AG32">
            <v>30525</v>
          </cell>
          <cell r="AH32">
            <v>33635</v>
          </cell>
          <cell r="AI32">
            <v>37070</v>
          </cell>
          <cell r="AJ32">
            <v>40920</v>
          </cell>
          <cell r="AK32">
            <v>3452</v>
          </cell>
          <cell r="AL32">
            <v>0</v>
          </cell>
          <cell r="AM32">
            <v>2455</v>
          </cell>
          <cell r="AN32">
            <v>2646</v>
          </cell>
          <cell r="AO32">
            <v>3093</v>
          </cell>
          <cell r="AP32">
            <v>3071</v>
          </cell>
          <cell r="AQ32">
            <v>5858</v>
          </cell>
          <cell r="AR32">
            <v>7864</v>
          </cell>
          <cell r="AS32">
            <v>3025</v>
          </cell>
          <cell r="AT32">
            <v>3088</v>
          </cell>
          <cell r="AU32">
            <v>3271</v>
          </cell>
          <cell r="AV32">
            <v>3126</v>
          </cell>
          <cell r="AW32">
            <v>3126</v>
          </cell>
          <cell r="AX32">
            <v>3123</v>
          </cell>
          <cell r="AY32">
            <v>3628</v>
          </cell>
          <cell r="AZ32">
            <v>3628</v>
          </cell>
          <cell r="BA32">
            <v>2873</v>
          </cell>
          <cell r="BB32">
            <v>3319</v>
          </cell>
          <cell r="BC32">
            <v>2645</v>
          </cell>
          <cell r="BD32">
            <v>3977</v>
          </cell>
          <cell r="BE32">
            <v>3721</v>
          </cell>
          <cell r="BF32">
            <v>3624</v>
          </cell>
          <cell r="BG32">
            <v>3110</v>
          </cell>
          <cell r="BH32">
            <v>3110</v>
          </cell>
          <cell r="BI32">
            <v>3435</v>
          </cell>
          <cell r="BJ32">
            <v>3850</v>
          </cell>
          <cell r="BK32">
            <v>3452</v>
          </cell>
        </row>
        <row r="33">
          <cell r="L33" t="str">
            <v>8011111.803902</v>
          </cell>
          <cell r="M33">
            <v>110176</v>
          </cell>
          <cell r="N33">
            <v>220750</v>
          </cell>
          <cell r="O33">
            <v>331324</v>
          </cell>
          <cell r="P33">
            <v>442782</v>
          </cell>
          <cell r="Q33">
            <v>555467</v>
          </cell>
          <cell r="R33">
            <v>671323</v>
          </cell>
          <cell r="S33">
            <v>782351.5</v>
          </cell>
          <cell r="T33">
            <v>899573.5</v>
          </cell>
          <cell r="U33">
            <v>1016795.5</v>
          </cell>
          <cell r="V33">
            <v>1134017.5</v>
          </cell>
          <cell r="W33">
            <v>1251239.5</v>
          </cell>
          <cell r="X33">
            <v>1368462</v>
          </cell>
          <cell r="Y33">
            <v>123207</v>
          </cell>
          <cell r="Z33">
            <v>246413</v>
          </cell>
          <cell r="AA33">
            <v>371248</v>
          </cell>
          <cell r="AB33">
            <v>496516</v>
          </cell>
          <cell r="AC33">
            <v>624769</v>
          </cell>
          <cell r="AD33">
            <v>755594</v>
          </cell>
          <cell r="AE33">
            <v>881355.5</v>
          </cell>
          <cell r="AF33">
            <v>1015336.5</v>
          </cell>
          <cell r="AG33">
            <v>1149685.5</v>
          </cell>
          <cell r="AH33">
            <v>1284034.5</v>
          </cell>
          <cell r="AI33">
            <v>1419592.5</v>
          </cell>
          <cell r="AJ33">
            <v>1555151</v>
          </cell>
          <cell r="AK33">
            <v>0</v>
          </cell>
          <cell r="AL33">
            <v>0</v>
          </cell>
          <cell r="AM33">
            <v>110176</v>
          </cell>
          <cell r="AN33">
            <v>110574</v>
          </cell>
          <cell r="AO33">
            <v>110574</v>
          </cell>
          <cell r="AP33">
            <v>111458</v>
          </cell>
          <cell r="AQ33">
            <v>112685</v>
          </cell>
          <cell r="AR33">
            <v>115856</v>
          </cell>
          <cell r="AS33">
            <v>111028.5</v>
          </cell>
          <cell r="AT33">
            <v>117222</v>
          </cell>
          <cell r="AU33">
            <v>117222</v>
          </cell>
          <cell r="AV33">
            <v>117222</v>
          </cell>
          <cell r="AW33">
            <v>117222</v>
          </cell>
          <cell r="AX33">
            <v>117222.5</v>
          </cell>
          <cell r="AY33">
            <v>123207</v>
          </cell>
          <cell r="AZ33">
            <v>123206</v>
          </cell>
          <cell r="BA33">
            <v>124835</v>
          </cell>
          <cell r="BB33">
            <v>125268</v>
          </cell>
          <cell r="BC33">
            <v>128253</v>
          </cell>
          <cell r="BD33">
            <v>130825</v>
          </cell>
          <cell r="BE33">
            <v>125761.5</v>
          </cell>
          <cell r="BF33">
            <v>133981</v>
          </cell>
          <cell r="BG33">
            <v>134349</v>
          </cell>
          <cell r="BH33">
            <v>134349</v>
          </cell>
          <cell r="BI33">
            <v>135558</v>
          </cell>
          <cell r="BJ33">
            <v>135558.5</v>
          </cell>
          <cell r="BK33">
            <v>0</v>
          </cell>
        </row>
        <row r="34">
          <cell r="L34" t="str">
            <v>8011111.803903</v>
          </cell>
          <cell r="M34">
            <v>-118073</v>
          </cell>
          <cell r="N34">
            <v>-171490</v>
          </cell>
          <cell r="O34">
            <v>-246804</v>
          </cell>
          <cell r="P34">
            <v>-276518</v>
          </cell>
          <cell r="Q34">
            <v>-361276</v>
          </cell>
          <cell r="R34">
            <v>-438865</v>
          </cell>
          <cell r="S34">
            <v>-549838</v>
          </cell>
          <cell r="T34">
            <v>-618334</v>
          </cell>
          <cell r="U34">
            <v>-586761</v>
          </cell>
          <cell r="V34">
            <v>-674255</v>
          </cell>
          <cell r="W34">
            <v>-784162</v>
          </cell>
          <cell r="X34">
            <v>-746573</v>
          </cell>
          <cell r="Y34">
            <v>-30603</v>
          </cell>
          <cell r="Z34">
            <v>-30603</v>
          </cell>
          <cell r="AA34">
            <v>-62678</v>
          </cell>
          <cell r="AB34">
            <v>-124203</v>
          </cell>
          <cell r="AC34">
            <v>-196421</v>
          </cell>
          <cell r="AD34">
            <v>-325760</v>
          </cell>
          <cell r="AE34">
            <v>-370595</v>
          </cell>
          <cell r="AF34">
            <v>-498470</v>
          </cell>
          <cell r="AG34">
            <v>-521571</v>
          </cell>
          <cell r="AH34">
            <v>-603976</v>
          </cell>
          <cell r="AI34">
            <v>-669344</v>
          </cell>
          <cell r="AJ34">
            <v>-723641</v>
          </cell>
          <cell r="AK34">
            <v>-102638</v>
          </cell>
          <cell r="AL34">
            <v>0</v>
          </cell>
          <cell r="AM34">
            <v>-118073</v>
          </cell>
          <cell r="AN34">
            <v>-53417</v>
          </cell>
          <cell r="AO34">
            <v>-75314</v>
          </cell>
          <cell r="AP34">
            <v>-29714</v>
          </cell>
          <cell r="AQ34">
            <v>-84758</v>
          </cell>
          <cell r="AR34">
            <v>-77589</v>
          </cell>
          <cell r="AS34">
            <v>-110973</v>
          </cell>
          <cell r="AT34">
            <v>-68496</v>
          </cell>
          <cell r="AU34">
            <v>31573</v>
          </cell>
          <cell r="AV34">
            <v>-87494</v>
          </cell>
          <cell r="AW34">
            <v>-109907</v>
          </cell>
          <cell r="AX34">
            <v>37589</v>
          </cell>
          <cell r="AY34">
            <v>-30603</v>
          </cell>
          <cell r="AZ34">
            <v>0</v>
          </cell>
          <cell r="BA34">
            <v>-32075</v>
          </cell>
          <cell r="BB34">
            <v>-61525</v>
          </cell>
          <cell r="BC34">
            <v>-72218</v>
          </cell>
          <cell r="BD34">
            <v>-129339</v>
          </cell>
          <cell r="BE34">
            <v>-44835</v>
          </cell>
          <cell r="BF34">
            <v>-127875</v>
          </cell>
          <cell r="BG34">
            <v>-23101</v>
          </cell>
          <cell r="BH34">
            <v>-82405</v>
          </cell>
          <cell r="BI34">
            <v>-65368</v>
          </cell>
          <cell r="BJ34">
            <v>-54297</v>
          </cell>
          <cell r="BK34">
            <v>-102638</v>
          </cell>
        </row>
        <row r="35">
          <cell r="L35" t="str">
            <v>8011111.803904</v>
          </cell>
          <cell r="M35">
            <v>0</v>
          </cell>
          <cell r="N35">
            <v>38461.86</v>
          </cell>
          <cell r="O35">
            <v>38274.39</v>
          </cell>
          <cell r="P35">
            <v>38274.39</v>
          </cell>
          <cell r="Q35">
            <v>38274.39</v>
          </cell>
          <cell r="R35">
            <v>44295.39</v>
          </cell>
          <cell r="S35">
            <v>44295.39</v>
          </cell>
          <cell r="T35">
            <v>66691.69</v>
          </cell>
          <cell r="U35">
            <v>66691.69</v>
          </cell>
          <cell r="V35">
            <v>85775.38</v>
          </cell>
          <cell r="W35">
            <v>85775.38</v>
          </cell>
          <cell r="X35">
            <v>85775.38</v>
          </cell>
          <cell r="Y35">
            <v>0</v>
          </cell>
          <cell r="Z35">
            <v>0</v>
          </cell>
          <cell r="AA35">
            <v>37387.800000000003</v>
          </cell>
          <cell r="AB35">
            <v>37387.800000000003</v>
          </cell>
          <cell r="AC35">
            <v>37387.800000000003</v>
          </cell>
          <cell r="AD35">
            <v>37387.800000000003</v>
          </cell>
          <cell r="AE35">
            <v>49243.64</v>
          </cell>
          <cell r="AF35">
            <v>49243.64</v>
          </cell>
          <cell r="AG35">
            <v>61985.67</v>
          </cell>
          <cell r="AH35">
            <v>63116.65</v>
          </cell>
          <cell r="AI35">
            <v>63116.65</v>
          </cell>
          <cell r="AJ35">
            <v>76828.649999999994</v>
          </cell>
          <cell r="AK35">
            <v>0</v>
          </cell>
          <cell r="AL35">
            <v>0</v>
          </cell>
          <cell r="AM35">
            <v>0</v>
          </cell>
          <cell r="AN35">
            <v>38461.86</v>
          </cell>
          <cell r="AO35">
            <v>-187.47</v>
          </cell>
          <cell r="AP35">
            <v>0</v>
          </cell>
          <cell r="AQ35">
            <v>0</v>
          </cell>
          <cell r="AR35">
            <v>6021</v>
          </cell>
          <cell r="AS35">
            <v>0</v>
          </cell>
          <cell r="AT35">
            <v>22396.3</v>
          </cell>
          <cell r="AU35">
            <v>0</v>
          </cell>
          <cell r="AV35">
            <v>19083.689999999999</v>
          </cell>
          <cell r="AW35">
            <v>0</v>
          </cell>
          <cell r="AX35">
            <v>0</v>
          </cell>
          <cell r="AY35">
            <v>0</v>
          </cell>
          <cell r="AZ35">
            <v>0</v>
          </cell>
          <cell r="BA35">
            <v>37387.800000000003</v>
          </cell>
          <cell r="BB35">
            <v>0</v>
          </cell>
          <cell r="BC35">
            <v>0</v>
          </cell>
          <cell r="BD35">
            <v>0</v>
          </cell>
          <cell r="BE35">
            <v>11855.84</v>
          </cell>
          <cell r="BF35">
            <v>0</v>
          </cell>
          <cell r="BG35">
            <v>12742.03</v>
          </cell>
          <cell r="BH35">
            <v>1130.98</v>
          </cell>
          <cell r="BI35">
            <v>0</v>
          </cell>
          <cell r="BJ35">
            <v>13712</v>
          </cell>
          <cell r="BK35">
            <v>0</v>
          </cell>
        </row>
        <row r="36">
          <cell r="L36" t="str">
            <v>8011111.803905</v>
          </cell>
          <cell r="M36">
            <v>3300</v>
          </cell>
          <cell r="N36">
            <v>6600</v>
          </cell>
          <cell r="O36">
            <v>9900</v>
          </cell>
          <cell r="P36">
            <v>13200</v>
          </cell>
          <cell r="Q36">
            <v>16500</v>
          </cell>
          <cell r="R36">
            <v>19800</v>
          </cell>
          <cell r="S36">
            <v>23100</v>
          </cell>
          <cell r="T36">
            <v>26400</v>
          </cell>
          <cell r="U36">
            <v>29700</v>
          </cell>
          <cell r="V36">
            <v>33000</v>
          </cell>
          <cell r="W36">
            <v>36300</v>
          </cell>
          <cell r="X36">
            <v>39600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3300</v>
          </cell>
          <cell r="AN36">
            <v>3300</v>
          </cell>
          <cell r="AO36">
            <v>3300</v>
          </cell>
          <cell r="AP36">
            <v>3300</v>
          </cell>
          <cell r="AQ36">
            <v>3300</v>
          </cell>
          <cell r="AR36">
            <v>3300</v>
          </cell>
          <cell r="AS36">
            <v>3300</v>
          </cell>
          <cell r="AT36">
            <v>3300</v>
          </cell>
          <cell r="AU36">
            <v>3300</v>
          </cell>
          <cell r="AV36">
            <v>3300</v>
          </cell>
          <cell r="AW36">
            <v>3300</v>
          </cell>
          <cell r="AX36">
            <v>3300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L37" t="str">
            <v>8011111.803906</v>
          </cell>
          <cell r="M37">
            <v>0</v>
          </cell>
          <cell r="N37">
            <v>0</v>
          </cell>
          <cell r="O37">
            <v>0</v>
          </cell>
          <cell r="P37">
            <v>3070</v>
          </cell>
          <cell r="Q37">
            <v>3070</v>
          </cell>
          <cell r="R37">
            <v>3070</v>
          </cell>
          <cell r="S37">
            <v>3070</v>
          </cell>
          <cell r="T37">
            <v>3070</v>
          </cell>
          <cell r="U37">
            <v>3070</v>
          </cell>
          <cell r="V37">
            <v>3570</v>
          </cell>
          <cell r="W37">
            <v>3570</v>
          </cell>
          <cell r="X37">
            <v>3570</v>
          </cell>
          <cell r="Y37">
            <v>480</v>
          </cell>
          <cell r="Z37">
            <v>480</v>
          </cell>
          <cell r="AA37">
            <v>480</v>
          </cell>
          <cell r="AB37">
            <v>480</v>
          </cell>
          <cell r="AC37">
            <v>1526</v>
          </cell>
          <cell r="AD37">
            <v>1526</v>
          </cell>
          <cell r="AE37">
            <v>1526</v>
          </cell>
          <cell r="AF37">
            <v>2004</v>
          </cell>
          <cell r="AG37">
            <v>2004</v>
          </cell>
          <cell r="AH37">
            <v>2004</v>
          </cell>
          <cell r="AI37">
            <v>2004</v>
          </cell>
          <cell r="AJ37">
            <v>2004</v>
          </cell>
          <cell r="AK37">
            <v>0</v>
          </cell>
          <cell r="AL37">
            <v>0</v>
          </cell>
          <cell r="AM37">
            <v>0</v>
          </cell>
          <cell r="AN37">
            <v>0</v>
          </cell>
          <cell r="AO37">
            <v>0</v>
          </cell>
          <cell r="AP37">
            <v>3070</v>
          </cell>
          <cell r="AQ37">
            <v>0</v>
          </cell>
          <cell r="AR37">
            <v>0</v>
          </cell>
          <cell r="AS37">
            <v>0</v>
          </cell>
          <cell r="AT37">
            <v>0</v>
          </cell>
          <cell r="AU37">
            <v>0</v>
          </cell>
          <cell r="AV37">
            <v>500</v>
          </cell>
          <cell r="AW37">
            <v>0</v>
          </cell>
          <cell r="AX37">
            <v>0</v>
          </cell>
          <cell r="AY37">
            <v>480</v>
          </cell>
          <cell r="AZ37">
            <v>0</v>
          </cell>
          <cell r="BA37">
            <v>0</v>
          </cell>
          <cell r="BB37">
            <v>0</v>
          </cell>
          <cell r="BC37">
            <v>1046</v>
          </cell>
          <cell r="BD37">
            <v>0</v>
          </cell>
          <cell r="BE37">
            <v>0</v>
          </cell>
          <cell r="BF37">
            <v>478</v>
          </cell>
          <cell r="BG37">
            <v>0</v>
          </cell>
          <cell r="BH37">
            <v>0</v>
          </cell>
          <cell r="BI37">
            <v>0</v>
          </cell>
          <cell r="BJ37">
            <v>0</v>
          </cell>
          <cell r="BK37">
            <v>0</v>
          </cell>
        </row>
        <row r="38">
          <cell r="L38" t="str">
            <v>8011111.803907</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L39" t="str">
            <v>8011111.804101</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L40" t="str">
            <v>8011111.804201</v>
          </cell>
          <cell r="M40">
            <v>442827</v>
          </cell>
          <cell r="N40">
            <v>607128</v>
          </cell>
          <cell r="O40">
            <v>607128</v>
          </cell>
          <cell r="P40">
            <v>607128</v>
          </cell>
          <cell r="Q40">
            <v>607128</v>
          </cell>
          <cell r="R40">
            <v>1671296</v>
          </cell>
          <cell r="S40">
            <v>1651858</v>
          </cell>
          <cell r="T40">
            <v>1817827</v>
          </cell>
          <cell r="U40">
            <v>1267027</v>
          </cell>
          <cell r="V40">
            <v>1567027</v>
          </cell>
          <cell r="W40">
            <v>1667867</v>
          </cell>
          <cell r="X40">
            <v>1863626</v>
          </cell>
          <cell r="Y40">
            <v>-74579.360000000001</v>
          </cell>
          <cell r="Z40">
            <v>-74579.360000000001</v>
          </cell>
          <cell r="AA40">
            <v>1023590.64</v>
          </cell>
          <cell r="AB40">
            <v>531514.76</v>
          </cell>
          <cell r="AC40">
            <v>1624309.76</v>
          </cell>
          <cell r="AD40">
            <v>1624309.76</v>
          </cell>
          <cell r="AE40">
            <v>1720859.76</v>
          </cell>
          <cell r="AF40">
            <v>2306949.7599999998</v>
          </cell>
          <cell r="AG40">
            <v>2512913.23</v>
          </cell>
          <cell r="AH40">
            <v>2576366.65</v>
          </cell>
          <cell r="AI40">
            <v>2725316.65</v>
          </cell>
          <cell r="AJ40">
            <v>2725316.65</v>
          </cell>
          <cell r="AK40">
            <v>100000</v>
          </cell>
          <cell r="AL40">
            <v>0</v>
          </cell>
          <cell r="AM40">
            <v>442827</v>
          </cell>
          <cell r="AN40">
            <v>164301</v>
          </cell>
          <cell r="AO40">
            <v>0</v>
          </cell>
          <cell r="AP40">
            <v>0</v>
          </cell>
          <cell r="AQ40">
            <v>0</v>
          </cell>
          <cell r="AR40">
            <v>1064168</v>
          </cell>
          <cell r="AS40">
            <v>-19438</v>
          </cell>
          <cell r="AT40">
            <v>165969</v>
          </cell>
          <cell r="AU40">
            <v>-550800</v>
          </cell>
          <cell r="AV40">
            <v>300000</v>
          </cell>
          <cell r="AW40">
            <v>100840</v>
          </cell>
          <cell r="AX40">
            <v>195759</v>
          </cell>
          <cell r="AY40">
            <v>-74579.360000000001</v>
          </cell>
          <cell r="AZ40">
            <v>0</v>
          </cell>
          <cell r="BA40">
            <v>1098170</v>
          </cell>
          <cell r="BB40">
            <v>-492075.88</v>
          </cell>
          <cell r="BC40">
            <v>1092795</v>
          </cell>
          <cell r="BD40">
            <v>0</v>
          </cell>
          <cell r="BE40">
            <v>96550</v>
          </cell>
          <cell r="BF40">
            <v>586090</v>
          </cell>
          <cell r="BG40">
            <v>205963.47</v>
          </cell>
          <cell r="BH40">
            <v>63453.42</v>
          </cell>
          <cell r="BI40">
            <v>148950</v>
          </cell>
          <cell r="BJ40">
            <v>0</v>
          </cell>
          <cell r="BK40">
            <v>100000</v>
          </cell>
        </row>
        <row r="41">
          <cell r="L41" t="str">
            <v>8011111.804301</v>
          </cell>
          <cell r="M41">
            <v>0</v>
          </cell>
          <cell r="N41">
            <v>0</v>
          </cell>
          <cell r="O41">
            <v>13490</v>
          </cell>
          <cell r="P41">
            <v>13490</v>
          </cell>
          <cell r="Q41">
            <v>13490</v>
          </cell>
          <cell r="R41">
            <v>1213490</v>
          </cell>
          <cell r="S41">
            <v>1213490</v>
          </cell>
          <cell r="T41">
            <v>795221</v>
          </cell>
          <cell r="U41">
            <v>795221</v>
          </cell>
          <cell r="V41">
            <v>795221</v>
          </cell>
          <cell r="W41">
            <v>795221</v>
          </cell>
          <cell r="X41">
            <v>795221</v>
          </cell>
          <cell r="Y41">
            <v>0</v>
          </cell>
          <cell r="Z41">
            <v>0</v>
          </cell>
          <cell r="AA41">
            <v>0</v>
          </cell>
          <cell r="AB41">
            <v>0</v>
          </cell>
          <cell r="AC41">
            <v>1700000</v>
          </cell>
          <cell r="AD41">
            <v>1700000</v>
          </cell>
          <cell r="AE41">
            <v>998355</v>
          </cell>
          <cell r="AF41">
            <v>998355</v>
          </cell>
          <cell r="AG41">
            <v>998355</v>
          </cell>
          <cell r="AH41">
            <v>998355</v>
          </cell>
          <cell r="AI41">
            <v>998355</v>
          </cell>
          <cell r="AJ41">
            <v>998355</v>
          </cell>
          <cell r="AK41">
            <v>0</v>
          </cell>
          <cell r="AL41">
            <v>0</v>
          </cell>
          <cell r="AM41">
            <v>0</v>
          </cell>
          <cell r="AN41">
            <v>0</v>
          </cell>
          <cell r="AO41">
            <v>13490</v>
          </cell>
          <cell r="AP41">
            <v>0</v>
          </cell>
          <cell r="AQ41">
            <v>0</v>
          </cell>
          <cell r="AR41">
            <v>1200000</v>
          </cell>
          <cell r="AS41">
            <v>0</v>
          </cell>
          <cell r="AT41">
            <v>-418269</v>
          </cell>
          <cell r="AU41">
            <v>0</v>
          </cell>
          <cell r="AV41">
            <v>0</v>
          </cell>
          <cell r="AW41">
            <v>0</v>
          </cell>
          <cell r="AX41">
            <v>0</v>
          </cell>
          <cell r="AY41">
            <v>0</v>
          </cell>
          <cell r="AZ41">
            <v>0</v>
          </cell>
          <cell r="BA41">
            <v>0</v>
          </cell>
          <cell r="BB41">
            <v>0</v>
          </cell>
          <cell r="BC41">
            <v>1700000</v>
          </cell>
          <cell r="BD41">
            <v>0</v>
          </cell>
          <cell r="BE41">
            <v>-701645</v>
          </cell>
          <cell r="BF41">
            <v>0</v>
          </cell>
          <cell r="BG41">
            <v>0</v>
          </cell>
          <cell r="BH41">
            <v>0</v>
          </cell>
          <cell r="BI41">
            <v>0</v>
          </cell>
          <cell r="BJ41">
            <v>0</v>
          </cell>
          <cell r="BK41">
            <v>0</v>
          </cell>
        </row>
        <row r="42">
          <cell r="L42" t="str">
            <v>8011111.805101</v>
          </cell>
          <cell r="M42">
            <v>0</v>
          </cell>
          <cell r="N42">
            <v>0</v>
          </cell>
          <cell r="O42">
            <v>0</v>
          </cell>
          <cell r="P42">
            <v>0</v>
          </cell>
          <cell r="Q42">
            <v>0</v>
          </cell>
          <cell r="R42">
            <v>0</v>
          </cell>
          <cell r="S42">
            <v>0</v>
          </cell>
          <cell r="T42">
            <v>0</v>
          </cell>
          <cell r="U42">
            <v>0</v>
          </cell>
          <cell r="V42">
            <v>0</v>
          </cell>
          <cell r="W42">
            <v>0</v>
          </cell>
          <cell r="X42">
            <v>2100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2100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L43" t="str">
            <v>8011111.805101.ACC</v>
          </cell>
          <cell r="M43">
            <v>7554.18</v>
          </cell>
          <cell r="N43">
            <v>11976.18</v>
          </cell>
          <cell r="O43">
            <v>97933.03</v>
          </cell>
          <cell r="P43">
            <v>97933.03</v>
          </cell>
          <cell r="Q43">
            <v>106088.51</v>
          </cell>
          <cell r="R43">
            <v>199263.51</v>
          </cell>
          <cell r="S43">
            <v>199263.51</v>
          </cell>
          <cell r="T43">
            <v>291784.24</v>
          </cell>
          <cell r="U43">
            <v>333552.13</v>
          </cell>
          <cell r="V43">
            <v>297829.24</v>
          </cell>
          <cell r="W43">
            <v>382102.82</v>
          </cell>
          <cell r="X43">
            <v>383402.82</v>
          </cell>
          <cell r="Y43">
            <v>243161.09</v>
          </cell>
          <cell r="Z43">
            <v>243161.09</v>
          </cell>
          <cell r="AA43">
            <v>325660.90000000002</v>
          </cell>
          <cell r="AB43">
            <v>363593.29000000004</v>
          </cell>
          <cell r="AC43">
            <v>403605.79000000004</v>
          </cell>
          <cell r="AD43">
            <v>486576.04000000004</v>
          </cell>
          <cell r="AE43">
            <v>566600.95000000007</v>
          </cell>
          <cell r="AF43">
            <v>605788.45000000007</v>
          </cell>
          <cell r="AG43">
            <v>645388.66</v>
          </cell>
          <cell r="AH43">
            <v>645388.66</v>
          </cell>
          <cell r="AI43">
            <v>726238.74</v>
          </cell>
          <cell r="AJ43">
            <v>767076.33</v>
          </cell>
          <cell r="AK43">
            <v>82500.17</v>
          </cell>
          <cell r="AL43">
            <v>0</v>
          </cell>
          <cell r="AM43">
            <v>7554.18</v>
          </cell>
          <cell r="AN43">
            <v>4422</v>
          </cell>
          <cell r="AO43">
            <v>85956.85</v>
          </cell>
          <cell r="AP43">
            <v>0</v>
          </cell>
          <cell r="AQ43">
            <v>8155.48</v>
          </cell>
          <cell r="AR43">
            <v>93175</v>
          </cell>
          <cell r="AS43">
            <v>0</v>
          </cell>
          <cell r="AT43">
            <v>92520.73</v>
          </cell>
          <cell r="AU43">
            <v>41767.89</v>
          </cell>
          <cell r="AV43">
            <v>-35722.89</v>
          </cell>
          <cell r="AW43">
            <v>84273.58</v>
          </cell>
          <cell r="AX43">
            <v>1300</v>
          </cell>
          <cell r="AY43">
            <v>243161.09</v>
          </cell>
          <cell r="AZ43">
            <v>0</v>
          </cell>
          <cell r="BA43">
            <v>82499.81</v>
          </cell>
          <cell r="BB43">
            <v>37932.39</v>
          </cell>
          <cell r="BC43">
            <v>40012.5</v>
          </cell>
          <cell r="BD43">
            <v>82970.25</v>
          </cell>
          <cell r="BE43">
            <v>80024.91</v>
          </cell>
          <cell r="BF43">
            <v>39187.5</v>
          </cell>
          <cell r="BG43">
            <v>39600.21</v>
          </cell>
          <cell r="BH43">
            <v>0</v>
          </cell>
          <cell r="BI43">
            <v>80850.080000000002</v>
          </cell>
          <cell r="BJ43">
            <v>40837.589999999997</v>
          </cell>
          <cell r="BK43">
            <v>82500.17</v>
          </cell>
        </row>
        <row r="44">
          <cell r="L44" t="str">
            <v>8011111.805101.AIR</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L45" t="str">
            <v>8011111.805101.CAR</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L46" t="str">
            <v>8011111.805101.OTH</v>
          </cell>
          <cell r="M46">
            <v>0</v>
          </cell>
          <cell r="N46">
            <v>0</v>
          </cell>
          <cell r="O46">
            <v>77929.69</v>
          </cell>
          <cell r="P46">
            <v>77929.69</v>
          </cell>
          <cell r="Q46">
            <v>77929.69</v>
          </cell>
          <cell r="R46">
            <v>77929.69</v>
          </cell>
          <cell r="S46">
            <v>77929.69</v>
          </cell>
          <cell r="T46">
            <v>77929.69</v>
          </cell>
          <cell r="U46">
            <v>77929.69</v>
          </cell>
          <cell r="V46">
            <v>77929.69</v>
          </cell>
          <cell r="W46">
            <v>77929.69</v>
          </cell>
          <cell r="X46">
            <v>77929.69</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77929.69</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L47" t="str">
            <v>8011111.806101.ACC</v>
          </cell>
          <cell r="M47">
            <v>0</v>
          </cell>
          <cell r="N47">
            <v>13640</v>
          </cell>
          <cell r="O47">
            <v>40295.009999999995</v>
          </cell>
          <cell r="P47">
            <v>13883.009999999995</v>
          </cell>
          <cell r="Q47">
            <v>156600.01</v>
          </cell>
          <cell r="R47">
            <v>156600.01</v>
          </cell>
          <cell r="S47">
            <v>156600.01</v>
          </cell>
          <cell r="T47">
            <v>156600.01</v>
          </cell>
          <cell r="U47">
            <v>156600.01</v>
          </cell>
          <cell r="V47">
            <v>156600.01</v>
          </cell>
          <cell r="W47">
            <v>156600.01</v>
          </cell>
          <cell r="X47">
            <v>156600.01</v>
          </cell>
          <cell r="Y47">
            <v>14772</v>
          </cell>
          <cell r="Z47">
            <v>14772</v>
          </cell>
          <cell r="AA47">
            <v>14772</v>
          </cell>
          <cell r="AB47">
            <v>14772</v>
          </cell>
          <cell r="AC47">
            <v>14772</v>
          </cell>
          <cell r="AD47">
            <v>214209.35</v>
          </cell>
          <cell r="AE47">
            <v>227759.46000000002</v>
          </cell>
          <cell r="AF47">
            <v>227759.46000000002</v>
          </cell>
          <cell r="AG47">
            <v>254068.81000000003</v>
          </cell>
          <cell r="AH47">
            <v>254068.81000000003</v>
          </cell>
          <cell r="AI47">
            <v>254068.81000000003</v>
          </cell>
          <cell r="AJ47">
            <v>354622.81000000006</v>
          </cell>
          <cell r="AK47">
            <v>0</v>
          </cell>
          <cell r="AL47">
            <v>0</v>
          </cell>
          <cell r="AM47">
            <v>0</v>
          </cell>
          <cell r="AN47">
            <v>13640</v>
          </cell>
          <cell r="AO47">
            <v>26655.01</v>
          </cell>
          <cell r="AP47">
            <v>-26412</v>
          </cell>
          <cell r="AQ47">
            <v>142717</v>
          </cell>
          <cell r="AR47">
            <v>0</v>
          </cell>
          <cell r="AS47">
            <v>0</v>
          </cell>
          <cell r="AT47">
            <v>0</v>
          </cell>
          <cell r="AU47">
            <v>0</v>
          </cell>
          <cell r="AV47">
            <v>0</v>
          </cell>
          <cell r="AW47">
            <v>0</v>
          </cell>
          <cell r="AX47">
            <v>0</v>
          </cell>
          <cell r="AY47">
            <v>14772</v>
          </cell>
          <cell r="AZ47">
            <v>0</v>
          </cell>
          <cell r="BA47">
            <v>0</v>
          </cell>
          <cell r="BB47">
            <v>0</v>
          </cell>
          <cell r="BC47">
            <v>0</v>
          </cell>
          <cell r="BD47">
            <v>199437.35</v>
          </cell>
          <cell r="BE47">
            <v>13550.11</v>
          </cell>
          <cell r="BF47">
            <v>0</v>
          </cell>
          <cell r="BG47">
            <v>26309.35</v>
          </cell>
          <cell r="BH47">
            <v>0</v>
          </cell>
          <cell r="BI47">
            <v>0</v>
          </cell>
          <cell r="BJ47">
            <v>100554</v>
          </cell>
          <cell r="BK47">
            <v>0</v>
          </cell>
        </row>
        <row r="48">
          <cell r="L48" t="str">
            <v>8011111.806101.AIR</v>
          </cell>
          <cell r="M48">
            <v>0</v>
          </cell>
          <cell r="N48">
            <v>0</v>
          </cell>
          <cell r="O48">
            <v>0</v>
          </cell>
          <cell r="P48">
            <v>0</v>
          </cell>
          <cell r="Q48">
            <v>0</v>
          </cell>
          <cell r="R48">
            <v>78066.22</v>
          </cell>
          <cell r="S48">
            <v>213966.22</v>
          </cell>
          <cell r="T48">
            <v>213966.22</v>
          </cell>
          <cell r="U48">
            <v>213966.22</v>
          </cell>
          <cell r="V48">
            <v>213966.22</v>
          </cell>
          <cell r="W48">
            <v>287639.21999999997</v>
          </cell>
          <cell r="X48">
            <v>287639.21999999997</v>
          </cell>
          <cell r="Y48">
            <v>0</v>
          </cell>
          <cell r="Z48">
            <v>15641</v>
          </cell>
          <cell r="AA48">
            <v>75832.989999999991</v>
          </cell>
          <cell r="AB48">
            <v>75832.989999999991</v>
          </cell>
          <cell r="AC48">
            <v>75832.989999999991</v>
          </cell>
          <cell r="AD48">
            <v>75832.989999999991</v>
          </cell>
          <cell r="AE48">
            <v>75832.989999999991</v>
          </cell>
          <cell r="AF48">
            <v>75832.989999999991</v>
          </cell>
          <cell r="AG48">
            <v>75832.989999999991</v>
          </cell>
          <cell r="AH48">
            <v>262750.99</v>
          </cell>
          <cell r="AI48">
            <v>261750.99</v>
          </cell>
          <cell r="AJ48">
            <v>261750.99</v>
          </cell>
          <cell r="AK48">
            <v>0</v>
          </cell>
          <cell r="AL48">
            <v>0</v>
          </cell>
          <cell r="AM48">
            <v>0</v>
          </cell>
          <cell r="AN48">
            <v>0</v>
          </cell>
          <cell r="AO48">
            <v>0</v>
          </cell>
          <cell r="AP48">
            <v>0</v>
          </cell>
          <cell r="AQ48">
            <v>0</v>
          </cell>
          <cell r="AR48">
            <v>78066.22</v>
          </cell>
          <cell r="AS48">
            <v>135900</v>
          </cell>
          <cell r="AT48">
            <v>0</v>
          </cell>
          <cell r="AU48">
            <v>0</v>
          </cell>
          <cell r="AV48">
            <v>0</v>
          </cell>
          <cell r="AW48">
            <v>73673</v>
          </cell>
          <cell r="AX48">
            <v>0</v>
          </cell>
          <cell r="AY48">
            <v>0</v>
          </cell>
          <cell r="AZ48">
            <v>15641</v>
          </cell>
          <cell r="BA48">
            <v>60191.99</v>
          </cell>
          <cell r="BB48">
            <v>0</v>
          </cell>
          <cell r="BC48">
            <v>0</v>
          </cell>
          <cell r="BD48">
            <v>0</v>
          </cell>
          <cell r="BE48">
            <v>0</v>
          </cell>
          <cell r="BF48">
            <v>0</v>
          </cell>
          <cell r="BG48">
            <v>0</v>
          </cell>
          <cell r="BH48">
            <v>186918</v>
          </cell>
          <cell r="BI48">
            <v>-1000</v>
          </cell>
          <cell r="BJ48">
            <v>0</v>
          </cell>
          <cell r="BK48">
            <v>0</v>
          </cell>
        </row>
        <row r="49">
          <cell r="L49" t="str">
            <v>8011111.806101.CAR</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L50" t="str">
            <v>8011111.806101.OTH</v>
          </cell>
          <cell r="M50">
            <v>0</v>
          </cell>
          <cell r="N50">
            <v>0</v>
          </cell>
          <cell r="O50">
            <v>0</v>
          </cell>
          <cell r="P50">
            <v>9439</v>
          </cell>
          <cell r="Q50">
            <v>9439</v>
          </cell>
          <cell r="R50">
            <v>9436</v>
          </cell>
          <cell r="S50">
            <v>9436</v>
          </cell>
          <cell r="T50">
            <v>9436</v>
          </cell>
          <cell r="U50">
            <v>9436</v>
          </cell>
          <cell r="V50">
            <v>9436</v>
          </cell>
          <cell r="W50">
            <v>9436</v>
          </cell>
          <cell r="X50">
            <v>9436</v>
          </cell>
          <cell r="Y50">
            <v>10000</v>
          </cell>
          <cell r="Z50">
            <v>10000</v>
          </cell>
          <cell r="AA50">
            <v>13778.72</v>
          </cell>
          <cell r="AB50">
            <v>13778.72</v>
          </cell>
          <cell r="AC50">
            <v>13778.72</v>
          </cell>
          <cell r="AD50">
            <v>17817.34</v>
          </cell>
          <cell r="AE50">
            <v>22614.82</v>
          </cell>
          <cell r="AF50">
            <v>22614.82</v>
          </cell>
          <cell r="AG50">
            <v>22614.82</v>
          </cell>
          <cell r="AH50">
            <v>22614.82</v>
          </cell>
          <cell r="AI50">
            <v>22614.82</v>
          </cell>
          <cell r="AJ50">
            <v>22614.82</v>
          </cell>
          <cell r="AK50">
            <v>0</v>
          </cell>
          <cell r="AL50">
            <v>0</v>
          </cell>
          <cell r="AM50">
            <v>0</v>
          </cell>
          <cell r="AN50">
            <v>0</v>
          </cell>
          <cell r="AO50">
            <v>0</v>
          </cell>
          <cell r="AP50">
            <v>9439</v>
          </cell>
          <cell r="AQ50">
            <v>0</v>
          </cell>
          <cell r="AR50">
            <v>-3</v>
          </cell>
          <cell r="AS50">
            <v>0</v>
          </cell>
          <cell r="AT50">
            <v>0</v>
          </cell>
          <cell r="AU50">
            <v>0</v>
          </cell>
          <cell r="AV50">
            <v>0</v>
          </cell>
          <cell r="AW50">
            <v>0</v>
          </cell>
          <cell r="AX50">
            <v>0</v>
          </cell>
          <cell r="AY50">
            <v>10000</v>
          </cell>
          <cell r="AZ50">
            <v>0</v>
          </cell>
          <cell r="BA50">
            <v>3778.72</v>
          </cell>
          <cell r="BB50">
            <v>0</v>
          </cell>
          <cell r="BC50">
            <v>0</v>
          </cell>
          <cell r="BD50">
            <v>4038.62</v>
          </cell>
          <cell r="BE50">
            <v>4797.4799999999996</v>
          </cell>
          <cell r="BF50">
            <v>0</v>
          </cell>
          <cell r="BG50">
            <v>0</v>
          </cell>
          <cell r="BH50">
            <v>0</v>
          </cell>
          <cell r="BI50">
            <v>0</v>
          </cell>
          <cell r="BJ50">
            <v>0</v>
          </cell>
          <cell r="BK50">
            <v>0</v>
          </cell>
        </row>
        <row r="51">
          <cell r="L51" t="str">
            <v>8011111.805102</v>
          </cell>
          <cell r="M51">
            <v>21000</v>
          </cell>
          <cell r="N51">
            <v>63600</v>
          </cell>
          <cell r="O51">
            <v>285190</v>
          </cell>
          <cell r="P51">
            <v>306690</v>
          </cell>
          <cell r="Q51">
            <v>644090</v>
          </cell>
          <cell r="R51">
            <v>827230</v>
          </cell>
          <cell r="S51">
            <v>980780</v>
          </cell>
          <cell r="T51">
            <v>1159980</v>
          </cell>
          <cell r="U51">
            <v>1216510</v>
          </cell>
          <cell r="V51">
            <v>1433560</v>
          </cell>
          <cell r="W51">
            <v>1454960</v>
          </cell>
          <cell r="X51">
            <v>1446160</v>
          </cell>
          <cell r="Y51">
            <v>99700</v>
          </cell>
          <cell r="Z51">
            <v>164200</v>
          </cell>
          <cell r="AA51">
            <v>308900</v>
          </cell>
          <cell r="AB51">
            <v>371890</v>
          </cell>
          <cell r="AC51">
            <v>618990</v>
          </cell>
          <cell r="AD51">
            <v>808690</v>
          </cell>
          <cell r="AE51">
            <v>970340</v>
          </cell>
          <cell r="AF51">
            <v>1175990</v>
          </cell>
          <cell r="AG51">
            <v>1332090</v>
          </cell>
          <cell r="AH51">
            <v>1518190</v>
          </cell>
          <cell r="AI51">
            <v>1580520</v>
          </cell>
          <cell r="AJ51">
            <v>1627420</v>
          </cell>
          <cell r="AK51">
            <v>122500</v>
          </cell>
          <cell r="AL51">
            <v>0</v>
          </cell>
          <cell r="AM51">
            <v>21000</v>
          </cell>
          <cell r="AN51">
            <v>42600</v>
          </cell>
          <cell r="AO51">
            <v>221590</v>
          </cell>
          <cell r="AP51">
            <v>21500</v>
          </cell>
          <cell r="AQ51">
            <v>337400</v>
          </cell>
          <cell r="AR51">
            <v>183140</v>
          </cell>
          <cell r="AS51">
            <v>153550</v>
          </cell>
          <cell r="AT51">
            <v>179200</v>
          </cell>
          <cell r="AU51">
            <v>56530</v>
          </cell>
          <cell r="AV51">
            <v>217050</v>
          </cell>
          <cell r="AW51">
            <v>21400</v>
          </cell>
          <cell r="AX51">
            <v>-8800</v>
          </cell>
          <cell r="AY51">
            <v>99700</v>
          </cell>
          <cell r="AZ51">
            <v>64500</v>
          </cell>
          <cell r="BA51">
            <v>144700</v>
          </cell>
          <cell r="BB51">
            <v>62990</v>
          </cell>
          <cell r="BC51">
            <v>247100</v>
          </cell>
          <cell r="BD51">
            <v>189700</v>
          </cell>
          <cell r="BE51">
            <v>161650</v>
          </cell>
          <cell r="BF51">
            <v>205650</v>
          </cell>
          <cell r="BG51">
            <v>156100</v>
          </cell>
          <cell r="BH51">
            <v>186100</v>
          </cell>
          <cell r="BI51">
            <v>62330</v>
          </cell>
          <cell r="BJ51">
            <v>46900</v>
          </cell>
          <cell r="BK51">
            <v>122500</v>
          </cell>
        </row>
        <row r="52">
          <cell r="L52" t="str">
            <v>8011111.805201</v>
          </cell>
          <cell r="M52">
            <v>109497.60000000001</v>
          </cell>
          <cell r="N52">
            <v>143596.33000000002</v>
          </cell>
          <cell r="O52">
            <v>217504.5</v>
          </cell>
          <cell r="P52">
            <v>256119.5</v>
          </cell>
          <cell r="Q52">
            <v>307037.63</v>
          </cell>
          <cell r="R52">
            <v>370272.95</v>
          </cell>
          <cell r="S52">
            <v>609752.19999999995</v>
          </cell>
          <cell r="T52">
            <v>833743.62</v>
          </cell>
          <cell r="U52">
            <v>891713.62</v>
          </cell>
          <cell r="V52">
            <v>982153.75</v>
          </cell>
          <cell r="W52">
            <v>1010517.38</v>
          </cell>
          <cell r="X52">
            <v>1225533.18</v>
          </cell>
          <cell r="Y52">
            <v>33428.31</v>
          </cell>
          <cell r="Z52">
            <v>113148.31</v>
          </cell>
          <cell r="AA52">
            <v>163753.35</v>
          </cell>
          <cell r="AB52">
            <v>186127.35</v>
          </cell>
          <cell r="AC52">
            <v>195812.35</v>
          </cell>
          <cell r="AD52">
            <v>211351.95</v>
          </cell>
          <cell r="AE52">
            <v>220031.95</v>
          </cell>
          <cell r="AF52">
            <v>295092.95</v>
          </cell>
          <cell r="AG52">
            <v>315540.95</v>
          </cell>
          <cell r="AH52">
            <v>339860.58</v>
          </cell>
          <cell r="AI52">
            <v>343738.58</v>
          </cell>
          <cell r="AJ52">
            <v>417547.07</v>
          </cell>
          <cell r="AK52">
            <v>27357</v>
          </cell>
          <cell r="AL52">
            <v>0</v>
          </cell>
          <cell r="AM52">
            <v>109497.60000000001</v>
          </cell>
          <cell r="AN52">
            <v>34098.730000000003</v>
          </cell>
          <cell r="AO52">
            <v>73908.17</v>
          </cell>
          <cell r="AP52">
            <v>38615</v>
          </cell>
          <cell r="AQ52">
            <v>50918.13</v>
          </cell>
          <cell r="AR52">
            <v>63235.32</v>
          </cell>
          <cell r="AS52">
            <v>239479.25</v>
          </cell>
          <cell r="AT52">
            <v>223991.42</v>
          </cell>
          <cell r="AU52">
            <v>57970</v>
          </cell>
          <cell r="AV52">
            <v>90440.13</v>
          </cell>
          <cell r="AW52">
            <v>28363.63</v>
          </cell>
          <cell r="AX52">
            <v>215015.8</v>
          </cell>
          <cell r="AY52">
            <v>33428.31</v>
          </cell>
          <cell r="AZ52">
            <v>79720</v>
          </cell>
          <cell r="BA52">
            <v>50605.04</v>
          </cell>
          <cell r="BB52">
            <v>22374</v>
          </cell>
          <cell r="BC52">
            <v>9685</v>
          </cell>
          <cell r="BD52">
            <v>15539.6</v>
          </cell>
          <cell r="BE52">
            <v>8680</v>
          </cell>
          <cell r="BF52">
            <v>75061</v>
          </cell>
          <cell r="BG52">
            <v>20448</v>
          </cell>
          <cell r="BH52">
            <v>24319.63</v>
          </cell>
          <cell r="BI52">
            <v>3878</v>
          </cell>
          <cell r="BJ52">
            <v>73808.490000000005</v>
          </cell>
          <cell r="BK52">
            <v>27357</v>
          </cell>
        </row>
        <row r="53">
          <cell r="L53" t="str">
            <v>8011111.805301</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row>
        <row r="54">
          <cell r="L54" t="str">
            <v>8011111.808001</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L55" t="str">
            <v>8011111.808401.LEGAL</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L56" t="str">
            <v>8011111.808401.OTHER</v>
          </cell>
          <cell r="M56">
            <v>0</v>
          </cell>
          <cell r="N56">
            <v>0</v>
          </cell>
          <cell r="O56">
            <v>0</v>
          </cell>
          <cell r="P56">
            <v>0</v>
          </cell>
          <cell r="Q56">
            <v>0</v>
          </cell>
          <cell r="R56">
            <v>278776</v>
          </cell>
          <cell r="S56">
            <v>278776</v>
          </cell>
          <cell r="T56">
            <v>278776</v>
          </cell>
          <cell r="U56">
            <v>354187</v>
          </cell>
          <cell r="V56">
            <v>354187</v>
          </cell>
          <cell r="W56">
            <v>354187</v>
          </cell>
          <cell r="X56">
            <v>560069</v>
          </cell>
          <cell r="Y56">
            <v>0</v>
          </cell>
          <cell r="Z56">
            <v>0</v>
          </cell>
          <cell r="AA56">
            <v>0</v>
          </cell>
          <cell r="AB56">
            <v>0</v>
          </cell>
          <cell r="AC56">
            <v>0</v>
          </cell>
          <cell r="AD56">
            <v>0</v>
          </cell>
          <cell r="AE56">
            <v>0</v>
          </cell>
          <cell r="AF56">
            <v>0</v>
          </cell>
          <cell r="AG56">
            <v>0</v>
          </cell>
          <cell r="AH56">
            <v>196170</v>
          </cell>
          <cell r="AI56">
            <v>196170</v>
          </cell>
          <cell r="AJ56">
            <v>1087770</v>
          </cell>
          <cell r="AK56">
            <v>0</v>
          </cell>
          <cell r="AL56">
            <v>0</v>
          </cell>
          <cell r="AM56">
            <v>0</v>
          </cell>
          <cell r="AN56">
            <v>0</v>
          </cell>
          <cell r="AO56">
            <v>0</v>
          </cell>
          <cell r="AP56">
            <v>0</v>
          </cell>
          <cell r="AQ56">
            <v>0</v>
          </cell>
          <cell r="AR56">
            <v>278776</v>
          </cell>
          <cell r="AS56">
            <v>0</v>
          </cell>
          <cell r="AT56">
            <v>0</v>
          </cell>
          <cell r="AU56">
            <v>75411</v>
          </cell>
          <cell r="AV56">
            <v>0</v>
          </cell>
          <cell r="AW56">
            <v>0</v>
          </cell>
          <cell r="AX56">
            <v>205882</v>
          </cell>
          <cell r="AY56">
            <v>0</v>
          </cell>
          <cell r="AZ56">
            <v>0</v>
          </cell>
          <cell r="BA56">
            <v>0</v>
          </cell>
          <cell r="BB56">
            <v>0</v>
          </cell>
          <cell r="BC56">
            <v>0</v>
          </cell>
          <cell r="BD56">
            <v>0</v>
          </cell>
          <cell r="BE56">
            <v>0</v>
          </cell>
          <cell r="BF56">
            <v>0</v>
          </cell>
          <cell r="BG56">
            <v>0</v>
          </cell>
          <cell r="BH56">
            <v>196170</v>
          </cell>
          <cell r="BI56">
            <v>0</v>
          </cell>
          <cell r="BJ56">
            <v>891600</v>
          </cell>
          <cell r="BK56">
            <v>0</v>
          </cell>
        </row>
        <row r="57">
          <cell r="L57" t="str">
            <v>8011111.809901</v>
          </cell>
          <cell r="M57">
            <v>0</v>
          </cell>
          <cell r="N57">
            <v>-1220</v>
          </cell>
          <cell r="O57">
            <v>-1220</v>
          </cell>
          <cell r="P57">
            <v>-1220</v>
          </cell>
          <cell r="Q57">
            <v>-1220</v>
          </cell>
          <cell r="R57">
            <v>-1220</v>
          </cell>
          <cell r="S57">
            <v>-1220</v>
          </cell>
          <cell r="T57">
            <v>-1220</v>
          </cell>
          <cell r="U57">
            <v>-1220</v>
          </cell>
          <cell r="V57">
            <v>-1220</v>
          </cell>
          <cell r="W57">
            <v>246534.8</v>
          </cell>
          <cell r="X57">
            <v>246534.8</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-1220</v>
          </cell>
          <cell r="AO57">
            <v>0</v>
          </cell>
          <cell r="AP57">
            <v>0</v>
          </cell>
          <cell r="AQ57">
            <v>0</v>
          </cell>
          <cell r="AR57">
            <v>0</v>
          </cell>
          <cell r="AS57">
            <v>0</v>
          </cell>
          <cell r="AT57">
            <v>0</v>
          </cell>
          <cell r="AU57">
            <v>0</v>
          </cell>
          <cell r="AV57">
            <v>0</v>
          </cell>
          <cell r="AW57">
            <v>247754.8</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L58" t="str">
            <v>8011111.809902</v>
          </cell>
          <cell r="M58">
            <v>4400</v>
          </cell>
          <cell r="N58">
            <v>44840</v>
          </cell>
          <cell r="O58">
            <v>44840</v>
          </cell>
          <cell r="P58">
            <v>44840</v>
          </cell>
          <cell r="Q58">
            <v>44840</v>
          </cell>
          <cell r="R58">
            <v>44840</v>
          </cell>
          <cell r="S58">
            <v>55840</v>
          </cell>
          <cell r="T58">
            <v>55840</v>
          </cell>
          <cell r="U58">
            <v>55840</v>
          </cell>
          <cell r="V58">
            <v>55840</v>
          </cell>
          <cell r="W58">
            <v>121545</v>
          </cell>
          <cell r="X58">
            <v>511623.8</v>
          </cell>
          <cell r="Y58">
            <v>0</v>
          </cell>
          <cell r="Z58">
            <v>72089.5</v>
          </cell>
          <cell r="AA58">
            <v>72089.5</v>
          </cell>
          <cell r="AB58">
            <v>72089.5</v>
          </cell>
          <cell r="AC58">
            <v>72089.5</v>
          </cell>
          <cell r="AD58">
            <v>88133.5</v>
          </cell>
          <cell r="AE58">
            <v>88133.5</v>
          </cell>
          <cell r="AF58">
            <v>185972.5</v>
          </cell>
          <cell r="AG58">
            <v>230972.5</v>
          </cell>
          <cell r="AH58">
            <v>230972.5</v>
          </cell>
          <cell r="AI58">
            <v>230972.5</v>
          </cell>
          <cell r="AJ58">
            <v>243472.5</v>
          </cell>
          <cell r="AK58">
            <v>0</v>
          </cell>
          <cell r="AL58">
            <v>0</v>
          </cell>
          <cell r="AM58">
            <v>4400</v>
          </cell>
          <cell r="AN58">
            <v>40440</v>
          </cell>
          <cell r="AO58">
            <v>0</v>
          </cell>
          <cell r="AP58">
            <v>0</v>
          </cell>
          <cell r="AQ58">
            <v>0</v>
          </cell>
          <cell r="AR58">
            <v>0</v>
          </cell>
          <cell r="AS58">
            <v>11000</v>
          </cell>
          <cell r="AT58">
            <v>0</v>
          </cell>
          <cell r="AU58">
            <v>0</v>
          </cell>
          <cell r="AV58">
            <v>0</v>
          </cell>
          <cell r="AW58">
            <v>65705</v>
          </cell>
          <cell r="AX58">
            <v>390078.8</v>
          </cell>
          <cell r="AY58">
            <v>0</v>
          </cell>
          <cell r="AZ58">
            <v>72089.5</v>
          </cell>
          <cell r="BA58">
            <v>0</v>
          </cell>
          <cell r="BB58">
            <v>0</v>
          </cell>
          <cell r="BC58">
            <v>0</v>
          </cell>
          <cell r="BD58">
            <v>16044</v>
          </cell>
          <cell r="BE58">
            <v>0</v>
          </cell>
          <cell r="BF58">
            <v>97839</v>
          </cell>
          <cell r="BG58">
            <v>45000</v>
          </cell>
          <cell r="BH58">
            <v>0</v>
          </cell>
          <cell r="BI58">
            <v>0</v>
          </cell>
          <cell r="BJ58">
            <v>12500</v>
          </cell>
          <cell r="BK58">
            <v>0</v>
          </cell>
        </row>
        <row r="59">
          <cell r="L59" t="str">
            <v>8011111.811001</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L60" t="str">
            <v>8011111.814101</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L61" t="str">
            <v>8011111.814102</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L62" t="str">
            <v>8011111.814201.CONSU</v>
          </cell>
          <cell r="M62">
            <v>416737.09</v>
          </cell>
          <cell r="N62">
            <v>495718</v>
          </cell>
          <cell r="O62">
            <v>758327.39</v>
          </cell>
          <cell r="P62">
            <v>805629.34</v>
          </cell>
          <cell r="Q62">
            <v>1129418.18</v>
          </cell>
          <cell r="R62">
            <v>1426549.08</v>
          </cell>
          <cell r="S62">
            <v>1532342.6900000002</v>
          </cell>
          <cell r="T62">
            <v>1619521.5200000003</v>
          </cell>
          <cell r="U62">
            <v>1691484.9900000002</v>
          </cell>
          <cell r="V62">
            <v>1731660.0100000002</v>
          </cell>
          <cell r="W62">
            <v>1749263.4300000002</v>
          </cell>
          <cell r="X62">
            <v>1805687.59</v>
          </cell>
          <cell r="Y62">
            <v>173497.65</v>
          </cell>
          <cell r="Z62">
            <v>232642.28999999998</v>
          </cell>
          <cell r="AA62">
            <v>286137.20999999996</v>
          </cell>
          <cell r="AB62">
            <v>427364.13</v>
          </cell>
          <cell r="AC62">
            <v>710437.11</v>
          </cell>
          <cell r="AD62">
            <v>1106846.8999999999</v>
          </cell>
          <cell r="AE62">
            <v>1224002.8299999998</v>
          </cell>
          <cell r="AF62">
            <v>1227905.4899999998</v>
          </cell>
          <cell r="AG62">
            <v>1275150.3499999999</v>
          </cell>
          <cell r="AH62">
            <v>1250987.2999999998</v>
          </cell>
          <cell r="AI62">
            <v>1334592.8099999998</v>
          </cell>
          <cell r="AJ62">
            <v>1495632.5699999998</v>
          </cell>
          <cell r="AK62">
            <v>170456.12</v>
          </cell>
          <cell r="AL62">
            <v>0</v>
          </cell>
          <cell r="AM62">
            <v>416737.09</v>
          </cell>
          <cell r="AN62">
            <v>78980.91</v>
          </cell>
          <cell r="AO62">
            <v>262609.39</v>
          </cell>
          <cell r="AP62">
            <v>47301.95</v>
          </cell>
          <cell r="AQ62">
            <v>323788.84000000003</v>
          </cell>
          <cell r="AR62">
            <v>297130.90000000002</v>
          </cell>
          <cell r="AS62">
            <v>105793.61</v>
          </cell>
          <cell r="AT62">
            <v>87178.83</v>
          </cell>
          <cell r="AU62">
            <v>71963.47</v>
          </cell>
          <cell r="AV62">
            <v>40175.019999999997</v>
          </cell>
          <cell r="AW62">
            <v>17603.419999999998</v>
          </cell>
          <cell r="AX62">
            <v>56424.160000000003</v>
          </cell>
          <cell r="AY62">
            <v>173497.65</v>
          </cell>
          <cell r="AZ62">
            <v>59144.639999999999</v>
          </cell>
          <cell r="BA62">
            <v>53494.92</v>
          </cell>
          <cell r="BB62">
            <v>141226.92000000001</v>
          </cell>
          <cell r="BC62">
            <v>283072.98</v>
          </cell>
          <cell r="BD62">
            <v>396409.79</v>
          </cell>
          <cell r="BE62">
            <v>117155.93</v>
          </cell>
          <cell r="BF62">
            <v>3902.66</v>
          </cell>
          <cell r="BG62">
            <v>47244.86</v>
          </cell>
          <cell r="BH62">
            <v>-24163.05</v>
          </cell>
          <cell r="BI62">
            <v>83605.509999999995</v>
          </cell>
          <cell r="BJ62">
            <v>161039.76</v>
          </cell>
          <cell r="BK62">
            <v>170456.12</v>
          </cell>
        </row>
        <row r="63">
          <cell r="L63" t="str">
            <v>8011111.814201.ELECT</v>
          </cell>
          <cell r="M63">
            <v>0</v>
          </cell>
          <cell r="N63">
            <v>0</v>
          </cell>
          <cell r="O63">
            <v>0</v>
          </cell>
          <cell r="P63">
            <v>0</v>
          </cell>
          <cell r="Q63">
            <v>0</v>
          </cell>
          <cell r="R63">
            <v>783.42</v>
          </cell>
          <cell r="S63">
            <v>783.42</v>
          </cell>
          <cell r="T63">
            <v>4603.42</v>
          </cell>
          <cell r="U63">
            <v>4603.42</v>
          </cell>
          <cell r="V63">
            <v>4603.42</v>
          </cell>
          <cell r="W63">
            <v>8243.42</v>
          </cell>
          <cell r="X63">
            <v>8243.42</v>
          </cell>
          <cell r="Y63">
            <v>0</v>
          </cell>
          <cell r="Z63">
            <v>0</v>
          </cell>
          <cell r="AA63">
            <v>5193.66</v>
          </cell>
          <cell r="AB63">
            <v>6893.66</v>
          </cell>
          <cell r="AC63">
            <v>9783.66</v>
          </cell>
          <cell r="AD63">
            <v>13523.66</v>
          </cell>
          <cell r="AE63">
            <v>16653.66</v>
          </cell>
          <cell r="AF63">
            <v>18003.66</v>
          </cell>
          <cell r="AG63">
            <v>20103.66</v>
          </cell>
          <cell r="AH63">
            <v>20103.66</v>
          </cell>
          <cell r="AI63">
            <v>23341.16</v>
          </cell>
          <cell r="AJ63">
            <v>25641.16</v>
          </cell>
          <cell r="AK63">
            <v>0</v>
          </cell>
          <cell r="AL63">
            <v>0</v>
          </cell>
          <cell r="AM63">
            <v>0</v>
          </cell>
          <cell r="AN63">
            <v>0</v>
          </cell>
          <cell r="AO63">
            <v>0</v>
          </cell>
          <cell r="AP63">
            <v>0</v>
          </cell>
          <cell r="AQ63">
            <v>0</v>
          </cell>
          <cell r="AR63">
            <v>783.42</v>
          </cell>
          <cell r="AS63">
            <v>0</v>
          </cell>
          <cell r="AT63">
            <v>3820</v>
          </cell>
          <cell r="AU63">
            <v>0</v>
          </cell>
          <cell r="AV63">
            <v>0</v>
          </cell>
          <cell r="AW63">
            <v>3640</v>
          </cell>
          <cell r="AX63">
            <v>0</v>
          </cell>
          <cell r="AY63">
            <v>0</v>
          </cell>
          <cell r="AZ63">
            <v>0</v>
          </cell>
          <cell r="BA63">
            <v>5193.66</v>
          </cell>
          <cell r="BB63">
            <v>1700</v>
          </cell>
          <cell r="BC63">
            <v>2890</v>
          </cell>
          <cell r="BD63">
            <v>3740</v>
          </cell>
          <cell r="BE63">
            <v>3130</v>
          </cell>
          <cell r="BF63">
            <v>1350</v>
          </cell>
          <cell r="BG63">
            <v>2100</v>
          </cell>
          <cell r="BH63">
            <v>0</v>
          </cell>
          <cell r="BI63">
            <v>3237.5</v>
          </cell>
          <cell r="BJ63">
            <v>2300</v>
          </cell>
          <cell r="BK63">
            <v>0</v>
          </cell>
        </row>
        <row r="64">
          <cell r="L64" t="str">
            <v>8011111.814201.DIESL</v>
          </cell>
          <cell r="M64">
            <v>0</v>
          </cell>
          <cell r="N64">
            <v>0</v>
          </cell>
          <cell r="O64">
            <v>0</v>
          </cell>
          <cell r="P64">
            <v>0</v>
          </cell>
          <cell r="Q64">
            <v>0</v>
          </cell>
          <cell r="R64">
            <v>-3465</v>
          </cell>
          <cell r="S64">
            <v>-3465</v>
          </cell>
          <cell r="T64">
            <v>-3465</v>
          </cell>
          <cell r="U64">
            <v>-3465</v>
          </cell>
          <cell r="V64">
            <v>-3465</v>
          </cell>
          <cell r="W64">
            <v>-3465</v>
          </cell>
          <cell r="X64">
            <v>-3465</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-3465</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L65" t="str">
            <v>8011111.814201.OTHER</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L66" t="str">
            <v>8011111.814201.WATER</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L67" t="str">
            <v>8011111.814401</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L68" t="str">
            <v>8011111.814601</v>
          </cell>
          <cell r="M68">
            <v>40725</v>
          </cell>
          <cell r="N68">
            <v>40725</v>
          </cell>
          <cell r="O68">
            <v>40725</v>
          </cell>
          <cell r="P68">
            <v>70505</v>
          </cell>
          <cell r="Q68">
            <v>72705</v>
          </cell>
          <cell r="R68">
            <v>113155</v>
          </cell>
          <cell r="S68">
            <v>113155</v>
          </cell>
          <cell r="T68">
            <v>113155</v>
          </cell>
          <cell r="U68">
            <v>141155</v>
          </cell>
          <cell r="V68">
            <v>141155</v>
          </cell>
          <cell r="W68">
            <v>141155</v>
          </cell>
          <cell r="X68">
            <v>178005</v>
          </cell>
          <cell r="Y68">
            <v>0</v>
          </cell>
          <cell r="Z68">
            <v>0</v>
          </cell>
          <cell r="AA68">
            <v>48550</v>
          </cell>
          <cell r="AB68">
            <v>48550</v>
          </cell>
          <cell r="AC68">
            <v>48550</v>
          </cell>
          <cell r="AD68">
            <v>61650</v>
          </cell>
          <cell r="AE68">
            <v>81620</v>
          </cell>
          <cell r="AF68">
            <v>83870</v>
          </cell>
          <cell r="AG68">
            <v>90650</v>
          </cell>
          <cell r="AH68">
            <v>111825</v>
          </cell>
          <cell r="AI68">
            <v>201937</v>
          </cell>
          <cell r="AJ68">
            <v>214687</v>
          </cell>
          <cell r="AK68">
            <v>0</v>
          </cell>
          <cell r="AL68">
            <v>0</v>
          </cell>
          <cell r="AM68">
            <v>40725</v>
          </cell>
          <cell r="AN68">
            <v>0</v>
          </cell>
          <cell r="AO68">
            <v>0</v>
          </cell>
          <cell r="AP68">
            <v>29780</v>
          </cell>
          <cell r="AQ68">
            <v>2200</v>
          </cell>
          <cell r="AR68">
            <v>40450</v>
          </cell>
          <cell r="AS68">
            <v>0</v>
          </cell>
          <cell r="AT68">
            <v>0</v>
          </cell>
          <cell r="AU68">
            <v>28000</v>
          </cell>
          <cell r="AV68">
            <v>0</v>
          </cell>
          <cell r="AW68">
            <v>0</v>
          </cell>
          <cell r="AX68">
            <v>36850</v>
          </cell>
          <cell r="AY68">
            <v>0</v>
          </cell>
          <cell r="AZ68">
            <v>0</v>
          </cell>
          <cell r="BA68">
            <v>48550</v>
          </cell>
          <cell r="BB68">
            <v>0</v>
          </cell>
          <cell r="BC68">
            <v>0</v>
          </cell>
          <cell r="BD68">
            <v>13100</v>
          </cell>
          <cell r="BE68">
            <v>19970</v>
          </cell>
          <cell r="BF68">
            <v>2250</v>
          </cell>
          <cell r="BG68">
            <v>6780</v>
          </cell>
          <cell r="BH68">
            <v>21175</v>
          </cell>
          <cell r="BI68">
            <v>90112</v>
          </cell>
          <cell r="BJ68">
            <v>12750</v>
          </cell>
          <cell r="BK68">
            <v>0</v>
          </cell>
        </row>
        <row r="69">
          <cell r="L69" t="str">
            <v>8011111.815001</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L70" t="str">
            <v>8011111.816001.MOTOR</v>
          </cell>
          <cell r="M70">
            <v>0</v>
          </cell>
          <cell r="N70">
            <v>11359</v>
          </cell>
          <cell r="O70">
            <v>11359</v>
          </cell>
          <cell r="P70">
            <v>11359</v>
          </cell>
          <cell r="Q70">
            <v>11359</v>
          </cell>
          <cell r="R70">
            <v>16389</v>
          </cell>
          <cell r="S70">
            <v>16389</v>
          </cell>
          <cell r="T70">
            <v>22469</v>
          </cell>
          <cell r="U70">
            <v>22469</v>
          </cell>
          <cell r="V70">
            <v>23169</v>
          </cell>
          <cell r="W70">
            <v>28599</v>
          </cell>
          <cell r="X70">
            <v>31514</v>
          </cell>
          <cell r="Y70">
            <v>0</v>
          </cell>
          <cell r="Z70">
            <v>0</v>
          </cell>
          <cell r="AA70">
            <v>5765</v>
          </cell>
          <cell r="AB70">
            <v>5765</v>
          </cell>
          <cell r="AC70">
            <v>5765</v>
          </cell>
          <cell r="AD70">
            <v>16550</v>
          </cell>
          <cell r="AE70">
            <v>16550</v>
          </cell>
          <cell r="AF70">
            <v>16550</v>
          </cell>
          <cell r="AG70">
            <v>16550</v>
          </cell>
          <cell r="AH70">
            <v>21630</v>
          </cell>
          <cell r="AI70">
            <v>24370</v>
          </cell>
          <cell r="AJ70">
            <v>34373.01</v>
          </cell>
          <cell r="AK70">
            <v>4053.98</v>
          </cell>
          <cell r="AL70">
            <v>0</v>
          </cell>
          <cell r="AM70">
            <v>0</v>
          </cell>
          <cell r="AN70">
            <v>11359</v>
          </cell>
          <cell r="AO70">
            <v>0</v>
          </cell>
          <cell r="AP70">
            <v>0</v>
          </cell>
          <cell r="AQ70">
            <v>0</v>
          </cell>
          <cell r="AR70">
            <v>5030</v>
          </cell>
          <cell r="AS70">
            <v>0</v>
          </cell>
          <cell r="AT70">
            <v>6080</v>
          </cell>
          <cell r="AU70">
            <v>0</v>
          </cell>
          <cell r="AV70">
            <v>700</v>
          </cell>
          <cell r="AW70">
            <v>5430</v>
          </cell>
          <cell r="AX70">
            <v>2915</v>
          </cell>
          <cell r="AY70">
            <v>0</v>
          </cell>
          <cell r="AZ70">
            <v>0</v>
          </cell>
          <cell r="BA70">
            <v>5765</v>
          </cell>
          <cell r="BB70">
            <v>0</v>
          </cell>
          <cell r="BC70">
            <v>0</v>
          </cell>
          <cell r="BD70">
            <v>10785</v>
          </cell>
          <cell r="BE70">
            <v>0</v>
          </cell>
          <cell r="BF70">
            <v>0</v>
          </cell>
          <cell r="BG70">
            <v>0</v>
          </cell>
          <cell r="BH70">
            <v>5080</v>
          </cell>
          <cell r="BI70">
            <v>2740</v>
          </cell>
          <cell r="BJ70">
            <v>10003.01</v>
          </cell>
          <cell r="BK70">
            <v>4053.98</v>
          </cell>
        </row>
        <row r="71">
          <cell r="L71" t="str">
            <v>8011111.816001.OTHER</v>
          </cell>
          <cell r="M71">
            <v>15522.68</v>
          </cell>
          <cell r="N71">
            <v>43745.64</v>
          </cell>
          <cell r="O71">
            <v>71692.42</v>
          </cell>
          <cell r="P71">
            <v>120809.76</v>
          </cell>
          <cell r="Q71">
            <v>179347.41999999998</v>
          </cell>
          <cell r="R71">
            <v>226367.99</v>
          </cell>
          <cell r="S71">
            <v>244216.72</v>
          </cell>
          <cell r="T71">
            <v>293921.15000000002</v>
          </cell>
          <cell r="U71">
            <v>333617.71000000002</v>
          </cell>
          <cell r="V71">
            <v>436336.47000000003</v>
          </cell>
          <cell r="W71">
            <v>444527.47000000003</v>
          </cell>
          <cell r="X71">
            <v>543355.07000000007</v>
          </cell>
          <cell r="Y71">
            <v>8600.42</v>
          </cell>
          <cell r="Z71">
            <v>59129.79</v>
          </cell>
          <cell r="AA71">
            <v>61554.07</v>
          </cell>
          <cell r="AB71">
            <v>68895.81</v>
          </cell>
          <cell r="AC71">
            <v>74222.289999999994</v>
          </cell>
          <cell r="AD71">
            <v>90683.06</v>
          </cell>
          <cell r="AE71">
            <v>95346.47</v>
          </cell>
          <cell r="AF71">
            <v>142853.85999999999</v>
          </cell>
          <cell r="AG71">
            <v>167791.16999999998</v>
          </cell>
          <cell r="AH71">
            <v>167791.16999999998</v>
          </cell>
          <cell r="AI71">
            <v>193311.61</v>
          </cell>
          <cell r="AJ71">
            <v>250755.3</v>
          </cell>
          <cell r="AK71">
            <v>385236.08</v>
          </cell>
          <cell r="AL71">
            <v>0</v>
          </cell>
          <cell r="AM71">
            <v>15522.68</v>
          </cell>
          <cell r="AN71">
            <v>28222.959999999999</v>
          </cell>
          <cell r="AO71">
            <v>27946.78</v>
          </cell>
          <cell r="AP71">
            <v>49117.34</v>
          </cell>
          <cell r="AQ71">
            <v>58537.66</v>
          </cell>
          <cell r="AR71">
            <v>47020.57</v>
          </cell>
          <cell r="AS71">
            <v>17848.73</v>
          </cell>
          <cell r="AT71">
            <v>49704.43</v>
          </cell>
          <cell r="AU71">
            <v>39696.559999999998</v>
          </cell>
          <cell r="AV71">
            <v>102718.76</v>
          </cell>
          <cell r="AW71">
            <v>8191</v>
          </cell>
          <cell r="AX71">
            <v>98827.6</v>
          </cell>
          <cell r="AY71">
            <v>8600.42</v>
          </cell>
          <cell r="AZ71">
            <v>50529.37</v>
          </cell>
          <cell r="BA71">
            <v>2424.2800000000002</v>
          </cell>
          <cell r="BB71">
            <v>7341.74</v>
          </cell>
          <cell r="BC71">
            <v>5326.48</v>
          </cell>
          <cell r="BD71">
            <v>16460.77</v>
          </cell>
          <cell r="BE71">
            <v>4663.41</v>
          </cell>
          <cell r="BF71">
            <v>47507.39</v>
          </cell>
          <cell r="BG71">
            <v>24937.31</v>
          </cell>
          <cell r="BH71">
            <v>0</v>
          </cell>
          <cell r="BI71">
            <v>25520.44</v>
          </cell>
          <cell r="BJ71">
            <v>57443.69</v>
          </cell>
          <cell r="BK71">
            <v>385236.08</v>
          </cell>
        </row>
        <row r="72">
          <cell r="L72" t="str">
            <v>8011111.816014</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37250</v>
          </cell>
          <cell r="AH72">
            <v>37250</v>
          </cell>
          <cell r="AI72">
            <v>169750</v>
          </cell>
          <cell r="AJ72">
            <v>256850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37250</v>
          </cell>
          <cell r="BH72">
            <v>0</v>
          </cell>
          <cell r="BI72">
            <v>132500</v>
          </cell>
          <cell r="BJ72">
            <v>87100</v>
          </cell>
          <cell r="BK72">
            <v>0</v>
          </cell>
        </row>
        <row r="73">
          <cell r="L73" t="str">
            <v>8011111.816035</v>
          </cell>
          <cell r="M73">
            <v>0</v>
          </cell>
          <cell r="N73">
            <v>0</v>
          </cell>
          <cell r="O73">
            <v>37232.199999999997</v>
          </cell>
          <cell r="P73">
            <v>37232.199999999997</v>
          </cell>
          <cell r="Q73">
            <v>37232.199999999997</v>
          </cell>
          <cell r="R73">
            <v>37232.199999999997</v>
          </cell>
          <cell r="S73">
            <v>37232.199999999997</v>
          </cell>
          <cell r="T73">
            <v>37232.199999999997</v>
          </cell>
          <cell r="U73">
            <v>36872.5</v>
          </cell>
          <cell r="V73">
            <v>36872.5</v>
          </cell>
          <cell r="W73">
            <v>36872.5</v>
          </cell>
          <cell r="X73">
            <v>36872.5</v>
          </cell>
          <cell r="Y73">
            <v>0</v>
          </cell>
          <cell r="Z73">
            <v>0</v>
          </cell>
          <cell r="AA73">
            <v>0</v>
          </cell>
          <cell r="AB73">
            <v>0</v>
          </cell>
          <cell r="AC73">
            <v>0</v>
          </cell>
          <cell r="AD73">
            <v>0</v>
          </cell>
          <cell r="AE73">
            <v>0</v>
          </cell>
          <cell r="AF73">
            <v>0</v>
          </cell>
          <cell r="AG73">
            <v>0</v>
          </cell>
          <cell r="AH73">
            <v>-3746.16</v>
          </cell>
          <cell r="AI73">
            <v>-3746.16</v>
          </cell>
          <cell r="AJ73">
            <v>-3746.16</v>
          </cell>
          <cell r="AK73">
            <v>0</v>
          </cell>
          <cell r="AL73">
            <v>0</v>
          </cell>
          <cell r="AM73">
            <v>0</v>
          </cell>
          <cell r="AN73">
            <v>0</v>
          </cell>
          <cell r="AO73">
            <v>37232.199999999997</v>
          </cell>
          <cell r="AP73">
            <v>0</v>
          </cell>
          <cell r="AQ73">
            <v>0</v>
          </cell>
          <cell r="AR73">
            <v>0</v>
          </cell>
          <cell r="AS73">
            <v>0</v>
          </cell>
          <cell r="AT73">
            <v>0</v>
          </cell>
          <cell r="AU73">
            <v>-359.7</v>
          </cell>
          <cell r="AV73">
            <v>0</v>
          </cell>
          <cell r="AW73">
            <v>0</v>
          </cell>
          <cell r="AX73">
            <v>0</v>
          </cell>
          <cell r="AY73">
            <v>0</v>
          </cell>
          <cell r="AZ73">
            <v>0</v>
          </cell>
          <cell r="BA73">
            <v>0</v>
          </cell>
          <cell r="BB73">
            <v>0</v>
          </cell>
          <cell r="BC73">
            <v>0</v>
          </cell>
          <cell r="BD73">
            <v>0</v>
          </cell>
          <cell r="BE73">
            <v>0</v>
          </cell>
          <cell r="BF73">
            <v>0</v>
          </cell>
          <cell r="BG73">
            <v>0</v>
          </cell>
          <cell r="BH73">
            <v>-3746.16</v>
          </cell>
          <cell r="BI73">
            <v>0</v>
          </cell>
          <cell r="BJ73">
            <v>0</v>
          </cell>
          <cell r="BK73">
            <v>0</v>
          </cell>
        </row>
        <row r="74">
          <cell r="L74" t="str">
            <v>8011111.816036</v>
          </cell>
          <cell r="M74">
            <v>0</v>
          </cell>
          <cell r="N74">
            <v>45000</v>
          </cell>
          <cell r="O74">
            <v>45000</v>
          </cell>
          <cell r="P74">
            <v>45000</v>
          </cell>
          <cell r="Q74">
            <v>45000</v>
          </cell>
          <cell r="R74">
            <v>90000</v>
          </cell>
          <cell r="S74">
            <v>134400</v>
          </cell>
          <cell r="T74">
            <v>134400</v>
          </cell>
          <cell r="U74">
            <v>179400</v>
          </cell>
          <cell r="V74">
            <v>179400</v>
          </cell>
          <cell r="W74">
            <v>179400</v>
          </cell>
          <cell r="X74">
            <v>179400</v>
          </cell>
          <cell r="Y74">
            <v>32000</v>
          </cell>
          <cell r="Z74">
            <v>107000</v>
          </cell>
          <cell r="AA74">
            <v>107000</v>
          </cell>
          <cell r="AB74">
            <v>122910</v>
          </cell>
          <cell r="AC74">
            <v>122910</v>
          </cell>
          <cell r="AD74">
            <v>122910</v>
          </cell>
          <cell r="AE74">
            <v>122910</v>
          </cell>
          <cell r="AF74">
            <v>122910</v>
          </cell>
          <cell r="AG74">
            <v>122910</v>
          </cell>
          <cell r="AH74">
            <v>122910</v>
          </cell>
          <cell r="AI74">
            <v>122910</v>
          </cell>
          <cell r="AJ74">
            <v>122910</v>
          </cell>
          <cell r="AK74">
            <v>0</v>
          </cell>
          <cell r="AL74">
            <v>0</v>
          </cell>
          <cell r="AM74">
            <v>0</v>
          </cell>
          <cell r="AN74">
            <v>45000</v>
          </cell>
          <cell r="AO74">
            <v>0</v>
          </cell>
          <cell r="AP74">
            <v>0</v>
          </cell>
          <cell r="AQ74">
            <v>0</v>
          </cell>
          <cell r="AR74">
            <v>45000</v>
          </cell>
          <cell r="AS74">
            <v>44400</v>
          </cell>
          <cell r="AT74">
            <v>0</v>
          </cell>
          <cell r="AU74">
            <v>45000</v>
          </cell>
          <cell r="AV74">
            <v>0</v>
          </cell>
          <cell r="AW74">
            <v>0</v>
          </cell>
          <cell r="AX74">
            <v>0</v>
          </cell>
          <cell r="AY74">
            <v>32000</v>
          </cell>
          <cell r="AZ74">
            <v>75000</v>
          </cell>
          <cell r="BA74">
            <v>0</v>
          </cell>
          <cell r="BB74">
            <v>15910</v>
          </cell>
          <cell r="BC74">
            <v>0</v>
          </cell>
          <cell r="BD74">
            <v>0</v>
          </cell>
          <cell r="BE74">
            <v>0</v>
          </cell>
          <cell r="BF74">
            <v>0</v>
          </cell>
          <cell r="BG74">
            <v>0</v>
          </cell>
          <cell r="BH74">
            <v>0</v>
          </cell>
          <cell r="BI74">
            <v>0</v>
          </cell>
          <cell r="BJ74">
            <v>0</v>
          </cell>
          <cell r="BK74">
            <v>0</v>
          </cell>
        </row>
        <row r="75">
          <cell r="L75" t="str">
            <v>8011111.816037</v>
          </cell>
          <cell r="M75">
            <v>9798.02</v>
          </cell>
          <cell r="N75">
            <v>9798.02</v>
          </cell>
          <cell r="O75">
            <v>56268.320000000007</v>
          </cell>
          <cell r="P75">
            <v>95427.040000000008</v>
          </cell>
          <cell r="Q75">
            <v>95427.040000000008</v>
          </cell>
          <cell r="R75">
            <v>125227.98000000001</v>
          </cell>
          <cell r="S75">
            <v>248865.40000000002</v>
          </cell>
          <cell r="T75">
            <v>264754.7</v>
          </cell>
          <cell r="U75">
            <v>264754.7</v>
          </cell>
          <cell r="V75">
            <v>278704.7</v>
          </cell>
          <cell r="W75">
            <v>280488.5</v>
          </cell>
          <cell r="X75">
            <v>297110.77</v>
          </cell>
          <cell r="Y75">
            <v>897</v>
          </cell>
          <cell r="Z75">
            <v>1679.81</v>
          </cell>
          <cell r="AA75">
            <v>10181.859999999999</v>
          </cell>
          <cell r="AB75">
            <v>10181.859999999999</v>
          </cell>
          <cell r="AC75">
            <v>13484.89</v>
          </cell>
          <cell r="AD75">
            <v>30898.720000000001</v>
          </cell>
          <cell r="AE75">
            <v>74316.290000000008</v>
          </cell>
          <cell r="AF75">
            <v>123267.96</v>
          </cell>
          <cell r="AG75">
            <v>124669.79000000001</v>
          </cell>
          <cell r="AH75">
            <v>148833.54</v>
          </cell>
          <cell r="AI75">
            <v>148833.54</v>
          </cell>
          <cell r="AJ75">
            <v>149078.18000000002</v>
          </cell>
          <cell r="AK75">
            <v>0</v>
          </cell>
          <cell r="AL75">
            <v>0</v>
          </cell>
          <cell r="AM75">
            <v>9798.02</v>
          </cell>
          <cell r="AN75">
            <v>0</v>
          </cell>
          <cell r="AO75">
            <v>46470.3</v>
          </cell>
          <cell r="AP75">
            <v>39158.720000000001</v>
          </cell>
          <cell r="AQ75">
            <v>0</v>
          </cell>
          <cell r="AR75">
            <v>29800.94</v>
          </cell>
          <cell r="AS75">
            <v>123637.42</v>
          </cell>
          <cell r="AT75">
            <v>15889.3</v>
          </cell>
          <cell r="AU75">
            <v>0</v>
          </cell>
          <cell r="AV75">
            <v>13950</v>
          </cell>
          <cell r="AW75">
            <v>1783.8</v>
          </cell>
          <cell r="AX75">
            <v>16622.27</v>
          </cell>
          <cell r="AY75">
            <v>897</v>
          </cell>
          <cell r="AZ75">
            <v>782.81</v>
          </cell>
          <cell r="BA75">
            <v>8502.0499999999993</v>
          </cell>
          <cell r="BB75">
            <v>0</v>
          </cell>
          <cell r="BC75">
            <v>3303.03</v>
          </cell>
          <cell r="BD75">
            <v>17413.830000000002</v>
          </cell>
          <cell r="BE75">
            <v>43417.57</v>
          </cell>
          <cell r="BF75">
            <v>48951.67</v>
          </cell>
          <cell r="BG75">
            <v>1401.83</v>
          </cell>
          <cell r="BH75">
            <v>24163.75</v>
          </cell>
          <cell r="BI75">
            <v>0</v>
          </cell>
          <cell r="BJ75">
            <v>244.64</v>
          </cell>
          <cell r="BK75">
            <v>0</v>
          </cell>
        </row>
        <row r="76">
          <cell r="L76" t="str">
            <v>8011111.816038</v>
          </cell>
          <cell r="M76">
            <v>0</v>
          </cell>
          <cell r="N76">
            <v>0</v>
          </cell>
          <cell r="O76">
            <v>29565.08</v>
          </cell>
          <cell r="P76">
            <v>180865.08000000002</v>
          </cell>
          <cell r="Q76">
            <v>349016.67000000004</v>
          </cell>
          <cell r="R76">
            <v>401167.32000000007</v>
          </cell>
          <cell r="S76">
            <v>528167.32000000007</v>
          </cell>
          <cell r="T76">
            <v>624142.97000000009</v>
          </cell>
          <cell r="U76">
            <v>624142.97000000009</v>
          </cell>
          <cell r="V76">
            <v>660622.97000000009</v>
          </cell>
          <cell r="W76">
            <v>660622.97000000009</v>
          </cell>
          <cell r="X76">
            <v>703672.97000000009</v>
          </cell>
          <cell r="Y76">
            <v>53936</v>
          </cell>
          <cell r="Z76">
            <v>501951.64</v>
          </cell>
          <cell r="AA76">
            <v>501951.64</v>
          </cell>
          <cell r="AB76">
            <v>641567.29</v>
          </cell>
          <cell r="AC76">
            <v>701062.93</v>
          </cell>
          <cell r="AD76">
            <v>811063.25</v>
          </cell>
          <cell r="AE76">
            <v>870558.89</v>
          </cell>
          <cell r="AF76">
            <v>972526.89</v>
          </cell>
          <cell r="AG76">
            <v>1062141.8999999999</v>
          </cell>
          <cell r="AH76">
            <v>1107128.45</v>
          </cell>
          <cell r="AI76">
            <v>1157228.45</v>
          </cell>
          <cell r="AJ76">
            <v>1301863.98</v>
          </cell>
          <cell r="AK76">
            <v>57939.28</v>
          </cell>
          <cell r="AL76">
            <v>0</v>
          </cell>
          <cell r="AM76">
            <v>0</v>
          </cell>
          <cell r="AN76">
            <v>0</v>
          </cell>
          <cell r="AO76">
            <v>29565.08</v>
          </cell>
          <cell r="AP76">
            <v>151300</v>
          </cell>
          <cell r="AQ76">
            <v>168151.59</v>
          </cell>
          <cell r="AR76">
            <v>52150.65</v>
          </cell>
          <cell r="AS76">
            <v>127000</v>
          </cell>
          <cell r="AT76">
            <v>95975.65</v>
          </cell>
          <cell r="AU76">
            <v>0</v>
          </cell>
          <cell r="AV76">
            <v>36480</v>
          </cell>
          <cell r="AW76">
            <v>0</v>
          </cell>
          <cell r="AX76">
            <v>43050</v>
          </cell>
          <cell r="AY76">
            <v>53936</v>
          </cell>
          <cell r="AZ76">
            <v>448015.64</v>
          </cell>
          <cell r="BA76">
            <v>0</v>
          </cell>
          <cell r="BB76">
            <v>139615.65</v>
          </cell>
          <cell r="BC76">
            <v>59495.64</v>
          </cell>
          <cell r="BD76">
            <v>110000.32000000001</v>
          </cell>
          <cell r="BE76">
            <v>59495.64</v>
          </cell>
          <cell r="BF76">
            <v>101968</v>
          </cell>
          <cell r="BG76">
            <v>89615.01</v>
          </cell>
          <cell r="BH76">
            <v>44986.55</v>
          </cell>
          <cell r="BI76">
            <v>50100</v>
          </cell>
          <cell r="BJ76">
            <v>144635.53</v>
          </cell>
          <cell r="BK76">
            <v>57939.28</v>
          </cell>
        </row>
        <row r="77">
          <cell r="L77" t="str">
            <v>8011111.816039</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L78" t="str">
            <v>8011111.816041</v>
          </cell>
          <cell r="M78">
            <v>43250</v>
          </cell>
          <cell r="N78">
            <v>591048.76</v>
          </cell>
          <cell r="O78">
            <v>1413149.24</v>
          </cell>
          <cell r="P78">
            <v>1586598.02</v>
          </cell>
          <cell r="Q78">
            <v>2059480.52</v>
          </cell>
          <cell r="R78">
            <v>2267620.52</v>
          </cell>
          <cell r="S78">
            <v>2369350.52</v>
          </cell>
          <cell r="T78">
            <v>2971182.98</v>
          </cell>
          <cell r="U78">
            <v>3342339.98</v>
          </cell>
          <cell r="V78">
            <v>3507179.74</v>
          </cell>
          <cell r="W78">
            <v>3627179.74</v>
          </cell>
          <cell r="X78">
            <v>3865954.74</v>
          </cell>
          <cell r="Y78">
            <v>7500</v>
          </cell>
          <cell r="Z78">
            <v>244731.65</v>
          </cell>
          <cell r="AA78">
            <v>289631.65000000002</v>
          </cell>
          <cell r="AB78">
            <v>487631.65</v>
          </cell>
          <cell r="AC78">
            <v>513133.65</v>
          </cell>
          <cell r="AD78">
            <v>578217.79</v>
          </cell>
          <cell r="AE78">
            <v>768977.79</v>
          </cell>
          <cell r="AF78">
            <v>1038657.79</v>
          </cell>
          <cell r="AG78">
            <v>2816517.99</v>
          </cell>
          <cell r="AH78">
            <v>3034931.5900000003</v>
          </cell>
          <cell r="AI78">
            <v>3034931.5900000003</v>
          </cell>
          <cell r="AJ78">
            <v>3326601.5900000003</v>
          </cell>
          <cell r="AK78">
            <v>0</v>
          </cell>
          <cell r="AL78">
            <v>0</v>
          </cell>
          <cell r="AM78">
            <v>43250</v>
          </cell>
          <cell r="AN78">
            <v>547798.76</v>
          </cell>
          <cell r="AO78">
            <v>822100.47999999998</v>
          </cell>
          <cell r="AP78">
            <v>173448.78</v>
          </cell>
          <cell r="AQ78">
            <v>472882.5</v>
          </cell>
          <cell r="AR78">
            <v>208140</v>
          </cell>
          <cell r="AS78">
            <v>101730</v>
          </cell>
          <cell r="AT78">
            <v>601832.46</v>
          </cell>
          <cell r="AU78">
            <v>371157</v>
          </cell>
          <cell r="AV78">
            <v>164839.76</v>
          </cell>
          <cell r="AW78">
            <v>120000</v>
          </cell>
          <cell r="AX78">
            <v>238775</v>
          </cell>
          <cell r="AY78">
            <v>7500</v>
          </cell>
          <cell r="AZ78">
            <v>237231.65</v>
          </cell>
          <cell r="BA78">
            <v>44900</v>
          </cell>
          <cell r="BB78">
            <v>198000</v>
          </cell>
          <cell r="BC78">
            <v>25502</v>
          </cell>
          <cell r="BD78">
            <v>65084.14</v>
          </cell>
          <cell r="BE78">
            <v>190760</v>
          </cell>
          <cell r="BF78">
            <v>269680</v>
          </cell>
          <cell r="BG78">
            <v>1777860.2</v>
          </cell>
          <cell r="BH78">
            <v>218413.6</v>
          </cell>
          <cell r="BI78">
            <v>0</v>
          </cell>
          <cell r="BJ78">
            <v>291670</v>
          </cell>
          <cell r="BK78">
            <v>0</v>
          </cell>
        </row>
        <row r="79">
          <cell r="L79" t="str">
            <v>8011111.816052</v>
          </cell>
          <cell r="M79">
            <v>46500</v>
          </cell>
          <cell r="N79">
            <v>209103.32</v>
          </cell>
          <cell r="O79">
            <v>209103.32</v>
          </cell>
          <cell r="P79">
            <v>265846.72000000003</v>
          </cell>
          <cell r="Q79">
            <v>772259.51</v>
          </cell>
          <cell r="R79">
            <v>1027587.11</v>
          </cell>
          <cell r="S79">
            <v>1046662.07</v>
          </cell>
          <cell r="T79">
            <v>1061662.0699999998</v>
          </cell>
          <cell r="U79">
            <v>1065662.0699999998</v>
          </cell>
          <cell r="V79">
            <v>1115902.0699999998</v>
          </cell>
          <cell r="W79">
            <v>1115902.0699999998</v>
          </cell>
          <cell r="X79">
            <v>1166502.0699999998</v>
          </cell>
          <cell r="Y79">
            <v>237000</v>
          </cell>
          <cell r="Z79">
            <v>252000</v>
          </cell>
          <cell r="AA79">
            <v>270700</v>
          </cell>
          <cell r="AB79">
            <v>278500</v>
          </cell>
          <cell r="AC79">
            <v>294100</v>
          </cell>
          <cell r="AD79">
            <v>309100</v>
          </cell>
          <cell r="AE79">
            <v>657780</v>
          </cell>
          <cell r="AF79">
            <v>673655</v>
          </cell>
          <cell r="AG79">
            <v>724755</v>
          </cell>
          <cell r="AH79">
            <v>743415</v>
          </cell>
          <cell r="AI79">
            <v>735965</v>
          </cell>
          <cell r="AJ79">
            <v>776965</v>
          </cell>
          <cell r="AK79">
            <v>1500</v>
          </cell>
          <cell r="AL79">
            <v>0</v>
          </cell>
          <cell r="AM79">
            <v>46500</v>
          </cell>
          <cell r="AN79">
            <v>162603.32</v>
          </cell>
          <cell r="AO79">
            <v>0</v>
          </cell>
          <cell r="AP79">
            <v>56743.4</v>
          </cell>
          <cell r="AQ79">
            <v>506412.79</v>
          </cell>
          <cell r="AR79">
            <v>255327.6</v>
          </cell>
          <cell r="AS79">
            <v>19074.96</v>
          </cell>
          <cell r="AT79">
            <v>15000</v>
          </cell>
          <cell r="AU79">
            <v>4000</v>
          </cell>
          <cell r="AV79">
            <v>50240</v>
          </cell>
          <cell r="AW79">
            <v>0</v>
          </cell>
          <cell r="AX79">
            <v>50600</v>
          </cell>
          <cell r="AY79">
            <v>237000</v>
          </cell>
          <cell r="AZ79">
            <v>15000</v>
          </cell>
          <cell r="BA79">
            <v>18700</v>
          </cell>
          <cell r="BB79">
            <v>7800</v>
          </cell>
          <cell r="BC79">
            <v>15600</v>
          </cell>
          <cell r="BD79">
            <v>15000</v>
          </cell>
          <cell r="BE79">
            <v>348680</v>
          </cell>
          <cell r="BF79">
            <v>15875</v>
          </cell>
          <cell r="BG79">
            <v>51100</v>
          </cell>
          <cell r="BH79">
            <v>18660</v>
          </cell>
          <cell r="BI79">
            <v>-7450</v>
          </cell>
          <cell r="BJ79">
            <v>41000</v>
          </cell>
          <cell r="BK79">
            <v>1500</v>
          </cell>
        </row>
        <row r="80">
          <cell r="L80" t="str">
            <v>8011111.816051</v>
          </cell>
          <cell r="M80">
            <v>83466</v>
          </cell>
          <cell r="N80">
            <v>83466</v>
          </cell>
          <cell r="O80">
            <v>83466</v>
          </cell>
          <cell r="P80">
            <v>131716</v>
          </cell>
          <cell r="Q80">
            <v>131716</v>
          </cell>
          <cell r="R80">
            <v>143216</v>
          </cell>
          <cell r="S80">
            <v>143216</v>
          </cell>
          <cell r="T80">
            <v>143216</v>
          </cell>
          <cell r="U80">
            <v>143216</v>
          </cell>
          <cell r="V80">
            <v>163316</v>
          </cell>
          <cell r="W80">
            <v>163316</v>
          </cell>
          <cell r="X80">
            <v>163316</v>
          </cell>
          <cell r="Y80">
            <v>0</v>
          </cell>
          <cell r="Z80">
            <v>0</v>
          </cell>
          <cell r="AA80">
            <v>-1850</v>
          </cell>
          <cell r="AB80">
            <v>-1850</v>
          </cell>
          <cell r="AC80">
            <v>-1850</v>
          </cell>
          <cell r="AD80">
            <v>-1850</v>
          </cell>
          <cell r="AE80">
            <v>-100</v>
          </cell>
          <cell r="AF80">
            <v>6450</v>
          </cell>
          <cell r="AG80">
            <v>54917.4</v>
          </cell>
          <cell r="AH80">
            <v>54917.4</v>
          </cell>
          <cell r="AI80">
            <v>54917.4</v>
          </cell>
          <cell r="AJ80">
            <v>54917.4</v>
          </cell>
          <cell r="AK80">
            <v>0</v>
          </cell>
          <cell r="AL80">
            <v>0</v>
          </cell>
          <cell r="AM80">
            <v>83466</v>
          </cell>
          <cell r="AN80">
            <v>0</v>
          </cell>
          <cell r="AO80">
            <v>0</v>
          </cell>
          <cell r="AP80">
            <v>48250</v>
          </cell>
          <cell r="AQ80">
            <v>0</v>
          </cell>
          <cell r="AR80">
            <v>11500</v>
          </cell>
          <cell r="AS80">
            <v>0</v>
          </cell>
          <cell r="AT80">
            <v>0</v>
          </cell>
          <cell r="AU80">
            <v>0</v>
          </cell>
          <cell r="AV80">
            <v>20100</v>
          </cell>
          <cell r="AW80">
            <v>0</v>
          </cell>
          <cell r="AX80">
            <v>0</v>
          </cell>
          <cell r="AY80">
            <v>0</v>
          </cell>
          <cell r="AZ80">
            <v>0</v>
          </cell>
          <cell r="BA80">
            <v>-1850</v>
          </cell>
          <cell r="BB80">
            <v>0</v>
          </cell>
          <cell r="BC80">
            <v>0</v>
          </cell>
          <cell r="BD80">
            <v>0</v>
          </cell>
          <cell r="BE80">
            <v>1750</v>
          </cell>
          <cell r="BF80">
            <v>6550</v>
          </cell>
          <cell r="BG80">
            <v>48467.4</v>
          </cell>
          <cell r="BH80">
            <v>0</v>
          </cell>
          <cell r="BI80">
            <v>0</v>
          </cell>
          <cell r="BJ80">
            <v>0</v>
          </cell>
          <cell r="BK80">
            <v>0</v>
          </cell>
        </row>
        <row r="81">
          <cell r="L81" t="str">
            <v>8011111.816002</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L82" t="str">
            <v>8011111.820101</v>
          </cell>
          <cell r="M82">
            <v>8427.7099999999991</v>
          </cell>
          <cell r="N82">
            <v>17890.82</v>
          </cell>
          <cell r="O82">
            <v>27688.21</v>
          </cell>
          <cell r="P82">
            <v>41730.449999999997</v>
          </cell>
          <cell r="Q82">
            <v>56417.22</v>
          </cell>
          <cell r="R82">
            <v>57227.22</v>
          </cell>
          <cell r="S82">
            <v>71771.33</v>
          </cell>
          <cell r="T82">
            <v>86972.56</v>
          </cell>
          <cell r="U82">
            <v>98484.05</v>
          </cell>
          <cell r="V82">
            <v>105661.03</v>
          </cell>
          <cell r="W82">
            <v>108152.65</v>
          </cell>
          <cell r="X82">
            <v>126031.22</v>
          </cell>
          <cell r="Y82">
            <v>6820.25</v>
          </cell>
          <cell r="Z82">
            <v>13888.369999999999</v>
          </cell>
          <cell r="AA82">
            <v>24177.949999999997</v>
          </cell>
          <cell r="AB82">
            <v>32488.809999999998</v>
          </cell>
          <cell r="AC82">
            <v>41917.07</v>
          </cell>
          <cell r="AD82">
            <v>56134.34</v>
          </cell>
          <cell r="AE82">
            <v>70758.049999999988</v>
          </cell>
          <cell r="AF82">
            <v>86738.589999999982</v>
          </cell>
          <cell r="AG82">
            <v>87938.589999999982</v>
          </cell>
          <cell r="AH82">
            <v>102866.93999999999</v>
          </cell>
          <cell r="AI82">
            <v>120008.13999999998</v>
          </cell>
          <cell r="AJ82">
            <v>156837.27999999997</v>
          </cell>
          <cell r="AK82">
            <v>14280.34</v>
          </cell>
          <cell r="AL82">
            <v>0</v>
          </cell>
          <cell r="AM82">
            <v>8427.7099999999991</v>
          </cell>
          <cell r="AN82">
            <v>9463.11</v>
          </cell>
          <cell r="AO82">
            <v>9797.39</v>
          </cell>
          <cell r="AP82">
            <v>14042.24</v>
          </cell>
          <cell r="AQ82">
            <v>14686.77</v>
          </cell>
          <cell r="AR82">
            <v>810</v>
          </cell>
          <cell r="AS82">
            <v>14544.11</v>
          </cell>
          <cell r="AT82">
            <v>15201.23</v>
          </cell>
          <cell r="AU82">
            <v>11511.49</v>
          </cell>
          <cell r="AV82">
            <v>7176.98</v>
          </cell>
          <cell r="AW82">
            <v>2491.62</v>
          </cell>
          <cell r="AX82">
            <v>17878.57</v>
          </cell>
          <cell r="AY82">
            <v>6820.25</v>
          </cell>
          <cell r="AZ82">
            <v>7068.12</v>
          </cell>
          <cell r="BA82">
            <v>10289.58</v>
          </cell>
          <cell r="BB82">
            <v>8310.86</v>
          </cell>
          <cell r="BC82">
            <v>9428.26</v>
          </cell>
          <cell r="BD82">
            <v>14217.27</v>
          </cell>
          <cell r="BE82">
            <v>14623.71</v>
          </cell>
          <cell r="BF82">
            <v>15980.539999999999</v>
          </cell>
          <cell r="BG82">
            <v>1200</v>
          </cell>
          <cell r="BH82">
            <v>14928.35</v>
          </cell>
          <cell r="BI82">
            <v>17141.2</v>
          </cell>
          <cell r="BJ82">
            <v>36829.14</v>
          </cell>
          <cell r="BK82">
            <v>14280.34</v>
          </cell>
        </row>
        <row r="83">
          <cell r="L83" t="str">
            <v>8011111.820102</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L84" t="str">
            <v>8011111.821001</v>
          </cell>
          <cell r="M84">
            <v>342933.7</v>
          </cell>
          <cell r="N84">
            <v>724054.7</v>
          </cell>
          <cell r="O84">
            <v>1105174.7</v>
          </cell>
          <cell r="P84">
            <v>1620197.4</v>
          </cell>
          <cell r="Q84">
            <v>2038467.4</v>
          </cell>
          <cell r="R84">
            <v>2435653.35</v>
          </cell>
          <cell r="S84">
            <v>2829713.75</v>
          </cell>
          <cell r="T84">
            <v>3270405.25</v>
          </cell>
          <cell r="U84">
            <v>3708393.45</v>
          </cell>
          <cell r="V84">
            <v>4150463.45</v>
          </cell>
          <cell r="W84">
            <v>4592535.45</v>
          </cell>
          <cell r="X84">
            <v>4997402.05</v>
          </cell>
          <cell r="Y84">
            <v>360697</v>
          </cell>
          <cell r="Z84">
            <v>714488</v>
          </cell>
          <cell r="AA84">
            <v>1068279</v>
          </cell>
          <cell r="AB84">
            <v>1422070</v>
          </cell>
          <cell r="AC84">
            <v>1746226</v>
          </cell>
          <cell r="AD84">
            <v>2100017</v>
          </cell>
          <cell r="AE84">
            <v>2439067</v>
          </cell>
          <cell r="AF84">
            <v>3144967</v>
          </cell>
          <cell r="AG84">
            <v>3590414.67</v>
          </cell>
          <cell r="AH84">
            <v>3947153.67</v>
          </cell>
          <cell r="AI84">
            <v>4303893.67</v>
          </cell>
          <cell r="AJ84">
            <v>4660632.76</v>
          </cell>
          <cell r="AK84">
            <v>0</v>
          </cell>
          <cell r="AL84">
            <v>0</v>
          </cell>
          <cell r="AM84">
            <v>342933.7</v>
          </cell>
          <cell r="AN84">
            <v>381121</v>
          </cell>
          <cell r="AO84">
            <v>381120</v>
          </cell>
          <cell r="AP84">
            <v>515022.7</v>
          </cell>
          <cell r="AQ84">
            <v>418270</v>
          </cell>
          <cell r="AR84">
            <v>397185.95</v>
          </cell>
          <cell r="AS84">
            <v>394060.4</v>
          </cell>
          <cell r="AT84">
            <v>440691.5</v>
          </cell>
          <cell r="AU84">
            <v>437988.2</v>
          </cell>
          <cell r="AV84">
            <v>442070</v>
          </cell>
          <cell r="AW84">
            <v>442072</v>
          </cell>
          <cell r="AX84">
            <v>404866.6</v>
          </cell>
          <cell r="AY84">
            <v>360697</v>
          </cell>
          <cell r="AZ84">
            <v>353791</v>
          </cell>
          <cell r="BA84">
            <v>353791</v>
          </cell>
          <cell r="BB84">
            <v>353791</v>
          </cell>
          <cell r="BC84">
            <v>324156</v>
          </cell>
          <cell r="BD84">
            <v>353791</v>
          </cell>
          <cell r="BE84">
            <v>339050</v>
          </cell>
          <cell r="BF84">
            <v>705900</v>
          </cell>
          <cell r="BG84">
            <v>445447.67</v>
          </cell>
          <cell r="BH84">
            <v>356739</v>
          </cell>
          <cell r="BI84">
            <v>356740</v>
          </cell>
          <cell r="BJ84">
            <v>356739.09</v>
          </cell>
          <cell r="BK84">
            <v>0</v>
          </cell>
        </row>
        <row r="85">
          <cell r="L85" t="str">
            <v>8011111.822101</v>
          </cell>
          <cell r="M85">
            <v>26815</v>
          </cell>
          <cell r="N85">
            <v>53875</v>
          </cell>
          <cell r="O85">
            <v>53875</v>
          </cell>
          <cell r="P85">
            <v>68020</v>
          </cell>
          <cell r="Q85">
            <v>123493</v>
          </cell>
          <cell r="R85">
            <v>123493</v>
          </cell>
          <cell r="S85">
            <v>153874</v>
          </cell>
          <cell r="T85">
            <v>175153</v>
          </cell>
          <cell r="U85">
            <v>216801</v>
          </cell>
          <cell r="V85">
            <v>234826</v>
          </cell>
          <cell r="W85">
            <v>234826</v>
          </cell>
          <cell r="X85">
            <v>266026</v>
          </cell>
          <cell r="Y85">
            <v>22750</v>
          </cell>
          <cell r="Z85">
            <v>51350.9</v>
          </cell>
          <cell r="AA85">
            <v>78352.350000000006</v>
          </cell>
          <cell r="AB85">
            <v>87767.35</v>
          </cell>
          <cell r="AC85">
            <v>106597.35</v>
          </cell>
          <cell r="AD85">
            <v>126099.85</v>
          </cell>
          <cell r="AE85">
            <v>137666.1</v>
          </cell>
          <cell r="AF85">
            <v>151788.6</v>
          </cell>
          <cell r="AG85">
            <v>166582.5</v>
          </cell>
          <cell r="AH85">
            <v>174651.45</v>
          </cell>
          <cell r="AI85">
            <v>218304.26</v>
          </cell>
          <cell r="AJ85">
            <v>231916.48</v>
          </cell>
          <cell r="AK85">
            <v>15175</v>
          </cell>
          <cell r="AL85">
            <v>0</v>
          </cell>
          <cell r="AM85">
            <v>26815</v>
          </cell>
          <cell r="AN85">
            <v>27060</v>
          </cell>
          <cell r="AO85">
            <v>0</v>
          </cell>
          <cell r="AP85">
            <v>14145</v>
          </cell>
          <cell r="AQ85">
            <v>55473</v>
          </cell>
          <cell r="AR85">
            <v>0</v>
          </cell>
          <cell r="AS85">
            <v>30381</v>
          </cell>
          <cell r="AT85">
            <v>21279</v>
          </cell>
          <cell r="AU85">
            <v>41648</v>
          </cell>
          <cell r="AV85">
            <v>18025</v>
          </cell>
          <cell r="AW85">
            <v>0</v>
          </cell>
          <cell r="AX85">
            <v>31200</v>
          </cell>
          <cell r="AY85">
            <v>22750</v>
          </cell>
          <cell r="AZ85">
            <v>28600.9</v>
          </cell>
          <cell r="BA85">
            <v>27001.45</v>
          </cell>
          <cell r="BB85">
            <v>9415</v>
          </cell>
          <cell r="BC85">
            <v>18830</v>
          </cell>
          <cell r="BD85">
            <v>19502.5</v>
          </cell>
          <cell r="BE85">
            <v>11566.25</v>
          </cell>
          <cell r="BF85">
            <v>14122.5</v>
          </cell>
          <cell r="BG85">
            <v>14793.9</v>
          </cell>
          <cell r="BH85">
            <v>8068.95</v>
          </cell>
          <cell r="BI85">
            <v>43652.81</v>
          </cell>
          <cell r="BJ85">
            <v>13612.220000000001</v>
          </cell>
          <cell r="BK85">
            <v>15175</v>
          </cell>
        </row>
        <row r="86">
          <cell r="L86" t="str">
            <v>8011111.822602</v>
          </cell>
          <cell r="M86">
            <v>275</v>
          </cell>
          <cell r="N86">
            <v>23722.5</v>
          </cell>
          <cell r="O86">
            <v>25042.5</v>
          </cell>
          <cell r="P86">
            <v>31938.5</v>
          </cell>
          <cell r="Q86">
            <v>37502.5</v>
          </cell>
          <cell r="R86">
            <v>41602.5</v>
          </cell>
          <cell r="S86">
            <v>52767.5</v>
          </cell>
          <cell r="T86">
            <v>53567.5</v>
          </cell>
          <cell r="U86">
            <v>86661.97</v>
          </cell>
          <cell r="V86">
            <v>96183.97</v>
          </cell>
          <cell r="W86">
            <v>97263.97</v>
          </cell>
          <cell r="X86">
            <v>102953.97</v>
          </cell>
          <cell r="Y86">
            <v>82113.25</v>
          </cell>
          <cell r="Z86">
            <v>82113.25</v>
          </cell>
          <cell r="AA86">
            <v>96117.25</v>
          </cell>
          <cell r="AB86">
            <v>96117.25</v>
          </cell>
          <cell r="AC86">
            <v>96117.25</v>
          </cell>
          <cell r="AD86">
            <v>96637.25</v>
          </cell>
          <cell r="AE86">
            <v>96637.25</v>
          </cell>
          <cell r="AF86">
            <v>97207.25</v>
          </cell>
          <cell r="AG86">
            <v>100787.25</v>
          </cell>
          <cell r="AH86">
            <v>100787.25</v>
          </cell>
          <cell r="AI86">
            <v>100787.25</v>
          </cell>
          <cell r="AJ86">
            <v>103587.25</v>
          </cell>
          <cell r="AK86">
            <v>0</v>
          </cell>
          <cell r="AL86">
            <v>0</v>
          </cell>
          <cell r="AM86">
            <v>275</v>
          </cell>
          <cell r="AN86">
            <v>23447.5</v>
          </cell>
          <cell r="AO86">
            <v>1320</v>
          </cell>
          <cell r="AP86">
            <v>6896</v>
          </cell>
          <cell r="AQ86">
            <v>5564</v>
          </cell>
          <cell r="AR86">
            <v>4100</v>
          </cell>
          <cell r="AS86">
            <v>11165</v>
          </cell>
          <cell r="AT86">
            <v>800</v>
          </cell>
          <cell r="AU86">
            <v>33094.47</v>
          </cell>
          <cell r="AV86">
            <v>9522</v>
          </cell>
          <cell r="AW86">
            <v>1080</v>
          </cell>
          <cell r="AX86">
            <v>5690</v>
          </cell>
          <cell r="AY86">
            <v>82113.25</v>
          </cell>
          <cell r="AZ86">
            <v>0</v>
          </cell>
          <cell r="BA86">
            <v>14004</v>
          </cell>
          <cell r="BB86">
            <v>0</v>
          </cell>
          <cell r="BC86">
            <v>0</v>
          </cell>
          <cell r="BD86">
            <v>520</v>
          </cell>
          <cell r="BE86">
            <v>0</v>
          </cell>
          <cell r="BF86">
            <v>570</v>
          </cell>
          <cell r="BG86">
            <v>3580</v>
          </cell>
          <cell r="BH86">
            <v>0</v>
          </cell>
          <cell r="BI86">
            <v>0</v>
          </cell>
          <cell r="BJ86">
            <v>2800</v>
          </cell>
          <cell r="BK86">
            <v>0</v>
          </cell>
        </row>
        <row r="87">
          <cell r="L87" t="str">
            <v>8011111.826001</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L88" t="str">
            <v>8011111.849603</v>
          </cell>
          <cell r="M88">
            <v>436.96</v>
          </cell>
          <cell r="N88">
            <v>524.54</v>
          </cell>
          <cell r="O88">
            <v>755.31</v>
          </cell>
          <cell r="P88">
            <v>755.31</v>
          </cell>
          <cell r="Q88">
            <v>1631.42</v>
          </cell>
          <cell r="R88">
            <v>-3576.3900000000003</v>
          </cell>
          <cell r="S88">
            <v>27473.200000000001</v>
          </cell>
          <cell r="T88">
            <v>10565.810000000001</v>
          </cell>
          <cell r="U88">
            <v>12536.570000000002</v>
          </cell>
          <cell r="V88">
            <v>-1553.8899999999976</v>
          </cell>
          <cell r="W88">
            <v>-1553.8899999999976</v>
          </cell>
          <cell r="X88">
            <v>4769348.25</v>
          </cell>
          <cell r="Y88">
            <v>455.53</v>
          </cell>
          <cell r="Z88">
            <v>455.53</v>
          </cell>
          <cell r="AA88">
            <v>921.54</v>
          </cell>
          <cell r="AB88">
            <v>921.54</v>
          </cell>
          <cell r="AC88">
            <v>921.54</v>
          </cell>
          <cell r="AD88">
            <v>921.54</v>
          </cell>
          <cell r="AE88">
            <v>2059529.46</v>
          </cell>
          <cell r="AF88">
            <v>2059529.46</v>
          </cell>
          <cell r="AG88">
            <v>2000810.03</v>
          </cell>
          <cell r="AH88">
            <v>1998921.57</v>
          </cell>
          <cell r="AI88">
            <v>1998921.57</v>
          </cell>
          <cell r="AJ88">
            <v>1995624.6800000002</v>
          </cell>
          <cell r="AK88">
            <v>392.49</v>
          </cell>
          <cell r="AL88">
            <v>0</v>
          </cell>
          <cell r="AM88">
            <v>436.96</v>
          </cell>
          <cell r="AN88">
            <v>87.58</v>
          </cell>
          <cell r="AO88">
            <v>230.77</v>
          </cell>
          <cell r="AP88">
            <v>0</v>
          </cell>
          <cell r="AQ88">
            <v>876.11</v>
          </cell>
          <cell r="AR88">
            <v>-5207.8100000000004</v>
          </cell>
          <cell r="AS88">
            <v>31049.59</v>
          </cell>
          <cell r="AT88">
            <v>-16907.39</v>
          </cell>
          <cell r="AU88">
            <v>1970.76</v>
          </cell>
          <cell r="AV88">
            <v>-14090.46</v>
          </cell>
          <cell r="AW88">
            <v>0</v>
          </cell>
          <cell r="AX88">
            <v>4770902.1399999997</v>
          </cell>
          <cell r="AY88">
            <v>455.53</v>
          </cell>
          <cell r="AZ88">
            <v>0</v>
          </cell>
          <cell r="BA88">
            <v>466.01</v>
          </cell>
          <cell r="BB88">
            <v>0</v>
          </cell>
          <cell r="BC88">
            <v>0</v>
          </cell>
          <cell r="BD88">
            <v>0</v>
          </cell>
          <cell r="BE88">
            <v>2058607.92</v>
          </cell>
          <cell r="BF88">
            <v>0</v>
          </cell>
          <cell r="BG88">
            <v>-58719.43</v>
          </cell>
          <cell r="BH88">
            <v>-1888.46</v>
          </cell>
          <cell r="BI88">
            <v>0</v>
          </cell>
          <cell r="BJ88">
            <v>-3296.89</v>
          </cell>
          <cell r="BK88">
            <v>392.49</v>
          </cell>
        </row>
        <row r="89">
          <cell r="L89" t="str">
            <v>8011111.843501.200ML</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L90" t="str">
            <v>8011111.846001.CRATE</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L91" t="str">
            <v>8011111.846001.FILLED</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L92" t="str">
            <v>8011111.846001.PLANT</v>
          </cell>
          <cell r="M92">
            <v>34560</v>
          </cell>
          <cell r="N92">
            <v>137160</v>
          </cell>
          <cell r="O92">
            <v>306360</v>
          </cell>
          <cell r="P92">
            <v>519480</v>
          </cell>
          <cell r="Q92">
            <v>749880</v>
          </cell>
          <cell r="R92">
            <v>1012680</v>
          </cell>
          <cell r="S92">
            <v>1150920</v>
          </cell>
          <cell r="T92">
            <v>1294920</v>
          </cell>
          <cell r="U92">
            <v>1507320</v>
          </cell>
          <cell r="V92">
            <v>1587240</v>
          </cell>
          <cell r="W92">
            <v>1642320</v>
          </cell>
          <cell r="X92">
            <v>1694520</v>
          </cell>
          <cell r="Y92">
            <v>13680</v>
          </cell>
          <cell r="Z92">
            <v>53640</v>
          </cell>
          <cell r="AA92">
            <v>189360</v>
          </cell>
          <cell r="AB92">
            <v>461160</v>
          </cell>
          <cell r="AC92">
            <v>743400</v>
          </cell>
          <cell r="AD92">
            <v>1089000</v>
          </cell>
          <cell r="AE92">
            <v>1264320</v>
          </cell>
          <cell r="AF92">
            <v>1456920</v>
          </cell>
          <cell r="AG92">
            <v>1635120</v>
          </cell>
          <cell r="AH92">
            <v>1740960</v>
          </cell>
          <cell r="AI92">
            <v>1814760</v>
          </cell>
          <cell r="AJ92">
            <v>1869840</v>
          </cell>
          <cell r="AK92">
            <v>0</v>
          </cell>
          <cell r="AL92">
            <v>0</v>
          </cell>
          <cell r="AM92">
            <v>34560</v>
          </cell>
          <cell r="AN92">
            <v>102600</v>
          </cell>
          <cell r="AO92">
            <v>169200</v>
          </cell>
          <cell r="AP92">
            <v>213120</v>
          </cell>
          <cell r="AQ92">
            <v>230400</v>
          </cell>
          <cell r="AR92">
            <v>262800</v>
          </cell>
          <cell r="AS92">
            <v>138240</v>
          </cell>
          <cell r="AT92">
            <v>144000</v>
          </cell>
          <cell r="AU92">
            <v>212400</v>
          </cell>
          <cell r="AV92">
            <v>79920</v>
          </cell>
          <cell r="AW92">
            <v>55080</v>
          </cell>
          <cell r="AX92">
            <v>52200</v>
          </cell>
          <cell r="AY92">
            <v>13680</v>
          </cell>
          <cell r="AZ92">
            <v>39960</v>
          </cell>
          <cell r="BA92">
            <v>135720</v>
          </cell>
          <cell r="BB92">
            <v>271800</v>
          </cell>
          <cell r="BC92">
            <v>282240</v>
          </cell>
          <cell r="BD92">
            <v>345600</v>
          </cell>
          <cell r="BE92">
            <v>175320</v>
          </cell>
          <cell r="BF92">
            <v>192600</v>
          </cell>
          <cell r="BG92">
            <v>178200</v>
          </cell>
          <cell r="BH92">
            <v>105840</v>
          </cell>
          <cell r="BI92">
            <v>73800</v>
          </cell>
          <cell r="BJ92">
            <v>55080</v>
          </cell>
          <cell r="BK92">
            <v>0</v>
          </cell>
        </row>
        <row r="93">
          <cell r="L93" t="str">
            <v>8011111.846001.SHIP</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L94" t="str">
            <v>8011111.846001.UNLOAD</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L95" t="str">
            <v>8011111.701601.SCRAP</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L96" t="str">
            <v>8011111.849602</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459226.21</v>
          </cell>
          <cell r="AH96">
            <v>459226.21</v>
          </cell>
          <cell r="AI96">
            <v>459226.21</v>
          </cell>
          <cell r="AJ96">
            <v>459226.21</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459226.21</v>
          </cell>
          <cell r="BH96">
            <v>0</v>
          </cell>
          <cell r="BI96">
            <v>0</v>
          </cell>
          <cell r="BJ96">
            <v>0</v>
          </cell>
          <cell r="BK96">
            <v>0</v>
          </cell>
        </row>
        <row r="97">
          <cell r="L97" t="str">
            <v>8011111.849605</v>
          </cell>
          <cell r="M97">
            <v>0</v>
          </cell>
          <cell r="N97">
            <v>0</v>
          </cell>
          <cell r="O97">
            <v>0</v>
          </cell>
          <cell r="P97">
            <v>0</v>
          </cell>
          <cell r="Q97">
            <v>0</v>
          </cell>
          <cell r="R97">
            <v>0</v>
          </cell>
          <cell r="S97">
            <v>0</v>
          </cell>
          <cell r="T97">
            <v>0</v>
          </cell>
          <cell r="U97">
            <v>0</v>
          </cell>
          <cell r="V97">
            <v>0</v>
          </cell>
          <cell r="W97">
            <v>0</v>
          </cell>
          <cell r="X97">
            <v>1630121.81</v>
          </cell>
          <cell r="Y97">
            <v>0</v>
          </cell>
          <cell r="Z97">
            <v>0</v>
          </cell>
          <cell r="AA97">
            <v>280215</v>
          </cell>
          <cell r="AB97">
            <v>280215</v>
          </cell>
          <cell r="AC97">
            <v>280215</v>
          </cell>
          <cell r="AD97">
            <v>280215</v>
          </cell>
          <cell r="AE97">
            <v>280215</v>
          </cell>
          <cell r="AF97">
            <v>280215</v>
          </cell>
          <cell r="AG97">
            <v>280215</v>
          </cell>
          <cell r="AH97">
            <v>280215</v>
          </cell>
          <cell r="AI97">
            <v>280215</v>
          </cell>
          <cell r="AJ97">
            <v>280215</v>
          </cell>
          <cell r="AK97">
            <v>0</v>
          </cell>
          <cell r="AL97">
            <v>0</v>
          </cell>
          <cell r="AM97">
            <v>0</v>
          </cell>
          <cell r="AN97">
            <v>0</v>
          </cell>
          <cell r="AO97">
            <v>0</v>
          </cell>
          <cell r="AP97">
            <v>0</v>
          </cell>
          <cell r="AQ97">
            <v>0</v>
          </cell>
          <cell r="AR97">
            <v>0</v>
          </cell>
          <cell r="AS97">
            <v>0</v>
          </cell>
          <cell r="AT97">
            <v>0</v>
          </cell>
          <cell r="AU97">
            <v>0</v>
          </cell>
          <cell r="AV97">
            <v>0</v>
          </cell>
          <cell r="AW97">
            <v>0</v>
          </cell>
          <cell r="AX97">
            <v>1630121.81</v>
          </cell>
          <cell r="AY97">
            <v>0</v>
          </cell>
          <cell r="AZ97">
            <v>0</v>
          </cell>
          <cell r="BA97">
            <v>280215</v>
          </cell>
          <cell r="BB97">
            <v>0</v>
          </cell>
          <cell r="BC97">
            <v>0</v>
          </cell>
          <cell r="BD97">
            <v>0</v>
          </cell>
          <cell r="BE97">
            <v>0</v>
          </cell>
          <cell r="BF97">
            <v>0</v>
          </cell>
          <cell r="BG97">
            <v>0</v>
          </cell>
          <cell r="BH97">
            <v>0</v>
          </cell>
          <cell r="BI97">
            <v>0</v>
          </cell>
          <cell r="BJ97">
            <v>0</v>
          </cell>
          <cell r="BK97">
            <v>0</v>
          </cell>
        </row>
        <row r="98">
          <cell r="L98" t="str">
            <v>8011111.700602</v>
          </cell>
          <cell r="M98">
            <v>-26399569.609999999</v>
          </cell>
          <cell r="N98">
            <v>-42089641.82</v>
          </cell>
          <cell r="O98">
            <v>-72242674.420000002</v>
          </cell>
          <cell r="P98">
            <v>-97279534.379999995</v>
          </cell>
          <cell r="Q98">
            <v>-127031261.72</v>
          </cell>
          <cell r="R98">
            <v>-157931032.27000001</v>
          </cell>
          <cell r="S98">
            <v>-157931032.27000001</v>
          </cell>
          <cell r="T98">
            <v>-213645712.08000001</v>
          </cell>
          <cell r="U98">
            <v>-239913033.62</v>
          </cell>
          <cell r="V98">
            <v>-261200903.06999999</v>
          </cell>
          <cell r="W98">
            <v>-276170548.49000001</v>
          </cell>
          <cell r="X98">
            <v>-291488994.11000001</v>
          </cell>
          <cell r="Y98">
            <v>-18531492.5</v>
          </cell>
          <cell r="Z98">
            <v>-40191599.649999999</v>
          </cell>
          <cell r="AA98">
            <v>-65769963.200000003</v>
          </cell>
          <cell r="AB98">
            <v>-90844835.950000003</v>
          </cell>
          <cell r="AC98">
            <v>-123598940.54000001</v>
          </cell>
          <cell r="AD98">
            <v>-158607615.59</v>
          </cell>
          <cell r="AE98">
            <v>-215220751.55000001</v>
          </cell>
          <cell r="AF98">
            <v>-238841648.74000001</v>
          </cell>
          <cell r="AG98">
            <v>-270723665.80000001</v>
          </cell>
          <cell r="AH98">
            <v>-320452995.76999998</v>
          </cell>
          <cell r="AI98">
            <v>-340378971.45999998</v>
          </cell>
          <cell r="AJ98">
            <v>-357531148.94</v>
          </cell>
          <cell r="AK98">
            <v>0</v>
          </cell>
          <cell r="AL98">
            <v>0</v>
          </cell>
          <cell r="AM98">
            <v>-26399569.609999999</v>
          </cell>
          <cell r="AN98">
            <v>-15690072.210000001</v>
          </cell>
          <cell r="AO98">
            <v>-30153032.600000001</v>
          </cell>
          <cell r="AP98">
            <v>-25036859.959999993</v>
          </cell>
          <cell r="AQ98">
            <v>-29751727.340000004</v>
          </cell>
          <cell r="AR98">
            <v>-30899770.550000012</v>
          </cell>
          <cell r="AS98">
            <v>0</v>
          </cell>
          <cell r="AT98">
            <v>-55714679.810000002</v>
          </cell>
          <cell r="AU98">
            <v>-26267321.539999992</v>
          </cell>
          <cell r="AV98">
            <v>-21287869.449999988</v>
          </cell>
          <cell r="AW98">
            <v>-14969645.420000017</v>
          </cell>
          <cell r="AX98">
            <v>-15318445.620000005</v>
          </cell>
          <cell r="AY98">
            <v>-18531492.5</v>
          </cell>
          <cell r="AZ98">
            <v>-21660107.149999999</v>
          </cell>
          <cell r="BA98">
            <v>-25578363.550000001</v>
          </cell>
          <cell r="BB98">
            <v>-25074872.75</v>
          </cell>
          <cell r="BC98">
            <v>-32754104.59</v>
          </cell>
          <cell r="BD98">
            <v>-35008675.049999997</v>
          </cell>
          <cell r="BE98">
            <v>-56613135.960000001</v>
          </cell>
          <cell r="BF98">
            <v>-23620897.190000001</v>
          </cell>
          <cell r="BG98">
            <v>-31882017.059999999</v>
          </cell>
          <cell r="BH98">
            <v>-49729329.969999999</v>
          </cell>
          <cell r="BI98">
            <v>-19925975.690000001</v>
          </cell>
          <cell r="BJ98">
            <v>-17152177.48</v>
          </cell>
          <cell r="BK98">
            <v>0</v>
          </cell>
        </row>
        <row r="99">
          <cell r="L99" t="str">
            <v>8011111.822603</v>
          </cell>
          <cell r="M99">
            <v>0</v>
          </cell>
          <cell r="N99">
            <v>0</v>
          </cell>
          <cell r="O99">
            <v>2800</v>
          </cell>
          <cell r="P99">
            <v>2800</v>
          </cell>
          <cell r="Q99">
            <v>8400</v>
          </cell>
          <cell r="R99">
            <v>13160</v>
          </cell>
          <cell r="S99">
            <v>13160</v>
          </cell>
          <cell r="T99">
            <v>13160</v>
          </cell>
          <cell r="U99">
            <v>13160</v>
          </cell>
          <cell r="V99">
            <v>13510</v>
          </cell>
          <cell r="W99">
            <v>13510</v>
          </cell>
          <cell r="X99">
            <v>13510</v>
          </cell>
          <cell r="Y99">
            <v>0</v>
          </cell>
          <cell r="Z99">
            <v>0</v>
          </cell>
          <cell r="AA99">
            <v>0</v>
          </cell>
          <cell r="AB99">
            <v>0</v>
          </cell>
          <cell r="AC99">
            <v>0</v>
          </cell>
          <cell r="AD99">
            <v>0</v>
          </cell>
          <cell r="AE99">
            <v>0</v>
          </cell>
          <cell r="AF99">
            <v>3100</v>
          </cell>
          <cell r="AG99">
            <v>3100</v>
          </cell>
          <cell r="AH99">
            <v>3100</v>
          </cell>
          <cell r="AI99">
            <v>3100</v>
          </cell>
          <cell r="AJ99">
            <v>3100</v>
          </cell>
          <cell r="AK99">
            <v>0</v>
          </cell>
          <cell r="AL99">
            <v>0</v>
          </cell>
          <cell r="AM99">
            <v>0</v>
          </cell>
          <cell r="AN99">
            <v>0</v>
          </cell>
          <cell r="AO99">
            <v>2800</v>
          </cell>
          <cell r="AP99">
            <v>0</v>
          </cell>
          <cell r="AQ99">
            <v>5600</v>
          </cell>
          <cell r="AR99">
            <v>4760</v>
          </cell>
          <cell r="AS99">
            <v>0</v>
          </cell>
          <cell r="AT99">
            <v>0</v>
          </cell>
          <cell r="AU99">
            <v>0</v>
          </cell>
          <cell r="AV99">
            <v>350</v>
          </cell>
          <cell r="AW99">
            <v>0</v>
          </cell>
          <cell r="AX99">
            <v>0</v>
          </cell>
          <cell r="AY99">
            <v>0</v>
          </cell>
          <cell r="AZ99">
            <v>0</v>
          </cell>
          <cell r="BA99">
            <v>0</v>
          </cell>
          <cell r="BB99">
            <v>0</v>
          </cell>
          <cell r="BC99">
            <v>0</v>
          </cell>
          <cell r="BD99">
            <v>0</v>
          </cell>
          <cell r="BE99">
            <v>0</v>
          </cell>
          <cell r="BF99">
            <v>3100</v>
          </cell>
          <cell r="BG99">
            <v>0</v>
          </cell>
          <cell r="BH99">
            <v>0</v>
          </cell>
          <cell r="BI99">
            <v>0</v>
          </cell>
          <cell r="BJ99">
            <v>0</v>
          </cell>
          <cell r="BK99">
            <v>0</v>
          </cell>
        </row>
        <row r="100">
          <cell r="L100" t="str">
            <v>8011112.801101.BASIC</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L101" t="str">
            <v>8011112.801101.BP</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L102" t="str">
            <v>8011112.801101.DA</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row>
        <row r="103">
          <cell r="L103" t="str">
            <v>8011112.801101.DASE</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L104" t="str">
            <v>8011112.801101.HOUSE</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row>
        <row r="105">
          <cell r="L105" t="str">
            <v>8011112.801101.LAUN</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row>
        <row r="106">
          <cell r="L106" t="str">
            <v>8011112.801101.LEAV</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row>
        <row r="107">
          <cell r="L107" t="str">
            <v>8011112.801101.OT</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L108" t="str">
            <v>8011112.801101.OTH</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L109" t="str">
            <v>8011112.801101.PF</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L110" t="str">
            <v>8011112.801101.TEA</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row>
        <row r="111">
          <cell r="L111" t="str">
            <v>8011112.801101.WAGE</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row>
        <row r="112">
          <cell r="L112" t="str">
            <v>8011112.801102.BASIC</v>
          </cell>
          <cell r="M112">
            <v>43562</v>
          </cell>
          <cell r="N112">
            <v>87124</v>
          </cell>
          <cell r="O112">
            <v>124106</v>
          </cell>
          <cell r="P112">
            <v>187848</v>
          </cell>
          <cell r="Q112">
            <v>231399</v>
          </cell>
          <cell r="R112">
            <v>274950</v>
          </cell>
          <cell r="S112">
            <v>317866</v>
          </cell>
          <cell r="T112">
            <v>363517</v>
          </cell>
          <cell r="U112">
            <v>412372</v>
          </cell>
          <cell r="V112">
            <v>458023</v>
          </cell>
          <cell r="W112">
            <v>503674</v>
          </cell>
          <cell r="X112">
            <v>549325</v>
          </cell>
          <cell r="Y112">
            <v>49335</v>
          </cell>
          <cell r="Z112">
            <v>97934</v>
          </cell>
          <cell r="AA112">
            <v>146901</v>
          </cell>
          <cell r="AB112">
            <v>196236</v>
          </cell>
          <cell r="AC112">
            <v>245571</v>
          </cell>
          <cell r="AD112">
            <v>294906</v>
          </cell>
          <cell r="AE112">
            <v>344241</v>
          </cell>
          <cell r="AF112">
            <v>393392</v>
          </cell>
          <cell r="AG112">
            <v>442727</v>
          </cell>
          <cell r="AH112">
            <v>492062</v>
          </cell>
          <cell r="AI112">
            <v>540661</v>
          </cell>
          <cell r="AJ112">
            <v>588709</v>
          </cell>
          <cell r="AK112">
            <v>57722</v>
          </cell>
          <cell r="AL112">
            <v>0</v>
          </cell>
          <cell r="AM112">
            <v>43562</v>
          </cell>
          <cell r="AN112">
            <v>43562</v>
          </cell>
          <cell r="AO112">
            <v>36982</v>
          </cell>
          <cell r="AP112">
            <v>63742</v>
          </cell>
          <cell r="AQ112">
            <v>43551</v>
          </cell>
          <cell r="AR112">
            <v>43551</v>
          </cell>
          <cell r="AS112">
            <v>42916</v>
          </cell>
          <cell r="AT112">
            <v>45651</v>
          </cell>
          <cell r="AU112">
            <v>48855</v>
          </cell>
          <cell r="AV112">
            <v>45651</v>
          </cell>
          <cell r="AW112">
            <v>45651</v>
          </cell>
          <cell r="AX112">
            <v>45651</v>
          </cell>
          <cell r="AY112">
            <v>49335</v>
          </cell>
          <cell r="AZ112">
            <v>48599</v>
          </cell>
          <cell r="BA112">
            <v>48967</v>
          </cell>
          <cell r="BB112">
            <v>49335</v>
          </cell>
          <cell r="BC112">
            <v>49335</v>
          </cell>
          <cell r="BD112">
            <v>49335</v>
          </cell>
          <cell r="BE112">
            <v>49335</v>
          </cell>
          <cell r="BF112">
            <v>49151</v>
          </cell>
          <cell r="BG112">
            <v>49335</v>
          </cell>
          <cell r="BH112">
            <v>49335</v>
          </cell>
          <cell r="BI112">
            <v>48599</v>
          </cell>
          <cell r="BJ112">
            <v>48048</v>
          </cell>
          <cell r="BK112">
            <v>57722</v>
          </cell>
        </row>
        <row r="113">
          <cell r="L113" t="str">
            <v>8011112.801102.DA</v>
          </cell>
          <cell r="M113">
            <v>7100</v>
          </cell>
          <cell r="N113">
            <v>14200</v>
          </cell>
          <cell r="O113">
            <v>24568</v>
          </cell>
          <cell r="P113">
            <v>35218</v>
          </cell>
          <cell r="Q113">
            <v>45868</v>
          </cell>
          <cell r="R113">
            <v>56518</v>
          </cell>
          <cell r="S113">
            <v>67168</v>
          </cell>
          <cell r="T113">
            <v>77818</v>
          </cell>
          <cell r="U113">
            <v>88468</v>
          </cell>
          <cell r="V113">
            <v>99118</v>
          </cell>
          <cell r="W113">
            <v>109768</v>
          </cell>
          <cell r="X113">
            <v>120418</v>
          </cell>
          <cell r="Y113">
            <v>26645</v>
          </cell>
          <cell r="Z113">
            <v>53290</v>
          </cell>
          <cell r="AA113">
            <v>79935</v>
          </cell>
          <cell r="AB113">
            <v>106580</v>
          </cell>
          <cell r="AC113">
            <v>133225</v>
          </cell>
          <cell r="AD113">
            <v>159870</v>
          </cell>
          <cell r="AE113">
            <v>186515</v>
          </cell>
          <cell r="AF113">
            <v>213160</v>
          </cell>
          <cell r="AG113">
            <v>239805</v>
          </cell>
          <cell r="AH113">
            <v>266450</v>
          </cell>
          <cell r="AI113">
            <v>293095</v>
          </cell>
          <cell r="AJ113">
            <v>319740</v>
          </cell>
          <cell r="AK113">
            <v>26645</v>
          </cell>
          <cell r="AL113">
            <v>0</v>
          </cell>
          <cell r="AM113">
            <v>7100</v>
          </cell>
          <cell r="AN113">
            <v>7100</v>
          </cell>
          <cell r="AO113">
            <v>10368</v>
          </cell>
          <cell r="AP113">
            <v>10650</v>
          </cell>
          <cell r="AQ113">
            <v>10650</v>
          </cell>
          <cell r="AR113">
            <v>10650</v>
          </cell>
          <cell r="AS113">
            <v>10650</v>
          </cell>
          <cell r="AT113">
            <v>10650</v>
          </cell>
          <cell r="AU113">
            <v>10650</v>
          </cell>
          <cell r="AV113">
            <v>10650</v>
          </cell>
          <cell r="AW113">
            <v>10650</v>
          </cell>
          <cell r="AX113">
            <v>10650</v>
          </cell>
          <cell r="AY113">
            <v>26645</v>
          </cell>
          <cell r="AZ113">
            <v>26645</v>
          </cell>
          <cell r="BA113">
            <v>26645</v>
          </cell>
          <cell r="BB113">
            <v>26645</v>
          </cell>
          <cell r="BC113">
            <v>26645</v>
          </cell>
          <cell r="BD113">
            <v>26645</v>
          </cell>
          <cell r="BE113">
            <v>26645</v>
          </cell>
          <cell r="BF113">
            <v>26645</v>
          </cell>
          <cell r="BG113">
            <v>26645</v>
          </cell>
          <cell r="BH113">
            <v>26645</v>
          </cell>
          <cell r="BI113">
            <v>26645</v>
          </cell>
          <cell r="BJ113">
            <v>26645</v>
          </cell>
          <cell r="BK113">
            <v>26645</v>
          </cell>
        </row>
        <row r="114">
          <cell r="L114" t="str">
            <v>8011112.801102.DASE</v>
          </cell>
          <cell r="M114">
            <v>0</v>
          </cell>
          <cell r="N114">
            <v>0</v>
          </cell>
          <cell r="O114">
            <v>0</v>
          </cell>
          <cell r="P114">
            <v>0</v>
          </cell>
          <cell r="Q114">
            <v>0</v>
          </cell>
          <cell r="R114">
            <v>0</v>
          </cell>
          <cell r="S114">
            <v>0</v>
          </cell>
          <cell r="T114">
            <v>0</v>
          </cell>
          <cell r="U114">
            <v>45651</v>
          </cell>
          <cell r="V114">
            <v>45651</v>
          </cell>
          <cell r="W114">
            <v>45651</v>
          </cell>
          <cell r="X114">
            <v>45651</v>
          </cell>
          <cell r="Y114">
            <v>0</v>
          </cell>
          <cell r="Z114">
            <v>0</v>
          </cell>
          <cell r="AA114">
            <v>0</v>
          </cell>
          <cell r="AB114">
            <v>0</v>
          </cell>
          <cell r="AC114">
            <v>0</v>
          </cell>
          <cell r="AD114">
            <v>0</v>
          </cell>
          <cell r="AE114">
            <v>0</v>
          </cell>
          <cell r="AF114">
            <v>0</v>
          </cell>
          <cell r="AG114">
            <v>49335</v>
          </cell>
          <cell r="AH114">
            <v>49335</v>
          </cell>
          <cell r="AI114">
            <v>49335</v>
          </cell>
          <cell r="AJ114">
            <v>49335</v>
          </cell>
          <cell r="AK114">
            <v>6414</v>
          </cell>
          <cell r="AL114">
            <v>0</v>
          </cell>
          <cell r="AM114">
            <v>0</v>
          </cell>
          <cell r="AN114">
            <v>0</v>
          </cell>
          <cell r="AO114">
            <v>0</v>
          </cell>
          <cell r="AP114">
            <v>0</v>
          </cell>
          <cell r="AQ114">
            <v>0</v>
          </cell>
          <cell r="AR114">
            <v>0</v>
          </cell>
          <cell r="AS114">
            <v>0</v>
          </cell>
          <cell r="AT114">
            <v>0</v>
          </cell>
          <cell r="AU114">
            <v>45651</v>
          </cell>
          <cell r="AV114">
            <v>0</v>
          </cell>
          <cell r="AW114">
            <v>0</v>
          </cell>
          <cell r="AX114">
            <v>0</v>
          </cell>
          <cell r="AY114">
            <v>0</v>
          </cell>
          <cell r="AZ114">
            <v>0</v>
          </cell>
          <cell r="BA114">
            <v>0</v>
          </cell>
          <cell r="BB114">
            <v>0</v>
          </cell>
          <cell r="BC114">
            <v>0</v>
          </cell>
          <cell r="BD114">
            <v>0</v>
          </cell>
          <cell r="BE114">
            <v>0</v>
          </cell>
          <cell r="BF114">
            <v>0</v>
          </cell>
          <cell r="BG114">
            <v>49335</v>
          </cell>
          <cell r="BH114">
            <v>0</v>
          </cell>
          <cell r="BI114">
            <v>0</v>
          </cell>
          <cell r="BJ114">
            <v>0</v>
          </cell>
          <cell r="BK114">
            <v>6414</v>
          </cell>
        </row>
        <row r="115">
          <cell r="L115" t="str">
            <v>8011112.801102.HOUSE</v>
          </cell>
          <cell r="M115">
            <v>2080</v>
          </cell>
          <cell r="N115">
            <v>4160</v>
          </cell>
          <cell r="O115">
            <v>7105</v>
          </cell>
          <cell r="P115">
            <v>11709</v>
          </cell>
          <cell r="Q115">
            <v>15209</v>
          </cell>
          <cell r="R115">
            <v>18709</v>
          </cell>
          <cell r="S115">
            <v>22209</v>
          </cell>
          <cell r="T115">
            <v>26129</v>
          </cell>
          <cell r="U115">
            <v>30766</v>
          </cell>
          <cell r="V115">
            <v>34686</v>
          </cell>
          <cell r="W115">
            <v>38606</v>
          </cell>
          <cell r="X115">
            <v>42526</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2080</v>
          </cell>
          <cell r="AN115">
            <v>2080</v>
          </cell>
          <cell r="AO115">
            <v>2945</v>
          </cell>
          <cell r="AP115">
            <v>4604</v>
          </cell>
          <cell r="AQ115">
            <v>3500</v>
          </cell>
          <cell r="AR115">
            <v>3500</v>
          </cell>
          <cell r="AS115">
            <v>3500</v>
          </cell>
          <cell r="AT115">
            <v>3920</v>
          </cell>
          <cell r="AU115">
            <v>4637</v>
          </cell>
          <cell r="AV115">
            <v>3920</v>
          </cell>
          <cell r="AW115">
            <v>3920</v>
          </cell>
          <cell r="AX115">
            <v>3920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L116" t="str">
            <v>8011112.801102.LAUN</v>
          </cell>
          <cell r="M116">
            <v>170</v>
          </cell>
          <cell r="N116">
            <v>340</v>
          </cell>
          <cell r="O116">
            <v>588</v>
          </cell>
          <cell r="P116">
            <v>7180</v>
          </cell>
          <cell r="Q116">
            <v>9355</v>
          </cell>
          <cell r="R116">
            <v>11530</v>
          </cell>
          <cell r="S116">
            <v>13705</v>
          </cell>
          <cell r="T116">
            <v>15880</v>
          </cell>
          <cell r="U116">
            <v>18055</v>
          </cell>
          <cell r="V116">
            <v>20230</v>
          </cell>
          <cell r="W116">
            <v>22405</v>
          </cell>
          <cell r="X116">
            <v>24580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170</v>
          </cell>
          <cell r="AN116">
            <v>170</v>
          </cell>
          <cell r="AO116">
            <v>248</v>
          </cell>
          <cell r="AP116">
            <v>6592</v>
          </cell>
          <cell r="AQ116">
            <v>2175</v>
          </cell>
          <cell r="AR116">
            <v>2175</v>
          </cell>
          <cell r="AS116">
            <v>2175</v>
          </cell>
          <cell r="AT116">
            <v>2175</v>
          </cell>
          <cell r="AU116">
            <v>2175</v>
          </cell>
          <cell r="AV116">
            <v>2175</v>
          </cell>
          <cell r="AW116">
            <v>2175</v>
          </cell>
          <cell r="AX116">
            <v>2175</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L117" t="str">
            <v>8011112.801102.LEAV</v>
          </cell>
          <cell r="M117">
            <v>0</v>
          </cell>
          <cell r="N117">
            <v>0</v>
          </cell>
          <cell r="O117">
            <v>0</v>
          </cell>
          <cell r="P117">
            <v>0</v>
          </cell>
          <cell r="Q117">
            <v>0</v>
          </cell>
          <cell r="R117">
            <v>0</v>
          </cell>
          <cell r="S117">
            <v>0</v>
          </cell>
          <cell r="T117">
            <v>0</v>
          </cell>
          <cell r="U117">
            <v>0</v>
          </cell>
          <cell r="V117">
            <v>0</v>
          </cell>
          <cell r="W117">
            <v>0</v>
          </cell>
          <cell r="X117">
            <v>50317</v>
          </cell>
          <cell r="Y117">
            <v>0</v>
          </cell>
          <cell r="Z117">
            <v>0</v>
          </cell>
          <cell r="AA117">
            <v>0</v>
          </cell>
          <cell r="AB117">
            <v>0</v>
          </cell>
          <cell r="AC117">
            <v>0</v>
          </cell>
          <cell r="AD117">
            <v>0</v>
          </cell>
          <cell r="AE117">
            <v>0</v>
          </cell>
          <cell r="AF117">
            <v>0</v>
          </cell>
          <cell r="AG117">
            <v>0</v>
          </cell>
          <cell r="AH117">
            <v>0</v>
          </cell>
          <cell r="AI117">
            <v>0</v>
          </cell>
          <cell r="AJ117">
            <v>52315</v>
          </cell>
          <cell r="AK117">
            <v>5571</v>
          </cell>
          <cell r="AL117">
            <v>0</v>
          </cell>
          <cell r="AM117">
            <v>0</v>
          </cell>
          <cell r="AN117">
            <v>0</v>
          </cell>
          <cell r="AO117">
            <v>0</v>
          </cell>
          <cell r="AP117">
            <v>0</v>
          </cell>
          <cell r="AQ117">
            <v>0</v>
          </cell>
          <cell r="AR117">
            <v>0</v>
          </cell>
          <cell r="AS117">
            <v>0</v>
          </cell>
          <cell r="AT117">
            <v>0</v>
          </cell>
          <cell r="AU117">
            <v>0</v>
          </cell>
          <cell r="AV117">
            <v>0</v>
          </cell>
          <cell r="AW117">
            <v>0</v>
          </cell>
          <cell r="AX117">
            <v>50317</v>
          </cell>
          <cell r="AY117">
            <v>0</v>
          </cell>
          <cell r="AZ117">
            <v>0</v>
          </cell>
          <cell r="BA117">
            <v>0</v>
          </cell>
          <cell r="BB117">
            <v>0</v>
          </cell>
          <cell r="BC117">
            <v>0</v>
          </cell>
          <cell r="BD117">
            <v>0</v>
          </cell>
          <cell r="BE117">
            <v>0</v>
          </cell>
          <cell r="BF117">
            <v>0</v>
          </cell>
          <cell r="BG117">
            <v>0</v>
          </cell>
          <cell r="BH117">
            <v>0</v>
          </cell>
          <cell r="BI117">
            <v>0</v>
          </cell>
          <cell r="BJ117">
            <v>52315</v>
          </cell>
          <cell r="BK117">
            <v>5571</v>
          </cell>
        </row>
        <row r="118">
          <cell r="L118" t="str">
            <v>8011112.801102.OT</v>
          </cell>
          <cell r="M118">
            <v>0</v>
          </cell>
          <cell r="N118">
            <v>5593</v>
          </cell>
          <cell r="O118">
            <v>14431</v>
          </cell>
          <cell r="P118">
            <v>28193</v>
          </cell>
          <cell r="Q118">
            <v>51651</v>
          </cell>
          <cell r="R118">
            <v>77773</v>
          </cell>
          <cell r="S118">
            <v>110502</v>
          </cell>
          <cell r="T118">
            <v>115008</v>
          </cell>
          <cell r="U118">
            <v>128866</v>
          </cell>
          <cell r="V118">
            <v>146783</v>
          </cell>
          <cell r="W118">
            <v>156721</v>
          </cell>
          <cell r="X118">
            <v>165468</v>
          </cell>
          <cell r="Y118">
            <v>0</v>
          </cell>
          <cell r="Z118">
            <v>0</v>
          </cell>
          <cell r="AA118">
            <v>0</v>
          </cell>
          <cell r="AB118">
            <v>7802</v>
          </cell>
          <cell r="AC118">
            <v>33463</v>
          </cell>
          <cell r="AD118">
            <v>75559</v>
          </cell>
          <cell r="AE118">
            <v>114902</v>
          </cell>
          <cell r="AF118">
            <v>128901</v>
          </cell>
          <cell r="AG118">
            <v>141048</v>
          </cell>
          <cell r="AH118">
            <v>158755</v>
          </cell>
          <cell r="AI118">
            <v>172865</v>
          </cell>
          <cell r="AJ118">
            <v>175383</v>
          </cell>
          <cell r="AK118">
            <v>3706</v>
          </cell>
          <cell r="AL118">
            <v>0</v>
          </cell>
          <cell r="AM118">
            <v>0</v>
          </cell>
          <cell r="AN118">
            <v>5593</v>
          </cell>
          <cell r="AO118">
            <v>8838</v>
          </cell>
          <cell r="AP118">
            <v>13762</v>
          </cell>
          <cell r="AQ118">
            <v>23458</v>
          </cell>
          <cell r="AR118">
            <v>26122</v>
          </cell>
          <cell r="AS118">
            <v>32729</v>
          </cell>
          <cell r="AT118">
            <v>4506</v>
          </cell>
          <cell r="AU118">
            <v>13858</v>
          </cell>
          <cell r="AV118">
            <v>17917</v>
          </cell>
          <cell r="AW118">
            <v>9938</v>
          </cell>
          <cell r="AX118">
            <v>8747</v>
          </cell>
          <cell r="AY118">
            <v>0</v>
          </cell>
          <cell r="AZ118">
            <v>0</v>
          </cell>
          <cell r="BA118">
            <v>0</v>
          </cell>
          <cell r="BB118">
            <v>7802</v>
          </cell>
          <cell r="BC118">
            <v>25661</v>
          </cell>
          <cell r="BD118">
            <v>42096</v>
          </cell>
          <cell r="BE118">
            <v>39343</v>
          </cell>
          <cell r="BF118">
            <v>13999</v>
          </cell>
          <cell r="BG118">
            <v>12147</v>
          </cell>
          <cell r="BH118">
            <v>17707</v>
          </cell>
          <cell r="BI118">
            <v>14110</v>
          </cell>
          <cell r="BJ118">
            <v>2518</v>
          </cell>
          <cell r="BK118">
            <v>3706</v>
          </cell>
        </row>
        <row r="119">
          <cell r="L119" t="str">
            <v>8011112.801102.SHIFT</v>
          </cell>
          <cell r="M119">
            <v>0</v>
          </cell>
          <cell r="N119">
            <v>1390</v>
          </cell>
          <cell r="O119">
            <v>4100</v>
          </cell>
          <cell r="P119">
            <v>8145</v>
          </cell>
          <cell r="Q119">
            <v>12345</v>
          </cell>
          <cell r="R119">
            <v>17035</v>
          </cell>
          <cell r="S119">
            <v>23135</v>
          </cell>
          <cell r="T119">
            <v>25115</v>
          </cell>
          <cell r="U119">
            <v>27835</v>
          </cell>
          <cell r="V119">
            <v>31865</v>
          </cell>
          <cell r="W119">
            <v>34590</v>
          </cell>
          <cell r="X119">
            <v>37675</v>
          </cell>
          <cell r="Y119">
            <v>0</v>
          </cell>
          <cell r="Z119">
            <v>600</v>
          </cell>
          <cell r="AA119">
            <v>1470</v>
          </cell>
          <cell r="AB119">
            <v>1470</v>
          </cell>
          <cell r="AC119">
            <v>7810</v>
          </cell>
          <cell r="AD119">
            <v>13975</v>
          </cell>
          <cell r="AE119">
            <v>19595</v>
          </cell>
          <cell r="AF119">
            <v>22755</v>
          </cell>
          <cell r="AG119">
            <v>25185</v>
          </cell>
          <cell r="AH119">
            <v>28985</v>
          </cell>
          <cell r="AI119">
            <v>31605</v>
          </cell>
          <cell r="AJ119">
            <v>33475</v>
          </cell>
          <cell r="AK119">
            <v>1850</v>
          </cell>
          <cell r="AL119">
            <v>0</v>
          </cell>
          <cell r="AM119">
            <v>0</v>
          </cell>
          <cell r="AN119">
            <v>1390</v>
          </cell>
          <cell r="AO119">
            <v>2710</v>
          </cell>
          <cell r="AP119">
            <v>4045</v>
          </cell>
          <cell r="AQ119">
            <v>4200</v>
          </cell>
          <cell r="AR119">
            <v>4690</v>
          </cell>
          <cell r="AS119">
            <v>6100</v>
          </cell>
          <cell r="AT119">
            <v>1980</v>
          </cell>
          <cell r="AU119">
            <v>2720</v>
          </cell>
          <cell r="AV119">
            <v>4030</v>
          </cell>
          <cell r="AW119">
            <v>2725</v>
          </cell>
          <cell r="AX119">
            <v>3085</v>
          </cell>
          <cell r="AY119">
            <v>0</v>
          </cell>
          <cell r="AZ119">
            <v>600</v>
          </cell>
          <cell r="BA119">
            <v>870</v>
          </cell>
          <cell r="BB119">
            <v>0</v>
          </cell>
          <cell r="BC119">
            <v>6340</v>
          </cell>
          <cell r="BD119">
            <v>6165</v>
          </cell>
          <cell r="BE119">
            <v>5620</v>
          </cell>
          <cell r="BF119">
            <v>3160</v>
          </cell>
          <cell r="BG119">
            <v>2430</v>
          </cell>
          <cell r="BH119">
            <v>3800</v>
          </cell>
          <cell r="BI119">
            <v>2620</v>
          </cell>
          <cell r="BJ119">
            <v>1870</v>
          </cell>
          <cell r="BK119">
            <v>1850</v>
          </cell>
        </row>
        <row r="120">
          <cell r="L120" t="str">
            <v>8011112.801102.OTH</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L121" t="str">
            <v>8011112.801102.PF</v>
          </cell>
          <cell r="M121">
            <v>3157</v>
          </cell>
          <cell r="N121">
            <v>6314</v>
          </cell>
          <cell r="O121">
            <v>9471</v>
          </cell>
          <cell r="P121">
            <v>15223</v>
          </cell>
          <cell r="Q121">
            <v>19028</v>
          </cell>
          <cell r="R121">
            <v>22833</v>
          </cell>
          <cell r="S121">
            <v>26574</v>
          </cell>
          <cell r="T121">
            <v>30519</v>
          </cell>
          <cell r="U121">
            <v>34665</v>
          </cell>
          <cell r="V121">
            <v>38610</v>
          </cell>
          <cell r="W121">
            <v>43175</v>
          </cell>
          <cell r="X121">
            <v>47740</v>
          </cell>
          <cell r="Y121">
            <v>4934</v>
          </cell>
          <cell r="Z121">
            <v>9794</v>
          </cell>
          <cell r="AA121">
            <v>14691</v>
          </cell>
          <cell r="AB121">
            <v>19625</v>
          </cell>
          <cell r="AC121">
            <v>24559</v>
          </cell>
          <cell r="AD121">
            <v>29493</v>
          </cell>
          <cell r="AE121">
            <v>34427</v>
          </cell>
          <cell r="AF121">
            <v>39342</v>
          </cell>
          <cell r="AG121">
            <v>44276</v>
          </cell>
          <cell r="AH121">
            <v>49210</v>
          </cell>
          <cell r="AI121">
            <v>54070</v>
          </cell>
          <cell r="AJ121">
            <v>58875</v>
          </cell>
          <cell r="AK121">
            <v>5773</v>
          </cell>
          <cell r="AL121">
            <v>0</v>
          </cell>
          <cell r="AM121">
            <v>3157</v>
          </cell>
          <cell r="AN121">
            <v>3157</v>
          </cell>
          <cell r="AO121">
            <v>3157</v>
          </cell>
          <cell r="AP121">
            <v>5752</v>
          </cell>
          <cell r="AQ121">
            <v>3805</v>
          </cell>
          <cell r="AR121">
            <v>3805</v>
          </cell>
          <cell r="AS121">
            <v>3741</v>
          </cell>
          <cell r="AT121">
            <v>3945</v>
          </cell>
          <cell r="AU121">
            <v>4146</v>
          </cell>
          <cell r="AV121">
            <v>3945</v>
          </cell>
          <cell r="AW121">
            <v>4565</v>
          </cell>
          <cell r="AX121">
            <v>4565</v>
          </cell>
          <cell r="AY121">
            <v>4934</v>
          </cell>
          <cell r="AZ121">
            <v>4860</v>
          </cell>
          <cell r="BA121">
            <v>4897</v>
          </cell>
          <cell r="BB121">
            <v>4934</v>
          </cell>
          <cell r="BC121">
            <v>4934</v>
          </cell>
          <cell r="BD121">
            <v>4934</v>
          </cell>
          <cell r="BE121">
            <v>4934</v>
          </cell>
          <cell r="BF121">
            <v>4915</v>
          </cell>
          <cell r="BG121">
            <v>4934</v>
          </cell>
          <cell r="BH121">
            <v>4934</v>
          </cell>
          <cell r="BI121">
            <v>4860</v>
          </cell>
          <cell r="BJ121">
            <v>4805</v>
          </cell>
          <cell r="BK121">
            <v>5773</v>
          </cell>
        </row>
        <row r="122">
          <cell r="L122" t="str">
            <v>8011112.801102.TEA</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L123" t="str">
            <v>8011112.803301</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L124" t="str">
            <v>8011112.803302</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row>
        <row r="125">
          <cell r="L125" t="str">
            <v>8011112.803303</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row>
        <row r="126">
          <cell r="L126" t="str">
            <v>8011112.803901</v>
          </cell>
          <cell r="M126">
            <v>3275</v>
          </cell>
          <cell r="N126">
            <v>6805</v>
          </cell>
          <cell r="O126">
            <v>10930</v>
          </cell>
          <cell r="P126">
            <v>15027</v>
          </cell>
          <cell r="Q126">
            <v>22839</v>
          </cell>
          <cell r="R126">
            <v>33324</v>
          </cell>
          <cell r="S126">
            <v>37355</v>
          </cell>
          <cell r="T126">
            <v>41471</v>
          </cell>
          <cell r="U126">
            <v>45832</v>
          </cell>
          <cell r="V126">
            <v>50000</v>
          </cell>
          <cell r="W126">
            <v>54168</v>
          </cell>
          <cell r="X126">
            <v>58331</v>
          </cell>
          <cell r="Y126">
            <v>4836</v>
          </cell>
          <cell r="Z126">
            <v>9672</v>
          </cell>
          <cell r="AA126">
            <v>13502</v>
          </cell>
          <cell r="AB126">
            <v>17927</v>
          </cell>
          <cell r="AC126">
            <v>21453</v>
          </cell>
          <cell r="AD126">
            <v>26755</v>
          </cell>
          <cell r="AE126">
            <v>31715</v>
          </cell>
          <cell r="AF126">
            <v>36546</v>
          </cell>
          <cell r="AG126">
            <v>40693</v>
          </cell>
          <cell r="AH126">
            <v>44840</v>
          </cell>
          <cell r="AI126">
            <v>49418</v>
          </cell>
          <cell r="AJ126">
            <v>54551</v>
          </cell>
          <cell r="AK126">
            <v>4603</v>
          </cell>
          <cell r="AL126">
            <v>0</v>
          </cell>
          <cell r="AM126">
            <v>3275</v>
          </cell>
          <cell r="AN126">
            <v>3530</v>
          </cell>
          <cell r="AO126">
            <v>4125</v>
          </cell>
          <cell r="AP126">
            <v>4097</v>
          </cell>
          <cell r="AQ126">
            <v>7812</v>
          </cell>
          <cell r="AR126">
            <v>10485</v>
          </cell>
          <cell r="AS126">
            <v>4031</v>
          </cell>
          <cell r="AT126">
            <v>4116</v>
          </cell>
          <cell r="AU126">
            <v>4361</v>
          </cell>
          <cell r="AV126">
            <v>4168</v>
          </cell>
          <cell r="AW126">
            <v>4168</v>
          </cell>
          <cell r="AX126">
            <v>4163</v>
          </cell>
          <cell r="AY126">
            <v>4836</v>
          </cell>
          <cell r="AZ126">
            <v>4836</v>
          </cell>
          <cell r="BA126">
            <v>3830</v>
          </cell>
          <cell r="BB126">
            <v>4425</v>
          </cell>
          <cell r="BC126">
            <v>3526</v>
          </cell>
          <cell r="BD126">
            <v>5302</v>
          </cell>
          <cell r="BE126">
            <v>4960</v>
          </cell>
          <cell r="BF126">
            <v>4831</v>
          </cell>
          <cell r="BG126">
            <v>4147</v>
          </cell>
          <cell r="BH126">
            <v>4147</v>
          </cell>
          <cell r="BI126">
            <v>4578</v>
          </cell>
          <cell r="BJ126">
            <v>5133</v>
          </cell>
          <cell r="BK126">
            <v>4603</v>
          </cell>
        </row>
        <row r="127">
          <cell r="L127" t="str">
            <v>8011112.803902</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row>
        <row r="128">
          <cell r="L128" t="str">
            <v>8011112.803903</v>
          </cell>
          <cell r="M128">
            <v>0</v>
          </cell>
          <cell r="N128">
            <v>0</v>
          </cell>
          <cell r="O128">
            <v>1098</v>
          </cell>
          <cell r="P128">
            <v>1098</v>
          </cell>
          <cell r="Q128">
            <v>1098</v>
          </cell>
          <cell r="R128">
            <v>1098</v>
          </cell>
          <cell r="S128">
            <v>1098</v>
          </cell>
          <cell r="T128">
            <v>1098</v>
          </cell>
          <cell r="U128">
            <v>1098</v>
          </cell>
          <cell r="V128">
            <v>1098</v>
          </cell>
          <cell r="W128">
            <v>1098</v>
          </cell>
          <cell r="X128">
            <v>1098</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1098</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row>
        <row r="129">
          <cell r="L129" t="str">
            <v>8011112.803904</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row>
        <row r="130">
          <cell r="L130" t="str">
            <v>8011112.803905</v>
          </cell>
          <cell r="M130">
            <v>6600</v>
          </cell>
          <cell r="N130">
            <v>13200</v>
          </cell>
          <cell r="O130">
            <v>22838</v>
          </cell>
          <cell r="P130">
            <v>32738</v>
          </cell>
          <cell r="Q130">
            <v>42638</v>
          </cell>
          <cell r="R130">
            <v>52538</v>
          </cell>
          <cell r="S130">
            <v>63038</v>
          </cell>
          <cell r="T130">
            <v>72938</v>
          </cell>
          <cell r="U130">
            <v>82838</v>
          </cell>
          <cell r="V130">
            <v>92738</v>
          </cell>
          <cell r="W130">
            <v>102638</v>
          </cell>
          <cell r="X130">
            <v>112538</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6600</v>
          </cell>
          <cell r="AN130">
            <v>6600</v>
          </cell>
          <cell r="AO130">
            <v>9638</v>
          </cell>
          <cell r="AP130">
            <v>9900</v>
          </cell>
          <cell r="AQ130">
            <v>9900</v>
          </cell>
          <cell r="AR130">
            <v>9900</v>
          </cell>
          <cell r="AS130">
            <v>10500</v>
          </cell>
          <cell r="AT130">
            <v>9900</v>
          </cell>
          <cell r="AU130">
            <v>9900</v>
          </cell>
          <cell r="AV130">
            <v>9900</v>
          </cell>
          <cell r="AW130">
            <v>9900</v>
          </cell>
          <cell r="AX130">
            <v>9900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L131" t="str">
            <v>8011112.803906</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L132" t="str">
            <v>8011112.803907</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row>
        <row r="133">
          <cell r="L133" t="str">
            <v>8011112.804201</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L134" t="str">
            <v>8011112.804301</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row>
        <row r="135">
          <cell r="L135" t="str">
            <v>8011112.808401.OTHER</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row>
        <row r="136">
          <cell r="L136" t="str">
            <v>8011112.809901</v>
          </cell>
          <cell r="M136">
            <v>0</v>
          </cell>
          <cell r="N136">
            <v>0</v>
          </cell>
          <cell r="O136">
            <v>0</v>
          </cell>
          <cell r="P136">
            <v>0</v>
          </cell>
          <cell r="Q136">
            <v>0</v>
          </cell>
          <cell r="R136">
            <v>0</v>
          </cell>
          <cell r="S136">
            <v>0</v>
          </cell>
          <cell r="T136">
            <v>0</v>
          </cell>
          <cell r="U136">
            <v>20155</v>
          </cell>
          <cell r="V136">
            <v>20155</v>
          </cell>
          <cell r="W136">
            <v>20155</v>
          </cell>
          <cell r="X136">
            <v>118693</v>
          </cell>
          <cell r="Y136">
            <v>0</v>
          </cell>
          <cell r="Z136">
            <v>0</v>
          </cell>
          <cell r="AA136">
            <v>0</v>
          </cell>
          <cell r="AB136">
            <v>0</v>
          </cell>
          <cell r="AC136">
            <v>0</v>
          </cell>
          <cell r="AD136">
            <v>9950</v>
          </cell>
          <cell r="AE136">
            <v>12635</v>
          </cell>
          <cell r="AF136">
            <v>12635</v>
          </cell>
          <cell r="AG136">
            <v>12635</v>
          </cell>
          <cell r="AH136">
            <v>12635</v>
          </cell>
          <cell r="AI136">
            <v>12635</v>
          </cell>
          <cell r="AJ136">
            <v>12635</v>
          </cell>
          <cell r="AK136">
            <v>0</v>
          </cell>
          <cell r="AL136">
            <v>0</v>
          </cell>
          <cell r="AM136">
            <v>0</v>
          </cell>
          <cell r="AN136">
            <v>0</v>
          </cell>
          <cell r="AO136">
            <v>0</v>
          </cell>
          <cell r="AP136">
            <v>0</v>
          </cell>
          <cell r="AQ136">
            <v>0</v>
          </cell>
          <cell r="AR136">
            <v>0</v>
          </cell>
          <cell r="AS136">
            <v>0</v>
          </cell>
          <cell r="AT136">
            <v>0</v>
          </cell>
          <cell r="AU136">
            <v>20155</v>
          </cell>
          <cell r="AV136">
            <v>0</v>
          </cell>
          <cell r="AW136">
            <v>0</v>
          </cell>
          <cell r="AX136">
            <v>98538</v>
          </cell>
          <cell r="AY136">
            <v>0</v>
          </cell>
          <cell r="AZ136">
            <v>0</v>
          </cell>
          <cell r="BA136">
            <v>0</v>
          </cell>
          <cell r="BB136">
            <v>0</v>
          </cell>
          <cell r="BC136">
            <v>0</v>
          </cell>
          <cell r="BD136">
            <v>9950</v>
          </cell>
          <cell r="BE136">
            <v>2685</v>
          </cell>
          <cell r="BF136">
            <v>0</v>
          </cell>
          <cell r="BG136">
            <v>0</v>
          </cell>
          <cell r="BH136">
            <v>0</v>
          </cell>
          <cell r="BI136">
            <v>0</v>
          </cell>
          <cell r="BJ136">
            <v>0</v>
          </cell>
          <cell r="BK136">
            <v>0</v>
          </cell>
        </row>
        <row r="137">
          <cell r="L137" t="str">
            <v>8011112.805201</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L138" t="str">
            <v>8011112.814201.CAUST</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L139" t="str">
            <v>8011112.814201.CHEM</v>
          </cell>
          <cell r="M139">
            <v>1624825.87</v>
          </cell>
          <cell r="N139">
            <v>1864412.6400000001</v>
          </cell>
          <cell r="O139">
            <v>2185617.0900000003</v>
          </cell>
          <cell r="P139">
            <v>2501728.12</v>
          </cell>
          <cell r="Q139">
            <v>2870055.87</v>
          </cell>
          <cell r="R139">
            <v>3280996.09</v>
          </cell>
          <cell r="S139">
            <v>3531991.53</v>
          </cell>
          <cell r="T139">
            <v>3798405.8699999996</v>
          </cell>
          <cell r="U139">
            <v>4222184.29</v>
          </cell>
          <cell r="V139">
            <v>4405680.58</v>
          </cell>
          <cell r="W139">
            <v>4480449.03</v>
          </cell>
          <cell r="X139">
            <v>4592945.74</v>
          </cell>
          <cell r="Y139">
            <v>1923645.68</v>
          </cell>
          <cell r="Z139">
            <v>2050005.01</v>
          </cell>
          <cell r="AA139">
            <v>2348074.84</v>
          </cell>
          <cell r="AB139">
            <v>2645487.6599999997</v>
          </cell>
          <cell r="AC139">
            <v>3059878.55</v>
          </cell>
          <cell r="AD139">
            <v>3626436.78</v>
          </cell>
          <cell r="AE139">
            <v>3916195.23</v>
          </cell>
          <cell r="AF139">
            <v>4219650.84</v>
          </cell>
          <cell r="AG139">
            <v>4633064.6899999995</v>
          </cell>
          <cell r="AH139">
            <v>4881441.9499999993</v>
          </cell>
          <cell r="AI139">
            <v>5041846.8999999994</v>
          </cell>
          <cell r="AJ139">
            <v>5235387.43</v>
          </cell>
          <cell r="AK139">
            <v>2305724.4700000002</v>
          </cell>
          <cell r="AL139">
            <v>0</v>
          </cell>
          <cell r="AM139">
            <v>1624825.87</v>
          </cell>
          <cell r="AN139">
            <v>239586.77</v>
          </cell>
          <cell r="AO139">
            <v>321204.45</v>
          </cell>
          <cell r="AP139">
            <v>316111.03000000003</v>
          </cell>
          <cell r="AQ139">
            <v>368327.75</v>
          </cell>
          <cell r="AR139">
            <v>410940.22</v>
          </cell>
          <cell r="AS139">
            <v>250995.44</v>
          </cell>
          <cell r="AT139">
            <v>266414.34000000003</v>
          </cell>
          <cell r="AU139">
            <v>423778.42</v>
          </cell>
          <cell r="AV139">
            <v>183496.29</v>
          </cell>
          <cell r="AW139">
            <v>74768.45</v>
          </cell>
          <cell r="AX139">
            <v>112496.71</v>
          </cell>
          <cell r="AY139">
            <v>1923645.68</v>
          </cell>
          <cell r="AZ139">
            <v>126359.33</v>
          </cell>
          <cell r="BA139">
            <v>298069.83</v>
          </cell>
          <cell r="BB139">
            <v>297412.82</v>
          </cell>
          <cell r="BC139">
            <v>414390.89</v>
          </cell>
          <cell r="BD139">
            <v>566558.23</v>
          </cell>
          <cell r="BE139">
            <v>289758.45</v>
          </cell>
          <cell r="BF139">
            <v>303455.61</v>
          </cell>
          <cell r="BG139">
            <v>413413.85</v>
          </cell>
          <cell r="BH139">
            <v>248377.26</v>
          </cell>
          <cell r="BI139">
            <v>160404.95000000001</v>
          </cell>
          <cell r="BJ139">
            <v>193540.53000000003</v>
          </cell>
          <cell r="BK139">
            <v>2305724.4700000002</v>
          </cell>
        </row>
        <row r="140">
          <cell r="L140" t="str">
            <v>8011112.814201.ELECT</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L141" t="str">
            <v>8011112.814201.OTHER</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row>
        <row r="142">
          <cell r="L142" t="str">
            <v>8011112.814201.WATER</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row>
        <row r="143">
          <cell r="L143" t="str">
            <v>8011112.814601</v>
          </cell>
          <cell r="M143">
            <v>0</v>
          </cell>
          <cell r="N143">
            <v>0</v>
          </cell>
          <cell r="O143">
            <v>0</v>
          </cell>
          <cell r="P143">
            <v>0</v>
          </cell>
          <cell r="Q143">
            <v>0</v>
          </cell>
          <cell r="R143">
            <v>0</v>
          </cell>
          <cell r="S143">
            <v>0</v>
          </cell>
          <cell r="T143">
            <v>28050</v>
          </cell>
          <cell r="U143">
            <v>28050</v>
          </cell>
          <cell r="V143">
            <v>28050</v>
          </cell>
          <cell r="W143">
            <v>28050</v>
          </cell>
          <cell r="X143">
            <v>28050</v>
          </cell>
          <cell r="Y143">
            <v>0</v>
          </cell>
          <cell r="Z143">
            <v>20000</v>
          </cell>
          <cell r="AA143">
            <v>20000</v>
          </cell>
          <cell r="AB143">
            <v>20000</v>
          </cell>
          <cell r="AC143">
            <v>20000</v>
          </cell>
          <cell r="AD143">
            <v>20000</v>
          </cell>
          <cell r="AE143">
            <v>20000</v>
          </cell>
          <cell r="AF143">
            <v>20000</v>
          </cell>
          <cell r="AG143">
            <v>20000</v>
          </cell>
          <cell r="AH143">
            <v>20000</v>
          </cell>
          <cell r="AI143">
            <v>20000</v>
          </cell>
          <cell r="AJ143">
            <v>20000</v>
          </cell>
          <cell r="AK143">
            <v>0</v>
          </cell>
          <cell r="AL143">
            <v>0</v>
          </cell>
          <cell r="AM143">
            <v>0</v>
          </cell>
          <cell r="AN143">
            <v>0</v>
          </cell>
          <cell r="AO143">
            <v>0</v>
          </cell>
          <cell r="AP143">
            <v>0</v>
          </cell>
          <cell r="AQ143">
            <v>0</v>
          </cell>
          <cell r="AR143">
            <v>0</v>
          </cell>
          <cell r="AS143">
            <v>0</v>
          </cell>
          <cell r="AT143">
            <v>28050</v>
          </cell>
          <cell r="AU143">
            <v>0</v>
          </cell>
          <cell r="AV143">
            <v>0</v>
          </cell>
          <cell r="AW143">
            <v>0</v>
          </cell>
          <cell r="AX143">
            <v>0</v>
          </cell>
          <cell r="AY143">
            <v>0</v>
          </cell>
          <cell r="AZ143">
            <v>20000</v>
          </cell>
          <cell r="BA143">
            <v>0</v>
          </cell>
          <cell r="BB143">
            <v>0</v>
          </cell>
          <cell r="BC143">
            <v>0</v>
          </cell>
          <cell r="BD143">
            <v>0</v>
          </cell>
          <cell r="BE143">
            <v>0</v>
          </cell>
          <cell r="BF143">
            <v>0</v>
          </cell>
          <cell r="BG143">
            <v>0</v>
          </cell>
          <cell r="BH143">
            <v>0</v>
          </cell>
          <cell r="BI143">
            <v>0</v>
          </cell>
          <cell r="BJ143">
            <v>0</v>
          </cell>
          <cell r="BK143">
            <v>0</v>
          </cell>
        </row>
        <row r="144">
          <cell r="L144" t="str">
            <v>8011112.816014</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row>
        <row r="145">
          <cell r="L145" t="str">
            <v>8011112.816030</v>
          </cell>
          <cell r="M145">
            <v>118693.94</v>
          </cell>
          <cell r="N145">
            <v>163710.21</v>
          </cell>
          <cell r="O145">
            <v>281660.20999999996</v>
          </cell>
          <cell r="P145">
            <v>484724</v>
          </cell>
          <cell r="Q145">
            <v>755799.1</v>
          </cell>
          <cell r="R145">
            <v>1186626.5</v>
          </cell>
          <cell r="S145">
            <v>1267173.5</v>
          </cell>
          <cell r="T145">
            <v>1411415.88</v>
          </cell>
          <cell r="U145">
            <v>1543441.0799999998</v>
          </cell>
          <cell r="V145">
            <v>1779661.5799999998</v>
          </cell>
          <cell r="W145">
            <v>1779661.5799999998</v>
          </cell>
          <cell r="X145">
            <v>1800981.38</v>
          </cell>
          <cell r="Y145">
            <v>13820</v>
          </cell>
          <cell r="Z145">
            <v>234570.05</v>
          </cell>
          <cell r="AA145">
            <v>247496.25</v>
          </cell>
          <cell r="AB145">
            <v>256622.25</v>
          </cell>
          <cell r="AC145">
            <v>266622.25</v>
          </cell>
          <cell r="AD145">
            <v>462346.8</v>
          </cell>
          <cell r="AE145">
            <v>495346.8</v>
          </cell>
          <cell r="AF145">
            <v>562248.24</v>
          </cell>
          <cell r="AG145">
            <v>656993.49</v>
          </cell>
          <cell r="AH145">
            <v>656993.49</v>
          </cell>
          <cell r="AI145">
            <v>727993.49</v>
          </cell>
          <cell r="AJ145">
            <v>765843.49</v>
          </cell>
          <cell r="AK145">
            <v>120410.62</v>
          </cell>
          <cell r="AL145">
            <v>0</v>
          </cell>
          <cell r="AM145">
            <v>118693.94</v>
          </cell>
          <cell r="AN145">
            <v>45016.27</v>
          </cell>
          <cell r="AO145">
            <v>117950</v>
          </cell>
          <cell r="AP145">
            <v>203063.79</v>
          </cell>
          <cell r="AQ145">
            <v>271075.09999999998</v>
          </cell>
          <cell r="AR145">
            <v>430827.4</v>
          </cell>
          <cell r="AS145">
            <v>80547</v>
          </cell>
          <cell r="AT145">
            <v>144242.38</v>
          </cell>
          <cell r="AU145">
            <v>132025.20000000001</v>
          </cell>
          <cell r="AV145">
            <v>236220.5</v>
          </cell>
          <cell r="AW145">
            <v>0</v>
          </cell>
          <cell r="AX145">
            <v>21319.8</v>
          </cell>
          <cell r="AY145">
            <v>13820</v>
          </cell>
          <cell r="AZ145">
            <v>220750.05</v>
          </cell>
          <cell r="BA145">
            <v>12926.2</v>
          </cell>
          <cell r="BB145">
            <v>9126</v>
          </cell>
          <cell r="BC145">
            <v>10000</v>
          </cell>
          <cell r="BD145">
            <v>195724.55</v>
          </cell>
          <cell r="BE145">
            <v>33000</v>
          </cell>
          <cell r="BF145">
            <v>66901.440000000002</v>
          </cell>
          <cell r="BG145">
            <v>94745.25</v>
          </cell>
          <cell r="BH145">
            <v>0</v>
          </cell>
          <cell r="BI145">
            <v>71000</v>
          </cell>
          <cell r="BJ145">
            <v>37850</v>
          </cell>
          <cell r="BK145">
            <v>120410.62</v>
          </cell>
        </row>
        <row r="146">
          <cell r="L146" t="str">
            <v>8011113.801102.BASIC</v>
          </cell>
          <cell r="M146">
            <v>69624</v>
          </cell>
          <cell r="N146">
            <v>139248</v>
          </cell>
          <cell r="O146">
            <v>208872</v>
          </cell>
          <cell r="P146">
            <v>323672</v>
          </cell>
          <cell r="Q146">
            <v>404590</v>
          </cell>
          <cell r="R146">
            <v>485508</v>
          </cell>
          <cell r="S146">
            <v>566426</v>
          </cell>
          <cell r="T146">
            <v>649444</v>
          </cell>
          <cell r="U146">
            <v>736053</v>
          </cell>
          <cell r="V146">
            <v>819071</v>
          </cell>
          <cell r="W146">
            <v>902089</v>
          </cell>
          <cell r="X146">
            <v>985107</v>
          </cell>
          <cell r="Y146">
            <v>89398</v>
          </cell>
          <cell r="Z146">
            <v>178796</v>
          </cell>
          <cell r="AA146">
            <v>268194</v>
          </cell>
          <cell r="AB146">
            <v>357592</v>
          </cell>
          <cell r="AC146">
            <v>453530</v>
          </cell>
          <cell r="AD146">
            <v>544236</v>
          </cell>
          <cell r="AE146">
            <v>634942</v>
          </cell>
          <cell r="AF146">
            <v>725648</v>
          </cell>
          <cell r="AG146">
            <v>816354</v>
          </cell>
          <cell r="AH146">
            <v>907060</v>
          </cell>
          <cell r="AI146">
            <v>997766</v>
          </cell>
          <cell r="AJ146">
            <v>1088472</v>
          </cell>
          <cell r="AK146">
            <v>106126</v>
          </cell>
          <cell r="AL146">
            <v>0</v>
          </cell>
          <cell r="AM146">
            <v>69624</v>
          </cell>
          <cell r="AN146">
            <v>69624</v>
          </cell>
          <cell r="AO146">
            <v>69624</v>
          </cell>
          <cell r="AP146">
            <v>114800</v>
          </cell>
          <cell r="AQ146">
            <v>80918</v>
          </cell>
          <cell r="AR146">
            <v>80918</v>
          </cell>
          <cell r="AS146">
            <v>80918</v>
          </cell>
          <cell r="AT146">
            <v>83018</v>
          </cell>
          <cell r="AU146">
            <v>86609</v>
          </cell>
          <cell r="AV146">
            <v>83018</v>
          </cell>
          <cell r="AW146">
            <v>83018</v>
          </cell>
          <cell r="AX146">
            <v>83018</v>
          </cell>
          <cell r="AY146">
            <v>89398</v>
          </cell>
          <cell r="AZ146">
            <v>89398</v>
          </cell>
          <cell r="BA146">
            <v>89398</v>
          </cell>
          <cell r="BB146">
            <v>89398</v>
          </cell>
          <cell r="BC146">
            <v>95938</v>
          </cell>
          <cell r="BD146">
            <v>90706</v>
          </cell>
          <cell r="BE146">
            <v>90706</v>
          </cell>
          <cell r="BF146">
            <v>90706</v>
          </cell>
          <cell r="BG146">
            <v>90706</v>
          </cell>
          <cell r="BH146">
            <v>90706</v>
          </cell>
          <cell r="BI146">
            <v>90706</v>
          </cell>
          <cell r="BJ146">
            <v>90706</v>
          </cell>
          <cell r="BK146">
            <v>106126</v>
          </cell>
        </row>
        <row r="147">
          <cell r="L147" t="str">
            <v>8011113.801102.DA</v>
          </cell>
          <cell r="M147">
            <v>10650</v>
          </cell>
          <cell r="N147">
            <v>21300</v>
          </cell>
          <cell r="O147">
            <v>31950</v>
          </cell>
          <cell r="P147">
            <v>42600</v>
          </cell>
          <cell r="Q147">
            <v>53250</v>
          </cell>
          <cell r="R147">
            <v>63900</v>
          </cell>
          <cell r="S147">
            <v>74550</v>
          </cell>
          <cell r="T147">
            <v>85200</v>
          </cell>
          <cell r="U147">
            <v>95850</v>
          </cell>
          <cell r="V147">
            <v>106500</v>
          </cell>
          <cell r="W147">
            <v>117150</v>
          </cell>
          <cell r="X147">
            <v>127800</v>
          </cell>
          <cell r="Y147">
            <v>27824</v>
          </cell>
          <cell r="Z147">
            <v>55648</v>
          </cell>
          <cell r="AA147">
            <v>83472</v>
          </cell>
          <cell r="AB147">
            <v>111296</v>
          </cell>
          <cell r="AC147">
            <v>144515</v>
          </cell>
          <cell r="AD147">
            <v>173418</v>
          </cell>
          <cell r="AE147">
            <v>202321</v>
          </cell>
          <cell r="AF147">
            <v>231224</v>
          </cell>
          <cell r="AG147">
            <v>260127</v>
          </cell>
          <cell r="AH147">
            <v>289030</v>
          </cell>
          <cell r="AI147">
            <v>317933</v>
          </cell>
          <cell r="AJ147">
            <v>346836</v>
          </cell>
          <cell r="AK147">
            <v>28903</v>
          </cell>
          <cell r="AL147">
            <v>0</v>
          </cell>
          <cell r="AM147">
            <v>10650</v>
          </cell>
          <cell r="AN147">
            <v>10650</v>
          </cell>
          <cell r="AO147">
            <v>10650</v>
          </cell>
          <cell r="AP147">
            <v>10650</v>
          </cell>
          <cell r="AQ147">
            <v>10650</v>
          </cell>
          <cell r="AR147">
            <v>10650</v>
          </cell>
          <cell r="AS147">
            <v>10650</v>
          </cell>
          <cell r="AT147">
            <v>10650</v>
          </cell>
          <cell r="AU147">
            <v>10650</v>
          </cell>
          <cell r="AV147">
            <v>10650</v>
          </cell>
          <cell r="AW147">
            <v>10650</v>
          </cell>
          <cell r="AX147">
            <v>10650</v>
          </cell>
          <cell r="AY147">
            <v>27824</v>
          </cell>
          <cell r="AZ147">
            <v>27824</v>
          </cell>
          <cell r="BA147">
            <v>27824</v>
          </cell>
          <cell r="BB147">
            <v>27824</v>
          </cell>
          <cell r="BC147">
            <v>33219</v>
          </cell>
          <cell r="BD147">
            <v>28903</v>
          </cell>
          <cell r="BE147">
            <v>28903</v>
          </cell>
          <cell r="BF147">
            <v>28903</v>
          </cell>
          <cell r="BG147">
            <v>28903</v>
          </cell>
          <cell r="BH147">
            <v>28903</v>
          </cell>
          <cell r="BI147">
            <v>28903</v>
          </cell>
          <cell r="BJ147">
            <v>28903</v>
          </cell>
          <cell r="BK147">
            <v>28903</v>
          </cell>
        </row>
        <row r="148">
          <cell r="L148" t="str">
            <v>8011113.801102.DASE</v>
          </cell>
          <cell r="M148">
            <v>0</v>
          </cell>
          <cell r="N148">
            <v>0</v>
          </cell>
          <cell r="O148">
            <v>0</v>
          </cell>
          <cell r="P148">
            <v>0</v>
          </cell>
          <cell r="Q148">
            <v>0</v>
          </cell>
          <cell r="R148">
            <v>0</v>
          </cell>
          <cell r="S148">
            <v>0</v>
          </cell>
          <cell r="T148">
            <v>0</v>
          </cell>
          <cell r="U148">
            <v>83018</v>
          </cell>
          <cell r="V148">
            <v>83018</v>
          </cell>
          <cell r="W148">
            <v>83018</v>
          </cell>
          <cell r="X148">
            <v>83018</v>
          </cell>
          <cell r="Y148">
            <v>0</v>
          </cell>
          <cell r="Z148">
            <v>0</v>
          </cell>
          <cell r="AA148">
            <v>0</v>
          </cell>
          <cell r="AB148">
            <v>0</v>
          </cell>
          <cell r="AC148">
            <v>0</v>
          </cell>
          <cell r="AD148">
            <v>0</v>
          </cell>
          <cell r="AE148">
            <v>0</v>
          </cell>
          <cell r="AF148">
            <v>0</v>
          </cell>
          <cell r="AG148">
            <v>90706</v>
          </cell>
          <cell r="AH148">
            <v>90706</v>
          </cell>
          <cell r="AI148">
            <v>90706</v>
          </cell>
          <cell r="AJ148">
            <v>90706</v>
          </cell>
          <cell r="AK148">
            <v>11792</v>
          </cell>
          <cell r="AL148">
            <v>0</v>
          </cell>
          <cell r="AM148">
            <v>0</v>
          </cell>
          <cell r="AN148">
            <v>0</v>
          </cell>
          <cell r="AO148">
            <v>0</v>
          </cell>
          <cell r="AP148">
            <v>0</v>
          </cell>
          <cell r="AQ148">
            <v>0</v>
          </cell>
          <cell r="AR148">
            <v>0</v>
          </cell>
          <cell r="AS148">
            <v>0</v>
          </cell>
          <cell r="AT148">
            <v>0</v>
          </cell>
          <cell r="AU148">
            <v>83018</v>
          </cell>
          <cell r="AV148">
            <v>0</v>
          </cell>
          <cell r="AW148">
            <v>0</v>
          </cell>
          <cell r="AX148">
            <v>0</v>
          </cell>
          <cell r="AY148">
            <v>0</v>
          </cell>
          <cell r="AZ148">
            <v>0</v>
          </cell>
          <cell r="BA148">
            <v>0</v>
          </cell>
          <cell r="BB148">
            <v>0</v>
          </cell>
          <cell r="BC148">
            <v>0</v>
          </cell>
          <cell r="BD148">
            <v>0</v>
          </cell>
          <cell r="BE148">
            <v>0</v>
          </cell>
          <cell r="BF148">
            <v>0</v>
          </cell>
          <cell r="BG148">
            <v>90706</v>
          </cell>
          <cell r="BH148">
            <v>0</v>
          </cell>
          <cell r="BI148">
            <v>0</v>
          </cell>
          <cell r="BJ148">
            <v>0</v>
          </cell>
          <cell r="BK148">
            <v>11792</v>
          </cell>
        </row>
        <row r="149">
          <cell r="L149" t="str">
            <v>8011113.801102.HOUSE</v>
          </cell>
          <cell r="M149">
            <v>3230</v>
          </cell>
          <cell r="N149">
            <v>6460</v>
          </cell>
          <cell r="O149">
            <v>9690</v>
          </cell>
          <cell r="P149">
            <v>14840</v>
          </cell>
          <cell r="Q149">
            <v>18550</v>
          </cell>
          <cell r="R149">
            <v>22260</v>
          </cell>
          <cell r="S149">
            <v>25970</v>
          </cell>
          <cell r="T149">
            <v>30100</v>
          </cell>
          <cell r="U149">
            <v>34947</v>
          </cell>
          <cell r="V149">
            <v>39077</v>
          </cell>
          <cell r="W149">
            <v>43207</v>
          </cell>
          <cell r="X149">
            <v>47337</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3230</v>
          </cell>
          <cell r="AN149">
            <v>3230</v>
          </cell>
          <cell r="AO149">
            <v>3230</v>
          </cell>
          <cell r="AP149">
            <v>5150</v>
          </cell>
          <cell r="AQ149">
            <v>3710</v>
          </cell>
          <cell r="AR149">
            <v>3710</v>
          </cell>
          <cell r="AS149">
            <v>3710</v>
          </cell>
          <cell r="AT149">
            <v>4130</v>
          </cell>
          <cell r="AU149">
            <v>4847</v>
          </cell>
          <cell r="AV149">
            <v>4130</v>
          </cell>
          <cell r="AW149">
            <v>4130</v>
          </cell>
          <cell r="AX149">
            <v>4130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L150" t="str">
            <v>8011113.801102.LAUN</v>
          </cell>
          <cell r="M150">
            <v>270</v>
          </cell>
          <cell r="N150">
            <v>540</v>
          </cell>
          <cell r="O150">
            <v>810</v>
          </cell>
          <cell r="P150">
            <v>8760</v>
          </cell>
          <cell r="Q150">
            <v>10950</v>
          </cell>
          <cell r="R150">
            <v>13140</v>
          </cell>
          <cell r="S150">
            <v>15330</v>
          </cell>
          <cell r="T150">
            <v>17520</v>
          </cell>
          <cell r="U150">
            <v>19710</v>
          </cell>
          <cell r="V150">
            <v>21900</v>
          </cell>
          <cell r="W150">
            <v>24090</v>
          </cell>
          <cell r="X150">
            <v>26280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270</v>
          </cell>
          <cell r="AN150">
            <v>270</v>
          </cell>
          <cell r="AO150">
            <v>270</v>
          </cell>
          <cell r="AP150">
            <v>7950</v>
          </cell>
          <cell r="AQ150">
            <v>2190</v>
          </cell>
          <cell r="AR150">
            <v>2190</v>
          </cell>
          <cell r="AS150">
            <v>2190</v>
          </cell>
          <cell r="AT150">
            <v>2190</v>
          </cell>
          <cell r="AU150">
            <v>2190</v>
          </cell>
          <cell r="AV150">
            <v>2190</v>
          </cell>
          <cell r="AW150">
            <v>2190</v>
          </cell>
          <cell r="AX150">
            <v>2190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L151" t="str">
            <v>8011113.801102.LEAV</v>
          </cell>
          <cell r="M151">
            <v>0</v>
          </cell>
          <cell r="N151">
            <v>0</v>
          </cell>
          <cell r="O151">
            <v>0</v>
          </cell>
          <cell r="P151">
            <v>0</v>
          </cell>
          <cell r="Q151">
            <v>0</v>
          </cell>
          <cell r="R151">
            <v>0</v>
          </cell>
          <cell r="S151">
            <v>0</v>
          </cell>
          <cell r="T151">
            <v>0</v>
          </cell>
          <cell r="U151">
            <v>0</v>
          </cell>
          <cell r="V151">
            <v>0</v>
          </cell>
          <cell r="W151">
            <v>0</v>
          </cell>
          <cell r="X151">
            <v>99422</v>
          </cell>
          <cell r="Y151">
            <v>0</v>
          </cell>
          <cell r="Z151">
            <v>0</v>
          </cell>
          <cell r="AA151">
            <v>0</v>
          </cell>
          <cell r="AB151">
            <v>0</v>
          </cell>
          <cell r="AC151">
            <v>0</v>
          </cell>
          <cell r="AD151">
            <v>0</v>
          </cell>
          <cell r="AE151">
            <v>0</v>
          </cell>
          <cell r="AF151">
            <v>0</v>
          </cell>
          <cell r="AG151">
            <v>0</v>
          </cell>
          <cell r="AH151">
            <v>0</v>
          </cell>
          <cell r="AI151">
            <v>0</v>
          </cell>
          <cell r="AJ151">
            <v>97539</v>
          </cell>
          <cell r="AK151">
            <v>9329</v>
          </cell>
          <cell r="AL151">
            <v>0</v>
          </cell>
          <cell r="AM151">
            <v>0</v>
          </cell>
          <cell r="AN151">
            <v>0</v>
          </cell>
          <cell r="AO151">
            <v>0</v>
          </cell>
          <cell r="AP151">
            <v>0</v>
          </cell>
          <cell r="AQ151">
            <v>0</v>
          </cell>
          <cell r="AR151">
            <v>0</v>
          </cell>
          <cell r="AS151">
            <v>0</v>
          </cell>
          <cell r="AT151">
            <v>0</v>
          </cell>
          <cell r="AU151">
            <v>0</v>
          </cell>
          <cell r="AV151">
            <v>0</v>
          </cell>
          <cell r="AW151">
            <v>0</v>
          </cell>
          <cell r="AX151">
            <v>99422</v>
          </cell>
          <cell r="AY151">
            <v>0</v>
          </cell>
          <cell r="AZ151">
            <v>0</v>
          </cell>
          <cell r="BA151">
            <v>0</v>
          </cell>
          <cell r="BB151">
            <v>0</v>
          </cell>
          <cell r="BC151">
            <v>0</v>
          </cell>
          <cell r="BD151">
            <v>0</v>
          </cell>
          <cell r="BE151">
            <v>0</v>
          </cell>
          <cell r="BF151">
            <v>0</v>
          </cell>
          <cell r="BG151">
            <v>0</v>
          </cell>
          <cell r="BH151">
            <v>0</v>
          </cell>
          <cell r="BI151">
            <v>0</v>
          </cell>
          <cell r="BJ151">
            <v>97539</v>
          </cell>
          <cell r="BK151">
            <v>9329</v>
          </cell>
        </row>
        <row r="152">
          <cell r="L152" t="str">
            <v>8011113.801102.OT</v>
          </cell>
          <cell r="M152">
            <v>0</v>
          </cell>
          <cell r="N152">
            <v>9590</v>
          </cell>
          <cell r="O152">
            <v>25214</v>
          </cell>
          <cell r="P152">
            <v>53209</v>
          </cell>
          <cell r="Q152">
            <v>126739</v>
          </cell>
          <cell r="R152">
            <v>175188</v>
          </cell>
          <cell r="S152">
            <v>243209</v>
          </cell>
          <cell r="T152">
            <v>258384</v>
          </cell>
          <cell r="U152">
            <v>293628</v>
          </cell>
          <cell r="V152">
            <v>356145</v>
          </cell>
          <cell r="W152">
            <v>393820</v>
          </cell>
          <cell r="X152">
            <v>402753</v>
          </cell>
          <cell r="Y152">
            <v>0</v>
          </cell>
          <cell r="Z152">
            <v>0</v>
          </cell>
          <cell r="AA152">
            <v>15550</v>
          </cell>
          <cell r="AB152">
            <v>54354</v>
          </cell>
          <cell r="AC152">
            <v>104301</v>
          </cell>
          <cell r="AD152">
            <v>144613</v>
          </cell>
          <cell r="AE152">
            <v>181791</v>
          </cell>
          <cell r="AF152">
            <v>210338</v>
          </cell>
          <cell r="AG152">
            <v>232051</v>
          </cell>
          <cell r="AH152">
            <v>258329</v>
          </cell>
          <cell r="AI152">
            <v>288932</v>
          </cell>
          <cell r="AJ152">
            <v>290833</v>
          </cell>
          <cell r="AK152">
            <v>12247</v>
          </cell>
          <cell r="AL152">
            <v>0</v>
          </cell>
          <cell r="AM152">
            <v>0</v>
          </cell>
          <cell r="AN152">
            <v>9590</v>
          </cell>
          <cell r="AO152">
            <v>15624</v>
          </cell>
          <cell r="AP152">
            <v>27995</v>
          </cell>
          <cell r="AQ152">
            <v>73530</v>
          </cell>
          <cell r="AR152">
            <v>48449</v>
          </cell>
          <cell r="AS152">
            <v>68021</v>
          </cell>
          <cell r="AT152">
            <v>15175</v>
          </cell>
          <cell r="AU152">
            <v>35244</v>
          </cell>
          <cell r="AV152">
            <v>62517</v>
          </cell>
          <cell r="AW152">
            <v>37675</v>
          </cell>
          <cell r="AX152">
            <v>8933</v>
          </cell>
          <cell r="AY152">
            <v>0</v>
          </cell>
          <cell r="AZ152">
            <v>0</v>
          </cell>
          <cell r="BA152">
            <v>15550</v>
          </cell>
          <cell r="BB152">
            <v>38804</v>
          </cell>
          <cell r="BC152">
            <v>49947</v>
          </cell>
          <cell r="BD152">
            <v>40312</v>
          </cell>
          <cell r="BE152">
            <v>37178</v>
          </cell>
          <cell r="BF152">
            <v>28547</v>
          </cell>
          <cell r="BG152">
            <v>21713</v>
          </cell>
          <cell r="BH152">
            <v>26278</v>
          </cell>
          <cell r="BI152">
            <v>30603</v>
          </cell>
          <cell r="BJ152">
            <v>1901</v>
          </cell>
          <cell r="BK152">
            <v>12247</v>
          </cell>
        </row>
        <row r="153">
          <cell r="L153" t="str">
            <v>8011113.801102.SHIFT</v>
          </cell>
          <cell r="M153">
            <v>0</v>
          </cell>
          <cell r="N153">
            <v>2075</v>
          </cell>
          <cell r="O153">
            <v>6640</v>
          </cell>
          <cell r="P153">
            <v>11775</v>
          </cell>
          <cell r="Q153">
            <v>18220</v>
          </cell>
          <cell r="R153">
            <v>24570</v>
          </cell>
          <cell r="S153">
            <v>32220</v>
          </cell>
          <cell r="T153">
            <v>35525</v>
          </cell>
          <cell r="U153">
            <v>40405</v>
          </cell>
          <cell r="V153">
            <v>48070</v>
          </cell>
          <cell r="W153">
            <v>52600</v>
          </cell>
          <cell r="X153">
            <v>55695</v>
          </cell>
          <cell r="Y153">
            <v>0</v>
          </cell>
          <cell r="Z153">
            <v>1395</v>
          </cell>
          <cell r="AA153">
            <v>3685</v>
          </cell>
          <cell r="AB153">
            <v>8935</v>
          </cell>
          <cell r="AC153">
            <v>14620</v>
          </cell>
          <cell r="AD153">
            <v>20480</v>
          </cell>
          <cell r="AE153">
            <v>27655</v>
          </cell>
          <cell r="AF153">
            <v>32245</v>
          </cell>
          <cell r="AG153">
            <v>36310</v>
          </cell>
          <cell r="AH153">
            <v>41165</v>
          </cell>
          <cell r="AI153">
            <v>44925</v>
          </cell>
          <cell r="AJ153">
            <v>47530</v>
          </cell>
          <cell r="AK153">
            <v>2780</v>
          </cell>
          <cell r="AL153">
            <v>0</v>
          </cell>
          <cell r="AM153">
            <v>0</v>
          </cell>
          <cell r="AN153">
            <v>2075</v>
          </cell>
          <cell r="AO153">
            <v>4565</v>
          </cell>
          <cell r="AP153">
            <v>5135</v>
          </cell>
          <cell r="AQ153">
            <v>6445</v>
          </cell>
          <cell r="AR153">
            <v>6350</v>
          </cell>
          <cell r="AS153">
            <v>7650</v>
          </cell>
          <cell r="AT153">
            <v>3305</v>
          </cell>
          <cell r="AU153">
            <v>4880</v>
          </cell>
          <cell r="AV153">
            <v>7665</v>
          </cell>
          <cell r="AW153">
            <v>4530</v>
          </cell>
          <cell r="AX153">
            <v>3095</v>
          </cell>
          <cell r="AY153">
            <v>0</v>
          </cell>
          <cell r="AZ153">
            <v>1395</v>
          </cell>
          <cell r="BA153">
            <v>2290</v>
          </cell>
          <cell r="BB153">
            <v>5250</v>
          </cell>
          <cell r="BC153">
            <v>5685</v>
          </cell>
          <cell r="BD153">
            <v>5860</v>
          </cell>
          <cell r="BE153">
            <v>7175</v>
          </cell>
          <cell r="BF153">
            <v>4590</v>
          </cell>
          <cell r="BG153">
            <v>4065</v>
          </cell>
          <cell r="BH153">
            <v>4855</v>
          </cell>
          <cell r="BI153">
            <v>3760</v>
          </cell>
          <cell r="BJ153">
            <v>2605</v>
          </cell>
          <cell r="BK153">
            <v>2780</v>
          </cell>
        </row>
        <row r="154">
          <cell r="L154" t="str">
            <v>8011113.801102.OTH</v>
          </cell>
          <cell r="M154">
            <v>354</v>
          </cell>
          <cell r="N154">
            <v>708</v>
          </cell>
          <cell r="O154">
            <v>1062</v>
          </cell>
          <cell r="P154">
            <v>1416</v>
          </cell>
          <cell r="Q154">
            <v>1770</v>
          </cell>
          <cell r="R154">
            <v>2124</v>
          </cell>
          <cell r="S154">
            <v>2478</v>
          </cell>
          <cell r="T154">
            <v>2832</v>
          </cell>
          <cell r="U154">
            <v>3186</v>
          </cell>
          <cell r="V154">
            <v>3540</v>
          </cell>
          <cell r="W154">
            <v>3894</v>
          </cell>
          <cell r="X154">
            <v>4248</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354</v>
          </cell>
          <cell r="AN154">
            <v>354</v>
          </cell>
          <cell r="AO154">
            <v>354</v>
          </cell>
          <cell r="AP154">
            <v>354</v>
          </cell>
          <cell r="AQ154">
            <v>354</v>
          </cell>
          <cell r="AR154">
            <v>354</v>
          </cell>
          <cell r="AS154">
            <v>354</v>
          </cell>
          <cell r="AT154">
            <v>354</v>
          </cell>
          <cell r="AU154">
            <v>354</v>
          </cell>
          <cell r="AV154">
            <v>354</v>
          </cell>
          <cell r="AW154">
            <v>354</v>
          </cell>
          <cell r="AX154">
            <v>354</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row>
        <row r="155">
          <cell r="L155" t="str">
            <v>8011113.801102.PF</v>
          </cell>
          <cell r="M155">
            <v>6963</v>
          </cell>
          <cell r="N155">
            <v>13926</v>
          </cell>
          <cell r="O155">
            <v>20889</v>
          </cell>
          <cell r="P155">
            <v>32370</v>
          </cell>
          <cell r="Q155">
            <v>40462</v>
          </cell>
          <cell r="R155">
            <v>48554</v>
          </cell>
          <cell r="S155">
            <v>56646</v>
          </cell>
          <cell r="T155">
            <v>64948</v>
          </cell>
          <cell r="U155">
            <v>73610</v>
          </cell>
          <cell r="V155">
            <v>81912</v>
          </cell>
          <cell r="W155">
            <v>90214</v>
          </cell>
          <cell r="X155">
            <v>98516</v>
          </cell>
          <cell r="Y155">
            <v>8940</v>
          </cell>
          <cell r="Z155">
            <v>17880</v>
          </cell>
          <cell r="AA155">
            <v>26820</v>
          </cell>
          <cell r="AB155">
            <v>35760</v>
          </cell>
          <cell r="AC155">
            <v>45353</v>
          </cell>
          <cell r="AD155">
            <v>54423</v>
          </cell>
          <cell r="AE155">
            <v>63493</v>
          </cell>
          <cell r="AF155">
            <v>72563</v>
          </cell>
          <cell r="AG155">
            <v>81633</v>
          </cell>
          <cell r="AH155">
            <v>90703</v>
          </cell>
          <cell r="AI155">
            <v>99773</v>
          </cell>
          <cell r="AJ155">
            <v>108843</v>
          </cell>
          <cell r="AK155">
            <v>10612</v>
          </cell>
          <cell r="AL155">
            <v>0</v>
          </cell>
          <cell r="AM155">
            <v>6963</v>
          </cell>
          <cell r="AN155">
            <v>6963</v>
          </cell>
          <cell r="AO155">
            <v>6963</v>
          </cell>
          <cell r="AP155">
            <v>11481</v>
          </cell>
          <cell r="AQ155">
            <v>8092</v>
          </cell>
          <cell r="AR155">
            <v>8092</v>
          </cell>
          <cell r="AS155">
            <v>8092</v>
          </cell>
          <cell r="AT155">
            <v>8302</v>
          </cell>
          <cell r="AU155">
            <v>8662</v>
          </cell>
          <cell r="AV155">
            <v>8302</v>
          </cell>
          <cell r="AW155">
            <v>8302</v>
          </cell>
          <cell r="AX155">
            <v>8302</v>
          </cell>
          <cell r="AY155">
            <v>8940</v>
          </cell>
          <cell r="AZ155">
            <v>8940</v>
          </cell>
          <cell r="BA155">
            <v>8940</v>
          </cell>
          <cell r="BB155">
            <v>8940</v>
          </cell>
          <cell r="BC155">
            <v>9593</v>
          </cell>
          <cell r="BD155">
            <v>9070</v>
          </cell>
          <cell r="BE155">
            <v>9070</v>
          </cell>
          <cell r="BF155">
            <v>9070</v>
          </cell>
          <cell r="BG155">
            <v>9070</v>
          </cell>
          <cell r="BH155">
            <v>9070</v>
          </cell>
          <cell r="BI155">
            <v>9070</v>
          </cell>
          <cell r="BJ155">
            <v>9070</v>
          </cell>
          <cell r="BK155">
            <v>10612</v>
          </cell>
        </row>
        <row r="156">
          <cell r="L156" t="str">
            <v>8011113.801102.TEA</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row>
        <row r="157">
          <cell r="L157" t="str">
            <v>8011113.803302</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row>
        <row r="158">
          <cell r="L158" t="str">
            <v>8011113.803303</v>
          </cell>
          <cell r="M158">
            <v>6534</v>
          </cell>
          <cell r="N158">
            <v>42648</v>
          </cell>
          <cell r="O158">
            <v>78762</v>
          </cell>
          <cell r="P158">
            <v>114876</v>
          </cell>
          <cell r="Q158">
            <v>150990</v>
          </cell>
          <cell r="R158">
            <v>187104</v>
          </cell>
          <cell r="S158">
            <v>348001.18</v>
          </cell>
          <cell r="T158">
            <v>390851.38</v>
          </cell>
          <cell r="U158">
            <v>433701.58</v>
          </cell>
          <cell r="V158">
            <v>476551.78</v>
          </cell>
          <cell r="W158">
            <v>519401.98000000004</v>
          </cell>
          <cell r="X158">
            <v>258394.98000000004</v>
          </cell>
          <cell r="Y158">
            <v>23686</v>
          </cell>
          <cell r="Z158">
            <v>47372</v>
          </cell>
          <cell r="AA158">
            <v>71058</v>
          </cell>
          <cell r="AB158">
            <v>94744</v>
          </cell>
          <cell r="AC158">
            <v>118430</v>
          </cell>
          <cell r="AD158">
            <v>142116</v>
          </cell>
          <cell r="AE158">
            <v>181006</v>
          </cell>
          <cell r="AF158">
            <v>191901.4</v>
          </cell>
          <cell r="AG158">
            <v>202796.79999999999</v>
          </cell>
          <cell r="AH158">
            <v>213692.19999999998</v>
          </cell>
          <cell r="AI158">
            <v>224587.59999999998</v>
          </cell>
          <cell r="AJ158">
            <v>235482.99999999997</v>
          </cell>
          <cell r="AK158">
            <v>0</v>
          </cell>
          <cell r="AL158">
            <v>0</v>
          </cell>
          <cell r="AM158">
            <v>6534</v>
          </cell>
          <cell r="AN158">
            <v>36114</v>
          </cell>
          <cell r="AO158">
            <v>36114</v>
          </cell>
          <cell r="AP158">
            <v>36114</v>
          </cell>
          <cell r="AQ158">
            <v>36114</v>
          </cell>
          <cell r="AR158">
            <v>36114</v>
          </cell>
          <cell r="AS158">
            <v>160897.18</v>
          </cell>
          <cell r="AT158">
            <v>42850.2</v>
          </cell>
          <cell r="AU158">
            <v>42850.2</v>
          </cell>
          <cell r="AV158">
            <v>42850.2</v>
          </cell>
          <cell r="AW158">
            <v>42850.2</v>
          </cell>
          <cell r="AX158">
            <v>-261007</v>
          </cell>
          <cell r="AY158">
            <v>23686</v>
          </cell>
          <cell r="AZ158">
            <v>23686</v>
          </cell>
          <cell r="BA158">
            <v>23686</v>
          </cell>
          <cell r="BB158">
            <v>23686</v>
          </cell>
          <cell r="BC158">
            <v>23686</v>
          </cell>
          <cell r="BD158">
            <v>23686</v>
          </cell>
          <cell r="BE158">
            <v>38890</v>
          </cell>
          <cell r="BF158">
            <v>10895.4</v>
          </cell>
          <cell r="BG158">
            <v>10895.4</v>
          </cell>
          <cell r="BH158">
            <v>10895.4</v>
          </cell>
          <cell r="BI158">
            <v>10895.4</v>
          </cell>
          <cell r="BJ158">
            <v>10895.4</v>
          </cell>
          <cell r="BK158">
            <v>0</v>
          </cell>
        </row>
        <row r="159">
          <cell r="L159" t="str">
            <v>8011113.803901</v>
          </cell>
          <cell r="M159">
            <v>3275</v>
          </cell>
          <cell r="N159">
            <v>6805</v>
          </cell>
          <cell r="O159">
            <v>10930</v>
          </cell>
          <cell r="P159">
            <v>15027</v>
          </cell>
          <cell r="Q159">
            <v>22839</v>
          </cell>
          <cell r="R159">
            <v>33324</v>
          </cell>
          <cell r="S159">
            <v>37355</v>
          </cell>
          <cell r="T159">
            <v>41471</v>
          </cell>
          <cell r="U159">
            <v>45832</v>
          </cell>
          <cell r="V159">
            <v>50000</v>
          </cell>
          <cell r="W159">
            <v>54168</v>
          </cell>
          <cell r="X159">
            <v>58331</v>
          </cell>
          <cell r="Y159">
            <v>4836</v>
          </cell>
          <cell r="Z159">
            <v>9672</v>
          </cell>
          <cell r="AA159">
            <v>13502</v>
          </cell>
          <cell r="AB159">
            <v>17927</v>
          </cell>
          <cell r="AC159">
            <v>21453</v>
          </cell>
          <cell r="AD159">
            <v>26755</v>
          </cell>
          <cell r="AE159">
            <v>31715</v>
          </cell>
          <cell r="AF159">
            <v>36546</v>
          </cell>
          <cell r="AG159">
            <v>40693</v>
          </cell>
          <cell r="AH159">
            <v>44840</v>
          </cell>
          <cell r="AI159">
            <v>49418</v>
          </cell>
          <cell r="AJ159">
            <v>54551</v>
          </cell>
          <cell r="AK159">
            <v>4603</v>
          </cell>
          <cell r="AL159">
            <v>0</v>
          </cell>
          <cell r="AM159">
            <v>3275</v>
          </cell>
          <cell r="AN159">
            <v>3530</v>
          </cell>
          <cell r="AO159">
            <v>4125</v>
          </cell>
          <cell r="AP159">
            <v>4097</v>
          </cell>
          <cell r="AQ159">
            <v>7812</v>
          </cell>
          <cell r="AR159">
            <v>10485</v>
          </cell>
          <cell r="AS159">
            <v>4031</v>
          </cell>
          <cell r="AT159">
            <v>4116</v>
          </cell>
          <cell r="AU159">
            <v>4361</v>
          </cell>
          <cell r="AV159">
            <v>4168</v>
          </cell>
          <cell r="AW159">
            <v>4168</v>
          </cell>
          <cell r="AX159">
            <v>4163</v>
          </cell>
          <cell r="AY159">
            <v>4836</v>
          </cell>
          <cell r="AZ159">
            <v>4836</v>
          </cell>
          <cell r="BA159">
            <v>3830</v>
          </cell>
          <cell r="BB159">
            <v>4425</v>
          </cell>
          <cell r="BC159">
            <v>3526</v>
          </cell>
          <cell r="BD159">
            <v>5302</v>
          </cell>
          <cell r="BE159">
            <v>4960</v>
          </cell>
          <cell r="BF159">
            <v>4831</v>
          </cell>
          <cell r="BG159">
            <v>4147</v>
          </cell>
          <cell r="BH159">
            <v>4147</v>
          </cell>
          <cell r="BI159">
            <v>4578</v>
          </cell>
          <cell r="BJ159">
            <v>5133</v>
          </cell>
          <cell r="BK159">
            <v>4603</v>
          </cell>
        </row>
        <row r="160">
          <cell r="L160" t="str">
            <v>8011113.803902</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L161" t="str">
            <v>8011113.803903</v>
          </cell>
          <cell r="M161">
            <v>1817</v>
          </cell>
          <cell r="N161">
            <v>4047.5</v>
          </cell>
          <cell r="O161">
            <v>8776.5</v>
          </cell>
          <cell r="P161">
            <v>14541.5</v>
          </cell>
          <cell r="Q161">
            <v>17097.5</v>
          </cell>
          <cell r="R161">
            <v>21242.5</v>
          </cell>
          <cell r="S161">
            <v>25842.5</v>
          </cell>
          <cell r="T161">
            <v>30235.5</v>
          </cell>
          <cell r="U161">
            <v>34195.5</v>
          </cell>
          <cell r="V161">
            <v>34195.5</v>
          </cell>
          <cell r="W161">
            <v>36913.5</v>
          </cell>
          <cell r="X161">
            <v>47934.5</v>
          </cell>
          <cell r="Y161">
            <v>0</v>
          </cell>
          <cell r="Z161">
            <v>4858</v>
          </cell>
          <cell r="AA161">
            <v>7054</v>
          </cell>
          <cell r="AB161">
            <v>9276</v>
          </cell>
          <cell r="AC161">
            <v>12415</v>
          </cell>
          <cell r="AD161">
            <v>53875</v>
          </cell>
          <cell r="AE161">
            <v>59229</v>
          </cell>
          <cell r="AF161">
            <v>63446</v>
          </cell>
          <cell r="AG161">
            <v>68419</v>
          </cell>
          <cell r="AH161">
            <v>73070</v>
          </cell>
          <cell r="AI161">
            <v>76252</v>
          </cell>
          <cell r="AJ161">
            <v>76702</v>
          </cell>
          <cell r="AK161">
            <v>0</v>
          </cell>
          <cell r="AL161">
            <v>0</v>
          </cell>
          <cell r="AM161">
            <v>1817</v>
          </cell>
          <cell r="AN161">
            <v>2230.5</v>
          </cell>
          <cell r="AO161">
            <v>4729</v>
          </cell>
          <cell r="AP161">
            <v>5765</v>
          </cell>
          <cell r="AQ161">
            <v>2556</v>
          </cell>
          <cell r="AR161">
            <v>4145</v>
          </cell>
          <cell r="AS161">
            <v>4600</v>
          </cell>
          <cell r="AT161">
            <v>4393</v>
          </cell>
          <cell r="AU161">
            <v>3960</v>
          </cell>
          <cell r="AV161">
            <v>0</v>
          </cell>
          <cell r="AW161">
            <v>2718</v>
          </cell>
          <cell r="AX161">
            <v>11021</v>
          </cell>
          <cell r="AY161">
            <v>0</v>
          </cell>
          <cell r="AZ161">
            <v>4858</v>
          </cell>
          <cell r="BA161">
            <v>2196</v>
          </cell>
          <cell r="BB161">
            <v>2222</v>
          </cell>
          <cell r="BC161">
            <v>3139</v>
          </cell>
          <cell r="BD161">
            <v>41460</v>
          </cell>
          <cell r="BE161">
            <v>5354</v>
          </cell>
          <cell r="BF161">
            <v>4217</v>
          </cell>
          <cell r="BG161">
            <v>4973</v>
          </cell>
          <cell r="BH161">
            <v>4651</v>
          </cell>
          <cell r="BI161">
            <v>3182</v>
          </cell>
          <cell r="BJ161">
            <v>450</v>
          </cell>
          <cell r="BK161">
            <v>0</v>
          </cell>
        </row>
        <row r="162">
          <cell r="L162" t="str">
            <v>8011113.803905</v>
          </cell>
          <cell r="M162">
            <v>10500</v>
          </cell>
          <cell r="N162">
            <v>21000</v>
          </cell>
          <cell r="O162">
            <v>31500</v>
          </cell>
          <cell r="P162">
            <v>42000</v>
          </cell>
          <cell r="Q162">
            <v>52500</v>
          </cell>
          <cell r="R162">
            <v>63000</v>
          </cell>
          <cell r="S162">
            <v>72900</v>
          </cell>
          <cell r="T162">
            <v>83400</v>
          </cell>
          <cell r="U162">
            <v>93900</v>
          </cell>
          <cell r="V162">
            <v>104400</v>
          </cell>
          <cell r="W162">
            <v>114900</v>
          </cell>
          <cell r="X162">
            <v>125400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10500</v>
          </cell>
          <cell r="AN162">
            <v>10500</v>
          </cell>
          <cell r="AO162">
            <v>10500</v>
          </cell>
          <cell r="AP162">
            <v>10500</v>
          </cell>
          <cell r="AQ162">
            <v>10500</v>
          </cell>
          <cell r="AR162">
            <v>10500</v>
          </cell>
          <cell r="AS162">
            <v>9900</v>
          </cell>
          <cell r="AT162">
            <v>10500</v>
          </cell>
          <cell r="AU162">
            <v>10500</v>
          </cell>
          <cell r="AV162">
            <v>10500</v>
          </cell>
          <cell r="AW162">
            <v>10500</v>
          </cell>
          <cell r="AX162">
            <v>10500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L163" t="str">
            <v>8011113.803907</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L164" t="str">
            <v>8011113.804301</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row>
        <row r="165">
          <cell r="L165" t="str">
            <v>8011113.808401.OTHER</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L166" t="str">
            <v>8011113.814201.CHEM</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L167" t="str">
            <v>8011113.814201.DIESL</v>
          </cell>
          <cell r="M167">
            <v>1059591.9099999999</v>
          </cell>
          <cell r="N167">
            <v>3570442.7</v>
          </cell>
          <cell r="O167">
            <v>7193690.9000000004</v>
          </cell>
          <cell r="P167">
            <v>10708593.720000001</v>
          </cell>
          <cell r="Q167">
            <v>14540675.690000001</v>
          </cell>
          <cell r="R167">
            <v>19152492.41</v>
          </cell>
          <cell r="S167">
            <v>21579303.260000002</v>
          </cell>
          <cell r="T167">
            <v>24235360.760000002</v>
          </cell>
          <cell r="U167">
            <v>28163111.170000002</v>
          </cell>
          <cell r="V167">
            <v>30335976.100000001</v>
          </cell>
          <cell r="W167">
            <v>31391492.93</v>
          </cell>
          <cell r="X167">
            <v>32956061.169999998</v>
          </cell>
          <cell r="Y167">
            <v>1060545.1399999999</v>
          </cell>
          <cell r="Z167">
            <v>2496857.09</v>
          </cell>
          <cell r="AA167">
            <v>5635663.1199999992</v>
          </cell>
          <cell r="AB167">
            <v>9212275.2999999989</v>
          </cell>
          <cell r="AC167">
            <v>13363143.859999999</v>
          </cell>
          <cell r="AD167">
            <v>18137570.75</v>
          </cell>
          <cell r="AE167">
            <v>21182822.960000001</v>
          </cell>
          <cell r="AF167">
            <v>24379343.760000002</v>
          </cell>
          <cell r="AG167">
            <v>28726672.590000004</v>
          </cell>
          <cell r="AH167">
            <v>31239498.830000006</v>
          </cell>
          <cell r="AI167">
            <v>32925561.290000007</v>
          </cell>
          <cell r="AJ167">
            <v>34862043.180000007</v>
          </cell>
          <cell r="AK167">
            <v>1490804.13</v>
          </cell>
          <cell r="AL167">
            <v>0</v>
          </cell>
          <cell r="AM167">
            <v>1059591.9099999999</v>
          </cell>
          <cell r="AN167">
            <v>2510850.79</v>
          </cell>
          <cell r="AO167">
            <v>3623248.2</v>
          </cell>
          <cell r="AP167">
            <v>3514902.82</v>
          </cell>
          <cell r="AQ167">
            <v>3832081.97</v>
          </cell>
          <cell r="AR167">
            <v>4611816.72</v>
          </cell>
          <cell r="AS167">
            <v>2426810.85</v>
          </cell>
          <cell r="AT167">
            <v>2656057.5</v>
          </cell>
          <cell r="AU167">
            <v>3927750.41</v>
          </cell>
          <cell r="AV167">
            <v>2172864.9300000002</v>
          </cell>
          <cell r="AW167">
            <v>1055516.83</v>
          </cell>
          <cell r="AX167">
            <v>1564568.24</v>
          </cell>
          <cell r="AY167">
            <v>1060545.1399999999</v>
          </cell>
          <cell r="AZ167">
            <v>1436311.95</v>
          </cell>
          <cell r="BA167">
            <v>3138806.03</v>
          </cell>
          <cell r="BB167">
            <v>3576612.18</v>
          </cell>
          <cell r="BC167">
            <v>4150868.56</v>
          </cell>
          <cell r="BD167">
            <v>4774426.8899999997</v>
          </cell>
          <cell r="BE167">
            <v>3045252.21</v>
          </cell>
          <cell r="BF167">
            <v>3196520.8</v>
          </cell>
          <cell r="BG167">
            <v>4347328.83</v>
          </cell>
          <cell r="BH167">
            <v>2512826.2400000002</v>
          </cell>
          <cell r="BI167">
            <v>1686062.46</v>
          </cell>
          <cell r="BJ167">
            <v>1936481.89</v>
          </cell>
          <cell r="BK167">
            <v>1490804.13</v>
          </cell>
        </row>
        <row r="168">
          <cell r="L168" t="str">
            <v>8011113.814201.OTHER</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L169" t="str">
            <v>8011113.814201.WATER</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L170" t="str">
            <v>8011113.814601</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L171" t="str">
            <v>8011113.816014</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row>
        <row r="172">
          <cell r="L172" t="str">
            <v>8011113.816031</v>
          </cell>
          <cell r="M172">
            <v>123733</v>
          </cell>
          <cell r="N172">
            <v>253508</v>
          </cell>
          <cell r="O172">
            <v>259508</v>
          </cell>
          <cell r="P172">
            <v>275428</v>
          </cell>
          <cell r="Q172">
            <v>326328</v>
          </cell>
          <cell r="R172">
            <v>413828</v>
          </cell>
          <cell r="S172">
            <v>509460.08</v>
          </cell>
          <cell r="T172">
            <v>554460.08000000007</v>
          </cell>
          <cell r="U172">
            <v>614809.58000000007</v>
          </cell>
          <cell r="V172">
            <v>621809.58000000007</v>
          </cell>
          <cell r="W172">
            <v>970073.58000000007</v>
          </cell>
          <cell r="X172">
            <v>1010242.3</v>
          </cell>
          <cell r="Y172">
            <v>0</v>
          </cell>
          <cell r="Z172">
            <v>206070.15</v>
          </cell>
          <cell r="AA172">
            <v>321646.15000000002</v>
          </cell>
          <cell r="AB172">
            <v>321646.15000000002</v>
          </cell>
          <cell r="AC172">
            <v>376646.15</v>
          </cell>
          <cell r="AD172">
            <v>395896.15</v>
          </cell>
          <cell r="AE172">
            <v>410206.15</v>
          </cell>
          <cell r="AF172">
            <v>410206.15</v>
          </cell>
          <cell r="AG172">
            <v>572206.15</v>
          </cell>
          <cell r="AH172">
            <v>934555.95</v>
          </cell>
          <cell r="AI172">
            <v>934555.95</v>
          </cell>
          <cell r="AJ172">
            <v>998019.99</v>
          </cell>
          <cell r="AK172">
            <v>72762.5</v>
          </cell>
          <cell r="AL172">
            <v>0</v>
          </cell>
          <cell r="AM172">
            <v>123733</v>
          </cell>
          <cell r="AN172">
            <v>129775</v>
          </cell>
          <cell r="AO172">
            <v>6000</v>
          </cell>
          <cell r="AP172">
            <v>15920</v>
          </cell>
          <cell r="AQ172">
            <v>50900</v>
          </cell>
          <cell r="AR172">
            <v>87500</v>
          </cell>
          <cell r="AS172">
            <v>95632.08</v>
          </cell>
          <cell r="AT172">
            <v>45000</v>
          </cell>
          <cell r="AU172">
            <v>60349.5</v>
          </cell>
          <cell r="AV172">
            <v>7000</v>
          </cell>
          <cell r="AW172">
            <v>348264</v>
          </cell>
          <cell r="AX172">
            <v>40168.720000000001</v>
          </cell>
          <cell r="AY172">
            <v>0</v>
          </cell>
          <cell r="AZ172">
            <v>206070.15</v>
          </cell>
          <cell r="BA172">
            <v>115576</v>
          </cell>
          <cell r="BB172">
            <v>0</v>
          </cell>
          <cell r="BC172">
            <v>55000</v>
          </cell>
          <cell r="BD172">
            <v>19250</v>
          </cell>
          <cell r="BE172">
            <v>14310</v>
          </cell>
          <cell r="BF172">
            <v>0</v>
          </cell>
          <cell r="BG172">
            <v>162000</v>
          </cell>
          <cell r="BH172">
            <v>362349.8</v>
          </cell>
          <cell r="BI172">
            <v>0</v>
          </cell>
          <cell r="BJ172">
            <v>63464.04</v>
          </cell>
          <cell r="BK172">
            <v>72762.5</v>
          </cell>
        </row>
        <row r="173">
          <cell r="L173" t="str">
            <v>8011114.801102.BASIC</v>
          </cell>
          <cell r="M173">
            <v>37545</v>
          </cell>
          <cell r="N173">
            <v>75090</v>
          </cell>
          <cell r="O173">
            <v>112635</v>
          </cell>
          <cell r="P173">
            <v>177812</v>
          </cell>
          <cell r="Q173">
            <v>222265</v>
          </cell>
          <cell r="R173">
            <v>273324</v>
          </cell>
          <cell r="S173">
            <v>318878</v>
          </cell>
          <cell r="T173">
            <v>365832</v>
          </cell>
          <cell r="U173">
            <v>415180</v>
          </cell>
          <cell r="V173">
            <v>462134</v>
          </cell>
          <cell r="W173">
            <v>509088</v>
          </cell>
          <cell r="X173">
            <v>556042</v>
          </cell>
          <cell r="Y173">
            <v>49435</v>
          </cell>
          <cell r="Z173">
            <v>99680</v>
          </cell>
          <cell r="AA173">
            <v>149925</v>
          </cell>
          <cell r="AB173">
            <v>200170</v>
          </cell>
          <cell r="AC173">
            <v>249605</v>
          </cell>
          <cell r="AD173">
            <v>299850</v>
          </cell>
          <cell r="AE173">
            <v>350095</v>
          </cell>
          <cell r="AF173">
            <v>399530</v>
          </cell>
          <cell r="AG173">
            <v>449775</v>
          </cell>
          <cell r="AH173">
            <v>500020</v>
          </cell>
          <cell r="AI173">
            <v>550265</v>
          </cell>
          <cell r="AJ173">
            <v>600510</v>
          </cell>
          <cell r="AK173">
            <v>58787</v>
          </cell>
          <cell r="AL173">
            <v>0</v>
          </cell>
          <cell r="AM173">
            <v>37545</v>
          </cell>
          <cell r="AN173">
            <v>37545</v>
          </cell>
          <cell r="AO173">
            <v>37545</v>
          </cell>
          <cell r="AP173">
            <v>65177</v>
          </cell>
          <cell r="AQ173">
            <v>44453</v>
          </cell>
          <cell r="AR173">
            <v>51059</v>
          </cell>
          <cell r="AS173">
            <v>45554</v>
          </cell>
          <cell r="AT173">
            <v>46954</v>
          </cell>
          <cell r="AU173">
            <v>49348</v>
          </cell>
          <cell r="AV173">
            <v>46954</v>
          </cell>
          <cell r="AW173">
            <v>46954</v>
          </cell>
          <cell r="AX173">
            <v>46954</v>
          </cell>
          <cell r="AY173">
            <v>49435</v>
          </cell>
          <cell r="AZ173">
            <v>50245</v>
          </cell>
          <cell r="BA173">
            <v>50245</v>
          </cell>
          <cell r="BB173">
            <v>50245</v>
          </cell>
          <cell r="BC173">
            <v>49435</v>
          </cell>
          <cell r="BD173">
            <v>50245</v>
          </cell>
          <cell r="BE173">
            <v>50245</v>
          </cell>
          <cell r="BF173">
            <v>49435</v>
          </cell>
          <cell r="BG173">
            <v>50245</v>
          </cell>
          <cell r="BH173">
            <v>50245</v>
          </cell>
          <cell r="BI173">
            <v>50245</v>
          </cell>
          <cell r="BJ173">
            <v>50245</v>
          </cell>
          <cell r="BK173">
            <v>58787</v>
          </cell>
        </row>
        <row r="174">
          <cell r="L174" t="str">
            <v>8011114.801102.DA</v>
          </cell>
          <cell r="M174">
            <v>7100</v>
          </cell>
          <cell r="N174">
            <v>14200</v>
          </cell>
          <cell r="O174">
            <v>21300</v>
          </cell>
          <cell r="P174">
            <v>28400</v>
          </cell>
          <cell r="Q174">
            <v>35500</v>
          </cell>
          <cell r="R174">
            <v>42600</v>
          </cell>
          <cell r="S174">
            <v>49700</v>
          </cell>
          <cell r="T174">
            <v>56800</v>
          </cell>
          <cell r="U174">
            <v>63900</v>
          </cell>
          <cell r="V174">
            <v>71000</v>
          </cell>
          <cell r="W174">
            <v>78100</v>
          </cell>
          <cell r="X174">
            <v>85200</v>
          </cell>
          <cell r="Y174">
            <v>17730</v>
          </cell>
          <cell r="Z174">
            <v>35460</v>
          </cell>
          <cell r="AA174">
            <v>53190</v>
          </cell>
          <cell r="AB174">
            <v>70920</v>
          </cell>
          <cell r="AC174">
            <v>88650</v>
          </cell>
          <cell r="AD174">
            <v>106380</v>
          </cell>
          <cell r="AE174">
            <v>124110</v>
          </cell>
          <cell r="AF174">
            <v>141840</v>
          </cell>
          <cell r="AG174">
            <v>159570</v>
          </cell>
          <cell r="AH174">
            <v>177300</v>
          </cell>
          <cell r="AI174">
            <v>195030</v>
          </cell>
          <cell r="AJ174">
            <v>212760</v>
          </cell>
          <cell r="AK174">
            <v>17730</v>
          </cell>
          <cell r="AL174">
            <v>0</v>
          </cell>
          <cell r="AM174">
            <v>7100</v>
          </cell>
          <cell r="AN174">
            <v>7100</v>
          </cell>
          <cell r="AO174">
            <v>7100</v>
          </cell>
          <cell r="AP174">
            <v>7100</v>
          </cell>
          <cell r="AQ174">
            <v>7100</v>
          </cell>
          <cell r="AR174">
            <v>7100</v>
          </cell>
          <cell r="AS174">
            <v>7100</v>
          </cell>
          <cell r="AT174">
            <v>7100</v>
          </cell>
          <cell r="AU174">
            <v>7100</v>
          </cell>
          <cell r="AV174">
            <v>7100</v>
          </cell>
          <cell r="AW174">
            <v>7100</v>
          </cell>
          <cell r="AX174">
            <v>7100</v>
          </cell>
          <cell r="AY174">
            <v>17730</v>
          </cell>
          <cell r="AZ174">
            <v>17730</v>
          </cell>
          <cell r="BA174">
            <v>17730</v>
          </cell>
          <cell r="BB174">
            <v>17730</v>
          </cell>
          <cell r="BC174">
            <v>17730</v>
          </cell>
          <cell r="BD174">
            <v>17730</v>
          </cell>
          <cell r="BE174">
            <v>17730</v>
          </cell>
          <cell r="BF174">
            <v>17730</v>
          </cell>
          <cell r="BG174">
            <v>17730</v>
          </cell>
          <cell r="BH174">
            <v>17730</v>
          </cell>
          <cell r="BI174">
            <v>17730</v>
          </cell>
          <cell r="BJ174">
            <v>17730</v>
          </cell>
          <cell r="BK174">
            <v>17730</v>
          </cell>
        </row>
        <row r="175">
          <cell r="L175" t="str">
            <v>8011114.801102.DASE</v>
          </cell>
          <cell r="M175">
            <v>0</v>
          </cell>
          <cell r="N175">
            <v>0</v>
          </cell>
          <cell r="O175">
            <v>0</v>
          </cell>
          <cell r="P175">
            <v>0</v>
          </cell>
          <cell r="Q175">
            <v>0</v>
          </cell>
          <cell r="R175">
            <v>0</v>
          </cell>
          <cell r="S175">
            <v>0</v>
          </cell>
          <cell r="T175">
            <v>0</v>
          </cell>
          <cell r="U175">
            <v>46954</v>
          </cell>
          <cell r="V175">
            <v>46954</v>
          </cell>
          <cell r="W175">
            <v>46954</v>
          </cell>
          <cell r="X175">
            <v>46954</v>
          </cell>
          <cell r="Y175">
            <v>0</v>
          </cell>
          <cell r="Z175">
            <v>0</v>
          </cell>
          <cell r="AA175">
            <v>0</v>
          </cell>
          <cell r="AB175">
            <v>0</v>
          </cell>
          <cell r="AC175">
            <v>0</v>
          </cell>
          <cell r="AD175">
            <v>0</v>
          </cell>
          <cell r="AE175">
            <v>0</v>
          </cell>
          <cell r="AF175">
            <v>0</v>
          </cell>
          <cell r="AG175">
            <v>50245</v>
          </cell>
          <cell r="AH175">
            <v>50245</v>
          </cell>
          <cell r="AI175">
            <v>50245</v>
          </cell>
          <cell r="AJ175">
            <v>50245</v>
          </cell>
          <cell r="AK175">
            <v>6532</v>
          </cell>
          <cell r="AL175">
            <v>0</v>
          </cell>
          <cell r="AM175">
            <v>0</v>
          </cell>
          <cell r="AN175">
            <v>0</v>
          </cell>
          <cell r="AO175">
            <v>0</v>
          </cell>
          <cell r="AP175">
            <v>0</v>
          </cell>
          <cell r="AQ175">
            <v>0</v>
          </cell>
          <cell r="AR175">
            <v>0</v>
          </cell>
          <cell r="AS175">
            <v>0</v>
          </cell>
          <cell r="AT175">
            <v>0</v>
          </cell>
          <cell r="AU175">
            <v>46954</v>
          </cell>
          <cell r="AV175">
            <v>0</v>
          </cell>
          <cell r="AW175">
            <v>0</v>
          </cell>
          <cell r="AX175">
            <v>0</v>
          </cell>
          <cell r="AY175">
            <v>0</v>
          </cell>
          <cell r="AZ175">
            <v>0</v>
          </cell>
          <cell r="BA175">
            <v>0</v>
          </cell>
          <cell r="BB175">
            <v>0</v>
          </cell>
          <cell r="BC175">
            <v>0</v>
          </cell>
          <cell r="BD175">
            <v>0</v>
          </cell>
          <cell r="BE175">
            <v>0</v>
          </cell>
          <cell r="BF175">
            <v>0</v>
          </cell>
          <cell r="BG175">
            <v>50245</v>
          </cell>
          <cell r="BH175">
            <v>0</v>
          </cell>
          <cell r="BI175">
            <v>0</v>
          </cell>
          <cell r="BJ175">
            <v>0</v>
          </cell>
          <cell r="BK175">
            <v>6532</v>
          </cell>
        </row>
        <row r="176">
          <cell r="L176" t="str">
            <v>8011114.801102.HOUSE</v>
          </cell>
          <cell r="M176">
            <v>1880</v>
          </cell>
          <cell r="N176">
            <v>3760</v>
          </cell>
          <cell r="O176">
            <v>5640</v>
          </cell>
          <cell r="P176">
            <v>8800</v>
          </cell>
          <cell r="Q176">
            <v>11000</v>
          </cell>
          <cell r="R176">
            <v>13800</v>
          </cell>
          <cell r="S176">
            <v>16100</v>
          </cell>
          <cell r="T176">
            <v>18680</v>
          </cell>
          <cell r="U176">
            <v>21738</v>
          </cell>
          <cell r="V176">
            <v>24318</v>
          </cell>
          <cell r="W176">
            <v>26898</v>
          </cell>
          <cell r="X176">
            <v>29478</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1880</v>
          </cell>
          <cell r="AN176">
            <v>1880</v>
          </cell>
          <cell r="AO176">
            <v>1880</v>
          </cell>
          <cell r="AP176">
            <v>3160</v>
          </cell>
          <cell r="AQ176">
            <v>2200</v>
          </cell>
          <cell r="AR176">
            <v>2800</v>
          </cell>
          <cell r="AS176">
            <v>2300</v>
          </cell>
          <cell r="AT176">
            <v>2580</v>
          </cell>
          <cell r="AU176">
            <v>3058</v>
          </cell>
          <cell r="AV176">
            <v>2580</v>
          </cell>
          <cell r="AW176">
            <v>2580</v>
          </cell>
          <cell r="AX176">
            <v>2580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L177" t="str">
            <v>8011114.801102.LAUN</v>
          </cell>
          <cell r="M177">
            <v>170</v>
          </cell>
          <cell r="N177">
            <v>340</v>
          </cell>
          <cell r="O177">
            <v>510</v>
          </cell>
          <cell r="P177">
            <v>5800</v>
          </cell>
          <cell r="Q177">
            <v>7250</v>
          </cell>
          <cell r="R177">
            <v>8700</v>
          </cell>
          <cell r="S177">
            <v>10150</v>
          </cell>
          <cell r="T177">
            <v>11600</v>
          </cell>
          <cell r="U177">
            <v>13050</v>
          </cell>
          <cell r="V177">
            <v>14500</v>
          </cell>
          <cell r="W177">
            <v>15950</v>
          </cell>
          <cell r="X177">
            <v>17400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170</v>
          </cell>
          <cell r="AN177">
            <v>170</v>
          </cell>
          <cell r="AO177">
            <v>170</v>
          </cell>
          <cell r="AP177">
            <v>5290</v>
          </cell>
          <cell r="AQ177">
            <v>1450</v>
          </cell>
          <cell r="AR177">
            <v>1450</v>
          </cell>
          <cell r="AS177">
            <v>1450</v>
          </cell>
          <cell r="AT177">
            <v>1450</v>
          </cell>
          <cell r="AU177">
            <v>1450</v>
          </cell>
          <cell r="AV177">
            <v>1450</v>
          </cell>
          <cell r="AW177">
            <v>1450</v>
          </cell>
          <cell r="AX177">
            <v>1450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L178" t="str">
            <v>8011114.801102.LEAV</v>
          </cell>
          <cell r="M178">
            <v>0</v>
          </cell>
          <cell r="N178">
            <v>0</v>
          </cell>
          <cell r="O178">
            <v>0</v>
          </cell>
          <cell r="P178">
            <v>0</v>
          </cell>
          <cell r="Q178">
            <v>0</v>
          </cell>
          <cell r="R178">
            <v>0</v>
          </cell>
          <cell r="S178">
            <v>0</v>
          </cell>
          <cell r="T178">
            <v>0</v>
          </cell>
          <cell r="U178">
            <v>0</v>
          </cell>
          <cell r="V178">
            <v>0</v>
          </cell>
          <cell r="W178">
            <v>0</v>
          </cell>
          <cell r="X178">
            <v>49866</v>
          </cell>
          <cell r="Y178">
            <v>0</v>
          </cell>
          <cell r="Z178">
            <v>0</v>
          </cell>
          <cell r="AA178">
            <v>0</v>
          </cell>
          <cell r="AB178">
            <v>0</v>
          </cell>
          <cell r="AC178">
            <v>0</v>
          </cell>
          <cell r="AD178">
            <v>0</v>
          </cell>
          <cell r="AE178">
            <v>0</v>
          </cell>
          <cell r="AF178">
            <v>0</v>
          </cell>
          <cell r="AG178">
            <v>0</v>
          </cell>
          <cell r="AH178">
            <v>0</v>
          </cell>
          <cell r="AI178">
            <v>0</v>
          </cell>
          <cell r="AJ178">
            <v>51548</v>
          </cell>
          <cell r="AK178">
            <v>5290</v>
          </cell>
          <cell r="AL178">
            <v>0</v>
          </cell>
          <cell r="AM178">
            <v>0</v>
          </cell>
          <cell r="AN178">
            <v>0</v>
          </cell>
          <cell r="AO178">
            <v>0</v>
          </cell>
          <cell r="AP178">
            <v>0</v>
          </cell>
          <cell r="AQ178">
            <v>0</v>
          </cell>
          <cell r="AR178">
            <v>0</v>
          </cell>
          <cell r="AS178">
            <v>0</v>
          </cell>
          <cell r="AT178">
            <v>0</v>
          </cell>
          <cell r="AU178">
            <v>0</v>
          </cell>
          <cell r="AV178">
            <v>0</v>
          </cell>
          <cell r="AW178">
            <v>0</v>
          </cell>
          <cell r="AX178">
            <v>49866</v>
          </cell>
          <cell r="AY178">
            <v>0</v>
          </cell>
          <cell r="AZ178">
            <v>0</v>
          </cell>
          <cell r="BA178">
            <v>0</v>
          </cell>
          <cell r="BB178">
            <v>0</v>
          </cell>
          <cell r="BC178">
            <v>0</v>
          </cell>
          <cell r="BD178">
            <v>0</v>
          </cell>
          <cell r="BE178">
            <v>0</v>
          </cell>
          <cell r="BF178">
            <v>0</v>
          </cell>
          <cell r="BG178">
            <v>0</v>
          </cell>
          <cell r="BH178">
            <v>0</v>
          </cell>
          <cell r="BI178">
            <v>0</v>
          </cell>
          <cell r="BJ178">
            <v>51548</v>
          </cell>
          <cell r="BK178">
            <v>5290</v>
          </cell>
        </row>
        <row r="179">
          <cell r="L179" t="str">
            <v>8011114.801102.OT</v>
          </cell>
          <cell r="M179">
            <v>0</v>
          </cell>
          <cell r="N179">
            <v>1384</v>
          </cell>
          <cell r="O179">
            <v>11071</v>
          </cell>
          <cell r="P179">
            <v>21693</v>
          </cell>
          <cell r="Q179">
            <v>40474</v>
          </cell>
          <cell r="R179">
            <v>57991</v>
          </cell>
          <cell r="S179">
            <v>81254</v>
          </cell>
          <cell r="T179">
            <v>93467</v>
          </cell>
          <cell r="U179">
            <v>109119</v>
          </cell>
          <cell r="V179">
            <v>127056</v>
          </cell>
          <cell r="W179">
            <v>134002</v>
          </cell>
          <cell r="X179">
            <v>135030</v>
          </cell>
          <cell r="Y179">
            <v>0</v>
          </cell>
          <cell r="Z179">
            <v>0</v>
          </cell>
          <cell r="AA179">
            <v>0</v>
          </cell>
          <cell r="AB179">
            <v>3364</v>
          </cell>
          <cell r="AC179">
            <v>21436</v>
          </cell>
          <cell r="AD179">
            <v>38781</v>
          </cell>
          <cell r="AE179">
            <v>61105</v>
          </cell>
          <cell r="AF179">
            <v>69242</v>
          </cell>
          <cell r="AG179">
            <v>79067</v>
          </cell>
          <cell r="AH179">
            <v>93982</v>
          </cell>
          <cell r="AI179">
            <v>103454</v>
          </cell>
          <cell r="AJ179">
            <v>103454</v>
          </cell>
          <cell r="AK179">
            <v>1263</v>
          </cell>
          <cell r="AL179">
            <v>0</v>
          </cell>
          <cell r="AM179">
            <v>0</v>
          </cell>
          <cell r="AN179">
            <v>1384</v>
          </cell>
          <cell r="AO179">
            <v>9687</v>
          </cell>
          <cell r="AP179">
            <v>10622</v>
          </cell>
          <cell r="AQ179">
            <v>18781</v>
          </cell>
          <cell r="AR179">
            <v>17517</v>
          </cell>
          <cell r="AS179">
            <v>23263</v>
          </cell>
          <cell r="AT179">
            <v>12213</v>
          </cell>
          <cell r="AU179">
            <v>15652</v>
          </cell>
          <cell r="AV179">
            <v>17937</v>
          </cell>
          <cell r="AW179">
            <v>6946</v>
          </cell>
          <cell r="AX179">
            <v>1028</v>
          </cell>
          <cell r="AY179">
            <v>0</v>
          </cell>
          <cell r="AZ179">
            <v>0</v>
          </cell>
          <cell r="BA179">
            <v>0</v>
          </cell>
          <cell r="BB179">
            <v>3364</v>
          </cell>
          <cell r="BC179">
            <v>18072</v>
          </cell>
          <cell r="BD179">
            <v>17345</v>
          </cell>
          <cell r="BE179">
            <v>22324</v>
          </cell>
          <cell r="BF179">
            <v>8137</v>
          </cell>
          <cell r="BG179">
            <v>9825</v>
          </cell>
          <cell r="BH179">
            <v>14915</v>
          </cell>
          <cell r="BI179">
            <v>9472</v>
          </cell>
          <cell r="BJ179">
            <v>0</v>
          </cell>
          <cell r="BK179">
            <v>1263</v>
          </cell>
        </row>
        <row r="180">
          <cell r="L180" t="str">
            <v>8011114.801102.SHIFT</v>
          </cell>
          <cell r="M180">
            <v>0</v>
          </cell>
          <cell r="N180">
            <v>1080</v>
          </cell>
          <cell r="O180">
            <v>4070</v>
          </cell>
          <cell r="P180">
            <v>7690</v>
          </cell>
          <cell r="Q180">
            <v>11190</v>
          </cell>
          <cell r="R180">
            <v>14720</v>
          </cell>
          <cell r="S180">
            <v>18745</v>
          </cell>
          <cell r="T180">
            <v>21945</v>
          </cell>
          <cell r="U180">
            <v>25525</v>
          </cell>
          <cell r="V180">
            <v>29920</v>
          </cell>
          <cell r="W180">
            <v>32205</v>
          </cell>
          <cell r="X180">
            <v>34440</v>
          </cell>
          <cell r="Y180">
            <v>0</v>
          </cell>
          <cell r="Z180">
            <v>780</v>
          </cell>
          <cell r="AA180">
            <v>1705</v>
          </cell>
          <cell r="AB180">
            <v>2745</v>
          </cell>
          <cell r="AC180">
            <v>7820</v>
          </cell>
          <cell r="AD180">
            <v>10930</v>
          </cell>
          <cell r="AE180">
            <v>15320</v>
          </cell>
          <cell r="AF180">
            <v>17860</v>
          </cell>
          <cell r="AG180">
            <v>20340</v>
          </cell>
          <cell r="AH180">
            <v>24485</v>
          </cell>
          <cell r="AI180">
            <v>26945</v>
          </cell>
          <cell r="AJ180">
            <v>28645</v>
          </cell>
          <cell r="AK180">
            <v>1285</v>
          </cell>
          <cell r="AL180">
            <v>0</v>
          </cell>
          <cell r="AM180">
            <v>0</v>
          </cell>
          <cell r="AN180">
            <v>1080</v>
          </cell>
          <cell r="AO180">
            <v>2990</v>
          </cell>
          <cell r="AP180">
            <v>3620</v>
          </cell>
          <cell r="AQ180">
            <v>3500</v>
          </cell>
          <cell r="AR180">
            <v>3530</v>
          </cell>
          <cell r="AS180">
            <v>4025</v>
          </cell>
          <cell r="AT180">
            <v>3200</v>
          </cell>
          <cell r="AU180">
            <v>3580</v>
          </cell>
          <cell r="AV180">
            <v>4395</v>
          </cell>
          <cell r="AW180">
            <v>2285</v>
          </cell>
          <cell r="AX180">
            <v>2235</v>
          </cell>
          <cell r="AY180">
            <v>0</v>
          </cell>
          <cell r="AZ180">
            <v>780</v>
          </cell>
          <cell r="BA180">
            <v>925</v>
          </cell>
          <cell r="BB180">
            <v>1040</v>
          </cell>
          <cell r="BC180">
            <v>5075</v>
          </cell>
          <cell r="BD180">
            <v>3110</v>
          </cell>
          <cell r="BE180">
            <v>4390</v>
          </cell>
          <cell r="BF180">
            <v>2540</v>
          </cell>
          <cell r="BG180">
            <v>2480</v>
          </cell>
          <cell r="BH180">
            <v>4145</v>
          </cell>
          <cell r="BI180">
            <v>2460</v>
          </cell>
          <cell r="BJ180">
            <v>1700</v>
          </cell>
          <cell r="BK180">
            <v>1285</v>
          </cell>
        </row>
        <row r="181">
          <cell r="L181" t="str">
            <v>8011114.801102.OTH</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row>
        <row r="182">
          <cell r="L182" t="str">
            <v>8011114.801102.PF</v>
          </cell>
          <cell r="M182">
            <v>3754</v>
          </cell>
          <cell r="N182">
            <v>7508</v>
          </cell>
          <cell r="O182">
            <v>11262</v>
          </cell>
          <cell r="P182">
            <v>17779</v>
          </cell>
          <cell r="Q182">
            <v>22224</v>
          </cell>
          <cell r="R182">
            <v>27329</v>
          </cell>
          <cell r="S182">
            <v>31884</v>
          </cell>
          <cell r="T182">
            <v>36579</v>
          </cell>
          <cell r="U182">
            <v>41514</v>
          </cell>
          <cell r="V182">
            <v>46209</v>
          </cell>
          <cell r="W182">
            <v>50904</v>
          </cell>
          <cell r="X182">
            <v>55599</v>
          </cell>
          <cell r="Y182">
            <v>4944</v>
          </cell>
          <cell r="Z182">
            <v>9969</v>
          </cell>
          <cell r="AA182">
            <v>14994</v>
          </cell>
          <cell r="AB182">
            <v>20019</v>
          </cell>
          <cell r="AC182">
            <v>24963</v>
          </cell>
          <cell r="AD182">
            <v>29988</v>
          </cell>
          <cell r="AE182">
            <v>35013</v>
          </cell>
          <cell r="AF182">
            <v>39957</v>
          </cell>
          <cell r="AG182">
            <v>44982</v>
          </cell>
          <cell r="AH182">
            <v>50007</v>
          </cell>
          <cell r="AI182">
            <v>55032</v>
          </cell>
          <cell r="AJ182">
            <v>60057</v>
          </cell>
          <cell r="AK182">
            <v>5879</v>
          </cell>
          <cell r="AL182">
            <v>0</v>
          </cell>
          <cell r="AM182">
            <v>3754</v>
          </cell>
          <cell r="AN182">
            <v>3754</v>
          </cell>
          <cell r="AO182">
            <v>3754</v>
          </cell>
          <cell r="AP182">
            <v>6517</v>
          </cell>
          <cell r="AQ182">
            <v>4445</v>
          </cell>
          <cell r="AR182">
            <v>5105</v>
          </cell>
          <cell r="AS182">
            <v>4555</v>
          </cell>
          <cell r="AT182">
            <v>4695</v>
          </cell>
          <cell r="AU182">
            <v>4935</v>
          </cell>
          <cell r="AV182">
            <v>4695</v>
          </cell>
          <cell r="AW182">
            <v>4695</v>
          </cell>
          <cell r="AX182">
            <v>4695</v>
          </cell>
          <cell r="AY182">
            <v>4944</v>
          </cell>
          <cell r="AZ182">
            <v>5025</v>
          </cell>
          <cell r="BA182">
            <v>5025</v>
          </cell>
          <cell r="BB182">
            <v>5025</v>
          </cell>
          <cell r="BC182">
            <v>4944</v>
          </cell>
          <cell r="BD182">
            <v>5025</v>
          </cell>
          <cell r="BE182">
            <v>5025</v>
          </cell>
          <cell r="BF182">
            <v>4944</v>
          </cell>
          <cell r="BG182">
            <v>5025</v>
          </cell>
          <cell r="BH182">
            <v>5025</v>
          </cell>
          <cell r="BI182">
            <v>5025</v>
          </cell>
          <cell r="BJ182">
            <v>5025</v>
          </cell>
          <cell r="BK182">
            <v>5879</v>
          </cell>
        </row>
        <row r="183">
          <cell r="L183" t="str">
            <v>8011114.801102.TEA</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row>
        <row r="184">
          <cell r="L184" t="str">
            <v>8011114.803302</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row>
        <row r="185">
          <cell r="L185" t="str">
            <v>8011114.803901</v>
          </cell>
          <cell r="M185">
            <v>2455</v>
          </cell>
          <cell r="N185">
            <v>5101</v>
          </cell>
          <cell r="O185">
            <v>8194</v>
          </cell>
          <cell r="P185">
            <v>11265</v>
          </cell>
          <cell r="Q185">
            <v>17123</v>
          </cell>
          <cell r="R185">
            <v>24987</v>
          </cell>
          <cell r="S185">
            <v>28012</v>
          </cell>
          <cell r="T185">
            <v>31100</v>
          </cell>
          <cell r="U185">
            <v>34371</v>
          </cell>
          <cell r="V185">
            <v>37497</v>
          </cell>
          <cell r="W185">
            <v>40623</v>
          </cell>
          <cell r="X185">
            <v>43746</v>
          </cell>
          <cell r="Y185">
            <v>3628</v>
          </cell>
          <cell r="Z185">
            <v>7256</v>
          </cell>
          <cell r="AA185">
            <v>10129</v>
          </cell>
          <cell r="AB185">
            <v>13448</v>
          </cell>
          <cell r="AC185">
            <v>16093</v>
          </cell>
          <cell r="AD185">
            <v>20070</v>
          </cell>
          <cell r="AE185">
            <v>23791</v>
          </cell>
          <cell r="AF185">
            <v>27415</v>
          </cell>
          <cell r="AG185">
            <v>30525</v>
          </cell>
          <cell r="AH185">
            <v>33635</v>
          </cell>
          <cell r="AI185">
            <v>37070</v>
          </cell>
          <cell r="AJ185">
            <v>40920</v>
          </cell>
          <cell r="AK185">
            <v>3452</v>
          </cell>
          <cell r="AL185">
            <v>0</v>
          </cell>
          <cell r="AM185">
            <v>2455</v>
          </cell>
          <cell r="AN185">
            <v>2646</v>
          </cell>
          <cell r="AO185">
            <v>3093</v>
          </cell>
          <cell r="AP185">
            <v>3071</v>
          </cell>
          <cell r="AQ185">
            <v>5858</v>
          </cell>
          <cell r="AR185">
            <v>7864</v>
          </cell>
          <cell r="AS185">
            <v>3025</v>
          </cell>
          <cell r="AT185">
            <v>3088</v>
          </cell>
          <cell r="AU185">
            <v>3271</v>
          </cell>
          <cell r="AV185">
            <v>3126</v>
          </cell>
          <cell r="AW185">
            <v>3126</v>
          </cell>
          <cell r="AX185">
            <v>3123</v>
          </cell>
          <cell r="AY185">
            <v>3628</v>
          </cell>
          <cell r="AZ185">
            <v>3628</v>
          </cell>
          <cell r="BA185">
            <v>2873</v>
          </cell>
          <cell r="BB185">
            <v>3319</v>
          </cell>
          <cell r="BC185">
            <v>2645</v>
          </cell>
          <cell r="BD185">
            <v>3977</v>
          </cell>
          <cell r="BE185">
            <v>3721</v>
          </cell>
          <cell r="BF185">
            <v>3624</v>
          </cell>
          <cell r="BG185">
            <v>3110</v>
          </cell>
          <cell r="BH185">
            <v>3110</v>
          </cell>
          <cell r="BI185">
            <v>3435</v>
          </cell>
          <cell r="BJ185">
            <v>3850</v>
          </cell>
          <cell r="BK185">
            <v>3452</v>
          </cell>
        </row>
        <row r="186">
          <cell r="L186" t="str">
            <v>8011114.803902</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row>
        <row r="187">
          <cell r="L187" t="str">
            <v>8011114.803303</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L188" t="str">
            <v>8011114.803903</v>
          </cell>
          <cell r="M188">
            <v>0</v>
          </cell>
          <cell r="N188">
            <v>444</v>
          </cell>
          <cell r="O188">
            <v>444</v>
          </cell>
          <cell r="P188">
            <v>1927</v>
          </cell>
          <cell r="Q188">
            <v>1927</v>
          </cell>
          <cell r="R188">
            <v>3231</v>
          </cell>
          <cell r="S188">
            <v>16031</v>
          </cell>
          <cell r="T188">
            <v>16271</v>
          </cell>
          <cell r="U188">
            <v>16846</v>
          </cell>
          <cell r="V188">
            <v>16846</v>
          </cell>
          <cell r="W188">
            <v>16846</v>
          </cell>
          <cell r="X188">
            <v>16846</v>
          </cell>
          <cell r="Y188">
            <v>0</v>
          </cell>
          <cell r="Z188">
            <v>370</v>
          </cell>
          <cell r="AA188">
            <v>1664</v>
          </cell>
          <cell r="AB188">
            <v>1664</v>
          </cell>
          <cell r="AC188">
            <v>1664</v>
          </cell>
          <cell r="AD188">
            <v>2883</v>
          </cell>
          <cell r="AE188">
            <v>4010</v>
          </cell>
          <cell r="AF188">
            <v>11639</v>
          </cell>
          <cell r="AG188">
            <v>11639</v>
          </cell>
          <cell r="AH188">
            <v>11639</v>
          </cell>
          <cell r="AI188">
            <v>13175</v>
          </cell>
          <cell r="AJ188">
            <v>14241</v>
          </cell>
          <cell r="AK188">
            <v>0</v>
          </cell>
          <cell r="AL188">
            <v>0</v>
          </cell>
          <cell r="AM188">
            <v>0</v>
          </cell>
          <cell r="AN188">
            <v>444</v>
          </cell>
          <cell r="AO188">
            <v>0</v>
          </cell>
          <cell r="AP188">
            <v>1483</v>
          </cell>
          <cell r="AQ188">
            <v>0</v>
          </cell>
          <cell r="AR188">
            <v>1304</v>
          </cell>
          <cell r="AS188">
            <v>12800</v>
          </cell>
          <cell r="AT188">
            <v>240</v>
          </cell>
          <cell r="AU188">
            <v>575</v>
          </cell>
          <cell r="AV188">
            <v>0</v>
          </cell>
          <cell r="AW188">
            <v>0</v>
          </cell>
          <cell r="AX188">
            <v>0</v>
          </cell>
          <cell r="AY188">
            <v>0</v>
          </cell>
          <cell r="AZ188">
            <v>370</v>
          </cell>
          <cell r="BA188">
            <v>1294</v>
          </cell>
          <cell r="BB188">
            <v>0</v>
          </cell>
          <cell r="BC188">
            <v>0</v>
          </cell>
          <cell r="BD188">
            <v>1219</v>
          </cell>
          <cell r="BE188">
            <v>1127</v>
          </cell>
          <cell r="BF188">
            <v>7629</v>
          </cell>
          <cell r="BG188">
            <v>0</v>
          </cell>
          <cell r="BH188">
            <v>0</v>
          </cell>
          <cell r="BI188">
            <v>1536</v>
          </cell>
          <cell r="BJ188">
            <v>1066</v>
          </cell>
          <cell r="BK188">
            <v>0</v>
          </cell>
        </row>
        <row r="189">
          <cell r="L189" t="str">
            <v>8011114.803905</v>
          </cell>
          <cell r="M189">
            <v>6600</v>
          </cell>
          <cell r="N189">
            <v>13200</v>
          </cell>
          <cell r="O189">
            <v>19800</v>
          </cell>
          <cell r="P189">
            <v>26400</v>
          </cell>
          <cell r="Q189">
            <v>33000</v>
          </cell>
          <cell r="R189">
            <v>39600</v>
          </cell>
          <cell r="S189">
            <v>46200</v>
          </cell>
          <cell r="T189">
            <v>52800</v>
          </cell>
          <cell r="U189">
            <v>59400</v>
          </cell>
          <cell r="V189">
            <v>66000</v>
          </cell>
          <cell r="W189">
            <v>72600</v>
          </cell>
          <cell r="X189">
            <v>79200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6600</v>
          </cell>
          <cell r="AN189">
            <v>6600</v>
          </cell>
          <cell r="AO189">
            <v>6600</v>
          </cell>
          <cell r="AP189">
            <v>6600</v>
          </cell>
          <cell r="AQ189">
            <v>6600</v>
          </cell>
          <cell r="AR189">
            <v>6600</v>
          </cell>
          <cell r="AS189">
            <v>6600</v>
          </cell>
          <cell r="AT189">
            <v>6600</v>
          </cell>
          <cell r="AU189">
            <v>6600</v>
          </cell>
          <cell r="AV189">
            <v>6600</v>
          </cell>
          <cell r="AW189">
            <v>6600</v>
          </cell>
          <cell r="AX189">
            <v>6600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row>
        <row r="190">
          <cell r="L190" t="str">
            <v>8011114.803907</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row>
        <row r="191">
          <cell r="L191" t="str">
            <v>8011114.804301</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L192" t="str">
            <v>8011114.805201</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L193" t="str">
            <v>8011114.808401.OTHER</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L194" t="str">
            <v>8011114.814201.CHEM</v>
          </cell>
          <cell r="M194">
            <v>21866.48</v>
          </cell>
          <cell r="N194">
            <v>41785.79</v>
          </cell>
          <cell r="O194">
            <v>79968.23000000001</v>
          </cell>
          <cell r="P194">
            <v>103771.38</v>
          </cell>
          <cell r="Q194">
            <v>131159.25</v>
          </cell>
          <cell r="R194">
            <v>188046.04</v>
          </cell>
          <cell r="S194">
            <v>213416.72</v>
          </cell>
          <cell r="T194">
            <v>261707.75</v>
          </cell>
          <cell r="U194">
            <v>319561.14</v>
          </cell>
          <cell r="V194">
            <v>338249.82</v>
          </cell>
          <cell r="W194">
            <v>358010.24</v>
          </cell>
          <cell r="X194">
            <v>411520.66</v>
          </cell>
          <cell r="Y194">
            <v>57750</v>
          </cell>
          <cell r="Z194">
            <v>70862.5</v>
          </cell>
          <cell r="AA194">
            <v>93625</v>
          </cell>
          <cell r="AB194">
            <v>119775</v>
          </cell>
          <cell r="AC194">
            <v>138337.5</v>
          </cell>
          <cell r="AD194">
            <v>310878.82</v>
          </cell>
          <cell r="AE194">
            <v>345648.32</v>
          </cell>
          <cell r="AF194">
            <v>369573.71</v>
          </cell>
          <cell r="AG194">
            <v>397000.63</v>
          </cell>
          <cell r="AH194">
            <v>419516.97000000003</v>
          </cell>
          <cell r="AI194">
            <v>445159.09</v>
          </cell>
          <cell r="AJ194">
            <v>470494.4</v>
          </cell>
          <cell r="AK194">
            <v>19853.52</v>
          </cell>
          <cell r="AL194">
            <v>0</v>
          </cell>
          <cell r="AM194">
            <v>21866.48</v>
          </cell>
          <cell r="AN194">
            <v>19919.310000000001</v>
          </cell>
          <cell r="AO194">
            <v>38182.44</v>
          </cell>
          <cell r="AP194">
            <v>23803.15</v>
          </cell>
          <cell r="AQ194">
            <v>27387.87</v>
          </cell>
          <cell r="AR194">
            <v>56886.79</v>
          </cell>
          <cell r="AS194">
            <v>25370.68</v>
          </cell>
          <cell r="AT194">
            <v>48291.03</v>
          </cell>
          <cell r="AU194">
            <v>57853.39</v>
          </cell>
          <cell r="AV194">
            <v>18688.68</v>
          </cell>
          <cell r="AW194">
            <v>19760.419999999998</v>
          </cell>
          <cell r="AX194">
            <v>53510.42</v>
          </cell>
          <cell r="AY194">
            <v>57750</v>
          </cell>
          <cell r="AZ194">
            <v>13112.5</v>
          </cell>
          <cell r="BA194">
            <v>22762.5</v>
          </cell>
          <cell r="BB194">
            <v>26150</v>
          </cell>
          <cell r="BC194">
            <v>18562.5</v>
          </cell>
          <cell r="BD194">
            <v>172541.32</v>
          </cell>
          <cell r="BE194">
            <v>34769.5</v>
          </cell>
          <cell r="BF194">
            <v>23925.39</v>
          </cell>
          <cell r="BG194">
            <v>27426.92</v>
          </cell>
          <cell r="BH194">
            <v>22516.34</v>
          </cell>
          <cell r="BI194">
            <v>25642.12</v>
          </cell>
          <cell r="BJ194">
            <v>25335.31</v>
          </cell>
          <cell r="BK194">
            <v>19853.52</v>
          </cell>
        </row>
        <row r="195">
          <cell r="L195" t="str">
            <v>8011114.814201.ELECT</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row>
        <row r="196">
          <cell r="L196" t="str">
            <v>8011114.814201.OTHER</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L197" t="str">
            <v>8011114.814201.WATER</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L198" t="str">
            <v>8011114.814601</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L199" t="str">
            <v>8011114.816014</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row>
        <row r="200">
          <cell r="L200" t="str">
            <v>8011114.816032</v>
          </cell>
          <cell r="M200">
            <v>1500</v>
          </cell>
          <cell r="N200">
            <v>19500</v>
          </cell>
          <cell r="O200">
            <v>37693.630000000005</v>
          </cell>
          <cell r="P200">
            <v>37693.630000000005</v>
          </cell>
          <cell r="Q200">
            <v>165923.78</v>
          </cell>
          <cell r="R200">
            <v>477700.25</v>
          </cell>
          <cell r="S200">
            <v>477700.25</v>
          </cell>
          <cell r="T200">
            <v>587060.59</v>
          </cell>
          <cell r="U200">
            <v>604327.01</v>
          </cell>
          <cell r="V200">
            <v>674367.01</v>
          </cell>
          <cell r="W200">
            <v>674367.01</v>
          </cell>
          <cell r="X200">
            <v>738448.26</v>
          </cell>
          <cell r="Y200">
            <v>0</v>
          </cell>
          <cell r="Z200">
            <v>10588.35</v>
          </cell>
          <cell r="AA200">
            <v>10588.35</v>
          </cell>
          <cell r="AB200">
            <v>10588.35</v>
          </cell>
          <cell r="AC200">
            <v>23113.35</v>
          </cell>
          <cell r="AD200">
            <v>280302.44</v>
          </cell>
          <cell r="AE200">
            <v>280302.44</v>
          </cell>
          <cell r="AF200">
            <v>287133.8</v>
          </cell>
          <cell r="AG200">
            <v>360039.94999999995</v>
          </cell>
          <cell r="AH200">
            <v>376527.10999999993</v>
          </cell>
          <cell r="AI200">
            <v>377215.49999999994</v>
          </cell>
          <cell r="AJ200">
            <v>380418.85999999993</v>
          </cell>
          <cell r="AK200">
            <v>244131</v>
          </cell>
          <cell r="AL200">
            <v>0</v>
          </cell>
          <cell r="AM200">
            <v>1500</v>
          </cell>
          <cell r="AN200">
            <v>18000</v>
          </cell>
          <cell r="AO200">
            <v>18193.63</v>
          </cell>
          <cell r="AP200">
            <v>0</v>
          </cell>
          <cell r="AQ200">
            <v>128230.15</v>
          </cell>
          <cell r="AR200">
            <v>311776.46999999997</v>
          </cell>
          <cell r="AS200">
            <v>0</v>
          </cell>
          <cell r="AT200">
            <v>109360.34</v>
          </cell>
          <cell r="AU200">
            <v>17266.419999999998</v>
          </cell>
          <cell r="AV200">
            <v>70040</v>
          </cell>
          <cell r="AW200">
            <v>0</v>
          </cell>
          <cell r="AX200">
            <v>64081.25</v>
          </cell>
          <cell r="AY200">
            <v>0</v>
          </cell>
          <cell r="AZ200">
            <v>10588.35</v>
          </cell>
          <cell r="BA200">
            <v>0</v>
          </cell>
          <cell r="BB200">
            <v>0</v>
          </cell>
          <cell r="BC200">
            <v>12525</v>
          </cell>
          <cell r="BD200">
            <v>257189.09</v>
          </cell>
          <cell r="BE200">
            <v>0</v>
          </cell>
          <cell r="BF200">
            <v>6831.36</v>
          </cell>
          <cell r="BG200">
            <v>72906.149999999994</v>
          </cell>
          <cell r="BH200">
            <v>16487.16</v>
          </cell>
          <cell r="BI200">
            <v>688.39</v>
          </cell>
          <cell r="BJ200">
            <v>3203.36</v>
          </cell>
          <cell r="BK200">
            <v>244131</v>
          </cell>
        </row>
        <row r="201">
          <cell r="L201" t="str">
            <v>8011114.816037</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row>
        <row r="202">
          <cell r="L202" t="str">
            <v>8011115.801101.BASIC</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L203" t="str">
            <v>8011115.801101.BP</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L204" t="str">
            <v>8011115.801101.DA</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L205" t="str">
            <v>8011115.801101.DASE</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row>
        <row r="206">
          <cell r="L206" t="str">
            <v>8011115.801101.HOUSE</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row>
        <row r="207">
          <cell r="L207" t="str">
            <v>8011115.801101.LAUN</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row>
        <row r="208">
          <cell r="L208" t="str">
            <v>8011115.801101.LEAV</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L209" t="str">
            <v>8011115.801101.OT</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row>
        <row r="210">
          <cell r="L210" t="str">
            <v>8011115.801101.OTH</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row>
        <row r="211">
          <cell r="L211" t="str">
            <v>8011115.801101.PF</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row>
        <row r="212">
          <cell r="L212" t="str">
            <v>8011115.801101.TEA</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L213" t="str">
            <v>8011115.803301</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L214" t="str">
            <v>8011115.803901</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L215" t="str">
            <v>8011115.803902</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row>
        <row r="216">
          <cell r="L216" t="str">
            <v>8011115.803904</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row>
        <row r="217">
          <cell r="L217" t="str">
            <v>8011115.803906</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L218" t="str">
            <v>8011115.803907</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L219" t="str">
            <v>8011115.804201</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row>
        <row r="220">
          <cell r="L220" t="str">
            <v>8011115.804301</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row>
        <row r="221">
          <cell r="L221" t="str">
            <v>8011115.805101</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row>
        <row r="222">
          <cell r="L222" t="str">
            <v>8011115.805101.ACC</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L223" t="str">
            <v>8011115.805101.AIR</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L224" t="str">
            <v>8011115.805101.CAR</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L225" t="str">
            <v>8011115.805101.OTH</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row>
        <row r="226">
          <cell r="L226" t="str">
            <v>8011115.805102</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L227" t="str">
            <v>8011115.805201</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L228" t="str">
            <v>8011115.805301</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L229" t="str">
            <v>8011115.806101.ACC</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L230" t="str">
            <v>8011115.806101.AIR</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L231" t="str">
            <v>8011115.806101.CAR</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L232" t="str">
            <v>8011115.806101.OTH</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L233" t="str">
            <v>8011115.808401.OTHER</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L234" t="str">
            <v>8011115.814201.CONSU</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L235" t="str">
            <v>8011115.814201.DIESL</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L236" t="str">
            <v>8011115.814201.ELECT</v>
          </cell>
          <cell r="M236">
            <v>75460.67</v>
          </cell>
          <cell r="N236">
            <v>275549.99</v>
          </cell>
          <cell r="O236">
            <v>587422.02</v>
          </cell>
          <cell r="P236">
            <v>1089801.77</v>
          </cell>
          <cell r="Q236">
            <v>1520738.36</v>
          </cell>
          <cell r="R236">
            <v>2037066.4900000002</v>
          </cell>
          <cell r="S236">
            <v>2533537.9200000004</v>
          </cell>
          <cell r="T236">
            <v>3100543.2500000005</v>
          </cell>
          <cell r="U236">
            <v>3641263.6500000004</v>
          </cell>
          <cell r="V236">
            <v>4154044.5600000005</v>
          </cell>
          <cell r="W236">
            <v>4409928.7500000009</v>
          </cell>
          <cell r="X236">
            <v>4554493.330000001</v>
          </cell>
          <cell r="Y236">
            <v>155471.74</v>
          </cell>
          <cell r="Z236">
            <v>332189.90000000002</v>
          </cell>
          <cell r="AA236">
            <v>640212.37</v>
          </cell>
          <cell r="AB236">
            <v>927538.29</v>
          </cell>
          <cell r="AC236">
            <v>1432328.35</v>
          </cell>
          <cell r="AD236">
            <v>1934604.09</v>
          </cell>
          <cell r="AE236">
            <v>2358536.37</v>
          </cell>
          <cell r="AF236">
            <v>2929449</v>
          </cell>
          <cell r="AG236">
            <v>3412374.38</v>
          </cell>
          <cell r="AH236">
            <v>3991916.81</v>
          </cell>
          <cell r="AI236">
            <v>4336926.1399999997</v>
          </cell>
          <cell r="AJ236">
            <v>4583423.04</v>
          </cell>
          <cell r="AK236">
            <v>194070.41</v>
          </cell>
          <cell r="AL236">
            <v>0</v>
          </cell>
          <cell r="AM236">
            <v>75460.67</v>
          </cell>
          <cell r="AN236">
            <v>200089.32</v>
          </cell>
          <cell r="AO236">
            <v>311872.03000000003</v>
          </cell>
          <cell r="AP236">
            <v>502379.75</v>
          </cell>
          <cell r="AQ236">
            <v>430936.59</v>
          </cell>
          <cell r="AR236">
            <v>516328.13</v>
          </cell>
          <cell r="AS236">
            <v>496471.43</v>
          </cell>
          <cell r="AT236">
            <v>567005.32999999996</v>
          </cell>
          <cell r="AU236">
            <v>540720.4</v>
          </cell>
          <cell r="AV236">
            <v>512780.91</v>
          </cell>
          <cell r="AW236">
            <v>255884.19</v>
          </cell>
          <cell r="AX236">
            <v>144564.57999999999</v>
          </cell>
          <cell r="AY236">
            <v>155471.74</v>
          </cell>
          <cell r="AZ236">
            <v>176718.16</v>
          </cell>
          <cell r="BA236">
            <v>308022.46999999997</v>
          </cell>
          <cell r="BB236">
            <v>287325.92</v>
          </cell>
          <cell r="BC236">
            <v>504790.06</v>
          </cell>
          <cell r="BD236">
            <v>502275.74</v>
          </cell>
          <cell r="BE236">
            <v>423932.28</v>
          </cell>
          <cell r="BF236">
            <v>570912.63</v>
          </cell>
          <cell r="BG236">
            <v>482925.38</v>
          </cell>
          <cell r="BH236">
            <v>579542.43000000005</v>
          </cell>
          <cell r="BI236">
            <v>345009.33</v>
          </cell>
          <cell r="BJ236">
            <v>246496.9</v>
          </cell>
          <cell r="BK236">
            <v>194070.41</v>
          </cell>
        </row>
        <row r="237">
          <cell r="L237" t="str">
            <v>8011115.814201.OTHER</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L238" t="str">
            <v>8011115.814201.WATER</v>
          </cell>
          <cell r="M238">
            <v>19021.39</v>
          </cell>
          <cell r="N238">
            <v>85278.96</v>
          </cell>
          <cell r="O238">
            <v>206449.78000000003</v>
          </cell>
          <cell r="P238">
            <v>379886.84</v>
          </cell>
          <cell r="Q238">
            <v>561620.60000000009</v>
          </cell>
          <cell r="R238">
            <v>761404.18</v>
          </cell>
          <cell r="S238">
            <v>904657.1100000001</v>
          </cell>
          <cell r="T238">
            <v>1237820.8800000001</v>
          </cell>
          <cell r="U238">
            <v>1535828.3</v>
          </cell>
          <cell r="V238">
            <v>1833099.6</v>
          </cell>
          <cell r="W238">
            <v>2001262.2200000002</v>
          </cell>
          <cell r="X238">
            <v>2078226.7600000002</v>
          </cell>
          <cell r="Y238">
            <v>73222.559999999998</v>
          </cell>
          <cell r="Z238">
            <v>215661.6</v>
          </cell>
          <cell r="AA238">
            <v>423383.70999999996</v>
          </cell>
          <cell r="AB238">
            <v>636613.73</v>
          </cell>
          <cell r="AC238">
            <v>1036765.1499999999</v>
          </cell>
          <cell r="AD238">
            <v>1421022.24</v>
          </cell>
          <cell r="AE238">
            <v>1787387.33</v>
          </cell>
          <cell r="AF238">
            <v>2084535.94</v>
          </cell>
          <cell r="AG238">
            <v>2406774.2399999998</v>
          </cell>
          <cell r="AH238">
            <v>2667607.1999999997</v>
          </cell>
          <cell r="AI238">
            <v>2888443.8699999996</v>
          </cell>
          <cell r="AJ238">
            <v>2998943.1299999994</v>
          </cell>
          <cell r="AK238">
            <v>92648.16</v>
          </cell>
          <cell r="AL238">
            <v>0</v>
          </cell>
          <cell r="AM238">
            <v>19021.39</v>
          </cell>
          <cell r="AN238">
            <v>66257.570000000007</v>
          </cell>
          <cell r="AO238">
            <v>121170.82</v>
          </cell>
          <cell r="AP238">
            <v>173437.06</v>
          </cell>
          <cell r="AQ238">
            <v>181733.76000000001</v>
          </cell>
          <cell r="AR238">
            <v>199783.58</v>
          </cell>
          <cell r="AS238">
            <v>143252.93</v>
          </cell>
          <cell r="AT238">
            <v>333163.77</v>
          </cell>
          <cell r="AU238">
            <v>298007.42</v>
          </cell>
          <cell r="AV238">
            <v>297271.3</v>
          </cell>
          <cell r="AW238">
            <v>168162.62</v>
          </cell>
          <cell r="AX238">
            <v>76964.539999999994</v>
          </cell>
          <cell r="AY238">
            <v>73222.559999999998</v>
          </cell>
          <cell r="AZ238">
            <v>142439.04000000001</v>
          </cell>
          <cell r="BA238">
            <v>207722.11</v>
          </cell>
          <cell r="BB238">
            <v>213230.02</v>
          </cell>
          <cell r="BC238">
            <v>400151.42</v>
          </cell>
          <cell r="BD238">
            <v>384257.09</v>
          </cell>
          <cell r="BE238">
            <v>366365.09</v>
          </cell>
          <cell r="BF238">
            <v>297148.61</v>
          </cell>
          <cell r="BG238">
            <v>322238.3</v>
          </cell>
          <cell r="BH238">
            <v>260832.96</v>
          </cell>
          <cell r="BI238">
            <v>220836.67</v>
          </cell>
          <cell r="BJ238">
            <v>110499.26</v>
          </cell>
          <cell r="BK238">
            <v>92648.16</v>
          </cell>
        </row>
        <row r="239">
          <cell r="L239" t="str">
            <v>8011115.814601</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L240" t="str">
            <v>8011115.816001.MOTOR</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L241" t="str">
            <v>8011115.816001.OTHER</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L242" t="str">
            <v>8011115.820101</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L243" t="str">
            <v>8011115.821001</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L244" t="str">
            <v>8011115.822101</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L245" t="str">
            <v>8011115.822602</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L246" t="str">
            <v>8011115.822603</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L247" t="str">
            <v>8011115.846001.PLANT</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L248" t="str">
            <v>8011115.849602</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L249" t="str">
            <v>8011115.701601.SCRAP</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L250" t="str">
            <v>8011115.849603</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row>
        <row r="251">
          <cell r="L251" t="str">
            <v>8011115.849604</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row>
        <row r="252">
          <cell r="L252" t="str">
            <v>8011115.849605</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row>
        <row r="253">
          <cell r="L253" t="str">
            <v>8011116.801101.BASIC</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27062</v>
          </cell>
          <cell r="AJ253">
            <v>54124</v>
          </cell>
          <cell r="AK253">
            <v>4601</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27062</v>
          </cell>
          <cell r="BJ253">
            <v>27062</v>
          </cell>
          <cell r="BK253">
            <v>4601</v>
          </cell>
        </row>
        <row r="254">
          <cell r="L254" t="str">
            <v>8011116.801101.BP</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L255" t="str">
            <v>8011116.801101.DA</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10154</v>
          </cell>
          <cell r="AJ255">
            <v>20308</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10154</v>
          </cell>
          <cell r="BJ255">
            <v>10154</v>
          </cell>
          <cell r="BK255">
            <v>0</v>
          </cell>
        </row>
        <row r="256">
          <cell r="L256" t="str">
            <v>8011116.801101.DASE</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3518</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3518</v>
          </cell>
        </row>
        <row r="257">
          <cell r="L257" t="str">
            <v>8011116.801101.HOUSE</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L258" t="str">
            <v>8011116.801101.LAUN</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row>
        <row r="259">
          <cell r="L259" t="str">
            <v>8011116.801101.LEAV</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24030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24030</v>
          </cell>
          <cell r="BK259">
            <v>0</v>
          </cell>
        </row>
        <row r="260">
          <cell r="L260" t="str">
            <v>8011116.801101.OT</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16682</v>
          </cell>
          <cell r="AJ260">
            <v>21687</v>
          </cell>
          <cell r="AK260">
            <v>3670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16682</v>
          </cell>
          <cell r="BJ260">
            <v>5005</v>
          </cell>
          <cell r="BK260">
            <v>3670</v>
          </cell>
        </row>
        <row r="261">
          <cell r="L261" t="str">
            <v>8011116.801101.OTH</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L262" t="str">
            <v>8011116.801101.PF</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2706</v>
          </cell>
          <cell r="AJ262">
            <v>5412</v>
          </cell>
          <cell r="AK262">
            <v>460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2706</v>
          </cell>
          <cell r="BJ262">
            <v>2706</v>
          </cell>
          <cell r="BK262">
            <v>460</v>
          </cell>
        </row>
        <row r="263">
          <cell r="L263" t="str">
            <v>8011116.801101.TEA</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row>
        <row r="264">
          <cell r="L264" t="str">
            <v>8011116.801101.SHIFT</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1650</v>
          </cell>
          <cell r="AJ264">
            <v>2420</v>
          </cell>
          <cell r="AK264">
            <v>1750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1650</v>
          </cell>
          <cell r="BJ264">
            <v>770</v>
          </cell>
          <cell r="BK264">
            <v>1750</v>
          </cell>
        </row>
        <row r="265">
          <cell r="L265" t="str">
            <v>8011116.801101.WAGE</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L266" t="str">
            <v>8011116.801102.BASIC</v>
          </cell>
          <cell r="M266">
            <v>387335</v>
          </cell>
          <cell r="N266">
            <v>772765</v>
          </cell>
          <cell r="O266">
            <v>1159467</v>
          </cell>
          <cell r="P266">
            <v>1881441</v>
          </cell>
          <cell r="Q266">
            <v>2353196</v>
          </cell>
          <cell r="R266">
            <v>2833595</v>
          </cell>
          <cell r="S266">
            <v>3263210</v>
          </cell>
          <cell r="T266">
            <v>3710325</v>
          </cell>
          <cell r="U266">
            <v>4187126</v>
          </cell>
          <cell r="V266">
            <v>4634241</v>
          </cell>
          <cell r="W266">
            <v>5081356</v>
          </cell>
          <cell r="X266">
            <v>5528065</v>
          </cell>
          <cell r="Y266">
            <v>479468</v>
          </cell>
          <cell r="Z266">
            <v>959757</v>
          </cell>
          <cell r="AA266">
            <v>1451576</v>
          </cell>
          <cell r="AB266">
            <v>1945815</v>
          </cell>
          <cell r="AC266">
            <v>2439571</v>
          </cell>
          <cell r="AD266">
            <v>2934360</v>
          </cell>
          <cell r="AE266">
            <v>3429149</v>
          </cell>
          <cell r="AF266">
            <v>3908429</v>
          </cell>
          <cell r="AG266">
            <v>4388535</v>
          </cell>
          <cell r="AH266">
            <v>4876074</v>
          </cell>
          <cell r="AI266">
            <v>5369606</v>
          </cell>
          <cell r="AJ266">
            <v>5863345</v>
          </cell>
          <cell r="AK266">
            <v>548284</v>
          </cell>
          <cell r="AL266">
            <v>0</v>
          </cell>
          <cell r="AM266">
            <v>387335</v>
          </cell>
          <cell r="AN266">
            <v>385430</v>
          </cell>
          <cell r="AO266">
            <v>386702</v>
          </cell>
          <cell r="AP266">
            <v>721974</v>
          </cell>
          <cell r="AQ266">
            <v>471755</v>
          </cell>
          <cell r="AR266">
            <v>480399</v>
          </cell>
          <cell r="AS266">
            <v>429615</v>
          </cell>
          <cell r="AT266">
            <v>447115</v>
          </cell>
          <cell r="AU266">
            <v>476801</v>
          </cell>
          <cell r="AV266">
            <v>447115</v>
          </cell>
          <cell r="AW266">
            <v>447115</v>
          </cell>
          <cell r="AX266">
            <v>446709</v>
          </cell>
          <cell r="AY266">
            <v>479468</v>
          </cell>
          <cell r="AZ266">
            <v>480289</v>
          </cell>
          <cell r="BA266">
            <v>491819</v>
          </cell>
          <cell r="BB266">
            <v>494239</v>
          </cell>
          <cell r="BC266">
            <v>493756</v>
          </cell>
          <cell r="BD266">
            <v>494789</v>
          </cell>
          <cell r="BE266">
            <v>494789</v>
          </cell>
          <cell r="BF266">
            <v>479280</v>
          </cell>
          <cell r="BG266">
            <v>480106</v>
          </cell>
          <cell r="BH266">
            <v>487539</v>
          </cell>
          <cell r="BI266">
            <v>493532</v>
          </cell>
          <cell r="BJ266">
            <v>493739</v>
          </cell>
          <cell r="BK266">
            <v>548284</v>
          </cell>
        </row>
        <row r="267">
          <cell r="L267" t="str">
            <v>8011116.801102.DA</v>
          </cell>
          <cell r="M267">
            <v>95850</v>
          </cell>
          <cell r="N267">
            <v>191700</v>
          </cell>
          <cell r="O267">
            <v>287550</v>
          </cell>
          <cell r="P267">
            <v>383400</v>
          </cell>
          <cell r="Q267">
            <v>479250</v>
          </cell>
          <cell r="R267">
            <v>574118</v>
          </cell>
          <cell r="S267">
            <v>662868</v>
          </cell>
          <cell r="T267">
            <v>751618</v>
          </cell>
          <cell r="U267">
            <v>840368</v>
          </cell>
          <cell r="V267">
            <v>929118</v>
          </cell>
          <cell r="W267">
            <v>1017868</v>
          </cell>
          <cell r="X267">
            <v>1106618</v>
          </cell>
          <cell r="Y267">
            <v>219894</v>
          </cell>
          <cell r="Z267">
            <v>439788</v>
          </cell>
          <cell r="AA267">
            <v>676905</v>
          </cell>
          <cell r="AB267">
            <v>916787</v>
          </cell>
          <cell r="AC267">
            <v>1156669</v>
          </cell>
          <cell r="AD267">
            <v>1396551</v>
          </cell>
          <cell r="AE267">
            <v>1636433</v>
          </cell>
          <cell r="AF267">
            <v>1866321</v>
          </cell>
          <cell r="AG267">
            <v>2096209</v>
          </cell>
          <cell r="AH267">
            <v>2326097</v>
          </cell>
          <cell r="AI267">
            <v>2564507</v>
          </cell>
          <cell r="AJ267">
            <v>2803210</v>
          </cell>
          <cell r="AK267">
            <v>229968</v>
          </cell>
          <cell r="AL267">
            <v>0</v>
          </cell>
          <cell r="AM267">
            <v>95850</v>
          </cell>
          <cell r="AN267">
            <v>95850</v>
          </cell>
          <cell r="AO267">
            <v>95850</v>
          </cell>
          <cell r="AP267">
            <v>95850</v>
          </cell>
          <cell r="AQ267">
            <v>95850</v>
          </cell>
          <cell r="AR267">
            <v>94868</v>
          </cell>
          <cell r="AS267">
            <v>88750</v>
          </cell>
          <cell r="AT267">
            <v>88750</v>
          </cell>
          <cell r="AU267">
            <v>88750</v>
          </cell>
          <cell r="AV267">
            <v>88750</v>
          </cell>
          <cell r="AW267">
            <v>88750</v>
          </cell>
          <cell r="AX267">
            <v>88750</v>
          </cell>
          <cell r="AY267">
            <v>219894</v>
          </cell>
          <cell r="AZ267">
            <v>219894</v>
          </cell>
          <cell r="BA267">
            <v>237117</v>
          </cell>
          <cell r="BB267">
            <v>239882</v>
          </cell>
          <cell r="BC267">
            <v>239882</v>
          </cell>
          <cell r="BD267">
            <v>239882</v>
          </cell>
          <cell r="BE267">
            <v>239882</v>
          </cell>
          <cell r="BF267">
            <v>229888</v>
          </cell>
          <cell r="BG267">
            <v>229888</v>
          </cell>
          <cell r="BH267">
            <v>229888</v>
          </cell>
          <cell r="BI267">
            <v>238410</v>
          </cell>
          <cell r="BJ267">
            <v>238703</v>
          </cell>
          <cell r="BK267">
            <v>229968</v>
          </cell>
        </row>
        <row r="268">
          <cell r="L268" t="str">
            <v>8011116.801102.DASE</v>
          </cell>
          <cell r="M268">
            <v>0</v>
          </cell>
          <cell r="N268">
            <v>0</v>
          </cell>
          <cell r="O268">
            <v>0</v>
          </cell>
          <cell r="P268">
            <v>0</v>
          </cell>
          <cell r="Q268">
            <v>0</v>
          </cell>
          <cell r="R268">
            <v>0</v>
          </cell>
          <cell r="S268">
            <v>0</v>
          </cell>
          <cell r="T268">
            <v>0</v>
          </cell>
          <cell r="U268">
            <v>447115</v>
          </cell>
          <cell r="V268">
            <v>447115</v>
          </cell>
          <cell r="W268">
            <v>447115</v>
          </cell>
          <cell r="X268">
            <v>447115</v>
          </cell>
          <cell r="Y268">
            <v>0</v>
          </cell>
          <cell r="Z268">
            <v>0</v>
          </cell>
          <cell r="AA268">
            <v>0</v>
          </cell>
          <cell r="AB268">
            <v>0</v>
          </cell>
          <cell r="AC268">
            <v>0</v>
          </cell>
          <cell r="AD268">
            <v>0</v>
          </cell>
          <cell r="AE268">
            <v>0</v>
          </cell>
          <cell r="AF268">
            <v>0</v>
          </cell>
          <cell r="AG268">
            <v>487539</v>
          </cell>
          <cell r="AH268">
            <v>487539</v>
          </cell>
          <cell r="AI268">
            <v>487539</v>
          </cell>
          <cell r="AJ268">
            <v>487539</v>
          </cell>
          <cell r="AK268">
            <v>60920</v>
          </cell>
          <cell r="AL268">
            <v>0</v>
          </cell>
          <cell r="AM268">
            <v>0</v>
          </cell>
          <cell r="AN268">
            <v>0</v>
          </cell>
          <cell r="AO268">
            <v>0</v>
          </cell>
          <cell r="AP268">
            <v>0</v>
          </cell>
          <cell r="AQ268">
            <v>0</v>
          </cell>
          <cell r="AR268">
            <v>0</v>
          </cell>
          <cell r="AS268">
            <v>0</v>
          </cell>
          <cell r="AT268">
            <v>0</v>
          </cell>
          <cell r="AU268">
            <v>447115</v>
          </cell>
          <cell r="AV268">
            <v>0</v>
          </cell>
          <cell r="AW268">
            <v>0</v>
          </cell>
          <cell r="AX268">
            <v>0</v>
          </cell>
          <cell r="AY268">
            <v>0</v>
          </cell>
          <cell r="AZ268">
            <v>0</v>
          </cell>
          <cell r="BA268">
            <v>0</v>
          </cell>
          <cell r="BB268">
            <v>0</v>
          </cell>
          <cell r="BC268">
            <v>0</v>
          </cell>
          <cell r="BD268">
            <v>0</v>
          </cell>
          <cell r="BE268">
            <v>0</v>
          </cell>
          <cell r="BF268">
            <v>0</v>
          </cell>
          <cell r="BG268">
            <v>487539</v>
          </cell>
          <cell r="BH268">
            <v>0</v>
          </cell>
          <cell r="BI268">
            <v>0</v>
          </cell>
          <cell r="BJ268">
            <v>0</v>
          </cell>
          <cell r="BK268">
            <v>60920</v>
          </cell>
        </row>
        <row r="269">
          <cell r="L269" t="str">
            <v>8011116.801102.HOUSE</v>
          </cell>
          <cell r="M269">
            <v>23790</v>
          </cell>
          <cell r="N269">
            <v>47580</v>
          </cell>
          <cell r="O269">
            <v>71370</v>
          </cell>
          <cell r="P269">
            <v>112440</v>
          </cell>
          <cell r="Q269">
            <v>140550</v>
          </cell>
          <cell r="R269">
            <v>169998</v>
          </cell>
          <cell r="S269">
            <v>196048</v>
          </cell>
          <cell r="T269">
            <v>225598</v>
          </cell>
          <cell r="U269">
            <v>261123</v>
          </cell>
          <cell r="V269">
            <v>290673</v>
          </cell>
          <cell r="W269">
            <v>320223</v>
          </cell>
          <cell r="X269">
            <v>349773</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23790</v>
          </cell>
          <cell r="AN269">
            <v>23790</v>
          </cell>
          <cell r="AO269">
            <v>23790</v>
          </cell>
          <cell r="AP269">
            <v>41070</v>
          </cell>
          <cell r="AQ269">
            <v>28110</v>
          </cell>
          <cell r="AR269">
            <v>29448</v>
          </cell>
          <cell r="AS269">
            <v>26050</v>
          </cell>
          <cell r="AT269">
            <v>29550</v>
          </cell>
          <cell r="AU269">
            <v>35525</v>
          </cell>
          <cell r="AV269">
            <v>29550</v>
          </cell>
          <cell r="AW269">
            <v>29550</v>
          </cell>
          <cell r="AX269">
            <v>29550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L270" t="str">
            <v>8011116.801102.LAUN</v>
          </cell>
          <cell r="M270">
            <v>2310</v>
          </cell>
          <cell r="N270">
            <v>4620</v>
          </cell>
          <cell r="O270">
            <v>6930</v>
          </cell>
          <cell r="P270">
            <v>78360</v>
          </cell>
          <cell r="Q270">
            <v>97950</v>
          </cell>
          <cell r="R270">
            <v>117429</v>
          </cell>
          <cell r="S270">
            <v>135569</v>
          </cell>
          <cell r="T270">
            <v>153709</v>
          </cell>
          <cell r="U270">
            <v>171849</v>
          </cell>
          <cell r="V270">
            <v>189989</v>
          </cell>
          <cell r="W270">
            <v>208129</v>
          </cell>
          <cell r="X270">
            <v>226269</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2310</v>
          </cell>
          <cell r="AN270">
            <v>2310</v>
          </cell>
          <cell r="AO270">
            <v>2310</v>
          </cell>
          <cell r="AP270">
            <v>71430</v>
          </cell>
          <cell r="AQ270">
            <v>19590</v>
          </cell>
          <cell r="AR270">
            <v>19479</v>
          </cell>
          <cell r="AS270">
            <v>18140</v>
          </cell>
          <cell r="AT270">
            <v>18140</v>
          </cell>
          <cell r="AU270">
            <v>18140</v>
          </cell>
          <cell r="AV270">
            <v>18140</v>
          </cell>
          <cell r="AW270">
            <v>18140</v>
          </cell>
          <cell r="AX270">
            <v>18140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L271" t="str">
            <v>8011116.801102.LEAV</v>
          </cell>
          <cell r="M271">
            <v>0</v>
          </cell>
          <cell r="N271">
            <v>0</v>
          </cell>
          <cell r="O271">
            <v>0</v>
          </cell>
          <cell r="P271">
            <v>0</v>
          </cell>
          <cell r="Q271">
            <v>0</v>
          </cell>
          <cell r="R271">
            <v>0</v>
          </cell>
          <cell r="S271">
            <v>0</v>
          </cell>
          <cell r="T271">
            <v>0</v>
          </cell>
          <cell r="U271">
            <v>0</v>
          </cell>
          <cell r="V271">
            <v>0</v>
          </cell>
          <cell r="W271">
            <v>0</v>
          </cell>
          <cell r="X271">
            <v>422786</v>
          </cell>
          <cell r="Y271">
            <v>0</v>
          </cell>
          <cell r="Z271">
            <v>0</v>
          </cell>
          <cell r="AA271">
            <v>0</v>
          </cell>
          <cell r="AB271">
            <v>0</v>
          </cell>
          <cell r="AC271">
            <v>0</v>
          </cell>
          <cell r="AD271">
            <v>0</v>
          </cell>
          <cell r="AE271">
            <v>0</v>
          </cell>
          <cell r="AF271">
            <v>0</v>
          </cell>
          <cell r="AG271">
            <v>0</v>
          </cell>
          <cell r="AH271">
            <v>0</v>
          </cell>
          <cell r="AI271">
            <v>0</v>
          </cell>
          <cell r="AJ271">
            <v>421785</v>
          </cell>
          <cell r="AK271">
            <v>54753</v>
          </cell>
          <cell r="AL271">
            <v>0</v>
          </cell>
          <cell r="AM271">
            <v>0</v>
          </cell>
          <cell r="AN271">
            <v>0</v>
          </cell>
          <cell r="AO271">
            <v>0</v>
          </cell>
          <cell r="AP271">
            <v>0</v>
          </cell>
          <cell r="AQ271">
            <v>0</v>
          </cell>
          <cell r="AR271">
            <v>0</v>
          </cell>
          <cell r="AS271">
            <v>0</v>
          </cell>
          <cell r="AT271">
            <v>0</v>
          </cell>
          <cell r="AU271">
            <v>0</v>
          </cell>
          <cell r="AV271">
            <v>0</v>
          </cell>
          <cell r="AW271">
            <v>0</v>
          </cell>
          <cell r="AX271">
            <v>422786</v>
          </cell>
          <cell r="AY271">
            <v>0</v>
          </cell>
          <cell r="AZ271">
            <v>0</v>
          </cell>
          <cell r="BA271">
            <v>0</v>
          </cell>
          <cell r="BB271">
            <v>0</v>
          </cell>
          <cell r="BC271">
            <v>0</v>
          </cell>
          <cell r="BD271">
            <v>0</v>
          </cell>
          <cell r="BE271">
            <v>0</v>
          </cell>
          <cell r="BF271">
            <v>0</v>
          </cell>
          <cell r="BG271">
            <v>0</v>
          </cell>
          <cell r="BH271">
            <v>0</v>
          </cell>
          <cell r="BI271">
            <v>0</v>
          </cell>
          <cell r="BJ271">
            <v>421785</v>
          </cell>
          <cell r="BK271">
            <v>54753</v>
          </cell>
        </row>
        <row r="272">
          <cell r="L272" t="str">
            <v>8011116.801102.OT</v>
          </cell>
          <cell r="M272">
            <v>0</v>
          </cell>
          <cell r="N272">
            <v>9746</v>
          </cell>
          <cell r="O272">
            <v>95865</v>
          </cell>
          <cell r="P272">
            <v>242029</v>
          </cell>
          <cell r="Q272">
            <v>503070</v>
          </cell>
          <cell r="R272">
            <v>750720</v>
          </cell>
          <cell r="S272">
            <v>1053403</v>
          </cell>
          <cell r="T272">
            <v>1075005</v>
          </cell>
          <cell r="U272">
            <v>1169708</v>
          </cell>
          <cell r="V272">
            <v>1307589</v>
          </cell>
          <cell r="W272">
            <v>1377136</v>
          </cell>
          <cell r="X272">
            <v>1381061</v>
          </cell>
          <cell r="Y272">
            <v>0</v>
          </cell>
          <cell r="Z272">
            <v>10070</v>
          </cell>
          <cell r="AA272">
            <v>29530</v>
          </cell>
          <cell r="AB272">
            <v>104457</v>
          </cell>
          <cell r="AC272">
            <v>309620</v>
          </cell>
          <cell r="AD272">
            <v>620310</v>
          </cell>
          <cell r="AE272">
            <v>923564</v>
          </cell>
          <cell r="AF272">
            <v>1019213</v>
          </cell>
          <cell r="AG272">
            <v>1151966</v>
          </cell>
          <cell r="AH272">
            <v>1331032</v>
          </cell>
          <cell r="AI272">
            <v>1434742</v>
          </cell>
          <cell r="AJ272">
            <v>1448359</v>
          </cell>
          <cell r="AK272">
            <v>9834</v>
          </cell>
          <cell r="AL272">
            <v>0</v>
          </cell>
          <cell r="AM272">
            <v>0</v>
          </cell>
          <cell r="AN272">
            <v>9746</v>
          </cell>
          <cell r="AO272">
            <v>86119</v>
          </cell>
          <cell r="AP272">
            <v>146164</v>
          </cell>
          <cell r="AQ272">
            <v>261041</v>
          </cell>
          <cell r="AR272">
            <v>247650</v>
          </cell>
          <cell r="AS272">
            <v>302683</v>
          </cell>
          <cell r="AT272">
            <v>21602</v>
          </cell>
          <cell r="AU272">
            <v>94703</v>
          </cell>
          <cell r="AV272">
            <v>137881</v>
          </cell>
          <cell r="AW272">
            <v>69547</v>
          </cell>
          <cell r="AX272">
            <v>3925</v>
          </cell>
          <cell r="AY272">
            <v>0</v>
          </cell>
          <cell r="AZ272">
            <v>10070</v>
          </cell>
          <cell r="BA272">
            <v>19460</v>
          </cell>
          <cell r="BB272">
            <v>74927</v>
          </cell>
          <cell r="BC272">
            <v>205163</v>
          </cell>
          <cell r="BD272">
            <v>310690</v>
          </cell>
          <cell r="BE272">
            <v>303254</v>
          </cell>
          <cell r="BF272">
            <v>95649</v>
          </cell>
          <cell r="BG272">
            <v>132753</v>
          </cell>
          <cell r="BH272">
            <v>179066</v>
          </cell>
          <cell r="BI272">
            <v>103710</v>
          </cell>
          <cell r="BJ272">
            <v>13617</v>
          </cell>
          <cell r="BK272">
            <v>9834</v>
          </cell>
        </row>
        <row r="273">
          <cell r="L273" t="str">
            <v>8011116.801102.SHIFT</v>
          </cell>
          <cell r="M273">
            <v>0</v>
          </cell>
          <cell r="N273">
            <v>7260</v>
          </cell>
          <cell r="O273">
            <v>38135</v>
          </cell>
          <cell r="P273">
            <v>76955</v>
          </cell>
          <cell r="Q273">
            <v>116965</v>
          </cell>
          <cell r="R273">
            <v>162150</v>
          </cell>
          <cell r="S273">
            <v>215740</v>
          </cell>
          <cell r="T273">
            <v>232765</v>
          </cell>
          <cell r="U273">
            <v>256725</v>
          </cell>
          <cell r="V273">
            <v>292385</v>
          </cell>
          <cell r="W273">
            <v>312705</v>
          </cell>
          <cell r="X273">
            <v>331495</v>
          </cell>
          <cell r="Y273">
            <v>0</v>
          </cell>
          <cell r="Z273">
            <v>9045</v>
          </cell>
          <cell r="AA273">
            <v>19940</v>
          </cell>
          <cell r="AB273">
            <v>47620</v>
          </cell>
          <cell r="AC273">
            <v>82945</v>
          </cell>
          <cell r="AD273">
            <v>136340</v>
          </cell>
          <cell r="AE273">
            <v>191390</v>
          </cell>
          <cell r="AF273">
            <v>217260</v>
          </cell>
          <cell r="AG273">
            <v>245290</v>
          </cell>
          <cell r="AH273">
            <v>281945</v>
          </cell>
          <cell r="AI273">
            <v>305810</v>
          </cell>
          <cell r="AJ273">
            <v>320785</v>
          </cell>
          <cell r="AK273">
            <v>13655</v>
          </cell>
          <cell r="AL273">
            <v>0</v>
          </cell>
          <cell r="AM273">
            <v>0</v>
          </cell>
          <cell r="AN273">
            <v>7260</v>
          </cell>
          <cell r="AO273">
            <v>30875</v>
          </cell>
          <cell r="AP273">
            <v>38820</v>
          </cell>
          <cell r="AQ273">
            <v>40010</v>
          </cell>
          <cell r="AR273">
            <v>45185</v>
          </cell>
          <cell r="AS273">
            <v>53590</v>
          </cell>
          <cell r="AT273">
            <v>17025</v>
          </cell>
          <cell r="AU273">
            <v>23960</v>
          </cell>
          <cell r="AV273">
            <v>35660</v>
          </cell>
          <cell r="AW273">
            <v>20320</v>
          </cell>
          <cell r="AX273">
            <v>18790</v>
          </cell>
          <cell r="AY273">
            <v>0</v>
          </cell>
          <cell r="AZ273">
            <v>9045</v>
          </cell>
          <cell r="BA273">
            <v>10895</v>
          </cell>
          <cell r="BB273">
            <v>27680</v>
          </cell>
          <cell r="BC273">
            <v>35325</v>
          </cell>
          <cell r="BD273">
            <v>53395</v>
          </cell>
          <cell r="BE273">
            <v>55050</v>
          </cell>
          <cell r="BF273">
            <v>25870</v>
          </cell>
          <cell r="BG273">
            <v>28030</v>
          </cell>
          <cell r="BH273">
            <v>36655</v>
          </cell>
          <cell r="BI273">
            <v>23865</v>
          </cell>
          <cell r="BJ273">
            <v>14975</v>
          </cell>
          <cell r="BK273">
            <v>13655</v>
          </cell>
        </row>
        <row r="274">
          <cell r="L274" t="str">
            <v>8011116.801102.OTH</v>
          </cell>
          <cell r="M274">
            <v>354</v>
          </cell>
          <cell r="N274">
            <v>708</v>
          </cell>
          <cell r="O274">
            <v>1062</v>
          </cell>
          <cell r="P274">
            <v>1416</v>
          </cell>
          <cell r="Q274">
            <v>1770</v>
          </cell>
          <cell r="R274">
            <v>7788</v>
          </cell>
          <cell r="S274">
            <v>8142</v>
          </cell>
          <cell r="T274">
            <v>8496</v>
          </cell>
          <cell r="U274">
            <v>8850</v>
          </cell>
          <cell r="V274">
            <v>9204</v>
          </cell>
          <cell r="W274">
            <v>9558</v>
          </cell>
          <cell r="X274">
            <v>9912</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354</v>
          </cell>
          <cell r="AN274">
            <v>354</v>
          </cell>
          <cell r="AO274">
            <v>354</v>
          </cell>
          <cell r="AP274">
            <v>354</v>
          </cell>
          <cell r="AQ274">
            <v>354</v>
          </cell>
          <cell r="AR274">
            <v>6018</v>
          </cell>
          <cell r="AS274">
            <v>354</v>
          </cell>
          <cell r="AT274">
            <v>354</v>
          </cell>
          <cell r="AU274">
            <v>354</v>
          </cell>
          <cell r="AV274">
            <v>354</v>
          </cell>
          <cell r="AW274">
            <v>354</v>
          </cell>
          <cell r="AX274">
            <v>354</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row>
        <row r="275">
          <cell r="L275" t="str">
            <v>8011116.801102.PF</v>
          </cell>
          <cell r="M275">
            <v>38736</v>
          </cell>
          <cell r="N275">
            <v>77281</v>
          </cell>
          <cell r="O275">
            <v>115953</v>
          </cell>
          <cell r="P275">
            <v>188155</v>
          </cell>
          <cell r="Q275">
            <v>235333</v>
          </cell>
          <cell r="R275">
            <v>283377</v>
          </cell>
          <cell r="S275">
            <v>326341</v>
          </cell>
          <cell r="T275">
            <v>371055</v>
          </cell>
          <cell r="U275">
            <v>418744</v>
          </cell>
          <cell r="V275">
            <v>463458</v>
          </cell>
          <cell r="W275">
            <v>508172</v>
          </cell>
          <cell r="X275">
            <v>552845</v>
          </cell>
          <cell r="Y275">
            <v>47948</v>
          </cell>
          <cell r="Z275">
            <v>95978</v>
          </cell>
          <cell r="AA275">
            <v>143912</v>
          </cell>
          <cell r="AB275">
            <v>191887</v>
          </cell>
          <cell r="AC275">
            <v>239813</v>
          </cell>
          <cell r="AD275">
            <v>287842</v>
          </cell>
          <cell r="AE275">
            <v>335872</v>
          </cell>
          <cell r="AF275">
            <v>383076</v>
          </cell>
          <cell r="AG275">
            <v>431088</v>
          </cell>
          <cell r="AH275">
            <v>479843</v>
          </cell>
          <cell r="AI275">
            <v>528598</v>
          </cell>
          <cell r="AJ275">
            <v>577353</v>
          </cell>
          <cell r="AK275">
            <v>54210</v>
          </cell>
          <cell r="AL275">
            <v>0</v>
          </cell>
          <cell r="AM275">
            <v>38736</v>
          </cell>
          <cell r="AN275">
            <v>38545</v>
          </cell>
          <cell r="AO275">
            <v>38672</v>
          </cell>
          <cell r="AP275">
            <v>72202</v>
          </cell>
          <cell r="AQ275">
            <v>47178</v>
          </cell>
          <cell r="AR275">
            <v>48044</v>
          </cell>
          <cell r="AS275">
            <v>42964</v>
          </cell>
          <cell r="AT275">
            <v>44714</v>
          </cell>
          <cell r="AU275">
            <v>47689</v>
          </cell>
          <cell r="AV275">
            <v>44714</v>
          </cell>
          <cell r="AW275">
            <v>44714</v>
          </cell>
          <cell r="AX275">
            <v>44673</v>
          </cell>
          <cell r="AY275">
            <v>47948</v>
          </cell>
          <cell r="AZ275">
            <v>48030</v>
          </cell>
          <cell r="BA275">
            <v>47934</v>
          </cell>
          <cell r="BB275">
            <v>47975</v>
          </cell>
          <cell r="BC275">
            <v>47926</v>
          </cell>
          <cell r="BD275">
            <v>48029</v>
          </cell>
          <cell r="BE275">
            <v>48030</v>
          </cell>
          <cell r="BF275">
            <v>47204</v>
          </cell>
          <cell r="BG275">
            <v>48012</v>
          </cell>
          <cell r="BH275">
            <v>48755</v>
          </cell>
          <cell r="BI275">
            <v>48755</v>
          </cell>
          <cell r="BJ275">
            <v>48755</v>
          </cell>
          <cell r="BK275">
            <v>54210</v>
          </cell>
        </row>
        <row r="276">
          <cell r="L276" t="str">
            <v>8011116.801102.TEA</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row>
        <row r="277">
          <cell r="L277" t="str">
            <v>8011116.803301</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row>
        <row r="278">
          <cell r="L278" t="str">
            <v>8011116.803302</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row>
        <row r="279">
          <cell r="L279" t="str">
            <v>8011116.803303</v>
          </cell>
          <cell r="M279">
            <v>40856</v>
          </cell>
          <cell r="N279">
            <v>266682</v>
          </cell>
          <cell r="O279">
            <v>492508</v>
          </cell>
          <cell r="P279">
            <v>718334</v>
          </cell>
          <cell r="Q279">
            <v>944160</v>
          </cell>
          <cell r="R279">
            <v>1169986</v>
          </cell>
          <cell r="S279">
            <v>2176084.8199999998</v>
          </cell>
          <cell r="T279">
            <v>2444030.02</v>
          </cell>
          <cell r="U279">
            <v>2711975.22</v>
          </cell>
          <cell r="V279">
            <v>2979920.4200000004</v>
          </cell>
          <cell r="W279">
            <v>3247865.6200000006</v>
          </cell>
          <cell r="X279">
            <v>1615774.6200000006</v>
          </cell>
          <cell r="Y279">
            <v>148113</v>
          </cell>
          <cell r="Z279">
            <v>296226</v>
          </cell>
          <cell r="AA279">
            <v>444339</v>
          </cell>
          <cell r="AB279">
            <v>592452</v>
          </cell>
          <cell r="AC279">
            <v>740565</v>
          </cell>
          <cell r="AD279">
            <v>888678</v>
          </cell>
          <cell r="AE279">
            <v>1131858.5</v>
          </cell>
          <cell r="AF279">
            <v>1199987.7</v>
          </cell>
          <cell r="AG279">
            <v>1268116.8999999999</v>
          </cell>
          <cell r="AH279">
            <v>1336246.0999999999</v>
          </cell>
          <cell r="AI279">
            <v>1404375.2999999998</v>
          </cell>
          <cell r="AJ279">
            <v>1472504.4999999998</v>
          </cell>
          <cell r="AK279">
            <v>0</v>
          </cell>
          <cell r="AL279">
            <v>0</v>
          </cell>
          <cell r="AM279">
            <v>40856</v>
          </cell>
          <cell r="AN279">
            <v>225826</v>
          </cell>
          <cell r="AO279">
            <v>225826</v>
          </cell>
          <cell r="AP279">
            <v>225826</v>
          </cell>
          <cell r="AQ279">
            <v>225826</v>
          </cell>
          <cell r="AR279">
            <v>225826</v>
          </cell>
          <cell r="AS279">
            <v>1006098.82</v>
          </cell>
          <cell r="AT279">
            <v>267945.2</v>
          </cell>
          <cell r="AU279">
            <v>267945.2</v>
          </cell>
          <cell r="AV279">
            <v>267945.2</v>
          </cell>
          <cell r="AW279">
            <v>267945.2</v>
          </cell>
          <cell r="AX279">
            <v>-1632091</v>
          </cell>
          <cell r="AY279">
            <v>148113</v>
          </cell>
          <cell r="AZ279">
            <v>148113</v>
          </cell>
          <cell r="BA279">
            <v>148113</v>
          </cell>
          <cell r="BB279">
            <v>148113</v>
          </cell>
          <cell r="BC279">
            <v>148113</v>
          </cell>
          <cell r="BD279">
            <v>148113</v>
          </cell>
          <cell r="BE279">
            <v>243180.5</v>
          </cell>
          <cell r="BF279">
            <v>68129.2</v>
          </cell>
          <cell r="BG279">
            <v>68129.2</v>
          </cell>
          <cell r="BH279">
            <v>68129.2</v>
          </cell>
          <cell r="BI279">
            <v>68129.2</v>
          </cell>
          <cell r="BJ279">
            <v>68129.2</v>
          </cell>
          <cell r="BK279">
            <v>0</v>
          </cell>
        </row>
        <row r="280">
          <cell r="L280" t="str">
            <v>8011116.803901</v>
          </cell>
          <cell r="M280">
            <v>26191</v>
          </cell>
          <cell r="N280">
            <v>54423</v>
          </cell>
          <cell r="O280">
            <v>87418</v>
          </cell>
          <cell r="P280">
            <v>120185</v>
          </cell>
          <cell r="Q280">
            <v>182675</v>
          </cell>
          <cell r="R280">
            <v>266555</v>
          </cell>
          <cell r="S280">
            <v>298808</v>
          </cell>
          <cell r="T280">
            <v>331746</v>
          </cell>
          <cell r="U280">
            <v>366639</v>
          </cell>
          <cell r="V280">
            <v>399987</v>
          </cell>
          <cell r="W280">
            <v>433335</v>
          </cell>
          <cell r="X280">
            <v>466650</v>
          </cell>
          <cell r="Y280">
            <v>38690</v>
          </cell>
          <cell r="Z280">
            <v>77380</v>
          </cell>
          <cell r="AA280">
            <v>108018</v>
          </cell>
          <cell r="AB280">
            <v>143414</v>
          </cell>
          <cell r="AC280">
            <v>171624</v>
          </cell>
          <cell r="AD280">
            <v>214039</v>
          </cell>
          <cell r="AE280">
            <v>253720</v>
          </cell>
          <cell r="AF280">
            <v>292369</v>
          </cell>
          <cell r="AG280">
            <v>325541</v>
          </cell>
          <cell r="AH280">
            <v>358713</v>
          </cell>
          <cell r="AI280">
            <v>395346</v>
          </cell>
          <cell r="AJ280">
            <v>436417</v>
          </cell>
          <cell r="AK280">
            <v>36824</v>
          </cell>
          <cell r="AL280">
            <v>0</v>
          </cell>
          <cell r="AM280">
            <v>26191</v>
          </cell>
          <cell r="AN280">
            <v>28232</v>
          </cell>
          <cell r="AO280">
            <v>32995</v>
          </cell>
          <cell r="AP280">
            <v>32767</v>
          </cell>
          <cell r="AQ280">
            <v>62490</v>
          </cell>
          <cell r="AR280">
            <v>83880</v>
          </cell>
          <cell r="AS280">
            <v>32253</v>
          </cell>
          <cell r="AT280">
            <v>32938</v>
          </cell>
          <cell r="AU280">
            <v>34893</v>
          </cell>
          <cell r="AV280">
            <v>33348</v>
          </cell>
          <cell r="AW280">
            <v>33348</v>
          </cell>
          <cell r="AX280">
            <v>33315</v>
          </cell>
          <cell r="AY280">
            <v>38690</v>
          </cell>
          <cell r="AZ280">
            <v>38690</v>
          </cell>
          <cell r="BA280">
            <v>30638</v>
          </cell>
          <cell r="BB280">
            <v>35396</v>
          </cell>
          <cell r="BC280">
            <v>28210</v>
          </cell>
          <cell r="BD280">
            <v>42415</v>
          </cell>
          <cell r="BE280">
            <v>39681</v>
          </cell>
          <cell r="BF280">
            <v>38649</v>
          </cell>
          <cell r="BG280">
            <v>33172</v>
          </cell>
          <cell r="BH280">
            <v>33172</v>
          </cell>
          <cell r="BI280">
            <v>36633</v>
          </cell>
          <cell r="BJ280">
            <v>41071</v>
          </cell>
          <cell r="BK280">
            <v>36824</v>
          </cell>
        </row>
        <row r="281">
          <cell r="L281" t="str">
            <v>8011116.803902</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row>
        <row r="282">
          <cell r="L282" t="str">
            <v>8011116.803903</v>
          </cell>
          <cell r="M282">
            <v>55</v>
          </cell>
          <cell r="N282">
            <v>33998.14</v>
          </cell>
          <cell r="O282">
            <v>34310.14</v>
          </cell>
          <cell r="P282">
            <v>34310.14</v>
          </cell>
          <cell r="Q282">
            <v>50309.14</v>
          </cell>
          <cell r="R282">
            <v>56157.84</v>
          </cell>
          <cell r="S282">
            <v>63027.839999999997</v>
          </cell>
          <cell r="T282">
            <v>64944.84</v>
          </cell>
          <cell r="U282">
            <v>81575.839999999997</v>
          </cell>
          <cell r="V282">
            <v>81575.839999999997</v>
          </cell>
          <cell r="W282">
            <v>81575.839999999997</v>
          </cell>
          <cell r="X282">
            <v>87417.84</v>
          </cell>
          <cell r="Y282">
            <v>0</v>
          </cell>
          <cell r="Z282">
            <v>2005</v>
          </cell>
          <cell r="AA282">
            <v>2005</v>
          </cell>
          <cell r="AB282">
            <v>2005</v>
          </cell>
          <cell r="AC282">
            <v>9289</v>
          </cell>
          <cell r="AD282">
            <v>9289</v>
          </cell>
          <cell r="AE282">
            <v>33107.96</v>
          </cell>
          <cell r="AF282">
            <v>36307.96</v>
          </cell>
          <cell r="AG282">
            <v>969924.90999999992</v>
          </cell>
          <cell r="AH282">
            <v>969924.90999999992</v>
          </cell>
          <cell r="AI282">
            <v>969924.90999999992</v>
          </cell>
          <cell r="AJ282">
            <v>970339.90999999992</v>
          </cell>
          <cell r="AK282">
            <v>585</v>
          </cell>
          <cell r="AL282">
            <v>0</v>
          </cell>
          <cell r="AM282">
            <v>55</v>
          </cell>
          <cell r="AN282">
            <v>33943.14</v>
          </cell>
          <cell r="AO282">
            <v>312</v>
          </cell>
          <cell r="AP282">
            <v>0</v>
          </cell>
          <cell r="AQ282">
            <v>15999</v>
          </cell>
          <cell r="AR282">
            <v>5848.7</v>
          </cell>
          <cell r="AS282">
            <v>6870</v>
          </cell>
          <cell r="AT282">
            <v>1917</v>
          </cell>
          <cell r="AU282">
            <v>16631</v>
          </cell>
          <cell r="AV282">
            <v>0</v>
          </cell>
          <cell r="AW282">
            <v>0</v>
          </cell>
          <cell r="AX282">
            <v>5842</v>
          </cell>
          <cell r="AY282">
            <v>0</v>
          </cell>
          <cell r="AZ282">
            <v>2005</v>
          </cell>
          <cell r="BA282">
            <v>0</v>
          </cell>
          <cell r="BB282">
            <v>0</v>
          </cell>
          <cell r="BC282">
            <v>7284</v>
          </cell>
          <cell r="BD282">
            <v>0</v>
          </cell>
          <cell r="BE282">
            <v>23818.959999999999</v>
          </cell>
          <cell r="BF282">
            <v>3200</v>
          </cell>
          <cell r="BG282">
            <v>933616.95</v>
          </cell>
          <cell r="BH282">
            <v>0</v>
          </cell>
          <cell r="BI282">
            <v>0</v>
          </cell>
          <cell r="BJ282">
            <v>415</v>
          </cell>
          <cell r="BK282">
            <v>585</v>
          </cell>
        </row>
        <row r="283">
          <cell r="L283" t="str">
            <v>8011116.803904</v>
          </cell>
          <cell r="M283">
            <v>0</v>
          </cell>
          <cell r="N283">
            <v>0</v>
          </cell>
          <cell r="O283">
            <v>0</v>
          </cell>
          <cell r="P283">
            <v>0</v>
          </cell>
          <cell r="Q283">
            <v>0</v>
          </cell>
          <cell r="R283">
            <v>3900</v>
          </cell>
          <cell r="S283">
            <v>3900</v>
          </cell>
          <cell r="T283">
            <v>3900</v>
          </cell>
          <cell r="U283">
            <v>3900</v>
          </cell>
          <cell r="V283">
            <v>3900</v>
          </cell>
          <cell r="W283">
            <v>3900</v>
          </cell>
          <cell r="X283">
            <v>3900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3900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L284" t="str">
            <v>8011116.803905</v>
          </cell>
          <cell r="M284">
            <v>89700</v>
          </cell>
          <cell r="N284">
            <v>179400</v>
          </cell>
          <cell r="O284">
            <v>269100</v>
          </cell>
          <cell r="P284">
            <v>358800</v>
          </cell>
          <cell r="Q284">
            <v>448500</v>
          </cell>
          <cell r="R284">
            <v>536987</v>
          </cell>
          <cell r="S284">
            <v>620087</v>
          </cell>
          <cell r="T284">
            <v>703187</v>
          </cell>
          <cell r="U284">
            <v>786287</v>
          </cell>
          <cell r="V284">
            <v>869387</v>
          </cell>
          <cell r="W284">
            <v>952487</v>
          </cell>
          <cell r="X284">
            <v>1035587</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89700</v>
          </cell>
          <cell r="AN284">
            <v>89700</v>
          </cell>
          <cell r="AO284">
            <v>89700</v>
          </cell>
          <cell r="AP284">
            <v>89700</v>
          </cell>
          <cell r="AQ284">
            <v>89700</v>
          </cell>
          <cell r="AR284">
            <v>88487</v>
          </cell>
          <cell r="AS284">
            <v>83100</v>
          </cell>
          <cell r="AT284">
            <v>83100</v>
          </cell>
          <cell r="AU284">
            <v>83100</v>
          </cell>
          <cell r="AV284">
            <v>83100</v>
          </cell>
          <cell r="AW284">
            <v>83100</v>
          </cell>
          <cell r="AX284">
            <v>83100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L285" t="str">
            <v>8011116.803906</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L286" t="str">
            <v>8011116.804201</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L287" t="str">
            <v>8011116.805102</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L288" t="str">
            <v>8011116.809902</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L289" t="str">
            <v>8011116.803907</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L290" t="str">
            <v>8011116.804301</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644552</v>
          </cell>
          <cell r="AE290">
            <v>644552</v>
          </cell>
          <cell r="AF290">
            <v>644552</v>
          </cell>
          <cell r="AG290">
            <v>644552</v>
          </cell>
          <cell r="AH290">
            <v>644552</v>
          </cell>
          <cell r="AI290">
            <v>644552</v>
          </cell>
          <cell r="AJ290">
            <v>644552</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644552</v>
          </cell>
          <cell r="BE290">
            <v>0</v>
          </cell>
          <cell r="BF290">
            <v>0</v>
          </cell>
          <cell r="BG290">
            <v>0</v>
          </cell>
          <cell r="BH290">
            <v>0</v>
          </cell>
          <cell r="BI290">
            <v>0</v>
          </cell>
          <cell r="BJ290">
            <v>0</v>
          </cell>
          <cell r="BK290">
            <v>0</v>
          </cell>
        </row>
        <row r="291">
          <cell r="L291" t="str">
            <v>8011116.808401.OTHER</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L292" t="str">
            <v>8011116.814201.CAUST</v>
          </cell>
          <cell r="M292">
            <v>0</v>
          </cell>
          <cell r="N292">
            <v>0</v>
          </cell>
          <cell r="O292">
            <v>0</v>
          </cell>
          <cell r="P292">
            <v>0</v>
          </cell>
          <cell r="Q292">
            <v>0</v>
          </cell>
          <cell r="R292">
            <v>0</v>
          </cell>
          <cell r="S292">
            <v>0</v>
          </cell>
          <cell r="T292">
            <v>0</v>
          </cell>
          <cell r="U292">
            <v>7057.07</v>
          </cell>
          <cell r="V292">
            <v>7057.07</v>
          </cell>
          <cell r="W292">
            <v>13796.49</v>
          </cell>
          <cell r="X292">
            <v>13796.49</v>
          </cell>
          <cell r="Y292">
            <v>0</v>
          </cell>
          <cell r="Z292">
            <v>0</v>
          </cell>
          <cell r="AA292">
            <v>0</v>
          </cell>
          <cell r="AB292">
            <v>15851.26</v>
          </cell>
          <cell r="AC292">
            <v>15851.26</v>
          </cell>
          <cell r="AD292">
            <v>23601.940000000002</v>
          </cell>
          <cell r="AE292">
            <v>23601.940000000002</v>
          </cell>
          <cell r="AF292">
            <v>27836.230000000003</v>
          </cell>
          <cell r="AG292">
            <v>27836.230000000003</v>
          </cell>
          <cell r="AH292">
            <v>27836.230000000003</v>
          </cell>
          <cell r="AI292">
            <v>27836.230000000003</v>
          </cell>
          <cell r="AJ292">
            <v>27836.230000000003</v>
          </cell>
          <cell r="AK292">
            <v>0</v>
          </cell>
          <cell r="AL292">
            <v>0</v>
          </cell>
          <cell r="AM292">
            <v>0</v>
          </cell>
          <cell r="AN292">
            <v>0</v>
          </cell>
          <cell r="AO292">
            <v>0</v>
          </cell>
          <cell r="AP292">
            <v>0</v>
          </cell>
          <cell r="AQ292">
            <v>0</v>
          </cell>
          <cell r="AR292">
            <v>0</v>
          </cell>
          <cell r="AS292">
            <v>0</v>
          </cell>
          <cell r="AT292">
            <v>0</v>
          </cell>
          <cell r="AU292">
            <v>7057.07</v>
          </cell>
          <cell r="AV292">
            <v>0</v>
          </cell>
          <cell r="AW292">
            <v>6739.42</v>
          </cell>
          <cell r="AX292">
            <v>0</v>
          </cell>
          <cell r="AY292">
            <v>0</v>
          </cell>
          <cell r="AZ292">
            <v>0</v>
          </cell>
          <cell r="BA292">
            <v>0</v>
          </cell>
          <cell r="BB292">
            <v>15851.26</v>
          </cell>
          <cell r="BC292">
            <v>0</v>
          </cell>
          <cell r="BD292">
            <v>7750.68</v>
          </cell>
          <cell r="BE292">
            <v>0</v>
          </cell>
          <cell r="BF292">
            <v>4234.29</v>
          </cell>
          <cell r="BG292">
            <v>0</v>
          </cell>
          <cell r="BH292">
            <v>0</v>
          </cell>
          <cell r="BI292">
            <v>0</v>
          </cell>
          <cell r="BJ292">
            <v>0</v>
          </cell>
          <cell r="BK292">
            <v>0</v>
          </cell>
        </row>
        <row r="293">
          <cell r="L293" t="str">
            <v>8011116.814201.ELECT</v>
          </cell>
          <cell r="M293">
            <v>226382.03</v>
          </cell>
          <cell r="N293">
            <v>493167.78</v>
          </cell>
          <cell r="O293">
            <v>961796.88</v>
          </cell>
          <cell r="P293">
            <v>1464176.63</v>
          </cell>
          <cell r="Q293">
            <v>2038758.75</v>
          </cell>
          <cell r="R293">
            <v>2727196.24</v>
          </cell>
          <cell r="S293">
            <v>3389158.16</v>
          </cell>
          <cell r="T293">
            <v>3956163.49</v>
          </cell>
          <cell r="U293">
            <v>4677124.0200000005</v>
          </cell>
          <cell r="V293">
            <v>5360831.8900000006</v>
          </cell>
          <cell r="W293">
            <v>5702010.8000000007</v>
          </cell>
          <cell r="X293">
            <v>5894763.5700000003</v>
          </cell>
          <cell r="Y293">
            <v>207295.66</v>
          </cell>
          <cell r="Z293">
            <v>442919.87</v>
          </cell>
          <cell r="AA293">
            <v>750942.34</v>
          </cell>
          <cell r="AB293">
            <v>1134043.5699999998</v>
          </cell>
          <cell r="AC293">
            <v>1638833.63</v>
          </cell>
          <cell r="AD293">
            <v>2308534.5999999996</v>
          </cell>
          <cell r="AE293">
            <v>2873777.63</v>
          </cell>
          <cell r="AF293">
            <v>3444690.26</v>
          </cell>
          <cell r="AG293">
            <v>4088590.78</v>
          </cell>
          <cell r="AH293">
            <v>4668133.21</v>
          </cell>
          <cell r="AI293">
            <v>5128145.6399999997</v>
          </cell>
          <cell r="AJ293">
            <v>5456808.1799999997</v>
          </cell>
          <cell r="AK293">
            <v>258760.56</v>
          </cell>
          <cell r="AL293">
            <v>0</v>
          </cell>
          <cell r="AM293">
            <v>226382.03</v>
          </cell>
          <cell r="AN293">
            <v>266785.75</v>
          </cell>
          <cell r="AO293">
            <v>468629.1</v>
          </cell>
          <cell r="AP293">
            <v>502379.75</v>
          </cell>
          <cell r="AQ293">
            <v>574582.12</v>
          </cell>
          <cell r="AR293">
            <v>688437.49</v>
          </cell>
          <cell r="AS293">
            <v>661961.92000000004</v>
          </cell>
          <cell r="AT293">
            <v>567005.32999999996</v>
          </cell>
          <cell r="AU293">
            <v>720960.53</v>
          </cell>
          <cell r="AV293">
            <v>683707.87</v>
          </cell>
          <cell r="AW293">
            <v>341178.91</v>
          </cell>
          <cell r="AX293">
            <v>192752.77</v>
          </cell>
          <cell r="AY293">
            <v>207295.66</v>
          </cell>
          <cell r="AZ293">
            <v>235624.21</v>
          </cell>
          <cell r="BA293">
            <v>308022.46999999997</v>
          </cell>
          <cell r="BB293">
            <v>383101.23</v>
          </cell>
          <cell r="BC293">
            <v>504790.06</v>
          </cell>
          <cell r="BD293">
            <v>669700.97</v>
          </cell>
          <cell r="BE293">
            <v>565243.03</v>
          </cell>
          <cell r="BF293">
            <v>570912.63</v>
          </cell>
          <cell r="BG293">
            <v>643900.52</v>
          </cell>
          <cell r="BH293">
            <v>579542.43000000005</v>
          </cell>
          <cell r="BI293">
            <v>460012.43</v>
          </cell>
          <cell r="BJ293">
            <v>328662.53999999998</v>
          </cell>
          <cell r="BK293">
            <v>258760.56</v>
          </cell>
        </row>
        <row r="294">
          <cell r="L294" t="str">
            <v>8011116.814201.INK</v>
          </cell>
          <cell r="M294">
            <v>24494.17</v>
          </cell>
          <cell r="N294">
            <v>86118.69</v>
          </cell>
          <cell r="O294">
            <v>160450.41999999998</v>
          </cell>
          <cell r="P294">
            <v>224938.52999999997</v>
          </cell>
          <cell r="Q294">
            <v>374364.73</v>
          </cell>
          <cell r="R294">
            <v>535840.05000000005</v>
          </cell>
          <cell r="S294">
            <v>683162.91</v>
          </cell>
          <cell r="T294">
            <v>767822.8</v>
          </cell>
          <cell r="U294">
            <v>863227.68</v>
          </cell>
          <cell r="V294">
            <v>918788.68</v>
          </cell>
          <cell r="W294">
            <v>943313.22000000009</v>
          </cell>
          <cell r="X294">
            <v>961989.3600000001</v>
          </cell>
          <cell r="Y294">
            <v>20124</v>
          </cell>
          <cell r="Z294">
            <v>66873.61</v>
          </cell>
          <cell r="AA294">
            <v>152979.47</v>
          </cell>
          <cell r="AB294">
            <v>214901.83000000002</v>
          </cell>
          <cell r="AC294">
            <v>332003.77</v>
          </cell>
          <cell r="AD294">
            <v>415721.74</v>
          </cell>
          <cell r="AE294">
            <v>501057.68</v>
          </cell>
          <cell r="AF294">
            <v>580955.35</v>
          </cell>
          <cell r="AG294">
            <v>684996.71</v>
          </cell>
          <cell r="AH294">
            <v>746244.23</v>
          </cell>
          <cell r="AI294">
            <v>765994.23</v>
          </cell>
          <cell r="AJ294">
            <v>807243</v>
          </cell>
          <cell r="AK294">
            <v>31998.76</v>
          </cell>
          <cell r="AL294">
            <v>0</v>
          </cell>
          <cell r="AM294">
            <v>24494.17</v>
          </cell>
          <cell r="AN294">
            <v>61624.52</v>
          </cell>
          <cell r="AO294">
            <v>74331.73</v>
          </cell>
          <cell r="AP294">
            <v>64488.11</v>
          </cell>
          <cell r="AQ294">
            <v>149426.20000000001</v>
          </cell>
          <cell r="AR294">
            <v>161475.32</v>
          </cell>
          <cell r="AS294">
            <v>147322.85999999999</v>
          </cell>
          <cell r="AT294">
            <v>84659.89</v>
          </cell>
          <cell r="AU294">
            <v>95404.88</v>
          </cell>
          <cell r="AV294">
            <v>55561</v>
          </cell>
          <cell r="AW294">
            <v>24524.54</v>
          </cell>
          <cell r="AX294">
            <v>18676.14</v>
          </cell>
          <cell r="AY294">
            <v>20124</v>
          </cell>
          <cell r="AZ294">
            <v>46749.61</v>
          </cell>
          <cell r="BA294">
            <v>86105.86</v>
          </cell>
          <cell r="BB294">
            <v>61922.36</v>
          </cell>
          <cell r="BC294">
            <v>117101.94</v>
          </cell>
          <cell r="BD294">
            <v>83717.97</v>
          </cell>
          <cell r="BE294">
            <v>85335.94</v>
          </cell>
          <cell r="BF294">
            <v>79897.67</v>
          </cell>
          <cell r="BG294">
            <v>104041.36</v>
          </cell>
          <cell r="BH294">
            <v>61247.519999999997</v>
          </cell>
          <cell r="BI294">
            <v>19750</v>
          </cell>
          <cell r="BJ294">
            <v>41248.769999999997</v>
          </cell>
          <cell r="BK294">
            <v>31998.76</v>
          </cell>
        </row>
        <row r="295">
          <cell r="L295" t="str">
            <v>8011116.814201.LUBE</v>
          </cell>
          <cell r="M295">
            <v>52319</v>
          </cell>
          <cell r="N295">
            <v>221604.38</v>
          </cell>
          <cell r="O295">
            <v>396028.58999999997</v>
          </cell>
          <cell r="P295">
            <v>573066.16999999993</v>
          </cell>
          <cell r="Q295">
            <v>734275.59999999986</v>
          </cell>
          <cell r="R295">
            <v>974224.7899999998</v>
          </cell>
          <cell r="S295">
            <v>1077354.3999999999</v>
          </cell>
          <cell r="T295">
            <v>1228361.7999999998</v>
          </cell>
          <cell r="U295">
            <v>1367284.7999999998</v>
          </cell>
          <cell r="V295">
            <v>1419519.9399999997</v>
          </cell>
          <cell r="W295">
            <v>1435670.0999999996</v>
          </cell>
          <cell r="X295">
            <v>1498375.4999999995</v>
          </cell>
          <cell r="Y295">
            <v>62705.4</v>
          </cell>
          <cell r="Z295">
            <v>156763.5</v>
          </cell>
          <cell r="AA295">
            <v>436292.28</v>
          </cell>
          <cell r="AB295">
            <v>540914.12</v>
          </cell>
          <cell r="AC295">
            <v>678930.11</v>
          </cell>
          <cell r="AD295">
            <v>809096.21</v>
          </cell>
          <cell r="AE295">
            <v>920125.79999999993</v>
          </cell>
          <cell r="AF295">
            <v>1025459.2699999999</v>
          </cell>
          <cell r="AG295">
            <v>1235468.96</v>
          </cell>
          <cell r="AH295">
            <v>1385096.03</v>
          </cell>
          <cell r="AI295">
            <v>1502342.6600000001</v>
          </cell>
          <cell r="AJ295">
            <v>1648054.6400000001</v>
          </cell>
          <cell r="AK295">
            <v>30479.05</v>
          </cell>
          <cell r="AL295">
            <v>0</v>
          </cell>
          <cell r="AM295">
            <v>52319</v>
          </cell>
          <cell r="AN295">
            <v>169285.38</v>
          </cell>
          <cell r="AO295">
            <v>174424.21</v>
          </cell>
          <cell r="AP295">
            <v>177037.58</v>
          </cell>
          <cell r="AQ295">
            <v>161209.43</v>
          </cell>
          <cell r="AR295">
            <v>239949.19</v>
          </cell>
          <cell r="AS295">
            <v>103129.61</v>
          </cell>
          <cell r="AT295">
            <v>151007.4</v>
          </cell>
          <cell r="AU295">
            <v>138923</v>
          </cell>
          <cell r="AV295">
            <v>52235.14</v>
          </cell>
          <cell r="AW295">
            <v>16150.16</v>
          </cell>
          <cell r="AX295">
            <v>62705.4</v>
          </cell>
          <cell r="AY295">
            <v>62705.4</v>
          </cell>
          <cell r="AZ295">
            <v>94058.1</v>
          </cell>
          <cell r="BA295">
            <v>279528.78000000003</v>
          </cell>
          <cell r="BB295">
            <v>104621.84</v>
          </cell>
          <cell r="BC295">
            <v>138015.99</v>
          </cell>
          <cell r="BD295">
            <v>130166.1</v>
          </cell>
          <cell r="BE295">
            <v>111029.59</v>
          </cell>
          <cell r="BF295">
            <v>105333.47</v>
          </cell>
          <cell r="BG295">
            <v>210009.69</v>
          </cell>
          <cell r="BH295">
            <v>149627.07</v>
          </cell>
          <cell r="BI295">
            <v>117246.63</v>
          </cell>
          <cell r="BJ295">
            <v>145711.98000000001</v>
          </cell>
          <cell r="BK295">
            <v>30479.05</v>
          </cell>
        </row>
        <row r="296">
          <cell r="L296" t="str">
            <v>8011116.814201.CHEM</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row>
        <row r="297">
          <cell r="L297" t="str">
            <v>8011116.814201.OTHER</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row>
        <row r="298">
          <cell r="L298" t="str">
            <v>8011116.814201.WATER</v>
          </cell>
          <cell r="M298">
            <v>88766.5</v>
          </cell>
          <cell r="N298">
            <v>177109.91999999998</v>
          </cell>
          <cell r="O298">
            <v>298280.74</v>
          </cell>
          <cell r="P298">
            <v>384999.26</v>
          </cell>
          <cell r="Q298">
            <v>566733.02</v>
          </cell>
          <cell r="R298">
            <v>766516.6</v>
          </cell>
          <cell r="S298">
            <v>909769.53</v>
          </cell>
          <cell r="T298">
            <v>1076351.43</v>
          </cell>
          <cell r="U298">
            <v>1374358.8499999999</v>
          </cell>
          <cell r="V298">
            <v>1671630.15</v>
          </cell>
          <cell r="W298">
            <v>1839792.77</v>
          </cell>
          <cell r="X298">
            <v>1916757.31</v>
          </cell>
          <cell r="Y298">
            <v>73222.559999999998</v>
          </cell>
          <cell r="Z298">
            <v>215661.6</v>
          </cell>
          <cell r="AA298">
            <v>319522.66000000003</v>
          </cell>
          <cell r="AB298">
            <v>532752.68000000005</v>
          </cell>
          <cell r="AC298">
            <v>732828.4</v>
          </cell>
          <cell r="AD298">
            <v>1117085.49</v>
          </cell>
          <cell r="AE298">
            <v>1605572.28</v>
          </cell>
          <cell r="AF298">
            <v>1902720.8900000001</v>
          </cell>
          <cell r="AG298">
            <v>2224959.19</v>
          </cell>
          <cell r="AH298">
            <v>2485792.15</v>
          </cell>
          <cell r="AI298">
            <v>2780241.05</v>
          </cell>
          <cell r="AJ298">
            <v>2927573.4</v>
          </cell>
          <cell r="AK298">
            <v>123530.88</v>
          </cell>
          <cell r="AL298">
            <v>0</v>
          </cell>
          <cell r="AM298">
            <v>88766.5</v>
          </cell>
          <cell r="AN298">
            <v>88343.42</v>
          </cell>
          <cell r="AO298">
            <v>121170.82</v>
          </cell>
          <cell r="AP298">
            <v>86718.52</v>
          </cell>
          <cell r="AQ298">
            <v>181733.76000000001</v>
          </cell>
          <cell r="AR298">
            <v>199783.58</v>
          </cell>
          <cell r="AS298">
            <v>143252.93</v>
          </cell>
          <cell r="AT298">
            <v>166581.9</v>
          </cell>
          <cell r="AU298">
            <v>298007.42</v>
          </cell>
          <cell r="AV298">
            <v>297271.3</v>
          </cell>
          <cell r="AW298">
            <v>168162.62</v>
          </cell>
          <cell r="AX298">
            <v>76964.539999999994</v>
          </cell>
          <cell r="AY298">
            <v>73222.559999999998</v>
          </cell>
          <cell r="AZ298">
            <v>142439.04000000001</v>
          </cell>
          <cell r="BA298">
            <v>103861.06</v>
          </cell>
          <cell r="BB298">
            <v>213230.02</v>
          </cell>
          <cell r="BC298">
            <v>200075.72</v>
          </cell>
          <cell r="BD298">
            <v>384257.09</v>
          </cell>
          <cell r="BE298">
            <v>488486.79</v>
          </cell>
          <cell r="BF298">
            <v>297148.61</v>
          </cell>
          <cell r="BG298">
            <v>322238.3</v>
          </cell>
          <cell r="BH298">
            <v>260832.96</v>
          </cell>
          <cell r="BI298">
            <v>294448.90000000002</v>
          </cell>
          <cell r="BJ298">
            <v>147332.35</v>
          </cell>
          <cell r="BK298">
            <v>123530.88</v>
          </cell>
        </row>
        <row r="299">
          <cell r="L299" t="str">
            <v>8011116.814201.CONSU</v>
          </cell>
          <cell r="M299">
            <v>0</v>
          </cell>
          <cell r="N299">
            <v>0</v>
          </cell>
          <cell r="O299">
            <v>0</v>
          </cell>
          <cell r="P299">
            <v>0</v>
          </cell>
          <cell r="Q299">
            <v>0</v>
          </cell>
          <cell r="R299">
            <v>2735</v>
          </cell>
          <cell r="S299">
            <v>12327.13</v>
          </cell>
          <cell r="T299">
            <v>12327.13</v>
          </cell>
          <cell r="U299">
            <v>12327.13</v>
          </cell>
          <cell r="V299">
            <v>12327.13</v>
          </cell>
          <cell r="W299">
            <v>12327.13</v>
          </cell>
          <cell r="X299">
            <v>12327.13</v>
          </cell>
          <cell r="Y299">
            <v>0</v>
          </cell>
          <cell r="Z299">
            <v>0</v>
          </cell>
          <cell r="AA299">
            <v>0</v>
          </cell>
          <cell r="AB299">
            <v>7849.71</v>
          </cell>
          <cell r="AC299">
            <v>7849.71</v>
          </cell>
          <cell r="AD299">
            <v>21412.26</v>
          </cell>
          <cell r="AE299">
            <v>43862.759999999995</v>
          </cell>
          <cell r="AF299">
            <v>43862.759999999995</v>
          </cell>
          <cell r="AG299">
            <v>43862.759999999995</v>
          </cell>
          <cell r="AH299">
            <v>43862.759999999995</v>
          </cell>
          <cell r="AI299">
            <v>43862.759999999995</v>
          </cell>
          <cell r="AJ299">
            <v>43862.759999999995</v>
          </cell>
          <cell r="AK299">
            <v>0</v>
          </cell>
          <cell r="AL299">
            <v>0</v>
          </cell>
          <cell r="AM299">
            <v>0</v>
          </cell>
          <cell r="AN299">
            <v>0</v>
          </cell>
          <cell r="AO299">
            <v>0</v>
          </cell>
          <cell r="AP299">
            <v>0</v>
          </cell>
          <cell r="AQ299">
            <v>0</v>
          </cell>
          <cell r="AR299">
            <v>2735</v>
          </cell>
          <cell r="AS299">
            <v>9592.1299999999992</v>
          </cell>
          <cell r="AT299">
            <v>0</v>
          </cell>
          <cell r="AU299">
            <v>0</v>
          </cell>
          <cell r="AV299">
            <v>0</v>
          </cell>
          <cell r="AW299">
            <v>0</v>
          </cell>
          <cell r="AX299">
            <v>0</v>
          </cell>
          <cell r="AY299">
            <v>0</v>
          </cell>
          <cell r="AZ299">
            <v>0</v>
          </cell>
          <cell r="BA299">
            <v>0</v>
          </cell>
          <cell r="BB299">
            <v>7849.71</v>
          </cell>
          <cell r="BC299">
            <v>0</v>
          </cell>
          <cell r="BD299">
            <v>13562.55</v>
          </cell>
          <cell r="BE299">
            <v>22450.5</v>
          </cell>
          <cell r="BF299">
            <v>0</v>
          </cell>
          <cell r="BG299">
            <v>0</v>
          </cell>
          <cell r="BH299">
            <v>0</v>
          </cell>
          <cell r="BI299">
            <v>0</v>
          </cell>
          <cell r="BJ299">
            <v>0</v>
          </cell>
          <cell r="BK299">
            <v>0</v>
          </cell>
        </row>
        <row r="300">
          <cell r="L300" t="str">
            <v>8011116.814601</v>
          </cell>
          <cell r="M300">
            <v>1715</v>
          </cell>
          <cell r="N300">
            <v>1820</v>
          </cell>
          <cell r="O300">
            <v>1820</v>
          </cell>
          <cell r="P300">
            <v>1820</v>
          </cell>
          <cell r="Q300">
            <v>1820</v>
          </cell>
          <cell r="R300">
            <v>1820</v>
          </cell>
          <cell r="S300">
            <v>1820</v>
          </cell>
          <cell r="T300">
            <v>1820</v>
          </cell>
          <cell r="U300">
            <v>1820</v>
          </cell>
          <cell r="V300">
            <v>1820</v>
          </cell>
          <cell r="W300">
            <v>1820</v>
          </cell>
          <cell r="X300">
            <v>1820</v>
          </cell>
          <cell r="Y300">
            <v>0</v>
          </cell>
          <cell r="Z300">
            <v>0</v>
          </cell>
          <cell r="AA300">
            <v>0</v>
          </cell>
          <cell r="AB300">
            <v>0</v>
          </cell>
          <cell r="AC300">
            <v>27895</v>
          </cell>
          <cell r="AD300">
            <v>27895</v>
          </cell>
          <cell r="AE300">
            <v>27895</v>
          </cell>
          <cell r="AF300">
            <v>27895</v>
          </cell>
          <cell r="AG300">
            <v>27895</v>
          </cell>
          <cell r="AH300">
            <v>27895</v>
          </cell>
          <cell r="AI300">
            <v>27895</v>
          </cell>
          <cell r="AJ300">
            <v>27895</v>
          </cell>
          <cell r="AK300">
            <v>0</v>
          </cell>
          <cell r="AL300">
            <v>0</v>
          </cell>
          <cell r="AM300">
            <v>1715</v>
          </cell>
          <cell r="AN300">
            <v>105</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27895</v>
          </cell>
          <cell r="BD300">
            <v>0</v>
          </cell>
          <cell r="BE300">
            <v>0</v>
          </cell>
          <cell r="BF300">
            <v>0</v>
          </cell>
          <cell r="BG300">
            <v>0</v>
          </cell>
          <cell r="BH300">
            <v>0</v>
          </cell>
          <cell r="BI300">
            <v>0</v>
          </cell>
          <cell r="BJ300">
            <v>0</v>
          </cell>
          <cell r="BK300">
            <v>0</v>
          </cell>
        </row>
        <row r="301">
          <cell r="L301" t="str">
            <v>8011116.805201</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row>
        <row r="302">
          <cell r="L302" t="str">
            <v>8011116.821001</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row>
        <row r="303">
          <cell r="L303" t="str">
            <v>8011116.816003</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row>
        <row r="304">
          <cell r="L304" t="str">
            <v>8011116.816004</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L305" t="str">
            <v>8011116.816006</v>
          </cell>
          <cell r="M305">
            <v>0</v>
          </cell>
          <cell r="N305">
            <v>3478.4</v>
          </cell>
          <cell r="O305">
            <v>67369.17</v>
          </cell>
          <cell r="P305">
            <v>88172.489999999991</v>
          </cell>
          <cell r="Q305">
            <v>256410.02</v>
          </cell>
          <cell r="R305">
            <v>604257.30000000005</v>
          </cell>
          <cell r="S305">
            <v>659259.46000000008</v>
          </cell>
          <cell r="T305">
            <v>665559.46000000008</v>
          </cell>
          <cell r="U305">
            <v>708130.47000000009</v>
          </cell>
          <cell r="V305">
            <v>768295.13000000012</v>
          </cell>
          <cell r="W305">
            <v>768295.13000000012</v>
          </cell>
          <cell r="X305">
            <v>784601.3600000001</v>
          </cell>
          <cell r="Y305">
            <v>0</v>
          </cell>
          <cell r="Z305">
            <v>0</v>
          </cell>
          <cell r="AA305">
            <v>109434.29</v>
          </cell>
          <cell r="AB305">
            <v>109434.29</v>
          </cell>
          <cell r="AC305">
            <v>109434.29</v>
          </cell>
          <cell r="AD305">
            <v>125579.28</v>
          </cell>
          <cell r="AE305">
            <v>133056.68</v>
          </cell>
          <cell r="AF305">
            <v>133056.68</v>
          </cell>
          <cell r="AG305">
            <v>215243.57</v>
          </cell>
          <cell r="AH305">
            <v>215243.57</v>
          </cell>
          <cell r="AI305">
            <v>215243.57</v>
          </cell>
          <cell r="AJ305">
            <v>266697.42</v>
          </cell>
          <cell r="AK305">
            <v>12367.77</v>
          </cell>
          <cell r="AL305">
            <v>0</v>
          </cell>
          <cell r="AM305">
            <v>0</v>
          </cell>
          <cell r="AN305">
            <v>3478.4</v>
          </cell>
          <cell r="AO305">
            <v>63890.77</v>
          </cell>
          <cell r="AP305">
            <v>20803.32</v>
          </cell>
          <cell r="AQ305">
            <v>168237.53</v>
          </cell>
          <cell r="AR305">
            <v>347847.28</v>
          </cell>
          <cell r="AS305">
            <v>55002.16</v>
          </cell>
          <cell r="AT305">
            <v>6300</v>
          </cell>
          <cell r="AU305">
            <v>42571.01</v>
          </cell>
          <cell r="AV305">
            <v>60164.66</v>
          </cell>
          <cell r="AW305">
            <v>0</v>
          </cell>
          <cell r="AX305">
            <v>16306.23</v>
          </cell>
          <cell r="AY305">
            <v>0</v>
          </cell>
          <cell r="AZ305">
            <v>0</v>
          </cell>
          <cell r="BA305">
            <v>109434.29</v>
          </cell>
          <cell r="BB305">
            <v>0</v>
          </cell>
          <cell r="BC305">
            <v>0</v>
          </cell>
          <cell r="BD305">
            <v>16144.99</v>
          </cell>
          <cell r="BE305">
            <v>7477.4</v>
          </cell>
          <cell r="BF305">
            <v>0</v>
          </cell>
          <cell r="BG305">
            <v>82186.89</v>
          </cell>
          <cell r="BH305">
            <v>0</v>
          </cell>
          <cell r="BI305">
            <v>0</v>
          </cell>
          <cell r="BJ305">
            <v>51453.85</v>
          </cell>
          <cell r="BK305">
            <v>12367.77</v>
          </cell>
        </row>
        <row r="306">
          <cell r="L306" t="str">
            <v>8011116.816007</v>
          </cell>
          <cell r="M306">
            <v>3223544.55</v>
          </cell>
          <cell r="N306">
            <v>3355815.3099999996</v>
          </cell>
          <cell r="O306">
            <v>3476866.28</v>
          </cell>
          <cell r="P306">
            <v>3671701</v>
          </cell>
          <cell r="Q306">
            <v>3928161.92</v>
          </cell>
          <cell r="R306">
            <v>4100456.08</v>
          </cell>
          <cell r="S306">
            <v>4145534.7600000002</v>
          </cell>
          <cell r="T306">
            <v>4284229.8900000006</v>
          </cell>
          <cell r="U306">
            <v>4291916.4600000009</v>
          </cell>
          <cell r="V306">
            <v>4301161.1000000006</v>
          </cell>
          <cell r="W306">
            <v>4301409.1300000008</v>
          </cell>
          <cell r="X306">
            <v>4415008.3100000005</v>
          </cell>
          <cell r="Y306">
            <v>480853.35</v>
          </cell>
          <cell r="Z306">
            <v>3441544.89</v>
          </cell>
          <cell r="AA306">
            <v>3567426.7800000003</v>
          </cell>
          <cell r="AB306">
            <v>3605241.4600000004</v>
          </cell>
          <cell r="AC306">
            <v>3717152.2000000007</v>
          </cell>
          <cell r="AD306">
            <v>4060279.3600000008</v>
          </cell>
          <cell r="AE306">
            <v>4228792.9300000006</v>
          </cell>
          <cell r="AF306">
            <v>4532682.6500000004</v>
          </cell>
          <cell r="AG306">
            <v>4730886.66</v>
          </cell>
          <cell r="AH306">
            <v>4781914.32</v>
          </cell>
          <cell r="AI306">
            <v>4944043.87</v>
          </cell>
          <cell r="AJ306">
            <v>4972234.1500000004</v>
          </cell>
          <cell r="AK306">
            <v>30570.469999999998</v>
          </cell>
          <cell r="AL306">
            <v>0</v>
          </cell>
          <cell r="AM306">
            <v>3223544.55</v>
          </cell>
          <cell r="AN306">
            <v>132270.76</v>
          </cell>
          <cell r="AO306">
            <v>121050.97</v>
          </cell>
          <cell r="AP306">
            <v>194834.72</v>
          </cell>
          <cell r="AQ306">
            <v>256460.92</v>
          </cell>
          <cell r="AR306">
            <v>172294.16</v>
          </cell>
          <cell r="AS306">
            <v>45078.68</v>
          </cell>
          <cell r="AT306">
            <v>138695.13</v>
          </cell>
          <cell r="AU306">
            <v>7686.57</v>
          </cell>
          <cell r="AV306">
            <v>9244.64</v>
          </cell>
          <cell r="AW306">
            <v>248.03</v>
          </cell>
          <cell r="AX306">
            <v>113599.18</v>
          </cell>
          <cell r="AY306">
            <v>480853.35</v>
          </cell>
          <cell r="AZ306">
            <v>2960691.54</v>
          </cell>
          <cell r="BA306">
            <v>125881.89</v>
          </cell>
          <cell r="BB306">
            <v>37814.68</v>
          </cell>
          <cell r="BC306">
            <v>111910.74</v>
          </cell>
          <cell r="BD306">
            <v>343127.16</v>
          </cell>
          <cell r="BE306">
            <v>168513.57</v>
          </cell>
          <cell r="BF306">
            <v>303889.71999999997</v>
          </cell>
          <cell r="BG306">
            <v>198204.01</v>
          </cell>
          <cell r="BH306">
            <v>51027.66</v>
          </cell>
          <cell r="BI306">
            <v>162129.54999999999</v>
          </cell>
          <cell r="BJ306">
            <v>28190.28</v>
          </cell>
          <cell r="BK306">
            <v>30570.469999999998</v>
          </cell>
        </row>
        <row r="307">
          <cell r="L307" t="str">
            <v>8011116.816008</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L308" t="str">
            <v>8011116.816009</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L309" t="str">
            <v>8011116.816010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L310" t="str">
            <v>8011116.816011</v>
          </cell>
          <cell r="M310">
            <v>5920</v>
          </cell>
          <cell r="N310">
            <v>5920</v>
          </cell>
          <cell r="O310">
            <v>5920</v>
          </cell>
          <cell r="P310">
            <v>10041.540000000001</v>
          </cell>
          <cell r="Q310">
            <v>216678.21000000002</v>
          </cell>
          <cell r="R310">
            <v>222178.21000000002</v>
          </cell>
          <cell r="S310">
            <v>325015.71000000002</v>
          </cell>
          <cell r="T310">
            <v>390348.71</v>
          </cell>
          <cell r="U310">
            <v>767226.31</v>
          </cell>
          <cell r="V310">
            <v>767226.31</v>
          </cell>
          <cell r="W310">
            <v>817726.31</v>
          </cell>
          <cell r="X310">
            <v>817726.31</v>
          </cell>
          <cell r="Y310">
            <v>0</v>
          </cell>
          <cell r="Z310">
            <v>55038.25</v>
          </cell>
          <cell r="AA310">
            <v>75695.75</v>
          </cell>
          <cell r="AB310">
            <v>113586.75</v>
          </cell>
          <cell r="AC310">
            <v>113586.75</v>
          </cell>
          <cell r="AD310">
            <v>233352.41999999998</v>
          </cell>
          <cell r="AE310">
            <v>244802.41999999998</v>
          </cell>
          <cell r="AF310">
            <v>244802.41999999998</v>
          </cell>
          <cell r="AG310">
            <v>319414.92</v>
          </cell>
          <cell r="AH310">
            <v>342428.04</v>
          </cell>
          <cell r="AI310">
            <v>342408.04</v>
          </cell>
          <cell r="AJ310">
            <v>342408.04</v>
          </cell>
          <cell r="AK310">
            <v>25811.89</v>
          </cell>
          <cell r="AL310">
            <v>0</v>
          </cell>
          <cell r="AM310">
            <v>5920</v>
          </cell>
          <cell r="AN310">
            <v>0</v>
          </cell>
          <cell r="AO310">
            <v>0</v>
          </cell>
          <cell r="AP310">
            <v>4121.54</v>
          </cell>
          <cell r="AQ310">
            <v>206636.67</v>
          </cell>
          <cell r="AR310">
            <v>5500</v>
          </cell>
          <cell r="AS310">
            <v>102837.5</v>
          </cell>
          <cell r="AT310">
            <v>65333</v>
          </cell>
          <cell r="AU310">
            <v>376877.6</v>
          </cell>
          <cell r="AV310">
            <v>0</v>
          </cell>
          <cell r="AW310">
            <v>50500</v>
          </cell>
          <cell r="AX310">
            <v>0</v>
          </cell>
          <cell r="AY310">
            <v>0</v>
          </cell>
          <cell r="AZ310">
            <v>55038.25</v>
          </cell>
          <cell r="BA310">
            <v>20657.5</v>
          </cell>
          <cell r="BB310">
            <v>37891</v>
          </cell>
          <cell r="BC310">
            <v>0</v>
          </cell>
          <cell r="BD310">
            <v>119765.67</v>
          </cell>
          <cell r="BE310">
            <v>11450</v>
          </cell>
          <cell r="BF310">
            <v>0</v>
          </cell>
          <cell r="BG310">
            <v>74612.5</v>
          </cell>
          <cell r="BH310">
            <v>23013.119999999999</v>
          </cell>
          <cell r="BI310">
            <v>-20</v>
          </cell>
          <cell r="BJ310">
            <v>0</v>
          </cell>
          <cell r="BK310">
            <v>25811.89</v>
          </cell>
        </row>
        <row r="311">
          <cell r="L311" t="str">
            <v>8011116.816012</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L312" t="str">
            <v>8011116.816013</v>
          </cell>
          <cell r="M312">
            <v>0</v>
          </cell>
          <cell r="N312">
            <v>0</v>
          </cell>
          <cell r="O312">
            <v>0</v>
          </cell>
          <cell r="P312">
            <v>0</v>
          </cell>
          <cell r="Q312">
            <v>0</v>
          </cell>
          <cell r="R312">
            <v>0</v>
          </cell>
          <cell r="S312">
            <v>0</v>
          </cell>
          <cell r="T312">
            <v>0</v>
          </cell>
          <cell r="U312">
            <v>0</v>
          </cell>
          <cell r="V312">
            <v>0</v>
          </cell>
          <cell r="W312">
            <v>0</v>
          </cell>
          <cell r="X312">
            <v>0</v>
          </cell>
          <cell r="Y312">
            <v>6759.64</v>
          </cell>
          <cell r="Z312">
            <v>6759.64</v>
          </cell>
          <cell r="AA312">
            <v>6759.64</v>
          </cell>
          <cell r="AB312">
            <v>6759.64</v>
          </cell>
          <cell r="AC312">
            <v>15918.64</v>
          </cell>
          <cell r="AD312">
            <v>15918.64</v>
          </cell>
          <cell r="AE312">
            <v>15918.64</v>
          </cell>
          <cell r="AF312">
            <v>15918.64</v>
          </cell>
          <cell r="AG312">
            <v>56419.19</v>
          </cell>
          <cell r="AH312">
            <v>56419.19</v>
          </cell>
          <cell r="AI312">
            <v>56419.19</v>
          </cell>
          <cell r="AJ312">
            <v>56419.19</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6759.64</v>
          </cell>
          <cell r="AZ312">
            <v>0</v>
          </cell>
          <cell r="BA312">
            <v>0</v>
          </cell>
          <cell r="BB312">
            <v>0</v>
          </cell>
          <cell r="BC312">
            <v>9159</v>
          </cell>
          <cell r="BD312">
            <v>0</v>
          </cell>
          <cell r="BE312">
            <v>0</v>
          </cell>
          <cell r="BF312">
            <v>0</v>
          </cell>
          <cell r="BG312">
            <v>40500.550000000003</v>
          </cell>
          <cell r="BH312">
            <v>0</v>
          </cell>
          <cell r="BI312">
            <v>0</v>
          </cell>
          <cell r="BJ312">
            <v>0</v>
          </cell>
          <cell r="BK312">
            <v>0</v>
          </cell>
        </row>
        <row r="313">
          <cell r="L313" t="str">
            <v>8011116.816014</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L314" t="str">
            <v>8011116.816015</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L315" t="str">
            <v>8011116.816016</v>
          </cell>
          <cell r="M315">
            <v>0</v>
          </cell>
          <cell r="N315">
            <v>1217.68</v>
          </cell>
          <cell r="O315">
            <v>1217.68</v>
          </cell>
          <cell r="P315">
            <v>1217.68</v>
          </cell>
          <cell r="Q315">
            <v>1217.68</v>
          </cell>
          <cell r="R315">
            <v>1216.68</v>
          </cell>
          <cell r="S315">
            <v>33016.68</v>
          </cell>
          <cell r="T315">
            <v>33016.68</v>
          </cell>
          <cell r="U315">
            <v>33016.68</v>
          </cell>
          <cell r="V315">
            <v>33016.68</v>
          </cell>
          <cell r="W315">
            <v>33016.68</v>
          </cell>
          <cell r="X315">
            <v>33016.68</v>
          </cell>
          <cell r="Y315">
            <v>0</v>
          </cell>
          <cell r="Z315">
            <v>24060</v>
          </cell>
          <cell r="AA315">
            <v>24060</v>
          </cell>
          <cell r="AB315">
            <v>24060</v>
          </cell>
          <cell r="AC315">
            <v>396650.01</v>
          </cell>
          <cell r="AD315">
            <v>396650.01</v>
          </cell>
          <cell r="AE315">
            <v>396650.01</v>
          </cell>
          <cell r="AF315">
            <v>396650.01</v>
          </cell>
          <cell r="AG315">
            <v>396650.01</v>
          </cell>
          <cell r="AH315">
            <v>396650.01</v>
          </cell>
          <cell r="AI315">
            <v>444040.67000000004</v>
          </cell>
          <cell r="AJ315">
            <v>471124.22000000003</v>
          </cell>
          <cell r="AK315">
            <v>0</v>
          </cell>
          <cell r="AL315">
            <v>0</v>
          </cell>
          <cell r="AM315">
            <v>0</v>
          </cell>
          <cell r="AN315">
            <v>1217.68</v>
          </cell>
          <cell r="AO315">
            <v>0</v>
          </cell>
          <cell r="AP315">
            <v>0</v>
          </cell>
          <cell r="AQ315">
            <v>0</v>
          </cell>
          <cell r="AR315">
            <v>-1</v>
          </cell>
          <cell r="AS315">
            <v>31800</v>
          </cell>
          <cell r="AT315">
            <v>0</v>
          </cell>
          <cell r="AU315">
            <v>0</v>
          </cell>
          <cell r="AV315">
            <v>0</v>
          </cell>
          <cell r="AW315">
            <v>0</v>
          </cell>
          <cell r="AX315">
            <v>0</v>
          </cell>
          <cell r="AY315">
            <v>0</v>
          </cell>
          <cell r="AZ315">
            <v>24060</v>
          </cell>
          <cell r="BA315">
            <v>0</v>
          </cell>
          <cell r="BB315">
            <v>0</v>
          </cell>
          <cell r="BC315">
            <v>372590.01</v>
          </cell>
          <cell r="BD315">
            <v>0</v>
          </cell>
          <cell r="BE315">
            <v>0</v>
          </cell>
          <cell r="BF315">
            <v>0</v>
          </cell>
          <cell r="BG315">
            <v>0</v>
          </cell>
          <cell r="BH315">
            <v>0</v>
          </cell>
          <cell r="BI315">
            <v>47390.66</v>
          </cell>
          <cell r="BJ315">
            <v>27083.55</v>
          </cell>
          <cell r="BK315">
            <v>0</v>
          </cell>
        </row>
        <row r="316">
          <cell r="L316" t="str">
            <v>8011116.816017</v>
          </cell>
          <cell r="M316">
            <v>82360.94</v>
          </cell>
          <cell r="N316">
            <v>82360.94</v>
          </cell>
          <cell r="O316">
            <v>708976.10000000009</v>
          </cell>
          <cell r="P316">
            <v>710802.63000000012</v>
          </cell>
          <cell r="Q316">
            <v>710802.63000000012</v>
          </cell>
          <cell r="R316">
            <v>710802.63000000012</v>
          </cell>
          <cell r="S316">
            <v>822104.00000000012</v>
          </cell>
          <cell r="T316">
            <v>844502.60000000009</v>
          </cell>
          <cell r="U316">
            <v>856702.60000000009</v>
          </cell>
          <cell r="V316">
            <v>870793.06</v>
          </cell>
          <cell r="W316">
            <v>879793.06</v>
          </cell>
          <cell r="X316">
            <v>879793.06</v>
          </cell>
          <cell r="Y316">
            <v>33066.57</v>
          </cell>
          <cell r="Z316">
            <v>49337.5</v>
          </cell>
          <cell r="AA316">
            <v>132636.75</v>
          </cell>
          <cell r="AB316">
            <v>136838.20000000001</v>
          </cell>
          <cell r="AC316">
            <v>140720.38</v>
          </cell>
          <cell r="AD316">
            <v>140720.38</v>
          </cell>
          <cell r="AE316">
            <v>140720.38</v>
          </cell>
          <cell r="AF316">
            <v>140720.38</v>
          </cell>
          <cell r="AG316">
            <v>513310.38</v>
          </cell>
          <cell r="AH316">
            <v>515034</v>
          </cell>
          <cell r="AI316">
            <v>843513.61</v>
          </cell>
          <cell r="AJ316">
            <v>887061.42999999993</v>
          </cell>
          <cell r="AK316">
            <v>331736.8</v>
          </cell>
          <cell r="AL316">
            <v>0</v>
          </cell>
          <cell r="AM316">
            <v>82360.94</v>
          </cell>
          <cell r="AN316">
            <v>0</v>
          </cell>
          <cell r="AO316">
            <v>626615.16</v>
          </cell>
          <cell r="AP316">
            <v>1826.53</v>
          </cell>
          <cell r="AQ316">
            <v>0</v>
          </cell>
          <cell r="AR316">
            <v>0</v>
          </cell>
          <cell r="AS316">
            <v>111301.37</v>
          </cell>
          <cell r="AT316">
            <v>22398.6</v>
          </cell>
          <cell r="AU316">
            <v>12200</v>
          </cell>
          <cell r="AV316">
            <v>14090.46</v>
          </cell>
          <cell r="AW316">
            <v>9000</v>
          </cell>
          <cell r="AX316">
            <v>0</v>
          </cell>
          <cell r="AY316">
            <v>33066.57</v>
          </cell>
          <cell r="AZ316">
            <v>16270.93</v>
          </cell>
          <cell r="BA316">
            <v>83299.25</v>
          </cell>
          <cell r="BB316">
            <v>4201.45</v>
          </cell>
          <cell r="BC316">
            <v>3882.18</v>
          </cell>
          <cell r="BD316">
            <v>0</v>
          </cell>
          <cell r="BE316">
            <v>0</v>
          </cell>
          <cell r="BF316">
            <v>0</v>
          </cell>
          <cell r="BG316">
            <v>372590</v>
          </cell>
          <cell r="BH316">
            <v>1723.62</v>
          </cell>
          <cell r="BI316">
            <v>328479.61</v>
          </cell>
          <cell r="BJ316">
            <v>43547.82</v>
          </cell>
          <cell r="BK316">
            <v>331736.8</v>
          </cell>
        </row>
        <row r="317">
          <cell r="L317" t="str">
            <v>8011116.816018</v>
          </cell>
          <cell r="M317">
            <v>0</v>
          </cell>
          <cell r="N317">
            <v>0</v>
          </cell>
          <cell r="O317">
            <v>0</v>
          </cell>
          <cell r="P317">
            <v>0</v>
          </cell>
          <cell r="Q317">
            <v>0</v>
          </cell>
          <cell r="R317">
            <v>0</v>
          </cell>
          <cell r="S317">
            <v>340</v>
          </cell>
          <cell r="T317">
            <v>340</v>
          </cell>
          <cell r="U317">
            <v>340</v>
          </cell>
          <cell r="V317">
            <v>340</v>
          </cell>
          <cell r="W317">
            <v>340</v>
          </cell>
          <cell r="X317">
            <v>340</v>
          </cell>
          <cell r="Y317">
            <v>0</v>
          </cell>
          <cell r="Z317">
            <v>0</v>
          </cell>
          <cell r="AA317">
            <v>0</v>
          </cell>
          <cell r="AB317">
            <v>0</v>
          </cell>
          <cell r="AC317">
            <v>0</v>
          </cell>
          <cell r="AD317">
            <v>3260</v>
          </cell>
          <cell r="AE317">
            <v>17260</v>
          </cell>
          <cell r="AF317">
            <v>17260</v>
          </cell>
          <cell r="AG317">
            <v>17260</v>
          </cell>
          <cell r="AH317">
            <v>17260</v>
          </cell>
          <cell r="AI317">
            <v>17260</v>
          </cell>
          <cell r="AJ317">
            <v>21544.560000000001</v>
          </cell>
          <cell r="AK317">
            <v>0</v>
          </cell>
          <cell r="AL317">
            <v>0</v>
          </cell>
          <cell r="AM317">
            <v>0</v>
          </cell>
          <cell r="AN317">
            <v>0</v>
          </cell>
          <cell r="AO317">
            <v>0</v>
          </cell>
          <cell r="AP317">
            <v>0</v>
          </cell>
          <cell r="AQ317">
            <v>0</v>
          </cell>
          <cell r="AR317">
            <v>0</v>
          </cell>
          <cell r="AS317">
            <v>340</v>
          </cell>
          <cell r="AT317">
            <v>0</v>
          </cell>
          <cell r="AU317">
            <v>0</v>
          </cell>
          <cell r="AV317">
            <v>0</v>
          </cell>
          <cell r="AW317">
            <v>0</v>
          </cell>
          <cell r="AX317">
            <v>0</v>
          </cell>
          <cell r="AY317">
            <v>0</v>
          </cell>
          <cell r="AZ317">
            <v>0</v>
          </cell>
          <cell r="BA317">
            <v>0</v>
          </cell>
          <cell r="BB317">
            <v>0</v>
          </cell>
          <cell r="BC317">
            <v>0</v>
          </cell>
          <cell r="BD317">
            <v>3260</v>
          </cell>
          <cell r="BE317">
            <v>14000</v>
          </cell>
          <cell r="BF317">
            <v>0</v>
          </cell>
          <cell r="BG317">
            <v>0</v>
          </cell>
          <cell r="BH317">
            <v>0</v>
          </cell>
          <cell r="BI317">
            <v>0</v>
          </cell>
          <cell r="BJ317">
            <v>4284.5600000000004</v>
          </cell>
          <cell r="BK317">
            <v>0</v>
          </cell>
        </row>
        <row r="318">
          <cell r="L318" t="str">
            <v>8011116.816019</v>
          </cell>
          <cell r="M318">
            <v>552.88</v>
          </cell>
          <cell r="N318">
            <v>13438.179999999998</v>
          </cell>
          <cell r="O318">
            <v>43504.369999999995</v>
          </cell>
          <cell r="P318">
            <v>43504.369999999995</v>
          </cell>
          <cell r="Q318">
            <v>68722.239999999991</v>
          </cell>
          <cell r="R318">
            <v>89676.829999999987</v>
          </cell>
          <cell r="S318">
            <v>104693.30999999998</v>
          </cell>
          <cell r="T318">
            <v>117714.99999999999</v>
          </cell>
          <cell r="U318">
            <v>218847.75</v>
          </cell>
          <cell r="V318">
            <v>220329.79</v>
          </cell>
          <cell r="W318">
            <v>220329.79</v>
          </cell>
          <cell r="X318">
            <v>227491.31</v>
          </cell>
          <cell r="Y318">
            <v>119882.59</v>
          </cell>
          <cell r="Z318">
            <v>199929.21</v>
          </cell>
          <cell r="AA318">
            <v>199929.21</v>
          </cell>
          <cell r="AB318">
            <v>222599.41</v>
          </cell>
          <cell r="AC318">
            <v>254505.99</v>
          </cell>
          <cell r="AD318">
            <v>586803.19999999995</v>
          </cell>
          <cell r="AE318">
            <v>594957.91999999993</v>
          </cell>
          <cell r="AF318">
            <v>731590.37999999989</v>
          </cell>
          <cell r="AG318">
            <v>1076965.1599999999</v>
          </cell>
          <cell r="AH318">
            <v>1076965.1599999999</v>
          </cell>
          <cell r="AI318">
            <v>1098215.1599999999</v>
          </cell>
          <cell r="AJ318">
            <v>1098215.1599999999</v>
          </cell>
          <cell r="AK318">
            <v>119533.71</v>
          </cell>
          <cell r="AL318">
            <v>0</v>
          </cell>
          <cell r="AM318">
            <v>552.88</v>
          </cell>
          <cell r="AN318">
            <v>12885.3</v>
          </cell>
          <cell r="AO318">
            <v>30066.19</v>
          </cell>
          <cell r="AP318">
            <v>0</v>
          </cell>
          <cell r="AQ318">
            <v>25217.87</v>
          </cell>
          <cell r="AR318">
            <v>20954.59</v>
          </cell>
          <cell r="AS318">
            <v>15016.48</v>
          </cell>
          <cell r="AT318">
            <v>13021.69</v>
          </cell>
          <cell r="AU318">
            <v>101132.75</v>
          </cell>
          <cell r="AV318">
            <v>1482.04</v>
          </cell>
          <cell r="AW318">
            <v>0</v>
          </cell>
          <cell r="AX318">
            <v>7161.52</v>
          </cell>
          <cell r="AY318">
            <v>119882.59</v>
          </cell>
          <cell r="AZ318">
            <v>80046.62</v>
          </cell>
          <cell r="BA318">
            <v>0</v>
          </cell>
          <cell r="BB318">
            <v>22670.2</v>
          </cell>
          <cell r="BC318">
            <v>31906.58</v>
          </cell>
          <cell r="BD318">
            <v>332297.21000000002</v>
          </cell>
          <cell r="BE318">
            <v>8154.72</v>
          </cell>
          <cell r="BF318">
            <v>136632.46</v>
          </cell>
          <cell r="BG318">
            <v>345374.78</v>
          </cell>
          <cell r="BH318">
            <v>0</v>
          </cell>
          <cell r="BI318">
            <v>21250</v>
          </cell>
          <cell r="BJ318">
            <v>0</v>
          </cell>
          <cell r="BK318">
            <v>119533.71</v>
          </cell>
        </row>
        <row r="319">
          <cell r="L319" t="str">
            <v>8011116.816020</v>
          </cell>
          <cell r="M319">
            <v>0</v>
          </cell>
          <cell r="N319">
            <v>0</v>
          </cell>
          <cell r="O319">
            <v>0</v>
          </cell>
          <cell r="P319">
            <v>0</v>
          </cell>
          <cell r="Q319">
            <v>0</v>
          </cell>
          <cell r="R319">
            <v>0</v>
          </cell>
          <cell r="S319">
            <v>28750</v>
          </cell>
          <cell r="T319">
            <v>28750</v>
          </cell>
          <cell r="U319">
            <v>28750</v>
          </cell>
          <cell r="V319">
            <v>28750</v>
          </cell>
          <cell r="W319">
            <v>28750</v>
          </cell>
          <cell r="X319">
            <v>28750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28750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L320" t="str">
            <v>8011116.816021</v>
          </cell>
          <cell r="M320">
            <v>42940.01</v>
          </cell>
          <cell r="N320">
            <v>42940.01</v>
          </cell>
          <cell r="O320">
            <v>44295.57</v>
          </cell>
          <cell r="P320">
            <v>46900.1</v>
          </cell>
          <cell r="Q320">
            <v>46900.1</v>
          </cell>
          <cell r="R320">
            <v>46900.1</v>
          </cell>
          <cell r="S320">
            <v>97150.1</v>
          </cell>
          <cell r="T320">
            <v>248446.35</v>
          </cell>
          <cell r="U320">
            <v>304254.34999999998</v>
          </cell>
          <cell r="V320">
            <v>304254.34999999998</v>
          </cell>
          <cell r="W320">
            <v>304254.34999999998</v>
          </cell>
          <cell r="X320">
            <v>305101.55</v>
          </cell>
          <cell r="Y320">
            <v>29677.06</v>
          </cell>
          <cell r="Z320">
            <v>372442.77999999997</v>
          </cell>
          <cell r="AA320">
            <v>372442.77999999997</v>
          </cell>
          <cell r="AB320">
            <v>409468.44999999995</v>
          </cell>
          <cell r="AC320">
            <v>474628.68999999994</v>
          </cell>
          <cell r="AD320">
            <v>483821.93999999994</v>
          </cell>
          <cell r="AE320">
            <v>487446.80999999994</v>
          </cell>
          <cell r="AF320">
            <v>490157.92999999993</v>
          </cell>
          <cell r="AG320">
            <v>490157.92999999993</v>
          </cell>
          <cell r="AH320">
            <v>490157.92999999993</v>
          </cell>
          <cell r="AI320">
            <v>532123.24999999988</v>
          </cell>
          <cell r="AJ320">
            <v>532123.24999999988</v>
          </cell>
          <cell r="AK320">
            <v>0</v>
          </cell>
          <cell r="AL320">
            <v>0</v>
          </cell>
          <cell r="AM320">
            <v>42940.01</v>
          </cell>
          <cell r="AN320">
            <v>0</v>
          </cell>
          <cell r="AO320">
            <v>1355.56</v>
          </cell>
          <cell r="AP320">
            <v>2604.5300000000002</v>
          </cell>
          <cell r="AQ320">
            <v>0</v>
          </cell>
          <cell r="AR320">
            <v>0</v>
          </cell>
          <cell r="AS320">
            <v>50250</v>
          </cell>
          <cell r="AT320">
            <v>151296.25</v>
          </cell>
          <cell r="AU320">
            <v>55808</v>
          </cell>
          <cell r="AV320">
            <v>0</v>
          </cell>
          <cell r="AW320">
            <v>0</v>
          </cell>
          <cell r="AX320">
            <v>847.2</v>
          </cell>
          <cell r="AY320">
            <v>29677.06</v>
          </cell>
          <cell r="AZ320">
            <v>342765.72</v>
          </cell>
          <cell r="BA320">
            <v>0</v>
          </cell>
          <cell r="BB320">
            <v>37025.67</v>
          </cell>
          <cell r="BC320">
            <v>65160.24</v>
          </cell>
          <cell r="BD320">
            <v>9193.25</v>
          </cell>
          <cell r="BE320">
            <v>3624.87</v>
          </cell>
          <cell r="BF320">
            <v>2711.12</v>
          </cell>
          <cell r="BG320">
            <v>0</v>
          </cell>
          <cell r="BH320">
            <v>0</v>
          </cell>
          <cell r="BI320">
            <v>41965.32</v>
          </cell>
          <cell r="BJ320">
            <v>0</v>
          </cell>
          <cell r="BK320">
            <v>0</v>
          </cell>
        </row>
        <row r="321">
          <cell r="L321" t="str">
            <v>8011116.816022</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L322" t="str">
            <v>8011116.816023</v>
          </cell>
          <cell r="M322">
            <v>0</v>
          </cell>
          <cell r="N322">
            <v>0</v>
          </cell>
          <cell r="O322">
            <v>3655</v>
          </cell>
          <cell r="P322">
            <v>3655</v>
          </cell>
          <cell r="Q322">
            <v>64386.32</v>
          </cell>
          <cell r="R322">
            <v>64386.32</v>
          </cell>
          <cell r="S322">
            <v>64386.32</v>
          </cell>
          <cell r="T322">
            <v>105640.73999999999</v>
          </cell>
          <cell r="U322">
            <v>136644.07999999999</v>
          </cell>
          <cell r="V322">
            <v>164512.01999999999</v>
          </cell>
          <cell r="W322">
            <v>164512.01999999999</v>
          </cell>
          <cell r="X322">
            <v>280512.02</v>
          </cell>
          <cell r="Y322">
            <v>0</v>
          </cell>
          <cell r="Z322">
            <v>47238.75</v>
          </cell>
          <cell r="AA322">
            <v>47238.75</v>
          </cell>
          <cell r="AB322">
            <v>47238.75</v>
          </cell>
          <cell r="AC322">
            <v>47238.75</v>
          </cell>
          <cell r="AD322">
            <v>47238.75</v>
          </cell>
          <cell r="AE322">
            <v>47238.75</v>
          </cell>
          <cell r="AF322">
            <v>47238.75</v>
          </cell>
          <cell r="AG322">
            <v>47238.75</v>
          </cell>
          <cell r="AH322">
            <v>47238.75</v>
          </cell>
          <cell r="AI322">
            <v>47238.75</v>
          </cell>
          <cell r="AJ322">
            <v>47238.75</v>
          </cell>
          <cell r="AK322">
            <v>0</v>
          </cell>
          <cell r="AL322">
            <v>0</v>
          </cell>
          <cell r="AM322">
            <v>0</v>
          </cell>
          <cell r="AN322">
            <v>0</v>
          </cell>
          <cell r="AO322">
            <v>3655</v>
          </cell>
          <cell r="AP322">
            <v>0</v>
          </cell>
          <cell r="AQ322">
            <v>60731.32</v>
          </cell>
          <cell r="AR322">
            <v>0</v>
          </cell>
          <cell r="AS322">
            <v>0</v>
          </cell>
          <cell r="AT322">
            <v>41254.42</v>
          </cell>
          <cell r="AU322">
            <v>31003.34</v>
          </cell>
          <cell r="AV322">
            <v>27867.94</v>
          </cell>
          <cell r="AW322">
            <v>0</v>
          </cell>
          <cell r="AX322">
            <v>116000</v>
          </cell>
          <cell r="AY322">
            <v>0</v>
          </cell>
          <cell r="AZ322">
            <v>47238.75</v>
          </cell>
          <cell r="BA322">
            <v>0</v>
          </cell>
          <cell r="BB322">
            <v>0</v>
          </cell>
          <cell r="BC322">
            <v>0</v>
          </cell>
          <cell r="BD322">
            <v>0</v>
          </cell>
          <cell r="BE322">
            <v>0</v>
          </cell>
          <cell r="BF322">
            <v>0</v>
          </cell>
          <cell r="BG322">
            <v>0</v>
          </cell>
          <cell r="BH322">
            <v>0</v>
          </cell>
          <cell r="BI322">
            <v>0</v>
          </cell>
          <cell r="BJ322">
            <v>0</v>
          </cell>
          <cell r="BK322">
            <v>0</v>
          </cell>
        </row>
        <row r="323">
          <cell r="L323" t="str">
            <v>8011116.816024</v>
          </cell>
          <cell r="M323">
            <v>8555.64</v>
          </cell>
          <cell r="N323">
            <v>9355.64</v>
          </cell>
          <cell r="O323">
            <v>9584.5299999999988</v>
          </cell>
          <cell r="P323">
            <v>43387.18</v>
          </cell>
          <cell r="Q323">
            <v>80208.45</v>
          </cell>
          <cell r="R323">
            <v>132211.84</v>
          </cell>
          <cell r="S323">
            <v>199621.99</v>
          </cell>
          <cell r="T323">
            <v>254636.53</v>
          </cell>
          <cell r="U323">
            <v>271323.07</v>
          </cell>
          <cell r="V323">
            <v>271323.07</v>
          </cell>
          <cell r="W323">
            <v>271323.07</v>
          </cell>
          <cell r="X323">
            <v>381039.66000000003</v>
          </cell>
          <cell r="Y323">
            <v>0</v>
          </cell>
          <cell r="Z323">
            <v>1669.9</v>
          </cell>
          <cell r="AA323">
            <v>11065.9</v>
          </cell>
          <cell r="AB323">
            <v>30088.67</v>
          </cell>
          <cell r="AC323">
            <v>35416.67</v>
          </cell>
          <cell r="AD323">
            <v>35416.67</v>
          </cell>
          <cell r="AE323">
            <v>442765.63999999996</v>
          </cell>
          <cell r="AF323">
            <v>961553.35</v>
          </cell>
          <cell r="AG323">
            <v>969729.80999999994</v>
          </cell>
          <cell r="AH323">
            <v>4662843.79</v>
          </cell>
          <cell r="AI323">
            <v>5182145.01</v>
          </cell>
          <cell r="AJ323">
            <v>5344256.34</v>
          </cell>
          <cell r="AK323">
            <v>0</v>
          </cell>
          <cell r="AL323">
            <v>0</v>
          </cell>
          <cell r="AM323">
            <v>8555.64</v>
          </cell>
          <cell r="AN323">
            <v>800</v>
          </cell>
          <cell r="AO323">
            <v>228.89</v>
          </cell>
          <cell r="AP323">
            <v>33802.65</v>
          </cell>
          <cell r="AQ323">
            <v>36821.269999999997</v>
          </cell>
          <cell r="AR323">
            <v>52003.39</v>
          </cell>
          <cell r="AS323">
            <v>67410.149999999994</v>
          </cell>
          <cell r="AT323">
            <v>55014.54</v>
          </cell>
          <cell r="AU323">
            <v>16686.54</v>
          </cell>
          <cell r="AV323">
            <v>0</v>
          </cell>
          <cell r="AW323">
            <v>0</v>
          </cell>
          <cell r="AX323">
            <v>109716.59</v>
          </cell>
          <cell r="AY323">
            <v>0</v>
          </cell>
          <cell r="AZ323">
            <v>1669.9</v>
          </cell>
          <cell r="BA323">
            <v>9396</v>
          </cell>
          <cell r="BB323">
            <v>19022.77</v>
          </cell>
          <cell r="BC323">
            <v>5328</v>
          </cell>
          <cell r="BD323">
            <v>0</v>
          </cell>
          <cell r="BE323">
            <v>407348.97</v>
          </cell>
          <cell r="BF323">
            <v>518787.71</v>
          </cell>
          <cell r="BG323">
            <v>8176.46</v>
          </cell>
          <cell r="BH323">
            <v>3693113.98</v>
          </cell>
          <cell r="BI323">
            <v>519301.22</v>
          </cell>
          <cell r="BJ323">
            <v>162111.32999999999</v>
          </cell>
          <cell r="BK323">
            <v>0</v>
          </cell>
        </row>
        <row r="324">
          <cell r="L324" t="str">
            <v>8011116.816025</v>
          </cell>
          <cell r="M324">
            <v>0</v>
          </cell>
          <cell r="N324">
            <v>0</v>
          </cell>
          <cell r="O324">
            <v>0</v>
          </cell>
          <cell r="P324">
            <v>1385.58</v>
          </cell>
          <cell r="Q324">
            <v>80747.14</v>
          </cell>
          <cell r="R324">
            <v>86958.62</v>
          </cell>
          <cell r="S324">
            <v>86958.62</v>
          </cell>
          <cell r="T324">
            <v>86958.62</v>
          </cell>
          <cell r="U324">
            <v>86958.62</v>
          </cell>
          <cell r="V324">
            <v>86958.62</v>
          </cell>
          <cell r="W324">
            <v>86958.62</v>
          </cell>
          <cell r="X324">
            <v>88174.62</v>
          </cell>
          <cell r="Y324">
            <v>0</v>
          </cell>
          <cell r="Z324">
            <v>0</v>
          </cell>
          <cell r="AA324">
            <v>304</v>
          </cell>
          <cell r="AB324">
            <v>826.5</v>
          </cell>
          <cell r="AC324">
            <v>4133.33</v>
          </cell>
          <cell r="AD324">
            <v>4133.33</v>
          </cell>
          <cell r="AE324">
            <v>7303.5599999999995</v>
          </cell>
          <cell r="AF324">
            <v>7303.5599999999995</v>
          </cell>
          <cell r="AG324">
            <v>9048.56</v>
          </cell>
          <cell r="AH324">
            <v>9048.56</v>
          </cell>
          <cell r="AI324">
            <v>34986.629999999997</v>
          </cell>
          <cell r="AJ324">
            <v>36372.21</v>
          </cell>
          <cell r="AK324">
            <v>0</v>
          </cell>
          <cell r="AL324">
            <v>0</v>
          </cell>
          <cell r="AM324">
            <v>0</v>
          </cell>
          <cell r="AN324">
            <v>0</v>
          </cell>
          <cell r="AO324">
            <v>0</v>
          </cell>
          <cell r="AP324">
            <v>1385.58</v>
          </cell>
          <cell r="AQ324">
            <v>79361.56</v>
          </cell>
          <cell r="AR324">
            <v>6211.48</v>
          </cell>
          <cell r="AS324">
            <v>0</v>
          </cell>
          <cell r="AT324">
            <v>0</v>
          </cell>
          <cell r="AU324">
            <v>0</v>
          </cell>
          <cell r="AV324">
            <v>0</v>
          </cell>
          <cell r="AW324">
            <v>0</v>
          </cell>
          <cell r="AX324">
            <v>1216</v>
          </cell>
          <cell r="AY324">
            <v>0</v>
          </cell>
          <cell r="AZ324">
            <v>0</v>
          </cell>
          <cell r="BA324">
            <v>304</v>
          </cell>
          <cell r="BB324">
            <v>522.5</v>
          </cell>
          <cell r="BC324">
            <v>3306.83</v>
          </cell>
          <cell r="BD324">
            <v>0</v>
          </cell>
          <cell r="BE324">
            <v>3170.23</v>
          </cell>
          <cell r="BF324">
            <v>0</v>
          </cell>
          <cell r="BG324">
            <v>1745</v>
          </cell>
          <cell r="BH324">
            <v>0</v>
          </cell>
          <cell r="BI324">
            <v>25938.07</v>
          </cell>
          <cell r="BJ324">
            <v>1385.58</v>
          </cell>
          <cell r="BK324">
            <v>0</v>
          </cell>
        </row>
        <row r="325">
          <cell r="L325" t="str">
            <v>8011116.816039</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L326" t="str">
            <v>8011117.801101.BASIC</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27062</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27062</v>
          </cell>
        </row>
        <row r="327">
          <cell r="L327" t="str">
            <v>8011117.801101.BP</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L328" t="str">
            <v>8011117.801101.DA</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10154</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10154</v>
          </cell>
        </row>
        <row r="329">
          <cell r="L329" t="str">
            <v>8011117.801101.DASE</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L330" t="str">
            <v>8011117.801101.HOUSE</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L331" t="str">
            <v>8011117.801101.LAUN</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L332" t="str">
            <v>8011117.801101.LEAV</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L333" t="str">
            <v>8011117.801101.OT</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L334" t="str">
            <v>8011117.801101.OTH</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L335" t="str">
            <v>8011117.801101.PF</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2706</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2706</v>
          </cell>
        </row>
        <row r="336">
          <cell r="L336" t="str">
            <v>8011117.801101.TEA</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row>
        <row r="337">
          <cell r="L337" t="str">
            <v>8011117.801101.SHIFT</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L338" t="str">
            <v>8011117.801101.WAGE</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L339" t="str">
            <v>8011117.801102.BASIC</v>
          </cell>
          <cell r="M339">
            <v>904639</v>
          </cell>
          <cell r="N339">
            <v>1787769</v>
          </cell>
          <cell r="O339">
            <v>2685895</v>
          </cell>
          <cell r="P339">
            <v>4539487</v>
          </cell>
          <cell r="Q339">
            <v>5670743</v>
          </cell>
          <cell r="R339">
            <v>6907790</v>
          </cell>
          <cell r="S339">
            <v>8093426</v>
          </cell>
          <cell r="T339">
            <v>9291802</v>
          </cell>
          <cell r="U339">
            <v>10657173</v>
          </cell>
          <cell r="V339">
            <v>11888470</v>
          </cell>
          <cell r="W339">
            <v>13108270</v>
          </cell>
          <cell r="X339">
            <v>14313332</v>
          </cell>
          <cell r="Y339">
            <v>1293546</v>
          </cell>
          <cell r="Z339">
            <v>2558012</v>
          </cell>
          <cell r="AA339">
            <v>3814762</v>
          </cell>
          <cell r="AB339">
            <v>5091384</v>
          </cell>
          <cell r="AC339">
            <v>6401957</v>
          </cell>
          <cell r="AD339">
            <v>7666235</v>
          </cell>
          <cell r="AE339">
            <v>8980239</v>
          </cell>
          <cell r="AF339">
            <v>10259223</v>
          </cell>
          <cell r="AG339">
            <v>11520289</v>
          </cell>
          <cell r="AH339">
            <v>12758178</v>
          </cell>
          <cell r="AI339">
            <v>13950792</v>
          </cell>
          <cell r="AJ339">
            <v>15162642</v>
          </cell>
          <cell r="AK339">
            <v>1415368</v>
          </cell>
          <cell r="AL339">
            <v>0</v>
          </cell>
          <cell r="AM339">
            <v>904639</v>
          </cell>
          <cell r="AN339">
            <v>883130</v>
          </cell>
          <cell r="AO339">
            <v>898126</v>
          </cell>
          <cell r="AP339">
            <v>1853592</v>
          </cell>
          <cell r="AQ339">
            <v>1131256</v>
          </cell>
          <cell r="AR339">
            <v>1237047</v>
          </cell>
          <cell r="AS339">
            <v>1185636</v>
          </cell>
          <cell r="AT339">
            <v>1198376</v>
          </cell>
          <cell r="AU339">
            <v>1365371</v>
          </cell>
          <cell r="AV339">
            <v>1231297</v>
          </cell>
          <cell r="AW339">
            <v>1219800</v>
          </cell>
          <cell r="AX339">
            <v>1205062</v>
          </cell>
          <cell r="AY339">
            <v>1293546</v>
          </cell>
          <cell r="AZ339">
            <v>1264466</v>
          </cell>
          <cell r="BA339">
            <v>1256750</v>
          </cell>
          <cell r="BB339">
            <v>1276622</v>
          </cell>
          <cell r="BC339">
            <v>1310573</v>
          </cell>
          <cell r="BD339">
            <v>1264278</v>
          </cell>
          <cell r="BE339">
            <v>1314004</v>
          </cell>
          <cell r="BF339">
            <v>1278984</v>
          </cell>
          <cell r="BG339">
            <v>1261066</v>
          </cell>
          <cell r="BH339">
            <v>1237889</v>
          </cell>
          <cell r="BI339">
            <v>1192614</v>
          </cell>
          <cell r="BJ339">
            <v>1211850</v>
          </cell>
          <cell r="BK339">
            <v>1415368</v>
          </cell>
        </row>
        <row r="340">
          <cell r="L340" t="str">
            <v>8011117.801102.DA</v>
          </cell>
          <cell r="M340">
            <v>303734</v>
          </cell>
          <cell r="N340">
            <v>601934</v>
          </cell>
          <cell r="O340">
            <v>907234</v>
          </cell>
          <cell r="P340">
            <v>1208984</v>
          </cell>
          <cell r="Q340">
            <v>1510734</v>
          </cell>
          <cell r="R340">
            <v>1808934</v>
          </cell>
          <cell r="S340">
            <v>2107951</v>
          </cell>
          <cell r="T340">
            <v>2402601</v>
          </cell>
          <cell r="U340">
            <v>2711451</v>
          </cell>
          <cell r="V340">
            <v>3009651</v>
          </cell>
          <cell r="W340">
            <v>3321506</v>
          </cell>
          <cell r="X340">
            <v>3641006</v>
          </cell>
          <cell r="Y340">
            <v>784447</v>
          </cell>
          <cell r="Z340">
            <v>1551384</v>
          </cell>
          <cell r="AA340">
            <v>2315916</v>
          </cell>
          <cell r="AB340">
            <v>3085223</v>
          </cell>
          <cell r="AC340">
            <v>3861658</v>
          </cell>
          <cell r="AD340">
            <v>4589776</v>
          </cell>
          <cell r="AE340">
            <v>5361369</v>
          </cell>
          <cell r="AF340">
            <v>6115592</v>
          </cell>
          <cell r="AG340">
            <v>6858021</v>
          </cell>
          <cell r="AH340">
            <v>7588745</v>
          </cell>
          <cell r="AI340">
            <v>8359485</v>
          </cell>
          <cell r="AJ340">
            <v>9146569</v>
          </cell>
          <cell r="AK340">
            <v>778489</v>
          </cell>
          <cell r="AL340">
            <v>0</v>
          </cell>
          <cell r="AM340">
            <v>303734</v>
          </cell>
          <cell r="AN340">
            <v>298200</v>
          </cell>
          <cell r="AO340">
            <v>305300</v>
          </cell>
          <cell r="AP340">
            <v>301750</v>
          </cell>
          <cell r="AQ340">
            <v>301750</v>
          </cell>
          <cell r="AR340">
            <v>298200</v>
          </cell>
          <cell r="AS340">
            <v>299017</v>
          </cell>
          <cell r="AT340">
            <v>294650</v>
          </cell>
          <cell r="AU340">
            <v>308850</v>
          </cell>
          <cell r="AV340">
            <v>298200</v>
          </cell>
          <cell r="AW340">
            <v>311855</v>
          </cell>
          <cell r="AX340">
            <v>319500</v>
          </cell>
          <cell r="AY340">
            <v>784447</v>
          </cell>
          <cell r="AZ340">
            <v>766937</v>
          </cell>
          <cell r="BA340">
            <v>764532</v>
          </cell>
          <cell r="BB340">
            <v>769307</v>
          </cell>
          <cell r="BC340">
            <v>776435</v>
          </cell>
          <cell r="BD340">
            <v>728118</v>
          </cell>
          <cell r="BE340">
            <v>771593</v>
          </cell>
          <cell r="BF340">
            <v>754223</v>
          </cell>
          <cell r="BG340">
            <v>742429</v>
          </cell>
          <cell r="BH340">
            <v>730724</v>
          </cell>
          <cell r="BI340">
            <v>770740</v>
          </cell>
          <cell r="BJ340">
            <v>787084</v>
          </cell>
          <cell r="BK340">
            <v>778489</v>
          </cell>
        </row>
        <row r="341">
          <cell r="L341" t="str">
            <v>8011117.801102.DASE</v>
          </cell>
          <cell r="M341">
            <v>0</v>
          </cell>
          <cell r="N341">
            <v>0</v>
          </cell>
          <cell r="O341">
            <v>0</v>
          </cell>
          <cell r="P341">
            <v>0</v>
          </cell>
          <cell r="Q341">
            <v>0</v>
          </cell>
          <cell r="R341">
            <v>0</v>
          </cell>
          <cell r="S341">
            <v>0</v>
          </cell>
          <cell r="T341">
            <v>0</v>
          </cell>
          <cell r="U341">
            <v>1207067</v>
          </cell>
          <cell r="V341">
            <v>1207067</v>
          </cell>
          <cell r="W341">
            <v>1207067</v>
          </cell>
          <cell r="X341">
            <v>1207067</v>
          </cell>
          <cell r="Y341">
            <v>0</v>
          </cell>
          <cell r="Z341">
            <v>0</v>
          </cell>
          <cell r="AA341">
            <v>0</v>
          </cell>
          <cell r="AB341">
            <v>0</v>
          </cell>
          <cell r="AC341">
            <v>0</v>
          </cell>
          <cell r="AD341">
            <v>0</v>
          </cell>
          <cell r="AE341">
            <v>0</v>
          </cell>
          <cell r="AF341">
            <v>0</v>
          </cell>
          <cell r="AG341">
            <v>1251226</v>
          </cell>
          <cell r="AH341">
            <v>1251226</v>
          </cell>
          <cell r="AI341">
            <v>1251226</v>
          </cell>
          <cell r="AJ341">
            <v>1251226</v>
          </cell>
          <cell r="AK341">
            <v>157565</v>
          </cell>
          <cell r="AL341">
            <v>0</v>
          </cell>
          <cell r="AM341">
            <v>0</v>
          </cell>
          <cell r="AN341">
            <v>0</v>
          </cell>
          <cell r="AO341">
            <v>0</v>
          </cell>
          <cell r="AP341">
            <v>0</v>
          </cell>
          <cell r="AQ341">
            <v>0</v>
          </cell>
          <cell r="AR341">
            <v>0</v>
          </cell>
          <cell r="AS341">
            <v>0</v>
          </cell>
          <cell r="AT341">
            <v>0</v>
          </cell>
          <cell r="AU341">
            <v>1207067</v>
          </cell>
          <cell r="AV341">
            <v>0</v>
          </cell>
          <cell r="AW341">
            <v>0</v>
          </cell>
          <cell r="AX341">
            <v>0</v>
          </cell>
          <cell r="AY341">
            <v>0</v>
          </cell>
          <cell r="AZ341">
            <v>0</v>
          </cell>
          <cell r="BA341">
            <v>0</v>
          </cell>
          <cell r="BB341">
            <v>0</v>
          </cell>
          <cell r="BC341">
            <v>0</v>
          </cell>
          <cell r="BD341">
            <v>0</v>
          </cell>
          <cell r="BE341">
            <v>0</v>
          </cell>
          <cell r="BF341">
            <v>0</v>
          </cell>
          <cell r="BG341">
            <v>1251226</v>
          </cell>
          <cell r="BH341">
            <v>0</v>
          </cell>
          <cell r="BI341">
            <v>0</v>
          </cell>
          <cell r="BJ341">
            <v>0</v>
          </cell>
          <cell r="BK341">
            <v>157565</v>
          </cell>
        </row>
        <row r="342">
          <cell r="L342" t="str">
            <v>8011117.801102.HOUSE</v>
          </cell>
          <cell r="M342">
            <v>69126</v>
          </cell>
          <cell r="N342">
            <v>137096</v>
          </cell>
          <cell r="O342">
            <v>206506</v>
          </cell>
          <cell r="P342">
            <v>329596</v>
          </cell>
          <cell r="Q342">
            <v>411886</v>
          </cell>
          <cell r="R342">
            <v>496396</v>
          </cell>
          <cell r="S342">
            <v>579413</v>
          </cell>
          <cell r="T342">
            <v>670723</v>
          </cell>
          <cell r="U342">
            <v>788108</v>
          </cell>
          <cell r="V342">
            <v>881778</v>
          </cell>
          <cell r="W342">
            <v>979371</v>
          </cell>
          <cell r="X342">
            <v>1079161</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69126</v>
          </cell>
          <cell r="AN342">
            <v>67970</v>
          </cell>
          <cell r="AO342">
            <v>69410</v>
          </cell>
          <cell r="AP342">
            <v>123090</v>
          </cell>
          <cell r="AQ342">
            <v>82290</v>
          </cell>
          <cell r="AR342">
            <v>84510</v>
          </cell>
          <cell r="AS342">
            <v>83017</v>
          </cell>
          <cell r="AT342">
            <v>91310</v>
          </cell>
          <cell r="AU342">
            <v>117385</v>
          </cell>
          <cell r="AV342">
            <v>93670</v>
          </cell>
          <cell r="AW342">
            <v>97593</v>
          </cell>
          <cell r="AX342">
            <v>99790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L343" t="str">
            <v>8011117.801102.LAUN</v>
          </cell>
          <cell r="M343">
            <v>7287</v>
          </cell>
          <cell r="N343">
            <v>14442</v>
          </cell>
          <cell r="O343">
            <v>21767</v>
          </cell>
          <cell r="P343">
            <v>246607</v>
          </cell>
          <cell r="Q343">
            <v>308247</v>
          </cell>
          <cell r="R343">
            <v>369342</v>
          </cell>
          <cell r="S343">
            <v>431179</v>
          </cell>
          <cell r="T343">
            <v>490674</v>
          </cell>
          <cell r="U343">
            <v>553794</v>
          </cell>
          <cell r="V343">
            <v>614739</v>
          </cell>
          <cell r="W343">
            <v>678473</v>
          </cell>
          <cell r="X343">
            <v>743768</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7287</v>
          </cell>
          <cell r="AN343">
            <v>7155</v>
          </cell>
          <cell r="AO343">
            <v>7325</v>
          </cell>
          <cell r="AP343">
            <v>224840</v>
          </cell>
          <cell r="AQ343">
            <v>61640</v>
          </cell>
          <cell r="AR343">
            <v>61095</v>
          </cell>
          <cell r="AS343">
            <v>61837</v>
          </cell>
          <cell r="AT343">
            <v>59495</v>
          </cell>
          <cell r="AU343">
            <v>63120</v>
          </cell>
          <cell r="AV343">
            <v>60945</v>
          </cell>
          <cell r="AW343">
            <v>63734</v>
          </cell>
          <cell r="AX343">
            <v>65295</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L344" t="str">
            <v>8011117.801102.LEAV</v>
          </cell>
          <cell r="M344">
            <v>0</v>
          </cell>
          <cell r="N344">
            <v>0</v>
          </cell>
          <cell r="O344">
            <v>0</v>
          </cell>
          <cell r="P344">
            <v>0</v>
          </cell>
          <cell r="Q344">
            <v>0</v>
          </cell>
          <cell r="R344">
            <v>0</v>
          </cell>
          <cell r="S344">
            <v>0</v>
          </cell>
          <cell r="T344">
            <v>5038</v>
          </cell>
          <cell r="U344">
            <v>5038</v>
          </cell>
          <cell r="V344">
            <v>5038</v>
          </cell>
          <cell r="W344">
            <v>5038</v>
          </cell>
          <cell r="X344">
            <v>793917</v>
          </cell>
          <cell r="Y344">
            <v>0</v>
          </cell>
          <cell r="Z344">
            <v>0</v>
          </cell>
          <cell r="AA344">
            <v>0</v>
          </cell>
          <cell r="AB344">
            <v>0</v>
          </cell>
          <cell r="AC344">
            <v>-3125</v>
          </cell>
          <cell r="AD344">
            <v>-3125</v>
          </cell>
          <cell r="AE344">
            <v>-3125</v>
          </cell>
          <cell r="AF344">
            <v>-3125</v>
          </cell>
          <cell r="AG344">
            <v>-3125</v>
          </cell>
          <cell r="AH344">
            <v>-3125</v>
          </cell>
          <cell r="AI344">
            <v>-3125</v>
          </cell>
          <cell r="AJ344">
            <v>803779</v>
          </cell>
          <cell r="AK344">
            <v>86970</v>
          </cell>
          <cell r="AL344">
            <v>0</v>
          </cell>
          <cell r="AM344">
            <v>0</v>
          </cell>
          <cell r="AN344">
            <v>0</v>
          </cell>
          <cell r="AO344">
            <v>0</v>
          </cell>
          <cell r="AP344">
            <v>0</v>
          </cell>
          <cell r="AQ344">
            <v>0</v>
          </cell>
          <cell r="AR344">
            <v>0</v>
          </cell>
          <cell r="AS344">
            <v>0</v>
          </cell>
          <cell r="AT344">
            <v>5038</v>
          </cell>
          <cell r="AU344">
            <v>0</v>
          </cell>
          <cell r="AV344">
            <v>0</v>
          </cell>
          <cell r="AW344">
            <v>0</v>
          </cell>
          <cell r="AX344">
            <v>788879</v>
          </cell>
          <cell r="AY344">
            <v>0</v>
          </cell>
          <cell r="AZ344">
            <v>0</v>
          </cell>
          <cell r="BA344">
            <v>0</v>
          </cell>
          <cell r="BB344">
            <v>0</v>
          </cell>
          <cell r="BC344">
            <v>-3125</v>
          </cell>
          <cell r="BD344">
            <v>0</v>
          </cell>
          <cell r="BE344">
            <v>0</v>
          </cell>
          <cell r="BF344">
            <v>0</v>
          </cell>
          <cell r="BG344">
            <v>0</v>
          </cell>
          <cell r="BH344">
            <v>0</v>
          </cell>
          <cell r="BI344">
            <v>0</v>
          </cell>
          <cell r="BJ344">
            <v>806904</v>
          </cell>
          <cell r="BK344">
            <v>86970</v>
          </cell>
        </row>
        <row r="345">
          <cell r="L345" t="str">
            <v>8011117.801102.OT</v>
          </cell>
          <cell r="M345">
            <v>0</v>
          </cell>
          <cell r="N345">
            <v>35685</v>
          </cell>
          <cell r="O345">
            <v>159448</v>
          </cell>
          <cell r="P345">
            <v>461382</v>
          </cell>
          <cell r="Q345">
            <v>1244565</v>
          </cell>
          <cell r="R345">
            <v>2037437</v>
          </cell>
          <cell r="S345">
            <v>2967014</v>
          </cell>
          <cell r="T345">
            <v>3026237</v>
          </cell>
          <cell r="U345">
            <v>3371129</v>
          </cell>
          <cell r="V345">
            <v>3806108</v>
          </cell>
          <cell r="W345">
            <v>3978325</v>
          </cell>
          <cell r="X345">
            <v>3984587</v>
          </cell>
          <cell r="Y345">
            <v>0</v>
          </cell>
          <cell r="Z345">
            <v>23055</v>
          </cell>
          <cell r="AA345">
            <v>53673</v>
          </cell>
          <cell r="AB345">
            <v>201932</v>
          </cell>
          <cell r="AC345">
            <v>994344</v>
          </cell>
          <cell r="AD345">
            <v>2160288</v>
          </cell>
          <cell r="AE345">
            <v>3475704</v>
          </cell>
          <cell r="AF345">
            <v>3867429</v>
          </cell>
          <cell r="AG345">
            <v>4337018</v>
          </cell>
          <cell r="AH345">
            <v>4706852</v>
          </cell>
          <cell r="AI345">
            <v>4880273</v>
          </cell>
          <cell r="AJ345">
            <v>4913276</v>
          </cell>
          <cell r="AK345">
            <v>31695</v>
          </cell>
          <cell r="AL345">
            <v>0</v>
          </cell>
          <cell r="AM345">
            <v>0</v>
          </cell>
          <cell r="AN345">
            <v>35685</v>
          </cell>
          <cell r="AO345">
            <v>123763</v>
          </cell>
          <cell r="AP345">
            <v>301934</v>
          </cell>
          <cell r="AQ345">
            <v>783183</v>
          </cell>
          <cell r="AR345">
            <v>792872</v>
          </cell>
          <cell r="AS345">
            <v>929577</v>
          </cell>
          <cell r="AT345">
            <v>59223</v>
          </cell>
          <cell r="AU345">
            <v>344892</v>
          </cell>
          <cell r="AV345">
            <v>434979</v>
          </cell>
          <cell r="AW345">
            <v>172217</v>
          </cell>
          <cell r="AX345">
            <v>6262</v>
          </cell>
          <cell r="AY345">
            <v>0</v>
          </cell>
          <cell r="AZ345">
            <v>23055</v>
          </cell>
          <cell r="BA345">
            <v>30618</v>
          </cell>
          <cell r="BB345">
            <v>148259</v>
          </cell>
          <cell r="BC345">
            <v>792412</v>
          </cell>
          <cell r="BD345">
            <v>1165944</v>
          </cell>
          <cell r="BE345">
            <v>1315416</v>
          </cell>
          <cell r="BF345">
            <v>391725</v>
          </cell>
          <cell r="BG345">
            <v>469589</v>
          </cell>
          <cell r="BH345">
            <v>369834</v>
          </cell>
          <cell r="BI345">
            <v>173421</v>
          </cell>
          <cell r="BJ345">
            <v>33003</v>
          </cell>
          <cell r="BK345">
            <v>31695</v>
          </cell>
        </row>
        <row r="346">
          <cell r="L346" t="str">
            <v>8011117.801102.SHIFT</v>
          </cell>
          <cell r="M346">
            <v>60</v>
          </cell>
          <cell r="N346">
            <v>29350</v>
          </cell>
          <cell r="O346">
            <v>117090</v>
          </cell>
          <cell r="P346">
            <v>249730</v>
          </cell>
          <cell r="Q346">
            <v>402450</v>
          </cell>
          <cell r="R346">
            <v>580330</v>
          </cell>
          <cell r="S346">
            <v>787860</v>
          </cell>
          <cell r="T346">
            <v>865345</v>
          </cell>
          <cell r="U346">
            <v>978075</v>
          </cell>
          <cell r="V346">
            <v>1130600</v>
          </cell>
          <cell r="W346">
            <v>1204400</v>
          </cell>
          <cell r="X346">
            <v>1285695</v>
          </cell>
          <cell r="Y346">
            <v>0</v>
          </cell>
          <cell r="Z346">
            <v>36820</v>
          </cell>
          <cell r="AA346">
            <v>78650</v>
          </cell>
          <cell r="AB346">
            <v>174255</v>
          </cell>
          <cell r="AC346">
            <v>331770</v>
          </cell>
          <cell r="AD346">
            <v>569010</v>
          </cell>
          <cell r="AE346">
            <v>819190</v>
          </cell>
          <cell r="AF346">
            <v>939015</v>
          </cell>
          <cell r="AG346">
            <v>1067755</v>
          </cell>
          <cell r="AH346">
            <v>1205400</v>
          </cell>
          <cell r="AI346">
            <v>1280845</v>
          </cell>
          <cell r="AJ346">
            <v>1342125</v>
          </cell>
          <cell r="AK346">
            <v>54930</v>
          </cell>
          <cell r="AL346">
            <v>0</v>
          </cell>
          <cell r="AM346">
            <v>60</v>
          </cell>
          <cell r="AN346">
            <v>29290</v>
          </cell>
          <cell r="AO346">
            <v>87740</v>
          </cell>
          <cell r="AP346">
            <v>132640</v>
          </cell>
          <cell r="AQ346">
            <v>152720</v>
          </cell>
          <cell r="AR346">
            <v>177880</v>
          </cell>
          <cell r="AS346">
            <v>207530</v>
          </cell>
          <cell r="AT346">
            <v>77485</v>
          </cell>
          <cell r="AU346">
            <v>112730</v>
          </cell>
          <cell r="AV346">
            <v>152525</v>
          </cell>
          <cell r="AW346">
            <v>73800</v>
          </cell>
          <cell r="AX346">
            <v>81295</v>
          </cell>
          <cell r="AY346">
            <v>0</v>
          </cell>
          <cell r="AZ346">
            <v>36820</v>
          </cell>
          <cell r="BA346">
            <v>41830</v>
          </cell>
          <cell r="BB346">
            <v>95605</v>
          </cell>
          <cell r="BC346">
            <v>157515</v>
          </cell>
          <cell r="BD346">
            <v>237240</v>
          </cell>
          <cell r="BE346">
            <v>250180</v>
          </cell>
          <cell r="BF346">
            <v>119825</v>
          </cell>
          <cell r="BG346">
            <v>128740</v>
          </cell>
          <cell r="BH346">
            <v>137645</v>
          </cell>
          <cell r="BI346">
            <v>75445</v>
          </cell>
          <cell r="BJ346">
            <v>61280</v>
          </cell>
          <cell r="BK346">
            <v>54930</v>
          </cell>
        </row>
        <row r="347">
          <cell r="L347" t="str">
            <v>8011117.801102.OTH</v>
          </cell>
          <cell r="M347">
            <v>354</v>
          </cell>
          <cell r="N347">
            <v>708</v>
          </cell>
          <cell r="O347">
            <v>1062</v>
          </cell>
          <cell r="P347">
            <v>1416</v>
          </cell>
          <cell r="Q347">
            <v>1770</v>
          </cell>
          <cell r="R347">
            <v>6372</v>
          </cell>
          <cell r="S347">
            <v>7434</v>
          </cell>
          <cell r="T347">
            <v>8496</v>
          </cell>
          <cell r="U347">
            <v>9558</v>
          </cell>
          <cell r="V347">
            <v>10620</v>
          </cell>
          <cell r="W347">
            <v>11682</v>
          </cell>
          <cell r="X347">
            <v>12744</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354</v>
          </cell>
          <cell r="AN347">
            <v>354</v>
          </cell>
          <cell r="AO347">
            <v>354</v>
          </cell>
          <cell r="AP347">
            <v>354</v>
          </cell>
          <cell r="AQ347">
            <v>354</v>
          </cell>
          <cell r="AR347">
            <v>4602</v>
          </cell>
          <cell r="AS347">
            <v>1062</v>
          </cell>
          <cell r="AT347">
            <v>1062</v>
          </cell>
          <cell r="AU347">
            <v>1062</v>
          </cell>
          <cell r="AV347">
            <v>1062</v>
          </cell>
          <cell r="AW347">
            <v>1062</v>
          </cell>
          <cell r="AX347">
            <v>1062</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L348" t="str">
            <v>8011117.801102.PF</v>
          </cell>
          <cell r="M348">
            <v>89996</v>
          </cell>
          <cell r="N348">
            <v>177842</v>
          </cell>
          <cell r="O348">
            <v>267655</v>
          </cell>
          <cell r="P348">
            <v>453025</v>
          </cell>
          <cell r="Q348">
            <v>566150</v>
          </cell>
          <cell r="R348">
            <v>681934</v>
          </cell>
          <cell r="S348">
            <v>795723</v>
          </cell>
          <cell r="T348">
            <v>910785</v>
          </cell>
          <cell r="U348">
            <v>1042557</v>
          </cell>
          <cell r="V348">
            <v>1160886</v>
          </cell>
          <cell r="W348">
            <v>1279156</v>
          </cell>
          <cell r="X348">
            <v>1396602</v>
          </cell>
          <cell r="Y348">
            <v>126305</v>
          </cell>
          <cell r="Z348">
            <v>249717</v>
          </cell>
          <cell r="AA348">
            <v>372341</v>
          </cell>
          <cell r="AB348">
            <v>493328</v>
          </cell>
          <cell r="AC348">
            <v>617024</v>
          </cell>
          <cell r="AD348">
            <v>734401</v>
          </cell>
          <cell r="AE348">
            <v>858533</v>
          </cell>
          <cell r="AF348">
            <v>979152</v>
          </cell>
          <cell r="AG348">
            <v>1098435</v>
          </cell>
          <cell r="AH348">
            <v>1214955</v>
          </cell>
          <cell r="AI348">
            <v>1329249</v>
          </cell>
          <cell r="AJ348">
            <v>1446763</v>
          </cell>
          <cell r="AK348">
            <v>137865</v>
          </cell>
          <cell r="AL348">
            <v>0</v>
          </cell>
          <cell r="AM348">
            <v>89996</v>
          </cell>
          <cell r="AN348">
            <v>87846</v>
          </cell>
          <cell r="AO348">
            <v>89813</v>
          </cell>
          <cell r="AP348">
            <v>185370</v>
          </cell>
          <cell r="AQ348">
            <v>113125</v>
          </cell>
          <cell r="AR348">
            <v>115784</v>
          </cell>
          <cell r="AS348">
            <v>113789</v>
          </cell>
          <cell r="AT348">
            <v>115062</v>
          </cell>
          <cell r="AU348">
            <v>131772</v>
          </cell>
          <cell r="AV348">
            <v>118329</v>
          </cell>
          <cell r="AW348">
            <v>118270</v>
          </cell>
          <cell r="AX348">
            <v>117446</v>
          </cell>
          <cell r="AY348">
            <v>126305</v>
          </cell>
          <cell r="AZ348">
            <v>123412</v>
          </cell>
          <cell r="BA348">
            <v>122624</v>
          </cell>
          <cell r="BB348">
            <v>120987</v>
          </cell>
          <cell r="BC348">
            <v>123696</v>
          </cell>
          <cell r="BD348">
            <v>117377</v>
          </cell>
          <cell r="BE348">
            <v>124132</v>
          </cell>
          <cell r="BF348">
            <v>120619</v>
          </cell>
          <cell r="BG348">
            <v>119283</v>
          </cell>
          <cell r="BH348">
            <v>116520</v>
          </cell>
          <cell r="BI348">
            <v>114294</v>
          </cell>
          <cell r="BJ348">
            <v>117514</v>
          </cell>
          <cell r="BK348">
            <v>137865</v>
          </cell>
        </row>
        <row r="349">
          <cell r="L349" t="str">
            <v>8011117.801102.TEA</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L350" t="str">
            <v>8011117.803301</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row>
        <row r="351">
          <cell r="L351" t="str">
            <v>8011117.803302</v>
          </cell>
          <cell r="M351">
            <v>0</v>
          </cell>
          <cell r="N351">
            <v>0</v>
          </cell>
          <cell r="O351">
            <v>0</v>
          </cell>
          <cell r="P351">
            <v>0</v>
          </cell>
          <cell r="Q351">
            <v>0</v>
          </cell>
          <cell r="R351">
            <v>0</v>
          </cell>
          <cell r="S351">
            <v>0</v>
          </cell>
          <cell r="T351">
            <v>826264</v>
          </cell>
          <cell r="U351">
            <v>826264</v>
          </cell>
          <cell r="V351">
            <v>826264</v>
          </cell>
          <cell r="W351">
            <v>826264</v>
          </cell>
          <cell r="X351">
            <v>826264</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826264</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row>
        <row r="352">
          <cell r="L352" t="str">
            <v>8011117.803303</v>
          </cell>
          <cell r="M352">
            <v>119595</v>
          </cell>
          <cell r="N352">
            <v>447273</v>
          </cell>
          <cell r="O352">
            <v>774951</v>
          </cell>
          <cell r="P352">
            <v>1102629</v>
          </cell>
          <cell r="Q352">
            <v>1430307</v>
          </cell>
          <cell r="R352">
            <v>1757985</v>
          </cell>
          <cell r="S352">
            <v>3274845.09</v>
          </cell>
          <cell r="T352">
            <v>4359832.6899999995</v>
          </cell>
          <cell r="U352">
            <v>4748627.2899999991</v>
          </cell>
          <cell r="V352">
            <v>5137421.8899999987</v>
          </cell>
          <cell r="W352">
            <v>5526216.4899999984</v>
          </cell>
          <cell r="X352">
            <v>3158016.4899999984</v>
          </cell>
          <cell r="Y352">
            <v>214915</v>
          </cell>
          <cell r="Z352">
            <v>429830</v>
          </cell>
          <cell r="AA352">
            <v>644745</v>
          </cell>
          <cell r="AB352">
            <v>859660</v>
          </cell>
          <cell r="AC352">
            <v>1131045</v>
          </cell>
          <cell r="AD352">
            <v>1343055</v>
          </cell>
          <cell r="AE352">
            <v>1695914.5</v>
          </cell>
          <cell r="AF352">
            <v>1794771.7</v>
          </cell>
          <cell r="AG352">
            <v>1893628.9</v>
          </cell>
          <cell r="AH352">
            <v>2685126.0999999996</v>
          </cell>
          <cell r="AI352">
            <v>2842383.3</v>
          </cell>
          <cell r="AJ352">
            <v>2941240.5</v>
          </cell>
          <cell r="AK352">
            <v>0</v>
          </cell>
          <cell r="AL352">
            <v>0</v>
          </cell>
          <cell r="AM352">
            <v>119595</v>
          </cell>
          <cell r="AN352">
            <v>327678</v>
          </cell>
          <cell r="AO352">
            <v>327678</v>
          </cell>
          <cell r="AP352">
            <v>327678</v>
          </cell>
          <cell r="AQ352">
            <v>327678</v>
          </cell>
          <cell r="AR352">
            <v>327678</v>
          </cell>
          <cell r="AS352">
            <v>1516860.09</v>
          </cell>
          <cell r="AT352">
            <v>1084987.6000000001</v>
          </cell>
          <cell r="AU352">
            <v>388794.6</v>
          </cell>
          <cell r="AV352">
            <v>388794.6</v>
          </cell>
          <cell r="AW352">
            <v>388794.6</v>
          </cell>
          <cell r="AX352">
            <v>-2368200</v>
          </cell>
          <cell r="AY352">
            <v>214915</v>
          </cell>
          <cell r="AZ352">
            <v>214915</v>
          </cell>
          <cell r="BA352">
            <v>214915</v>
          </cell>
          <cell r="BB352">
            <v>214915</v>
          </cell>
          <cell r="BC352">
            <v>271385</v>
          </cell>
          <cell r="BD352">
            <v>212010</v>
          </cell>
          <cell r="BE352">
            <v>352859.5</v>
          </cell>
          <cell r="BF352">
            <v>98857.2</v>
          </cell>
          <cell r="BG352">
            <v>98857.2</v>
          </cell>
          <cell r="BH352">
            <v>791497.2</v>
          </cell>
          <cell r="BI352">
            <v>157257.20000000001</v>
          </cell>
          <cell r="BJ352">
            <v>98857.2</v>
          </cell>
          <cell r="BK352">
            <v>0</v>
          </cell>
        </row>
        <row r="353">
          <cell r="L353" t="str">
            <v>8011117.803901</v>
          </cell>
          <cell r="M353">
            <v>28174</v>
          </cell>
          <cell r="N353">
            <v>94641</v>
          </cell>
          <cell r="O353">
            <v>125574</v>
          </cell>
          <cell r="P353">
            <v>156293</v>
          </cell>
          <cell r="Q353">
            <v>234877</v>
          </cell>
          <cell r="R353">
            <v>313514</v>
          </cell>
          <cell r="S353">
            <v>343751</v>
          </cell>
          <cell r="T353">
            <v>374630</v>
          </cell>
          <cell r="U353">
            <v>427342</v>
          </cell>
          <cell r="V353">
            <v>478605</v>
          </cell>
          <cell r="W353">
            <v>509868</v>
          </cell>
          <cell r="X353">
            <v>561101</v>
          </cell>
          <cell r="Y353">
            <v>36273</v>
          </cell>
          <cell r="Z353">
            <v>72546</v>
          </cell>
          <cell r="AA353">
            <v>101270</v>
          </cell>
          <cell r="AB353">
            <v>657467</v>
          </cell>
          <cell r="AC353">
            <v>701791</v>
          </cell>
          <cell r="AD353">
            <v>761556</v>
          </cell>
          <cell r="AE353">
            <v>798756</v>
          </cell>
          <cell r="AF353">
            <v>854991</v>
          </cell>
          <cell r="AG353">
            <v>886091</v>
          </cell>
          <cell r="AH353">
            <v>937191</v>
          </cell>
          <cell r="AI353">
            <v>971534</v>
          </cell>
          <cell r="AJ353">
            <v>1010039</v>
          </cell>
          <cell r="AK353">
            <v>34521</v>
          </cell>
          <cell r="AL353">
            <v>0</v>
          </cell>
          <cell r="AM353">
            <v>28174</v>
          </cell>
          <cell r="AN353">
            <v>66467</v>
          </cell>
          <cell r="AO353">
            <v>30933</v>
          </cell>
          <cell r="AP353">
            <v>30719</v>
          </cell>
          <cell r="AQ353">
            <v>78584</v>
          </cell>
          <cell r="AR353">
            <v>78637</v>
          </cell>
          <cell r="AS353">
            <v>30237</v>
          </cell>
          <cell r="AT353">
            <v>30879</v>
          </cell>
          <cell r="AU353">
            <v>52712</v>
          </cell>
          <cell r="AV353">
            <v>51263</v>
          </cell>
          <cell r="AW353">
            <v>31263</v>
          </cell>
          <cell r="AX353">
            <v>51233</v>
          </cell>
          <cell r="AY353">
            <v>36273</v>
          </cell>
          <cell r="AZ353">
            <v>36273</v>
          </cell>
          <cell r="BA353">
            <v>28724</v>
          </cell>
          <cell r="BB353">
            <v>556197</v>
          </cell>
          <cell r="BC353">
            <v>44324</v>
          </cell>
          <cell r="BD353">
            <v>59765</v>
          </cell>
          <cell r="BE353">
            <v>37200</v>
          </cell>
          <cell r="BF353">
            <v>56235</v>
          </cell>
          <cell r="BG353">
            <v>31100</v>
          </cell>
          <cell r="BH353">
            <v>51100</v>
          </cell>
          <cell r="BI353">
            <v>34343</v>
          </cell>
          <cell r="BJ353">
            <v>38505</v>
          </cell>
          <cell r="BK353">
            <v>34521</v>
          </cell>
        </row>
        <row r="354">
          <cell r="L354" t="str">
            <v>8011117.803902</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L355" t="str">
            <v>8011117.803903</v>
          </cell>
          <cell r="M355">
            <v>17226</v>
          </cell>
          <cell r="N355">
            <v>109101.04</v>
          </cell>
          <cell r="O355">
            <v>131584.03999999998</v>
          </cell>
          <cell r="P355">
            <v>167041.03999999998</v>
          </cell>
          <cell r="Q355">
            <v>183822.03999999998</v>
          </cell>
          <cell r="R355">
            <v>200904.03999999998</v>
          </cell>
          <cell r="S355">
            <v>248569.03999999998</v>
          </cell>
          <cell r="T355">
            <v>302145.03999999998</v>
          </cell>
          <cell r="U355">
            <v>418387.52999999997</v>
          </cell>
          <cell r="V355">
            <v>462210.52999999997</v>
          </cell>
          <cell r="W355">
            <v>468909.52999999997</v>
          </cell>
          <cell r="X355">
            <v>505975.52999999997</v>
          </cell>
          <cell r="Y355">
            <v>30965</v>
          </cell>
          <cell r="Z355">
            <v>96585</v>
          </cell>
          <cell r="AA355">
            <v>136693</v>
          </cell>
          <cell r="AB355">
            <v>140791</v>
          </cell>
          <cell r="AC355">
            <v>207201</v>
          </cell>
          <cell r="AD355">
            <v>238197</v>
          </cell>
          <cell r="AE355">
            <v>349483</v>
          </cell>
          <cell r="AF355">
            <v>427071</v>
          </cell>
          <cell r="AG355">
            <v>536761.19999999995</v>
          </cell>
          <cell r="AH355">
            <v>627102.19999999995</v>
          </cell>
          <cell r="AI355">
            <v>738816.2</v>
          </cell>
          <cell r="AJ355">
            <v>781570.2</v>
          </cell>
          <cell r="AK355">
            <v>10558.75</v>
          </cell>
          <cell r="AL355">
            <v>0</v>
          </cell>
          <cell r="AM355">
            <v>17226</v>
          </cell>
          <cell r="AN355">
            <v>91875.04</v>
          </cell>
          <cell r="AO355">
            <v>22483</v>
          </cell>
          <cell r="AP355">
            <v>35457</v>
          </cell>
          <cell r="AQ355">
            <v>16781</v>
          </cell>
          <cell r="AR355">
            <v>17082</v>
          </cell>
          <cell r="AS355">
            <v>47665</v>
          </cell>
          <cell r="AT355">
            <v>53576</v>
          </cell>
          <cell r="AU355">
            <v>116242.49</v>
          </cell>
          <cell r="AV355">
            <v>43823</v>
          </cell>
          <cell r="AW355">
            <v>6699</v>
          </cell>
          <cell r="AX355">
            <v>37066</v>
          </cell>
          <cell r="AY355">
            <v>30965</v>
          </cell>
          <cell r="AZ355">
            <v>65620</v>
          </cell>
          <cell r="BA355">
            <v>40108</v>
          </cell>
          <cell r="BB355">
            <v>4098</v>
          </cell>
          <cell r="BC355">
            <v>66410</v>
          </cell>
          <cell r="BD355">
            <v>30996</v>
          </cell>
          <cell r="BE355">
            <v>111286</v>
          </cell>
          <cell r="BF355">
            <v>77588</v>
          </cell>
          <cell r="BG355">
            <v>109690.2</v>
          </cell>
          <cell r="BH355">
            <v>90341</v>
          </cell>
          <cell r="BI355">
            <v>111714</v>
          </cell>
          <cell r="BJ355">
            <v>42754</v>
          </cell>
          <cell r="BK355">
            <v>10558.75</v>
          </cell>
        </row>
        <row r="356">
          <cell r="L356" t="str">
            <v>8011117.803904</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L357" t="str">
            <v>8011117.803905</v>
          </cell>
          <cell r="M357">
            <v>282944</v>
          </cell>
          <cell r="N357">
            <v>560744</v>
          </cell>
          <cell r="O357">
            <v>841844</v>
          </cell>
          <cell r="P357">
            <v>1122944</v>
          </cell>
          <cell r="Q357">
            <v>1404044</v>
          </cell>
          <cell r="R357">
            <v>1689044</v>
          </cell>
          <cell r="S357">
            <v>1970603</v>
          </cell>
          <cell r="T357">
            <v>2246303</v>
          </cell>
          <cell r="U357">
            <v>2535203</v>
          </cell>
          <cell r="V357">
            <v>2814203</v>
          </cell>
          <cell r="W357">
            <v>3105896</v>
          </cell>
          <cell r="X357">
            <v>3404696</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282944</v>
          </cell>
          <cell r="AN357">
            <v>277800</v>
          </cell>
          <cell r="AO357">
            <v>281100</v>
          </cell>
          <cell r="AP357">
            <v>281100</v>
          </cell>
          <cell r="AQ357">
            <v>281100</v>
          </cell>
          <cell r="AR357">
            <v>285000</v>
          </cell>
          <cell r="AS357">
            <v>281559</v>
          </cell>
          <cell r="AT357">
            <v>275700</v>
          </cell>
          <cell r="AU357">
            <v>288900</v>
          </cell>
          <cell r="AV357">
            <v>279000</v>
          </cell>
          <cell r="AW357">
            <v>291693</v>
          </cell>
          <cell r="AX357">
            <v>298800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L358" t="str">
            <v>8011117.803906</v>
          </cell>
          <cell r="M358">
            <v>2205</v>
          </cell>
          <cell r="N358">
            <v>3621</v>
          </cell>
          <cell r="O358">
            <v>6921</v>
          </cell>
          <cell r="P358">
            <v>6921</v>
          </cell>
          <cell r="Q358">
            <v>6921</v>
          </cell>
          <cell r="R358">
            <v>6921</v>
          </cell>
          <cell r="S358">
            <v>6921</v>
          </cell>
          <cell r="T358">
            <v>6921</v>
          </cell>
          <cell r="U358">
            <v>7359</v>
          </cell>
          <cell r="V358">
            <v>7359</v>
          </cell>
          <cell r="W358">
            <v>7359</v>
          </cell>
          <cell r="X358">
            <v>9945</v>
          </cell>
          <cell r="Y358">
            <v>0</v>
          </cell>
          <cell r="Z358">
            <v>0</v>
          </cell>
          <cell r="AA358">
            <v>736</v>
          </cell>
          <cell r="AB358">
            <v>736</v>
          </cell>
          <cell r="AC358">
            <v>2242</v>
          </cell>
          <cell r="AD358">
            <v>2242</v>
          </cell>
          <cell r="AE358">
            <v>2242</v>
          </cell>
          <cell r="AF358">
            <v>7117</v>
          </cell>
          <cell r="AG358">
            <v>15934</v>
          </cell>
          <cell r="AH358">
            <v>16460</v>
          </cell>
          <cell r="AI358">
            <v>17339</v>
          </cell>
          <cell r="AJ358">
            <v>17339</v>
          </cell>
          <cell r="AK358">
            <v>0</v>
          </cell>
          <cell r="AL358">
            <v>0</v>
          </cell>
          <cell r="AM358">
            <v>2205</v>
          </cell>
          <cell r="AN358">
            <v>1416</v>
          </cell>
          <cell r="AO358">
            <v>3300</v>
          </cell>
          <cell r="AP358">
            <v>0</v>
          </cell>
          <cell r="AQ358">
            <v>0</v>
          </cell>
          <cell r="AR358">
            <v>0</v>
          </cell>
          <cell r="AS358">
            <v>0</v>
          </cell>
          <cell r="AT358">
            <v>0</v>
          </cell>
          <cell r="AU358">
            <v>438</v>
          </cell>
          <cell r="AV358">
            <v>0</v>
          </cell>
          <cell r="AW358">
            <v>0</v>
          </cell>
          <cell r="AX358">
            <v>2586</v>
          </cell>
          <cell r="AY358">
            <v>0</v>
          </cell>
          <cell r="AZ358">
            <v>0</v>
          </cell>
          <cell r="BA358">
            <v>736</v>
          </cell>
          <cell r="BB358">
            <v>0</v>
          </cell>
          <cell r="BC358">
            <v>1506</v>
          </cell>
          <cell r="BD358">
            <v>0</v>
          </cell>
          <cell r="BE358">
            <v>0</v>
          </cell>
          <cell r="BF358">
            <v>4875</v>
          </cell>
          <cell r="BG358">
            <v>8817</v>
          </cell>
          <cell r="BH358">
            <v>526</v>
          </cell>
          <cell r="BI358">
            <v>879</v>
          </cell>
          <cell r="BJ358">
            <v>0</v>
          </cell>
          <cell r="BK358">
            <v>0</v>
          </cell>
        </row>
        <row r="359">
          <cell r="L359" t="str">
            <v>8011117.804201</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L360" t="str">
            <v>8011117.803907</v>
          </cell>
          <cell r="M360">
            <v>87839</v>
          </cell>
          <cell r="N360">
            <v>87839</v>
          </cell>
          <cell r="O360">
            <v>87839</v>
          </cell>
          <cell r="P360">
            <v>87839</v>
          </cell>
          <cell r="Q360">
            <v>87839</v>
          </cell>
          <cell r="R360">
            <v>87839</v>
          </cell>
          <cell r="S360">
            <v>87839</v>
          </cell>
          <cell r="T360">
            <v>248096</v>
          </cell>
          <cell r="U360">
            <v>248096</v>
          </cell>
          <cell r="V360">
            <v>248096</v>
          </cell>
          <cell r="W360">
            <v>248096</v>
          </cell>
          <cell r="X360">
            <v>248096</v>
          </cell>
          <cell r="Y360">
            <v>0</v>
          </cell>
          <cell r="Z360">
            <v>0</v>
          </cell>
          <cell r="AA360">
            <v>0</v>
          </cell>
          <cell r="AB360">
            <v>0</v>
          </cell>
          <cell r="AC360">
            <v>474375</v>
          </cell>
          <cell r="AD360">
            <v>474375</v>
          </cell>
          <cell r="AE360">
            <v>474375</v>
          </cell>
          <cell r="AF360">
            <v>474375</v>
          </cell>
          <cell r="AG360">
            <v>474375</v>
          </cell>
          <cell r="AH360">
            <v>474375</v>
          </cell>
          <cell r="AI360">
            <v>474375</v>
          </cell>
          <cell r="AJ360">
            <v>474375</v>
          </cell>
          <cell r="AK360">
            <v>0</v>
          </cell>
          <cell r="AL360">
            <v>0</v>
          </cell>
          <cell r="AM360">
            <v>87839</v>
          </cell>
          <cell r="AN360">
            <v>0</v>
          </cell>
          <cell r="AO360">
            <v>0</v>
          </cell>
          <cell r="AP360">
            <v>0</v>
          </cell>
          <cell r="AQ360">
            <v>0</v>
          </cell>
          <cell r="AR360">
            <v>0</v>
          </cell>
          <cell r="AS360">
            <v>0</v>
          </cell>
          <cell r="AT360">
            <v>160257</v>
          </cell>
          <cell r="AU360">
            <v>0</v>
          </cell>
          <cell r="AV360">
            <v>0</v>
          </cell>
          <cell r="AW360">
            <v>0</v>
          </cell>
          <cell r="AX360">
            <v>0</v>
          </cell>
          <cell r="AY360">
            <v>0</v>
          </cell>
          <cell r="AZ360">
            <v>0</v>
          </cell>
          <cell r="BA360">
            <v>0</v>
          </cell>
          <cell r="BB360">
            <v>0</v>
          </cell>
          <cell r="BC360">
            <v>474375</v>
          </cell>
          <cell r="BD360">
            <v>0</v>
          </cell>
          <cell r="BE360">
            <v>0</v>
          </cell>
          <cell r="BF360">
            <v>0</v>
          </cell>
          <cell r="BG360">
            <v>0</v>
          </cell>
          <cell r="BH360">
            <v>0</v>
          </cell>
          <cell r="BI360">
            <v>0</v>
          </cell>
          <cell r="BJ360">
            <v>0</v>
          </cell>
          <cell r="BK360">
            <v>0</v>
          </cell>
        </row>
        <row r="361">
          <cell r="L361" t="str">
            <v>8011117.804301</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374821</v>
          </cell>
          <cell r="AE361">
            <v>374821</v>
          </cell>
          <cell r="AF361">
            <v>374821</v>
          </cell>
          <cell r="AG361">
            <v>374821</v>
          </cell>
          <cell r="AH361">
            <v>374821</v>
          </cell>
          <cell r="AI361">
            <v>374821</v>
          </cell>
          <cell r="AJ361">
            <v>374821</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374821</v>
          </cell>
          <cell r="BE361">
            <v>0</v>
          </cell>
          <cell r="BF361">
            <v>0</v>
          </cell>
          <cell r="BG361">
            <v>0</v>
          </cell>
          <cell r="BH361">
            <v>0</v>
          </cell>
          <cell r="BI361">
            <v>0</v>
          </cell>
          <cell r="BJ361">
            <v>0</v>
          </cell>
          <cell r="BK361">
            <v>0</v>
          </cell>
        </row>
        <row r="362">
          <cell r="L362" t="str">
            <v>8011117.814101</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L363" t="str">
            <v>8011117.814102</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L364" t="str">
            <v>8011117.821001</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L365" t="str">
            <v>8011117.805101.ACC</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L366" t="str">
            <v>8011117.805101.AIR</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L367" t="str">
            <v>8011117.805101.CAR</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L368" t="str">
            <v>8011117.805101.OTH</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row>
        <row r="369">
          <cell r="L369" t="str">
            <v>8011117.805102</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L370" t="str">
            <v>8011117.808401.OTHER</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L371" t="str">
            <v>8011117.809902</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L372" t="str">
            <v>8011117.805201</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row>
        <row r="373">
          <cell r="L373" t="str">
            <v>8011117.814201.CHEM</v>
          </cell>
          <cell r="M373">
            <v>0</v>
          </cell>
          <cell r="N373">
            <v>0</v>
          </cell>
          <cell r="O373">
            <v>0</v>
          </cell>
          <cell r="P373">
            <v>0</v>
          </cell>
          <cell r="Q373">
            <v>0</v>
          </cell>
          <cell r="R373">
            <v>0</v>
          </cell>
          <cell r="S373">
            <v>9598</v>
          </cell>
          <cell r="T373">
            <v>9598</v>
          </cell>
          <cell r="U373">
            <v>9598</v>
          </cell>
          <cell r="V373">
            <v>9598</v>
          </cell>
          <cell r="W373">
            <v>9598</v>
          </cell>
          <cell r="X373">
            <v>9598</v>
          </cell>
          <cell r="Y373">
            <v>0</v>
          </cell>
          <cell r="Z373">
            <v>0</v>
          </cell>
          <cell r="AA373">
            <v>0</v>
          </cell>
          <cell r="AB373">
            <v>0</v>
          </cell>
          <cell r="AC373">
            <v>-13000</v>
          </cell>
          <cell r="AD373">
            <v>73424.59</v>
          </cell>
          <cell r="AE373">
            <v>85395.59</v>
          </cell>
          <cell r="AF373">
            <v>85395.59</v>
          </cell>
          <cell r="AG373">
            <v>-139929.21</v>
          </cell>
          <cell r="AH373">
            <v>-139929.21</v>
          </cell>
          <cell r="AI373">
            <v>-139929.21</v>
          </cell>
          <cell r="AJ373">
            <v>-139929.21</v>
          </cell>
          <cell r="AK373">
            <v>0</v>
          </cell>
          <cell r="AL373">
            <v>0</v>
          </cell>
          <cell r="AM373">
            <v>0</v>
          </cell>
          <cell r="AN373">
            <v>0</v>
          </cell>
          <cell r="AO373">
            <v>0</v>
          </cell>
          <cell r="AP373">
            <v>0</v>
          </cell>
          <cell r="AQ373">
            <v>0</v>
          </cell>
          <cell r="AR373">
            <v>0</v>
          </cell>
          <cell r="AS373">
            <v>9598</v>
          </cell>
          <cell r="AT373">
            <v>0</v>
          </cell>
          <cell r="AU373">
            <v>0</v>
          </cell>
          <cell r="AV373">
            <v>0</v>
          </cell>
          <cell r="AW373">
            <v>0</v>
          </cell>
          <cell r="AX373">
            <v>0</v>
          </cell>
          <cell r="AY373">
            <v>0</v>
          </cell>
          <cell r="AZ373">
            <v>0</v>
          </cell>
          <cell r="BA373">
            <v>0</v>
          </cell>
          <cell r="BB373">
            <v>0</v>
          </cell>
          <cell r="BC373">
            <v>-13000</v>
          </cell>
          <cell r="BD373">
            <v>86424.59</v>
          </cell>
          <cell r="BE373">
            <v>11971</v>
          </cell>
          <cell r="BF373">
            <v>0</v>
          </cell>
          <cell r="BG373">
            <v>-225324.79999999999</v>
          </cell>
          <cell r="BH373">
            <v>0</v>
          </cell>
          <cell r="BI373">
            <v>0</v>
          </cell>
          <cell r="BJ373">
            <v>0</v>
          </cell>
          <cell r="BK373">
            <v>0</v>
          </cell>
        </row>
        <row r="374">
          <cell r="L374" t="str">
            <v>8011117.814201.CAUST</v>
          </cell>
          <cell r="M374">
            <v>93124.72</v>
          </cell>
          <cell r="N374">
            <v>207739.76</v>
          </cell>
          <cell r="O374">
            <v>534636.16999999993</v>
          </cell>
          <cell r="P374">
            <v>912274.7</v>
          </cell>
          <cell r="Q374">
            <v>1318063.6599999999</v>
          </cell>
          <cell r="R374">
            <v>1839355.42</v>
          </cell>
          <cell r="S374">
            <v>2131993.5699999998</v>
          </cell>
          <cell r="T374">
            <v>2493040.6199999996</v>
          </cell>
          <cell r="U374">
            <v>2879901.9299999997</v>
          </cell>
          <cell r="V374">
            <v>3018488.28</v>
          </cell>
          <cell r="W374">
            <v>3099875.63</v>
          </cell>
          <cell r="X374">
            <v>3221537.3</v>
          </cell>
          <cell r="Y374">
            <v>137359.95000000001</v>
          </cell>
          <cell r="Z374">
            <v>216004.33000000002</v>
          </cell>
          <cell r="AA374">
            <v>394331.03</v>
          </cell>
          <cell r="AB374">
            <v>715319.09000000008</v>
          </cell>
          <cell r="AC374">
            <v>955595.40000000014</v>
          </cell>
          <cell r="AD374">
            <v>1439161.6</v>
          </cell>
          <cell r="AE374">
            <v>1807544.4300000002</v>
          </cell>
          <cell r="AF374">
            <v>2036195.85</v>
          </cell>
          <cell r="AG374">
            <v>2279023.94</v>
          </cell>
          <cell r="AH374">
            <v>2405871</v>
          </cell>
          <cell r="AI374">
            <v>2485608.59</v>
          </cell>
          <cell r="AJ374">
            <v>2578342.5499999998</v>
          </cell>
          <cell r="AK374">
            <v>59012.52</v>
          </cell>
          <cell r="AL374">
            <v>0</v>
          </cell>
          <cell r="AM374">
            <v>93124.72</v>
          </cell>
          <cell r="AN374">
            <v>114615.03999999999</v>
          </cell>
          <cell r="AO374">
            <v>326896.40999999997</v>
          </cell>
          <cell r="AP374">
            <v>377638.53</v>
          </cell>
          <cell r="AQ374">
            <v>405788.96</v>
          </cell>
          <cell r="AR374">
            <v>521291.76</v>
          </cell>
          <cell r="AS374">
            <v>292638.15000000002</v>
          </cell>
          <cell r="AT374">
            <v>361047.05</v>
          </cell>
          <cell r="AU374">
            <v>386861.31</v>
          </cell>
          <cell r="AV374">
            <v>138586.35</v>
          </cell>
          <cell r="AW374">
            <v>81387.350000000006</v>
          </cell>
          <cell r="AX374">
            <v>121661.67</v>
          </cell>
          <cell r="AY374">
            <v>137359.95000000001</v>
          </cell>
          <cell r="AZ374">
            <v>78644.38</v>
          </cell>
          <cell r="BA374">
            <v>178326.7</v>
          </cell>
          <cell r="BB374">
            <v>320988.06</v>
          </cell>
          <cell r="BC374">
            <v>240276.31</v>
          </cell>
          <cell r="BD374">
            <v>483566.2</v>
          </cell>
          <cell r="BE374">
            <v>368382.83</v>
          </cell>
          <cell r="BF374">
            <v>228651.42</v>
          </cell>
          <cell r="BG374">
            <v>242828.09</v>
          </cell>
          <cell r="BH374">
            <v>126847.06</v>
          </cell>
          <cell r="BI374">
            <v>79737.59</v>
          </cell>
          <cell r="BJ374">
            <v>92733.96</v>
          </cell>
          <cell r="BK374">
            <v>59012.52</v>
          </cell>
        </row>
        <row r="375">
          <cell r="L375" t="str">
            <v>8011117.814201.ELECT</v>
          </cell>
          <cell r="M375">
            <v>75460.67</v>
          </cell>
          <cell r="N375">
            <v>275549.99</v>
          </cell>
          <cell r="O375">
            <v>587422.02</v>
          </cell>
          <cell r="P375">
            <v>838611.88</v>
          </cell>
          <cell r="Q375">
            <v>1269548.47</v>
          </cell>
          <cell r="R375">
            <v>1785876.6</v>
          </cell>
          <cell r="S375">
            <v>2282348.0300000003</v>
          </cell>
          <cell r="T375">
            <v>2565850.7000000002</v>
          </cell>
          <cell r="U375">
            <v>3106571.1</v>
          </cell>
          <cell r="V375">
            <v>3619352.0100000002</v>
          </cell>
          <cell r="W375">
            <v>3875236.2</v>
          </cell>
          <cell r="X375">
            <v>4019800.7800000003</v>
          </cell>
          <cell r="Y375">
            <v>155471.74</v>
          </cell>
          <cell r="Z375">
            <v>332189.90000000002</v>
          </cell>
          <cell r="AA375">
            <v>486201.14</v>
          </cell>
          <cell r="AB375">
            <v>773527.06</v>
          </cell>
          <cell r="AC375">
            <v>1025922.0800000001</v>
          </cell>
          <cell r="AD375">
            <v>1528197.82</v>
          </cell>
          <cell r="AE375">
            <v>1952130.1</v>
          </cell>
          <cell r="AF375">
            <v>2237586.41</v>
          </cell>
          <cell r="AG375">
            <v>2720511.79</v>
          </cell>
          <cell r="AH375">
            <v>3010283</v>
          </cell>
          <cell r="AI375">
            <v>3355292.32</v>
          </cell>
          <cell r="AJ375">
            <v>3601789.23</v>
          </cell>
          <cell r="AK375">
            <v>194070.42</v>
          </cell>
          <cell r="AL375">
            <v>0</v>
          </cell>
          <cell r="AM375">
            <v>75460.67</v>
          </cell>
          <cell r="AN375">
            <v>200089.32</v>
          </cell>
          <cell r="AO375">
            <v>311872.03000000003</v>
          </cell>
          <cell r="AP375">
            <v>251189.86</v>
          </cell>
          <cell r="AQ375">
            <v>430936.59</v>
          </cell>
          <cell r="AR375">
            <v>516328.13</v>
          </cell>
          <cell r="AS375">
            <v>496471.43</v>
          </cell>
          <cell r="AT375">
            <v>283502.67</v>
          </cell>
          <cell r="AU375">
            <v>540720.4</v>
          </cell>
          <cell r="AV375">
            <v>512780.91</v>
          </cell>
          <cell r="AW375">
            <v>255884.19</v>
          </cell>
          <cell r="AX375">
            <v>144564.57999999999</v>
          </cell>
          <cell r="AY375">
            <v>155471.74</v>
          </cell>
          <cell r="AZ375">
            <v>176718.16</v>
          </cell>
          <cell r="BA375">
            <v>154011.24</v>
          </cell>
          <cell r="BB375">
            <v>287325.92</v>
          </cell>
          <cell r="BC375">
            <v>252395.02</v>
          </cell>
          <cell r="BD375">
            <v>502275.74</v>
          </cell>
          <cell r="BE375">
            <v>423932.28</v>
          </cell>
          <cell r="BF375">
            <v>285456.31</v>
          </cell>
          <cell r="BG375">
            <v>482925.38</v>
          </cell>
          <cell r="BH375">
            <v>289771.21000000002</v>
          </cell>
          <cell r="BI375">
            <v>345009.32</v>
          </cell>
          <cell r="BJ375">
            <v>246496.91</v>
          </cell>
          <cell r="BK375">
            <v>194070.42</v>
          </cell>
        </row>
        <row r="376">
          <cell r="L376" t="str">
            <v>8011117.814201.INK</v>
          </cell>
          <cell r="M376">
            <v>7000</v>
          </cell>
          <cell r="N376">
            <v>42014.22</v>
          </cell>
          <cell r="O376">
            <v>99033.38</v>
          </cell>
          <cell r="P376">
            <v>147305.11000000002</v>
          </cell>
          <cell r="Q376">
            <v>211514.37000000002</v>
          </cell>
          <cell r="R376">
            <v>277078.53000000003</v>
          </cell>
          <cell r="S376">
            <v>455439.77</v>
          </cell>
          <cell r="T376">
            <v>515205.46</v>
          </cell>
          <cell r="U376">
            <v>559653.62</v>
          </cell>
          <cell r="V376">
            <v>582581.37</v>
          </cell>
          <cell r="W376">
            <v>594692.37</v>
          </cell>
          <cell r="X376">
            <v>614017.98</v>
          </cell>
          <cell r="Y376">
            <v>0</v>
          </cell>
          <cell r="Z376">
            <v>24700</v>
          </cell>
          <cell r="AA376">
            <v>42000.92</v>
          </cell>
          <cell r="AB376">
            <v>93458.32</v>
          </cell>
          <cell r="AC376">
            <v>165226.28000000003</v>
          </cell>
          <cell r="AD376">
            <v>245685.49000000005</v>
          </cell>
          <cell r="AE376">
            <v>281903.46000000008</v>
          </cell>
          <cell r="AF376">
            <v>381965.37000000011</v>
          </cell>
          <cell r="AG376">
            <v>407962.49000000011</v>
          </cell>
          <cell r="AH376">
            <v>432961.25000000012</v>
          </cell>
          <cell r="AI376">
            <v>446460.01000000013</v>
          </cell>
          <cell r="AJ376">
            <v>451710.01000000013</v>
          </cell>
          <cell r="AK376">
            <v>9248.77</v>
          </cell>
          <cell r="AL376">
            <v>0</v>
          </cell>
          <cell r="AM376">
            <v>7000</v>
          </cell>
          <cell r="AN376">
            <v>35014.22</v>
          </cell>
          <cell r="AO376">
            <v>57019.16</v>
          </cell>
          <cell r="AP376">
            <v>48271.73</v>
          </cell>
          <cell r="AQ376">
            <v>64209.26</v>
          </cell>
          <cell r="AR376">
            <v>65564.160000000003</v>
          </cell>
          <cell r="AS376">
            <v>178361.24</v>
          </cell>
          <cell r="AT376">
            <v>59765.69</v>
          </cell>
          <cell r="AU376">
            <v>44448.160000000003</v>
          </cell>
          <cell r="AV376">
            <v>22927.75</v>
          </cell>
          <cell r="AW376">
            <v>12111</v>
          </cell>
          <cell r="AX376">
            <v>19325.61</v>
          </cell>
          <cell r="AY376">
            <v>0</v>
          </cell>
          <cell r="AZ376">
            <v>24700</v>
          </cell>
          <cell r="BA376">
            <v>17300.919999999998</v>
          </cell>
          <cell r="BB376">
            <v>51457.4</v>
          </cell>
          <cell r="BC376">
            <v>71767.960000000006</v>
          </cell>
          <cell r="BD376">
            <v>80459.210000000006</v>
          </cell>
          <cell r="BE376">
            <v>36217.97</v>
          </cell>
          <cell r="BF376">
            <v>100061.91</v>
          </cell>
          <cell r="BG376">
            <v>25997.119999999999</v>
          </cell>
          <cell r="BH376">
            <v>24998.76</v>
          </cell>
          <cell r="BI376">
            <v>13498.76</v>
          </cell>
          <cell r="BJ376">
            <v>5250</v>
          </cell>
          <cell r="BK376">
            <v>9248.77</v>
          </cell>
        </row>
        <row r="377">
          <cell r="L377" t="str">
            <v>8011117.814201.LUBE</v>
          </cell>
          <cell r="M377">
            <v>72516.72</v>
          </cell>
          <cell r="N377">
            <v>410094.99</v>
          </cell>
          <cell r="O377">
            <v>859119.35</v>
          </cell>
          <cell r="P377">
            <v>1651995.67</v>
          </cell>
          <cell r="Q377">
            <v>2029083.31</v>
          </cell>
          <cell r="R377">
            <v>2536685.17</v>
          </cell>
          <cell r="S377">
            <v>3134528.41</v>
          </cell>
          <cell r="T377">
            <v>3731229.85</v>
          </cell>
          <cell r="U377">
            <v>4729351.18</v>
          </cell>
          <cell r="V377">
            <v>4936151.4799999995</v>
          </cell>
          <cell r="W377">
            <v>5200032.8999999994</v>
          </cell>
          <cell r="X377">
            <v>5317302.0299999993</v>
          </cell>
          <cell r="Y377">
            <v>72482.31</v>
          </cell>
          <cell r="Z377">
            <v>222630.79</v>
          </cell>
          <cell r="AA377">
            <v>604883.9</v>
          </cell>
          <cell r="AB377">
            <v>1180612.55</v>
          </cell>
          <cell r="AC377">
            <v>1866259.83</v>
          </cell>
          <cell r="AD377">
            <v>2789548.47</v>
          </cell>
          <cell r="AE377">
            <v>3785926.7700000005</v>
          </cell>
          <cell r="AF377">
            <v>4417748.1100000003</v>
          </cell>
          <cell r="AG377">
            <v>5028437.33</v>
          </cell>
          <cell r="AH377">
            <v>5335524.03</v>
          </cell>
          <cell r="AI377">
            <v>5612240.5700000003</v>
          </cell>
          <cell r="AJ377">
            <v>5729866.5800000001</v>
          </cell>
          <cell r="AK377">
            <v>56247.12</v>
          </cell>
          <cell r="AL377">
            <v>0</v>
          </cell>
          <cell r="AM377">
            <v>72516.72</v>
          </cell>
          <cell r="AN377">
            <v>337578.27</v>
          </cell>
          <cell r="AO377">
            <v>449024.36</v>
          </cell>
          <cell r="AP377">
            <v>792876.32</v>
          </cell>
          <cell r="AQ377">
            <v>377087.64</v>
          </cell>
          <cell r="AR377">
            <v>507601.86</v>
          </cell>
          <cell r="AS377">
            <v>597843.24</v>
          </cell>
          <cell r="AT377">
            <v>596701.43999999994</v>
          </cell>
          <cell r="AU377">
            <v>998121.33</v>
          </cell>
          <cell r="AV377">
            <v>206800.3</v>
          </cell>
          <cell r="AW377">
            <v>263881.42</v>
          </cell>
          <cell r="AX377">
            <v>117269.13</v>
          </cell>
          <cell r="AY377">
            <v>72482.31</v>
          </cell>
          <cell r="AZ377">
            <v>150148.48000000001</v>
          </cell>
          <cell r="BA377">
            <v>382253.11</v>
          </cell>
          <cell r="BB377">
            <v>575728.65</v>
          </cell>
          <cell r="BC377">
            <v>685647.28</v>
          </cell>
          <cell r="BD377">
            <v>923288.64</v>
          </cell>
          <cell r="BE377">
            <v>996378.3</v>
          </cell>
          <cell r="BF377">
            <v>631821.34</v>
          </cell>
          <cell r="BG377">
            <v>610689.22</v>
          </cell>
          <cell r="BH377">
            <v>307086.7</v>
          </cell>
          <cell r="BI377">
            <v>276716.53999999998</v>
          </cell>
          <cell r="BJ377">
            <v>117626.01</v>
          </cell>
          <cell r="BK377">
            <v>56247.12</v>
          </cell>
        </row>
        <row r="378">
          <cell r="L378" t="str">
            <v>8011117.814201.OTHER</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L379" t="str">
            <v>8011117.814201.WATER</v>
          </cell>
          <cell r="M379">
            <v>19021.39</v>
          </cell>
          <cell r="N379">
            <v>85278.96</v>
          </cell>
          <cell r="O379">
            <v>246840.03999999998</v>
          </cell>
          <cell r="P379">
            <v>420277.1</v>
          </cell>
          <cell r="Q379">
            <v>662588.78</v>
          </cell>
          <cell r="R379">
            <v>928966.9</v>
          </cell>
          <cell r="S379">
            <v>1119970.8</v>
          </cell>
          <cell r="T379">
            <v>1453134.57</v>
          </cell>
          <cell r="U379">
            <v>1850477.81</v>
          </cell>
          <cell r="V379">
            <v>2246839.5300000003</v>
          </cell>
          <cell r="W379">
            <v>2471056.37</v>
          </cell>
          <cell r="X379">
            <v>2573675.77</v>
          </cell>
          <cell r="Y379">
            <v>97630.080000000002</v>
          </cell>
          <cell r="Z379">
            <v>287548.79999999999</v>
          </cell>
          <cell r="AA379">
            <v>495270.91</v>
          </cell>
          <cell r="AB379">
            <v>779577.59</v>
          </cell>
          <cell r="AC379">
            <v>1179729.01</v>
          </cell>
          <cell r="AD379">
            <v>1692071.79</v>
          </cell>
          <cell r="AE379">
            <v>2058436.87</v>
          </cell>
          <cell r="AF379">
            <v>2454635.0100000002</v>
          </cell>
          <cell r="AG379">
            <v>2884286.0900000003</v>
          </cell>
          <cell r="AH379">
            <v>3232063.37</v>
          </cell>
          <cell r="AI379">
            <v>3452900.04</v>
          </cell>
          <cell r="AJ379">
            <v>3563399.31</v>
          </cell>
          <cell r="AK379">
            <v>92648.16</v>
          </cell>
          <cell r="AL379">
            <v>0</v>
          </cell>
          <cell r="AM379">
            <v>19021.39</v>
          </cell>
          <cell r="AN379">
            <v>66257.570000000007</v>
          </cell>
          <cell r="AO379">
            <v>161561.07999999999</v>
          </cell>
          <cell r="AP379">
            <v>173437.06</v>
          </cell>
          <cell r="AQ379">
            <v>242311.67999999999</v>
          </cell>
          <cell r="AR379">
            <v>266378.12</v>
          </cell>
          <cell r="AS379">
            <v>191003.9</v>
          </cell>
          <cell r="AT379">
            <v>333163.77</v>
          </cell>
          <cell r="AU379">
            <v>397343.24</v>
          </cell>
          <cell r="AV379">
            <v>396361.72</v>
          </cell>
          <cell r="AW379">
            <v>224216.84</v>
          </cell>
          <cell r="AX379">
            <v>102619.4</v>
          </cell>
          <cell r="AY379">
            <v>97630.080000000002</v>
          </cell>
          <cell r="AZ379">
            <v>189918.72</v>
          </cell>
          <cell r="BA379">
            <v>207722.11</v>
          </cell>
          <cell r="BB379">
            <v>284306.68</v>
          </cell>
          <cell r="BC379">
            <v>400151.42</v>
          </cell>
          <cell r="BD379">
            <v>512342.78</v>
          </cell>
          <cell r="BE379">
            <v>366365.08</v>
          </cell>
          <cell r="BF379">
            <v>396198.14</v>
          </cell>
          <cell r="BG379">
            <v>429651.08</v>
          </cell>
          <cell r="BH379">
            <v>347777.28000000003</v>
          </cell>
          <cell r="BI379">
            <v>220836.67</v>
          </cell>
          <cell r="BJ379">
            <v>110499.27</v>
          </cell>
          <cell r="BK379">
            <v>92648.16</v>
          </cell>
        </row>
        <row r="380">
          <cell r="L380" t="str">
            <v>8011117.814601</v>
          </cell>
          <cell r="M380">
            <v>700</v>
          </cell>
          <cell r="N380">
            <v>3325</v>
          </cell>
          <cell r="O380">
            <v>3325</v>
          </cell>
          <cell r="P380">
            <v>36670</v>
          </cell>
          <cell r="Q380">
            <v>36670</v>
          </cell>
          <cell r="R380">
            <v>36670</v>
          </cell>
          <cell r="S380">
            <v>57845</v>
          </cell>
          <cell r="T380">
            <v>57845</v>
          </cell>
          <cell r="U380">
            <v>57845</v>
          </cell>
          <cell r="V380">
            <v>59659</v>
          </cell>
          <cell r="W380">
            <v>60659</v>
          </cell>
          <cell r="X380">
            <v>62409</v>
          </cell>
          <cell r="Y380">
            <v>0</v>
          </cell>
          <cell r="Z380">
            <v>0</v>
          </cell>
          <cell r="AA380">
            <v>0</v>
          </cell>
          <cell r="AB380">
            <v>0</v>
          </cell>
          <cell r="AC380">
            <v>0</v>
          </cell>
          <cell r="AD380">
            <v>805</v>
          </cell>
          <cell r="AE380">
            <v>805</v>
          </cell>
          <cell r="AF380">
            <v>805</v>
          </cell>
          <cell r="AG380">
            <v>805</v>
          </cell>
          <cell r="AH380">
            <v>805</v>
          </cell>
          <cell r="AI380">
            <v>805</v>
          </cell>
          <cell r="AJ380">
            <v>805</v>
          </cell>
          <cell r="AK380">
            <v>0</v>
          </cell>
          <cell r="AL380">
            <v>0</v>
          </cell>
          <cell r="AM380">
            <v>700</v>
          </cell>
          <cell r="AN380">
            <v>2625</v>
          </cell>
          <cell r="AO380">
            <v>0</v>
          </cell>
          <cell r="AP380">
            <v>33345</v>
          </cell>
          <cell r="AQ380">
            <v>0</v>
          </cell>
          <cell r="AR380">
            <v>0</v>
          </cell>
          <cell r="AS380">
            <v>21175</v>
          </cell>
          <cell r="AT380">
            <v>0</v>
          </cell>
          <cell r="AU380">
            <v>0</v>
          </cell>
          <cell r="AV380">
            <v>1814</v>
          </cell>
          <cell r="AW380">
            <v>1000</v>
          </cell>
          <cell r="AX380">
            <v>1750</v>
          </cell>
          <cell r="AY380">
            <v>0</v>
          </cell>
          <cell r="AZ380">
            <v>0</v>
          </cell>
          <cell r="BA380">
            <v>0</v>
          </cell>
          <cell r="BB380">
            <v>0</v>
          </cell>
          <cell r="BC380">
            <v>0</v>
          </cell>
          <cell r="BD380">
            <v>805</v>
          </cell>
          <cell r="BE380">
            <v>0</v>
          </cell>
          <cell r="BF380">
            <v>0</v>
          </cell>
          <cell r="BG380">
            <v>0</v>
          </cell>
          <cell r="BH380">
            <v>0</v>
          </cell>
          <cell r="BI380">
            <v>0</v>
          </cell>
          <cell r="BJ380">
            <v>0</v>
          </cell>
          <cell r="BK380">
            <v>0</v>
          </cell>
        </row>
        <row r="381">
          <cell r="L381" t="str">
            <v>8011117.816003</v>
          </cell>
          <cell r="M381">
            <v>0</v>
          </cell>
          <cell r="N381">
            <v>0</v>
          </cell>
          <cell r="O381">
            <v>0</v>
          </cell>
          <cell r="P381">
            <v>-0.02</v>
          </cell>
          <cell r="Q381">
            <v>-0.02</v>
          </cell>
          <cell r="R381">
            <v>13177.98</v>
          </cell>
          <cell r="S381">
            <v>13177.98</v>
          </cell>
          <cell r="T381">
            <v>19813.98</v>
          </cell>
          <cell r="U381">
            <v>19813.98</v>
          </cell>
          <cell r="V381">
            <v>20809.98</v>
          </cell>
          <cell r="W381">
            <v>20809.98</v>
          </cell>
          <cell r="X381">
            <v>22809.98</v>
          </cell>
          <cell r="Y381">
            <v>0</v>
          </cell>
          <cell r="Z381">
            <v>0</v>
          </cell>
          <cell r="AA381">
            <v>0</v>
          </cell>
          <cell r="AB381">
            <v>0</v>
          </cell>
          <cell r="AC381">
            <v>900</v>
          </cell>
          <cell r="AD381">
            <v>900</v>
          </cell>
          <cell r="AE381">
            <v>900</v>
          </cell>
          <cell r="AF381">
            <v>900</v>
          </cell>
          <cell r="AG381">
            <v>900</v>
          </cell>
          <cell r="AH381">
            <v>900</v>
          </cell>
          <cell r="AI381">
            <v>900</v>
          </cell>
          <cell r="AJ381">
            <v>1770</v>
          </cell>
          <cell r="AK381">
            <v>1950</v>
          </cell>
          <cell r="AL381">
            <v>0</v>
          </cell>
          <cell r="AM381">
            <v>0</v>
          </cell>
          <cell r="AN381">
            <v>0</v>
          </cell>
          <cell r="AO381">
            <v>0</v>
          </cell>
          <cell r="AP381">
            <v>-0.02</v>
          </cell>
          <cell r="AQ381">
            <v>0</v>
          </cell>
          <cell r="AR381">
            <v>13178</v>
          </cell>
          <cell r="AS381">
            <v>0</v>
          </cell>
          <cell r="AT381">
            <v>6636</v>
          </cell>
          <cell r="AU381">
            <v>0</v>
          </cell>
          <cell r="AV381">
            <v>996</v>
          </cell>
          <cell r="AW381">
            <v>0</v>
          </cell>
          <cell r="AX381">
            <v>2000</v>
          </cell>
          <cell r="AY381">
            <v>0</v>
          </cell>
          <cell r="AZ381">
            <v>0</v>
          </cell>
          <cell r="BA381">
            <v>0</v>
          </cell>
          <cell r="BB381">
            <v>0</v>
          </cell>
          <cell r="BC381">
            <v>900</v>
          </cell>
          <cell r="BD381">
            <v>0</v>
          </cell>
          <cell r="BE381">
            <v>0</v>
          </cell>
          <cell r="BF381">
            <v>0</v>
          </cell>
          <cell r="BG381">
            <v>0</v>
          </cell>
          <cell r="BH381">
            <v>0</v>
          </cell>
          <cell r="BI381">
            <v>0</v>
          </cell>
          <cell r="BJ381">
            <v>870</v>
          </cell>
          <cell r="BK381">
            <v>1950</v>
          </cell>
        </row>
        <row r="382">
          <cell r="L382" t="str">
            <v>8011117.816004</v>
          </cell>
          <cell r="M382">
            <v>0</v>
          </cell>
          <cell r="N382">
            <v>0</v>
          </cell>
          <cell r="O382">
            <v>900</v>
          </cell>
          <cell r="P382">
            <v>900</v>
          </cell>
          <cell r="Q382">
            <v>900</v>
          </cell>
          <cell r="R382">
            <v>13736.7</v>
          </cell>
          <cell r="S382">
            <v>77695.320000000007</v>
          </cell>
          <cell r="T382">
            <v>80042.52</v>
          </cell>
          <cell r="U382">
            <v>80042.52</v>
          </cell>
          <cell r="V382">
            <v>81724.66</v>
          </cell>
          <cell r="W382">
            <v>85849.66</v>
          </cell>
          <cell r="X382">
            <v>143098.23000000001</v>
          </cell>
          <cell r="Y382">
            <v>39548</v>
          </cell>
          <cell r="Z382">
            <v>39693.68</v>
          </cell>
          <cell r="AA382">
            <v>79521.59</v>
          </cell>
          <cell r="AB382">
            <v>133369.62</v>
          </cell>
          <cell r="AC382">
            <v>142806.47</v>
          </cell>
          <cell r="AD382">
            <v>149047.96</v>
          </cell>
          <cell r="AE382">
            <v>217730.65999999997</v>
          </cell>
          <cell r="AF382">
            <v>270131.40999999997</v>
          </cell>
          <cell r="AG382">
            <v>270131.40999999997</v>
          </cell>
          <cell r="AH382">
            <v>270284.50999999995</v>
          </cell>
          <cell r="AI382">
            <v>266462.10999999993</v>
          </cell>
          <cell r="AJ382">
            <v>266687.10999999993</v>
          </cell>
          <cell r="AK382">
            <v>0</v>
          </cell>
          <cell r="AL382">
            <v>0</v>
          </cell>
          <cell r="AM382">
            <v>0</v>
          </cell>
          <cell r="AN382">
            <v>0</v>
          </cell>
          <cell r="AO382">
            <v>900</v>
          </cell>
          <cell r="AP382">
            <v>0</v>
          </cell>
          <cell r="AQ382">
            <v>0</v>
          </cell>
          <cell r="AR382">
            <v>12836.7</v>
          </cell>
          <cell r="AS382">
            <v>63958.62</v>
          </cell>
          <cell r="AT382">
            <v>2347.1999999999998</v>
          </cell>
          <cell r="AU382">
            <v>0</v>
          </cell>
          <cell r="AV382">
            <v>1682.14</v>
          </cell>
          <cell r="AW382">
            <v>4125</v>
          </cell>
          <cell r="AX382">
            <v>57248.57</v>
          </cell>
          <cell r="AY382">
            <v>39548</v>
          </cell>
          <cell r="AZ382">
            <v>145.68</v>
          </cell>
          <cell r="BA382">
            <v>39827.910000000003</v>
          </cell>
          <cell r="BB382">
            <v>53848.03</v>
          </cell>
          <cell r="BC382">
            <v>9436.85</v>
          </cell>
          <cell r="BD382">
            <v>6241.49</v>
          </cell>
          <cell r="BE382">
            <v>68682.7</v>
          </cell>
          <cell r="BF382">
            <v>52400.75</v>
          </cell>
          <cell r="BG382">
            <v>0</v>
          </cell>
          <cell r="BH382">
            <v>153.1</v>
          </cell>
          <cell r="BI382">
            <v>-3822.4</v>
          </cell>
          <cell r="BJ382">
            <v>225</v>
          </cell>
          <cell r="BK382">
            <v>0</v>
          </cell>
        </row>
        <row r="383">
          <cell r="L383" t="str">
            <v>8011117.816005</v>
          </cell>
          <cell r="M383">
            <v>0</v>
          </cell>
          <cell r="N383">
            <v>61576.480000000003</v>
          </cell>
          <cell r="O383">
            <v>92495.38</v>
          </cell>
          <cell r="P383">
            <v>112295.38</v>
          </cell>
          <cell r="Q383">
            <v>112295.38</v>
          </cell>
          <cell r="R383">
            <v>115756.70000000001</v>
          </cell>
          <cell r="S383">
            <v>147741.70000000001</v>
          </cell>
          <cell r="T383">
            <v>158055.65000000002</v>
          </cell>
          <cell r="U383">
            <v>169165.16000000003</v>
          </cell>
          <cell r="V383">
            <v>169165.16000000003</v>
          </cell>
          <cell r="W383">
            <v>169365.16000000003</v>
          </cell>
          <cell r="X383">
            <v>192940.16000000003</v>
          </cell>
          <cell r="Y383">
            <v>48000</v>
          </cell>
          <cell r="Z383">
            <v>52000</v>
          </cell>
          <cell r="AA383">
            <v>66556.740000000005</v>
          </cell>
          <cell r="AB383">
            <v>66556.740000000005</v>
          </cell>
          <cell r="AC383">
            <v>72797.73000000001</v>
          </cell>
          <cell r="AD383">
            <v>75476.720000000016</v>
          </cell>
          <cell r="AE383">
            <v>76448.920000000013</v>
          </cell>
          <cell r="AF383">
            <v>92180.85</v>
          </cell>
          <cell r="AG383">
            <v>92180.85</v>
          </cell>
          <cell r="AH383">
            <v>120993.75</v>
          </cell>
          <cell r="AI383">
            <v>175979.7</v>
          </cell>
          <cell r="AJ383">
            <v>176379.7</v>
          </cell>
          <cell r="AK383">
            <v>0</v>
          </cell>
          <cell r="AL383">
            <v>0</v>
          </cell>
          <cell r="AM383">
            <v>0</v>
          </cell>
          <cell r="AN383">
            <v>61576.480000000003</v>
          </cell>
          <cell r="AO383">
            <v>30918.9</v>
          </cell>
          <cell r="AP383">
            <v>19800</v>
          </cell>
          <cell r="AQ383">
            <v>0</v>
          </cell>
          <cell r="AR383">
            <v>3461.32</v>
          </cell>
          <cell r="AS383">
            <v>31985</v>
          </cell>
          <cell r="AT383">
            <v>10313.950000000001</v>
          </cell>
          <cell r="AU383">
            <v>11109.51</v>
          </cell>
          <cell r="AV383">
            <v>0</v>
          </cell>
          <cell r="AW383">
            <v>200</v>
          </cell>
          <cell r="AX383">
            <v>23575</v>
          </cell>
          <cell r="AY383">
            <v>48000</v>
          </cell>
          <cell r="AZ383">
            <v>4000</v>
          </cell>
          <cell r="BA383">
            <v>14556.74</v>
          </cell>
          <cell r="BB383">
            <v>0</v>
          </cell>
          <cell r="BC383">
            <v>6240.99</v>
          </cell>
          <cell r="BD383">
            <v>2678.99</v>
          </cell>
          <cell r="BE383">
            <v>972.2</v>
          </cell>
          <cell r="BF383">
            <v>15731.93</v>
          </cell>
          <cell r="BG383">
            <v>0</v>
          </cell>
          <cell r="BH383">
            <v>28812.9</v>
          </cell>
          <cell r="BI383">
            <v>54985.95</v>
          </cell>
          <cell r="BJ383">
            <v>400</v>
          </cell>
          <cell r="BK383">
            <v>0</v>
          </cell>
        </row>
        <row r="384">
          <cell r="L384" t="str">
            <v>8011117.816006</v>
          </cell>
          <cell r="M384">
            <v>0</v>
          </cell>
          <cell r="N384">
            <v>0</v>
          </cell>
          <cell r="O384">
            <v>0</v>
          </cell>
          <cell r="P384">
            <v>116834.22</v>
          </cell>
          <cell r="Q384">
            <v>116834.22</v>
          </cell>
          <cell r="R384">
            <v>116834.22</v>
          </cell>
          <cell r="S384">
            <v>116834.22</v>
          </cell>
          <cell r="T384">
            <v>147790.56</v>
          </cell>
          <cell r="U384">
            <v>187080.83</v>
          </cell>
          <cell r="V384">
            <v>208653.97999999998</v>
          </cell>
          <cell r="W384">
            <v>208653.97999999998</v>
          </cell>
          <cell r="X384">
            <v>221493.97999999998</v>
          </cell>
          <cell r="Y384">
            <v>110609</v>
          </cell>
          <cell r="Z384">
            <v>110609</v>
          </cell>
          <cell r="AA384">
            <v>125609</v>
          </cell>
          <cell r="AB384">
            <v>125609</v>
          </cell>
          <cell r="AC384">
            <v>125609</v>
          </cell>
          <cell r="AD384">
            <v>125609</v>
          </cell>
          <cell r="AE384">
            <v>160655.45000000001</v>
          </cell>
          <cell r="AF384">
            <v>189729.64</v>
          </cell>
          <cell r="AG384">
            <v>373134.44</v>
          </cell>
          <cell r="AH384">
            <v>404391.19</v>
          </cell>
          <cell r="AI384">
            <v>399949.26</v>
          </cell>
          <cell r="AJ384">
            <v>399949.26</v>
          </cell>
          <cell r="AK384">
            <v>0</v>
          </cell>
          <cell r="AL384">
            <v>0</v>
          </cell>
          <cell r="AM384">
            <v>0</v>
          </cell>
          <cell r="AN384">
            <v>0</v>
          </cell>
          <cell r="AO384">
            <v>0</v>
          </cell>
          <cell r="AP384">
            <v>116834.22</v>
          </cell>
          <cell r="AQ384">
            <v>0</v>
          </cell>
          <cell r="AR384">
            <v>0</v>
          </cell>
          <cell r="AS384">
            <v>0</v>
          </cell>
          <cell r="AT384">
            <v>30956.34</v>
          </cell>
          <cell r="AU384">
            <v>39290.269999999997</v>
          </cell>
          <cell r="AV384">
            <v>21573.15</v>
          </cell>
          <cell r="AW384">
            <v>0</v>
          </cell>
          <cell r="AX384">
            <v>12840</v>
          </cell>
          <cell r="AY384">
            <v>110609</v>
          </cell>
          <cell r="AZ384">
            <v>0</v>
          </cell>
          <cell r="BA384">
            <v>15000</v>
          </cell>
          <cell r="BB384">
            <v>0</v>
          </cell>
          <cell r="BC384">
            <v>0</v>
          </cell>
          <cell r="BD384">
            <v>0</v>
          </cell>
          <cell r="BE384">
            <v>35046.449999999997</v>
          </cell>
          <cell r="BF384">
            <v>29074.19</v>
          </cell>
          <cell r="BG384">
            <v>183404.79999999999</v>
          </cell>
          <cell r="BH384">
            <v>31256.75</v>
          </cell>
          <cell r="BI384">
            <v>-4441.93</v>
          </cell>
          <cell r="BJ384">
            <v>0</v>
          </cell>
          <cell r="BK384">
            <v>0</v>
          </cell>
        </row>
        <row r="385">
          <cell r="L385" t="str">
            <v>8011117.816007</v>
          </cell>
          <cell r="M385">
            <v>454433.73</v>
          </cell>
          <cell r="N385">
            <v>606158.24</v>
          </cell>
          <cell r="O385">
            <v>668803.49</v>
          </cell>
          <cell r="P385">
            <v>713469.05</v>
          </cell>
          <cell r="Q385">
            <v>782150.66</v>
          </cell>
          <cell r="R385">
            <v>979688.92</v>
          </cell>
          <cell r="S385">
            <v>1071621.3500000001</v>
          </cell>
          <cell r="T385">
            <v>1585626.26</v>
          </cell>
          <cell r="U385">
            <v>1796913.79</v>
          </cell>
          <cell r="V385">
            <v>1909988.62</v>
          </cell>
          <cell r="W385">
            <v>1911512.81</v>
          </cell>
          <cell r="X385">
            <v>2406776.02</v>
          </cell>
          <cell r="Y385">
            <v>684736.07</v>
          </cell>
          <cell r="Z385">
            <v>868260.95</v>
          </cell>
          <cell r="AA385">
            <v>1238793.25</v>
          </cell>
          <cell r="AB385">
            <v>1366171.01</v>
          </cell>
          <cell r="AC385">
            <v>1498451.45</v>
          </cell>
          <cell r="AD385">
            <v>1922381.5</v>
          </cell>
          <cell r="AE385">
            <v>2108751.89</v>
          </cell>
          <cell r="AF385">
            <v>2436452.0900000003</v>
          </cell>
          <cell r="AG385">
            <v>2783637.6500000004</v>
          </cell>
          <cell r="AH385">
            <v>2825304.3700000006</v>
          </cell>
          <cell r="AI385">
            <v>3141794.4100000006</v>
          </cell>
          <cell r="AJ385">
            <v>3627982.2800000007</v>
          </cell>
          <cell r="AK385">
            <v>2758178.78</v>
          </cell>
          <cell r="AL385">
            <v>0</v>
          </cell>
          <cell r="AM385">
            <v>454433.73</v>
          </cell>
          <cell r="AN385">
            <v>151724.51</v>
          </cell>
          <cell r="AO385">
            <v>62645.25</v>
          </cell>
          <cell r="AP385">
            <v>44665.56</v>
          </cell>
          <cell r="AQ385">
            <v>68681.61</v>
          </cell>
          <cell r="AR385">
            <v>197538.26</v>
          </cell>
          <cell r="AS385">
            <v>91932.43</v>
          </cell>
          <cell r="AT385">
            <v>514004.91</v>
          </cell>
          <cell r="AU385">
            <v>211287.53</v>
          </cell>
          <cell r="AV385">
            <v>113074.83</v>
          </cell>
          <cell r="AW385">
            <v>1524.19</v>
          </cell>
          <cell r="AX385">
            <v>495263.21</v>
          </cell>
          <cell r="AY385">
            <v>684736.07</v>
          </cell>
          <cell r="AZ385">
            <v>183524.88</v>
          </cell>
          <cell r="BA385">
            <v>370532.3</v>
          </cell>
          <cell r="BB385">
            <v>127377.76</v>
          </cell>
          <cell r="BC385">
            <v>132280.44</v>
          </cell>
          <cell r="BD385">
            <v>423930.05</v>
          </cell>
          <cell r="BE385">
            <v>186370.39</v>
          </cell>
          <cell r="BF385">
            <v>327700.2</v>
          </cell>
          <cell r="BG385">
            <v>347185.56</v>
          </cell>
          <cell r="BH385">
            <v>41666.720000000001</v>
          </cell>
          <cell r="BI385">
            <v>316490.03999999998</v>
          </cell>
          <cell r="BJ385">
            <v>486187.87</v>
          </cell>
          <cell r="BK385">
            <v>2758178.78</v>
          </cell>
        </row>
        <row r="386">
          <cell r="L386" t="str">
            <v>8011117.816008</v>
          </cell>
          <cell r="M386">
            <v>0</v>
          </cell>
          <cell r="N386">
            <v>0</v>
          </cell>
          <cell r="O386">
            <v>0</v>
          </cell>
          <cell r="P386">
            <v>0</v>
          </cell>
          <cell r="Q386">
            <v>90423.96</v>
          </cell>
          <cell r="R386">
            <v>94423.96</v>
          </cell>
          <cell r="S386">
            <v>94423.96</v>
          </cell>
          <cell r="T386">
            <v>94423.96</v>
          </cell>
          <cell r="U386">
            <v>94423.96</v>
          </cell>
          <cell r="V386">
            <v>94423.96</v>
          </cell>
          <cell r="W386">
            <v>94423.96</v>
          </cell>
          <cell r="X386">
            <v>94423.96</v>
          </cell>
          <cell r="Y386">
            <v>0</v>
          </cell>
          <cell r="Z386">
            <v>0</v>
          </cell>
          <cell r="AA386">
            <v>0</v>
          </cell>
          <cell r="AB386">
            <v>0</v>
          </cell>
          <cell r="AC386">
            <v>0</v>
          </cell>
          <cell r="AD386">
            <v>375</v>
          </cell>
          <cell r="AE386">
            <v>375</v>
          </cell>
          <cell r="AF386">
            <v>375</v>
          </cell>
          <cell r="AG386">
            <v>375</v>
          </cell>
          <cell r="AH386">
            <v>375</v>
          </cell>
          <cell r="AI386">
            <v>375</v>
          </cell>
          <cell r="AJ386">
            <v>375</v>
          </cell>
          <cell r="AK386">
            <v>0</v>
          </cell>
          <cell r="AL386">
            <v>0</v>
          </cell>
          <cell r="AM386">
            <v>0</v>
          </cell>
          <cell r="AN386">
            <v>0</v>
          </cell>
          <cell r="AO386">
            <v>0</v>
          </cell>
          <cell r="AP386">
            <v>0</v>
          </cell>
          <cell r="AQ386">
            <v>90423.96</v>
          </cell>
          <cell r="AR386">
            <v>4000</v>
          </cell>
          <cell r="AS386">
            <v>0</v>
          </cell>
          <cell r="AT386">
            <v>0</v>
          </cell>
          <cell r="AU386">
            <v>0</v>
          </cell>
          <cell r="AV386">
            <v>0</v>
          </cell>
          <cell r="AW386">
            <v>0</v>
          </cell>
          <cell r="AX386">
            <v>0</v>
          </cell>
          <cell r="AY386">
            <v>0</v>
          </cell>
          <cell r="AZ386">
            <v>0</v>
          </cell>
          <cell r="BA386">
            <v>0</v>
          </cell>
          <cell r="BB386">
            <v>0</v>
          </cell>
          <cell r="BC386">
            <v>0</v>
          </cell>
          <cell r="BD386">
            <v>375</v>
          </cell>
          <cell r="BE386">
            <v>0</v>
          </cell>
          <cell r="BF386">
            <v>0</v>
          </cell>
          <cell r="BG386">
            <v>0</v>
          </cell>
          <cell r="BH386">
            <v>0</v>
          </cell>
          <cell r="BI386">
            <v>0</v>
          </cell>
          <cell r="BJ386">
            <v>0</v>
          </cell>
          <cell r="BK386">
            <v>0</v>
          </cell>
        </row>
        <row r="387">
          <cell r="L387" t="str">
            <v>8011117.816009</v>
          </cell>
          <cell r="M387">
            <v>0</v>
          </cell>
          <cell r="N387">
            <v>0</v>
          </cell>
          <cell r="O387">
            <v>289215.06</v>
          </cell>
          <cell r="P387">
            <v>394830.51</v>
          </cell>
          <cell r="Q387">
            <v>445396.84</v>
          </cell>
          <cell r="R387">
            <v>790810.71</v>
          </cell>
          <cell r="S387">
            <v>805866.42999999993</v>
          </cell>
          <cell r="T387">
            <v>880081.64999999991</v>
          </cell>
          <cell r="U387">
            <v>922941.47999999986</v>
          </cell>
          <cell r="V387">
            <v>961805.65999999992</v>
          </cell>
          <cell r="W387">
            <v>1017104.2499999999</v>
          </cell>
          <cell r="X387">
            <v>1041903.4499999998</v>
          </cell>
          <cell r="Y387">
            <v>500017.67</v>
          </cell>
          <cell r="Z387">
            <v>1151234.73</v>
          </cell>
          <cell r="AA387">
            <v>1265000.53</v>
          </cell>
          <cell r="AB387">
            <v>1334719.93</v>
          </cell>
          <cell r="AC387">
            <v>1393328.47</v>
          </cell>
          <cell r="AD387">
            <v>1447492.96</v>
          </cell>
          <cell r="AE387">
            <v>1478786.79</v>
          </cell>
          <cell r="AF387">
            <v>1566465.43</v>
          </cell>
          <cell r="AG387">
            <v>1666260.04</v>
          </cell>
          <cell r="AH387">
            <v>1682567.77</v>
          </cell>
          <cell r="AI387">
            <v>1683367.77</v>
          </cell>
          <cell r="AJ387">
            <v>1834133.2</v>
          </cell>
          <cell r="AK387">
            <v>0</v>
          </cell>
          <cell r="AL387">
            <v>0</v>
          </cell>
          <cell r="AM387">
            <v>0</v>
          </cell>
          <cell r="AN387">
            <v>0</v>
          </cell>
          <cell r="AO387">
            <v>289215.06</v>
          </cell>
          <cell r="AP387">
            <v>105615.45</v>
          </cell>
          <cell r="AQ387">
            <v>50566.33</v>
          </cell>
          <cell r="AR387">
            <v>345413.87</v>
          </cell>
          <cell r="AS387">
            <v>15055.72</v>
          </cell>
          <cell r="AT387">
            <v>74215.22</v>
          </cell>
          <cell r="AU387">
            <v>42859.83</v>
          </cell>
          <cell r="AV387">
            <v>38864.18</v>
          </cell>
          <cell r="AW387">
            <v>55298.59</v>
          </cell>
          <cell r="AX387">
            <v>24799.200000000001</v>
          </cell>
          <cell r="AY387">
            <v>500017.67</v>
          </cell>
          <cell r="AZ387">
            <v>651217.06000000006</v>
          </cell>
          <cell r="BA387">
            <v>113765.8</v>
          </cell>
          <cell r="BB387">
            <v>69719.399999999994</v>
          </cell>
          <cell r="BC387">
            <v>58608.54</v>
          </cell>
          <cell r="BD387">
            <v>54164.49</v>
          </cell>
          <cell r="BE387">
            <v>31293.83</v>
          </cell>
          <cell r="BF387">
            <v>87678.64</v>
          </cell>
          <cell r="BG387">
            <v>99794.61</v>
          </cell>
          <cell r="BH387">
            <v>16307.73</v>
          </cell>
          <cell r="BI387">
            <v>800</v>
          </cell>
          <cell r="BJ387">
            <v>150765.43</v>
          </cell>
          <cell r="BK387">
            <v>0</v>
          </cell>
        </row>
        <row r="388">
          <cell r="L388" t="str">
            <v>8011117.816010</v>
          </cell>
          <cell r="M388">
            <v>0</v>
          </cell>
          <cell r="N388">
            <v>59770.34</v>
          </cell>
          <cell r="O388">
            <v>72131.009999999995</v>
          </cell>
          <cell r="P388">
            <v>72131.009999999995</v>
          </cell>
          <cell r="Q388">
            <v>81685.81</v>
          </cell>
          <cell r="R388">
            <v>451246.4</v>
          </cell>
          <cell r="S388">
            <v>491746.56000000006</v>
          </cell>
          <cell r="T388">
            <v>491878.59000000008</v>
          </cell>
          <cell r="U388">
            <v>630416.37000000011</v>
          </cell>
          <cell r="V388">
            <v>647499.25000000012</v>
          </cell>
          <cell r="W388">
            <v>647499.25000000012</v>
          </cell>
          <cell r="X388">
            <v>661176.03000000014</v>
          </cell>
          <cell r="Y388">
            <v>43719.45</v>
          </cell>
          <cell r="Z388">
            <v>52519.45</v>
          </cell>
          <cell r="AA388">
            <v>55923.38</v>
          </cell>
          <cell r="AB388">
            <v>80253.63</v>
          </cell>
          <cell r="AC388">
            <v>98830.74</v>
          </cell>
          <cell r="AD388">
            <v>449393.98</v>
          </cell>
          <cell r="AE388">
            <v>467207.63999999996</v>
          </cell>
          <cell r="AF388">
            <v>495980.25999999995</v>
          </cell>
          <cell r="AG388">
            <v>525934.01</v>
          </cell>
          <cell r="AH388">
            <v>525934.01</v>
          </cell>
          <cell r="AI388">
            <v>531743.51</v>
          </cell>
          <cell r="AJ388">
            <v>548347.48</v>
          </cell>
          <cell r="AK388">
            <v>0</v>
          </cell>
          <cell r="AL388">
            <v>0</v>
          </cell>
          <cell r="AM388">
            <v>0</v>
          </cell>
          <cell r="AN388">
            <v>59770.34</v>
          </cell>
          <cell r="AO388">
            <v>12360.67</v>
          </cell>
          <cell r="AP388">
            <v>0</v>
          </cell>
          <cell r="AQ388">
            <v>9554.7999999999993</v>
          </cell>
          <cell r="AR388">
            <v>369560.59</v>
          </cell>
          <cell r="AS388">
            <v>40500.160000000003</v>
          </cell>
          <cell r="AT388">
            <v>132.03</v>
          </cell>
          <cell r="AU388">
            <v>138537.78</v>
          </cell>
          <cell r="AV388">
            <v>17082.88</v>
          </cell>
          <cell r="AW388">
            <v>0</v>
          </cell>
          <cell r="AX388">
            <v>13676.78</v>
          </cell>
          <cell r="AY388">
            <v>43719.45</v>
          </cell>
          <cell r="AZ388">
            <v>8800</v>
          </cell>
          <cell r="BA388">
            <v>3403.93</v>
          </cell>
          <cell r="BB388">
            <v>24330.25</v>
          </cell>
          <cell r="BC388">
            <v>18577.11</v>
          </cell>
          <cell r="BD388">
            <v>350563.24</v>
          </cell>
          <cell r="BE388">
            <v>17813.66</v>
          </cell>
          <cell r="BF388">
            <v>28772.62</v>
          </cell>
          <cell r="BG388">
            <v>29953.75</v>
          </cell>
          <cell r="BH388">
            <v>0</v>
          </cell>
          <cell r="BI388">
            <v>5809.5</v>
          </cell>
          <cell r="BJ388">
            <v>16603.97</v>
          </cell>
          <cell r="BK388">
            <v>0</v>
          </cell>
        </row>
        <row r="389">
          <cell r="L389" t="str">
            <v>8011117.816011</v>
          </cell>
          <cell r="M389">
            <v>0</v>
          </cell>
          <cell r="N389">
            <v>0</v>
          </cell>
          <cell r="O389">
            <v>0</v>
          </cell>
          <cell r="P389">
            <v>0</v>
          </cell>
          <cell r="Q389">
            <v>0</v>
          </cell>
          <cell r="R389">
            <v>0</v>
          </cell>
          <cell r="S389">
            <v>0</v>
          </cell>
          <cell r="T389">
            <v>117975</v>
          </cell>
          <cell r="U389">
            <v>170527</v>
          </cell>
          <cell r="V389">
            <v>185594</v>
          </cell>
          <cell r="W389">
            <v>206161</v>
          </cell>
          <cell r="X389">
            <v>221227</v>
          </cell>
          <cell r="Y389">
            <v>0</v>
          </cell>
          <cell r="Z389">
            <v>0</v>
          </cell>
          <cell r="AA389">
            <v>81149</v>
          </cell>
          <cell r="AB389">
            <v>186056</v>
          </cell>
          <cell r="AC389">
            <v>206696</v>
          </cell>
          <cell r="AD389">
            <v>273027</v>
          </cell>
          <cell r="AE389">
            <v>289070.5</v>
          </cell>
          <cell r="AF389">
            <v>311050.5</v>
          </cell>
          <cell r="AG389">
            <v>328943.63</v>
          </cell>
          <cell r="AH389">
            <v>379585.13</v>
          </cell>
          <cell r="AI389">
            <v>379585.13</v>
          </cell>
          <cell r="AJ389">
            <v>379585.13</v>
          </cell>
          <cell r="AK389">
            <v>55456.81</v>
          </cell>
          <cell r="AL389">
            <v>0</v>
          </cell>
          <cell r="AM389">
            <v>0</v>
          </cell>
          <cell r="AN389">
            <v>0</v>
          </cell>
          <cell r="AO389">
            <v>0</v>
          </cell>
          <cell r="AP389">
            <v>0</v>
          </cell>
          <cell r="AQ389">
            <v>0</v>
          </cell>
          <cell r="AR389">
            <v>0</v>
          </cell>
          <cell r="AS389">
            <v>0</v>
          </cell>
          <cell r="AT389">
            <v>117975</v>
          </cell>
          <cell r="AU389">
            <v>52552</v>
          </cell>
          <cell r="AV389">
            <v>15067</v>
          </cell>
          <cell r="AW389">
            <v>20567</v>
          </cell>
          <cell r="AX389">
            <v>15066</v>
          </cell>
          <cell r="AY389">
            <v>0</v>
          </cell>
          <cell r="AZ389">
            <v>0</v>
          </cell>
          <cell r="BA389">
            <v>81149</v>
          </cell>
          <cell r="BB389">
            <v>104907</v>
          </cell>
          <cell r="BC389">
            <v>20640</v>
          </cell>
          <cell r="BD389">
            <v>66331</v>
          </cell>
          <cell r="BE389">
            <v>16043.5</v>
          </cell>
          <cell r="BF389">
            <v>21980</v>
          </cell>
          <cell r="BG389">
            <v>17893.13</v>
          </cell>
          <cell r="BH389">
            <v>50641.5</v>
          </cell>
          <cell r="BI389">
            <v>0</v>
          </cell>
          <cell r="BJ389">
            <v>0</v>
          </cell>
          <cell r="BK389">
            <v>55456.81</v>
          </cell>
        </row>
        <row r="390">
          <cell r="L390" t="str">
            <v>8011117.816012</v>
          </cell>
          <cell r="M390">
            <v>18000</v>
          </cell>
          <cell r="N390">
            <v>27750</v>
          </cell>
          <cell r="O390">
            <v>27750</v>
          </cell>
          <cell r="P390">
            <v>27750</v>
          </cell>
          <cell r="Q390">
            <v>27750</v>
          </cell>
          <cell r="R390">
            <v>27750</v>
          </cell>
          <cell r="S390">
            <v>48549.3</v>
          </cell>
          <cell r="T390">
            <v>48549.3</v>
          </cell>
          <cell r="U390">
            <v>48549.3</v>
          </cell>
          <cell r="V390">
            <v>48549.3</v>
          </cell>
          <cell r="W390">
            <v>48549.3</v>
          </cell>
          <cell r="X390">
            <v>48549.3</v>
          </cell>
          <cell r="Y390">
            <v>0</v>
          </cell>
          <cell r="Z390">
            <v>0</v>
          </cell>
          <cell r="AA390">
            <v>0</v>
          </cell>
          <cell r="AB390">
            <v>0</v>
          </cell>
          <cell r="AC390">
            <v>0</v>
          </cell>
          <cell r="AD390">
            <v>0</v>
          </cell>
          <cell r="AE390">
            <v>0</v>
          </cell>
          <cell r="AF390">
            <v>0</v>
          </cell>
          <cell r="AG390">
            <v>10500</v>
          </cell>
          <cell r="AH390">
            <v>10500</v>
          </cell>
          <cell r="AI390">
            <v>10500</v>
          </cell>
          <cell r="AJ390">
            <v>10500</v>
          </cell>
          <cell r="AK390">
            <v>0</v>
          </cell>
          <cell r="AL390">
            <v>0</v>
          </cell>
          <cell r="AM390">
            <v>18000</v>
          </cell>
          <cell r="AN390">
            <v>9750</v>
          </cell>
          <cell r="AO390">
            <v>0</v>
          </cell>
          <cell r="AP390">
            <v>0</v>
          </cell>
          <cell r="AQ390">
            <v>0</v>
          </cell>
          <cell r="AR390">
            <v>0</v>
          </cell>
          <cell r="AS390">
            <v>20799.3</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10500</v>
          </cell>
          <cell r="BH390">
            <v>0</v>
          </cell>
          <cell r="BI390">
            <v>0</v>
          </cell>
          <cell r="BJ390">
            <v>0</v>
          </cell>
          <cell r="BK390">
            <v>0</v>
          </cell>
        </row>
        <row r="391">
          <cell r="L391" t="str">
            <v>8011117.816013</v>
          </cell>
          <cell r="M391">
            <v>0</v>
          </cell>
          <cell r="N391">
            <v>19655.11</v>
          </cell>
          <cell r="O391">
            <v>19655.11</v>
          </cell>
          <cell r="P391">
            <v>19655.11</v>
          </cell>
          <cell r="Q391">
            <v>19655.11</v>
          </cell>
          <cell r="R391">
            <v>19655.11</v>
          </cell>
          <cell r="S391">
            <v>43395.11</v>
          </cell>
          <cell r="T391">
            <v>43395.11</v>
          </cell>
          <cell r="U391">
            <v>43503.840000000004</v>
          </cell>
          <cell r="V391">
            <v>43503.840000000004</v>
          </cell>
          <cell r="W391">
            <v>43503.840000000004</v>
          </cell>
          <cell r="X391">
            <v>63139.840000000004</v>
          </cell>
          <cell r="Y391">
            <v>2500</v>
          </cell>
          <cell r="Z391">
            <v>13037.82</v>
          </cell>
          <cell r="AA391">
            <v>41320.380000000005</v>
          </cell>
          <cell r="AB391">
            <v>63780.200000000004</v>
          </cell>
          <cell r="AC391">
            <v>63780.200000000004</v>
          </cell>
          <cell r="AD391">
            <v>171619.29</v>
          </cell>
          <cell r="AE391">
            <v>202242.2</v>
          </cell>
          <cell r="AF391">
            <v>230829.19</v>
          </cell>
          <cell r="AG391">
            <v>233012.59</v>
          </cell>
          <cell r="AH391">
            <v>233356.79</v>
          </cell>
          <cell r="AI391">
            <v>233356.79</v>
          </cell>
          <cell r="AJ391">
            <v>233700.99000000002</v>
          </cell>
          <cell r="AK391">
            <v>0</v>
          </cell>
          <cell r="AL391">
            <v>0</v>
          </cell>
          <cell r="AM391">
            <v>0</v>
          </cell>
          <cell r="AN391">
            <v>19655.11</v>
          </cell>
          <cell r="AO391">
            <v>0</v>
          </cell>
          <cell r="AP391">
            <v>0</v>
          </cell>
          <cell r="AQ391">
            <v>0</v>
          </cell>
          <cell r="AR391">
            <v>0</v>
          </cell>
          <cell r="AS391">
            <v>23740</v>
          </cell>
          <cell r="AT391">
            <v>0</v>
          </cell>
          <cell r="AU391">
            <v>108.73</v>
          </cell>
          <cell r="AV391">
            <v>0</v>
          </cell>
          <cell r="AW391">
            <v>0</v>
          </cell>
          <cell r="AX391">
            <v>19636</v>
          </cell>
          <cell r="AY391">
            <v>2500</v>
          </cell>
          <cell r="AZ391">
            <v>10537.82</v>
          </cell>
          <cell r="BA391">
            <v>28282.560000000001</v>
          </cell>
          <cell r="BB391">
            <v>22459.82</v>
          </cell>
          <cell r="BC391">
            <v>0</v>
          </cell>
          <cell r="BD391">
            <v>107839.09</v>
          </cell>
          <cell r="BE391">
            <v>30622.91</v>
          </cell>
          <cell r="BF391">
            <v>28586.99</v>
          </cell>
          <cell r="BG391">
            <v>2183.4</v>
          </cell>
          <cell r="BH391">
            <v>344.2</v>
          </cell>
          <cell r="BI391">
            <v>0</v>
          </cell>
          <cell r="BJ391">
            <v>344.2</v>
          </cell>
          <cell r="BK391">
            <v>0</v>
          </cell>
        </row>
        <row r="392">
          <cell r="L392" t="str">
            <v>8011117.816014</v>
          </cell>
          <cell r="M392">
            <v>0</v>
          </cell>
          <cell r="N392">
            <v>565</v>
          </cell>
          <cell r="O392">
            <v>565</v>
          </cell>
          <cell r="P392">
            <v>565</v>
          </cell>
          <cell r="Q392">
            <v>3685</v>
          </cell>
          <cell r="R392">
            <v>14685</v>
          </cell>
          <cell r="S392">
            <v>16380</v>
          </cell>
          <cell r="T392">
            <v>16380</v>
          </cell>
          <cell r="U392">
            <v>16570.28</v>
          </cell>
          <cell r="V392">
            <v>16570.28</v>
          </cell>
          <cell r="W392">
            <v>16570.28</v>
          </cell>
          <cell r="X392">
            <v>16570.28</v>
          </cell>
          <cell r="Y392">
            <v>0</v>
          </cell>
          <cell r="Z392">
            <v>2890.8</v>
          </cell>
          <cell r="AA392">
            <v>2890.8</v>
          </cell>
          <cell r="AB392">
            <v>2890.8</v>
          </cell>
          <cell r="AC392">
            <v>2890.8</v>
          </cell>
          <cell r="AD392">
            <v>35164.639999999999</v>
          </cell>
          <cell r="AE392">
            <v>61664.639999999999</v>
          </cell>
          <cell r="AF392">
            <v>61664.639999999999</v>
          </cell>
          <cell r="AG392">
            <v>61664.639999999999</v>
          </cell>
          <cell r="AH392">
            <v>61664.639999999999</v>
          </cell>
          <cell r="AI392">
            <v>61664.639999999999</v>
          </cell>
          <cell r="AJ392">
            <v>61664.639999999999</v>
          </cell>
          <cell r="AK392">
            <v>0</v>
          </cell>
          <cell r="AL392">
            <v>0</v>
          </cell>
          <cell r="AM392">
            <v>0</v>
          </cell>
          <cell r="AN392">
            <v>565</v>
          </cell>
          <cell r="AO392">
            <v>0</v>
          </cell>
          <cell r="AP392">
            <v>0</v>
          </cell>
          <cell r="AQ392">
            <v>3120</v>
          </cell>
          <cell r="AR392">
            <v>11000</v>
          </cell>
          <cell r="AS392">
            <v>1695</v>
          </cell>
          <cell r="AT392">
            <v>0</v>
          </cell>
          <cell r="AU392">
            <v>190.28</v>
          </cell>
          <cell r="AV392">
            <v>0</v>
          </cell>
          <cell r="AW392">
            <v>0</v>
          </cell>
          <cell r="AX392">
            <v>0</v>
          </cell>
          <cell r="AY392">
            <v>0</v>
          </cell>
          <cell r="AZ392">
            <v>2890.8</v>
          </cell>
          <cell r="BA392">
            <v>0</v>
          </cell>
          <cell r="BB392">
            <v>0</v>
          </cell>
          <cell r="BC392">
            <v>0</v>
          </cell>
          <cell r="BD392">
            <v>32273.84</v>
          </cell>
          <cell r="BE392">
            <v>26500</v>
          </cell>
          <cell r="BF392">
            <v>0</v>
          </cell>
          <cell r="BG392">
            <v>0</v>
          </cell>
          <cell r="BH392">
            <v>0</v>
          </cell>
          <cell r="BI392">
            <v>0</v>
          </cell>
          <cell r="BJ392">
            <v>0</v>
          </cell>
          <cell r="BK392">
            <v>0</v>
          </cell>
        </row>
        <row r="393">
          <cell r="L393" t="str">
            <v>8011117.816015</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L394" t="str">
            <v>8011117.816037</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row>
        <row r="395">
          <cell r="L395" t="str">
            <v>8011117.816016</v>
          </cell>
          <cell r="M395">
            <v>8890.7999999999993</v>
          </cell>
          <cell r="N395">
            <v>101246</v>
          </cell>
          <cell r="O395">
            <v>110686.44</v>
          </cell>
          <cell r="P395">
            <v>281096.08</v>
          </cell>
          <cell r="Q395">
            <v>571364</v>
          </cell>
          <cell r="R395">
            <v>626222</v>
          </cell>
          <cell r="S395">
            <v>707712.66</v>
          </cell>
          <cell r="T395">
            <v>956621.60000000009</v>
          </cell>
          <cell r="U395">
            <v>984853.13000000012</v>
          </cell>
          <cell r="V395">
            <v>986853.13000000012</v>
          </cell>
          <cell r="W395">
            <v>986853.13000000012</v>
          </cell>
          <cell r="X395">
            <v>986853.13000000012</v>
          </cell>
          <cell r="Y395">
            <v>36094.29</v>
          </cell>
          <cell r="Z395">
            <v>131020.48999999999</v>
          </cell>
          <cell r="AA395">
            <v>276330.36</v>
          </cell>
          <cell r="AB395">
            <v>360617.04</v>
          </cell>
          <cell r="AC395">
            <v>605301.44999999995</v>
          </cell>
          <cell r="AD395">
            <v>611789.79999999993</v>
          </cell>
          <cell r="AE395">
            <v>781034.27999999991</v>
          </cell>
          <cell r="AF395">
            <v>895262.75999999989</v>
          </cell>
          <cell r="AG395">
            <v>977318.83999999985</v>
          </cell>
          <cell r="AH395">
            <v>987066.98999999987</v>
          </cell>
          <cell r="AI395">
            <v>1126385.6299999999</v>
          </cell>
          <cell r="AJ395">
            <v>1237562.8099999998</v>
          </cell>
          <cell r="AK395">
            <v>1218</v>
          </cell>
          <cell r="AL395">
            <v>0</v>
          </cell>
          <cell r="AM395">
            <v>8890.7999999999993</v>
          </cell>
          <cell r="AN395">
            <v>92355.199999999997</v>
          </cell>
          <cell r="AO395">
            <v>9440.44</v>
          </cell>
          <cell r="AP395">
            <v>170409.64</v>
          </cell>
          <cell r="AQ395">
            <v>290267.92</v>
          </cell>
          <cell r="AR395">
            <v>54858</v>
          </cell>
          <cell r="AS395">
            <v>81490.66</v>
          </cell>
          <cell r="AT395">
            <v>248908.94</v>
          </cell>
          <cell r="AU395">
            <v>28231.53</v>
          </cell>
          <cell r="AV395">
            <v>2000</v>
          </cell>
          <cell r="AW395">
            <v>0</v>
          </cell>
          <cell r="AX395">
            <v>0</v>
          </cell>
          <cell r="AY395">
            <v>36094.29</v>
          </cell>
          <cell r="AZ395">
            <v>94926.2</v>
          </cell>
          <cell r="BA395">
            <v>145309.87</v>
          </cell>
          <cell r="BB395">
            <v>84286.68</v>
          </cell>
          <cell r="BC395">
            <v>244684.41</v>
          </cell>
          <cell r="BD395">
            <v>6488.35</v>
          </cell>
          <cell r="BE395">
            <v>169244.48</v>
          </cell>
          <cell r="BF395">
            <v>114228.48</v>
          </cell>
          <cell r="BG395">
            <v>82056.08</v>
          </cell>
          <cell r="BH395">
            <v>9748.15</v>
          </cell>
          <cell r="BI395">
            <v>139318.64000000001</v>
          </cell>
          <cell r="BJ395">
            <v>111177.18</v>
          </cell>
          <cell r="BK395">
            <v>1218</v>
          </cell>
        </row>
        <row r="396">
          <cell r="L396" t="str">
            <v>8011118.801102.BASIC</v>
          </cell>
          <cell r="M396">
            <v>106111</v>
          </cell>
          <cell r="N396">
            <v>212222</v>
          </cell>
          <cell r="O396">
            <v>318333</v>
          </cell>
          <cell r="P396">
            <v>494288</v>
          </cell>
          <cell r="Q396">
            <v>617391</v>
          </cell>
          <cell r="R396">
            <v>748437</v>
          </cell>
          <cell r="S396">
            <v>873527</v>
          </cell>
          <cell r="T396">
            <v>1002117</v>
          </cell>
          <cell r="U396">
            <v>1132332</v>
          </cell>
          <cell r="V396">
            <v>1260922</v>
          </cell>
          <cell r="W396">
            <v>1389512</v>
          </cell>
          <cell r="X396">
            <v>1515050</v>
          </cell>
          <cell r="Y396">
            <v>137060</v>
          </cell>
          <cell r="Z396">
            <v>267601</v>
          </cell>
          <cell r="AA396">
            <v>404758</v>
          </cell>
          <cell r="AB396">
            <v>541799</v>
          </cell>
          <cell r="AC396">
            <v>679769</v>
          </cell>
          <cell r="AD396">
            <v>789492</v>
          </cell>
          <cell r="AE396">
            <v>945493</v>
          </cell>
          <cell r="AF396">
            <v>1083463</v>
          </cell>
          <cell r="AG396">
            <v>1221433</v>
          </cell>
          <cell r="AH396">
            <v>1359403</v>
          </cell>
          <cell r="AI396">
            <v>1493194</v>
          </cell>
          <cell r="AJ396">
            <v>1631164</v>
          </cell>
          <cell r="AK396">
            <v>161425</v>
          </cell>
          <cell r="AL396">
            <v>0</v>
          </cell>
          <cell r="AM396">
            <v>106111</v>
          </cell>
          <cell r="AN396">
            <v>106111</v>
          </cell>
          <cell r="AO396">
            <v>106111</v>
          </cell>
          <cell r="AP396">
            <v>175955</v>
          </cell>
          <cell r="AQ396">
            <v>123103</v>
          </cell>
          <cell r="AR396">
            <v>131046</v>
          </cell>
          <cell r="AS396">
            <v>125090</v>
          </cell>
          <cell r="AT396">
            <v>128590</v>
          </cell>
          <cell r="AU396">
            <v>130215</v>
          </cell>
          <cell r="AV396">
            <v>128590</v>
          </cell>
          <cell r="AW396">
            <v>128590</v>
          </cell>
          <cell r="AX396">
            <v>125538</v>
          </cell>
          <cell r="AY396">
            <v>137060</v>
          </cell>
          <cell r="AZ396">
            <v>130541</v>
          </cell>
          <cell r="BA396">
            <v>137157</v>
          </cell>
          <cell r="BB396">
            <v>137041</v>
          </cell>
          <cell r="BC396">
            <v>137970</v>
          </cell>
          <cell r="BD396">
            <v>109723</v>
          </cell>
          <cell r="BE396">
            <v>156001</v>
          </cell>
          <cell r="BF396">
            <v>137970</v>
          </cell>
          <cell r="BG396">
            <v>137970</v>
          </cell>
          <cell r="BH396">
            <v>137970</v>
          </cell>
          <cell r="BI396">
            <v>133791</v>
          </cell>
          <cell r="BJ396">
            <v>137970</v>
          </cell>
          <cell r="BK396">
            <v>161425</v>
          </cell>
        </row>
        <row r="397">
          <cell r="L397" t="str">
            <v>8011118.801102.DA</v>
          </cell>
          <cell r="M397">
            <v>17750</v>
          </cell>
          <cell r="N397">
            <v>35500</v>
          </cell>
          <cell r="O397">
            <v>53250</v>
          </cell>
          <cell r="P397">
            <v>71000</v>
          </cell>
          <cell r="Q397">
            <v>88750</v>
          </cell>
          <cell r="R397">
            <v>106500</v>
          </cell>
          <cell r="S397">
            <v>124250</v>
          </cell>
          <cell r="T397">
            <v>142000</v>
          </cell>
          <cell r="U397">
            <v>159750</v>
          </cell>
          <cell r="V397">
            <v>177500</v>
          </cell>
          <cell r="W397">
            <v>195250</v>
          </cell>
          <cell r="X397">
            <v>213000</v>
          </cell>
          <cell r="Y397">
            <v>45654</v>
          </cell>
          <cell r="Z397">
            <v>91308</v>
          </cell>
          <cell r="AA397">
            <v>136962</v>
          </cell>
          <cell r="AB397">
            <v>182616</v>
          </cell>
          <cell r="AC397">
            <v>228270</v>
          </cell>
          <cell r="AD397">
            <v>263930</v>
          </cell>
          <cell r="AE397">
            <v>319578</v>
          </cell>
          <cell r="AF397">
            <v>365232</v>
          </cell>
          <cell r="AG397">
            <v>410886</v>
          </cell>
          <cell r="AH397">
            <v>456540</v>
          </cell>
          <cell r="AI397">
            <v>502194</v>
          </cell>
          <cell r="AJ397">
            <v>547848</v>
          </cell>
          <cell r="AK397">
            <v>45654</v>
          </cell>
          <cell r="AL397">
            <v>0</v>
          </cell>
          <cell r="AM397">
            <v>17750</v>
          </cell>
          <cell r="AN397">
            <v>17750</v>
          </cell>
          <cell r="AO397">
            <v>17750</v>
          </cell>
          <cell r="AP397">
            <v>17750</v>
          </cell>
          <cell r="AQ397">
            <v>17750</v>
          </cell>
          <cell r="AR397">
            <v>17750</v>
          </cell>
          <cell r="AS397">
            <v>17750</v>
          </cell>
          <cell r="AT397">
            <v>17750</v>
          </cell>
          <cell r="AU397">
            <v>17750</v>
          </cell>
          <cell r="AV397">
            <v>17750</v>
          </cell>
          <cell r="AW397">
            <v>17750</v>
          </cell>
          <cell r="AX397">
            <v>17750</v>
          </cell>
          <cell r="AY397">
            <v>45654</v>
          </cell>
          <cell r="AZ397">
            <v>45654</v>
          </cell>
          <cell r="BA397">
            <v>45654</v>
          </cell>
          <cell r="BB397">
            <v>45654</v>
          </cell>
          <cell r="BC397">
            <v>45654</v>
          </cell>
          <cell r="BD397">
            <v>35660</v>
          </cell>
          <cell r="BE397">
            <v>55648</v>
          </cell>
          <cell r="BF397">
            <v>45654</v>
          </cell>
          <cell r="BG397">
            <v>45654</v>
          </cell>
          <cell r="BH397">
            <v>45654</v>
          </cell>
          <cell r="BI397">
            <v>45654</v>
          </cell>
          <cell r="BJ397">
            <v>45654</v>
          </cell>
          <cell r="BK397">
            <v>45654</v>
          </cell>
        </row>
        <row r="398">
          <cell r="L398" t="str">
            <v>8011118.801102.DASE</v>
          </cell>
          <cell r="M398">
            <v>0</v>
          </cell>
          <cell r="N398">
            <v>0</v>
          </cell>
          <cell r="O398">
            <v>0</v>
          </cell>
          <cell r="P398">
            <v>0</v>
          </cell>
          <cell r="Q398">
            <v>0</v>
          </cell>
          <cell r="R398">
            <v>0</v>
          </cell>
          <cell r="S398">
            <v>0</v>
          </cell>
          <cell r="T398">
            <v>0</v>
          </cell>
          <cell r="U398">
            <v>128590</v>
          </cell>
          <cell r="V398">
            <v>128590</v>
          </cell>
          <cell r="W398">
            <v>128590</v>
          </cell>
          <cell r="X398">
            <v>128590</v>
          </cell>
          <cell r="Y398">
            <v>0</v>
          </cell>
          <cell r="Z398">
            <v>0</v>
          </cell>
          <cell r="AA398">
            <v>0</v>
          </cell>
          <cell r="AB398">
            <v>0</v>
          </cell>
          <cell r="AC398">
            <v>0</v>
          </cell>
          <cell r="AD398">
            <v>0</v>
          </cell>
          <cell r="AE398">
            <v>0</v>
          </cell>
          <cell r="AF398">
            <v>0</v>
          </cell>
          <cell r="AG398">
            <v>137970</v>
          </cell>
          <cell r="AH398">
            <v>137970</v>
          </cell>
          <cell r="AI398">
            <v>137970</v>
          </cell>
          <cell r="AJ398">
            <v>137970</v>
          </cell>
          <cell r="AK398">
            <v>17936</v>
          </cell>
          <cell r="AL398">
            <v>0</v>
          </cell>
          <cell r="AM398">
            <v>0</v>
          </cell>
          <cell r="AN398">
            <v>0</v>
          </cell>
          <cell r="AO398">
            <v>0</v>
          </cell>
          <cell r="AP398">
            <v>0</v>
          </cell>
          <cell r="AQ398">
            <v>0</v>
          </cell>
          <cell r="AR398">
            <v>0</v>
          </cell>
          <cell r="AS398">
            <v>0</v>
          </cell>
          <cell r="AT398">
            <v>0</v>
          </cell>
          <cell r="AU398">
            <v>128590</v>
          </cell>
          <cell r="AV398">
            <v>0</v>
          </cell>
          <cell r="AW398">
            <v>0</v>
          </cell>
          <cell r="AX398">
            <v>0</v>
          </cell>
          <cell r="AY398">
            <v>0</v>
          </cell>
          <cell r="AZ398">
            <v>0</v>
          </cell>
          <cell r="BA398">
            <v>0</v>
          </cell>
          <cell r="BB398">
            <v>0</v>
          </cell>
          <cell r="BC398">
            <v>0</v>
          </cell>
          <cell r="BD398">
            <v>0</v>
          </cell>
          <cell r="BE398">
            <v>0</v>
          </cell>
          <cell r="BF398">
            <v>0</v>
          </cell>
          <cell r="BG398">
            <v>137970</v>
          </cell>
          <cell r="BH398">
            <v>0</v>
          </cell>
          <cell r="BI398">
            <v>0</v>
          </cell>
          <cell r="BJ398">
            <v>0</v>
          </cell>
          <cell r="BK398">
            <v>17936</v>
          </cell>
        </row>
        <row r="399">
          <cell r="L399" t="str">
            <v>8011118.801102.HOUSE</v>
          </cell>
          <cell r="M399">
            <v>5210</v>
          </cell>
          <cell r="N399">
            <v>10420</v>
          </cell>
          <cell r="O399">
            <v>15630</v>
          </cell>
          <cell r="P399">
            <v>24040</v>
          </cell>
          <cell r="Q399">
            <v>30050</v>
          </cell>
          <cell r="R399">
            <v>36660</v>
          </cell>
          <cell r="S399">
            <v>42770</v>
          </cell>
          <cell r="T399">
            <v>49580</v>
          </cell>
          <cell r="U399">
            <v>57585</v>
          </cell>
          <cell r="V399">
            <v>64395</v>
          </cell>
          <cell r="W399">
            <v>71205</v>
          </cell>
          <cell r="X399">
            <v>78015</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5210</v>
          </cell>
          <cell r="AN399">
            <v>5210</v>
          </cell>
          <cell r="AO399">
            <v>5210</v>
          </cell>
          <cell r="AP399">
            <v>8410</v>
          </cell>
          <cell r="AQ399">
            <v>6010</v>
          </cell>
          <cell r="AR399">
            <v>6610</v>
          </cell>
          <cell r="AS399">
            <v>6110</v>
          </cell>
          <cell r="AT399">
            <v>6810</v>
          </cell>
          <cell r="AU399">
            <v>8005</v>
          </cell>
          <cell r="AV399">
            <v>6810</v>
          </cell>
          <cell r="AW399">
            <v>6810</v>
          </cell>
          <cell r="AX399">
            <v>6810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L400" t="str">
            <v>8011118.801102.LAUN</v>
          </cell>
          <cell r="M400">
            <v>440</v>
          </cell>
          <cell r="N400">
            <v>880</v>
          </cell>
          <cell r="O400">
            <v>1320</v>
          </cell>
          <cell r="P400">
            <v>14560</v>
          </cell>
          <cell r="Q400">
            <v>18200</v>
          </cell>
          <cell r="R400">
            <v>21840</v>
          </cell>
          <cell r="S400">
            <v>25480</v>
          </cell>
          <cell r="T400">
            <v>29120</v>
          </cell>
          <cell r="U400">
            <v>32760</v>
          </cell>
          <cell r="V400">
            <v>36400</v>
          </cell>
          <cell r="W400">
            <v>40040</v>
          </cell>
          <cell r="X400">
            <v>43680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440</v>
          </cell>
          <cell r="AN400">
            <v>440</v>
          </cell>
          <cell r="AO400">
            <v>440</v>
          </cell>
          <cell r="AP400">
            <v>13240</v>
          </cell>
          <cell r="AQ400">
            <v>3640</v>
          </cell>
          <cell r="AR400">
            <v>3640</v>
          </cell>
          <cell r="AS400">
            <v>3640</v>
          </cell>
          <cell r="AT400">
            <v>3640</v>
          </cell>
          <cell r="AU400">
            <v>3640</v>
          </cell>
          <cell r="AV400">
            <v>3640</v>
          </cell>
          <cell r="AW400">
            <v>3640</v>
          </cell>
          <cell r="AX400">
            <v>3640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L401" t="str">
            <v>8011118.801102.LEAV</v>
          </cell>
          <cell r="M401">
            <v>0</v>
          </cell>
          <cell r="N401">
            <v>0</v>
          </cell>
          <cell r="O401">
            <v>0</v>
          </cell>
          <cell r="P401">
            <v>0</v>
          </cell>
          <cell r="Q401">
            <v>0</v>
          </cell>
          <cell r="R401">
            <v>0</v>
          </cell>
          <cell r="S401">
            <v>0</v>
          </cell>
          <cell r="T401">
            <v>0</v>
          </cell>
          <cell r="U401">
            <v>0</v>
          </cell>
          <cell r="V401">
            <v>0</v>
          </cell>
          <cell r="W401">
            <v>0</v>
          </cell>
          <cell r="X401">
            <v>100599</v>
          </cell>
          <cell r="Y401">
            <v>0</v>
          </cell>
          <cell r="Z401">
            <v>0</v>
          </cell>
          <cell r="AA401">
            <v>0</v>
          </cell>
          <cell r="AB401">
            <v>0</v>
          </cell>
          <cell r="AC401">
            <v>0</v>
          </cell>
          <cell r="AD401">
            <v>0</v>
          </cell>
          <cell r="AE401">
            <v>0</v>
          </cell>
          <cell r="AF401">
            <v>0</v>
          </cell>
          <cell r="AG401">
            <v>0</v>
          </cell>
          <cell r="AH401">
            <v>0</v>
          </cell>
          <cell r="AI401">
            <v>0</v>
          </cell>
          <cell r="AJ401">
            <v>100158</v>
          </cell>
          <cell r="AK401">
            <v>14348</v>
          </cell>
          <cell r="AL401">
            <v>0</v>
          </cell>
          <cell r="AM401">
            <v>0</v>
          </cell>
          <cell r="AN401">
            <v>0</v>
          </cell>
          <cell r="AO401">
            <v>0</v>
          </cell>
          <cell r="AP401">
            <v>0</v>
          </cell>
          <cell r="AQ401">
            <v>0</v>
          </cell>
          <cell r="AR401">
            <v>0</v>
          </cell>
          <cell r="AS401">
            <v>0</v>
          </cell>
          <cell r="AT401">
            <v>0</v>
          </cell>
          <cell r="AU401">
            <v>0</v>
          </cell>
          <cell r="AV401">
            <v>0</v>
          </cell>
          <cell r="AW401">
            <v>0</v>
          </cell>
          <cell r="AX401">
            <v>100599</v>
          </cell>
          <cell r="AY401">
            <v>0</v>
          </cell>
          <cell r="AZ401">
            <v>0</v>
          </cell>
          <cell r="BA401">
            <v>0</v>
          </cell>
          <cell r="BB401">
            <v>0</v>
          </cell>
          <cell r="BC401">
            <v>0</v>
          </cell>
          <cell r="BD401">
            <v>0</v>
          </cell>
          <cell r="BE401">
            <v>0</v>
          </cell>
          <cell r="BF401">
            <v>0</v>
          </cell>
          <cell r="BG401">
            <v>0</v>
          </cell>
          <cell r="BH401">
            <v>0</v>
          </cell>
          <cell r="BI401">
            <v>0</v>
          </cell>
          <cell r="BJ401">
            <v>100158</v>
          </cell>
          <cell r="BK401">
            <v>14348</v>
          </cell>
        </row>
        <row r="402">
          <cell r="L402" t="str">
            <v>8011118.801102.OT</v>
          </cell>
          <cell r="M402">
            <v>0</v>
          </cell>
          <cell r="N402">
            <v>1637</v>
          </cell>
          <cell r="O402">
            <v>6822</v>
          </cell>
          <cell r="P402">
            <v>9687</v>
          </cell>
          <cell r="Q402">
            <v>23717</v>
          </cell>
          <cell r="R402">
            <v>35178</v>
          </cell>
          <cell r="S402">
            <v>38362</v>
          </cell>
          <cell r="T402">
            <v>39476</v>
          </cell>
          <cell r="U402">
            <v>47079</v>
          </cell>
          <cell r="V402">
            <v>48060</v>
          </cell>
          <cell r="W402">
            <v>51984</v>
          </cell>
          <cell r="X402">
            <v>51984</v>
          </cell>
          <cell r="Y402">
            <v>0</v>
          </cell>
          <cell r="Z402">
            <v>0</v>
          </cell>
          <cell r="AA402">
            <v>348</v>
          </cell>
          <cell r="AB402">
            <v>6791</v>
          </cell>
          <cell r="AC402">
            <v>18632</v>
          </cell>
          <cell r="AD402">
            <v>42488</v>
          </cell>
          <cell r="AE402">
            <v>55722</v>
          </cell>
          <cell r="AF402">
            <v>66692</v>
          </cell>
          <cell r="AG402">
            <v>82190</v>
          </cell>
          <cell r="AH402">
            <v>94553</v>
          </cell>
          <cell r="AI402">
            <v>101170</v>
          </cell>
          <cell r="AJ402">
            <v>103260</v>
          </cell>
          <cell r="AK402">
            <v>3483</v>
          </cell>
          <cell r="AL402">
            <v>0</v>
          </cell>
          <cell r="AM402">
            <v>0</v>
          </cell>
          <cell r="AN402">
            <v>1637</v>
          </cell>
          <cell r="AO402">
            <v>5185</v>
          </cell>
          <cell r="AP402">
            <v>2865</v>
          </cell>
          <cell r="AQ402">
            <v>14030</v>
          </cell>
          <cell r="AR402">
            <v>11461</v>
          </cell>
          <cell r="AS402">
            <v>3184</v>
          </cell>
          <cell r="AT402">
            <v>1114</v>
          </cell>
          <cell r="AU402">
            <v>7603</v>
          </cell>
          <cell r="AV402">
            <v>981</v>
          </cell>
          <cell r="AW402">
            <v>3924</v>
          </cell>
          <cell r="AX402">
            <v>0</v>
          </cell>
          <cell r="AY402">
            <v>0</v>
          </cell>
          <cell r="AZ402">
            <v>0</v>
          </cell>
          <cell r="BA402">
            <v>348</v>
          </cell>
          <cell r="BB402">
            <v>6443</v>
          </cell>
          <cell r="BC402">
            <v>11841</v>
          </cell>
          <cell r="BD402">
            <v>23856</v>
          </cell>
          <cell r="BE402">
            <v>13234</v>
          </cell>
          <cell r="BF402">
            <v>10970</v>
          </cell>
          <cell r="BG402">
            <v>15498</v>
          </cell>
          <cell r="BH402">
            <v>12363</v>
          </cell>
          <cell r="BI402">
            <v>6617</v>
          </cell>
          <cell r="BJ402">
            <v>2090</v>
          </cell>
          <cell r="BK402">
            <v>3483</v>
          </cell>
        </row>
        <row r="403">
          <cell r="L403" t="str">
            <v>8011118.801102.SHIFT</v>
          </cell>
          <cell r="M403">
            <v>0</v>
          </cell>
          <cell r="N403">
            <v>80</v>
          </cell>
          <cell r="O403">
            <v>1300</v>
          </cell>
          <cell r="P403">
            <v>1930</v>
          </cell>
          <cell r="Q403">
            <v>3590</v>
          </cell>
          <cell r="R403">
            <v>5160</v>
          </cell>
          <cell r="S403">
            <v>6010</v>
          </cell>
          <cell r="T403">
            <v>6490</v>
          </cell>
          <cell r="U403">
            <v>8000</v>
          </cell>
          <cell r="V403">
            <v>8690</v>
          </cell>
          <cell r="W403">
            <v>9400</v>
          </cell>
          <cell r="X403">
            <v>10060</v>
          </cell>
          <cell r="Y403">
            <v>0</v>
          </cell>
          <cell r="Z403">
            <v>115</v>
          </cell>
          <cell r="AA403">
            <v>345</v>
          </cell>
          <cell r="AB403">
            <v>1735</v>
          </cell>
          <cell r="AC403">
            <v>3055</v>
          </cell>
          <cell r="AD403">
            <v>5085</v>
          </cell>
          <cell r="AE403">
            <v>6415</v>
          </cell>
          <cell r="AF403">
            <v>7905</v>
          </cell>
          <cell r="AG403">
            <v>9465</v>
          </cell>
          <cell r="AH403">
            <v>11155</v>
          </cell>
          <cell r="AI403">
            <v>12345</v>
          </cell>
          <cell r="AJ403">
            <v>12785</v>
          </cell>
          <cell r="AK403">
            <v>750</v>
          </cell>
          <cell r="AL403">
            <v>0</v>
          </cell>
          <cell r="AM403">
            <v>0</v>
          </cell>
          <cell r="AN403">
            <v>80</v>
          </cell>
          <cell r="AO403">
            <v>1220</v>
          </cell>
          <cell r="AP403">
            <v>630</v>
          </cell>
          <cell r="AQ403">
            <v>1660</v>
          </cell>
          <cell r="AR403">
            <v>1570</v>
          </cell>
          <cell r="AS403">
            <v>850</v>
          </cell>
          <cell r="AT403">
            <v>480</v>
          </cell>
          <cell r="AU403">
            <v>1510</v>
          </cell>
          <cell r="AV403">
            <v>690</v>
          </cell>
          <cell r="AW403">
            <v>710</v>
          </cell>
          <cell r="AX403">
            <v>660</v>
          </cell>
          <cell r="AY403">
            <v>0</v>
          </cell>
          <cell r="AZ403">
            <v>115</v>
          </cell>
          <cell r="BA403">
            <v>230</v>
          </cell>
          <cell r="BB403">
            <v>1390</v>
          </cell>
          <cell r="BC403">
            <v>1320</v>
          </cell>
          <cell r="BD403">
            <v>2030</v>
          </cell>
          <cell r="BE403">
            <v>1330</v>
          </cell>
          <cell r="BF403">
            <v>1490</v>
          </cell>
          <cell r="BG403">
            <v>1560</v>
          </cell>
          <cell r="BH403">
            <v>1690</v>
          </cell>
          <cell r="BI403">
            <v>1190</v>
          </cell>
          <cell r="BJ403">
            <v>440</v>
          </cell>
          <cell r="BK403">
            <v>750</v>
          </cell>
        </row>
        <row r="404">
          <cell r="L404" t="str">
            <v>8011118.801102.OTH</v>
          </cell>
          <cell r="M404">
            <v>354</v>
          </cell>
          <cell r="N404">
            <v>708</v>
          </cell>
          <cell r="O404">
            <v>1062</v>
          </cell>
          <cell r="P404">
            <v>1416</v>
          </cell>
          <cell r="Q404">
            <v>1770</v>
          </cell>
          <cell r="R404">
            <v>2124</v>
          </cell>
          <cell r="S404">
            <v>2478</v>
          </cell>
          <cell r="T404">
            <v>2832</v>
          </cell>
          <cell r="U404">
            <v>3186</v>
          </cell>
          <cell r="V404">
            <v>3540</v>
          </cell>
          <cell r="W404">
            <v>3894</v>
          </cell>
          <cell r="X404">
            <v>4248</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354</v>
          </cell>
          <cell r="AN404">
            <v>354</v>
          </cell>
          <cell r="AO404">
            <v>354</v>
          </cell>
          <cell r="AP404">
            <v>354</v>
          </cell>
          <cell r="AQ404">
            <v>354</v>
          </cell>
          <cell r="AR404">
            <v>354</v>
          </cell>
          <cell r="AS404">
            <v>354</v>
          </cell>
          <cell r="AT404">
            <v>354</v>
          </cell>
          <cell r="AU404">
            <v>354</v>
          </cell>
          <cell r="AV404">
            <v>354</v>
          </cell>
          <cell r="AW404">
            <v>354</v>
          </cell>
          <cell r="AX404">
            <v>354</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L405" t="str">
            <v>8011118.801102.PF</v>
          </cell>
          <cell r="M405">
            <v>10610</v>
          </cell>
          <cell r="N405">
            <v>21220</v>
          </cell>
          <cell r="O405">
            <v>31830</v>
          </cell>
          <cell r="P405">
            <v>49425</v>
          </cell>
          <cell r="Q405">
            <v>61734</v>
          </cell>
          <cell r="R405">
            <v>74838</v>
          </cell>
          <cell r="S405">
            <v>87346</v>
          </cell>
          <cell r="T405">
            <v>100204</v>
          </cell>
          <cell r="U405">
            <v>113226</v>
          </cell>
          <cell r="V405">
            <v>126084</v>
          </cell>
          <cell r="W405">
            <v>138942</v>
          </cell>
          <cell r="X405">
            <v>151495</v>
          </cell>
          <cell r="Y405">
            <v>13706</v>
          </cell>
          <cell r="Z405">
            <v>26760</v>
          </cell>
          <cell r="AA405">
            <v>40476</v>
          </cell>
          <cell r="AB405">
            <v>54180</v>
          </cell>
          <cell r="AC405">
            <v>67977</v>
          </cell>
          <cell r="AD405">
            <v>78949</v>
          </cell>
          <cell r="AE405">
            <v>94549</v>
          </cell>
          <cell r="AF405">
            <v>108346</v>
          </cell>
          <cell r="AG405">
            <v>122143</v>
          </cell>
          <cell r="AH405">
            <v>135940</v>
          </cell>
          <cell r="AI405">
            <v>149319</v>
          </cell>
          <cell r="AJ405">
            <v>163116</v>
          </cell>
          <cell r="AK405">
            <v>16143</v>
          </cell>
          <cell r="AL405">
            <v>0</v>
          </cell>
          <cell r="AM405">
            <v>10610</v>
          </cell>
          <cell r="AN405">
            <v>10610</v>
          </cell>
          <cell r="AO405">
            <v>10610</v>
          </cell>
          <cell r="AP405">
            <v>17595</v>
          </cell>
          <cell r="AQ405">
            <v>12309</v>
          </cell>
          <cell r="AR405">
            <v>13104</v>
          </cell>
          <cell r="AS405">
            <v>12508</v>
          </cell>
          <cell r="AT405">
            <v>12858</v>
          </cell>
          <cell r="AU405">
            <v>13022</v>
          </cell>
          <cell r="AV405">
            <v>12858</v>
          </cell>
          <cell r="AW405">
            <v>12858</v>
          </cell>
          <cell r="AX405">
            <v>12553</v>
          </cell>
          <cell r="AY405">
            <v>13706</v>
          </cell>
          <cell r="AZ405">
            <v>13054</v>
          </cell>
          <cell r="BA405">
            <v>13716</v>
          </cell>
          <cell r="BB405">
            <v>13704</v>
          </cell>
          <cell r="BC405">
            <v>13797</v>
          </cell>
          <cell r="BD405">
            <v>10972</v>
          </cell>
          <cell r="BE405">
            <v>15600</v>
          </cell>
          <cell r="BF405">
            <v>13797</v>
          </cell>
          <cell r="BG405">
            <v>13797</v>
          </cell>
          <cell r="BH405">
            <v>13797</v>
          </cell>
          <cell r="BI405">
            <v>13379</v>
          </cell>
          <cell r="BJ405">
            <v>13797</v>
          </cell>
          <cell r="BK405">
            <v>16143</v>
          </cell>
        </row>
        <row r="406">
          <cell r="L406" t="str">
            <v>8011118.801102.TEA</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L407" t="str">
            <v>8011118.803302</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L408" t="str">
            <v>8011118.803303</v>
          </cell>
          <cell r="M408">
            <v>9455</v>
          </cell>
          <cell r="N408">
            <v>61717</v>
          </cell>
          <cell r="O408">
            <v>113979</v>
          </cell>
          <cell r="P408">
            <v>166241</v>
          </cell>
          <cell r="Q408">
            <v>218503</v>
          </cell>
          <cell r="R408">
            <v>270765</v>
          </cell>
          <cell r="S408">
            <v>503601.91000000003</v>
          </cell>
          <cell r="T408">
            <v>565611.31000000006</v>
          </cell>
          <cell r="U408">
            <v>627620.71000000008</v>
          </cell>
          <cell r="V408">
            <v>689630.1100000001</v>
          </cell>
          <cell r="W408">
            <v>751639.51000000013</v>
          </cell>
          <cell r="X408">
            <v>373931.51000000013</v>
          </cell>
          <cell r="Y408">
            <v>34277</v>
          </cell>
          <cell r="Z408">
            <v>68554</v>
          </cell>
          <cell r="AA408">
            <v>102831</v>
          </cell>
          <cell r="AB408">
            <v>137108</v>
          </cell>
          <cell r="AC408">
            <v>171385</v>
          </cell>
          <cell r="AD408">
            <v>205662</v>
          </cell>
          <cell r="AE408">
            <v>261940.5</v>
          </cell>
          <cell r="AF408">
            <v>277707.3</v>
          </cell>
          <cell r="AG408">
            <v>293474.09999999998</v>
          </cell>
          <cell r="AH408">
            <v>309240.89999999997</v>
          </cell>
          <cell r="AI408">
            <v>325007.69999999995</v>
          </cell>
          <cell r="AJ408">
            <v>340774.49999999994</v>
          </cell>
          <cell r="AK408">
            <v>0</v>
          </cell>
          <cell r="AL408">
            <v>0</v>
          </cell>
          <cell r="AM408">
            <v>9455</v>
          </cell>
          <cell r="AN408">
            <v>52262</v>
          </cell>
          <cell r="AO408">
            <v>52262</v>
          </cell>
          <cell r="AP408">
            <v>52262</v>
          </cell>
          <cell r="AQ408">
            <v>52262</v>
          </cell>
          <cell r="AR408">
            <v>52262</v>
          </cell>
          <cell r="AS408">
            <v>232836.91</v>
          </cell>
          <cell r="AT408">
            <v>62009.4</v>
          </cell>
          <cell r="AU408">
            <v>62009.4</v>
          </cell>
          <cell r="AV408">
            <v>62009.4</v>
          </cell>
          <cell r="AW408">
            <v>62009.4</v>
          </cell>
          <cell r="AX408">
            <v>-377708</v>
          </cell>
          <cell r="AY408">
            <v>34277</v>
          </cell>
          <cell r="AZ408">
            <v>34277</v>
          </cell>
          <cell r="BA408">
            <v>34277</v>
          </cell>
          <cell r="BB408">
            <v>34277</v>
          </cell>
          <cell r="BC408">
            <v>34277</v>
          </cell>
          <cell r="BD408">
            <v>34277</v>
          </cell>
          <cell r="BE408">
            <v>56278.5</v>
          </cell>
          <cell r="BF408">
            <v>15766.8</v>
          </cell>
          <cell r="BG408">
            <v>15766.8</v>
          </cell>
          <cell r="BH408">
            <v>15766.8</v>
          </cell>
          <cell r="BI408">
            <v>15766.8</v>
          </cell>
          <cell r="BJ408">
            <v>15766.8</v>
          </cell>
          <cell r="BK408">
            <v>0</v>
          </cell>
        </row>
        <row r="409">
          <cell r="L409" t="str">
            <v>8011118.803901</v>
          </cell>
          <cell r="M409">
            <v>4911</v>
          </cell>
          <cell r="N409">
            <v>10204</v>
          </cell>
          <cell r="O409">
            <v>16391</v>
          </cell>
          <cell r="P409">
            <v>22535</v>
          </cell>
          <cell r="Q409">
            <v>34252</v>
          </cell>
          <cell r="R409">
            <v>49979</v>
          </cell>
          <cell r="S409">
            <v>56026</v>
          </cell>
          <cell r="T409">
            <v>62202</v>
          </cell>
          <cell r="U409">
            <v>68745</v>
          </cell>
          <cell r="V409">
            <v>74998</v>
          </cell>
          <cell r="W409">
            <v>81251</v>
          </cell>
          <cell r="X409">
            <v>87498</v>
          </cell>
          <cell r="Y409">
            <v>7254</v>
          </cell>
          <cell r="Z409">
            <v>14508</v>
          </cell>
          <cell r="AA409">
            <v>20252</v>
          </cell>
          <cell r="AB409">
            <v>26888</v>
          </cell>
          <cell r="AC409">
            <v>32177</v>
          </cell>
          <cell r="AD409">
            <v>40129</v>
          </cell>
          <cell r="AE409">
            <v>47570</v>
          </cell>
          <cell r="AF409">
            <v>54818</v>
          </cell>
          <cell r="AG409">
            <v>61039</v>
          </cell>
          <cell r="AH409">
            <v>67260</v>
          </cell>
          <cell r="AI409">
            <v>74129</v>
          </cell>
          <cell r="AJ409">
            <v>81830</v>
          </cell>
          <cell r="AK409">
            <v>6905</v>
          </cell>
          <cell r="AL409">
            <v>0</v>
          </cell>
          <cell r="AM409">
            <v>4911</v>
          </cell>
          <cell r="AN409">
            <v>5293</v>
          </cell>
          <cell r="AO409">
            <v>6187</v>
          </cell>
          <cell r="AP409">
            <v>6144</v>
          </cell>
          <cell r="AQ409">
            <v>11717</v>
          </cell>
          <cell r="AR409">
            <v>15727</v>
          </cell>
          <cell r="AS409">
            <v>6047</v>
          </cell>
          <cell r="AT409">
            <v>6176</v>
          </cell>
          <cell r="AU409">
            <v>6543</v>
          </cell>
          <cell r="AV409">
            <v>6253</v>
          </cell>
          <cell r="AW409">
            <v>6253</v>
          </cell>
          <cell r="AX409">
            <v>6247</v>
          </cell>
          <cell r="AY409">
            <v>7254</v>
          </cell>
          <cell r="AZ409">
            <v>7254</v>
          </cell>
          <cell r="BA409">
            <v>5744</v>
          </cell>
          <cell r="BB409">
            <v>6636</v>
          </cell>
          <cell r="BC409">
            <v>5289</v>
          </cell>
          <cell r="BD409">
            <v>7952</v>
          </cell>
          <cell r="BE409">
            <v>7441</v>
          </cell>
          <cell r="BF409">
            <v>7248</v>
          </cell>
          <cell r="BG409">
            <v>6221</v>
          </cell>
          <cell r="BH409">
            <v>6221</v>
          </cell>
          <cell r="BI409">
            <v>6869</v>
          </cell>
          <cell r="BJ409">
            <v>7701</v>
          </cell>
          <cell r="BK409">
            <v>6905</v>
          </cell>
        </row>
        <row r="410">
          <cell r="L410" t="str">
            <v>8011118.803902</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L411" t="str">
            <v>8011118.803903</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row>
        <row r="412">
          <cell r="L412" t="str">
            <v>8011118.803905</v>
          </cell>
          <cell r="M412">
            <v>17100</v>
          </cell>
          <cell r="N412">
            <v>34200</v>
          </cell>
          <cell r="O412">
            <v>51300</v>
          </cell>
          <cell r="P412">
            <v>68400</v>
          </cell>
          <cell r="Q412">
            <v>85500</v>
          </cell>
          <cell r="R412">
            <v>102600</v>
          </cell>
          <cell r="S412">
            <v>119100</v>
          </cell>
          <cell r="T412">
            <v>136200</v>
          </cell>
          <cell r="U412">
            <v>153300</v>
          </cell>
          <cell r="V412">
            <v>170400</v>
          </cell>
          <cell r="W412">
            <v>187500</v>
          </cell>
          <cell r="X412">
            <v>204600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17100</v>
          </cell>
          <cell r="AN412">
            <v>17100</v>
          </cell>
          <cell r="AO412">
            <v>17100</v>
          </cell>
          <cell r="AP412">
            <v>17100</v>
          </cell>
          <cell r="AQ412">
            <v>17100</v>
          </cell>
          <cell r="AR412">
            <v>17100</v>
          </cell>
          <cell r="AS412">
            <v>16500</v>
          </cell>
          <cell r="AT412">
            <v>17100</v>
          </cell>
          <cell r="AU412">
            <v>17100</v>
          </cell>
          <cell r="AV412">
            <v>17100</v>
          </cell>
          <cell r="AW412">
            <v>17100</v>
          </cell>
          <cell r="AX412">
            <v>17100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L413" t="str">
            <v>8011118.803907</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row>
        <row r="414">
          <cell r="L414" t="str">
            <v>8011118.805101.ACC</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L415" t="str">
            <v>8011118.805101.AIR</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L416" t="str">
            <v>8011118.805101.CAR</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row>
        <row r="417">
          <cell r="L417" t="str">
            <v>8011118.805101.OTH</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L418" t="str">
            <v>8011118.805102</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L419" t="str">
            <v>8011118.804301</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L420" t="str">
            <v>8011118.805201</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L421" t="str">
            <v>8011118.808401.OTHER</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L422" t="str">
            <v>8011118.814201.CAUST</v>
          </cell>
          <cell r="M422">
            <v>32235.48</v>
          </cell>
          <cell r="N422">
            <v>132523.64000000001</v>
          </cell>
          <cell r="O422">
            <v>167538.93000000002</v>
          </cell>
          <cell r="P422">
            <v>216631.94000000003</v>
          </cell>
          <cell r="Q422">
            <v>223991.66000000003</v>
          </cell>
          <cell r="R422">
            <v>262657.42000000004</v>
          </cell>
          <cell r="S422">
            <v>296861.88000000006</v>
          </cell>
          <cell r="T422">
            <v>327265.84000000008</v>
          </cell>
          <cell r="U422">
            <v>341379.9800000001</v>
          </cell>
          <cell r="V422">
            <v>356778.46000000008</v>
          </cell>
          <cell r="W422">
            <v>368552.1700000001</v>
          </cell>
          <cell r="X422">
            <v>388175.02000000008</v>
          </cell>
          <cell r="Y422">
            <v>19622.849999999999</v>
          </cell>
          <cell r="Z422">
            <v>43246.759999999995</v>
          </cell>
          <cell r="AA422">
            <v>82874.92</v>
          </cell>
          <cell r="AB422">
            <v>98726.18</v>
          </cell>
          <cell r="AC422">
            <v>113279.81999999999</v>
          </cell>
          <cell r="AD422">
            <v>141483.99</v>
          </cell>
          <cell r="AE422">
            <v>158421.15</v>
          </cell>
          <cell r="AF422">
            <v>188061.18</v>
          </cell>
          <cell r="AG422">
            <v>204465.06</v>
          </cell>
          <cell r="AH422">
            <v>217149.78</v>
          </cell>
          <cell r="AI422">
            <v>237965.41</v>
          </cell>
          <cell r="AJ422">
            <v>254826.13</v>
          </cell>
          <cell r="AK422">
            <v>16860.72</v>
          </cell>
          <cell r="AL422">
            <v>0</v>
          </cell>
          <cell r="AM422">
            <v>32235.48</v>
          </cell>
          <cell r="AN422">
            <v>100288.16</v>
          </cell>
          <cell r="AO422">
            <v>35015.29</v>
          </cell>
          <cell r="AP422">
            <v>49093.01</v>
          </cell>
          <cell r="AQ422">
            <v>7359.72</v>
          </cell>
          <cell r="AR422">
            <v>38665.760000000002</v>
          </cell>
          <cell r="AS422">
            <v>34204.46</v>
          </cell>
          <cell r="AT422">
            <v>30403.96</v>
          </cell>
          <cell r="AU422">
            <v>14114.14</v>
          </cell>
          <cell r="AV422">
            <v>15398.48</v>
          </cell>
          <cell r="AW422">
            <v>11773.71</v>
          </cell>
          <cell r="AX422">
            <v>19622.849999999999</v>
          </cell>
          <cell r="AY422">
            <v>19622.849999999999</v>
          </cell>
          <cell r="AZ422">
            <v>23623.91</v>
          </cell>
          <cell r="BA422">
            <v>39628.160000000003</v>
          </cell>
          <cell r="BB422">
            <v>15851.26</v>
          </cell>
          <cell r="BC422">
            <v>14553.64</v>
          </cell>
          <cell r="BD422">
            <v>28204.17</v>
          </cell>
          <cell r="BE422">
            <v>16937.16</v>
          </cell>
          <cell r="BF422">
            <v>29640.03</v>
          </cell>
          <cell r="BG422">
            <v>16403.88</v>
          </cell>
          <cell r="BH422">
            <v>12684.72</v>
          </cell>
          <cell r="BI422">
            <v>20815.63</v>
          </cell>
          <cell r="BJ422">
            <v>16860.72</v>
          </cell>
          <cell r="BK422">
            <v>16860.72</v>
          </cell>
        </row>
        <row r="423">
          <cell r="L423" t="str">
            <v>8011118.814201.OTHER</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row>
        <row r="424">
          <cell r="L424" t="str">
            <v>8011118.814201.WATER</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row>
        <row r="425">
          <cell r="L425" t="str">
            <v>8011118.814601</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row>
        <row r="426">
          <cell r="L426" t="str">
            <v>8011118.816014</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L427" t="str">
            <v>8011118.816001.OTHER</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L428" t="str">
            <v>8011118.816033</v>
          </cell>
          <cell r="M428">
            <v>4513.12</v>
          </cell>
          <cell r="N428">
            <v>229704.13</v>
          </cell>
          <cell r="O428">
            <v>407317.33999999997</v>
          </cell>
          <cell r="P428">
            <v>441765.76999999996</v>
          </cell>
          <cell r="Q428">
            <v>1052568.3599999999</v>
          </cell>
          <cell r="R428">
            <v>1105198.94</v>
          </cell>
          <cell r="S428">
            <v>1107835.78</v>
          </cell>
          <cell r="T428">
            <v>1116388.26</v>
          </cell>
          <cell r="U428">
            <v>1201448.9099999999</v>
          </cell>
          <cell r="V428">
            <v>1300923.8899999999</v>
          </cell>
          <cell r="W428">
            <v>1314581.3799999999</v>
          </cell>
          <cell r="X428">
            <v>1582649.2799999998</v>
          </cell>
          <cell r="Y428">
            <v>341087.11</v>
          </cell>
          <cell r="Z428">
            <v>410263.99</v>
          </cell>
          <cell r="AA428">
            <v>470915.67</v>
          </cell>
          <cell r="AB428">
            <v>498641.91</v>
          </cell>
          <cell r="AC428">
            <v>1069043.4099999999</v>
          </cell>
          <cell r="AD428">
            <v>1169378.9099999999</v>
          </cell>
          <cell r="AE428">
            <v>1242628.3899999999</v>
          </cell>
          <cell r="AF428">
            <v>1300906.46</v>
          </cell>
          <cell r="AG428">
            <v>1639959.1099999999</v>
          </cell>
          <cell r="AH428">
            <v>1654820.2699999998</v>
          </cell>
          <cell r="AI428">
            <v>1679185.7099999997</v>
          </cell>
          <cell r="AJ428">
            <v>1857689.7199999997</v>
          </cell>
          <cell r="AK428">
            <v>42606.06</v>
          </cell>
          <cell r="AL428">
            <v>0</v>
          </cell>
          <cell r="AM428">
            <v>4513.12</v>
          </cell>
          <cell r="AN428">
            <v>225191.01</v>
          </cell>
          <cell r="AO428">
            <v>177613.21</v>
          </cell>
          <cell r="AP428">
            <v>34448.43</v>
          </cell>
          <cell r="AQ428">
            <v>610802.59</v>
          </cell>
          <cell r="AR428">
            <v>52630.58</v>
          </cell>
          <cell r="AS428">
            <v>2636.84</v>
          </cell>
          <cell r="AT428">
            <v>8552.48</v>
          </cell>
          <cell r="AU428">
            <v>85060.65</v>
          </cell>
          <cell r="AV428">
            <v>99474.98</v>
          </cell>
          <cell r="AW428">
            <v>13657.49</v>
          </cell>
          <cell r="AX428">
            <v>268067.90000000002</v>
          </cell>
          <cell r="AY428">
            <v>341087.11</v>
          </cell>
          <cell r="AZ428">
            <v>69176.88</v>
          </cell>
          <cell r="BA428">
            <v>60651.68</v>
          </cell>
          <cell r="BB428">
            <v>27726.240000000002</v>
          </cell>
          <cell r="BC428">
            <v>570401.5</v>
          </cell>
          <cell r="BD428">
            <v>100335.5</v>
          </cell>
          <cell r="BE428">
            <v>73249.48</v>
          </cell>
          <cell r="BF428">
            <v>58278.07</v>
          </cell>
          <cell r="BG428">
            <v>339052.65</v>
          </cell>
          <cell r="BH428">
            <v>14861.16</v>
          </cell>
          <cell r="BI428">
            <v>24365.439999999999</v>
          </cell>
          <cell r="BJ428">
            <v>178504.01</v>
          </cell>
          <cell r="BK428">
            <v>42606.06</v>
          </cell>
        </row>
        <row r="429">
          <cell r="L429" t="str">
            <v>8011118.814201.CHEM</v>
          </cell>
          <cell r="M429">
            <v>77305.42</v>
          </cell>
          <cell r="N429">
            <v>304456.94</v>
          </cell>
          <cell r="O429">
            <v>659743.62</v>
          </cell>
          <cell r="P429">
            <v>983762.87</v>
          </cell>
          <cell r="Q429">
            <v>1354522.98</v>
          </cell>
          <cell r="R429">
            <v>1755750.8599999999</v>
          </cell>
          <cell r="S429">
            <v>1951531.9</v>
          </cell>
          <cell r="T429">
            <v>2184942.08</v>
          </cell>
          <cell r="U429">
            <v>2610221.85</v>
          </cell>
          <cell r="V429">
            <v>2805123.25</v>
          </cell>
          <cell r="W429">
            <v>2875091.42</v>
          </cell>
          <cell r="X429">
            <v>2964877.27</v>
          </cell>
          <cell r="Y429">
            <v>40299.870000000003</v>
          </cell>
          <cell r="Z429">
            <v>134458.56</v>
          </cell>
          <cell r="AA429">
            <v>406595.7</v>
          </cell>
          <cell r="AB429">
            <v>723626.82000000007</v>
          </cell>
          <cell r="AC429">
            <v>1285598.1400000001</v>
          </cell>
          <cell r="AD429">
            <v>1823673.3900000001</v>
          </cell>
          <cell r="AE429">
            <v>2047883.4000000001</v>
          </cell>
          <cell r="AF429">
            <v>2335904.66</v>
          </cell>
          <cell r="AG429">
            <v>2810107.63</v>
          </cell>
          <cell r="AH429">
            <v>3128190.4699999997</v>
          </cell>
          <cell r="AI429">
            <v>3243609.76</v>
          </cell>
          <cell r="AJ429">
            <v>3393727.8899999997</v>
          </cell>
          <cell r="AK429">
            <v>161395.35999999999</v>
          </cell>
          <cell r="AL429">
            <v>0</v>
          </cell>
          <cell r="AM429">
            <v>77305.42</v>
          </cell>
          <cell r="AN429">
            <v>227151.52</v>
          </cell>
          <cell r="AO429">
            <v>355286.68</v>
          </cell>
          <cell r="AP429">
            <v>324019.25</v>
          </cell>
          <cell r="AQ429">
            <v>370760.11</v>
          </cell>
          <cell r="AR429">
            <v>401227.88</v>
          </cell>
          <cell r="AS429">
            <v>195781.04</v>
          </cell>
          <cell r="AT429">
            <v>233410.18</v>
          </cell>
          <cell r="AU429">
            <v>425279.77</v>
          </cell>
          <cell r="AV429">
            <v>194901.4</v>
          </cell>
          <cell r="AW429">
            <v>69968.17</v>
          </cell>
          <cell r="AX429">
            <v>89785.85</v>
          </cell>
          <cell r="AY429">
            <v>40299.870000000003</v>
          </cell>
          <cell r="AZ429">
            <v>94158.69</v>
          </cell>
          <cell r="BA429">
            <v>272137.14</v>
          </cell>
          <cell r="BB429">
            <v>317031.12</v>
          </cell>
          <cell r="BC429">
            <v>561971.31999999995</v>
          </cell>
          <cell r="BD429">
            <v>538075.25</v>
          </cell>
          <cell r="BE429">
            <v>224210.01</v>
          </cell>
          <cell r="BF429">
            <v>288021.26</v>
          </cell>
          <cell r="BG429">
            <v>474202.97</v>
          </cell>
          <cell r="BH429">
            <v>318082.84000000003</v>
          </cell>
          <cell r="BI429">
            <v>115419.29</v>
          </cell>
          <cell r="BJ429">
            <v>150118.13</v>
          </cell>
          <cell r="BK429">
            <v>161395.35999999999</v>
          </cell>
        </row>
        <row r="430">
          <cell r="L430" t="str">
            <v>8011119.801102.BASIC</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L431" t="str">
            <v>8011119.801102.DA</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L432" t="str">
            <v>8011119.801102.DASE</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L433" t="str">
            <v>8011119.801102.HOUSE</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L434" t="str">
            <v>8011119.801102.LAUN</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L435" t="str">
            <v>8011119.801102.LEAV</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L436" t="str">
            <v>8011119.801102.OT</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L437" t="str">
            <v>8011119.801102.OTH</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L438" t="str">
            <v>8011119.801102.PF</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L439" t="str">
            <v>8011119.801102.TEA</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L440" t="str">
            <v>8011119.803302</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L441" t="str">
            <v>8011119.803901</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row>
        <row r="442">
          <cell r="L442" t="str">
            <v>8011119.803902</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row>
        <row r="443">
          <cell r="L443" t="str">
            <v>8011119.803903</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row>
        <row r="444">
          <cell r="L444" t="str">
            <v>8011119.803905</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L445" t="str">
            <v>8011119.808401.OTHER</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L446" t="str">
            <v>8011119.814201.CAUST</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L447" t="str">
            <v>8011119.814201.OTHER</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row>
        <row r="448">
          <cell r="L448" t="str">
            <v>8011119.814201.WATER</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L449" t="str">
            <v>8011119.814601</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row>
        <row r="450">
          <cell r="L450" t="str">
            <v>8011119.816014</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L451" t="str">
            <v>8011119.816026</v>
          </cell>
          <cell r="M451">
            <v>1655392.29</v>
          </cell>
          <cell r="N451">
            <v>1686275.17</v>
          </cell>
          <cell r="O451">
            <v>1731315.99</v>
          </cell>
          <cell r="P451">
            <v>1919911.24</v>
          </cell>
          <cell r="Q451">
            <v>3559265.42</v>
          </cell>
          <cell r="R451">
            <v>3733678.29</v>
          </cell>
          <cell r="S451">
            <v>3834662.44</v>
          </cell>
          <cell r="T451">
            <v>4349376.97</v>
          </cell>
          <cell r="U451">
            <v>4395481.8899999997</v>
          </cell>
          <cell r="V451">
            <v>4397518.0699999994</v>
          </cell>
          <cell r="W451">
            <v>4406325.7899999991</v>
          </cell>
          <cell r="X451">
            <v>4881262.459999999</v>
          </cell>
          <cell r="Y451">
            <v>822914.8</v>
          </cell>
          <cell r="Z451">
            <v>1263617.7000000002</v>
          </cell>
          <cell r="AA451">
            <v>1265553.0900000001</v>
          </cell>
          <cell r="AB451">
            <v>1286370.53</v>
          </cell>
          <cell r="AC451">
            <v>1315882.29</v>
          </cell>
          <cell r="AD451">
            <v>1658267.32</v>
          </cell>
          <cell r="AE451">
            <v>1699337.1700000002</v>
          </cell>
          <cell r="AF451">
            <v>1810411.6400000001</v>
          </cell>
          <cell r="AG451">
            <v>1907753.56</v>
          </cell>
          <cell r="AH451">
            <v>2023404.72</v>
          </cell>
          <cell r="AI451">
            <v>3097191.9699999997</v>
          </cell>
          <cell r="AJ451">
            <v>4633600.82</v>
          </cell>
          <cell r="AK451">
            <v>573066.09</v>
          </cell>
          <cell r="AL451">
            <v>0</v>
          </cell>
          <cell r="AM451">
            <v>1655392.29</v>
          </cell>
          <cell r="AN451">
            <v>30882.880000000001</v>
          </cell>
          <cell r="AO451">
            <v>45040.82</v>
          </cell>
          <cell r="AP451">
            <v>188595.25</v>
          </cell>
          <cell r="AQ451">
            <v>1639354.18</v>
          </cell>
          <cell r="AR451">
            <v>174412.87</v>
          </cell>
          <cell r="AS451">
            <v>100984.15</v>
          </cell>
          <cell r="AT451">
            <v>514714.53</v>
          </cell>
          <cell r="AU451">
            <v>46104.92</v>
          </cell>
          <cell r="AV451">
            <v>2036.18</v>
          </cell>
          <cell r="AW451">
            <v>8807.7199999999993</v>
          </cell>
          <cell r="AX451">
            <v>474936.67</v>
          </cell>
          <cell r="AY451">
            <v>822914.8</v>
          </cell>
          <cell r="AZ451">
            <v>440702.9</v>
          </cell>
          <cell r="BA451">
            <v>1935.39</v>
          </cell>
          <cell r="BB451">
            <v>20817.439999999999</v>
          </cell>
          <cell r="BC451">
            <v>29511.759999999998</v>
          </cell>
          <cell r="BD451">
            <v>342385.03</v>
          </cell>
          <cell r="BE451">
            <v>41069.85</v>
          </cell>
          <cell r="BF451">
            <v>111074.47</v>
          </cell>
          <cell r="BG451">
            <v>97341.92</v>
          </cell>
          <cell r="BH451">
            <v>115651.16</v>
          </cell>
          <cell r="BI451">
            <v>1073787.25</v>
          </cell>
          <cell r="BJ451">
            <v>1536408.85</v>
          </cell>
          <cell r="BK451">
            <v>573066.09</v>
          </cell>
        </row>
        <row r="452">
          <cell r="L452" t="str">
            <v>8011119.816027</v>
          </cell>
          <cell r="M452">
            <v>12634</v>
          </cell>
          <cell r="N452">
            <v>60805</v>
          </cell>
          <cell r="O452">
            <v>60805</v>
          </cell>
          <cell r="P452">
            <v>60805</v>
          </cell>
          <cell r="Q452">
            <v>908137.08</v>
          </cell>
          <cell r="R452">
            <v>958109.66999999993</v>
          </cell>
          <cell r="S452">
            <v>963765.97</v>
          </cell>
          <cell r="T452">
            <v>963765.97</v>
          </cell>
          <cell r="U452">
            <v>963765.97</v>
          </cell>
          <cell r="V452">
            <v>963765.97</v>
          </cell>
          <cell r="W452">
            <v>963765.97</v>
          </cell>
          <cell r="X452">
            <v>1096365.82</v>
          </cell>
          <cell r="Y452">
            <v>10649</v>
          </cell>
          <cell r="Z452">
            <v>114557.16</v>
          </cell>
          <cell r="AA452">
            <v>115656.36</v>
          </cell>
          <cell r="AB452">
            <v>116808.99</v>
          </cell>
          <cell r="AC452">
            <v>116808.99</v>
          </cell>
          <cell r="AD452">
            <v>1355724.81</v>
          </cell>
          <cell r="AE452">
            <v>1750886.94</v>
          </cell>
          <cell r="AF452">
            <v>1764286.94</v>
          </cell>
          <cell r="AG452">
            <v>1809180.39</v>
          </cell>
          <cell r="AH452">
            <v>2046484.71</v>
          </cell>
          <cell r="AI452">
            <v>2104687.89</v>
          </cell>
          <cell r="AJ452">
            <v>2138865.4700000002</v>
          </cell>
          <cell r="AK452">
            <v>2238482.2400000002</v>
          </cell>
          <cell r="AL452">
            <v>0</v>
          </cell>
          <cell r="AM452">
            <v>12634</v>
          </cell>
          <cell r="AN452">
            <v>48171</v>
          </cell>
          <cell r="AO452">
            <v>0</v>
          </cell>
          <cell r="AP452">
            <v>0</v>
          </cell>
          <cell r="AQ452">
            <v>847332.08</v>
          </cell>
          <cell r="AR452">
            <v>49972.59</v>
          </cell>
          <cell r="AS452">
            <v>5656.3</v>
          </cell>
          <cell r="AT452">
            <v>0</v>
          </cell>
          <cell r="AU452">
            <v>0</v>
          </cell>
          <cell r="AV452">
            <v>0</v>
          </cell>
          <cell r="AW452">
            <v>0</v>
          </cell>
          <cell r="AX452">
            <v>132599.85</v>
          </cell>
          <cell r="AY452">
            <v>10649</v>
          </cell>
          <cell r="AZ452">
            <v>103908.16</v>
          </cell>
          <cell r="BA452">
            <v>1099.2</v>
          </cell>
          <cell r="BB452">
            <v>1152.6300000000001</v>
          </cell>
          <cell r="BC452">
            <v>0</v>
          </cell>
          <cell r="BD452">
            <v>1238915.82</v>
          </cell>
          <cell r="BE452">
            <v>395162.13</v>
          </cell>
          <cell r="BF452">
            <v>13400</v>
          </cell>
          <cell r="BG452">
            <v>44893.45</v>
          </cell>
          <cell r="BH452">
            <v>237304.32000000001</v>
          </cell>
          <cell r="BI452">
            <v>58203.18</v>
          </cell>
          <cell r="BJ452">
            <v>34177.58</v>
          </cell>
          <cell r="BK452">
            <v>2238482.2400000002</v>
          </cell>
        </row>
        <row r="453">
          <cell r="L453" t="str">
            <v>8011119.816028</v>
          </cell>
          <cell r="M453">
            <v>0</v>
          </cell>
          <cell r="N453">
            <v>44400</v>
          </cell>
          <cell r="O453">
            <v>44400</v>
          </cell>
          <cell r="P453">
            <v>44400</v>
          </cell>
          <cell r="Q453">
            <v>44400</v>
          </cell>
          <cell r="R453">
            <v>44400</v>
          </cell>
          <cell r="S453">
            <v>44400</v>
          </cell>
          <cell r="T453">
            <v>44400</v>
          </cell>
          <cell r="U453">
            <v>88800</v>
          </cell>
          <cell r="V453">
            <v>88800</v>
          </cell>
          <cell r="W453">
            <v>108400</v>
          </cell>
          <cell r="X453">
            <v>108400</v>
          </cell>
          <cell r="Y453">
            <v>0</v>
          </cell>
          <cell r="Z453">
            <v>96400</v>
          </cell>
          <cell r="AA453">
            <v>96400</v>
          </cell>
          <cell r="AB453">
            <v>96400</v>
          </cell>
          <cell r="AC453">
            <v>96400</v>
          </cell>
          <cell r="AD453">
            <v>96400</v>
          </cell>
          <cell r="AE453">
            <v>96400</v>
          </cell>
          <cell r="AF453">
            <v>96400</v>
          </cell>
          <cell r="AG453">
            <v>96400</v>
          </cell>
          <cell r="AH453">
            <v>96400</v>
          </cell>
          <cell r="AI453">
            <v>96400</v>
          </cell>
          <cell r="AJ453">
            <v>96400</v>
          </cell>
          <cell r="AK453">
            <v>0</v>
          </cell>
          <cell r="AL453">
            <v>0</v>
          </cell>
          <cell r="AM453">
            <v>0</v>
          </cell>
          <cell r="AN453">
            <v>44400</v>
          </cell>
          <cell r="AO453">
            <v>0</v>
          </cell>
          <cell r="AP453">
            <v>0</v>
          </cell>
          <cell r="AQ453">
            <v>0</v>
          </cell>
          <cell r="AR453">
            <v>0</v>
          </cell>
          <cell r="AS453">
            <v>0</v>
          </cell>
          <cell r="AT453">
            <v>0</v>
          </cell>
          <cell r="AU453">
            <v>44400</v>
          </cell>
          <cell r="AV453">
            <v>0</v>
          </cell>
          <cell r="AW453">
            <v>19600</v>
          </cell>
          <cell r="AX453">
            <v>0</v>
          </cell>
          <cell r="AY453">
            <v>0</v>
          </cell>
          <cell r="AZ453">
            <v>96400</v>
          </cell>
          <cell r="BA453">
            <v>0</v>
          </cell>
          <cell r="BB453">
            <v>0</v>
          </cell>
          <cell r="BC453">
            <v>0</v>
          </cell>
          <cell r="BD453">
            <v>0</v>
          </cell>
          <cell r="BE453">
            <v>0</v>
          </cell>
          <cell r="BF453">
            <v>0</v>
          </cell>
          <cell r="BG453">
            <v>0</v>
          </cell>
          <cell r="BH453">
            <v>0</v>
          </cell>
          <cell r="BI453">
            <v>0</v>
          </cell>
          <cell r="BJ453">
            <v>0</v>
          </cell>
          <cell r="BK453">
            <v>0</v>
          </cell>
        </row>
        <row r="454">
          <cell r="L454" t="str">
            <v>8011119.816029</v>
          </cell>
          <cell r="M454">
            <v>0</v>
          </cell>
          <cell r="N454">
            <v>0</v>
          </cell>
          <cell r="O454">
            <v>9750</v>
          </cell>
          <cell r="P454">
            <v>9750</v>
          </cell>
          <cell r="Q454">
            <v>9750</v>
          </cell>
          <cell r="R454">
            <v>14610</v>
          </cell>
          <cell r="S454">
            <v>14610</v>
          </cell>
          <cell r="T454">
            <v>14610</v>
          </cell>
          <cell r="U454">
            <v>14610</v>
          </cell>
          <cell r="V454">
            <v>14610</v>
          </cell>
          <cell r="W454">
            <v>14610</v>
          </cell>
          <cell r="X454">
            <v>14610</v>
          </cell>
          <cell r="Y454">
            <v>0</v>
          </cell>
          <cell r="Z454">
            <v>0</v>
          </cell>
          <cell r="AA454">
            <v>1172.1300000000001</v>
          </cell>
          <cell r="AB454">
            <v>1172.1300000000001</v>
          </cell>
          <cell r="AC454">
            <v>1172.1300000000001</v>
          </cell>
          <cell r="AD454">
            <v>1172.1300000000001</v>
          </cell>
          <cell r="AE454">
            <v>1172.1300000000001</v>
          </cell>
          <cell r="AF454">
            <v>1172.1300000000001</v>
          </cell>
          <cell r="AG454">
            <v>1172.1300000000001</v>
          </cell>
          <cell r="AH454">
            <v>1172.1300000000001</v>
          </cell>
          <cell r="AI454">
            <v>33972.129999999997</v>
          </cell>
          <cell r="AJ454">
            <v>33972.129999999997</v>
          </cell>
          <cell r="AK454">
            <v>0</v>
          </cell>
          <cell r="AL454">
            <v>0</v>
          </cell>
          <cell r="AM454">
            <v>0</v>
          </cell>
          <cell r="AN454">
            <v>0</v>
          </cell>
          <cell r="AO454">
            <v>9750</v>
          </cell>
          <cell r="AP454">
            <v>0</v>
          </cell>
          <cell r="AQ454">
            <v>0</v>
          </cell>
          <cell r="AR454">
            <v>4860</v>
          </cell>
          <cell r="AS454">
            <v>0</v>
          </cell>
          <cell r="AT454">
            <v>0</v>
          </cell>
          <cell r="AU454">
            <v>0</v>
          </cell>
          <cell r="AV454">
            <v>0</v>
          </cell>
          <cell r="AW454">
            <v>0</v>
          </cell>
          <cell r="AX454">
            <v>0</v>
          </cell>
          <cell r="AY454">
            <v>0</v>
          </cell>
          <cell r="AZ454">
            <v>0</v>
          </cell>
          <cell r="BA454">
            <v>1172.1300000000001</v>
          </cell>
          <cell r="BB454">
            <v>0</v>
          </cell>
          <cell r="BC454">
            <v>0</v>
          </cell>
          <cell r="BD454">
            <v>0</v>
          </cell>
          <cell r="BE454">
            <v>0</v>
          </cell>
          <cell r="BF454">
            <v>0</v>
          </cell>
          <cell r="BG454">
            <v>0</v>
          </cell>
          <cell r="BH454">
            <v>0</v>
          </cell>
          <cell r="BI454">
            <v>32800</v>
          </cell>
          <cell r="BJ454">
            <v>0</v>
          </cell>
          <cell r="BK454">
            <v>0</v>
          </cell>
        </row>
        <row r="455">
          <cell r="L455" t="str">
            <v>8011119.816039</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row>
        <row r="456">
          <cell r="L456" t="str">
            <v>8011120.801102.BASIC</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L457" t="str">
            <v>8011120.801102.DA</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L458" t="str">
            <v>8011120.801102.DASE</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row>
        <row r="459">
          <cell r="L459" t="str">
            <v>8011120.801102.HOUSE</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L460" t="str">
            <v>8011120.801102.LAUN</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row>
        <row r="461">
          <cell r="L461" t="str">
            <v>8011120.801102.LEAV</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row>
        <row r="462">
          <cell r="L462" t="str">
            <v>8011120.801102.OT</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row>
        <row r="463">
          <cell r="L463" t="str">
            <v>8011120.801102.OTH</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L464" t="str">
            <v>8011120.801102.PF</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L465" t="str">
            <v>8011120.801102.TEA</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L466" t="str">
            <v>8011120.803302</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row>
        <row r="467">
          <cell r="L467" t="str">
            <v>8011120.803901</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row>
        <row r="468">
          <cell r="L468" t="str">
            <v>8011120.803902</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row>
        <row r="469">
          <cell r="L469" t="str">
            <v>8011120.803903</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row>
        <row r="470">
          <cell r="L470" t="str">
            <v>8011120.803905</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L471" t="str">
            <v>8011120.803907</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L472" t="str">
            <v>8011120.804301</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L473" t="str">
            <v>8011120.808401.OTHER</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L474" t="str">
            <v>8011120.816004</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L475" t="str">
            <v>8011120.816034</v>
          </cell>
          <cell r="M475">
            <v>0</v>
          </cell>
          <cell r="N475">
            <v>0</v>
          </cell>
          <cell r="O475">
            <v>0</v>
          </cell>
          <cell r="P475">
            <v>0</v>
          </cell>
          <cell r="Q475">
            <v>0</v>
          </cell>
          <cell r="R475">
            <v>0</v>
          </cell>
          <cell r="S475">
            <v>344939.17</v>
          </cell>
          <cell r="T475">
            <v>345289.17</v>
          </cell>
          <cell r="U475">
            <v>361789.17</v>
          </cell>
          <cell r="V475">
            <v>361789.17</v>
          </cell>
          <cell r="W475">
            <v>361789.17</v>
          </cell>
          <cell r="X475">
            <v>361789.17</v>
          </cell>
          <cell r="Y475">
            <v>0</v>
          </cell>
          <cell r="Z475">
            <v>0</v>
          </cell>
          <cell r="AA475">
            <v>46038</v>
          </cell>
          <cell r="AB475">
            <v>75038</v>
          </cell>
          <cell r="AC475">
            <v>75038</v>
          </cell>
          <cell r="AD475">
            <v>35500</v>
          </cell>
          <cell r="AE475">
            <v>35500</v>
          </cell>
          <cell r="AF475">
            <v>35500</v>
          </cell>
          <cell r="AG475">
            <v>41200</v>
          </cell>
          <cell r="AH475">
            <v>41200</v>
          </cell>
          <cell r="AI475">
            <v>41200</v>
          </cell>
          <cell r="AJ475">
            <v>55200</v>
          </cell>
          <cell r="AK475">
            <v>0</v>
          </cell>
          <cell r="AL475">
            <v>0</v>
          </cell>
          <cell r="AM475">
            <v>0</v>
          </cell>
          <cell r="AN475">
            <v>0</v>
          </cell>
          <cell r="AO475">
            <v>0</v>
          </cell>
          <cell r="AP475">
            <v>0</v>
          </cell>
          <cell r="AQ475">
            <v>0</v>
          </cell>
          <cell r="AR475">
            <v>0</v>
          </cell>
          <cell r="AS475">
            <v>344939.17</v>
          </cell>
          <cell r="AT475">
            <v>350</v>
          </cell>
          <cell r="AU475">
            <v>16500</v>
          </cell>
          <cell r="AV475">
            <v>0</v>
          </cell>
          <cell r="AW475">
            <v>0</v>
          </cell>
          <cell r="AX475">
            <v>0</v>
          </cell>
          <cell r="AY475">
            <v>0</v>
          </cell>
          <cell r="AZ475">
            <v>0</v>
          </cell>
          <cell r="BA475">
            <v>46038</v>
          </cell>
          <cell r="BB475">
            <v>29000</v>
          </cell>
          <cell r="BC475">
            <v>0</v>
          </cell>
          <cell r="BD475">
            <v>-39538</v>
          </cell>
          <cell r="BE475">
            <v>0</v>
          </cell>
          <cell r="BF475">
            <v>0</v>
          </cell>
          <cell r="BG475">
            <v>5700</v>
          </cell>
          <cell r="BH475">
            <v>0</v>
          </cell>
          <cell r="BI475">
            <v>0</v>
          </cell>
          <cell r="BJ475">
            <v>14000</v>
          </cell>
          <cell r="BK475">
            <v>0</v>
          </cell>
        </row>
        <row r="476">
          <cell r="L476" t="str">
            <v>8011121.801101.BASIC</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L477" t="str">
            <v>8011121.801101.BP</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L478" t="str">
            <v>8011121.801101.DA</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L479" t="str">
            <v>8011121.801101.DASE</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L480" t="str">
            <v>8011121.801101.HOUSE</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row>
        <row r="481">
          <cell r="L481" t="str">
            <v>8011121.801101.LAUN</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row>
        <row r="482">
          <cell r="L482" t="str">
            <v>8011121.801101.LEAV</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row>
        <row r="483">
          <cell r="L483" t="str">
            <v>8011121.801101.OT</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row>
        <row r="484">
          <cell r="L484" t="str">
            <v>8011121.801101.OTH</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row>
        <row r="485">
          <cell r="L485" t="str">
            <v>8011121.801101.PF</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L486" t="str">
            <v>8011121.801101.TEA</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L487" t="str">
            <v>8011121.801101.WAGE</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L488" t="str">
            <v>8011121.801101.SHIFT</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L489" t="str">
            <v>8011121.801102.BASIC</v>
          </cell>
          <cell r="M489">
            <v>130596</v>
          </cell>
          <cell r="N489">
            <v>260724</v>
          </cell>
          <cell r="O489">
            <v>391320</v>
          </cell>
          <cell r="P489">
            <v>624674</v>
          </cell>
          <cell r="Q489">
            <v>781493</v>
          </cell>
          <cell r="R489">
            <v>949076</v>
          </cell>
          <cell r="S489">
            <v>1107689</v>
          </cell>
          <cell r="T489">
            <v>1271305</v>
          </cell>
          <cell r="U489">
            <v>1445094</v>
          </cell>
          <cell r="V489">
            <v>1609307</v>
          </cell>
          <cell r="W489">
            <v>1773520</v>
          </cell>
          <cell r="X489">
            <v>1937733</v>
          </cell>
          <cell r="Y489">
            <v>177099</v>
          </cell>
          <cell r="Z489">
            <v>354198</v>
          </cell>
          <cell r="AA489">
            <v>531297</v>
          </cell>
          <cell r="AB489">
            <v>707757</v>
          </cell>
          <cell r="AC489">
            <v>898781</v>
          </cell>
          <cell r="AD489">
            <v>1078665</v>
          </cell>
          <cell r="AE489">
            <v>1258549</v>
          </cell>
          <cell r="AF489">
            <v>1438433</v>
          </cell>
          <cell r="AG489">
            <v>1618317</v>
          </cell>
          <cell r="AH489">
            <v>1798201</v>
          </cell>
          <cell r="AI489">
            <v>1978085</v>
          </cell>
          <cell r="AJ489">
            <v>2157969</v>
          </cell>
          <cell r="AK489">
            <v>210464</v>
          </cell>
          <cell r="AL489">
            <v>0</v>
          </cell>
          <cell r="AM489">
            <v>130596</v>
          </cell>
          <cell r="AN489">
            <v>130128</v>
          </cell>
          <cell r="AO489">
            <v>130596</v>
          </cell>
          <cell r="AP489">
            <v>233354</v>
          </cell>
          <cell r="AQ489">
            <v>156819</v>
          </cell>
          <cell r="AR489">
            <v>167583</v>
          </cell>
          <cell r="AS489">
            <v>158613</v>
          </cell>
          <cell r="AT489">
            <v>163616</v>
          </cell>
          <cell r="AU489">
            <v>173789</v>
          </cell>
          <cell r="AV489">
            <v>164213</v>
          </cell>
          <cell r="AW489">
            <v>164213</v>
          </cell>
          <cell r="AX489">
            <v>164213</v>
          </cell>
          <cell r="AY489">
            <v>177099</v>
          </cell>
          <cell r="AZ489">
            <v>177099</v>
          </cell>
          <cell r="BA489">
            <v>177099</v>
          </cell>
          <cell r="BB489">
            <v>176460</v>
          </cell>
          <cell r="BC489">
            <v>191024</v>
          </cell>
          <cell r="BD489">
            <v>179884</v>
          </cell>
          <cell r="BE489">
            <v>179884</v>
          </cell>
          <cell r="BF489">
            <v>179884</v>
          </cell>
          <cell r="BG489">
            <v>179884</v>
          </cell>
          <cell r="BH489">
            <v>179884</v>
          </cell>
          <cell r="BI489">
            <v>179884</v>
          </cell>
          <cell r="BJ489">
            <v>179884</v>
          </cell>
          <cell r="BK489">
            <v>210464</v>
          </cell>
        </row>
        <row r="490">
          <cell r="L490" t="str">
            <v>8011121.801102.DA</v>
          </cell>
          <cell r="M490">
            <v>28400</v>
          </cell>
          <cell r="N490">
            <v>56800</v>
          </cell>
          <cell r="O490">
            <v>85200</v>
          </cell>
          <cell r="P490">
            <v>113600</v>
          </cell>
          <cell r="Q490">
            <v>142000</v>
          </cell>
          <cell r="R490">
            <v>170400</v>
          </cell>
          <cell r="S490">
            <v>198800</v>
          </cell>
          <cell r="T490">
            <v>227200</v>
          </cell>
          <cell r="U490">
            <v>255600</v>
          </cell>
          <cell r="V490">
            <v>284000</v>
          </cell>
          <cell r="W490">
            <v>312400</v>
          </cell>
          <cell r="X490">
            <v>340800</v>
          </cell>
          <cell r="Y490">
            <v>73478</v>
          </cell>
          <cell r="Z490">
            <v>146956</v>
          </cell>
          <cell r="AA490">
            <v>220434</v>
          </cell>
          <cell r="AB490">
            <v>293912</v>
          </cell>
          <cell r="AC490">
            <v>383575</v>
          </cell>
          <cell r="AD490">
            <v>460290</v>
          </cell>
          <cell r="AE490">
            <v>537005</v>
          </cell>
          <cell r="AF490">
            <v>613720</v>
          </cell>
          <cell r="AG490">
            <v>690435</v>
          </cell>
          <cell r="AH490">
            <v>767150</v>
          </cell>
          <cell r="AI490">
            <v>843865</v>
          </cell>
          <cell r="AJ490">
            <v>920580</v>
          </cell>
          <cell r="AK490">
            <v>76715</v>
          </cell>
          <cell r="AL490">
            <v>0</v>
          </cell>
          <cell r="AM490">
            <v>28400</v>
          </cell>
          <cell r="AN490">
            <v>28400</v>
          </cell>
          <cell r="AO490">
            <v>28400</v>
          </cell>
          <cell r="AP490">
            <v>28400</v>
          </cell>
          <cell r="AQ490">
            <v>28400</v>
          </cell>
          <cell r="AR490">
            <v>28400</v>
          </cell>
          <cell r="AS490">
            <v>28400</v>
          </cell>
          <cell r="AT490">
            <v>28400</v>
          </cell>
          <cell r="AU490">
            <v>28400</v>
          </cell>
          <cell r="AV490">
            <v>28400</v>
          </cell>
          <cell r="AW490">
            <v>28400</v>
          </cell>
          <cell r="AX490">
            <v>28400</v>
          </cell>
          <cell r="AY490">
            <v>73478</v>
          </cell>
          <cell r="AZ490">
            <v>73478</v>
          </cell>
          <cell r="BA490">
            <v>73478</v>
          </cell>
          <cell r="BB490">
            <v>73478</v>
          </cell>
          <cell r="BC490">
            <v>89663</v>
          </cell>
          <cell r="BD490">
            <v>76715</v>
          </cell>
          <cell r="BE490">
            <v>76715</v>
          </cell>
          <cell r="BF490">
            <v>76715</v>
          </cell>
          <cell r="BG490">
            <v>76715</v>
          </cell>
          <cell r="BH490">
            <v>76715</v>
          </cell>
          <cell r="BI490">
            <v>76715</v>
          </cell>
          <cell r="BJ490">
            <v>76715</v>
          </cell>
          <cell r="BK490">
            <v>76715</v>
          </cell>
        </row>
        <row r="491">
          <cell r="L491" t="str">
            <v>8011121.801102.DASE</v>
          </cell>
          <cell r="M491">
            <v>0</v>
          </cell>
          <cell r="N491">
            <v>0</v>
          </cell>
          <cell r="O491">
            <v>0</v>
          </cell>
          <cell r="P491">
            <v>0</v>
          </cell>
          <cell r="Q491">
            <v>0</v>
          </cell>
          <cell r="R491">
            <v>0</v>
          </cell>
          <cell r="S491">
            <v>0</v>
          </cell>
          <cell r="T491">
            <v>0</v>
          </cell>
          <cell r="U491">
            <v>164213</v>
          </cell>
          <cell r="V491">
            <v>164213</v>
          </cell>
          <cell r="W491">
            <v>164213</v>
          </cell>
          <cell r="X491">
            <v>164213</v>
          </cell>
          <cell r="Y491">
            <v>0</v>
          </cell>
          <cell r="Z491">
            <v>0</v>
          </cell>
          <cell r="AA491">
            <v>0</v>
          </cell>
          <cell r="AB491">
            <v>0</v>
          </cell>
          <cell r="AC491">
            <v>0</v>
          </cell>
          <cell r="AD491">
            <v>0</v>
          </cell>
          <cell r="AE491">
            <v>0</v>
          </cell>
          <cell r="AF491">
            <v>0</v>
          </cell>
          <cell r="AG491">
            <v>179884</v>
          </cell>
          <cell r="AH491">
            <v>179884</v>
          </cell>
          <cell r="AI491">
            <v>179884</v>
          </cell>
          <cell r="AJ491">
            <v>179884</v>
          </cell>
          <cell r="AK491">
            <v>23385</v>
          </cell>
          <cell r="AL491">
            <v>0</v>
          </cell>
          <cell r="AM491">
            <v>0</v>
          </cell>
          <cell r="AN491">
            <v>0</v>
          </cell>
          <cell r="AO491">
            <v>0</v>
          </cell>
          <cell r="AP491">
            <v>0</v>
          </cell>
          <cell r="AQ491">
            <v>0</v>
          </cell>
          <cell r="AR491">
            <v>0</v>
          </cell>
          <cell r="AS491">
            <v>0</v>
          </cell>
          <cell r="AT491">
            <v>0</v>
          </cell>
          <cell r="AU491">
            <v>164213</v>
          </cell>
          <cell r="AV491">
            <v>0</v>
          </cell>
          <cell r="AW491">
            <v>0</v>
          </cell>
          <cell r="AX491">
            <v>0</v>
          </cell>
          <cell r="AY491">
            <v>0</v>
          </cell>
          <cell r="AZ491">
            <v>0</v>
          </cell>
          <cell r="BA491">
            <v>0</v>
          </cell>
          <cell r="BB491">
            <v>0</v>
          </cell>
          <cell r="BC491">
            <v>0</v>
          </cell>
          <cell r="BD491">
            <v>0</v>
          </cell>
          <cell r="BE491">
            <v>0</v>
          </cell>
          <cell r="BF491">
            <v>0</v>
          </cell>
          <cell r="BG491">
            <v>179884</v>
          </cell>
          <cell r="BH491">
            <v>0</v>
          </cell>
          <cell r="BI491">
            <v>0</v>
          </cell>
          <cell r="BJ491">
            <v>0</v>
          </cell>
          <cell r="BK491">
            <v>23385</v>
          </cell>
        </row>
        <row r="492">
          <cell r="L492" t="str">
            <v>8011121.801102.HOUSE</v>
          </cell>
          <cell r="M492">
            <v>8320</v>
          </cell>
          <cell r="N492">
            <v>16640</v>
          </cell>
          <cell r="O492">
            <v>24960</v>
          </cell>
          <cell r="P492">
            <v>38400</v>
          </cell>
          <cell r="Q492">
            <v>48000</v>
          </cell>
          <cell r="R492">
            <v>58920</v>
          </cell>
          <cell r="S492">
            <v>68740</v>
          </cell>
          <cell r="T492">
            <v>79680</v>
          </cell>
          <cell r="U492">
            <v>92532</v>
          </cell>
          <cell r="V492">
            <v>103472</v>
          </cell>
          <cell r="W492">
            <v>114412</v>
          </cell>
          <cell r="X492">
            <v>125352</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8320</v>
          </cell>
          <cell r="AN492">
            <v>8320</v>
          </cell>
          <cell r="AO492">
            <v>8320</v>
          </cell>
          <cell r="AP492">
            <v>13440</v>
          </cell>
          <cell r="AQ492">
            <v>9600</v>
          </cell>
          <cell r="AR492">
            <v>10920</v>
          </cell>
          <cell r="AS492">
            <v>9820</v>
          </cell>
          <cell r="AT492">
            <v>10940</v>
          </cell>
          <cell r="AU492">
            <v>12852</v>
          </cell>
          <cell r="AV492">
            <v>10940</v>
          </cell>
          <cell r="AW492">
            <v>10940</v>
          </cell>
          <cell r="AX492">
            <v>10940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L493" t="str">
            <v>8011121.801102.LAUN</v>
          </cell>
          <cell r="M493">
            <v>680</v>
          </cell>
          <cell r="N493">
            <v>1360</v>
          </cell>
          <cell r="O493">
            <v>2040</v>
          </cell>
          <cell r="P493">
            <v>23200</v>
          </cell>
          <cell r="Q493">
            <v>29000</v>
          </cell>
          <cell r="R493">
            <v>34980</v>
          </cell>
          <cell r="S493">
            <v>40810</v>
          </cell>
          <cell r="T493">
            <v>46640</v>
          </cell>
          <cell r="U493">
            <v>52470</v>
          </cell>
          <cell r="V493">
            <v>58300</v>
          </cell>
          <cell r="W493">
            <v>64130</v>
          </cell>
          <cell r="X493">
            <v>69960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680</v>
          </cell>
          <cell r="AN493">
            <v>680</v>
          </cell>
          <cell r="AO493">
            <v>680</v>
          </cell>
          <cell r="AP493">
            <v>21160</v>
          </cell>
          <cell r="AQ493">
            <v>5800</v>
          </cell>
          <cell r="AR493">
            <v>5980</v>
          </cell>
          <cell r="AS493">
            <v>5830</v>
          </cell>
          <cell r="AT493">
            <v>5830</v>
          </cell>
          <cell r="AU493">
            <v>5830</v>
          </cell>
          <cell r="AV493">
            <v>5830</v>
          </cell>
          <cell r="AW493">
            <v>5830</v>
          </cell>
          <cell r="AX493">
            <v>5830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L494" t="str">
            <v>8011121.801102.LEAV</v>
          </cell>
          <cell r="M494">
            <v>0</v>
          </cell>
          <cell r="N494">
            <v>0</v>
          </cell>
          <cell r="O494">
            <v>0</v>
          </cell>
          <cell r="P494">
            <v>0</v>
          </cell>
          <cell r="Q494">
            <v>0</v>
          </cell>
          <cell r="R494">
            <v>0</v>
          </cell>
          <cell r="S494">
            <v>0</v>
          </cell>
          <cell r="T494">
            <v>0</v>
          </cell>
          <cell r="U494">
            <v>0</v>
          </cell>
          <cell r="V494">
            <v>0</v>
          </cell>
          <cell r="W494">
            <v>0</v>
          </cell>
          <cell r="X494">
            <v>141617</v>
          </cell>
          <cell r="Y494">
            <v>0</v>
          </cell>
          <cell r="Z494">
            <v>0</v>
          </cell>
          <cell r="AA494">
            <v>0</v>
          </cell>
          <cell r="AB494">
            <v>0</v>
          </cell>
          <cell r="AC494">
            <v>0</v>
          </cell>
          <cell r="AD494">
            <v>0</v>
          </cell>
          <cell r="AE494">
            <v>0</v>
          </cell>
          <cell r="AF494">
            <v>0</v>
          </cell>
          <cell r="AG494">
            <v>0</v>
          </cell>
          <cell r="AH494">
            <v>0</v>
          </cell>
          <cell r="AI494">
            <v>0</v>
          </cell>
          <cell r="AJ494">
            <v>314493</v>
          </cell>
          <cell r="AK494">
            <v>19246</v>
          </cell>
          <cell r="AL494">
            <v>0</v>
          </cell>
          <cell r="AM494">
            <v>0</v>
          </cell>
          <cell r="AN494">
            <v>0</v>
          </cell>
          <cell r="AO494">
            <v>0</v>
          </cell>
          <cell r="AP494">
            <v>0</v>
          </cell>
          <cell r="AQ494">
            <v>0</v>
          </cell>
          <cell r="AR494">
            <v>0</v>
          </cell>
          <cell r="AS494">
            <v>0</v>
          </cell>
          <cell r="AT494">
            <v>0</v>
          </cell>
          <cell r="AU494">
            <v>0</v>
          </cell>
          <cell r="AV494">
            <v>0</v>
          </cell>
          <cell r="AW494">
            <v>0</v>
          </cell>
          <cell r="AX494">
            <v>141617</v>
          </cell>
          <cell r="AY494">
            <v>0</v>
          </cell>
          <cell r="AZ494">
            <v>0</v>
          </cell>
          <cell r="BA494">
            <v>0</v>
          </cell>
          <cell r="BB494">
            <v>0</v>
          </cell>
          <cell r="BC494">
            <v>0</v>
          </cell>
          <cell r="BD494">
            <v>0</v>
          </cell>
          <cell r="BE494">
            <v>0</v>
          </cell>
          <cell r="BF494">
            <v>0</v>
          </cell>
          <cell r="BG494">
            <v>0</v>
          </cell>
          <cell r="BH494">
            <v>0</v>
          </cell>
          <cell r="BI494">
            <v>0</v>
          </cell>
          <cell r="BJ494">
            <v>314493</v>
          </cell>
          <cell r="BK494">
            <v>19246</v>
          </cell>
        </row>
        <row r="495">
          <cell r="L495" t="str">
            <v>8011121.801102.OT</v>
          </cell>
          <cell r="M495">
            <v>0</v>
          </cell>
          <cell r="N495">
            <v>35783</v>
          </cell>
          <cell r="O495">
            <v>94035</v>
          </cell>
          <cell r="P495">
            <v>159883</v>
          </cell>
          <cell r="Q495">
            <v>321711</v>
          </cell>
          <cell r="R495">
            <v>427549</v>
          </cell>
          <cell r="S495">
            <v>555553</v>
          </cell>
          <cell r="T495">
            <v>601775</v>
          </cell>
          <cell r="U495">
            <v>687182</v>
          </cell>
          <cell r="V495">
            <v>831857</v>
          </cell>
          <cell r="W495">
            <v>950913</v>
          </cell>
          <cell r="X495">
            <v>1017454</v>
          </cell>
          <cell r="Y495">
            <v>0</v>
          </cell>
          <cell r="Z495">
            <v>28034</v>
          </cell>
          <cell r="AA495">
            <v>342034</v>
          </cell>
          <cell r="AB495">
            <v>143096</v>
          </cell>
          <cell r="AC495">
            <v>265066</v>
          </cell>
          <cell r="AD495">
            <v>395697</v>
          </cell>
          <cell r="AE495">
            <v>562915</v>
          </cell>
          <cell r="AF495">
            <v>647392</v>
          </cell>
          <cell r="AG495">
            <v>747659</v>
          </cell>
          <cell r="AH495">
            <v>867488</v>
          </cell>
          <cell r="AI495">
            <v>959847</v>
          </cell>
          <cell r="AJ495">
            <v>1012701</v>
          </cell>
          <cell r="AK495">
            <v>56308</v>
          </cell>
          <cell r="AL495">
            <v>0</v>
          </cell>
          <cell r="AM495">
            <v>0</v>
          </cell>
          <cell r="AN495">
            <v>35783</v>
          </cell>
          <cell r="AO495">
            <v>58252</v>
          </cell>
          <cell r="AP495">
            <v>65848</v>
          </cell>
          <cell r="AQ495">
            <v>161828</v>
          </cell>
          <cell r="AR495">
            <v>105838</v>
          </cell>
          <cell r="AS495">
            <v>128004</v>
          </cell>
          <cell r="AT495">
            <v>46222</v>
          </cell>
          <cell r="AU495">
            <v>85407</v>
          </cell>
          <cell r="AV495">
            <v>144675</v>
          </cell>
          <cell r="AW495">
            <v>119056</v>
          </cell>
          <cell r="AX495">
            <v>66541</v>
          </cell>
          <cell r="AY495">
            <v>0</v>
          </cell>
          <cell r="AZ495">
            <v>28034</v>
          </cell>
          <cell r="BA495">
            <v>314000</v>
          </cell>
          <cell r="BB495">
            <v>-198938</v>
          </cell>
          <cell r="BC495">
            <v>121970</v>
          </cell>
          <cell r="BD495">
            <v>130631</v>
          </cell>
          <cell r="BE495">
            <v>167218</v>
          </cell>
          <cell r="BF495">
            <v>84477</v>
          </cell>
          <cell r="BG495">
            <v>100267</v>
          </cell>
          <cell r="BH495">
            <v>119829</v>
          </cell>
          <cell r="BI495">
            <v>92359</v>
          </cell>
          <cell r="BJ495">
            <v>52854</v>
          </cell>
          <cell r="BK495">
            <v>56308</v>
          </cell>
        </row>
        <row r="496">
          <cell r="L496" t="str">
            <v>8011121.801102.SHIFT</v>
          </cell>
          <cell r="M496">
            <v>0</v>
          </cell>
          <cell r="N496">
            <v>8275</v>
          </cell>
          <cell r="O496">
            <v>22850</v>
          </cell>
          <cell r="P496">
            <v>38515</v>
          </cell>
          <cell r="Q496">
            <v>57750</v>
          </cell>
          <cell r="R496">
            <v>75880</v>
          </cell>
          <cell r="S496">
            <v>96400</v>
          </cell>
          <cell r="T496">
            <v>107910</v>
          </cell>
          <cell r="U496">
            <v>123240</v>
          </cell>
          <cell r="V496">
            <v>146720</v>
          </cell>
          <cell r="W496">
            <v>161920</v>
          </cell>
          <cell r="X496">
            <v>180220</v>
          </cell>
          <cell r="Y496">
            <v>0</v>
          </cell>
          <cell r="Z496">
            <v>6365</v>
          </cell>
          <cell r="AA496">
            <v>15265</v>
          </cell>
          <cell r="AB496">
            <v>30385</v>
          </cell>
          <cell r="AC496">
            <v>48485</v>
          </cell>
          <cell r="AD496">
            <v>70475</v>
          </cell>
          <cell r="AE496">
            <v>94250</v>
          </cell>
          <cell r="AF496">
            <v>110785</v>
          </cell>
          <cell r="AG496">
            <v>127345</v>
          </cell>
          <cell r="AH496">
            <v>147085</v>
          </cell>
          <cell r="AI496">
            <v>160005</v>
          </cell>
          <cell r="AJ496">
            <v>170655</v>
          </cell>
          <cell r="AK496">
            <v>12290</v>
          </cell>
          <cell r="AL496">
            <v>0</v>
          </cell>
          <cell r="AM496">
            <v>0</v>
          </cell>
          <cell r="AN496">
            <v>8275</v>
          </cell>
          <cell r="AO496">
            <v>14575</v>
          </cell>
          <cell r="AP496">
            <v>15665</v>
          </cell>
          <cell r="AQ496">
            <v>19235</v>
          </cell>
          <cell r="AR496">
            <v>18130</v>
          </cell>
          <cell r="AS496">
            <v>20520</v>
          </cell>
          <cell r="AT496">
            <v>11510</v>
          </cell>
          <cell r="AU496">
            <v>15330</v>
          </cell>
          <cell r="AV496">
            <v>23480</v>
          </cell>
          <cell r="AW496">
            <v>15200</v>
          </cell>
          <cell r="AX496">
            <v>18300</v>
          </cell>
          <cell r="AY496">
            <v>0</v>
          </cell>
          <cell r="AZ496">
            <v>6365</v>
          </cell>
          <cell r="BA496">
            <v>8900</v>
          </cell>
          <cell r="BB496">
            <v>15120</v>
          </cell>
          <cell r="BC496">
            <v>18100</v>
          </cell>
          <cell r="BD496">
            <v>21990</v>
          </cell>
          <cell r="BE496">
            <v>23775</v>
          </cell>
          <cell r="BF496">
            <v>16535</v>
          </cell>
          <cell r="BG496">
            <v>16560</v>
          </cell>
          <cell r="BH496">
            <v>19740</v>
          </cell>
          <cell r="BI496">
            <v>12920</v>
          </cell>
          <cell r="BJ496">
            <v>10650</v>
          </cell>
          <cell r="BK496">
            <v>12290</v>
          </cell>
        </row>
        <row r="497">
          <cell r="L497" t="str">
            <v>8011121.801102.OTH</v>
          </cell>
          <cell r="M497">
            <v>0</v>
          </cell>
          <cell r="N497">
            <v>0</v>
          </cell>
          <cell r="O497">
            <v>0</v>
          </cell>
          <cell r="P497">
            <v>0</v>
          </cell>
          <cell r="Q497">
            <v>0</v>
          </cell>
          <cell r="R497">
            <v>708</v>
          </cell>
          <cell r="S497">
            <v>1416</v>
          </cell>
          <cell r="T497">
            <v>2124</v>
          </cell>
          <cell r="U497">
            <v>2832</v>
          </cell>
          <cell r="V497">
            <v>3540</v>
          </cell>
          <cell r="W497">
            <v>4248</v>
          </cell>
          <cell r="X497">
            <v>4956</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708</v>
          </cell>
          <cell r="AS497">
            <v>708</v>
          </cell>
          <cell r="AT497">
            <v>708</v>
          </cell>
          <cell r="AU497">
            <v>708</v>
          </cell>
          <cell r="AV497">
            <v>708</v>
          </cell>
          <cell r="AW497">
            <v>708</v>
          </cell>
          <cell r="AX497">
            <v>708</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row>
        <row r="498">
          <cell r="L498" t="str">
            <v>8011121.801102.PF</v>
          </cell>
          <cell r="M498">
            <v>13059</v>
          </cell>
          <cell r="N498">
            <v>26072</v>
          </cell>
          <cell r="O498">
            <v>39131</v>
          </cell>
          <cell r="P498">
            <v>62465</v>
          </cell>
          <cell r="Q498">
            <v>78146</v>
          </cell>
          <cell r="R498">
            <v>94901</v>
          </cell>
          <cell r="S498">
            <v>110761</v>
          </cell>
          <cell r="T498">
            <v>127121</v>
          </cell>
          <cell r="U498">
            <v>144501</v>
          </cell>
          <cell r="V498">
            <v>160921</v>
          </cell>
          <cell r="W498">
            <v>177341</v>
          </cell>
          <cell r="X498">
            <v>193761</v>
          </cell>
          <cell r="Y498">
            <v>17710</v>
          </cell>
          <cell r="Z498">
            <v>35420</v>
          </cell>
          <cell r="AA498">
            <v>53130</v>
          </cell>
          <cell r="AB498">
            <v>70776</v>
          </cell>
          <cell r="AC498">
            <v>89878</v>
          </cell>
          <cell r="AD498">
            <v>107865</v>
          </cell>
          <cell r="AE498">
            <v>125852</v>
          </cell>
          <cell r="AF498">
            <v>143839</v>
          </cell>
          <cell r="AG498">
            <v>161826</v>
          </cell>
          <cell r="AH498">
            <v>179813</v>
          </cell>
          <cell r="AI498">
            <v>197800</v>
          </cell>
          <cell r="AJ498">
            <v>215787</v>
          </cell>
          <cell r="AK498">
            <v>21045</v>
          </cell>
          <cell r="AL498">
            <v>0</v>
          </cell>
          <cell r="AM498">
            <v>13059</v>
          </cell>
          <cell r="AN498">
            <v>13013</v>
          </cell>
          <cell r="AO498">
            <v>13059</v>
          </cell>
          <cell r="AP498">
            <v>23334</v>
          </cell>
          <cell r="AQ498">
            <v>15681</v>
          </cell>
          <cell r="AR498">
            <v>16755</v>
          </cell>
          <cell r="AS498">
            <v>15860</v>
          </cell>
          <cell r="AT498">
            <v>16360</v>
          </cell>
          <cell r="AU498">
            <v>17380</v>
          </cell>
          <cell r="AV498">
            <v>16420</v>
          </cell>
          <cell r="AW498">
            <v>16420</v>
          </cell>
          <cell r="AX498">
            <v>16420</v>
          </cell>
          <cell r="AY498">
            <v>17710</v>
          </cell>
          <cell r="AZ498">
            <v>17710</v>
          </cell>
          <cell r="BA498">
            <v>17710</v>
          </cell>
          <cell r="BB498">
            <v>17646</v>
          </cell>
          <cell r="BC498">
            <v>19102</v>
          </cell>
          <cell r="BD498">
            <v>17987</v>
          </cell>
          <cell r="BE498">
            <v>17987</v>
          </cell>
          <cell r="BF498">
            <v>17987</v>
          </cell>
          <cell r="BG498">
            <v>17987</v>
          </cell>
          <cell r="BH498">
            <v>17987</v>
          </cell>
          <cell r="BI498">
            <v>17987</v>
          </cell>
          <cell r="BJ498">
            <v>17987</v>
          </cell>
          <cell r="BK498">
            <v>21045</v>
          </cell>
        </row>
        <row r="499">
          <cell r="L499" t="str">
            <v>8011121.801102.TEA</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row>
        <row r="500">
          <cell r="L500" t="str">
            <v>8011121.803301</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L501" t="str">
            <v>8011121.803302</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row>
        <row r="502">
          <cell r="L502" t="str">
            <v>8011121.803303</v>
          </cell>
          <cell r="M502">
            <v>8246</v>
          </cell>
          <cell r="N502">
            <v>53827</v>
          </cell>
          <cell r="O502">
            <v>99408</v>
          </cell>
          <cell r="P502">
            <v>144989</v>
          </cell>
          <cell r="Q502">
            <v>190570</v>
          </cell>
          <cell r="R502">
            <v>236151</v>
          </cell>
          <cell r="S502">
            <v>439224.56</v>
          </cell>
          <cell r="T502">
            <v>493306.96</v>
          </cell>
          <cell r="U502">
            <v>547389.36</v>
          </cell>
          <cell r="V502">
            <v>601471.76</v>
          </cell>
          <cell r="W502">
            <v>655554.16</v>
          </cell>
          <cell r="X502">
            <v>326130.16000000003</v>
          </cell>
          <cell r="Y502">
            <v>29895</v>
          </cell>
          <cell r="Z502">
            <v>59790</v>
          </cell>
          <cell r="AA502">
            <v>89685</v>
          </cell>
          <cell r="AB502">
            <v>119580</v>
          </cell>
          <cell r="AC502">
            <v>149475</v>
          </cell>
          <cell r="AD502">
            <v>179370</v>
          </cell>
          <cell r="AE502">
            <v>228453.5</v>
          </cell>
          <cell r="AF502">
            <v>242204.9</v>
          </cell>
          <cell r="AG502">
            <v>255956.3</v>
          </cell>
          <cell r="AH502">
            <v>269707.7</v>
          </cell>
          <cell r="AI502">
            <v>283459.10000000003</v>
          </cell>
          <cell r="AJ502">
            <v>297210.50000000006</v>
          </cell>
          <cell r="AK502">
            <v>0</v>
          </cell>
          <cell r="AL502">
            <v>0</v>
          </cell>
          <cell r="AM502">
            <v>8246</v>
          </cell>
          <cell r="AN502">
            <v>45581</v>
          </cell>
          <cell r="AO502">
            <v>45581</v>
          </cell>
          <cell r="AP502">
            <v>45581</v>
          </cell>
          <cell r="AQ502">
            <v>45581</v>
          </cell>
          <cell r="AR502">
            <v>45581</v>
          </cell>
          <cell r="AS502">
            <v>203073.56</v>
          </cell>
          <cell r="AT502">
            <v>54082.400000000001</v>
          </cell>
          <cell r="AU502">
            <v>54082.400000000001</v>
          </cell>
          <cell r="AV502">
            <v>54082.400000000001</v>
          </cell>
          <cell r="AW502">
            <v>54082.400000000001</v>
          </cell>
          <cell r="AX502">
            <v>-329424</v>
          </cell>
          <cell r="AY502">
            <v>29895</v>
          </cell>
          <cell r="AZ502">
            <v>29895</v>
          </cell>
          <cell r="BA502">
            <v>29895</v>
          </cell>
          <cell r="BB502">
            <v>29895</v>
          </cell>
          <cell r="BC502">
            <v>29895</v>
          </cell>
          <cell r="BD502">
            <v>29895</v>
          </cell>
          <cell r="BE502">
            <v>49083.5</v>
          </cell>
          <cell r="BF502">
            <v>13751.4</v>
          </cell>
          <cell r="BG502">
            <v>13751.4</v>
          </cell>
          <cell r="BH502">
            <v>13751.4</v>
          </cell>
          <cell r="BI502">
            <v>13751.4</v>
          </cell>
          <cell r="BJ502">
            <v>13751.4</v>
          </cell>
          <cell r="BK502">
            <v>0</v>
          </cell>
        </row>
        <row r="503">
          <cell r="L503" t="str">
            <v>8011121.803901</v>
          </cell>
          <cell r="M503">
            <v>8185</v>
          </cell>
          <cell r="N503">
            <v>17007</v>
          </cell>
          <cell r="O503">
            <v>27318</v>
          </cell>
          <cell r="P503">
            <v>37558</v>
          </cell>
          <cell r="Q503">
            <v>57085</v>
          </cell>
          <cell r="R503">
            <v>83297</v>
          </cell>
          <cell r="S503">
            <v>93376</v>
          </cell>
          <cell r="T503">
            <v>103669</v>
          </cell>
          <cell r="U503">
            <v>114573</v>
          </cell>
          <cell r="V503">
            <v>124994</v>
          </cell>
          <cell r="W503">
            <v>135415</v>
          </cell>
          <cell r="X503">
            <v>145826</v>
          </cell>
          <cell r="Y503">
            <v>12091</v>
          </cell>
          <cell r="Z503">
            <v>24182</v>
          </cell>
          <cell r="AA503">
            <v>33757</v>
          </cell>
          <cell r="AB503">
            <v>44819</v>
          </cell>
          <cell r="AC503">
            <v>53635</v>
          </cell>
          <cell r="AD503">
            <v>66890</v>
          </cell>
          <cell r="AE503">
            <v>79289</v>
          </cell>
          <cell r="AF503">
            <v>91367</v>
          </cell>
          <cell r="AG503">
            <v>101733</v>
          </cell>
          <cell r="AH503">
            <v>112099</v>
          </cell>
          <cell r="AI503">
            <v>123546</v>
          </cell>
          <cell r="AJ503">
            <v>136381</v>
          </cell>
          <cell r="AK503">
            <v>11507</v>
          </cell>
          <cell r="AL503">
            <v>0</v>
          </cell>
          <cell r="AM503">
            <v>8185</v>
          </cell>
          <cell r="AN503">
            <v>8822</v>
          </cell>
          <cell r="AO503">
            <v>10311</v>
          </cell>
          <cell r="AP503">
            <v>10240</v>
          </cell>
          <cell r="AQ503">
            <v>19527</v>
          </cell>
          <cell r="AR503">
            <v>26212</v>
          </cell>
          <cell r="AS503">
            <v>10079</v>
          </cell>
          <cell r="AT503">
            <v>10293</v>
          </cell>
          <cell r="AU503">
            <v>10904</v>
          </cell>
          <cell r="AV503">
            <v>10421</v>
          </cell>
          <cell r="AW503">
            <v>10421</v>
          </cell>
          <cell r="AX503">
            <v>10411</v>
          </cell>
          <cell r="AY503">
            <v>12091</v>
          </cell>
          <cell r="AZ503">
            <v>12091</v>
          </cell>
          <cell r="BA503">
            <v>9575</v>
          </cell>
          <cell r="BB503">
            <v>11062</v>
          </cell>
          <cell r="BC503">
            <v>8816</v>
          </cell>
          <cell r="BD503">
            <v>13255</v>
          </cell>
          <cell r="BE503">
            <v>12399</v>
          </cell>
          <cell r="BF503">
            <v>12078</v>
          </cell>
          <cell r="BG503">
            <v>10366</v>
          </cell>
          <cell r="BH503">
            <v>10366</v>
          </cell>
          <cell r="BI503">
            <v>11447</v>
          </cell>
          <cell r="BJ503">
            <v>12835</v>
          </cell>
          <cell r="BK503">
            <v>11507</v>
          </cell>
        </row>
        <row r="504">
          <cell r="L504" t="str">
            <v>8011121.803902</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L505" t="str">
            <v>8011121.803903</v>
          </cell>
          <cell r="M505">
            <v>0</v>
          </cell>
          <cell r="N505">
            <v>0</v>
          </cell>
          <cell r="O505">
            <v>0</v>
          </cell>
          <cell r="P505">
            <v>0</v>
          </cell>
          <cell r="Q505">
            <v>0</v>
          </cell>
          <cell r="R505">
            <v>0</v>
          </cell>
          <cell r="S505">
            <v>0</v>
          </cell>
          <cell r="T505">
            <v>120</v>
          </cell>
          <cell r="U505">
            <v>1520</v>
          </cell>
          <cell r="V505">
            <v>2440</v>
          </cell>
          <cell r="W505">
            <v>2440</v>
          </cell>
          <cell r="X505">
            <v>8068</v>
          </cell>
          <cell r="Y505">
            <v>1801</v>
          </cell>
          <cell r="Z505">
            <v>5037</v>
          </cell>
          <cell r="AA505">
            <v>6176</v>
          </cell>
          <cell r="AB505">
            <v>6176</v>
          </cell>
          <cell r="AC505">
            <v>6176</v>
          </cell>
          <cell r="AD505">
            <v>6176</v>
          </cell>
          <cell r="AE505">
            <v>6176</v>
          </cell>
          <cell r="AF505">
            <v>6176</v>
          </cell>
          <cell r="AG505">
            <v>6176</v>
          </cell>
          <cell r="AH505">
            <v>6176</v>
          </cell>
          <cell r="AI505">
            <v>10991</v>
          </cell>
          <cell r="AJ505">
            <v>25121</v>
          </cell>
          <cell r="AK505">
            <v>0</v>
          </cell>
          <cell r="AL505">
            <v>0</v>
          </cell>
          <cell r="AM505">
            <v>0</v>
          </cell>
          <cell r="AN505">
            <v>0</v>
          </cell>
          <cell r="AO505">
            <v>0</v>
          </cell>
          <cell r="AP505">
            <v>0</v>
          </cell>
          <cell r="AQ505">
            <v>0</v>
          </cell>
          <cell r="AR505">
            <v>0</v>
          </cell>
          <cell r="AS505">
            <v>0</v>
          </cell>
          <cell r="AT505">
            <v>120</v>
          </cell>
          <cell r="AU505">
            <v>1400</v>
          </cell>
          <cell r="AV505">
            <v>920</v>
          </cell>
          <cell r="AW505">
            <v>0</v>
          </cell>
          <cell r="AX505">
            <v>5628</v>
          </cell>
          <cell r="AY505">
            <v>1801</v>
          </cell>
          <cell r="AZ505">
            <v>3236</v>
          </cell>
          <cell r="BA505">
            <v>1139</v>
          </cell>
          <cell r="BB505">
            <v>0</v>
          </cell>
          <cell r="BC505">
            <v>0</v>
          </cell>
          <cell r="BD505">
            <v>0</v>
          </cell>
          <cell r="BE505">
            <v>0</v>
          </cell>
          <cell r="BF505">
            <v>0</v>
          </cell>
          <cell r="BG505">
            <v>0</v>
          </cell>
          <cell r="BH505">
            <v>0</v>
          </cell>
          <cell r="BI505">
            <v>4815</v>
          </cell>
          <cell r="BJ505">
            <v>14130</v>
          </cell>
          <cell r="BK505">
            <v>0</v>
          </cell>
        </row>
        <row r="506">
          <cell r="L506" t="str">
            <v>8011121.803904</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L507" t="str">
            <v>8011121.803905</v>
          </cell>
          <cell r="M507">
            <v>26400</v>
          </cell>
          <cell r="N507">
            <v>52800</v>
          </cell>
          <cell r="O507">
            <v>79200</v>
          </cell>
          <cell r="P507">
            <v>105600</v>
          </cell>
          <cell r="Q507">
            <v>132000</v>
          </cell>
          <cell r="R507">
            <v>165600</v>
          </cell>
          <cell r="S507">
            <v>192000</v>
          </cell>
          <cell r="T507">
            <v>219600</v>
          </cell>
          <cell r="U507">
            <v>247200</v>
          </cell>
          <cell r="V507">
            <v>274800</v>
          </cell>
          <cell r="W507">
            <v>302400</v>
          </cell>
          <cell r="X507">
            <v>330000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26400</v>
          </cell>
          <cell r="AN507">
            <v>26400</v>
          </cell>
          <cell r="AO507">
            <v>26400</v>
          </cell>
          <cell r="AP507">
            <v>26400</v>
          </cell>
          <cell r="AQ507">
            <v>26400</v>
          </cell>
          <cell r="AR507">
            <v>33600</v>
          </cell>
          <cell r="AS507">
            <v>26400</v>
          </cell>
          <cell r="AT507">
            <v>27600</v>
          </cell>
          <cell r="AU507">
            <v>27600</v>
          </cell>
          <cell r="AV507">
            <v>27600</v>
          </cell>
          <cell r="AW507">
            <v>27600</v>
          </cell>
          <cell r="AX507">
            <v>27600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L508" t="str">
            <v>8011121.803906</v>
          </cell>
          <cell r="M508">
            <v>0</v>
          </cell>
          <cell r="N508">
            <v>638.14</v>
          </cell>
          <cell r="O508">
            <v>3897.14</v>
          </cell>
          <cell r="P508">
            <v>66909.990000000005</v>
          </cell>
          <cell r="Q508">
            <v>73121.990000000005</v>
          </cell>
          <cell r="R508">
            <v>76269.990000000005</v>
          </cell>
          <cell r="S508">
            <v>76269.990000000005</v>
          </cell>
          <cell r="T508">
            <v>82740.990000000005</v>
          </cell>
          <cell r="U508">
            <v>83440.990000000005</v>
          </cell>
          <cell r="V508">
            <v>83440.990000000005</v>
          </cell>
          <cell r="W508">
            <v>83440.990000000005</v>
          </cell>
          <cell r="X508">
            <v>87502.99</v>
          </cell>
          <cell r="Y508">
            <v>0</v>
          </cell>
          <cell r="Z508">
            <v>525</v>
          </cell>
          <cell r="AA508">
            <v>6174</v>
          </cell>
          <cell r="AB508">
            <v>7674</v>
          </cell>
          <cell r="AC508">
            <v>7674</v>
          </cell>
          <cell r="AD508">
            <v>12778</v>
          </cell>
          <cell r="AE508">
            <v>12778</v>
          </cell>
          <cell r="AF508">
            <v>18470</v>
          </cell>
          <cell r="AG508">
            <v>18470</v>
          </cell>
          <cell r="AH508">
            <v>19207</v>
          </cell>
          <cell r="AI508">
            <v>19207</v>
          </cell>
          <cell r="AJ508">
            <v>26489</v>
          </cell>
          <cell r="AK508">
            <v>0</v>
          </cell>
          <cell r="AL508">
            <v>0</v>
          </cell>
          <cell r="AM508">
            <v>0</v>
          </cell>
          <cell r="AN508">
            <v>638.14</v>
          </cell>
          <cell r="AO508">
            <v>3259</v>
          </cell>
          <cell r="AP508">
            <v>63012.85</v>
          </cell>
          <cell r="AQ508">
            <v>6212</v>
          </cell>
          <cell r="AR508">
            <v>3148</v>
          </cell>
          <cell r="AS508">
            <v>0</v>
          </cell>
          <cell r="AT508">
            <v>6471</v>
          </cell>
          <cell r="AU508">
            <v>700</v>
          </cell>
          <cell r="AV508">
            <v>0</v>
          </cell>
          <cell r="AW508">
            <v>0</v>
          </cell>
          <cell r="AX508">
            <v>4062</v>
          </cell>
          <cell r="AY508">
            <v>0</v>
          </cell>
          <cell r="AZ508">
            <v>525</v>
          </cell>
          <cell r="BA508">
            <v>5649</v>
          </cell>
          <cell r="BB508">
            <v>1500</v>
          </cell>
          <cell r="BC508">
            <v>0</v>
          </cell>
          <cell r="BD508">
            <v>5104</v>
          </cell>
          <cell r="BE508">
            <v>0</v>
          </cell>
          <cell r="BF508">
            <v>5692</v>
          </cell>
          <cell r="BG508">
            <v>0</v>
          </cell>
          <cell r="BH508">
            <v>737</v>
          </cell>
          <cell r="BI508">
            <v>0</v>
          </cell>
          <cell r="BJ508">
            <v>7282</v>
          </cell>
          <cell r="BK508">
            <v>0</v>
          </cell>
        </row>
        <row r="509">
          <cell r="L509" t="str">
            <v>8011121.803907</v>
          </cell>
          <cell r="M509">
            <v>0</v>
          </cell>
          <cell r="N509">
            <v>0</v>
          </cell>
          <cell r="O509">
            <v>0</v>
          </cell>
          <cell r="P509">
            <v>0</v>
          </cell>
          <cell r="Q509">
            <v>0</v>
          </cell>
          <cell r="R509">
            <v>2688</v>
          </cell>
          <cell r="S509">
            <v>2688</v>
          </cell>
          <cell r="T509">
            <v>2688</v>
          </cell>
          <cell r="U509">
            <v>2688</v>
          </cell>
          <cell r="V509">
            <v>2688</v>
          </cell>
          <cell r="W509">
            <v>2688</v>
          </cell>
          <cell r="X509">
            <v>2688</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2688</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L510" t="str">
            <v>8011121.804201</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L511" t="str">
            <v>8011121.804301</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L512" t="str">
            <v>8011121.805101</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L513" t="str">
            <v>8011121.805101.ACC</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L514" t="str">
            <v>8011121.805101.AIR</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row>
        <row r="515">
          <cell r="L515" t="str">
            <v>8011121.805101.CAR</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L516" t="str">
            <v>8011121.805101.OTH</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L517" t="str">
            <v>8011121.816001.MOTOR</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960</v>
          </cell>
          <cell r="AF517">
            <v>960</v>
          </cell>
          <cell r="AG517">
            <v>960</v>
          </cell>
          <cell r="AH517">
            <v>960</v>
          </cell>
          <cell r="AI517">
            <v>960</v>
          </cell>
          <cell r="AJ517">
            <v>960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960</v>
          </cell>
          <cell r="BF517">
            <v>0</v>
          </cell>
          <cell r="BG517">
            <v>0</v>
          </cell>
          <cell r="BH517">
            <v>0</v>
          </cell>
          <cell r="BI517">
            <v>0</v>
          </cell>
          <cell r="BJ517">
            <v>0</v>
          </cell>
          <cell r="BK517">
            <v>0</v>
          </cell>
        </row>
        <row r="518">
          <cell r="L518" t="str">
            <v>8011121.805102</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L519" t="str">
            <v>8011121.805201</v>
          </cell>
          <cell r="M519">
            <v>27450</v>
          </cell>
          <cell r="N519">
            <v>27450</v>
          </cell>
          <cell r="O519">
            <v>27450</v>
          </cell>
          <cell r="P519">
            <v>27450</v>
          </cell>
          <cell r="Q519">
            <v>67450</v>
          </cell>
          <cell r="R519">
            <v>67450</v>
          </cell>
          <cell r="S519">
            <v>67450</v>
          </cell>
          <cell r="T519">
            <v>67450</v>
          </cell>
          <cell r="U519">
            <v>67450</v>
          </cell>
          <cell r="V519">
            <v>67450</v>
          </cell>
          <cell r="W519">
            <v>103288.75</v>
          </cell>
          <cell r="X519">
            <v>125488.75</v>
          </cell>
          <cell r="Y519">
            <v>0</v>
          </cell>
          <cell r="Z519">
            <v>0</v>
          </cell>
          <cell r="AA519">
            <v>0</v>
          </cell>
          <cell r="AB519">
            <v>0</v>
          </cell>
          <cell r="AC519">
            <v>0</v>
          </cell>
          <cell r="AD519">
            <v>0</v>
          </cell>
          <cell r="AE519">
            <v>655</v>
          </cell>
          <cell r="AF519">
            <v>655</v>
          </cell>
          <cell r="AG519">
            <v>8315</v>
          </cell>
          <cell r="AH519">
            <v>8315</v>
          </cell>
          <cell r="AI519">
            <v>8315</v>
          </cell>
          <cell r="AJ519">
            <v>-19232.34</v>
          </cell>
          <cell r="AK519">
            <v>0</v>
          </cell>
          <cell r="AL519">
            <v>0</v>
          </cell>
          <cell r="AM519">
            <v>27450</v>
          </cell>
          <cell r="AN519">
            <v>0</v>
          </cell>
          <cell r="AO519">
            <v>0</v>
          </cell>
          <cell r="AP519">
            <v>0</v>
          </cell>
          <cell r="AQ519">
            <v>40000</v>
          </cell>
          <cell r="AR519">
            <v>0</v>
          </cell>
          <cell r="AS519">
            <v>0</v>
          </cell>
          <cell r="AT519">
            <v>0</v>
          </cell>
          <cell r="AU519">
            <v>0</v>
          </cell>
          <cell r="AV519">
            <v>0</v>
          </cell>
          <cell r="AW519">
            <v>35838.75</v>
          </cell>
          <cell r="AX519">
            <v>22200</v>
          </cell>
          <cell r="AY519">
            <v>0</v>
          </cell>
          <cell r="AZ519">
            <v>0</v>
          </cell>
          <cell r="BA519">
            <v>0</v>
          </cell>
          <cell r="BB519">
            <v>0</v>
          </cell>
          <cell r="BC519">
            <v>0</v>
          </cell>
          <cell r="BD519">
            <v>0</v>
          </cell>
          <cell r="BE519">
            <v>655</v>
          </cell>
          <cell r="BF519">
            <v>0</v>
          </cell>
          <cell r="BG519">
            <v>7660</v>
          </cell>
          <cell r="BH519">
            <v>0</v>
          </cell>
          <cell r="BI519">
            <v>0</v>
          </cell>
          <cell r="BJ519">
            <v>-27547.34</v>
          </cell>
          <cell r="BK519">
            <v>0</v>
          </cell>
        </row>
        <row r="520">
          <cell r="L520" t="str">
            <v>8011121.805301</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L521" t="str">
            <v>8011121.806101.ACC</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L522" t="str">
            <v>8011121.806101.AIR</v>
          </cell>
          <cell r="M522">
            <v>0</v>
          </cell>
          <cell r="N522">
            <v>0</v>
          </cell>
          <cell r="O522">
            <v>0</v>
          </cell>
          <cell r="P522">
            <v>0</v>
          </cell>
          <cell r="Q522">
            <v>0</v>
          </cell>
          <cell r="R522">
            <v>0</v>
          </cell>
          <cell r="S522">
            <v>0</v>
          </cell>
          <cell r="T522">
            <v>49998</v>
          </cell>
          <cell r="U522">
            <v>49998</v>
          </cell>
          <cell r="V522">
            <v>49998</v>
          </cell>
          <cell r="W522">
            <v>49998</v>
          </cell>
          <cell r="X522">
            <v>49998</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49998</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L523" t="str">
            <v>8011121.806101.CAR</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L524" t="str">
            <v>8011121.806101.OTH</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L525" t="str">
            <v>8011121.808401.OTHER</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L526" t="str">
            <v>8011121.809902</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L527" t="str">
            <v>8011121.814201.ELECT</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L528" t="str">
            <v>8011121.814201.OTHER</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L529" t="str">
            <v>8011121.814201.CHEM</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L530" t="str">
            <v>8011121.814201.DIESL</v>
          </cell>
          <cell r="M530">
            <v>873140.24</v>
          </cell>
          <cell r="N530">
            <v>3035530.08</v>
          </cell>
          <cell r="O530">
            <v>6130524.5999999996</v>
          </cell>
          <cell r="P530">
            <v>9080344.7599999998</v>
          </cell>
          <cell r="Q530">
            <v>12225560.57</v>
          </cell>
          <cell r="R530">
            <v>14894614.540000001</v>
          </cell>
          <cell r="S530">
            <v>15769843.460000001</v>
          </cell>
          <cell r="T530">
            <v>16840004.199999999</v>
          </cell>
          <cell r="U530">
            <v>18458889.689999998</v>
          </cell>
          <cell r="V530">
            <v>19786842.829999998</v>
          </cell>
          <cell r="W530">
            <v>20138983.279999997</v>
          </cell>
          <cell r="X530">
            <v>20881262.029999997</v>
          </cell>
          <cell r="Y530">
            <v>1070575.27</v>
          </cell>
          <cell r="Z530">
            <v>2398447.4500000002</v>
          </cell>
          <cell r="AA530">
            <v>5099551</v>
          </cell>
          <cell r="AB530">
            <v>7734406.8200000003</v>
          </cell>
          <cell r="AC530">
            <v>11120641.01</v>
          </cell>
          <cell r="AD530">
            <v>14810238.35</v>
          </cell>
          <cell r="AE530">
            <v>16829098.109999999</v>
          </cell>
          <cell r="AF530">
            <v>18665181.239999998</v>
          </cell>
          <cell r="AG530">
            <v>21816699.739999998</v>
          </cell>
          <cell r="AH530">
            <v>23227232.939999998</v>
          </cell>
          <cell r="AI530">
            <v>24160415.759999998</v>
          </cell>
          <cell r="AJ530">
            <v>25092288.839999996</v>
          </cell>
          <cell r="AK530">
            <v>1411329.61</v>
          </cell>
          <cell r="AL530">
            <v>0</v>
          </cell>
          <cell r="AM530">
            <v>873140.24</v>
          </cell>
          <cell r="AN530">
            <v>2162389.84</v>
          </cell>
          <cell r="AO530">
            <v>3094994.52</v>
          </cell>
          <cell r="AP530">
            <v>2949820.16</v>
          </cell>
          <cell r="AQ530">
            <v>3145215.81</v>
          </cell>
          <cell r="AR530">
            <v>2669053.9700000002</v>
          </cell>
          <cell r="AS530">
            <v>875228.92</v>
          </cell>
          <cell r="AT530">
            <v>1070160.74</v>
          </cell>
          <cell r="AU530">
            <v>1618885.49</v>
          </cell>
          <cell r="AV530">
            <v>1327953.1399999999</v>
          </cell>
          <cell r="AW530">
            <v>352140.45</v>
          </cell>
          <cell r="AX530">
            <v>742278.75</v>
          </cell>
          <cell r="AY530">
            <v>1070575.27</v>
          </cell>
          <cell r="AZ530">
            <v>1327872.18</v>
          </cell>
          <cell r="BA530">
            <v>2701103.55</v>
          </cell>
          <cell r="BB530">
            <v>2634855.8199999998</v>
          </cell>
          <cell r="BC530">
            <v>3386234.19</v>
          </cell>
          <cell r="BD530">
            <v>3689597.34</v>
          </cell>
          <cell r="BE530">
            <v>2018859.76</v>
          </cell>
          <cell r="BF530">
            <v>1836083.13</v>
          </cell>
          <cell r="BG530">
            <v>3151518.5</v>
          </cell>
          <cell r="BH530">
            <v>1410533.2</v>
          </cell>
          <cell r="BI530">
            <v>933182.82</v>
          </cell>
          <cell r="BJ530">
            <v>931873.08</v>
          </cell>
          <cell r="BK530">
            <v>1411329.61</v>
          </cell>
        </row>
        <row r="531">
          <cell r="L531" t="str">
            <v>8011121.814201.CONSU</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row>
        <row r="532">
          <cell r="L532" t="str">
            <v>8011121.814601</v>
          </cell>
          <cell r="M532">
            <v>6660</v>
          </cell>
          <cell r="N532">
            <v>6660</v>
          </cell>
          <cell r="O532">
            <v>6660</v>
          </cell>
          <cell r="P532">
            <v>6660</v>
          </cell>
          <cell r="Q532">
            <v>6660</v>
          </cell>
          <cell r="R532">
            <v>6660</v>
          </cell>
          <cell r="S532">
            <v>6660</v>
          </cell>
          <cell r="T532">
            <v>6660</v>
          </cell>
          <cell r="U532">
            <v>6660</v>
          </cell>
          <cell r="V532">
            <v>6660</v>
          </cell>
          <cell r="W532">
            <v>6660</v>
          </cell>
          <cell r="X532">
            <v>6660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6660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row>
        <row r="533">
          <cell r="L533" t="str">
            <v>8011121.820101</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L534" t="str">
            <v>8011121.822602</v>
          </cell>
          <cell r="M534">
            <v>0</v>
          </cell>
          <cell r="N534">
            <v>0</v>
          </cell>
          <cell r="O534">
            <v>0</v>
          </cell>
          <cell r="P534">
            <v>0</v>
          </cell>
          <cell r="Q534">
            <v>15660</v>
          </cell>
          <cell r="R534">
            <v>15660</v>
          </cell>
          <cell r="S534">
            <v>15660</v>
          </cell>
          <cell r="T534">
            <v>29828</v>
          </cell>
          <cell r="U534">
            <v>57728</v>
          </cell>
          <cell r="V534">
            <v>57728</v>
          </cell>
          <cell r="W534">
            <v>70728</v>
          </cell>
          <cell r="X534">
            <v>84628</v>
          </cell>
          <cell r="Y534">
            <v>0</v>
          </cell>
          <cell r="Z534">
            <v>0</v>
          </cell>
          <cell r="AA534">
            <v>0</v>
          </cell>
          <cell r="AB534">
            <v>0</v>
          </cell>
          <cell r="AC534">
            <v>29000</v>
          </cell>
          <cell r="AD534">
            <v>29000</v>
          </cell>
          <cell r="AE534">
            <v>29000</v>
          </cell>
          <cell r="AF534">
            <v>29000</v>
          </cell>
          <cell r="AG534">
            <v>29000</v>
          </cell>
          <cell r="AH534">
            <v>29000</v>
          </cell>
          <cell r="AI534">
            <v>29000</v>
          </cell>
          <cell r="AJ534">
            <v>29000</v>
          </cell>
          <cell r="AK534">
            <v>0</v>
          </cell>
          <cell r="AL534">
            <v>0</v>
          </cell>
          <cell r="AM534">
            <v>0</v>
          </cell>
          <cell r="AN534">
            <v>0</v>
          </cell>
          <cell r="AO534">
            <v>0</v>
          </cell>
          <cell r="AP534">
            <v>0</v>
          </cell>
          <cell r="AQ534">
            <v>15660</v>
          </cell>
          <cell r="AR534">
            <v>0</v>
          </cell>
          <cell r="AS534">
            <v>0</v>
          </cell>
          <cell r="AT534">
            <v>14168</v>
          </cell>
          <cell r="AU534">
            <v>27900</v>
          </cell>
          <cell r="AV534">
            <v>0</v>
          </cell>
          <cell r="AW534">
            <v>13000</v>
          </cell>
          <cell r="AX534">
            <v>13900</v>
          </cell>
          <cell r="AY534">
            <v>0</v>
          </cell>
          <cell r="AZ534">
            <v>0</v>
          </cell>
          <cell r="BA534">
            <v>0</v>
          </cell>
          <cell r="BB534">
            <v>0</v>
          </cell>
          <cell r="BC534">
            <v>29000</v>
          </cell>
          <cell r="BD534">
            <v>0</v>
          </cell>
          <cell r="BE534">
            <v>0</v>
          </cell>
          <cell r="BF534">
            <v>0</v>
          </cell>
          <cell r="BG534">
            <v>0</v>
          </cell>
          <cell r="BH534">
            <v>0</v>
          </cell>
          <cell r="BI534">
            <v>0</v>
          </cell>
          <cell r="BJ534">
            <v>0</v>
          </cell>
          <cell r="BK534">
            <v>0</v>
          </cell>
        </row>
        <row r="535">
          <cell r="L535" t="str">
            <v>8011121.816014</v>
          </cell>
          <cell r="M535">
            <v>0</v>
          </cell>
          <cell r="N535">
            <v>0</v>
          </cell>
          <cell r="O535">
            <v>0</v>
          </cell>
          <cell r="P535">
            <v>0</v>
          </cell>
          <cell r="Q535">
            <v>0</v>
          </cell>
          <cell r="R535">
            <v>13125.32</v>
          </cell>
          <cell r="S535">
            <v>13125.32</v>
          </cell>
          <cell r="T535">
            <v>13125.32</v>
          </cell>
          <cell r="U535">
            <v>13125.32</v>
          </cell>
          <cell r="V535">
            <v>13125.32</v>
          </cell>
          <cell r="W535">
            <v>13125.32</v>
          </cell>
          <cell r="X535">
            <v>13125.32</v>
          </cell>
          <cell r="Y535">
            <v>0</v>
          </cell>
          <cell r="Z535">
            <v>0</v>
          </cell>
          <cell r="AA535">
            <v>0</v>
          </cell>
          <cell r="AB535">
            <v>0</v>
          </cell>
          <cell r="AC535">
            <v>0</v>
          </cell>
          <cell r="AD535">
            <v>0</v>
          </cell>
          <cell r="AE535">
            <v>0</v>
          </cell>
          <cell r="AF535">
            <v>0</v>
          </cell>
          <cell r="AG535">
            <v>0</v>
          </cell>
          <cell r="AH535">
            <v>58002</v>
          </cell>
          <cell r="AI535">
            <v>58002</v>
          </cell>
          <cell r="AJ535">
            <v>72465.5</v>
          </cell>
          <cell r="AK535">
            <v>5888.5</v>
          </cell>
          <cell r="AL535">
            <v>0</v>
          </cell>
          <cell r="AM535">
            <v>0</v>
          </cell>
          <cell r="AN535">
            <v>0</v>
          </cell>
          <cell r="AO535">
            <v>0</v>
          </cell>
          <cell r="AP535">
            <v>0</v>
          </cell>
          <cell r="AQ535">
            <v>0</v>
          </cell>
          <cell r="AR535">
            <v>13125.32</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58002</v>
          </cell>
          <cell r="BI535">
            <v>0</v>
          </cell>
          <cell r="BJ535">
            <v>14463.5</v>
          </cell>
          <cell r="BK535">
            <v>5888.5</v>
          </cell>
        </row>
        <row r="536">
          <cell r="L536" t="str">
            <v>8011121.816035</v>
          </cell>
          <cell r="M536">
            <v>0</v>
          </cell>
          <cell r="N536">
            <v>600</v>
          </cell>
          <cell r="O536">
            <v>600</v>
          </cell>
          <cell r="P536">
            <v>600</v>
          </cell>
          <cell r="Q536">
            <v>600</v>
          </cell>
          <cell r="R536">
            <v>6975</v>
          </cell>
          <cell r="S536">
            <v>6975</v>
          </cell>
          <cell r="T536">
            <v>6975</v>
          </cell>
          <cell r="U536">
            <v>6975</v>
          </cell>
          <cell r="V536">
            <v>6975</v>
          </cell>
          <cell r="W536">
            <v>6975</v>
          </cell>
          <cell r="X536">
            <v>-12790</v>
          </cell>
          <cell r="Y536">
            <v>0</v>
          </cell>
          <cell r="Z536">
            <v>1401</v>
          </cell>
          <cell r="AA536">
            <v>1401</v>
          </cell>
          <cell r="AB536">
            <v>1401</v>
          </cell>
          <cell r="AC536">
            <v>1401</v>
          </cell>
          <cell r="AD536">
            <v>1401</v>
          </cell>
          <cell r="AE536">
            <v>1401</v>
          </cell>
          <cell r="AF536">
            <v>1401</v>
          </cell>
          <cell r="AG536">
            <v>1401</v>
          </cell>
          <cell r="AH536">
            <v>1401</v>
          </cell>
          <cell r="AI536">
            <v>1401</v>
          </cell>
          <cell r="AJ536">
            <v>1401</v>
          </cell>
          <cell r="AK536">
            <v>0</v>
          </cell>
          <cell r="AL536">
            <v>0</v>
          </cell>
          <cell r="AM536">
            <v>0</v>
          </cell>
          <cell r="AN536">
            <v>600</v>
          </cell>
          <cell r="AO536">
            <v>0</v>
          </cell>
          <cell r="AP536">
            <v>0</v>
          </cell>
          <cell r="AQ536">
            <v>0</v>
          </cell>
          <cell r="AR536">
            <v>6375</v>
          </cell>
          <cell r="AS536">
            <v>0</v>
          </cell>
          <cell r="AT536">
            <v>0</v>
          </cell>
          <cell r="AU536">
            <v>0</v>
          </cell>
          <cell r="AV536">
            <v>0</v>
          </cell>
          <cell r="AW536">
            <v>0</v>
          </cell>
          <cell r="AX536">
            <v>-19765</v>
          </cell>
          <cell r="AY536">
            <v>0</v>
          </cell>
          <cell r="AZ536">
            <v>1401</v>
          </cell>
          <cell r="BA536">
            <v>0</v>
          </cell>
          <cell r="BB536">
            <v>0</v>
          </cell>
          <cell r="BC536">
            <v>0</v>
          </cell>
          <cell r="BD536">
            <v>0</v>
          </cell>
          <cell r="BE536">
            <v>0</v>
          </cell>
          <cell r="BF536">
            <v>0</v>
          </cell>
          <cell r="BG536">
            <v>0</v>
          </cell>
          <cell r="BH536">
            <v>0</v>
          </cell>
          <cell r="BI536">
            <v>0</v>
          </cell>
          <cell r="BJ536">
            <v>0</v>
          </cell>
          <cell r="BK536">
            <v>0</v>
          </cell>
        </row>
        <row r="537">
          <cell r="L537" t="str">
            <v>8011121.816036</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L538" t="str">
            <v>8011121.816037</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L539" t="str">
            <v>8011121.816038</v>
          </cell>
          <cell r="M539">
            <v>0</v>
          </cell>
          <cell r="N539">
            <v>0</v>
          </cell>
          <cell r="O539">
            <v>0</v>
          </cell>
          <cell r="P539">
            <v>1510</v>
          </cell>
          <cell r="Q539">
            <v>1510</v>
          </cell>
          <cell r="R539">
            <v>1510</v>
          </cell>
          <cell r="S539">
            <v>1510</v>
          </cell>
          <cell r="T539">
            <v>1510</v>
          </cell>
          <cell r="U539">
            <v>1510</v>
          </cell>
          <cell r="V539">
            <v>1510</v>
          </cell>
          <cell r="W539">
            <v>1510</v>
          </cell>
          <cell r="X539">
            <v>1510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1510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L540" t="str">
            <v>8011121.816041</v>
          </cell>
          <cell r="M540">
            <v>0</v>
          </cell>
          <cell r="N540">
            <v>0</v>
          </cell>
          <cell r="O540">
            <v>36366.769999999997</v>
          </cell>
          <cell r="P540">
            <v>93806.76999999999</v>
          </cell>
          <cell r="Q540">
            <v>266620.83999999997</v>
          </cell>
          <cell r="R540">
            <v>303253.83999999997</v>
          </cell>
          <cell r="S540">
            <v>509289.01999999996</v>
          </cell>
          <cell r="T540">
            <v>524734.02</v>
          </cell>
          <cell r="U540">
            <v>555359.02</v>
          </cell>
          <cell r="V540">
            <v>555359.02</v>
          </cell>
          <cell r="W540">
            <v>637384.02</v>
          </cell>
          <cell r="X540">
            <v>691159.02</v>
          </cell>
          <cell r="Y540">
            <v>40437.5</v>
          </cell>
          <cell r="Z540">
            <v>83539.25</v>
          </cell>
          <cell r="AA540">
            <v>83539.25</v>
          </cell>
          <cell r="AB540">
            <v>227539.25</v>
          </cell>
          <cell r="AC540">
            <v>446939.25</v>
          </cell>
          <cell r="AD540">
            <v>565714.25</v>
          </cell>
          <cell r="AE540">
            <v>586864.25</v>
          </cell>
          <cell r="AF540">
            <v>659749.21</v>
          </cell>
          <cell r="AG540">
            <v>969719.21</v>
          </cell>
          <cell r="AH540">
            <v>1224844.21</v>
          </cell>
          <cell r="AI540">
            <v>1293321.21</v>
          </cell>
          <cell r="AJ540">
            <v>1922798.5499999998</v>
          </cell>
          <cell r="AK540">
            <v>0</v>
          </cell>
          <cell r="AL540">
            <v>0</v>
          </cell>
          <cell r="AM540">
            <v>0</v>
          </cell>
          <cell r="AN540">
            <v>0</v>
          </cell>
          <cell r="AO540">
            <v>36366.769999999997</v>
          </cell>
          <cell r="AP540">
            <v>57440</v>
          </cell>
          <cell r="AQ540">
            <v>172814.07</v>
          </cell>
          <cell r="AR540">
            <v>36633</v>
          </cell>
          <cell r="AS540">
            <v>206035.18</v>
          </cell>
          <cell r="AT540">
            <v>15445</v>
          </cell>
          <cell r="AU540">
            <v>30625</v>
          </cell>
          <cell r="AV540">
            <v>0</v>
          </cell>
          <cell r="AW540">
            <v>82025</v>
          </cell>
          <cell r="AX540">
            <v>53775</v>
          </cell>
          <cell r="AY540">
            <v>40437.5</v>
          </cell>
          <cell r="AZ540">
            <v>43101.75</v>
          </cell>
          <cell r="BA540">
            <v>0</v>
          </cell>
          <cell r="BB540">
            <v>144000</v>
          </cell>
          <cell r="BC540">
            <v>219400</v>
          </cell>
          <cell r="BD540">
            <v>118775</v>
          </cell>
          <cell r="BE540">
            <v>21150</v>
          </cell>
          <cell r="BF540">
            <v>72884.960000000006</v>
          </cell>
          <cell r="BG540">
            <v>309970</v>
          </cell>
          <cell r="BH540">
            <v>255125</v>
          </cell>
          <cell r="BI540">
            <v>68477</v>
          </cell>
          <cell r="BJ540">
            <v>629477.34</v>
          </cell>
          <cell r="BK540">
            <v>0</v>
          </cell>
        </row>
        <row r="541">
          <cell r="L541" t="str">
            <v>8011121.816042</v>
          </cell>
          <cell r="M541">
            <v>0</v>
          </cell>
          <cell r="N541">
            <v>39101</v>
          </cell>
          <cell r="O541">
            <v>48470</v>
          </cell>
          <cell r="P541">
            <v>48470</v>
          </cell>
          <cell r="Q541">
            <v>49020</v>
          </cell>
          <cell r="R541">
            <v>113917.76999999999</v>
          </cell>
          <cell r="S541">
            <v>248285.77</v>
          </cell>
          <cell r="T541">
            <v>251098.77</v>
          </cell>
          <cell r="U541">
            <v>362856.77</v>
          </cell>
          <cell r="V541">
            <v>416164.57</v>
          </cell>
          <cell r="W541">
            <v>438491.87</v>
          </cell>
          <cell r="X541">
            <v>515241.83</v>
          </cell>
          <cell r="Y541">
            <v>11500</v>
          </cell>
          <cell r="Z541">
            <v>11500</v>
          </cell>
          <cell r="AA541">
            <v>81740</v>
          </cell>
          <cell r="AB541">
            <v>110940</v>
          </cell>
          <cell r="AC541">
            <v>147710</v>
          </cell>
          <cell r="AD541">
            <v>163460</v>
          </cell>
          <cell r="AE541">
            <v>198369.2</v>
          </cell>
          <cell r="AF541">
            <v>209869.2</v>
          </cell>
          <cell r="AG541">
            <v>227032.2</v>
          </cell>
          <cell r="AH541">
            <v>238737.2</v>
          </cell>
          <cell r="AI541">
            <v>259917.2</v>
          </cell>
          <cell r="AJ541">
            <v>284500.75</v>
          </cell>
          <cell r="AK541">
            <v>0</v>
          </cell>
          <cell r="AL541">
            <v>0</v>
          </cell>
          <cell r="AM541">
            <v>0</v>
          </cell>
          <cell r="AN541">
            <v>39101</v>
          </cell>
          <cell r="AO541">
            <v>9369</v>
          </cell>
          <cell r="AP541">
            <v>0</v>
          </cell>
          <cell r="AQ541">
            <v>550</v>
          </cell>
          <cell r="AR541">
            <v>64897.77</v>
          </cell>
          <cell r="AS541">
            <v>134368</v>
          </cell>
          <cell r="AT541">
            <v>2813</v>
          </cell>
          <cell r="AU541">
            <v>111758</v>
          </cell>
          <cell r="AV541">
            <v>53307.8</v>
          </cell>
          <cell r="AW541">
            <v>22327.3</v>
          </cell>
          <cell r="AX541">
            <v>76749.960000000006</v>
          </cell>
          <cell r="AY541">
            <v>11500</v>
          </cell>
          <cell r="AZ541">
            <v>0</v>
          </cell>
          <cell r="BA541">
            <v>70240</v>
          </cell>
          <cell r="BB541">
            <v>29200</v>
          </cell>
          <cell r="BC541">
            <v>36770</v>
          </cell>
          <cell r="BD541">
            <v>15750</v>
          </cell>
          <cell r="BE541">
            <v>34909.199999999997</v>
          </cell>
          <cell r="BF541">
            <v>11500</v>
          </cell>
          <cell r="BG541">
            <v>17163</v>
          </cell>
          <cell r="BH541">
            <v>11705</v>
          </cell>
          <cell r="BI541">
            <v>21180</v>
          </cell>
          <cell r="BJ541">
            <v>24583.55</v>
          </cell>
          <cell r="BK541">
            <v>0</v>
          </cell>
        </row>
        <row r="542">
          <cell r="L542" t="str">
            <v>8011121.816043</v>
          </cell>
          <cell r="M542">
            <v>0</v>
          </cell>
          <cell r="N542">
            <v>0</v>
          </cell>
          <cell r="O542">
            <v>0</v>
          </cell>
          <cell r="P542">
            <v>0</v>
          </cell>
          <cell r="Q542">
            <v>0</v>
          </cell>
          <cell r="R542">
            <v>0</v>
          </cell>
          <cell r="S542">
            <v>79200</v>
          </cell>
          <cell r="T542">
            <v>79200</v>
          </cell>
          <cell r="U542">
            <v>79200</v>
          </cell>
          <cell r="V542">
            <v>79200</v>
          </cell>
          <cell r="W542">
            <v>79200</v>
          </cell>
          <cell r="X542">
            <v>79200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79200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L543" t="str">
            <v>8011121.816044</v>
          </cell>
          <cell r="M543">
            <v>0</v>
          </cell>
          <cell r="N543">
            <v>0</v>
          </cell>
          <cell r="O543">
            <v>32385</v>
          </cell>
          <cell r="P543">
            <v>32385</v>
          </cell>
          <cell r="Q543">
            <v>32385</v>
          </cell>
          <cell r="R543">
            <v>32385</v>
          </cell>
          <cell r="S543">
            <v>32385</v>
          </cell>
          <cell r="T543">
            <v>32385</v>
          </cell>
          <cell r="U543">
            <v>32385</v>
          </cell>
          <cell r="V543">
            <v>32385</v>
          </cell>
          <cell r="W543">
            <v>74635</v>
          </cell>
          <cell r="X543">
            <v>222785</v>
          </cell>
          <cell r="Y543">
            <v>0</v>
          </cell>
          <cell r="Z543">
            <v>49312</v>
          </cell>
          <cell r="AA543">
            <v>49312</v>
          </cell>
          <cell r="AB543">
            <v>49312</v>
          </cell>
          <cell r="AC543">
            <v>74312</v>
          </cell>
          <cell r="AD543">
            <v>74312</v>
          </cell>
          <cell r="AE543">
            <v>74312</v>
          </cell>
          <cell r="AF543">
            <v>74312</v>
          </cell>
          <cell r="AG543">
            <v>93722</v>
          </cell>
          <cell r="AH543">
            <v>93722</v>
          </cell>
          <cell r="AI543">
            <v>93722</v>
          </cell>
          <cell r="AJ543">
            <v>93722</v>
          </cell>
          <cell r="AK543">
            <v>0</v>
          </cell>
          <cell r="AL543">
            <v>0</v>
          </cell>
          <cell r="AM543">
            <v>0</v>
          </cell>
          <cell r="AN543">
            <v>0</v>
          </cell>
          <cell r="AO543">
            <v>32385</v>
          </cell>
          <cell r="AP543">
            <v>0</v>
          </cell>
          <cell r="AQ543">
            <v>0</v>
          </cell>
          <cell r="AR543">
            <v>0</v>
          </cell>
          <cell r="AS543">
            <v>0</v>
          </cell>
          <cell r="AT543">
            <v>0</v>
          </cell>
          <cell r="AU543">
            <v>0</v>
          </cell>
          <cell r="AV543">
            <v>0</v>
          </cell>
          <cell r="AW543">
            <v>42250</v>
          </cell>
          <cell r="AX543">
            <v>148150</v>
          </cell>
          <cell r="AY543">
            <v>0</v>
          </cell>
          <cell r="AZ543">
            <v>49312</v>
          </cell>
          <cell r="BA543">
            <v>0</v>
          </cell>
          <cell r="BB543">
            <v>0</v>
          </cell>
          <cell r="BC543">
            <v>25000</v>
          </cell>
          <cell r="BD543">
            <v>0</v>
          </cell>
          <cell r="BE543">
            <v>0</v>
          </cell>
          <cell r="BF543">
            <v>0</v>
          </cell>
          <cell r="BG543">
            <v>19410</v>
          </cell>
          <cell r="BH543">
            <v>0</v>
          </cell>
          <cell r="BI543">
            <v>0</v>
          </cell>
          <cell r="BJ543">
            <v>0</v>
          </cell>
          <cell r="BK543">
            <v>0</v>
          </cell>
        </row>
        <row r="544">
          <cell r="L544" t="str">
            <v>8011121.816045</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L545" t="str">
            <v>8011121.816046</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18300</v>
          </cell>
          <cell r="AH545">
            <v>18300</v>
          </cell>
          <cell r="AI545">
            <v>18300</v>
          </cell>
          <cell r="AJ545">
            <v>18300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18300</v>
          </cell>
          <cell r="BH545">
            <v>0</v>
          </cell>
          <cell r="BI545">
            <v>0</v>
          </cell>
          <cell r="BJ545">
            <v>0</v>
          </cell>
          <cell r="BK545">
            <v>0</v>
          </cell>
        </row>
        <row r="546">
          <cell r="L546" t="str">
            <v>8011121.816047</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28700</v>
          </cell>
          <cell r="AE546">
            <v>28700</v>
          </cell>
          <cell r="AF546">
            <v>28700</v>
          </cell>
          <cell r="AG546">
            <v>28700</v>
          </cell>
          <cell r="AH546">
            <v>28700</v>
          </cell>
          <cell r="AI546">
            <v>28982</v>
          </cell>
          <cell r="AJ546">
            <v>68982</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28700</v>
          </cell>
          <cell r="BE546">
            <v>0</v>
          </cell>
          <cell r="BF546">
            <v>0</v>
          </cell>
          <cell r="BG546">
            <v>0</v>
          </cell>
          <cell r="BH546">
            <v>0</v>
          </cell>
          <cell r="BI546">
            <v>282</v>
          </cell>
          <cell r="BJ546">
            <v>40000</v>
          </cell>
          <cell r="BK546">
            <v>0</v>
          </cell>
        </row>
        <row r="547">
          <cell r="L547" t="str">
            <v>8011121.816051</v>
          </cell>
          <cell r="M547">
            <v>0</v>
          </cell>
          <cell r="N547">
            <v>0</v>
          </cell>
          <cell r="O547">
            <v>0</v>
          </cell>
          <cell r="P547">
            <v>0</v>
          </cell>
          <cell r="Q547">
            <v>0</v>
          </cell>
          <cell r="R547">
            <v>0</v>
          </cell>
          <cell r="S547">
            <v>0</v>
          </cell>
          <cell r="T547">
            <v>0</v>
          </cell>
          <cell r="U547">
            <v>0</v>
          </cell>
          <cell r="V547">
            <v>0</v>
          </cell>
          <cell r="W547">
            <v>0</v>
          </cell>
          <cell r="X547">
            <v>5100</v>
          </cell>
          <cell r="Y547">
            <v>0</v>
          </cell>
          <cell r="Z547">
            <v>0</v>
          </cell>
          <cell r="AA547">
            <v>0</v>
          </cell>
          <cell r="AB547">
            <v>0</v>
          </cell>
          <cell r="AC547">
            <v>0</v>
          </cell>
          <cell r="AD547">
            <v>7500</v>
          </cell>
          <cell r="AE547">
            <v>7500</v>
          </cell>
          <cell r="AF547">
            <v>7500</v>
          </cell>
          <cell r="AG547">
            <v>9150</v>
          </cell>
          <cell r="AH547">
            <v>9150</v>
          </cell>
          <cell r="AI547">
            <v>9150</v>
          </cell>
          <cell r="AJ547">
            <v>9150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5100</v>
          </cell>
          <cell r="AY547">
            <v>0</v>
          </cell>
          <cell r="AZ547">
            <v>0</v>
          </cell>
          <cell r="BA547">
            <v>0</v>
          </cell>
          <cell r="BB547">
            <v>0</v>
          </cell>
          <cell r="BC547">
            <v>0</v>
          </cell>
          <cell r="BD547">
            <v>7500</v>
          </cell>
          <cell r="BE547">
            <v>0</v>
          </cell>
          <cell r="BF547">
            <v>0</v>
          </cell>
          <cell r="BG547">
            <v>1650</v>
          </cell>
          <cell r="BH547">
            <v>0</v>
          </cell>
          <cell r="BI547">
            <v>0</v>
          </cell>
          <cell r="BJ547">
            <v>0</v>
          </cell>
          <cell r="BK547">
            <v>0</v>
          </cell>
        </row>
        <row r="548">
          <cell r="L548" t="str">
            <v>8011121.816052</v>
          </cell>
          <cell r="M548">
            <v>0</v>
          </cell>
          <cell r="N548">
            <v>0</v>
          </cell>
          <cell r="O548">
            <v>0</v>
          </cell>
          <cell r="P548">
            <v>0</v>
          </cell>
          <cell r="Q548">
            <v>220402.76</v>
          </cell>
          <cell r="R548">
            <v>220402.76</v>
          </cell>
          <cell r="S548">
            <v>333662.76</v>
          </cell>
          <cell r="T548">
            <v>333662.76</v>
          </cell>
          <cell r="U548">
            <v>343662.76</v>
          </cell>
          <cell r="V548">
            <v>343662.76</v>
          </cell>
          <cell r="W548">
            <v>343662.76</v>
          </cell>
          <cell r="X548">
            <v>343662.76</v>
          </cell>
          <cell r="Y548">
            <v>0</v>
          </cell>
          <cell r="Z548">
            <v>0</v>
          </cell>
          <cell r="AA548">
            <v>0</v>
          </cell>
          <cell r="AB548">
            <v>7688.5</v>
          </cell>
          <cell r="AC548">
            <v>7688.5</v>
          </cell>
          <cell r="AD548">
            <v>88493.81</v>
          </cell>
          <cell r="AE548">
            <v>88493.81</v>
          </cell>
          <cell r="AF548">
            <v>88493.81</v>
          </cell>
          <cell r="AG548">
            <v>88493.81</v>
          </cell>
          <cell r="AH548">
            <v>88493.81</v>
          </cell>
          <cell r="AI548">
            <v>88493.81</v>
          </cell>
          <cell r="AJ548">
            <v>96843.81</v>
          </cell>
          <cell r="AK548">
            <v>0</v>
          </cell>
          <cell r="AL548">
            <v>0</v>
          </cell>
          <cell r="AM548">
            <v>0</v>
          </cell>
          <cell r="AN548">
            <v>0</v>
          </cell>
          <cell r="AO548">
            <v>0</v>
          </cell>
          <cell r="AP548">
            <v>0</v>
          </cell>
          <cell r="AQ548">
            <v>220402.76</v>
          </cell>
          <cell r="AR548">
            <v>0</v>
          </cell>
          <cell r="AS548">
            <v>113260</v>
          </cell>
          <cell r="AT548">
            <v>0</v>
          </cell>
          <cell r="AU548">
            <v>10000</v>
          </cell>
          <cell r="AV548">
            <v>0</v>
          </cell>
          <cell r="AW548">
            <v>0</v>
          </cell>
          <cell r="AX548">
            <v>0</v>
          </cell>
          <cell r="AY548">
            <v>0</v>
          </cell>
          <cell r="AZ548">
            <v>0</v>
          </cell>
          <cell r="BA548">
            <v>0</v>
          </cell>
          <cell r="BB548">
            <v>7688.5</v>
          </cell>
          <cell r="BC548">
            <v>0</v>
          </cell>
          <cell r="BD548">
            <v>80805.31</v>
          </cell>
          <cell r="BE548">
            <v>0</v>
          </cell>
          <cell r="BF548">
            <v>0</v>
          </cell>
          <cell r="BG548">
            <v>0</v>
          </cell>
          <cell r="BH548">
            <v>0</v>
          </cell>
          <cell r="BI548">
            <v>0</v>
          </cell>
          <cell r="BJ548">
            <v>8350</v>
          </cell>
          <cell r="BK548">
            <v>0</v>
          </cell>
        </row>
        <row r="549">
          <cell r="L549" t="str">
            <v>8011121.822603</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L550" t="str">
            <v>8011121.822101</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L551" t="str">
            <v>8011121.816032</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L552" t="str">
            <v>8011131.801101.BASIC</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115344</v>
          </cell>
          <cell r="AJ552">
            <v>230022</v>
          </cell>
          <cell r="AK552">
            <v>134952</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115344</v>
          </cell>
          <cell r="BJ552">
            <v>114678</v>
          </cell>
          <cell r="BK552">
            <v>134952</v>
          </cell>
        </row>
        <row r="553">
          <cell r="L553" t="str">
            <v>8011131.801101.BP</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L554" t="str">
            <v>8011131.801101.DA</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47670</v>
          </cell>
          <cell r="AJ554">
            <v>95340</v>
          </cell>
          <cell r="AK554">
            <v>47670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47670</v>
          </cell>
          <cell r="BJ554">
            <v>47670</v>
          </cell>
          <cell r="BK554">
            <v>47670</v>
          </cell>
        </row>
        <row r="555">
          <cell r="L555" t="str">
            <v>8011131.801101.DASE</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14995</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14995</v>
          </cell>
        </row>
        <row r="556">
          <cell r="L556" t="str">
            <v>8011131.801101.HOUSE</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L557" t="str">
            <v>8011131.801101.LAUN</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row>
        <row r="558">
          <cell r="L558" t="str">
            <v>8011131.801101.LEAV</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118249</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118249</v>
          </cell>
          <cell r="BK558">
            <v>0</v>
          </cell>
        </row>
        <row r="559">
          <cell r="L559" t="str">
            <v>8011131.801101.OT</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31814</v>
          </cell>
          <cell r="AJ559">
            <v>33891</v>
          </cell>
          <cell r="AK559">
            <v>5094</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31814</v>
          </cell>
          <cell r="BJ559">
            <v>2077</v>
          </cell>
          <cell r="BK559">
            <v>5094</v>
          </cell>
        </row>
        <row r="560">
          <cell r="L560" t="str">
            <v>8011131.801101.OTH</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L561" t="str">
            <v>8011131.801101.PF</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11534</v>
          </cell>
          <cell r="AJ561">
            <v>23068</v>
          </cell>
          <cell r="AK561">
            <v>13495</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11534</v>
          </cell>
          <cell r="BJ561">
            <v>11534</v>
          </cell>
          <cell r="BK561">
            <v>13495</v>
          </cell>
        </row>
        <row r="562">
          <cell r="L562" t="str">
            <v>8011131.801101.SHIFT</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3860</v>
          </cell>
          <cell r="AJ562">
            <v>6190</v>
          </cell>
          <cell r="AK562">
            <v>4110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3860</v>
          </cell>
          <cell r="BJ562">
            <v>2330</v>
          </cell>
          <cell r="BK562">
            <v>4110</v>
          </cell>
        </row>
        <row r="563">
          <cell r="L563" t="str">
            <v>8011131.801101.TEA</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L564" t="str">
            <v>8011131.801102.BASIC</v>
          </cell>
          <cell r="M564">
            <v>134542</v>
          </cell>
          <cell r="N564">
            <v>269084</v>
          </cell>
          <cell r="O564">
            <v>403626</v>
          </cell>
          <cell r="P564">
            <v>659143</v>
          </cell>
          <cell r="Q564">
            <v>826297</v>
          </cell>
          <cell r="R564">
            <v>997475</v>
          </cell>
          <cell r="S564">
            <v>1149571</v>
          </cell>
          <cell r="T564">
            <v>1307967</v>
          </cell>
          <cell r="U564">
            <v>1495336</v>
          </cell>
          <cell r="V564">
            <v>1661738</v>
          </cell>
          <cell r="W564">
            <v>1828140</v>
          </cell>
          <cell r="X564">
            <v>1994542</v>
          </cell>
          <cell r="Y564">
            <v>178101</v>
          </cell>
          <cell r="Z564">
            <v>356202</v>
          </cell>
          <cell r="AA564">
            <v>548803</v>
          </cell>
          <cell r="AB564">
            <v>741404</v>
          </cell>
          <cell r="AC564">
            <v>899995</v>
          </cell>
          <cell r="AD564">
            <v>1038532</v>
          </cell>
          <cell r="AE564">
            <v>1177069</v>
          </cell>
          <cell r="AF564">
            <v>1315606</v>
          </cell>
          <cell r="AG564">
            <v>1454143</v>
          </cell>
          <cell r="AH564">
            <v>1592680</v>
          </cell>
          <cell r="AI564">
            <v>1764334</v>
          </cell>
          <cell r="AJ564">
            <v>1920877</v>
          </cell>
          <cell r="AK564">
            <v>183155</v>
          </cell>
          <cell r="AL564">
            <v>0</v>
          </cell>
          <cell r="AM564">
            <v>134542</v>
          </cell>
          <cell r="AN564">
            <v>134542</v>
          </cell>
          <cell r="AO564">
            <v>134542</v>
          </cell>
          <cell r="AP564">
            <v>255517</v>
          </cell>
          <cell r="AQ564">
            <v>167154</v>
          </cell>
          <cell r="AR564">
            <v>171178</v>
          </cell>
          <cell r="AS564">
            <v>152096</v>
          </cell>
          <cell r="AT564">
            <v>158396</v>
          </cell>
          <cell r="AU564">
            <v>187369</v>
          </cell>
          <cell r="AV564">
            <v>166402</v>
          </cell>
          <cell r="AW564">
            <v>166402</v>
          </cell>
          <cell r="AX564">
            <v>166402</v>
          </cell>
          <cell r="AY564">
            <v>178101</v>
          </cell>
          <cell r="AZ564">
            <v>178101</v>
          </cell>
          <cell r="BA564">
            <v>192601</v>
          </cell>
          <cell r="BB564">
            <v>192601</v>
          </cell>
          <cell r="BC564">
            <v>158591</v>
          </cell>
          <cell r="BD564">
            <v>138537</v>
          </cell>
          <cell r="BE564">
            <v>138537</v>
          </cell>
          <cell r="BF564">
            <v>138537</v>
          </cell>
          <cell r="BG564">
            <v>138537</v>
          </cell>
          <cell r="BH564">
            <v>138537</v>
          </cell>
          <cell r="BI564">
            <v>171654</v>
          </cell>
          <cell r="BJ564">
            <v>156543</v>
          </cell>
          <cell r="BK564">
            <v>183155</v>
          </cell>
        </row>
        <row r="565">
          <cell r="L565" t="str">
            <v>8011131.801102.DA</v>
          </cell>
          <cell r="M565">
            <v>31950</v>
          </cell>
          <cell r="N565">
            <v>63900</v>
          </cell>
          <cell r="O565">
            <v>95850</v>
          </cell>
          <cell r="P565">
            <v>132284</v>
          </cell>
          <cell r="Q565">
            <v>167784</v>
          </cell>
          <cell r="R565">
            <v>203284</v>
          </cell>
          <cell r="S565">
            <v>235234</v>
          </cell>
          <cell r="T565">
            <v>267184</v>
          </cell>
          <cell r="U565">
            <v>307401</v>
          </cell>
          <cell r="V565">
            <v>342901</v>
          </cell>
          <cell r="W565">
            <v>378401</v>
          </cell>
          <cell r="X565">
            <v>413901</v>
          </cell>
          <cell r="Y565">
            <v>96263</v>
          </cell>
          <cell r="Z565">
            <v>192526</v>
          </cell>
          <cell r="AA565">
            <v>308777</v>
          </cell>
          <cell r="AB565">
            <v>425028</v>
          </cell>
          <cell r="AC565">
            <v>517517</v>
          </cell>
          <cell r="AD565">
            <v>605045</v>
          </cell>
          <cell r="AE565">
            <v>692573</v>
          </cell>
          <cell r="AF565">
            <v>780101</v>
          </cell>
          <cell r="AG565">
            <v>867629</v>
          </cell>
          <cell r="AH565">
            <v>955157</v>
          </cell>
          <cell r="AI565">
            <v>1059125</v>
          </cell>
          <cell r="AJ565">
            <v>1156647</v>
          </cell>
          <cell r="AK565">
            <v>97522</v>
          </cell>
          <cell r="AL565">
            <v>0</v>
          </cell>
          <cell r="AM565">
            <v>31950</v>
          </cell>
          <cell r="AN565">
            <v>31950</v>
          </cell>
          <cell r="AO565">
            <v>31950</v>
          </cell>
          <cell r="AP565">
            <v>36434</v>
          </cell>
          <cell r="AQ565">
            <v>35500</v>
          </cell>
          <cell r="AR565">
            <v>35500</v>
          </cell>
          <cell r="AS565">
            <v>31950</v>
          </cell>
          <cell r="AT565">
            <v>31950</v>
          </cell>
          <cell r="AU565">
            <v>40217</v>
          </cell>
          <cell r="AV565">
            <v>35500</v>
          </cell>
          <cell r="AW565">
            <v>35500</v>
          </cell>
          <cell r="AX565">
            <v>35500</v>
          </cell>
          <cell r="AY565">
            <v>96263</v>
          </cell>
          <cell r="AZ565">
            <v>96263</v>
          </cell>
          <cell r="BA565">
            <v>116251</v>
          </cell>
          <cell r="BB565">
            <v>116251</v>
          </cell>
          <cell r="BC565">
            <v>92489</v>
          </cell>
          <cell r="BD565">
            <v>87528</v>
          </cell>
          <cell r="BE565">
            <v>87528</v>
          </cell>
          <cell r="BF565">
            <v>87528</v>
          </cell>
          <cell r="BG565">
            <v>87528</v>
          </cell>
          <cell r="BH565">
            <v>87528</v>
          </cell>
          <cell r="BI565">
            <v>103968</v>
          </cell>
          <cell r="BJ565">
            <v>97522</v>
          </cell>
          <cell r="BK565">
            <v>97522</v>
          </cell>
        </row>
        <row r="566">
          <cell r="L566" t="str">
            <v>8011131.801102.DASE</v>
          </cell>
          <cell r="M566">
            <v>0</v>
          </cell>
          <cell r="N566">
            <v>0</v>
          </cell>
          <cell r="O566">
            <v>0</v>
          </cell>
          <cell r="P566">
            <v>0</v>
          </cell>
          <cell r="Q566">
            <v>0</v>
          </cell>
          <cell r="R566">
            <v>0</v>
          </cell>
          <cell r="S566">
            <v>0</v>
          </cell>
          <cell r="T566">
            <v>0</v>
          </cell>
          <cell r="U566">
            <v>158396</v>
          </cell>
          <cell r="V566">
            <v>158396</v>
          </cell>
          <cell r="W566">
            <v>158396</v>
          </cell>
          <cell r="X566">
            <v>158396</v>
          </cell>
          <cell r="Y566">
            <v>0</v>
          </cell>
          <cell r="Z566">
            <v>0</v>
          </cell>
          <cell r="AA566">
            <v>0</v>
          </cell>
          <cell r="AB566">
            <v>0</v>
          </cell>
          <cell r="AC566">
            <v>0</v>
          </cell>
          <cell r="AD566">
            <v>0</v>
          </cell>
          <cell r="AE566">
            <v>0</v>
          </cell>
          <cell r="AF566">
            <v>0</v>
          </cell>
          <cell r="AG566">
            <v>138537</v>
          </cell>
          <cell r="AH566">
            <v>138537</v>
          </cell>
          <cell r="AI566">
            <v>138537</v>
          </cell>
          <cell r="AJ566">
            <v>138537</v>
          </cell>
          <cell r="AK566">
            <v>20351</v>
          </cell>
          <cell r="AL566">
            <v>0</v>
          </cell>
          <cell r="AM566">
            <v>0</v>
          </cell>
          <cell r="AN566">
            <v>0</v>
          </cell>
          <cell r="AO566">
            <v>0</v>
          </cell>
          <cell r="AP566">
            <v>0</v>
          </cell>
          <cell r="AQ566">
            <v>0</v>
          </cell>
          <cell r="AR566">
            <v>0</v>
          </cell>
          <cell r="AS566">
            <v>0</v>
          </cell>
          <cell r="AT566">
            <v>0</v>
          </cell>
          <cell r="AU566">
            <v>158396</v>
          </cell>
          <cell r="AV566">
            <v>0</v>
          </cell>
          <cell r="AW566">
            <v>0</v>
          </cell>
          <cell r="AX566">
            <v>0</v>
          </cell>
          <cell r="AY566">
            <v>0</v>
          </cell>
          <cell r="AZ566">
            <v>0</v>
          </cell>
          <cell r="BA566">
            <v>0</v>
          </cell>
          <cell r="BB566">
            <v>0</v>
          </cell>
          <cell r="BC566">
            <v>0</v>
          </cell>
          <cell r="BD566">
            <v>0</v>
          </cell>
          <cell r="BE566">
            <v>0</v>
          </cell>
          <cell r="BF566">
            <v>0</v>
          </cell>
          <cell r="BG566">
            <v>138537</v>
          </cell>
          <cell r="BH566">
            <v>0</v>
          </cell>
          <cell r="BI566">
            <v>0</v>
          </cell>
          <cell r="BJ566">
            <v>0</v>
          </cell>
          <cell r="BK566">
            <v>20351</v>
          </cell>
        </row>
        <row r="567">
          <cell r="L567" t="str">
            <v>8011131.801102.HOUSE</v>
          </cell>
          <cell r="M567">
            <v>9540</v>
          </cell>
          <cell r="N567">
            <v>19080</v>
          </cell>
          <cell r="O567">
            <v>28620</v>
          </cell>
          <cell r="P567">
            <v>45574</v>
          </cell>
          <cell r="Q567">
            <v>57864</v>
          </cell>
          <cell r="R567">
            <v>70394</v>
          </cell>
          <cell r="S567">
            <v>81414</v>
          </cell>
          <cell r="T567">
            <v>93694</v>
          </cell>
          <cell r="U567">
            <v>111502</v>
          </cell>
          <cell r="V567">
            <v>125232</v>
          </cell>
          <cell r="W567">
            <v>138962</v>
          </cell>
          <cell r="X567">
            <v>152692</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9540</v>
          </cell>
          <cell r="AN567">
            <v>9540</v>
          </cell>
          <cell r="AO567">
            <v>9540</v>
          </cell>
          <cell r="AP567">
            <v>16954</v>
          </cell>
          <cell r="AQ567">
            <v>12290</v>
          </cell>
          <cell r="AR567">
            <v>12530</v>
          </cell>
          <cell r="AS567">
            <v>11020</v>
          </cell>
          <cell r="AT567">
            <v>12280</v>
          </cell>
          <cell r="AU567">
            <v>17808</v>
          </cell>
          <cell r="AV567">
            <v>13730</v>
          </cell>
          <cell r="AW567">
            <v>13730</v>
          </cell>
          <cell r="AX567">
            <v>13730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row>
        <row r="568">
          <cell r="L568" t="str">
            <v>8011131.801102.LAUN</v>
          </cell>
          <cell r="M568">
            <v>855</v>
          </cell>
          <cell r="N568">
            <v>1710</v>
          </cell>
          <cell r="O568">
            <v>2565</v>
          </cell>
          <cell r="P568">
            <v>27394</v>
          </cell>
          <cell r="Q568">
            <v>34749</v>
          </cell>
          <cell r="R568">
            <v>42104</v>
          </cell>
          <cell r="S568">
            <v>48719</v>
          </cell>
          <cell r="T568">
            <v>55334</v>
          </cell>
          <cell r="U568">
            <v>63672</v>
          </cell>
          <cell r="V568">
            <v>71027</v>
          </cell>
          <cell r="W568">
            <v>78382</v>
          </cell>
          <cell r="X568">
            <v>85737</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855</v>
          </cell>
          <cell r="AN568">
            <v>855</v>
          </cell>
          <cell r="AO568">
            <v>855</v>
          </cell>
          <cell r="AP568">
            <v>24829</v>
          </cell>
          <cell r="AQ568">
            <v>7355</v>
          </cell>
          <cell r="AR568">
            <v>7355</v>
          </cell>
          <cell r="AS568">
            <v>6615</v>
          </cell>
          <cell r="AT568">
            <v>6615</v>
          </cell>
          <cell r="AU568">
            <v>8338</v>
          </cell>
          <cell r="AV568">
            <v>7355</v>
          </cell>
          <cell r="AW568">
            <v>7355</v>
          </cell>
          <cell r="AX568">
            <v>7355</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L569" t="str">
            <v>8011131.801102.LEAV</v>
          </cell>
          <cell r="M569">
            <v>0</v>
          </cell>
          <cell r="N569">
            <v>0</v>
          </cell>
          <cell r="O569">
            <v>0</v>
          </cell>
          <cell r="P569">
            <v>0</v>
          </cell>
          <cell r="Q569">
            <v>0</v>
          </cell>
          <cell r="R569">
            <v>0</v>
          </cell>
          <cell r="S569">
            <v>0</v>
          </cell>
          <cell r="T569">
            <v>0</v>
          </cell>
          <cell r="U569">
            <v>0</v>
          </cell>
          <cell r="V569">
            <v>0</v>
          </cell>
          <cell r="W569">
            <v>0</v>
          </cell>
          <cell r="X569">
            <v>145710</v>
          </cell>
          <cell r="Y569">
            <v>0</v>
          </cell>
          <cell r="Z569">
            <v>0</v>
          </cell>
          <cell r="AA569">
            <v>0</v>
          </cell>
          <cell r="AB569">
            <v>0</v>
          </cell>
          <cell r="AC569">
            <v>51681</v>
          </cell>
          <cell r="AD569">
            <v>51681</v>
          </cell>
          <cell r="AE569">
            <v>51681</v>
          </cell>
          <cell r="AF569">
            <v>51681</v>
          </cell>
          <cell r="AG569">
            <v>51681</v>
          </cell>
          <cell r="AH569">
            <v>51681</v>
          </cell>
          <cell r="AI569">
            <v>51681</v>
          </cell>
          <cell r="AJ569">
            <v>645607</v>
          </cell>
          <cell r="AK569">
            <v>15853</v>
          </cell>
          <cell r="AL569">
            <v>0</v>
          </cell>
          <cell r="AM569">
            <v>0</v>
          </cell>
          <cell r="AN569">
            <v>0</v>
          </cell>
          <cell r="AO569">
            <v>0</v>
          </cell>
          <cell r="AP569">
            <v>0</v>
          </cell>
          <cell r="AQ569">
            <v>0</v>
          </cell>
          <cell r="AR569">
            <v>0</v>
          </cell>
          <cell r="AS569">
            <v>0</v>
          </cell>
          <cell r="AT569">
            <v>0</v>
          </cell>
          <cell r="AU569">
            <v>0</v>
          </cell>
          <cell r="AV569">
            <v>0</v>
          </cell>
          <cell r="AW569">
            <v>0</v>
          </cell>
          <cell r="AX569">
            <v>145710</v>
          </cell>
          <cell r="AY569">
            <v>0</v>
          </cell>
          <cell r="AZ569">
            <v>0</v>
          </cell>
          <cell r="BA569">
            <v>0</v>
          </cell>
          <cell r="BB569">
            <v>0</v>
          </cell>
          <cell r="BC569">
            <v>51681</v>
          </cell>
          <cell r="BD569">
            <v>0</v>
          </cell>
          <cell r="BE569">
            <v>0</v>
          </cell>
          <cell r="BF569">
            <v>0</v>
          </cell>
          <cell r="BG569">
            <v>0</v>
          </cell>
          <cell r="BH569">
            <v>0</v>
          </cell>
          <cell r="BI569">
            <v>0</v>
          </cell>
          <cell r="BJ569">
            <v>593926</v>
          </cell>
          <cell r="BK569">
            <v>15853</v>
          </cell>
        </row>
        <row r="570">
          <cell r="L570" t="str">
            <v>8011131.801102.OT</v>
          </cell>
          <cell r="M570">
            <v>32680</v>
          </cell>
          <cell r="N570">
            <v>76082</v>
          </cell>
          <cell r="O570">
            <v>150846</v>
          </cell>
          <cell r="P570">
            <v>237181</v>
          </cell>
          <cell r="Q570">
            <v>385385</v>
          </cell>
          <cell r="R570">
            <v>496342</v>
          </cell>
          <cell r="S570">
            <v>633136</v>
          </cell>
          <cell r="T570">
            <v>680910</v>
          </cell>
          <cell r="U570">
            <v>723273</v>
          </cell>
          <cell r="V570">
            <v>773718</v>
          </cell>
          <cell r="W570">
            <v>808693</v>
          </cell>
          <cell r="X570">
            <v>815478</v>
          </cell>
          <cell r="Y570">
            <v>45140</v>
          </cell>
          <cell r="Z570">
            <v>102089</v>
          </cell>
          <cell r="AA570">
            <v>156734</v>
          </cell>
          <cell r="AB570">
            <v>235561</v>
          </cell>
          <cell r="AC570">
            <v>367346</v>
          </cell>
          <cell r="AD570">
            <v>518850</v>
          </cell>
          <cell r="AE570">
            <v>675978</v>
          </cell>
          <cell r="AF570">
            <v>735496</v>
          </cell>
          <cell r="AG570">
            <v>795719</v>
          </cell>
          <cell r="AH570">
            <v>882644</v>
          </cell>
          <cell r="AI570">
            <v>946863</v>
          </cell>
          <cell r="AJ570">
            <v>953291</v>
          </cell>
          <cell r="AK570">
            <v>8075</v>
          </cell>
          <cell r="AL570">
            <v>0</v>
          </cell>
          <cell r="AM570">
            <v>32680</v>
          </cell>
          <cell r="AN570">
            <v>43402</v>
          </cell>
          <cell r="AO570">
            <v>74764</v>
          </cell>
          <cell r="AP570">
            <v>86335</v>
          </cell>
          <cell r="AQ570">
            <v>148204</v>
          </cell>
          <cell r="AR570">
            <v>110957</v>
          </cell>
          <cell r="AS570">
            <v>136794</v>
          </cell>
          <cell r="AT570">
            <v>47774</v>
          </cell>
          <cell r="AU570">
            <v>42363</v>
          </cell>
          <cell r="AV570">
            <v>50445</v>
          </cell>
          <cell r="AW570">
            <v>34975</v>
          </cell>
          <cell r="AX570">
            <v>6785</v>
          </cell>
          <cell r="AY570">
            <v>45140</v>
          </cell>
          <cell r="AZ570">
            <v>56949</v>
          </cell>
          <cell r="BA570">
            <v>54645</v>
          </cell>
          <cell r="BB570">
            <v>78827</v>
          </cell>
          <cell r="BC570">
            <v>131785</v>
          </cell>
          <cell r="BD570">
            <v>151504</v>
          </cell>
          <cell r="BE570">
            <v>157128</v>
          </cell>
          <cell r="BF570">
            <v>59518</v>
          </cell>
          <cell r="BG570">
            <v>60223</v>
          </cell>
          <cell r="BH570">
            <v>86925</v>
          </cell>
          <cell r="BI570">
            <v>64219</v>
          </cell>
          <cell r="BJ570">
            <v>6428</v>
          </cell>
          <cell r="BK570">
            <v>8075</v>
          </cell>
        </row>
        <row r="571">
          <cell r="L571" t="str">
            <v>8011131.801102.SHIFT</v>
          </cell>
          <cell r="M571">
            <v>0</v>
          </cell>
          <cell r="N571">
            <v>5595</v>
          </cell>
          <cell r="O571">
            <v>19350</v>
          </cell>
          <cell r="P571">
            <v>34775</v>
          </cell>
          <cell r="Q571">
            <v>52045</v>
          </cell>
          <cell r="R571">
            <v>70200</v>
          </cell>
          <cell r="S571">
            <v>91510</v>
          </cell>
          <cell r="T571">
            <v>101050</v>
          </cell>
          <cell r="U571">
            <v>113440</v>
          </cell>
          <cell r="V571">
            <v>130735</v>
          </cell>
          <cell r="W571">
            <v>140690</v>
          </cell>
          <cell r="X571">
            <v>151600</v>
          </cell>
          <cell r="Y571">
            <v>0</v>
          </cell>
          <cell r="Z571">
            <v>5400</v>
          </cell>
          <cell r="AA571">
            <v>11360</v>
          </cell>
          <cell r="AB571">
            <v>22810</v>
          </cell>
          <cell r="AC571">
            <v>39755</v>
          </cell>
          <cell r="AD571">
            <v>54220</v>
          </cell>
          <cell r="AE571">
            <v>68975</v>
          </cell>
          <cell r="AF571">
            <v>79450</v>
          </cell>
          <cell r="AG571">
            <v>89715</v>
          </cell>
          <cell r="AH571">
            <v>105025</v>
          </cell>
          <cell r="AI571">
            <v>117570</v>
          </cell>
          <cell r="AJ571">
            <v>123760</v>
          </cell>
          <cell r="AK571">
            <v>6190</v>
          </cell>
          <cell r="AL571">
            <v>0</v>
          </cell>
          <cell r="AM571">
            <v>0</v>
          </cell>
          <cell r="AN571">
            <v>5595</v>
          </cell>
          <cell r="AO571">
            <v>13755</v>
          </cell>
          <cell r="AP571">
            <v>15425</v>
          </cell>
          <cell r="AQ571">
            <v>17270</v>
          </cell>
          <cell r="AR571">
            <v>18155</v>
          </cell>
          <cell r="AS571">
            <v>21310</v>
          </cell>
          <cell r="AT571">
            <v>9540</v>
          </cell>
          <cell r="AU571">
            <v>12390</v>
          </cell>
          <cell r="AV571">
            <v>17295</v>
          </cell>
          <cell r="AW571">
            <v>9955</v>
          </cell>
          <cell r="AX571">
            <v>10910</v>
          </cell>
          <cell r="AY571">
            <v>0</v>
          </cell>
          <cell r="AZ571">
            <v>5400</v>
          </cell>
          <cell r="BA571">
            <v>5960</v>
          </cell>
          <cell r="BB571">
            <v>11450</v>
          </cell>
          <cell r="BC571">
            <v>16945</v>
          </cell>
          <cell r="BD571">
            <v>14465</v>
          </cell>
          <cell r="BE571">
            <v>14755</v>
          </cell>
          <cell r="BF571">
            <v>10475</v>
          </cell>
          <cell r="BG571">
            <v>10265</v>
          </cell>
          <cell r="BH571">
            <v>15310</v>
          </cell>
          <cell r="BI571">
            <v>12545</v>
          </cell>
          <cell r="BJ571">
            <v>6190</v>
          </cell>
          <cell r="BK571">
            <v>6190</v>
          </cell>
        </row>
        <row r="572">
          <cell r="L572" t="str">
            <v>8011131.801102.OTH</v>
          </cell>
          <cell r="M572">
            <v>2124</v>
          </cell>
          <cell r="N572">
            <v>4248</v>
          </cell>
          <cell r="O572">
            <v>6372</v>
          </cell>
          <cell r="P572">
            <v>8944</v>
          </cell>
          <cell r="Q572">
            <v>11422</v>
          </cell>
          <cell r="R572">
            <v>13900</v>
          </cell>
          <cell r="S572">
            <v>16024</v>
          </cell>
          <cell r="T572">
            <v>18148</v>
          </cell>
          <cell r="U572">
            <v>21096</v>
          </cell>
          <cell r="V572">
            <v>23574</v>
          </cell>
          <cell r="W572">
            <v>26052</v>
          </cell>
          <cell r="X572">
            <v>28530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2124</v>
          </cell>
          <cell r="AN572">
            <v>2124</v>
          </cell>
          <cell r="AO572">
            <v>2124</v>
          </cell>
          <cell r="AP572">
            <v>2572</v>
          </cell>
          <cell r="AQ572">
            <v>2478</v>
          </cell>
          <cell r="AR572">
            <v>2478</v>
          </cell>
          <cell r="AS572">
            <v>2124</v>
          </cell>
          <cell r="AT572">
            <v>2124</v>
          </cell>
          <cell r="AU572">
            <v>2948</v>
          </cell>
          <cell r="AV572">
            <v>2478</v>
          </cell>
          <cell r="AW572">
            <v>2478</v>
          </cell>
          <cell r="AX572">
            <v>2478</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L573" t="str">
            <v>8011131.801102.PF</v>
          </cell>
          <cell r="M573">
            <v>12559</v>
          </cell>
          <cell r="N573">
            <v>25118</v>
          </cell>
          <cell r="O573">
            <v>37677</v>
          </cell>
          <cell r="P573">
            <v>60556</v>
          </cell>
          <cell r="Q573">
            <v>75642</v>
          </cell>
          <cell r="R573">
            <v>91129</v>
          </cell>
          <cell r="S573">
            <v>104709</v>
          </cell>
          <cell r="T573">
            <v>118779</v>
          </cell>
          <cell r="U573">
            <v>133689</v>
          </cell>
          <cell r="V573">
            <v>147759</v>
          </cell>
          <cell r="W573">
            <v>163599</v>
          </cell>
          <cell r="X573">
            <v>179439</v>
          </cell>
          <cell r="Y573">
            <v>17009</v>
          </cell>
          <cell r="Z573">
            <v>34819</v>
          </cell>
          <cell r="AA573">
            <v>52629</v>
          </cell>
          <cell r="AB573">
            <v>70439</v>
          </cell>
          <cell r="AC573">
            <v>84848</v>
          </cell>
          <cell r="AD573">
            <v>97252</v>
          </cell>
          <cell r="AE573">
            <v>109656</v>
          </cell>
          <cell r="AF573">
            <v>122060</v>
          </cell>
          <cell r="AG573">
            <v>135914</v>
          </cell>
          <cell r="AH573">
            <v>149768</v>
          </cell>
          <cell r="AI573">
            <v>163622</v>
          </cell>
          <cell r="AJ573">
            <v>177476</v>
          </cell>
          <cell r="AK573">
            <v>16515</v>
          </cell>
          <cell r="AL573">
            <v>0</v>
          </cell>
          <cell r="AM573">
            <v>12559</v>
          </cell>
          <cell r="AN573">
            <v>12559</v>
          </cell>
          <cell r="AO573">
            <v>12559</v>
          </cell>
          <cell r="AP573">
            <v>22879</v>
          </cell>
          <cell r="AQ573">
            <v>15086</v>
          </cell>
          <cell r="AR573">
            <v>15487</v>
          </cell>
          <cell r="AS573">
            <v>13580</v>
          </cell>
          <cell r="AT573">
            <v>14070</v>
          </cell>
          <cell r="AU573">
            <v>14910</v>
          </cell>
          <cell r="AV573">
            <v>14070</v>
          </cell>
          <cell r="AW573">
            <v>15840</v>
          </cell>
          <cell r="AX573">
            <v>15840</v>
          </cell>
          <cell r="AY573">
            <v>17009</v>
          </cell>
          <cell r="AZ573">
            <v>17810</v>
          </cell>
          <cell r="BA573">
            <v>17810</v>
          </cell>
          <cell r="BB573">
            <v>17810</v>
          </cell>
          <cell r="BC573">
            <v>14409</v>
          </cell>
          <cell r="BD573">
            <v>12404</v>
          </cell>
          <cell r="BE573">
            <v>12404</v>
          </cell>
          <cell r="BF573">
            <v>12404</v>
          </cell>
          <cell r="BG573">
            <v>13854</v>
          </cell>
          <cell r="BH573">
            <v>13854</v>
          </cell>
          <cell r="BI573">
            <v>13854</v>
          </cell>
          <cell r="BJ573">
            <v>13854</v>
          </cell>
          <cell r="BK573">
            <v>16515</v>
          </cell>
        </row>
        <row r="574">
          <cell r="L574" t="str">
            <v>8011131.801102.TEA</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L575" t="str">
            <v>8011131.803301</v>
          </cell>
          <cell r="M575">
            <v>0</v>
          </cell>
          <cell r="N575">
            <v>0</v>
          </cell>
          <cell r="O575">
            <v>0</v>
          </cell>
          <cell r="P575">
            <v>0</v>
          </cell>
          <cell r="Q575">
            <v>0</v>
          </cell>
          <cell r="R575">
            <v>0</v>
          </cell>
          <cell r="S575">
            <v>0</v>
          </cell>
          <cell r="T575">
            <v>0</v>
          </cell>
          <cell r="U575">
            <v>0</v>
          </cell>
          <cell r="V575">
            <v>0</v>
          </cell>
          <cell r="W575">
            <v>0</v>
          </cell>
          <cell r="X575">
            <v>37845</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37845</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L576" t="str">
            <v>8011131.803302</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L577" t="str">
            <v>8011131.803303</v>
          </cell>
          <cell r="M577">
            <v>23870</v>
          </cell>
          <cell r="N577">
            <v>155809</v>
          </cell>
          <cell r="O577">
            <v>287748</v>
          </cell>
          <cell r="P577">
            <v>419687</v>
          </cell>
          <cell r="Q577">
            <v>551626</v>
          </cell>
          <cell r="R577">
            <v>683565</v>
          </cell>
          <cell r="S577">
            <v>1271380.55</v>
          </cell>
          <cell r="T577">
            <v>1427928.1500000001</v>
          </cell>
          <cell r="U577">
            <v>1584475.7500000002</v>
          </cell>
          <cell r="V577">
            <v>1741023.3500000003</v>
          </cell>
          <cell r="W577">
            <v>1897570.9500000004</v>
          </cell>
          <cell r="X577">
            <v>944017.95000000042</v>
          </cell>
          <cell r="Y577">
            <v>86535</v>
          </cell>
          <cell r="Z577">
            <v>173070</v>
          </cell>
          <cell r="AA577">
            <v>259605</v>
          </cell>
          <cell r="AB577">
            <v>346140</v>
          </cell>
          <cell r="AC577">
            <v>496675</v>
          </cell>
          <cell r="AD577">
            <v>580305</v>
          </cell>
          <cell r="AE577">
            <v>722383.5</v>
          </cell>
          <cell r="AF577">
            <v>762188.1</v>
          </cell>
          <cell r="AG577">
            <v>801992.7</v>
          </cell>
          <cell r="AH577">
            <v>841797.29999999993</v>
          </cell>
          <cell r="AI577">
            <v>881601.89999999991</v>
          </cell>
          <cell r="AJ577">
            <v>921406.49999999988</v>
          </cell>
          <cell r="AK577">
            <v>0</v>
          </cell>
          <cell r="AL577">
            <v>0</v>
          </cell>
          <cell r="AM577">
            <v>23870</v>
          </cell>
          <cell r="AN577">
            <v>131939</v>
          </cell>
          <cell r="AO577">
            <v>131939</v>
          </cell>
          <cell r="AP577">
            <v>131939</v>
          </cell>
          <cell r="AQ577">
            <v>131939</v>
          </cell>
          <cell r="AR577">
            <v>131939</v>
          </cell>
          <cell r="AS577">
            <v>587815.55000000005</v>
          </cell>
          <cell r="AT577">
            <v>156547.6</v>
          </cell>
          <cell r="AU577">
            <v>156547.6</v>
          </cell>
          <cell r="AV577">
            <v>156547.6</v>
          </cell>
          <cell r="AW577">
            <v>156547.6</v>
          </cell>
          <cell r="AX577">
            <v>-953553</v>
          </cell>
          <cell r="AY577">
            <v>86535</v>
          </cell>
          <cell r="AZ577">
            <v>86535</v>
          </cell>
          <cell r="BA577">
            <v>86535</v>
          </cell>
          <cell r="BB577">
            <v>86535</v>
          </cell>
          <cell r="BC577">
            <v>150535</v>
          </cell>
          <cell r="BD577">
            <v>83630</v>
          </cell>
          <cell r="BE577">
            <v>142078.5</v>
          </cell>
          <cell r="BF577">
            <v>39804.6</v>
          </cell>
          <cell r="BG577">
            <v>39804.6</v>
          </cell>
          <cell r="BH577">
            <v>39804.6</v>
          </cell>
          <cell r="BI577">
            <v>39804.6</v>
          </cell>
          <cell r="BJ577">
            <v>39804.6</v>
          </cell>
          <cell r="BK577">
            <v>0</v>
          </cell>
        </row>
        <row r="578">
          <cell r="L578" t="str">
            <v>8011131.803901</v>
          </cell>
          <cell r="M578">
            <v>20462</v>
          </cell>
          <cell r="N578">
            <v>42519</v>
          </cell>
          <cell r="O578">
            <v>68297</v>
          </cell>
          <cell r="P578">
            <v>93897</v>
          </cell>
          <cell r="Q578">
            <v>142718</v>
          </cell>
          <cell r="R578">
            <v>208249</v>
          </cell>
          <cell r="S578">
            <v>233448</v>
          </cell>
          <cell r="T578">
            <v>259180</v>
          </cell>
          <cell r="U578">
            <v>286439</v>
          </cell>
          <cell r="V578">
            <v>312491</v>
          </cell>
          <cell r="W578">
            <v>338543</v>
          </cell>
          <cell r="X578">
            <v>364569</v>
          </cell>
          <cell r="Y578">
            <v>30226</v>
          </cell>
          <cell r="Z578">
            <v>60452</v>
          </cell>
          <cell r="AA578">
            <v>84388</v>
          </cell>
          <cell r="AB578">
            <v>112041</v>
          </cell>
          <cell r="AC578">
            <v>134080</v>
          </cell>
          <cell r="AD578">
            <v>167217</v>
          </cell>
          <cell r="AE578">
            <v>198218</v>
          </cell>
          <cell r="AF578">
            <v>228413</v>
          </cell>
          <cell r="AG578">
            <v>254329</v>
          </cell>
          <cell r="AH578">
            <v>280245</v>
          </cell>
          <cell r="AI578">
            <v>308864</v>
          </cell>
          <cell r="AJ578">
            <v>340951</v>
          </cell>
          <cell r="AK578">
            <v>28768</v>
          </cell>
          <cell r="AL578">
            <v>0</v>
          </cell>
          <cell r="AM578">
            <v>20462</v>
          </cell>
          <cell r="AN578">
            <v>22057</v>
          </cell>
          <cell r="AO578">
            <v>25778</v>
          </cell>
          <cell r="AP578">
            <v>25600</v>
          </cell>
          <cell r="AQ578">
            <v>48821</v>
          </cell>
          <cell r="AR578">
            <v>65531</v>
          </cell>
          <cell r="AS578">
            <v>25199</v>
          </cell>
          <cell r="AT578">
            <v>25732</v>
          </cell>
          <cell r="AU578">
            <v>27259</v>
          </cell>
          <cell r="AV578">
            <v>26052</v>
          </cell>
          <cell r="AW578">
            <v>26052</v>
          </cell>
          <cell r="AX578">
            <v>26026</v>
          </cell>
          <cell r="AY578">
            <v>30226</v>
          </cell>
          <cell r="AZ578">
            <v>30226</v>
          </cell>
          <cell r="BA578">
            <v>23936</v>
          </cell>
          <cell r="BB578">
            <v>27653</v>
          </cell>
          <cell r="BC578">
            <v>22039</v>
          </cell>
          <cell r="BD578">
            <v>33137</v>
          </cell>
          <cell r="BE578">
            <v>31001</v>
          </cell>
          <cell r="BF578">
            <v>30195</v>
          </cell>
          <cell r="BG578">
            <v>25916</v>
          </cell>
          <cell r="BH578">
            <v>25916</v>
          </cell>
          <cell r="BI578">
            <v>28619</v>
          </cell>
          <cell r="BJ578">
            <v>32087</v>
          </cell>
          <cell r="BK578">
            <v>28768</v>
          </cell>
        </row>
        <row r="579">
          <cell r="L579" t="str">
            <v>8011131.803902</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L580" t="str">
            <v>8011131.803903</v>
          </cell>
          <cell r="M580">
            <v>4173</v>
          </cell>
          <cell r="N580">
            <v>7383.2800000000007</v>
          </cell>
          <cell r="O580">
            <v>7383.2800000000007</v>
          </cell>
          <cell r="P580">
            <v>7383.2800000000007</v>
          </cell>
          <cell r="Q580">
            <v>7383.2800000000007</v>
          </cell>
          <cell r="R580">
            <v>8517.2800000000007</v>
          </cell>
          <cell r="S580">
            <v>8517.2800000000007</v>
          </cell>
          <cell r="T580">
            <v>9982.2800000000007</v>
          </cell>
          <cell r="U580">
            <v>17693.28</v>
          </cell>
          <cell r="V580">
            <v>17693.28</v>
          </cell>
          <cell r="W580">
            <v>17693.28</v>
          </cell>
          <cell r="X580">
            <v>19189.28</v>
          </cell>
          <cell r="Y580">
            <v>6216</v>
          </cell>
          <cell r="Z580">
            <v>8489</v>
          </cell>
          <cell r="AA580">
            <v>8489</v>
          </cell>
          <cell r="AB580">
            <v>8489</v>
          </cell>
          <cell r="AC580">
            <v>35254</v>
          </cell>
          <cell r="AD580">
            <v>35254</v>
          </cell>
          <cell r="AE580">
            <v>38112</v>
          </cell>
          <cell r="AF580">
            <v>39192</v>
          </cell>
          <cell r="AG580">
            <v>42489</v>
          </cell>
          <cell r="AH580">
            <v>43613</v>
          </cell>
          <cell r="AI580">
            <v>49471</v>
          </cell>
          <cell r="AJ580">
            <v>49471</v>
          </cell>
          <cell r="AK580">
            <v>0</v>
          </cell>
          <cell r="AL580">
            <v>0</v>
          </cell>
          <cell r="AM580">
            <v>4173</v>
          </cell>
          <cell r="AN580">
            <v>3210.28</v>
          </cell>
          <cell r="AO580">
            <v>0</v>
          </cell>
          <cell r="AP580">
            <v>0</v>
          </cell>
          <cell r="AQ580">
            <v>0</v>
          </cell>
          <cell r="AR580">
            <v>1134</v>
          </cell>
          <cell r="AS580">
            <v>0</v>
          </cell>
          <cell r="AT580">
            <v>1465</v>
          </cell>
          <cell r="AU580">
            <v>7711</v>
          </cell>
          <cell r="AV580">
            <v>0</v>
          </cell>
          <cell r="AW580">
            <v>0</v>
          </cell>
          <cell r="AX580">
            <v>1496</v>
          </cell>
          <cell r="AY580">
            <v>6216</v>
          </cell>
          <cell r="AZ580">
            <v>2273</v>
          </cell>
          <cell r="BA580">
            <v>0</v>
          </cell>
          <cell r="BB580">
            <v>0</v>
          </cell>
          <cell r="BC580">
            <v>26765</v>
          </cell>
          <cell r="BD580">
            <v>0</v>
          </cell>
          <cell r="BE580">
            <v>2858</v>
          </cell>
          <cell r="BF580">
            <v>1080</v>
          </cell>
          <cell r="BG580">
            <v>3297</v>
          </cell>
          <cell r="BH580">
            <v>1124</v>
          </cell>
          <cell r="BI580">
            <v>5858</v>
          </cell>
          <cell r="BJ580">
            <v>0</v>
          </cell>
          <cell r="BK580">
            <v>0</v>
          </cell>
        </row>
        <row r="581">
          <cell r="L581" t="str">
            <v>8011131.803904</v>
          </cell>
          <cell r="M581">
            <v>0</v>
          </cell>
          <cell r="N581">
            <v>0</v>
          </cell>
          <cell r="O581">
            <v>0</v>
          </cell>
          <cell r="P581">
            <v>0</v>
          </cell>
          <cell r="Q581">
            <v>0</v>
          </cell>
          <cell r="R581">
            <v>3900</v>
          </cell>
          <cell r="S581">
            <v>3900</v>
          </cell>
          <cell r="T581">
            <v>3900</v>
          </cell>
          <cell r="U581">
            <v>3900</v>
          </cell>
          <cell r="V581">
            <v>3900</v>
          </cell>
          <cell r="W581">
            <v>3900</v>
          </cell>
          <cell r="X581">
            <v>3900</v>
          </cell>
          <cell r="Y581">
            <v>0</v>
          </cell>
          <cell r="Z581">
            <v>0</v>
          </cell>
          <cell r="AA581">
            <v>0</v>
          </cell>
          <cell r="AB581">
            <v>0</v>
          </cell>
          <cell r="AC581">
            <v>0</v>
          </cell>
          <cell r="AD581">
            <v>0</v>
          </cell>
          <cell r="AE581">
            <v>0</v>
          </cell>
          <cell r="AF581">
            <v>0</v>
          </cell>
          <cell r="AG581">
            <v>0</v>
          </cell>
          <cell r="AH581">
            <v>0</v>
          </cell>
          <cell r="AI581">
            <v>2505</v>
          </cell>
          <cell r="AJ581">
            <v>2505</v>
          </cell>
          <cell r="AK581">
            <v>0</v>
          </cell>
          <cell r="AL581">
            <v>0</v>
          </cell>
          <cell r="AM581">
            <v>0</v>
          </cell>
          <cell r="AN581">
            <v>0</v>
          </cell>
          <cell r="AO581">
            <v>0</v>
          </cell>
          <cell r="AP581">
            <v>0</v>
          </cell>
          <cell r="AQ581">
            <v>0</v>
          </cell>
          <cell r="AR581">
            <v>3900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2505</v>
          </cell>
          <cell r="BJ581">
            <v>0</v>
          </cell>
          <cell r="BK581">
            <v>0</v>
          </cell>
        </row>
        <row r="582">
          <cell r="L582" t="str">
            <v>8011131.803905</v>
          </cell>
          <cell r="M582">
            <v>33300</v>
          </cell>
          <cell r="N582">
            <v>66600</v>
          </cell>
          <cell r="O582">
            <v>99900</v>
          </cell>
          <cell r="P582">
            <v>138126</v>
          </cell>
          <cell r="Q582">
            <v>175326</v>
          </cell>
          <cell r="R582">
            <v>208626</v>
          </cell>
          <cell r="S582">
            <v>241926</v>
          </cell>
          <cell r="T582">
            <v>275226</v>
          </cell>
          <cell r="U582">
            <v>317608</v>
          </cell>
          <cell r="V582">
            <v>354808</v>
          </cell>
          <cell r="W582">
            <v>392008</v>
          </cell>
          <cell r="X582">
            <v>429208</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33300</v>
          </cell>
          <cell r="AN582">
            <v>33300</v>
          </cell>
          <cell r="AO582">
            <v>33300</v>
          </cell>
          <cell r="AP582">
            <v>38226</v>
          </cell>
          <cell r="AQ582">
            <v>37200</v>
          </cell>
          <cell r="AR582">
            <v>33300</v>
          </cell>
          <cell r="AS582">
            <v>33300</v>
          </cell>
          <cell r="AT582">
            <v>33300</v>
          </cell>
          <cell r="AU582">
            <v>42382</v>
          </cell>
          <cell r="AV582">
            <v>37200</v>
          </cell>
          <cell r="AW582">
            <v>37200</v>
          </cell>
          <cell r="AX582">
            <v>37200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L583" t="str">
            <v>8011131.803906</v>
          </cell>
          <cell r="M583">
            <v>0</v>
          </cell>
          <cell r="N583">
            <v>8087</v>
          </cell>
          <cell r="O583">
            <v>8632</v>
          </cell>
          <cell r="P583">
            <v>8632</v>
          </cell>
          <cell r="Q583">
            <v>10345</v>
          </cell>
          <cell r="R583">
            <v>11145</v>
          </cell>
          <cell r="S583">
            <v>13215</v>
          </cell>
          <cell r="T583">
            <v>14231</v>
          </cell>
          <cell r="U583">
            <v>14740</v>
          </cell>
          <cell r="V583">
            <v>19890</v>
          </cell>
          <cell r="W583">
            <v>19890</v>
          </cell>
          <cell r="X583">
            <v>19890</v>
          </cell>
          <cell r="Y583">
            <v>1108</v>
          </cell>
          <cell r="Z583">
            <v>1671</v>
          </cell>
          <cell r="AA583">
            <v>2571</v>
          </cell>
          <cell r="AB583">
            <v>4698</v>
          </cell>
          <cell r="AC583">
            <v>4698</v>
          </cell>
          <cell r="AD583">
            <v>6738</v>
          </cell>
          <cell r="AE583">
            <v>6738</v>
          </cell>
          <cell r="AF583">
            <v>6738</v>
          </cell>
          <cell r="AG583">
            <v>12550</v>
          </cell>
          <cell r="AH583">
            <v>15510</v>
          </cell>
          <cell r="AI583">
            <v>15510</v>
          </cell>
          <cell r="AJ583">
            <v>15510</v>
          </cell>
          <cell r="AK583">
            <v>0</v>
          </cell>
          <cell r="AL583">
            <v>0</v>
          </cell>
          <cell r="AM583">
            <v>0</v>
          </cell>
          <cell r="AN583">
            <v>8087</v>
          </cell>
          <cell r="AO583">
            <v>545</v>
          </cell>
          <cell r="AP583">
            <v>0</v>
          </cell>
          <cell r="AQ583">
            <v>1713</v>
          </cell>
          <cell r="AR583">
            <v>800</v>
          </cell>
          <cell r="AS583">
            <v>2070</v>
          </cell>
          <cell r="AT583">
            <v>1016</v>
          </cell>
          <cell r="AU583">
            <v>509</v>
          </cell>
          <cell r="AV583">
            <v>5150</v>
          </cell>
          <cell r="AW583">
            <v>0</v>
          </cell>
          <cell r="AX583">
            <v>0</v>
          </cell>
          <cell r="AY583">
            <v>1108</v>
          </cell>
          <cell r="AZ583">
            <v>563</v>
          </cell>
          <cell r="BA583">
            <v>900</v>
          </cell>
          <cell r="BB583">
            <v>2127</v>
          </cell>
          <cell r="BC583">
            <v>0</v>
          </cell>
          <cell r="BD583">
            <v>2040</v>
          </cell>
          <cell r="BE583">
            <v>0</v>
          </cell>
          <cell r="BF583">
            <v>0</v>
          </cell>
          <cell r="BG583">
            <v>5812</v>
          </cell>
          <cell r="BH583">
            <v>2960</v>
          </cell>
          <cell r="BI583">
            <v>0</v>
          </cell>
          <cell r="BJ583">
            <v>0</v>
          </cell>
          <cell r="BK583">
            <v>0</v>
          </cell>
        </row>
        <row r="584">
          <cell r="L584" t="str">
            <v>8011131.803907</v>
          </cell>
          <cell r="M584">
            <v>0</v>
          </cell>
          <cell r="N584">
            <v>0</v>
          </cell>
          <cell r="O584">
            <v>0</v>
          </cell>
          <cell r="P584">
            <v>0</v>
          </cell>
          <cell r="Q584">
            <v>0</v>
          </cell>
          <cell r="R584">
            <v>0</v>
          </cell>
          <cell r="S584">
            <v>0</v>
          </cell>
          <cell r="T584">
            <v>0</v>
          </cell>
          <cell r="U584">
            <v>0</v>
          </cell>
          <cell r="V584">
            <v>0</v>
          </cell>
          <cell r="W584">
            <v>0</v>
          </cell>
          <cell r="X584">
            <v>5677</v>
          </cell>
          <cell r="Y584">
            <v>0</v>
          </cell>
          <cell r="Z584">
            <v>0</v>
          </cell>
          <cell r="AA584">
            <v>0</v>
          </cell>
          <cell r="AB584">
            <v>0</v>
          </cell>
          <cell r="AC584">
            <v>178366</v>
          </cell>
          <cell r="AD584">
            <v>178366</v>
          </cell>
          <cell r="AE584">
            <v>178366</v>
          </cell>
          <cell r="AF584">
            <v>178366</v>
          </cell>
          <cell r="AG584">
            <v>178366</v>
          </cell>
          <cell r="AH584">
            <v>178366</v>
          </cell>
          <cell r="AI584">
            <v>178366</v>
          </cell>
          <cell r="AJ584">
            <v>178366</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5677</v>
          </cell>
          <cell r="AY584">
            <v>0</v>
          </cell>
          <cell r="AZ584">
            <v>0</v>
          </cell>
          <cell r="BA584">
            <v>0</v>
          </cell>
          <cell r="BB584">
            <v>0</v>
          </cell>
          <cell r="BC584">
            <v>178366</v>
          </cell>
          <cell r="BD584">
            <v>0</v>
          </cell>
          <cell r="BE584">
            <v>0</v>
          </cell>
          <cell r="BF584">
            <v>0</v>
          </cell>
          <cell r="BG584">
            <v>0</v>
          </cell>
          <cell r="BH584">
            <v>0</v>
          </cell>
          <cell r="BI584">
            <v>0</v>
          </cell>
          <cell r="BJ584">
            <v>0</v>
          </cell>
          <cell r="BK584">
            <v>0</v>
          </cell>
        </row>
        <row r="585">
          <cell r="L585" t="str">
            <v>8011131.805101</v>
          </cell>
          <cell r="M585">
            <v>0</v>
          </cell>
          <cell r="N585">
            <v>-300</v>
          </cell>
          <cell r="O585">
            <v>-300</v>
          </cell>
          <cell r="P585">
            <v>-300</v>
          </cell>
          <cell r="Q585">
            <v>-300</v>
          </cell>
          <cell r="R585">
            <v>-300</v>
          </cell>
          <cell r="S585">
            <v>-300</v>
          </cell>
          <cell r="T585">
            <v>-300</v>
          </cell>
          <cell r="U585">
            <v>-300</v>
          </cell>
          <cell r="V585">
            <v>-300</v>
          </cell>
          <cell r="W585">
            <v>-300</v>
          </cell>
          <cell r="X585">
            <v>-300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-300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row>
        <row r="586">
          <cell r="L586" t="str">
            <v>8011131.805101.ACC</v>
          </cell>
          <cell r="M586">
            <v>60975</v>
          </cell>
          <cell r="N586">
            <v>65705</v>
          </cell>
          <cell r="O586">
            <v>65705</v>
          </cell>
          <cell r="P586">
            <v>60975</v>
          </cell>
          <cell r="Q586">
            <v>67257</v>
          </cell>
          <cell r="R586">
            <v>67257</v>
          </cell>
          <cell r="S586">
            <v>67257</v>
          </cell>
          <cell r="T586">
            <v>67257</v>
          </cell>
          <cell r="U586">
            <v>67257</v>
          </cell>
          <cell r="V586">
            <v>73977</v>
          </cell>
          <cell r="W586">
            <v>73977</v>
          </cell>
          <cell r="X586">
            <v>73977</v>
          </cell>
          <cell r="Y586">
            <v>0</v>
          </cell>
          <cell r="Z586">
            <v>0</v>
          </cell>
          <cell r="AA586">
            <v>0</v>
          </cell>
          <cell r="AB586">
            <v>0</v>
          </cell>
          <cell r="AC586">
            <v>0</v>
          </cell>
          <cell r="AD586">
            <v>0</v>
          </cell>
          <cell r="AE586">
            <v>0</v>
          </cell>
          <cell r="AF586">
            <v>0</v>
          </cell>
          <cell r="AG586">
            <v>0</v>
          </cell>
          <cell r="AH586">
            <v>0</v>
          </cell>
          <cell r="AI586">
            <v>0</v>
          </cell>
          <cell r="AJ586">
            <v>7100</v>
          </cell>
          <cell r="AK586">
            <v>0</v>
          </cell>
          <cell r="AL586">
            <v>0</v>
          </cell>
          <cell r="AM586">
            <v>60975</v>
          </cell>
          <cell r="AN586">
            <v>4730</v>
          </cell>
          <cell r="AO586">
            <v>0</v>
          </cell>
          <cell r="AP586">
            <v>-4730</v>
          </cell>
          <cell r="AQ586">
            <v>6282</v>
          </cell>
          <cell r="AR586">
            <v>0</v>
          </cell>
          <cell r="AS586">
            <v>0</v>
          </cell>
          <cell r="AT586">
            <v>0</v>
          </cell>
          <cell r="AU586">
            <v>0</v>
          </cell>
          <cell r="AV586">
            <v>6720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7100</v>
          </cell>
          <cell r="BK586">
            <v>0</v>
          </cell>
        </row>
        <row r="587">
          <cell r="L587" t="str">
            <v>8011131.805101.AIR</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L588" t="str">
            <v>8011131.805101.CAR</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row>
        <row r="589">
          <cell r="L589" t="str">
            <v>8011131.805101.OTH</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L590" t="str">
            <v>8011131.806101.ACC</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L591" t="str">
            <v>8011131.806101.AIR</v>
          </cell>
          <cell r="M591">
            <v>0</v>
          </cell>
          <cell r="N591">
            <v>39807</v>
          </cell>
          <cell r="O591">
            <v>39807</v>
          </cell>
          <cell r="P591">
            <v>39807</v>
          </cell>
          <cell r="Q591">
            <v>39807</v>
          </cell>
          <cell r="R591">
            <v>39807</v>
          </cell>
          <cell r="S591">
            <v>39807</v>
          </cell>
          <cell r="T591">
            <v>39807</v>
          </cell>
          <cell r="U591">
            <v>39807</v>
          </cell>
          <cell r="V591">
            <v>39807</v>
          </cell>
          <cell r="W591">
            <v>39807</v>
          </cell>
          <cell r="X591">
            <v>39807</v>
          </cell>
          <cell r="Y591">
            <v>0</v>
          </cell>
          <cell r="Z591">
            <v>0</v>
          </cell>
          <cell r="AA591">
            <v>0</v>
          </cell>
          <cell r="AB591">
            <v>0</v>
          </cell>
          <cell r="AC591">
            <v>0</v>
          </cell>
          <cell r="AD591">
            <v>0</v>
          </cell>
          <cell r="AE591">
            <v>0</v>
          </cell>
          <cell r="AF591">
            <v>0</v>
          </cell>
          <cell r="AG591">
            <v>14882</v>
          </cell>
          <cell r="AH591">
            <v>14882</v>
          </cell>
          <cell r="AI591">
            <v>14882</v>
          </cell>
          <cell r="AJ591">
            <v>14882</v>
          </cell>
          <cell r="AK591">
            <v>0</v>
          </cell>
          <cell r="AL591">
            <v>0</v>
          </cell>
          <cell r="AM591">
            <v>0</v>
          </cell>
          <cell r="AN591">
            <v>39807</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14882</v>
          </cell>
          <cell r="BH591">
            <v>0</v>
          </cell>
          <cell r="BI591">
            <v>0</v>
          </cell>
          <cell r="BJ591">
            <v>0</v>
          </cell>
          <cell r="BK591">
            <v>0</v>
          </cell>
        </row>
        <row r="592">
          <cell r="L592" t="str">
            <v>8011131.806101.CAR</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L593" t="str">
            <v>8011131.806101.OTH</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L594" t="str">
            <v>8011131.805102</v>
          </cell>
          <cell r="M594">
            <v>900</v>
          </cell>
          <cell r="N594">
            <v>3300</v>
          </cell>
          <cell r="O594">
            <v>3300</v>
          </cell>
          <cell r="P594">
            <v>6800</v>
          </cell>
          <cell r="Q594">
            <v>6800</v>
          </cell>
          <cell r="R594">
            <v>6800</v>
          </cell>
          <cell r="S594">
            <v>6800</v>
          </cell>
          <cell r="T594">
            <v>7550</v>
          </cell>
          <cell r="U594">
            <v>10525</v>
          </cell>
          <cell r="V594">
            <v>10525</v>
          </cell>
          <cell r="W594">
            <v>12025</v>
          </cell>
          <cell r="X594">
            <v>14125</v>
          </cell>
          <cell r="Y594">
            <v>1650</v>
          </cell>
          <cell r="Z594">
            <v>1650</v>
          </cell>
          <cell r="AA594">
            <v>3850</v>
          </cell>
          <cell r="AB594">
            <v>6450</v>
          </cell>
          <cell r="AC594">
            <v>6450</v>
          </cell>
          <cell r="AD594">
            <v>10350</v>
          </cell>
          <cell r="AE594">
            <v>11700</v>
          </cell>
          <cell r="AF594">
            <v>12700</v>
          </cell>
          <cell r="AG594">
            <v>13300</v>
          </cell>
          <cell r="AH594">
            <v>13300</v>
          </cell>
          <cell r="AI594">
            <v>13300</v>
          </cell>
          <cell r="AJ594">
            <v>14750</v>
          </cell>
          <cell r="AK594">
            <v>0</v>
          </cell>
          <cell r="AL594">
            <v>0</v>
          </cell>
          <cell r="AM594">
            <v>900</v>
          </cell>
          <cell r="AN594">
            <v>2400</v>
          </cell>
          <cell r="AO594">
            <v>0</v>
          </cell>
          <cell r="AP594">
            <v>3500</v>
          </cell>
          <cell r="AQ594">
            <v>0</v>
          </cell>
          <cell r="AR594">
            <v>0</v>
          </cell>
          <cell r="AS594">
            <v>0</v>
          </cell>
          <cell r="AT594">
            <v>750</v>
          </cell>
          <cell r="AU594">
            <v>2975</v>
          </cell>
          <cell r="AV594">
            <v>0</v>
          </cell>
          <cell r="AW594">
            <v>1500</v>
          </cell>
          <cell r="AX594">
            <v>2100</v>
          </cell>
          <cell r="AY594">
            <v>1650</v>
          </cell>
          <cell r="AZ594">
            <v>0</v>
          </cell>
          <cell r="BA594">
            <v>2200</v>
          </cell>
          <cell r="BB594">
            <v>2600</v>
          </cell>
          <cell r="BC594">
            <v>0</v>
          </cell>
          <cell r="BD594">
            <v>3900</v>
          </cell>
          <cell r="BE594">
            <v>1350</v>
          </cell>
          <cell r="BF594">
            <v>1000</v>
          </cell>
          <cell r="BG594">
            <v>600</v>
          </cell>
          <cell r="BH594">
            <v>0</v>
          </cell>
          <cell r="BI594">
            <v>0</v>
          </cell>
          <cell r="BJ594">
            <v>1450</v>
          </cell>
          <cell r="BK594">
            <v>0</v>
          </cell>
        </row>
        <row r="595">
          <cell r="L595" t="str">
            <v>8011131.805201</v>
          </cell>
          <cell r="M595">
            <v>153047.03</v>
          </cell>
          <cell r="N595">
            <v>157052.03</v>
          </cell>
          <cell r="O595">
            <v>181241.03</v>
          </cell>
          <cell r="P595">
            <v>233463.04000000001</v>
          </cell>
          <cell r="Q595">
            <v>269782.54000000004</v>
          </cell>
          <cell r="R595">
            <v>270302.54000000004</v>
          </cell>
          <cell r="S595">
            <v>232217.53000000003</v>
          </cell>
          <cell r="T595">
            <v>247861.93000000002</v>
          </cell>
          <cell r="U595">
            <v>249101.93000000002</v>
          </cell>
          <cell r="V595">
            <v>249101.93000000002</v>
          </cell>
          <cell r="W595">
            <v>377817.84</v>
          </cell>
          <cell r="X595">
            <v>383152.84</v>
          </cell>
          <cell r="Y595">
            <v>45439.62</v>
          </cell>
          <cell r="Z595">
            <v>45914.62</v>
          </cell>
          <cell r="AA595">
            <v>49314.62</v>
          </cell>
          <cell r="AB595">
            <v>49314.62</v>
          </cell>
          <cell r="AC595">
            <v>49644.62</v>
          </cell>
          <cell r="AD595">
            <v>102485.01000000001</v>
          </cell>
          <cell r="AE595">
            <v>114164.01000000001</v>
          </cell>
          <cell r="AF595">
            <v>179731.33000000002</v>
          </cell>
          <cell r="AG595">
            <v>215558.68000000002</v>
          </cell>
          <cell r="AH595">
            <v>219708.68000000002</v>
          </cell>
          <cell r="AI595">
            <v>226105.68000000002</v>
          </cell>
          <cell r="AJ595">
            <v>228895.68000000002</v>
          </cell>
          <cell r="AK595">
            <v>0</v>
          </cell>
          <cell r="AL595">
            <v>0</v>
          </cell>
          <cell r="AM595">
            <v>153047.03</v>
          </cell>
          <cell r="AN595">
            <v>4005</v>
          </cell>
          <cell r="AO595">
            <v>24189</v>
          </cell>
          <cell r="AP595">
            <v>52222.01</v>
          </cell>
          <cell r="AQ595">
            <v>36319.5</v>
          </cell>
          <cell r="AR595">
            <v>520</v>
          </cell>
          <cell r="AS595">
            <v>-38085.01</v>
          </cell>
          <cell r="AT595">
            <v>15644.4</v>
          </cell>
          <cell r="AU595">
            <v>1240</v>
          </cell>
          <cell r="AV595">
            <v>0</v>
          </cell>
          <cell r="AW595">
            <v>128715.91</v>
          </cell>
          <cell r="AX595">
            <v>5335</v>
          </cell>
          <cell r="AY595">
            <v>45439.62</v>
          </cell>
          <cell r="AZ595">
            <v>475</v>
          </cell>
          <cell r="BA595">
            <v>3400</v>
          </cell>
          <cell r="BB595">
            <v>0</v>
          </cell>
          <cell r="BC595">
            <v>330</v>
          </cell>
          <cell r="BD595">
            <v>52840.39</v>
          </cell>
          <cell r="BE595">
            <v>11679</v>
          </cell>
          <cell r="BF595">
            <v>65567.320000000007</v>
          </cell>
          <cell r="BG595">
            <v>35827.35</v>
          </cell>
          <cell r="BH595">
            <v>4150</v>
          </cell>
          <cell r="BI595">
            <v>6397</v>
          </cell>
          <cell r="BJ595">
            <v>2790</v>
          </cell>
          <cell r="BK595">
            <v>0</v>
          </cell>
        </row>
        <row r="596">
          <cell r="L596" t="str">
            <v>8011131.808401.AUDIT</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L597" t="str">
            <v>8011131.808401.OTHER</v>
          </cell>
          <cell r="M597">
            <v>0</v>
          </cell>
          <cell r="N597">
            <v>0</v>
          </cell>
          <cell r="O597">
            <v>0</v>
          </cell>
          <cell r="P597">
            <v>0</v>
          </cell>
          <cell r="Q597">
            <v>0</v>
          </cell>
          <cell r="R597">
            <v>0</v>
          </cell>
          <cell r="S597">
            <v>0</v>
          </cell>
          <cell r="T597">
            <v>76800</v>
          </cell>
          <cell r="U597">
            <v>509613.41</v>
          </cell>
          <cell r="V597">
            <v>509613.41</v>
          </cell>
          <cell r="W597">
            <v>509613.41</v>
          </cell>
          <cell r="X597">
            <v>509613.41</v>
          </cell>
          <cell r="Y597">
            <v>213697.6</v>
          </cell>
          <cell r="Z597">
            <v>490915.79000000004</v>
          </cell>
          <cell r="AA597">
            <v>490915.79000000004</v>
          </cell>
          <cell r="AB597">
            <v>490915.79000000004</v>
          </cell>
          <cell r="AC597">
            <v>490915.79000000004</v>
          </cell>
          <cell r="AD597">
            <v>490915.79000000004</v>
          </cell>
          <cell r="AE597">
            <v>490915.79000000004</v>
          </cell>
          <cell r="AF597">
            <v>490915.79000000004</v>
          </cell>
          <cell r="AG597">
            <v>490915.79000000004</v>
          </cell>
          <cell r="AH597">
            <v>490915.79000000004</v>
          </cell>
          <cell r="AI597">
            <v>490915.79000000004</v>
          </cell>
          <cell r="AJ597">
            <v>490915.79000000004</v>
          </cell>
          <cell r="AK597">
            <v>0</v>
          </cell>
          <cell r="AL597">
            <v>0</v>
          </cell>
          <cell r="AM597">
            <v>0</v>
          </cell>
          <cell r="AN597">
            <v>0</v>
          </cell>
          <cell r="AO597">
            <v>0</v>
          </cell>
          <cell r="AP597">
            <v>0</v>
          </cell>
          <cell r="AQ597">
            <v>0</v>
          </cell>
          <cell r="AR597">
            <v>0</v>
          </cell>
          <cell r="AS597">
            <v>0</v>
          </cell>
          <cell r="AT597">
            <v>76800</v>
          </cell>
          <cell r="AU597">
            <v>432813.41</v>
          </cell>
          <cell r="AV597">
            <v>0</v>
          </cell>
          <cell r="AW597">
            <v>0</v>
          </cell>
          <cell r="AX597">
            <v>0</v>
          </cell>
          <cell r="AY597">
            <v>213697.6</v>
          </cell>
          <cell r="AZ597">
            <v>277218.19</v>
          </cell>
          <cell r="BA597">
            <v>0</v>
          </cell>
          <cell r="BB597">
            <v>0</v>
          </cell>
          <cell r="BC597">
            <v>0</v>
          </cell>
          <cell r="BD597">
            <v>0</v>
          </cell>
          <cell r="BE597">
            <v>0</v>
          </cell>
          <cell r="BF597">
            <v>0</v>
          </cell>
          <cell r="BG597">
            <v>0</v>
          </cell>
          <cell r="BH597">
            <v>0</v>
          </cell>
          <cell r="BI597">
            <v>0</v>
          </cell>
          <cell r="BJ597">
            <v>0</v>
          </cell>
          <cell r="BK597">
            <v>0</v>
          </cell>
        </row>
        <row r="598">
          <cell r="L598" t="str">
            <v>8011131.809901</v>
          </cell>
          <cell r="M598">
            <v>46916</v>
          </cell>
          <cell r="N598">
            <v>954143.68</v>
          </cell>
          <cell r="O598">
            <v>1143783.6800000002</v>
          </cell>
          <cell r="P598">
            <v>1238511.6800000002</v>
          </cell>
          <cell r="Q598">
            <v>1762671.6800000002</v>
          </cell>
          <cell r="R598">
            <v>2611726.2600000002</v>
          </cell>
          <cell r="S598">
            <v>2748463.2600000002</v>
          </cell>
          <cell r="T598">
            <v>3106962.2600000002</v>
          </cell>
          <cell r="U598">
            <v>4077664.2600000002</v>
          </cell>
          <cell r="V598">
            <v>4522374.26</v>
          </cell>
          <cell r="W598">
            <v>4700802.1099999994</v>
          </cell>
          <cell r="X598">
            <v>5482204.1099999994</v>
          </cell>
          <cell r="Y598">
            <v>413530</v>
          </cell>
          <cell r="Z598">
            <v>450716</v>
          </cell>
          <cell r="AA598">
            <v>982125.03</v>
          </cell>
          <cell r="AB598">
            <v>1080001.53</v>
          </cell>
          <cell r="AC598">
            <v>2574637.7599999998</v>
          </cell>
          <cell r="AD598">
            <v>2872303.9799999995</v>
          </cell>
          <cell r="AE598">
            <v>3014774.9799999995</v>
          </cell>
          <cell r="AF598">
            <v>3374643.0799999996</v>
          </cell>
          <cell r="AG598">
            <v>3664232.2899999996</v>
          </cell>
          <cell r="AH598">
            <v>4162393.0999999996</v>
          </cell>
          <cell r="AI598">
            <v>4745729.8599999994</v>
          </cell>
          <cell r="AJ598">
            <v>5362410.4499999993</v>
          </cell>
          <cell r="AK598">
            <v>407137.33</v>
          </cell>
          <cell r="AL598">
            <v>0</v>
          </cell>
          <cell r="AM598">
            <v>46916</v>
          </cell>
          <cell r="AN598">
            <v>907227.68</v>
          </cell>
          <cell r="AO598">
            <v>189640</v>
          </cell>
          <cell r="AP598">
            <v>94728</v>
          </cell>
          <cell r="AQ598">
            <v>524160</v>
          </cell>
          <cell r="AR598">
            <v>849054.58</v>
          </cell>
          <cell r="AS598">
            <v>136737</v>
          </cell>
          <cell r="AT598">
            <v>358499</v>
          </cell>
          <cell r="AU598">
            <v>970702</v>
          </cell>
          <cell r="AV598">
            <v>444710</v>
          </cell>
          <cell r="AW598">
            <v>178427.85</v>
          </cell>
          <cell r="AX598">
            <v>781402</v>
          </cell>
          <cell r="AY598">
            <v>413530</v>
          </cell>
          <cell r="AZ598">
            <v>37186</v>
          </cell>
          <cell r="BA598">
            <v>531409.03</v>
          </cell>
          <cell r="BB598">
            <v>97876.5</v>
          </cell>
          <cell r="BC598">
            <v>1494636.23</v>
          </cell>
          <cell r="BD598">
            <v>297666.21999999997</v>
          </cell>
          <cell r="BE598">
            <v>142471</v>
          </cell>
          <cell r="BF598">
            <v>359868.1</v>
          </cell>
          <cell r="BG598">
            <v>289589.21000000002</v>
          </cell>
          <cell r="BH598">
            <v>498160.81</v>
          </cell>
          <cell r="BI598">
            <v>583336.76</v>
          </cell>
          <cell r="BJ598">
            <v>616680.59</v>
          </cell>
          <cell r="BK598">
            <v>407137.33</v>
          </cell>
        </row>
        <row r="599">
          <cell r="L599" t="str">
            <v>8011131.809902</v>
          </cell>
          <cell r="M599">
            <v>565</v>
          </cell>
          <cell r="N599">
            <v>41285</v>
          </cell>
          <cell r="O599">
            <v>75800</v>
          </cell>
          <cell r="P599">
            <v>94916</v>
          </cell>
          <cell r="Q599">
            <v>158766</v>
          </cell>
          <cell r="R599">
            <v>236206</v>
          </cell>
          <cell r="S599">
            <v>266666</v>
          </cell>
          <cell r="T599">
            <v>320571</v>
          </cell>
          <cell r="U599">
            <v>509321</v>
          </cell>
          <cell r="V599">
            <v>1048169.85</v>
          </cell>
          <cell r="W599">
            <v>1119451.3500000001</v>
          </cell>
          <cell r="X599">
            <v>1665416.4700000002</v>
          </cell>
          <cell r="Y599">
            <v>0</v>
          </cell>
          <cell r="Z599">
            <v>19600</v>
          </cell>
          <cell r="AA599">
            <v>19600</v>
          </cell>
          <cell r="AB599">
            <v>127119.6</v>
          </cell>
          <cell r="AC599">
            <v>127119.6</v>
          </cell>
          <cell r="AD599">
            <v>183589.6</v>
          </cell>
          <cell r="AE599">
            <v>210589.6</v>
          </cell>
          <cell r="AF599">
            <v>354083.55000000005</v>
          </cell>
          <cell r="AG599">
            <v>625133.55000000005</v>
          </cell>
          <cell r="AH599">
            <v>625133.55000000005</v>
          </cell>
          <cell r="AI599">
            <v>672630.35000000009</v>
          </cell>
          <cell r="AJ599">
            <v>787970.35000000009</v>
          </cell>
          <cell r="AK599">
            <v>305250</v>
          </cell>
          <cell r="AL599">
            <v>0</v>
          </cell>
          <cell r="AM599">
            <v>565</v>
          </cell>
          <cell r="AN599">
            <v>40720</v>
          </cell>
          <cell r="AO599">
            <v>34515</v>
          </cell>
          <cell r="AP599">
            <v>19116</v>
          </cell>
          <cell r="AQ599">
            <v>63850</v>
          </cell>
          <cell r="AR599">
            <v>77440</v>
          </cell>
          <cell r="AS599">
            <v>30460</v>
          </cell>
          <cell r="AT599">
            <v>53905</v>
          </cell>
          <cell r="AU599">
            <v>188750</v>
          </cell>
          <cell r="AV599">
            <v>538848.85</v>
          </cell>
          <cell r="AW599">
            <v>71281.5</v>
          </cell>
          <cell r="AX599">
            <v>545965.12</v>
          </cell>
          <cell r="AY599">
            <v>0</v>
          </cell>
          <cell r="AZ599">
            <v>19600</v>
          </cell>
          <cell r="BA599">
            <v>0</v>
          </cell>
          <cell r="BB599">
            <v>107519.6</v>
          </cell>
          <cell r="BC599">
            <v>0</v>
          </cell>
          <cell r="BD599">
            <v>56470</v>
          </cell>
          <cell r="BE599">
            <v>27000</v>
          </cell>
          <cell r="BF599">
            <v>143493.95000000001</v>
          </cell>
          <cell r="BG599">
            <v>271050</v>
          </cell>
          <cell r="BH599">
            <v>0</v>
          </cell>
          <cell r="BI599">
            <v>47496.800000000003</v>
          </cell>
          <cell r="BJ599">
            <v>115340</v>
          </cell>
          <cell r="BK599">
            <v>305250</v>
          </cell>
        </row>
        <row r="600">
          <cell r="L600" t="str">
            <v>8011131.811001</v>
          </cell>
          <cell r="M600">
            <v>0</v>
          </cell>
          <cell r="N600">
            <v>0</v>
          </cell>
          <cell r="O600">
            <v>0</v>
          </cell>
          <cell r="P600">
            <v>224217.60000000001</v>
          </cell>
          <cell r="Q600">
            <v>224217.60000000001</v>
          </cell>
          <cell r="R600">
            <v>455057.6</v>
          </cell>
          <cell r="S600">
            <v>455057.6</v>
          </cell>
          <cell r="T600">
            <v>455057.6</v>
          </cell>
          <cell r="U600">
            <v>455057.6</v>
          </cell>
          <cell r="V600">
            <v>455057.6</v>
          </cell>
          <cell r="W600">
            <v>455057.6</v>
          </cell>
          <cell r="X600">
            <v>467462.39999999997</v>
          </cell>
          <cell r="Y600">
            <v>0</v>
          </cell>
          <cell r="Z600">
            <v>0</v>
          </cell>
          <cell r="AA600">
            <v>0</v>
          </cell>
          <cell r="AB600">
            <v>0</v>
          </cell>
          <cell r="AC600">
            <v>0</v>
          </cell>
          <cell r="AD600">
            <v>0</v>
          </cell>
          <cell r="AE600">
            <v>0</v>
          </cell>
          <cell r="AF600">
            <v>0</v>
          </cell>
          <cell r="AG600">
            <v>67340.800000000003</v>
          </cell>
          <cell r="AH600">
            <v>67340.800000000003</v>
          </cell>
          <cell r="AI600">
            <v>67340.800000000003</v>
          </cell>
          <cell r="AJ600">
            <v>67340.800000000003</v>
          </cell>
          <cell r="AK600">
            <v>0</v>
          </cell>
          <cell r="AL600">
            <v>0</v>
          </cell>
          <cell r="AM600">
            <v>0</v>
          </cell>
          <cell r="AN600">
            <v>0</v>
          </cell>
          <cell r="AO600">
            <v>0</v>
          </cell>
          <cell r="AP600">
            <v>224217.60000000001</v>
          </cell>
          <cell r="AQ600">
            <v>0</v>
          </cell>
          <cell r="AR600">
            <v>230840</v>
          </cell>
          <cell r="AS600">
            <v>0</v>
          </cell>
          <cell r="AT600">
            <v>0</v>
          </cell>
          <cell r="AU600">
            <v>0</v>
          </cell>
          <cell r="AV600">
            <v>0</v>
          </cell>
          <cell r="AW600">
            <v>0</v>
          </cell>
          <cell r="AX600">
            <v>12404.8</v>
          </cell>
          <cell r="AY600">
            <v>0</v>
          </cell>
          <cell r="AZ600">
            <v>0</v>
          </cell>
          <cell r="BA600">
            <v>0</v>
          </cell>
          <cell r="BB600">
            <v>0</v>
          </cell>
          <cell r="BC600">
            <v>0</v>
          </cell>
          <cell r="BD600">
            <v>0</v>
          </cell>
          <cell r="BE600">
            <v>0</v>
          </cell>
          <cell r="BF600">
            <v>0</v>
          </cell>
          <cell r="BG600">
            <v>67340.800000000003</v>
          </cell>
          <cell r="BH600">
            <v>0</v>
          </cell>
          <cell r="BI600">
            <v>0</v>
          </cell>
          <cell r="BJ600">
            <v>0</v>
          </cell>
          <cell r="BK600">
            <v>0</v>
          </cell>
        </row>
        <row r="601">
          <cell r="L601" t="str">
            <v>8011131.814601</v>
          </cell>
          <cell r="M601">
            <v>143775</v>
          </cell>
          <cell r="N601">
            <v>163375</v>
          </cell>
          <cell r="O601">
            <v>417001</v>
          </cell>
          <cell r="P601">
            <v>468356</v>
          </cell>
          <cell r="Q601">
            <v>507636</v>
          </cell>
          <cell r="R601">
            <v>538296</v>
          </cell>
          <cell r="S601">
            <v>573436</v>
          </cell>
          <cell r="T601">
            <v>672859.81</v>
          </cell>
          <cell r="U601">
            <v>672859.81</v>
          </cell>
          <cell r="V601">
            <v>729944.81</v>
          </cell>
          <cell r="W601">
            <v>739844.81</v>
          </cell>
          <cell r="X601">
            <v>776659.81</v>
          </cell>
          <cell r="Y601">
            <v>7480</v>
          </cell>
          <cell r="Z601">
            <v>29860</v>
          </cell>
          <cell r="AA601">
            <v>155085</v>
          </cell>
          <cell r="AB601">
            <v>155085</v>
          </cell>
          <cell r="AC601">
            <v>155085</v>
          </cell>
          <cell r="AD601">
            <v>218700</v>
          </cell>
          <cell r="AE601">
            <v>268725.88</v>
          </cell>
          <cell r="AF601">
            <v>278625.88</v>
          </cell>
          <cell r="AG601">
            <v>377480.88</v>
          </cell>
          <cell r="AH601">
            <v>418630.88</v>
          </cell>
          <cell r="AI601">
            <v>741668.23</v>
          </cell>
          <cell r="AJ601">
            <v>950303.23</v>
          </cell>
          <cell r="AK601">
            <v>286585</v>
          </cell>
          <cell r="AL601">
            <v>0</v>
          </cell>
          <cell r="AM601">
            <v>143775</v>
          </cell>
          <cell r="AN601">
            <v>19600</v>
          </cell>
          <cell r="AO601">
            <v>253626</v>
          </cell>
          <cell r="AP601">
            <v>51355</v>
          </cell>
          <cell r="AQ601">
            <v>39280</v>
          </cell>
          <cell r="AR601">
            <v>30660</v>
          </cell>
          <cell r="AS601">
            <v>35140</v>
          </cell>
          <cell r="AT601">
            <v>99423.81</v>
          </cell>
          <cell r="AU601">
            <v>0</v>
          </cell>
          <cell r="AV601">
            <v>57085</v>
          </cell>
          <cell r="AW601">
            <v>9900</v>
          </cell>
          <cell r="AX601">
            <v>36815</v>
          </cell>
          <cell r="AY601">
            <v>7480</v>
          </cell>
          <cell r="AZ601">
            <v>22380</v>
          </cell>
          <cell r="BA601">
            <v>125225</v>
          </cell>
          <cell r="BB601">
            <v>0</v>
          </cell>
          <cell r="BC601">
            <v>0</v>
          </cell>
          <cell r="BD601">
            <v>63615</v>
          </cell>
          <cell r="BE601">
            <v>50025.88</v>
          </cell>
          <cell r="BF601">
            <v>9900</v>
          </cell>
          <cell r="BG601">
            <v>98855</v>
          </cell>
          <cell r="BH601">
            <v>41150</v>
          </cell>
          <cell r="BI601">
            <v>323037.34999999998</v>
          </cell>
          <cell r="BJ601">
            <v>208635</v>
          </cell>
          <cell r="BK601">
            <v>286585</v>
          </cell>
        </row>
        <row r="602">
          <cell r="L602" t="str">
            <v>8011131.816001.MOTOR</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L603" t="str">
            <v>8011131.816001.OTHER</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10100</v>
          </cell>
          <cell r="AK603">
            <v>142316</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10100</v>
          </cell>
          <cell r="BK603">
            <v>142316</v>
          </cell>
        </row>
        <row r="604">
          <cell r="L604" t="str">
            <v>8011131.816051</v>
          </cell>
          <cell r="M604">
            <v>10000</v>
          </cell>
          <cell r="N604">
            <v>47700</v>
          </cell>
          <cell r="O604">
            <v>47700</v>
          </cell>
          <cell r="P604">
            <v>94781.25</v>
          </cell>
          <cell r="Q604">
            <v>94781.25</v>
          </cell>
          <cell r="R604">
            <v>94781.25</v>
          </cell>
          <cell r="S604">
            <v>94781.25</v>
          </cell>
          <cell r="T604">
            <v>94781.25</v>
          </cell>
          <cell r="U604">
            <v>94781.25</v>
          </cell>
          <cell r="V604">
            <v>118169.3</v>
          </cell>
          <cell r="W604">
            <v>118169.3</v>
          </cell>
          <cell r="X604">
            <v>118169.3</v>
          </cell>
          <cell r="Y604">
            <v>6500</v>
          </cell>
          <cell r="Z604">
            <v>6500</v>
          </cell>
          <cell r="AA604">
            <v>6500</v>
          </cell>
          <cell r="AB604">
            <v>6500</v>
          </cell>
          <cell r="AC604">
            <v>6500</v>
          </cell>
          <cell r="AD604">
            <v>6500</v>
          </cell>
          <cell r="AE604">
            <v>6500</v>
          </cell>
          <cell r="AF604">
            <v>28300</v>
          </cell>
          <cell r="AG604">
            <v>82800</v>
          </cell>
          <cell r="AH604">
            <v>82800</v>
          </cell>
          <cell r="AI604">
            <v>82800</v>
          </cell>
          <cell r="AJ604">
            <v>93300</v>
          </cell>
          <cell r="AK604">
            <v>0</v>
          </cell>
          <cell r="AL604">
            <v>0</v>
          </cell>
          <cell r="AM604">
            <v>10000</v>
          </cell>
          <cell r="AN604">
            <v>37700</v>
          </cell>
          <cell r="AO604">
            <v>0</v>
          </cell>
          <cell r="AP604">
            <v>47081.25</v>
          </cell>
          <cell r="AQ604">
            <v>0</v>
          </cell>
          <cell r="AR604">
            <v>0</v>
          </cell>
          <cell r="AS604">
            <v>0</v>
          </cell>
          <cell r="AT604">
            <v>0</v>
          </cell>
          <cell r="AU604">
            <v>0</v>
          </cell>
          <cell r="AV604">
            <v>23388.05</v>
          </cell>
          <cell r="AW604">
            <v>0</v>
          </cell>
          <cell r="AX604">
            <v>0</v>
          </cell>
          <cell r="AY604">
            <v>6500</v>
          </cell>
          <cell r="AZ604">
            <v>0</v>
          </cell>
          <cell r="BA604">
            <v>0</v>
          </cell>
          <cell r="BB604">
            <v>0</v>
          </cell>
          <cell r="BC604">
            <v>0</v>
          </cell>
          <cell r="BD604">
            <v>0</v>
          </cell>
          <cell r="BE604">
            <v>0</v>
          </cell>
          <cell r="BF604">
            <v>21800</v>
          </cell>
          <cell r="BG604">
            <v>54500</v>
          </cell>
          <cell r="BH604">
            <v>0</v>
          </cell>
          <cell r="BI604">
            <v>0</v>
          </cell>
          <cell r="BJ604">
            <v>10500</v>
          </cell>
          <cell r="BK604">
            <v>0</v>
          </cell>
        </row>
        <row r="605">
          <cell r="L605" t="str">
            <v>8011131.816040</v>
          </cell>
          <cell r="M605">
            <v>0</v>
          </cell>
          <cell r="N605">
            <v>0</v>
          </cell>
          <cell r="O605">
            <v>0</v>
          </cell>
          <cell r="P605">
            <v>19732</v>
          </cell>
          <cell r="Q605">
            <v>19732</v>
          </cell>
          <cell r="R605">
            <v>19732</v>
          </cell>
          <cell r="S605">
            <v>19732</v>
          </cell>
          <cell r="T605">
            <v>19732</v>
          </cell>
          <cell r="U605">
            <v>19732</v>
          </cell>
          <cell r="V605">
            <v>19732</v>
          </cell>
          <cell r="W605">
            <v>19732</v>
          </cell>
          <cell r="X605">
            <v>19732</v>
          </cell>
          <cell r="Y605">
            <v>0</v>
          </cell>
          <cell r="Z605">
            <v>0</v>
          </cell>
          <cell r="AA605">
            <v>0</v>
          </cell>
          <cell r="AB605">
            <v>0</v>
          </cell>
          <cell r="AC605">
            <v>0</v>
          </cell>
          <cell r="AD605">
            <v>0</v>
          </cell>
          <cell r="AE605">
            <v>692512.43</v>
          </cell>
          <cell r="AF605">
            <v>692512.43</v>
          </cell>
          <cell r="AG605">
            <v>692512.43</v>
          </cell>
          <cell r="AH605">
            <v>1000338.16</v>
          </cell>
          <cell r="AI605">
            <v>1000338.16</v>
          </cell>
          <cell r="AJ605">
            <v>1025813.16</v>
          </cell>
          <cell r="AK605">
            <v>0</v>
          </cell>
          <cell r="AL605">
            <v>0</v>
          </cell>
          <cell r="AM605">
            <v>0</v>
          </cell>
          <cell r="AN605">
            <v>0</v>
          </cell>
          <cell r="AO605">
            <v>0</v>
          </cell>
          <cell r="AP605">
            <v>19732</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692512.43</v>
          </cell>
          <cell r="BF605">
            <v>0</v>
          </cell>
          <cell r="BG605">
            <v>0</v>
          </cell>
          <cell r="BH605">
            <v>307825.73</v>
          </cell>
          <cell r="BI605">
            <v>0</v>
          </cell>
          <cell r="BJ605">
            <v>25475</v>
          </cell>
          <cell r="BK605">
            <v>0</v>
          </cell>
        </row>
        <row r="606">
          <cell r="L606" t="str">
            <v>8011131.816014</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-2400</v>
          </cell>
          <cell r="AJ606">
            <v>32770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-2400</v>
          </cell>
          <cell r="BJ606">
            <v>35170</v>
          </cell>
          <cell r="BK606">
            <v>0</v>
          </cell>
        </row>
        <row r="607">
          <cell r="L607" t="str">
            <v>8011131.816041</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L608" t="str">
            <v>8011131.816052</v>
          </cell>
          <cell r="M608">
            <v>0</v>
          </cell>
          <cell r="N608">
            <v>2000</v>
          </cell>
          <cell r="O608">
            <v>2000</v>
          </cell>
          <cell r="P608">
            <v>2000</v>
          </cell>
          <cell r="Q608">
            <v>2000</v>
          </cell>
          <cell r="R608">
            <v>2000</v>
          </cell>
          <cell r="S608">
            <v>2000</v>
          </cell>
          <cell r="T608">
            <v>2000</v>
          </cell>
          <cell r="U608">
            <v>2000</v>
          </cell>
          <cell r="V608">
            <v>2000</v>
          </cell>
          <cell r="W608">
            <v>2000</v>
          </cell>
          <cell r="X608">
            <v>2000</v>
          </cell>
          <cell r="Y608">
            <v>0</v>
          </cell>
          <cell r="Z608">
            <v>0</v>
          </cell>
          <cell r="AA608">
            <v>0</v>
          </cell>
          <cell r="AB608">
            <v>0</v>
          </cell>
          <cell r="AC608">
            <v>39514</v>
          </cell>
          <cell r="AD608">
            <v>40984</v>
          </cell>
          <cell r="AE608">
            <v>46584</v>
          </cell>
          <cell r="AF608">
            <v>46584</v>
          </cell>
          <cell r="AG608">
            <v>46584</v>
          </cell>
          <cell r="AH608">
            <v>46584</v>
          </cell>
          <cell r="AI608">
            <v>66184</v>
          </cell>
          <cell r="AJ608">
            <v>83224</v>
          </cell>
          <cell r="AK608">
            <v>0</v>
          </cell>
          <cell r="AL608">
            <v>0</v>
          </cell>
          <cell r="AM608">
            <v>0</v>
          </cell>
          <cell r="AN608">
            <v>2000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39514</v>
          </cell>
          <cell r="BD608">
            <v>1470</v>
          </cell>
          <cell r="BE608">
            <v>5600</v>
          </cell>
          <cell r="BF608">
            <v>0</v>
          </cell>
          <cell r="BG608">
            <v>0</v>
          </cell>
          <cell r="BH608">
            <v>0</v>
          </cell>
          <cell r="BI608">
            <v>19600</v>
          </cell>
          <cell r="BJ608">
            <v>17040</v>
          </cell>
          <cell r="BK608">
            <v>0</v>
          </cell>
        </row>
        <row r="609">
          <cell r="L609" t="str">
            <v>8011131.822101</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L610" t="str">
            <v>8011131.822602</v>
          </cell>
          <cell r="M610">
            <v>7200</v>
          </cell>
          <cell r="N610">
            <v>41500</v>
          </cell>
          <cell r="O610">
            <v>67220</v>
          </cell>
          <cell r="P610">
            <v>75095</v>
          </cell>
          <cell r="Q610">
            <v>104223</v>
          </cell>
          <cell r="R610">
            <v>247515.59</v>
          </cell>
          <cell r="S610">
            <v>257265.59</v>
          </cell>
          <cell r="T610">
            <v>261273.59</v>
          </cell>
          <cell r="U610">
            <v>269253.58999999997</v>
          </cell>
          <cell r="V610">
            <v>269253.58999999997</v>
          </cell>
          <cell r="W610">
            <v>273103.58999999997</v>
          </cell>
          <cell r="X610">
            <v>266773.58999999997</v>
          </cell>
          <cell r="Y610">
            <v>1900</v>
          </cell>
          <cell r="Z610">
            <v>2800</v>
          </cell>
          <cell r="AA610">
            <v>2800</v>
          </cell>
          <cell r="AB610">
            <v>4400</v>
          </cell>
          <cell r="AC610">
            <v>9300</v>
          </cell>
          <cell r="AD610">
            <v>36150</v>
          </cell>
          <cell r="AE610">
            <v>36695</v>
          </cell>
          <cell r="AF610">
            <v>37995</v>
          </cell>
          <cell r="AG610">
            <v>69289</v>
          </cell>
          <cell r="AH610">
            <v>75799</v>
          </cell>
          <cell r="AI610">
            <v>76589</v>
          </cell>
          <cell r="AJ610">
            <v>79351.490000000005</v>
          </cell>
          <cell r="AK610">
            <v>2267.5</v>
          </cell>
          <cell r="AL610">
            <v>0</v>
          </cell>
          <cell r="AM610">
            <v>7200</v>
          </cell>
          <cell r="AN610">
            <v>34300</v>
          </cell>
          <cell r="AO610">
            <v>25720</v>
          </cell>
          <cell r="AP610">
            <v>7875</v>
          </cell>
          <cell r="AQ610">
            <v>29128</v>
          </cell>
          <cell r="AR610">
            <v>143292.59</v>
          </cell>
          <cell r="AS610">
            <v>9750</v>
          </cell>
          <cell r="AT610">
            <v>4008</v>
          </cell>
          <cell r="AU610">
            <v>7980</v>
          </cell>
          <cell r="AV610">
            <v>0</v>
          </cell>
          <cell r="AW610">
            <v>3850</v>
          </cell>
          <cell r="AX610">
            <v>-6330</v>
          </cell>
          <cell r="AY610">
            <v>1900</v>
          </cell>
          <cell r="AZ610">
            <v>900</v>
          </cell>
          <cell r="BA610">
            <v>0</v>
          </cell>
          <cell r="BB610">
            <v>1600</v>
          </cell>
          <cell r="BC610">
            <v>4900</v>
          </cell>
          <cell r="BD610">
            <v>26850</v>
          </cell>
          <cell r="BE610">
            <v>545</v>
          </cell>
          <cell r="BF610">
            <v>1300</v>
          </cell>
          <cell r="BG610">
            <v>31294</v>
          </cell>
          <cell r="BH610">
            <v>6510</v>
          </cell>
          <cell r="BI610">
            <v>790</v>
          </cell>
          <cell r="BJ610">
            <v>2762.49</v>
          </cell>
          <cell r="BK610">
            <v>2267.5</v>
          </cell>
        </row>
        <row r="611">
          <cell r="L611" t="str">
            <v>8011131.826001</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L612" t="str">
            <v>8011131.804201</v>
          </cell>
          <cell r="M612">
            <v>179160</v>
          </cell>
          <cell r="N612">
            <v>93060</v>
          </cell>
          <cell r="O612">
            <v>93060</v>
          </cell>
          <cell r="P612">
            <v>13066</v>
          </cell>
          <cell r="Q612">
            <v>13066</v>
          </cell>
          <cell r="R612">
            <v>13066</v>
          </cell>
          <cell r="S612">
            <v>13066</v>
          </cell>
          <cell r="T612">
            <v>46309.5</v>
          </cell>
          <cell r="U612">
            <v>46309.5</v>
          </cell>
          <cell r="V612">
            <v>114839.57</v>
          </cell>
          <cell r="W612">
            <v>114839.57</v>
          </cell>
          <cell r="X612">
            <v>114839.57</v>
          </cell>
          <cell r="Y612">
            <v>100000</v>
          </cell>
          <cell r="Z612">
            <v>64708</v>
          </cell>
          <cell r="AA612">
            <v>89824</v>
          </cell>
          <cell r="AB612">
            <v>89824</v>
          </cell>
          <cell r="AC612">
            <v>89824</v>
          </cell>
          <cell r="AD612">
            <v>89824</v>
          </cell>
          <cell r="AE612">
            <v>89824</v>
          </cell>
          <cell r="AF612">
            <v>186374</v>
          </cell>
          <cell r="AG612">
            <v>186374</v>
          </cell>
          <cell r="AH612">
            <v>186374</v>
          </cell>
          <cell r="AI612">
            <v>186374</v>
          </cell>
          <cell r="AJ612">
            <v>186374</v>
          </cell>
          <cell r="AK612">
            <v>0</v>
          </cell>
          <cell r="AL612">
            <v>0</v>
          </cell>
          <cell r="AM612">
            <v>179160</v>
          </cell>
          <cell r="AN612">
            <v>-86100</v>
          </cell>
          <cell r="AO612">
            <v>0</v>
          </cell>
          <cell r="AP612">
            <v>-79994</v>
          </cell>
          <cell r="AQ612">
            <v>0</v>
          </cell>
          <cell r="AR612">
            <v>0</v>
          </cell>
          <cell r="AS612">
            <v>0</v>
          </cell>
          <cell r="AT612">
            <v>33243.5</v>
          </cell>
          <cell r="AU612">
            <v>0</v>
          </cell>
          <cell r="AV612">
            <v>68530.070000000007</v>
          </cell>
          <cell r="AW612">
            <v>0</v>
          </cell>
          <cell r="AX612">
            <v>0</v>
          </cell>
          <cell r="AY612">
            <v>100000</v>
          </cell>
          <cell r="AZ612">
            <v>-35292</v>
          </cell>
          <cell r="BA612">
            <v>25116</v>
          </cell>
          <cell r="BB612">
            <v>0</v>
          </cell>
          <cell r="BC612">
            <v>0</v>
          </cell>
          <cell r="BD612">
            <v>0</v>
          </cell>
          <cell r="BE612">
            <v>0</v>
          </cell>
          <cell r="BF612">
            <v>96550</v>
          </cell>
          <cell r="BG612">
            <v>0</v>
          </cell>
          <cell r="BH612">
            <v>0</v>
          </cell>
          <cell r="BI612">
            <v>0</v>
          </cell>
          <cell r="BJ612">
            <v>0</v>
          </cell>
          <cell r="BK612">
            <v>0</v>
          </cell>
        </row>
        <row r="613">
          <cell r="L613" t="str">
            <v>8011131.820101</v>
          </cell>
          <cell r="M613">
            <v>3587.09</v>
          </cell>
          <cell r="N613">
            <v>30650.6</v>
          </cell>
          <cell r="O613">
            <v>42494.979999999996</v>
          </cell>
          <cell r="P613">
            <v>44375.039999999994</v>
          </cell>
          <cell r="Q613">
            <v>60375.799999999996</v>
          </cell>
          <cell r="R613">
            <v>60375.799999999996</v>
          </cell>
          <cell r="S613">
            <v>62589.729999999996</v>
          </cell>
          <cell r="T613">
            <v>65760.33</v>
          </cell>
          <cell r="U613">
            <v>66963.55</v>
          </cell>
          <cell r="V613">
            <v>68723.790000000008</v>
          </cell>
          <cell r="W613">
            <v>68723.790000000008</v>
          </cell>
          <cell r="X613">
            <v>72242.66</v>
          </cell>
          <cell r="Y613">
            <v>1624.71</v>
          </cell>
          <cell r="Z613">
            <v>3311.25</v>
          </cell>
          <cell r="AA613">
            <v>5071.01</v>
          </cell>
          <cell r="AB613">
            <v>7090.51</v>
          </cell>
          <cell r="AC613">
            <v>8860.43</v>
          </cell>
          <cell r="AD613">
            <v>10853.44</v>
          </cell>
          <cell r="AE613">
            <v>12592.150000000001</v>
          </cell>
          <cell r="AF613">
            <v>14554.52</v>
          </cell>
          <cell r="AG613">
            <v>14954.52</v>
          </cell>
          <cell r="AH613">
            <v>42539.05</v>
          </cell>
          <cell r="AI613">
            <v>44553.16</v>
          </cell>
          <cell r="AJ613">
            <v>85008.24</v>
          </cell>
          <cell r="AK613">
            <v>2350.0300000000002</v>
          </cell>
          <cell r="AL613">
            <v>0</v>
          </cell>
          <cell r="AM613">
            <v>3587.09</v>
          </cell>
          <cell r="AN613">
            <v>27063.51</v>
          </cell>
          <cell r="AO613">
            <v>11844.38</v>
          </cell>
          <cell r="AP613">
            <v>1880.06</v>
          </cell>
          <cell r="AQ613">
            <v>16000.76</v>
          </cell>
          <cell r="AR613">
            <v>0</v>
          </cell>
          <cell r="AS613">
            <v>2213.9299999999998</v>
          </cell>
          <cell r="AT613">
            <v>3170.6</v>
          </cell>
          <cell r="AU613">
            <v>1203.22</v>
          </cell>
          <cell r="AV613">
            <v>1760.24</v>
          </cell>
          <cell r="AW613">
            <v>0</v>
          </cell>
          <cell r="AX613">
            <v>3518.87</v>
          </cell>
          <cell r="AY613">
            <v>1624.71</v>
          </cell>
          <cell r="AZ613">
            <v>1686.54</v>
          </cell>
          <cell r="BA613">
            <v>1759.76</v>
          </cell>
          <cell r="BB613">
            <v>2019.5</v>
          </cell>
          <cell r="BC613">
            <v>1769.92</v>
          </cell>
          <cell r="BD613">
            <v>1993.01</v>
          </cell>
          <cell r="BE613">
            <v>1738.71</v>
          </cell>
          <cell r="BF613">
            <v>1962.37</v>
          </cell>
          <cell r="BG613">
            <v>400</v>
          </cell>
          <cell r="BH613">
            <v>27584.53</v>
          </cell>
          <cell r="BI613">
            <v>2014.11</v>
          </cell>
          <cell r="BJ613">
            <v>40455.08</v>
          </cell>
          <cell r="BK613">
            <v>2350.0300000000002</v>
          </cell>
        </row>
        <row r="614">
          <cell r="L614" t="str">
            <v>8011131.820102</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L615" t="str">
            <v>8011131.822603</v>
          </cell>
          <cell r="M615">
            <v>0</v>
          </cell>
          <cell r="N615">
            <v>15</v>
          </cell>
          <cell r="O615">
            <v>975</v>
          </cell>
          <cell r="P615">
            <v>975</v>
          </cell>
          <cell r="Q615">
            <v>9375</v>
          </cell>
          <cell r="R615">
            <v>9375</v>
          </cell>
          <cell r="S615">
            <v>9375</v>
          </cell>
          <cell r="T615">
            <v>9375</v>
          </cell>
          <cell r="U615">
            <v>9375</v>
          </cell>
          <cell r="V615">
            <v>9375</v>
          </cell>
          <cell r="W615">
            <v>9375</v>
          </cell>
          <cell r="X615">
            <v>9375</v>
          </cell>
          <cell r="Y615">
            <v>0</v>
          </cell>
          <cell r="Z615">
            <v>0</v>
          </cell>
          <cell r="AA615">
            <v>0</v>
          </cell>
          <cell r="AB615">
            <v>0</v>
          </cell>
          <cell r="AC615">
            <v>0</v>
          </cell>
          <cell r="AD615">
            <v>250</v>
          </cell>
          <cell r="AE615">
            <v>250</v>
          </cell>
          <cell r="AF615">
            <v>250</v>
          </cell>
          <cell r="AG615">
            <v>250</v>
          </cell>
          <cell r="AH615">
            <v>250</v>
          </cell>
          <cell r="AI615">
            <v>250</v>
          </cell>
          <cell r="AJ615">
            <v>250</v>
          </cell>
          <cell r="AK615">
            <v>29409.58</v>
          </cell>
          <cell r="AL615">
            <v>0</v>
          </cell>
          <cell r="AM615">
            <v>0</v>
          </cell>
          <cell r="AN615">
            <v>15</v>
          </cell>
          <cell r="AO615">
            <v>960</v>
          </cell>
          <cell r="AP615">
            <v>0</v>
          </cell>
          <cell r="AQ615">
            <v>8400</v>
          </cell>
          <cell r="AR615">
            <v>0</v>
          </cell>
          <cell r="AS615">
            <v>0</v>
          </cell>
          <cell r="AT615">
            <v>0</v>
          </cell>
          <cell r="AU615">
            <v>0</v>
          </cell>
          <cell r="AV615">
            <v>0</v>
          </cell>
          <cell r="AW615">
            <v>0</v>
          </cell>
          <cell r="AX615">
            <v>0</v>
          </cell>
          <cell r="AY615">
            <v>0</v>
          </cell>
          <cell r="AZ615">
            <v>0</v>
          </cell>
          <cell r="BA615">
            <v>0</v>
          </cell>
          <cell r="BB615">
            <v>0</v>
          </cell>
          <cell r="BC615">
            <v>0</v>
          </cell>
          <cell r="BD615">
            <v>250</v>
          </cell>
          <cell r="BE615">
            <v>0</v>
          </cell>
          <cell r="BF615">
            <v>0</v>
          </cell>
          <cell r="BG615">
            <v>0</v>
          </cell>
          <cell r="BH615">
            <v>0</v>
          </cell>
          <cell r="BI615">
            <v>0</v>
          </cell>
          <cell r="BJ615">
            <v>0</v>
          </cell>
          <cell r="BK615">
            <v>29409.58</v>
          </cell>
        </row>
        <row r="616">
          <cell r="L616" t="str">
            <v>8011131.814201.OTHER</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L617" t="str">
            <v>8011131.804301</v>
          </cell>
          <cell r="M617">
            <v>0</v>
          </cell>
          <cell r="N617">
            <v>0</v>
          </cell>
          <cell r="O617">
            <v>6583</v>
          </cell>
          <cell r="P617">
            <v>6583</v>
          </cell>
          <cell r="Q617">
            <v>6583</v>
          </cell>
          <cell r="R617">
            <v>6583</v>
          </cell>
          <cell r="S617">
            <v>6583</v>
          </cell>
          <cell r="T617">
            <v>125083</v>
          </cell>
          <cell r="U617">
            <v>125083</v>
          </cell>
          <cell r="V617">
            <v>125083</v>
          </cell>
          <cell r="W617">
            <v>125083</v>
          </cell>
          <cell r="X617">
            <v>125083</v>
          </cell>
          <cell r="Y617">
            <v>0</v>
          </cell>
          <cell r="Z617">
            <v>0</v>
          </cell>
          <cell r="AA617">
            <v>0</v>
          </cell>
          <cell r="AB617">
            <v>0</v>
          </cell>
          <cell r="AC617">
            <v>0</v>
          </cell>
          <cell r="AD617">
            <v>199671</v>
          </cell>
          <cell r="AE617">
            <v>392336</v>
          </cell>
          <cell r="AF617">
            <v>392336</v>
          </cell>
          <cell r="AG617">
            <v>392336</v>
          </cell>
          <cell r="AH617">
            <v>392336</v>
          </cell>
          <cell r="AI617">
            <v>392336</v>
          </cell>
          <cell r="AJ617">
            <v>392336</v>
          </cell>
          <cell r="AK617">
            <v>0</v>
          </cell>
          <cell r="AL617">
            <v>0</v>
          </cell>
          <cell r="AM617">
            <v>0</v>
          </cell>
          <cell r="AN617">
            <v>0</v>
          </cell>
          <cell r="AO617">
            <v>6583</v>
          </cell>
          <cell r="AP617">
            <v>0</v>
          </cell>
          <cell r="AQ617">
            <v>0</v>
          </cell>
          <cell r="AR617">
            <v>0</v>
          </cell>
          <cell r="AS617">
            <v>0</v>
          </cell>
          <cell r="AT617">
            <v>118500</v>
          </cell>
          <cell r="AU617">
            <v>0</v>
          </cell>
          <cell r="AV617">
            <v>0</v>
          </cell>
          <cell r="AW617">
            <v>0</v>
          </cell>
          <cell r="AX617">
            <v>0</v>
          </cell>
          <cell r="AY617">
            <v>0</v>
          </cell>
          <cell r="AZ617">
            <v>0</v>
          </cell>
          <cell r="BA617">
            <v>0</v>
          </cell>
          <cell r="BB617">
            <v>0</v>
          </cell>
          <cell r="BC617">
            <v>0</v>
          </cell>
          <cell r="BD617">
            <v>199671</v>
          </cell>
          <cell r="BE617">
            <v>192665</v>
          </cell>
          <cell r="BF617">
            <v>0</v>
          </cell>
          <cell r="BG617">
            <v>0</v>
          </cell>
          <cell r="BH617">
            <v>0</v>
          </cell>
          <cell r="BI617">
            <v>0</v>
          </cell>
          <cell r="BJ617">
            <v>0</v>
          </cell>
          <cell r="BK617">
            <v>0</v>
          </cell>
        </row>
        <row r="618">
          <cell r="L618" t="str">
            <v>8011131.801101.WAGE</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L619" t="str">
            <v>8011131.801101.FIELD</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15655</v>
          </cell>
          <cell r="AB619">
            <v>23297.5</v>
          </cell>
          <cell r="AC619">
            <v>30430.5</v>
          </cell>
          <cell r="AD619">
            <v>38073</v>
          </cell>
          <cell r="AE619">
            <v>45715.5</v>
          </cell>
          <cell r="AF619">
            <v>56415</v>
          </cell>
          <cell r="AG619">
            <v>66605</v>
          </cell>
          <cell r="AH619">
            <v>76795</v>
          </cell>
          <cell r="AI619">
            <v>85893</v>
          </cell>
          <cell r="AJ619">
            <v>94902</v>
          </cell>
          <cell r="AK619">
            <v>9820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15655</v>
          </cell>
          <cell r="BB619">
            <v>7642.5</v>
          </cell>
          <cell r="BC619">
            <v>7133</v>
          </cell>
          <cell r="BD619">
            <v>7642.5</v>
          </cell>
          <cell r="BE619">
            <v>7642.5</v>
          </cell>
          <cell r="BF619">
            <v>10699.5</v>
          </cell>
          <cell r="BG619">
            <v>10190</v>
          </cell>
          <cell r="BH619">
            <v>10190</v>
          </cell>
          <cell r="BI619">
            <v>9098</v>
          </cell>
          <cell r="BJ619">
            <v>9009</v>
          </cell>
          <cell r="BK619">
            <v>9820</v>
          </cell>
        </row>
        <row r="620">
          <cell r="L620" t="str">
            <v>8011131.805202</v>
          </cell>
          <cell r="M620">
            <v>0</v>
          </cell>
          <cell r="N620">
            <v>0</v>
          </cell>
          <cell r="O620">
            <v>0</v>
          </cell>
          <cell r="P620">
            <v>0</v>
          </cell>
          <cell r="Q620">
            <v>0</v>
          </cell>
          <cell r="R620">
            <v>0</v>
          </cell>
          <cell r="S620">
            <v>0</v>
          </cell>
          <cell r="T620">
            <v>0</v>
          </cell>
          <cell r="U620">
            <v>0</v>
          </cell>
          <cell r="V620">
            <v>0</v>
          </cell>
          <cell r="W620">
            <v>0</v>
          </cell>
          <cell r="X620">
            <v>23603</v>
          </cell>
          <cell r="Y620">
            <v>0</v>
          </cell>
          <cell r="Z620">
            <v>0</v>
          </cell>
          <cell r="AA620">
            <v>0</v>
          </cell>
          <cell r="AB620">
            <v>0</v>
          </cell>
          <cell r="AC620">
            <v>0</v>
          </cell>
          <cell r="AD620">
            <v>910</v>
          </cell>
          <cell r="AE620">
            <v>910</v>
          </cell>
          <cell r="AF620">
            <v>1940</v>
          </cell>
          <cell r="AG620">
            <v>13140</v>
          </cell>
          <cell r="AH620">
            <v>13140</v>
          </cell>
          <cell r="AI620">
            <v>13140</v>
          </cell>
          <cell r="AJ620">
            <v>13140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23603</v>
          </cell>
          <cell r="AY620">
            <v>0</v>
          </cell>
          <cell r="AZ620">
            <v>0</v>
          </cell>
          <cell r="BA620">
            <v>0</v>
          </cell>
          <cell r="BB620">
            <v>0</v>
          </cell>
          <cell r="BC620">
            <v>0</v>
          </cell>
          <cell r="BD620">
            <v>910</v>
          </cell>
          <cell r="BE620">
            <v>0</v>
          </cell>
          <cell r="BF620">
            <v>1030</v>
          </cell>
          <cell r="BG620">
            <v>11200</v>
          </cell>
          <cell r="BH620">
            <v>0</v>
          </cell>
          <cell r="BI620">
            <v>0</v>
          </cell>
          <cell r="BJ620">
            <v>0</v>
          </cell>
          <cell r="BK620">
            <v>0</v>
          </cell>
        </row>
        <row r="621">
          <cell r="L621" t="str">
            <v>8011531.801101.BASIC</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24156</v>
          </cell>
          <cell r="AJ621">
            <v>48312</v>
          </cell>
          <cell r="AK621">
            <v>4107</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24156</v>
          </cell>
          <cell r="BJ621">
            <v>24156</v>
          </cell>
          <cell r="BK621">
            <v>4107</v>
          </cell>
        </row>
        <row r="622">
          <cell r="L622" t="str">
            <v>8011531.801101.BP</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L623" t="str">
            <v>8011531.801101.DA</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10004</v>
          </cell>
          <cell r="AJ623">
            <v>20008</v>
          </cell>
          <cell r="AK623">
            <v>10004</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10004</v>
          </cell>
          <cell r="BJ623">
            <v>10004</v>
          </cell>
          <cell r="BK623">
            <v>10004</v>
          </cell>
        </row>
        <row r="624">
          <cell r="L624" t="str">
            <v>8011531.801101.DASE</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3140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3140</v>
          </cell>
        </row>
        <row r="625">
          <cell r="L625" t="str">
            <v>8011531.801101.HOUSE</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L626" t="str">
            <v>8011531.801101.LAUN</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L627" t="str">
            <v>8011531.801101.LEAV</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30371</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30371</v>
          </cell>
          <cell r="BK627">
            <v>0</v>
          </cell>
        </row>
        <row r="628">
          <cell r="L628" t="str">
            <v>8011531.801101.OTH</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L629" t="str">
            <v>8011531.801101.PF</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2416</v>
          </cell>
          <cell r="AJ629">
            <v>4832</v>
          </cell>
          <cell r="AK629">
            <v>2827</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2416</v>
          </cell>
          <cell r="BJ629">
            <v>2416</v>
          </cell>
          <cell r="BK629">
            <v>2827</v>
          </cell>
        </row>
        <row r="630">
          <cell r="L630" t="str">
            <v>8011531.801101.TEA</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L631" t="str">
            <v>8011531.801102.BASIC</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15402</v>
          </cell>
          <cell r="AC631">
            <v>42420</v>
          </cell>
          <cell r="AD631">
            <v>69676</v>
          </cell>
          <cell r="AE631">
            <v>96932</v>
          </cell>
          <cell r="AF631">
            <v>124188</v>
          </cell>
          <cell r="AG631">
            <v>151444</v>
          </cell>
          <cell r="AH631">
            <v>178700</v>
          </cell>
          <cell r="AI631">
            <v>205956</v>
          </cell>
          <cell r="AJ631">
            <v>233212</v>
          </cell>
          <cell r="AK631">
            <v>31890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15402</v>
          </cell>
          <cell r="BC631">
            <v>27018</v>
          </cell>
          <cell r="BD631">
            <v>27256</v>
          </cell>
          <cell r="BE631">
            <v>27256</v>
          </cell>
          <cell r="BF631">
            <v>27256</v>
          </cell>
          <cell r="BG631">
            <v>27256</v>
          </cell>
          <cell r="BH631">
            <v>27256</v>
          </cell>
          <cell r="BI631">
            <v>27256</v>
          </cell>
          <cell r="BJ631">
            <v>27256</v>
          </cell>
          <cell r="BK631">
            <v>31890</v>
          </cell>
        </row>
        <row r="632">
          <cell r="L632" t="str">
            <v>8011531.801102.DA</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7557</v>
          </cell>
          <cell r="AC632">
            <v>27216</v>
          </cell>
          <cell r="AD632">
            <v>47204</v>
          </cell>
          <cell r="AE632">
            <v>67192</v>
          </cell>
          <cell r="AF632">
            <v>87180</v>
          </cell>
          <cell r="AG632">
            <v>107168</v>
          </cell>
          <cell r="AH632">
            <v>127156</v>
          </cell>
          <cell r="AI632">
            <v>147144</v>
          </cell>
          <cell r="AJ632">
            <v>167132</v>
          </cell>
          <cell r="AK632">
            <v>19988</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7557</v>
          </cell>
          <cell r="BC632">
            <v>19659</v>
          </cell>
          <cell r="BD632">
            <v>19988</v>
          </cell>
          <cell r="BE632">
            <v>19988</v>
          </cell>
          <cell r="BF632">
            <v>19988</v>
          </cell>
          <cell r="BG632">
            <v>19988</v>
          </cell>
          <cell r="BH632">
            <v>19988</v>
          </cell>
          <cell r="BI632">
            <v>19988</v>
          </cell>
          <cell r="BJ632">
            <v>19988</v>
          </cell>
          <cell r="BK632">
            <v>19988</v>
          </cell>
        </row>
        <row r="633">
          <cell r="L633" t="str">
            <v>8011531.801102.DASE</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13628</v>
          </cell>
          <cell r="AH633">
            <v>13628</v>
          </cell>
          <cell r="AI633">
            <v>13628</v>
          </cell>
          <cell r="AJ633">
            <v>13628</v>
          </cell>
          <cell r="AK633">
            <v>3543</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13628</v>
          </cell>
          <cell r="BH633">
            <v>0</v>
          </cell>
          <cell r="BI633">
            <v>0</v>
          </cell>
          <cell r="BJ633">
            <v>0</v>
          </cell>
          <cell r="BK633">
            <v>3543</v>
          </cell>
        </row>
        <row r="634">
          <cell r="L634" t="str">
            <v>8011531.801102.HOUSE</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L635" t="str">
            <v>8011531.801102.LAUN</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L636" t="str">
            <v>8011531.801102.LEAV</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3544</v>
          </cell>
          <cell r="AD636">
            <v>3544</v>
          </cell>
          <cell r="AE636">
            <v>3544</v>
          </cell>
          <cell r="AF636">
            <v>3544</v>
          </cell>
          <cell r="AG636">
            <v>3544</v>
          </cell>
          <cell r="AH636">
            <v>3544</v>
          </cell>
          <cell r="AI636">
            <v>3544</v>
          </cell>
          <cell r="AJ636">
            <v>84063</v>
          </cell>
          <cell r="AK636">
            <v>3202</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3544</v>
          </cell>
          <cell r="BD636">
            <v>0</v>
          </cell>
          <cell r="BE636">
            <v>0</v>
          </cell>
          <cell r="BF636">
            <v>0</v>
          </cell>
          <cell r="BG636">
            <v>0</v>
          </cell>
          <cell r="BH636">
            <v>0</v>
          </cell>
          <cell r="BI636">
            <v>0</v>
          </cell>
          <cell r="BJ636">
            <v>80519</v>
          </cell>
          <cell r="BK636">
            <v>3202</v>
          </cell>
        </row>
        <row r="637">
          <cell r="L637" t="str">
            <v>8011531.801102.OT</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row>
        <row r="638">
          <cell r="L638" t="str">
            <v>8011531.801102.OTH</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L639" t="str">
            <v>8011531.801102.PF</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2001</v>
          </cell>
          <cell r="AJ639">
            <v>4002</v>
          </cell>
          <cell r="AK639">
            <v>2464</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2001</v>
          </cell>
          <cell r="BJ639">
            <v>2001</v>
          </cell>
          <cell r="BK639">
            <v>2464</v>
          </cell>
        </row>
        <row r="640">
          <cell r="L640" t="str">
            <v>8011531.801101.SHIFT</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row>
        <row r="641">
          <cell r="L641" t="str">
            <v>8011531.801102.SHIFT</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L642" t="str">
            <v>8011531.801102.TEA</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L643" t="str">
            <v>8011531.803301</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L644" t="str">
            <v>8011531.803302</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L645" t="str">
            <v>8011531.803303</v>
          </cell>
          <cell r="M645">
            <v>3190</v>
          </cell>
          <cell r="N645">
            <v>20824</v>
          </cell>
          <cell r="O645">
            <v>38458</v>
          </cell>
          <cell r="P645">
            <v>56092</v>
          </cell>
          <cell r="Q645">
            <v>73726</v>
          </cell>
          <cell r="R645">
            <v>91360</v>
          </cell>
          <cell r="S645">
            <v>169923</v>
          </cell>
          <cell r="T645">
            <v>190845.8</v>
          </cell>
          <cell r="U645">
            <v>211768.59999999998</v>
          </cell>
          <cell r="V645">
            <v>232691.39999999997</v>
          </cell>
          <cell r="W645">
            <v>253614.19999999995</v>
          </cell>
          <cell r="X645">
            <v>126170.19999999995</v>
          </cell>
          <cell r="Y645">
            <v>11566</v>
          </cell>
          <cell r="Z645">
            <v>23132</v>
          </cell>
          <cell r="AA645">
            <v>34698</v>
          </cell>
          <cell r="AB645">
            <v>46264</v>
          </cell>
          <cell r="AC645">
            <v>121830</v>
          </cell>
          <cell r="AD645">
            <v>130491</v>
          </cell>
          <cell r="AE645">
            <v>149480</v>
          </cell>
          <cell r="AF645">
            <v>154800</v>
          </cell>
          <cell r="AG645">
            <v>160120</v>
          </cell>
          <cell r="AH645">
            <v>165440</v>
          </cell>
          <cell r="AI645">
            <v>170760</v>
          </cell>
          <cell r="AJ645">
            <v>176036</v>
          </cell>
          <cell r="AK645">
            <v>0</v>
          </cell>
          <cell r="AL645">
            <v>0</v>
          </cell>
          <cell r="AM645">
            <v>3190</v>
          </cell>
          <cell r="AN645">
            <v>17634</v>
          </cell>
          <cell r="AO645">
            <v>17634</v>
          </cell>
          <cell r="AP645">
            <v>17634</v>
          </cell>
          <cell r="AQ645">
            <v>17634</v>
          </cell>
          <cell r="AR645">
            <v>17634</v>
          </cell>
          <cell r="AS645">
            <v>78563</v>
          </cell>
          <cell r="AT645">
            <v>20922.8</v>
          </cell>
          <cell r="AU645">
            <v>20922.8</v>
          </cell>
          <cell r="AV645">
            <v>20922.8</v>
          </cell>
          <cell r="AW645">
            <v>20922.8</v>
          </cell>
          <cell r="AX645">
            <v>-127444</v>
          </cell>
          <cell r="AY645">
            <v>11566</v>
          </cell>
          <cell r="AZ645">
            <v>11566</v>
          </cell>
          <cell r="BA645">
            <v>11566</v>
          </cell>
          <cell r="BB645">
            <v>11566</v>
          </cell>
          <cell r="BC645">
            <v>75566</v>
          </cell>
          <cell r="BD645">
            <v>8661</v>
          </cell>
          <cell r="BE645">
            <v>18989</v>
          </cell>
          <cell r="BF645">
            <v>5320</v>
          </cell>
          <cell r="BG645">
            <v>5320</v>
          </cell>
          <cell r="BH645">
            <v>5320</v>
          </cell>
          <cell r="BI645">
            <v>5320</v>
          </cell>
          <cell r="BJ645">
            <v>5276</v>
          </cell>
          <cell r="BK645">
            <v>0</v>
          </cell>
        </row>
        <row r="646">
          <cell r="L646" t="str">
            <v>8011531.803901</v>
          </cell>
          <cell r="M646">
            <v>2455</v>
          </cell>
          <cell r="N646">
            <v>5101</v>
          </cell>
          <cell r="O646">
            <v>8194</v>
          </cell>
          <cell r="P646">
            <v>11265</v>
          </cell>
          <cell r="Q646">
            <v>17123</v>
          </cell>
          <cell r="R646">
            <v>24987</v>
          </cell>
          <cell r="S646">
            <v>28012</v>
          </cell>
          <cell r="T646">
            <v>31100</v>
          </cell>
          <cell r="U646">
            <v>34371</v>
          </cell>
          <cell r="V646">
            <v>37497</v>
          </cell>
          <cell r="W646">
            <v>40623</v>
          </cell>
          <cell r="X646">
            <v>43746</v>
          </cell>
          <cell r="Y646">
            <v>3628</v>
          </cell>
          <cell r="Z646">
            <v>7256</v>
          </cell>
          <cell r="AA646">
            <v>10129</v>
          </cell>
          <cell r="AB646">
            <v>13448</v>
          </cell>
          <cell r="AC646">
            <v>16093</v>
          </cell>
          <cell r="AD646">
            <v>20070</v>
          </cell>
          <cell r="AE646">
            <v>23791</v>
          </cell>
          <cell r="AF646">
            <v>27415</v>
          </cell>
          <cell r="AG646">
            <v>30525</v>
          </cell>
          <cell r="AH646">
            <v>33635</v>
          </cell>
          <cell r="AI646">
            <v>37070</v>
          </cell>
          <cell r="AJ646">
            <v>40920</v>
          </cell>
          <cell r="AK646">
            <v>3452</v>
          </cell>
          <cell r="AL646">
            <v>0</v>
          </cell>
          <cell r="AM646">
            <v>2455</v>
          </cell>
          <cell r="AN646">
            <v>2646</v>
          </cell>
          <cell r="AO646">
            <v>3093</v>
          </cell>
          <cell r="AP646">
            <v>3071</v>
          </cell>
          <cell r="AQ646">
            <v>5858</v>
          </cell>
          <cell r="AR646">
            <v>7864</v>
          </cell>
          <cell r="AS646">
            <v>3025</v>
          </cell>
          <cell r="AT646">
            <v>3088</v>
          </cell>
          <cell r="AU646">
            <v>3271</v>
          </cell>
          <cell r="AV646">
            <v>3126</v>
          </cell>
          <cell r="AW646">
            <v>3126</v>
          </cell>
          <cell r="AX646">
            <v>3123</v>
          </cell>
          <cell r="AY646">
            <v>3628</v>
          </cell>
          <cell r="AZ646">
            <v>3628</v>
          </cell>
          <cell r="BA646">
            <v>2873</v>
          </cell>
          <cell r="BB646">
            <v>3319</v>
          </cell>
          <cell r="BC646">
            <v>2645</v>
          </cell>
          <cell r="BD646">
            <v>3977</v>
          </cell>
          <cell r="BE646">
            <v>3721</v>
          </cell>
          <cell r="BF646">
            <v>3624</v>
          </cell>
          <cell r="BG646">
            <v>3110</v>
          </cell>
          <cell r="BH646">
            <v>3110</v>
          </cell>
          <cell r="BI646">
            <v>3435</v>
          </cell>
          <cell r="BJ646">
            <v>3850</v>
          </cell>
          <cell r="BK646">
            <v>3452</v>
          </cell>
        </row>
        <row r="647">
          <cell r="L647" t="str">
            <v>8011531.803902</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L648" t="str">
            <v>8011531.803903</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1500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1500</v>
          </cell>
          <cell r="BK648">
            <v>0</v>
          </cell>
        </row>
        <row r="649">
          <cell r="L649" t="str">
            <v>8011531.803906</v>
          </cell>
          <cell r="M649">
            <v>0</v>
          </cell>
          <cell r="N649">
            <v>250</v>
          </cell>
          <cell r="O649">
            <v>250</v>
          </cell>
          <cell r="P649">
            <v>1760</v>
          </cell>
          <cell r="Q649">
            <v>1760</v>
          </cell>
          <cell r="R649">
            <v>1760</v>
          </cell>
          <cell r="S649">
            <v>1760</v>
          </cell>
          <cell r="T649">
            <v>1760</v>
          </cell>
          <cell r="U649">
            <v>2705</v>
          </cell>
          <cell r="V649">
            <v>2705</v>
          </cell>
          <cell r="W649">
            <v>2705</v>
          </cell>
          <cell r="X649">
            <v>2705</v>
          </cell>
          <cell r="Y649">
            <v>0</v>
          </cell>
          <cell r="Z649">
            <v>0</v>
          </cell>
          <cell r="AA649">
            <v>0</v>
          </cell>
          <cell r="AB649">
            <v>0</v>
          </cell>
          <cell r="AC649">
            <v>1271</v>
          </cell>
          <cell r="AD649">
            <v>1271</v>
          </cell>
          <cell r="AE649">
            <v>1271</v>
          </cell>
          <cell r="AF649">
            <v>8275</v>
          </cell>
          <cell r="AG649">
            <v>8275</v>
          </cell>
          <cell r="AH649">
            <v>8275</v>
          </cell>
          <cell r="AI649">
            <v>8275</v>
          </cell>
          <cell r="AJ649">
            <v>10505</v>
          </cell>
          <cell r="AK649">
            <v>0</v>
          </cell>
          <cell r="AL649">
            <v>0</v>
          </cell>
          <cell r="AM649">
            <v>0</v>
          </cell>
          <cell r="AN649">
            <v>250</v>
          </cell>
          <cell r="AO649">
            <v>0</v>
          </cell>
          <cell r="AP649">
            <v>1510</v>
          </cell>
          <cell r="AQ649">
            <v>0</v>
          </cell>
          <cell r="AR649">
            <v>0</v>
          </cell>
          <cell r="AS649">
            <v>0</v>
          </cell>
          <cell r="AT649">
            <v>0</v>
          </cell>
          <cell r="AU649">
            <v>945</v>
          </cell>
          <cell r="AV649">
            <v>0</v>
          </cell>
          <cell r="AW649">
            <v>0</v>
          </cell>
          <cell r="AX649">
            <v>0</v>
          </cell>
          <cell r="AY649">
            <v>0</v>
          </cell>
          <cell r="AZ649">
            <v>0</v>
          </cell>
          <cell r="BA649">
            <v>0</v>
          </cell>
          <cell r="BB649">
            <v>0</v>
          </cell>
          <cell r="BC649">
            <v>1271</v>
          </cell>
          <cell r="BD649">
            <v>0</v>
          </cell>
          <cell r="BE649">
            <v>0</v>
          </cell>
          <cell r="BF649">
            <v>7004</v>
          </cell>
          <cell r="BG649">
            <v>0</v>
          </cell>
          <cell r="BH649">
            <v>0</v>
          </cell>
          <cell r="BI649">
            <v>0</v>
          </cell>
          <cell r="BJ649">
            <v>2230</v>
          </cell>
          <cell r="BK649">
            <v>0</v>
          </cell>
        </row>
        <row r="650">
          <cell r="L650" t="str">
            <v>8011531.803907</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177336</v>
          </cell>
          <cell r="AD650">
            <v>177336</v>
          </cell>
          <cell r="AE650">
            <v>177336</v>
          </cell>
          <cell r="AF650">
            <v>177336</v>
          </cell>
          <cell r="AG650">
            <v>177336</v>
          </cell>
          <cell r="AH650">
            <v>177336</v>
          </cell>
          <cell r="AI650">
            <v>177336</v>
          </cell>
          <cell r="AJ650">
            <v>177336</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177336</v>
          </cell>
          <cell r="BD650">
            <v>0</v>
          </cell>
          <cell r="BE650">
            <v>0</v>
          </cell>
          <cell r="BF650">
            <v>0</v>
          </cell>
          <cell r="BG650">
            <v>0</v>
          </cell>
          <cell r="BH650">
            <v>0</v>
          </cell>
          <cell r="BI650">
            <v>0</v>
          </cell>
          <cell r="BJ650">
            <v>0</v>
          </cell>
          <cell r="BK650">
            <v>0</v>
          </cell>
        </row>
        <row r="651">
          <cell r="L651" t="str">
            <v>8011531.804201</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L652" t="str">
            <v>8011531.803904</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row>
        <row r="653">
          <cell r="L653" t="str">
            <v>8011531.803905</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row>
        <row r="654">
          <cell r="L654" t="str">
            <v>8011531.804301</v>
          </cell>
          <cell r="M654">
            <v>0</v>
          </cell>
          <cell r="N654">
            <v>0</v>
          </cell>
          <cell r="O654">
            <v>0</v>
          </cell>
          <cell r="P654">
            <v>0</v>
          </cell>
          <cell r="Q654">
            <v>0</v>
          </cell>
          <cell r="R654">
            <v>0</v>
          </cell>
          <cell r="S654">
            <v>0</v>
          </cell>
          <cell r="T654">
            <v>4976</v>
          </cell>
          <cell r="U654">
            <v>4976</v>
          </cell>
          <cell r="V654">
            <v>4976</v>
          </cell>
          <cell r="W654">
            <v>4976</v>
          </cell>
          <cell r="X654">
            <v>4976</v>
          </cell>
          <cell r="Y654">
            <v>0</v>
          </cell>
          <cell r="Z654">
            <v>0</v>
          </cell>
          <cell r="AA654">
            <v>0</v>
          </cell>
          <cell r="AB654">
            <v>0</v>
          </cell>
          <cell r="AC654">
            <v>0</v>
          </cell>
          <cell r="AD654">
            <v>10509</v>
          </cell>
          <cell r="AE654">
            <v>21018</v>
          </cell>
          <cell r="AF654">
            <v>21018</v>
          </cell>
          <cell r="AG654">
            <v>21018</v>
          </cell>
          <cell r="AH654">
            <v>21018</v>
          </cell>
          <cell r="AI654">
            <v>21018</v>
          </cell>
          <cell r="AJ654">
            <v>21018</v>
          </cell>
          <cell r="AK654">
            <v>0</v>
          </cell>
          <cell r="AL654">
            <v>0</v>
          </cell>
          <cell r="AM654">
            <v>0</v>
          </cell>
          <cell r="AN654">
            <v>0</v>
          </cell>
          <cell r="AO654">
            <v>0</v>
          </cell>
          <cell r="AP654">
            <v>0</v>
          </cell>
          <cell r="AQ654">
            <v>0</v>
          </cell>
          <cell r="AR654">
            <v>0</v>
          </cell>
          <cell r="AS654">
            <v>0</v>
          </cell>
          <cell r="AT654">
            <v>4976</v>
          </cell>
          <cell r="AU654">
            <v>0</v>
          </cell>
          <cell r="AV654">
            <v>0</v>
          </cell>
          <cell r="AW654">
            <v>0</v>
          </cell>
          <cell r="AX654">
            <v>0</v>
          </cell>
          <cell r="AY654">
            <v>0</v>
          </cell>
          <cell r="AZ654">
            <v>0</v>
          </cell>
          <cell r="BA654">
            <v>0</v>
          </cell>
          <cell r="BB654">
            <v>0</v>
          </cell>
          <cell r="BC654">
            <v>0</v>
          </cell>
          <cell r="BD654">
            <v>10509</v>
          </cell>
          <cell r="BE654">
            <v>10509</v>
          </cell>
          <cell r="BF654">
            <v>0</v>
          </cell>
          <cell r="BG654">
            <v>0</v>
          </cell>
          <cell r="BH654">
            <v>0</v>
          </cell>
          <cell r="BI654">
            <v>0</v>
          </cell>
          <cell r="BJ654">
            <v>0</v>
          </cell>
          <cell r="BK654">
            <v>0</v>
          </cell>
        </row>
        <row r="655">
          <cell r="L655" t="str">
            <v>8011531.805101</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L656" t="str">
            <v>8011531.805101.ACC</v>
          </cell>
          <cell r="M656">
            <v>0</v>
          </cell>
          <cell r="N656">
            <v>0</v>
          </cell>
          <cell r="O656">
            <v>0</v>
          </cell>
          <cell r="P656">
            <v>0</v>
          </cell>
          <cell r="Q656">
            <v>0</v>
          </cell>
          <cell r="R656">
            <v>0</v>
          </cell>
          <cell r="S656">
            <v>0</v>
          </cell>
          <cell r="T656">
            <v>0</v>
          </cell>
          <cell r="U656">
            <v>0</v>
          </cell>
          <cell r="V656">
            <v>9895.82</v>
          </cell>
          <cell r="W656">
            <v>9895.82</v>
          </cell>
          <cell r="X656">
            <v>86965.82</v>
          </cell>
          <cell r="Y656">
            <v>0</v>
          </cell>
          <cell r="Z656">
            <v>1575</v>
          </cell>
          <cell r="AA656">
            <v>1575</v>
          </cell>
          <cell r="AB656">
            <v>25299.98</v>
          </cell>
          <cell r="AC656">
            <v>25299.98</v>
          </cell>
          <cell r="AD656">
            <v>34429.229999999996</v>
          </cell>
          <cell r="AE656">
            <v>34429.229999999996</v>
          </cell>
          <cell r="AF656">
            <v>34429.229999999996</v>
          </cell>
          <cell r="AG656">
            <v>34429.229999999996</v>
          </cell>
          <cell r="AH656">
            <v>34429.229999999996</v>
          </cell>
          <cell r="AI656">
            <v>34429.229999999996</v>
          </cell>
          <cell r="AJ656">
            <v>34429.229999999996</v>
          </cell>
          <cell r="AK656">
            <v>0</v>
          </cell>
          <cell r="AL656">
            <v>0</v>
          </cell>
          <cell r="AM656">
            <v>0</v>
          </cell>
          <cell r="AN656">
            <v>0</v>
          </cell>
          <cell r="AO656">
            <v>0</v>
          </cell>
          <cell r="AP656">
            <v>0</v>
          </cell>
          <cell r="AQ656">
            <v>0</v>
          </cell>
          <cell r="AR656">
            <v>0</v>
          </cell>
          <cell r="AS656">
            <v>0</v>
          </cell>
          <cell r="AT656">
            <v>0</v>
          </cell>
          <cell r="AU656">
            <v>0</v>
          </cell>
          <cell r="AV656">
            <v>9895.82</v>
          </cell>
          <cell r="AW656">
            <v>0</v>
          </cell>
          <cell r="AX656">
            <v>77070</v>
          </cell>
          <cell r="AY656">
            <v>0</v>
          </cell>
          <cell r="AZ656">
            <v>1575</v>
          </cell>
          <cell r="BA656">
            <v>0</v>
          </cell>
          <cell r="BB656">
            <v>23724.98</v>
          </cell>
          <cell r="BC656">
            <v>0</v>
          </cell>
          <cell r="BD656">
            <v>9129.25</v>
          </cell>
          <cell r="BE656">
            <v>0</v>
          </cell>
          <cell r="BF656">
            <v>0</v>
          </cell>
          <cell r="BG656">
            <v>0</v>
          </cell>
          <cell r="BH656">
            <v>0</v>
          </cell>
          <cell r="BI656">
            <v>0</v>
          </cell>
          <cell r="BJ656">
            <v>0</v>
          </cell>
          <cell r="BK656">
            <v>0</v>
          </cell>
        </row>
        <row r="657">
          <cell r="L657" t="str">
            <v>8011531.805101.AIR</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30000</v>
          </cell>
          <cell r="AC657">
            <v>30000</v>
          </cell>
          <cell r="AD657">
            <v>30000</v>
          </cell>
          <cell r="AE657">
            <v>30000</v>
          </cell>
          <cell r="AF657">
            <v>30000</v>
          </cell>
          <cell r="AG657">
            <v>30000</v>
          </cell>
          <cell r="AH657">
            <v>30000</v>
          </cell>
          <cell r="AI657">
            <v>30000</v>
          </cell>
          <cell r="AJ657">
            <v>30000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30000</v>
          </cell>
          <cell r="BC657">
            <v>0</v>
          </cell>
          <cell r="BD657">
            <v>0</v>
          </cell>
          <cell r="BE657">
            <v>0</v>
          </cell>
          <cell r="BF657">
            <v>0</v>
          </cell>
          <cell r="BG657">
            <v>0</v>
          </cell>
          <cell r="BH657">
            <v>0</v>
          </cell>
          <cell r="BI657">
            <v>0</v>
          </cell>
          <cell r="BJ657">
            <v>0</v>
          </cell>
          <cell r="BK657">
            <v>0</v>
          </cell>
        </row>
        <row r="658">
          <cell r="L658" t="str">
            <v>8011531.805101.CAR</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L659" t="str">
            <v>8011531.805101.OTH</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L660" t="str">
            <v>8011531.805201</v>
          </cell>
          <cell r="M660">
            <v>925</v>
          </cell>
          <cell r="N660">
            <v>1050</v>
          </cell>
          <cell r="O660">
            <v>1050</v>
          </cell>
          <cell r="P660">
            <v>1050</v>
          </cell>
          <cell r="Q660">
            <v>1050</v>
          </cell>
          <cell r="R660">
            <v>1050</v>
          </cell>
          <cell r="S660">
            <v>17050</v>
          </cell>
          <cell r="T660">
            <v>17050</v>
          </cell>
          <cell r="U660">
            <v>17640</v>
          </cell>
          <cell r="V660">
            <v>17640</v>
          </cell>
          <cell r="W660">
            <v>17640</v>
          </cell>
          <cell r="X660">
            <v>18140</v>
          </cell>
          <cell r="Y660">
            <v>0</v>
          </cell>
          <cell r="Z660">
            <v>2777</v>
          </cell>
          <cell r="AA660">
            <v>2777</v>
          </cell>
          <cell r="AB660">
            <v>2777</v>
          </cell>
          <cell r="AC660">
            <v>2777</v>
          </cell>
          <cell r="AD660">
            <v>2777</v>
          </cell>
          <cell r="AE660">
            <v>3177</v>
          </cell>
          <cell r="AF660">
            <v>3177</v>
          </cell>
          <cell r="AG660">
            <v>3177</v>
          </cell>
          <cell r="AH660">
            <v>6027</v>
          </cell>
          <cell r="AI660">
            <v>6027</v>
          </cell>
          <cell r="AJ660">
            <v>8504.86</v>
          </cell>
          <cell r="AK660">
            <v>0</v>
          </cell>
          <cell r="AL660">
            <v>0</v>
          </cell>
          <cell r="AM660">
            <v>925</v>
          </cell>
          <cell r="AN660">
            <v>125</v>
          </cell>
          <cell r="AO660">
            <v>0</v>
          </cell>
          <cell r="AP660">
            <v>0</v>
          </cell>
          <cell r="AQ660">
            <v>0</v>
          </cell>
          <cell r="AR660">
            <v>0</v>
          </cell>
          <cell r="AS660">
            <v>16000</v>
          </cell>
          <cell r="AT660">
            <v>0</v>
          </cell>
          <cell r="AU660">
            <v>590</v>
          </cell>
          <cell r="AV660">
            <v>0</v>
          </cell>
          <cell r="AW660">
            <v>0</v>
          </cell>
          <cell r="AX660">
            <v>500</v>
          </cell>
          <cell r="AY660">
            <v>0</v>
          </cell>
          <cell r="AZ660">
            <v>2777</v>
          </cell>
          <cell r="BA660">
            <v>0</v>
          </cell>
          <cell r="BB660">
            <v>0</v>
          </cell>
          <cell r="BC660">
            <v>0</v>
          </cell>
          <cell r="BD660">
            <v>0</v>
          </cell>
          <cell r="BE660">
            <v>400</v>
          </cell>
          <cell r="BF660">
            <v>0</v>
          </cell>
          <cell r="BG660">
            <v>0</v>
          </cell>
          <cell r="BH660">
            <v>2850</v>
          </cell>
          <cell r="BI660">
            <v>0</v>
          </cell>
          <cell r="BJ660">
            <v>2477.86</v>
          </cell>
          <cell r="BK660">
            <v>0</v>
          </cell>
        </row>
        <row r="661">
          <cell r="L661" t="str">
            <v>8011531.806101.ACC</v>
          </cell>
          <cell r="M661">
            <v>0</v>
          </cell>
          <cell r="N661">
            <v>0</v>
          </cell>
          <cell r="O661">
            <v>0</v>
          </cell>
          <cell r="P661">
            <v>0</v>
          </cell>
          <cell r="Q661">
            <v>0</v>
          </cell>
          <cell r="R661">
            <v>0</v>
          </cell>
          <cell r="S661">
            <v>0</v>
          </cell>
          <cell r="T661">
            <v>150000</v>
          </cell>
          <cell r="U661">
            <v>194282.8</v>
          </cell>
          <cell r="V661">
            <v>44282.799999999988</v>
          </cell>
          <cell r="W661">
            <v>44282.799999999988</v>
          </cell>
          <cell r="X661">
            <v>221140.8</v>
          </cell>
          <cell r="Y661">
            <v>0</v>
          </cell>
          <cell r="Z661">
            <v>0</v>
          </cell>
          <cell r="AA661">
            <v>0</v>
          </cell>
          <cell r="AB661">
            <v>0</v>
          </cell>
          <cell r="AC661">
            <v>33017.199999999997</v>
          </cell>
          <cell r="AD661">
            <v>33017.199999999997</v>
          </cell>
          <cell r="AE661">
            <v>33017.199999999997</v>
          </cell>
          <cell r="AF661">
            <v>33017.199999999997</v>
          </cell>
          <cell r="AG661">
            <v>33017.199999999997</v>
          </cell>
          <cell r="AH661">
            <v>33017.199999999997</v>
          </cell>
          <cell r="AI661">
            <v>33017.199999999997</v>
          </cell>
          <cell r="AJ661">
            <v>33017.199999999997</v>
          </cell>
          <cell r="AK661">
            <v>0</v>
          </cell>
          <cell r="AL661">
            <v>0</v>
          </cell>
          <cell r="AM661">
            <v>0</v>
          </cell>
          <cell r="AN661">
            <v>0</v>
          </cell>
          <cell r="AO661">
            <v>0</v>
          </cell>
          <cell r="AP661">
            <v>0</v>
          </cell>
          <cell r="AQ661">
            <v>0</v>
          </cell>
          <cell r="AR661">
            <v>0</v>
          </cell>
          <cell r="AS661">
            <v>0</v>
          </cell>
          <cell r="AT661">
            <v>150000</v>
          </cell>
          <cell r="AU661">
            <v>44282.8</v>
          </cell>
          <cell r="AV661">
            <v>-150000</v>
          </cell>
          <cell r="AW661">
            <v>0</v>
          </cell>
          <cell r="AX661">
            <v>176858</v>
          </cell>
          <cell r="AY661">
            <v>0</v>
          </cell>
          <cell r="AZ661">
            <v>0</v>
          </cell>
          <cell r="BA661">
            <v>0</v>
          </cell>
          <cell r="BB661">
            <v>0</v>
          </cell>
          <cell r="BC661">
            <v>33017.199999999997</v>
          </cell>
          <cell r="BD661">
            <v>0</v>
          </cell>
          <cell r="BE661">
            <v>0</v>
          </cell>
          <cell r="BF661">
            <v>0</v>
          </cell>
          <cell r="BG661">
            <v>0</v>
          </cell>
          <cell r="BH661">
            <v>0</v>
          </cell>
          <cell r="BI661">
            <v>0</v>
          </cell>
          <cell r="BJ661">
            <v>0</v>
          </cell>
          <cell r="BK661">
            <v>0</v>
          </cell>
        </row>
        <row r="662">
          <cell r="L662" t="str">
            <v>8011531.806101.AIR</v>
          </cell>
          <cell r="M662">
            <v>0</v>
          </cell>
          <cell r="N662">
            <v>0</v>
          </cell>
          <cell r="O662">
            <v>0</v>
          </cell>
          <cell r="P662">
            <v>0</v>
          </cell>
          <cell r="Q662">
            <v>0</v>
          </cell>
          <cell r="R662">
            <v>0</v>
          </cell>
          <cell r="S662">
            <v>0</v>
          </cell>
          <cell r="T662">
            <v>0</v>
          </cell>
          <cell r="U662">
            <v>0</v>
          </cell>
          <cell r="V662">
            <v>137427</v>
          </cell>
          <cell r="W662">
            <v>137427</v>
          </cell>
          <cell r="X662">
            <v>137427</v>
          </cell>
          <cell r="Y662">
            <v>0</v>
          </cell>
          <cell r="Z662">
            <v>0</v>
          </cell>
          <cell r="AA662">
            <v>0</v>
          </cell>
          <cell r="AB662">
            <v>0</v>
          </cell>
          <cell r="AC662">
            <v>44000</v>
          </cell>
          <cell r="AD662">
            <v>37967</v>
          </cell>
          <cell r="AE662">
            <v>37967</v>
          </cell>
          <cell r="AF662">
            <v>37967</v>
          </cell>
          <cell r="AG662">
            <v>37967</v>
          </cell>
          <cell r="AH662">
            <v>37967</v>
          </cell>
          <cell r="AI662">
            <v>37967</v>
          </cell>
          <cell r="AJ662">
            <v>37967</v>
          </cell>
          <cell r="AK662">
            <v>0</v>
          </cell>
          <cell r="AL662">
            <v>0</v>
          </cell>
          <cell r="AM662">
            <v>0</v>
          </cell>
          <cell r="AN662">
            <v>0</v>
          </cell>
          <cell r="AO662">
            <v>0</v>
          </cell>
          <cell r="AP662">
            <v>0</v>
          </cell>
          <cell r="AQ662">
            <v>0</v>
          </cell>
          <cell r="AR662">
            <v>0</v>
          </cell>
          <cell r="AS662">
            <v>0</v>
          </cell>
          <cell r="AT662">
            <v>0</v>
          </cell>
          <cell r="AU662">
            <v>0</v>
          </cell>
          <cell r="AV662">
            <v>137427</v>
          </cell>
          <cell r="AW662">
            <v>0</v>
          </cell>
          <cell r="AX662">
            <v>0</v>
          </cell>
          <cell r="AY662">
            <v>0</v>
          </cell>
          <cell r="AZ662">
            <v>0</v>
          </cell>
          <cell r="BA662">
            <v>0</v>
          </cell>
          <cell r="BB662">
            <v>0</v>
          </cell>
          <cell r="BC662">
            <v>44000</v>
          </cell>
          <cell r="BD662">
            <v>-6033</v>
          </cell>
          <cell r="BE662">
            <v>0</v>
          </cell>
          <cell r="BF662">
            <v>0</v>
          </cell>
          <cell r="BG662">
            <v>0</v>
          </cell>
          <cell r="BH662">
            <v>0</v>
          </cell>
          <cell r="BI662">
            <v>0</v>
          </cell>
          <cell r="BJ662">
            <v>0</v>
          </cell>
          <cell r="BK662">
            <v>0</v>
          </cell>
        </row>
        <row r="663">
          <cell r="L663" t="str">
            <v>8011531.806101.CAR</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row>
        <row r="664">
          <cell r="L664" t="str">
            <v>8011531.806101.OTH</v>
          </cell>
          <cell r="M664">
            <v>0</v>
          </cell>
          <cell r="N664">
            <v>0</v>
          </cell>
          <cell r="O664">
            <v>0</v>
          </cell>
          <cell r="P664">
            <v>0</v>
          </cell>
          <cell r="Q664">
            <v>0</v>
          </cell>
          <cell r="R664">
            <v>0</v>
          </cell>
          <cell r="S664">
            <v>0</v>
          </cell>
          <cell r="T664">
            <v>3732.39</v>
          </cell>
          <cell r="U664">
            <v>3732.39</v>
          </cell>
          <cell r="V664">
            <v>3732.39</v>
          </cell>
          <cell r="W664">
            <v>3732.39</v>
          </cell>
          <cell r="X664">
            <v>21809.39</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3732.39</v>
          </cell>
          <cell r="AU664">
            <v>0</v>
          </cell>
          <cell r="AV664">
            <v>0</v>
          </cell>
          <cell r="AW664">
            <v>0</v>
          </cell>
          <cell r="AX664">
            <v>18077</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L665" t="str">
            <v>8011531.805102</v>
          </cell>
          <cell r="M665">
            <v>4050</v>
          </cell>
          <cell r="N665">
            <v>4050</v>
          </cell>
          <cell r="O665">
            <v>4150</v>
          </cell>
          <cell r="P665">
            <v>4150</v>
          </cell>
          <cell r="Q665">
            <v>6850</v>
          </cell>
          <cell r="R665">
            <v>16250</v>
          </cell>
          <cell r="S665">
            <v>16250</v>
          </cell>
          <cell r="T665">
            <v>16250</v>
          </cell>
          <cell r="U665">
            <v>16250</v>
          </cell>
          <cell r="V665">
            <v>16250</v>
          </cell>
          <cell r="W665">
            <v>16250</v>
          </cell>
          <cell r="X665">
            <v>16250</v>
          </cell>
          <cell r="Y665">
            <v>0</v>
          </cell>
          <cell r="Z665">
            <v>0</v>
          </cell>
          <cell r="AA665">
            <v>0</v>
          </cell>
          <cell r="AB665">
            <v>0</v>
          </cell>
          <cell r="AC665">
            <v>1400</v>
          </cell>
          <cell r="AD665">
            <v>1400</v>
          </cell>
          <cell r="AE665">
            <v>11650</v>
          </cell>
          <cell r="AF665">
            <v>11650</v>
          </cell>
          <cell r="AG665">
            <v>22950</v>
          </cell>
          <cell r="AH665">
            <v>26450</v>
          </cell>
          <cell r="AI665">
            <v>33250</v>
          </cell>
          <cell r="AJ665">
            <v>38450</v>
          </cell>
          <cell r="AK665">
            <v>1300</v>
          </cell>
          <cell r="AL665">
            <v>0</v>
          </cell>
          <cell r="AM665">
            <v>4050</v>
          </cell>
          <cell r="AN665">
            <v>0</v>
          </cell>
          <cell r="AO665">
            <v>100</v>
          </cell>
          <cell r="AP665">
            <v>0</v>
          </cell>
          <cell r="AQ665">
            <v>2700</v>
          </cell>
          <cell r="AR665">
            <v>9400</v>
          </cell>
          <cell r="AS665">
            <v>0</v>
          </cell>
          <cell r="AT665">
            <v>0</v>
          </cell>
          <cell r="AU665">
            <v>0</v>
          </cell>
          <cell r="AV665">
            <v>0</v>
          </cell>
          <cell r="AW665">
            <v>0</v>
          </cell>
          <cell r="AX665">
            <v>0</v>
          </cell>
          <cell r="AY665">
            <v>0</v>
          </cell>
          <cell r="AZ665">
            <v>0</v>
          </cell>
          <cell r="BA665">
            <v>0</v>
          </cell>
          <cell r="BB665">
            <v>0</v>
          </cell>
          <cell r="BC665">
            <v>1400</v>
          </cell>
          <cell r="BD665">
            <v>0</v>
          </cell>
          <cell r="BE665">
            <v>10250</v>
          </cell>
          <cell r="BF665">
            <v>0</v>
          </cell>
          <cell r="BG665">
            <v>11300</v>
          </cell>
          <cell r="BH665">
            <v>3500</v>
          </cell>
          <cell r="BI665">
            <v>6800</v>
          </cell>
          <cell r="BJ665">
            <v>5200</v>
          </cell>
          <cell r="BK665">
            <v>1300</v>
          </cell>
        </row>
        <row r="666">
          <cell r="L666" t="str">
            <v>8011531.814601</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row>
        <row r="667">
          <cell r="L667" t="str">
            <v>8011531.816001.MOTOR</v>
          </cell>
          <cell r="M667">
            <v>0</v>
          </cell>
          <cell r="N667">
            <v>0</v>
          </cell>
          <cell r="O667">
            <v>0</v>
          </cell>
          <cell r="P667">
            <v>0</v>
          </cell>
          <cell r="Q667">
            <v>0</v>
          </cell>
          <cell r="R667">
            <v>970</v>
          </cell>
          <cell r="S667">
            <v>970</v>
          </cell>
          <cell r="T667">
            <v>970</v>
          </cell>
          <cell r="U667">
            <v>970</v>
          </cell>
          <cell r="V667">
            <v>970</v>
          </cell>
          <cell r="W667">
            <v>970</v>
          </cell>
          <cell r="X667">
            <v>970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970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row>
        <row r="668">
          <cell r="L668" t="str">
            <v>8011531.816001.OTHER</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row>
        <row r="669">
          <cell r="L669" t="str">
            <v>8011531.816052</v>
          </cell>
          <cell r="M669">
            <v>0</v>
          </cell>
          <cell r="N669">
            <v>0</v>
          </cell>
          <cell r="O669">
            <v>0</v>
          </cell>
          <cell r="P669">
            <v>0</v>
          </cell>
          <cell r="Q669">
            <v>0</v>
          </cell>
          <cell r="R669">
            <v>0</v>
          </cell>
          <cell r="S669">
            <v>6000</v>
          </cell>
          <cell r="T669">
            <v>7024.95</v>
          </cell>
          <cell r="U669">
            <v>7024.95</v>
          </cell>
          <cell r="V669">
            <v>7024.95</v>
          </cell>
          <cell r="W669">
            <v>7024.95</v>
          </cell>
          <cell r="X669">
            <v>11524.95</v>
          </cell>
          <cell r="Y669">
            <v>0</v>
          </cell>
          <cell r="Z669">
            <v>0</v>
          </cell>
          <cell r="AA669">
            <v>0</v>
          </cell>
          <cell r="AB669">
            <v>0</v>
          </cell>
          <cell r="AC669">
            <v>0</v>
          </cell>
          <cell r="AD669">
            <v>0</v>
          </cell>
          <cell r="AE669">
            <v>0</v>
          </cell>
          <cell r="AF669">
            <v>1750</v>
          </cell>
          <cell r="AG669">
            <v>45136</v>
          </cell>
          <cell r="AH669">
            <v>55529.15</v>
          </cell>
          <cell r="AI669">
            <v>61899.15</v>
          </cell>
          <cell r="AJ669">
            <v>61899.15</v>
          </cell>
          <cell r="AK669">
            <v>0</v>
          </cell>
          <cell r="AL669">
            <v>0</v>
          </cell>
          <cell r="AM669">
            <v>0</v>
          </cell>
          <cell r="AN669">
            <v>0</v>
          </cell>
          <cell r="AO669">
            <v>0</v>
          </cell>
          <cell r="AP669">
            <v>0</v>
          </cell>
          <cell r="AQ669">
            <v>0</v>
          </cell>
          <cell r="AR669">
            <v>0</v>
          </cell>
          <cell r="AS669">
            <v>6000</v>
          </cell>
          <cell r="AT669">
            <v>1024.95</v>
          </cell>
          <cell r="AU669">
            <v>0</v>
          </cell>
          <cell r="AV669">
            <v>0</v>
          </cell>
          <cell r="AW669">
            <v>0</v>
          </cell>
          <cell r="AX669">
            <v>4500</v>
          </cell>
          <cell r="AY669">
            <v>0</v>
          </cell>
          <cell r="AZ669">
            <v>0</v>
          </cell>
          <cell r="BA669">
            <v>0</v>
          </cell>
          <cell r="BB669">
            <v>0</v>
          </cell>
          <cell r="BC669">
            <v>0</v>
          </cell>
          <cell r="BD669">
            <v>0</v>
          </cell>
          <cell r="BE669">
            <v>0</v>
          </cell>
          <cell r="BF669">
            <v>1750</v>
          </cell>
          <cell r="BG669">
            <v>43386</v>
          </cell>
          <cell r="BH669">
            <v>10393.15</v>
          </cell>
          <cell r="BI669">
            <v>6370</v>
          </cell>
          <cell r="BJ669">
            <v>0</v>
          </cell>
          <cell r="BK669">
            <v>0</v>
          </cell>
        </row>
        <row r="670">
          <cell r="L670" t="str">
            <v>8011531.820101</v>
          </cell>
          <cell r="M670">
            <v>2771.22</v>
          </cell>
          <cell r="N670">
            <v>7893.2099999999991</v>
          </cell>
          <cell r="O670">
            <v>9526.9199999999983</v>
          </cell>
          <cell r="P670">
            <v>11654.71</v>
          </cell>
          <cell r="Q670">
            <v>14692.99</v>
          </cell>
          <cell r="R670">
            <v>14692.99</v>
          </cell>
          <cell r="S670">
            <v>16377.2</v>
          </cell>
          <cell r="T670">
            <v>19007.64</v>
          </cell>
          <cell r="U670">
            <v>20131</v>
          </cell>
          <cell r="V670">
            <v>21428.04</v>
          </cell>
          <cell r="W670">
            <v>21428.04</v>
          </cell>
          <cell r="X670">
            <v>22897.850000000002</v>
          </cell>
          <cell r="Y670">
            <v>825.13</v>
          </cell>
          <cell r="Z670">
            <v>1716.74</v>
          </cell>
          <cell r="AA670">
            <v>2666.07</v>
          </cell>
          <cell r="AB670">
            <v>4051.21</v>
          </cell>
          <cell r="AC670">
            <v>6459.38</v>
          </cell>
          <cell r="AD670">
            <v>7584.25</v>
          </cell>
          <cell r="AE670">
            <v>8848.4699999999993</v>
          </cell>
          <cell r="AF670">
            <v>11577.289999999999</v>
          </cell>
          <cell r="AG670">
            <v>11577.289999999999</v>
          </cell>
          <cell r="AH670">
            <v>13519.4</v>
          </cell>
          <cell r="AI670">
            <v>15211.76</v>
          </cell>
          <cell r="AJ670">
            <v>20306.55</v>
          </cell>
          <cell r="AK670">
            <v>2666.28</v>
          </cell>
          <cell r="AL670">
            <v>0</v>
          </cell>
          <cell r="AM670">
            <v>2771.22</v>
          </cell>
          <cell r="AN670">
            <v>5121.99</v>
          </cell>
          <cell r="AO670">
            <v>1633.71</v>
          </cell>
          <cell r="AP670">
            <v>2127.79</v>
          </cell>
          <cell r="AQ670">
            <v>3038.28</v>
          </cell>
          <cell r="AR670">
            <v>0</v>
          </cell>
          <cell r="AS670">
            <v>1684.21</v>
          </cell>
          <cell r="AT670">
            <v>2630.44</v>
          </cell>
          <cell r="AU670">
            <v>1123.3599999999999</v>
          </cell>
          <cell r="AV670">
            <v>1297.04</v>
          </cell>
          <cell r="AW670">
            <v>0</v>
          </cell>
          <cell r="AX670">
            <v>1469.81</v>
          </cell>
          <cell r="AY670">
            <v>825.13</v>
          </cell>
          <cell r="AZ670">
            <v>891.61</v>
          </cell>
          <cell r="BA670">
            <v>949.33</v>
          </cell>
          <cell r="BB670">
            <v>1385.14</v>
          </cell>
          <cell r="BC670">
            <v>2408.17</v>
          </cell>
          <cell r="BD670">
            <v>1124.8699999999999</v>
          </cell>
          <cell r="BE670">
            <v>1264.22</v>
          </cell>
          <cell r="BF670">
            <v>2728.82</v>
          </cell>
          <cell r="BG670">
            <v>0</v>
          </cell>
          <cell r="BH670">
            <v>1942.11</v>
          </cell>
          <cell r="BI670">
            <v>1692.36</v>
          </cell>
          <cell r="BJ670">
            <v>5094.79</v>
          </cell>
          <cell r="BK670">
            <v>2666.28</v>
          </cell>
        </row>
        <row r="671">
          <cell r="L671" t="str">
            <v>8011531.816051</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10000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10000</v>
          </cell>
          <cell r="BK671">
            <v>0</v>
          </cell>
        </row>
        <row r="672">
          <cell r="L672" t="str">
            <v>8011531.822101</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row>
        <row r="673">
          <cell r="L673" t="str">
            <v>8011531.822602</v>
          </cell>
          <cell r="M673">
            <v>2820</v>
          </cell>
          <cell r="N673">
            <v>2955</v>
          </cell>
          <cell r="O673">
            <v>5585</v>
          </cell>
          <cell r="P673">
            <v>6435</v>
          </cell>
          <cell r="Q673">
            <v>6841</v>
          </cell>
          <cell r="R673">
            <v>8751</v>
          </cell>
          <cell r="S673">
            <v>17751</v>
          </cell>
          <cell r="T673">
            <v>21901</v>
          </cell>
          <cell r="U673">
            <v>24801</v>
          </cell>
          <cell r="V673">
            <v>24801</v>
          </cell>
          <cell r="W673">
            <v>29401</v>
          </cell>
          <cell r="X673">
            <v>77023.47</v>
          </cell>
          <cell r="Y673">
            <v>0</v>
          </cell>
          <cell r="Z673">
            <v>0</v>
          </cell>
          <cell r="AA673">
            <v>1200</v>
          </cell>
          <cell r="AB673">
            <v>1200</v>
          </cell>
          <cell r="AC673">
            <v>1700</v>
          </cell>
          <cell r="AD673">
            <v>1700</v>
          </cell>
          <cell r="AE673">
            <v>2200</v>
          </cell>
          <cell r="AF673">
            <v>2200</v>
          </cell>
          <cell r="AG673">
            <v>2200</v>
          </cell>
          <cell r="AH673">
            <v>2200</v>
          </cell>
          <cell r="AI673">
            <v>4068</v>
          </cell>
          <cell r="AJ673">
            <v>4068</v>
          </cell>
          <cell r="AK673">
            <v>0</v>
          </cell>
          <cell r="AL673">
            <v>0</v>
          </cell>
          <cell r="AM673">
            <v>2820</v>
          </cell>
          <cell r="AN673">
            <v>135</v>
          </cell>
          <cell r="AO673">
            <v>2630</v>
          </cell>
          <cell r="AP673">
            <v>850</v>
          </cell>
          <cell r="AQ673">
            <v>406</v>
          </cell>
          <cell r="AR673">
            <v>1910</v>
          </cell>
          <cell r="AS673">
            <v>9000</v>
          </cell>
          <cell r="AT673">
            <v>4150</v>
          </cell>
          <cell r="AU673">
            <v>2900</v>
          </cell>
          <cell r="AV673">
            <v>0</v>
          </cell>
          <cell r="AW673">
            <v>4600</v>
          </cell>
          <cell r="AX673">
            <v>47622.47</v>
          </cell>
          <cell r="AY673">
            <v>0</v>
          </cell>
          <cell r="AZ673">
            <v>0</v>
          </cell>
          <cell r="BA673">
            <v>1200</v>
          </cell>
          <cell r="BB673">
            <v>0</v>
          </cell>
          <cell r="BC673">
            <v>500</v>
          </cell>
          <cell r="BD673">
            <v>0</v>
          </cell>
          <cell r="BE673">
            <v>500</v>
          </cell>
          <cell r="BF673">
            <v>0</v>
          </cell>
          <cell r="BG673">
            <v>0</v>
          </cell>
          <cell r="BH673">
            <v>0</v>
          </cell>
          <cell r="BI673">
            <v>1868</v>
          </cell>
          <cell r="BJ673">
            <v>0</v>
          </cell>
          <cell r="BK673">
            <v>0</v>
          </cell>
        </row>
        <row r="674">
          <cell r="L674" t="str">
            <v>8011531.808401.OTHER</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v>0</v>
          </cell>
          <cell r="BK674">
            <v>0</v>
          </cell>
        </row>
        <row r="675">
          <cell r="L675" t="str">
            <v>8011531.801101.Wage</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row>
        <row r="676">
          <cell r="L676" t="str">
            <v>8011531.822603</v>
          </cell>
          <cell r="M676">
            <v>0</v>
          </cell>
          <cell r="N676">
            <v>2800</v>
          </cell>
          <cell r="O676">
            <v>2800</v>
          </cell>
          <cell r="P676">
            <v>2800</v>
          </cell>
          <cell r="Q676">
            <v>4200</v>
          </cell>
          <cell r="R676">
            <v>5600</v>
          </cell>
          <cell r="S676">
            <v>6626</v>
          </cell>
          <cell r="T676">
            <v>6626</v>
          </cell>
          <cell r="U676">
            <v>6626</v>
          </cell>
          <cell r="V676">
            <v>6626</v>
          </cell>
          <cell r="W676">
            <v>6626</v>
          </cell>
          <cell r="X676">
            <v>6626</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2800</v>
          </cell>
          <cell r="AO676">
            <v>0</v>
          </cell>
          <cell r="AP676">
            <v>0</v>
          </cell>
          <cell r="AQ676">
            <v>1400</v>
          </cell>
          <cell r="AR676">
            <v>1400</v>
          </cell>
          <cell r="AS676">
            <v>1026</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v>0</v>
          </cell>
          <cell r="BK676">
            <v>0</v>
          </cell>
        </row>
        <row r="677">
          <cell r="L677" t="str">
            <v>8011531.816002</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v>0</v>
          </cell>
          <cell r="BK677">
            <v>0</v>
          </cell>
        </row>
        <row r="678">
          <cell r="L678" t="str">
            <v>8011591.801101.BASIC</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33600</v>
          </cell>
          <cell r="AJ678">
            <v>67200</v>
          </cell>
          <cell r="AK678">
            <v>39312</v>
          </cell>
          <cell r="AL678">
            <v>0</v>
          </cell>
          <cell r="AM678">
            <v>0</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33600</v>
          </cell>
          <cell r="BJ678">
            <v>33600</v>
          </cell>
          <cell r="BK678">
            <v>39312</v>
          </cell>
        </row>
        <row r="679">
          <cell r="L679" t="str">
            <v>8011591.801101.DA</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10154</v>
          </cell>
          <cell r="AJ679">
            <v>20308</v>
          </cell>
          <cell r="AK679">
            <v>10154</v>
          </cell>
          <cell r="AL679">
            <v>0</v>
          </cell>
          <cell r="AM679">
            <v>0</v>
          </cell>
          <cell r="AN679">
            <v>0</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10154</v>
          </cell>
          <cell r="BJ679">
            <v>10154</v>
          </cell>
          <cell r="BK679">
            <v>10154</v>
          </cell>
        </row>
        <row r="680">
          <cell r="L680" t="str">
            <v>8011591.801101.DASE</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4368</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4368</v>
          </cell>
        </row>
        <row r="681">
          <cell r="L681" t="str">
            <v>8011591.801101.HOUSE</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row>
        <row r="682">
          <cell r="L682" t="str">
            <v>8011591.801101.LAUN</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row>
        <row r="683">
          <cell r="L683" t="str">
            <v>8011591.801101.LEAV</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13260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13260</v>
          </cell>
          <cell r="BK683">
            <v>0</v>
          </cell>
        </row>
        <row r="684">
          <cell r="L684" t="str">
            <v>8011591.801101.OT</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row>
        <row r="685">
          <cell r="L685" t="str">
            <v>8011591.801101.SHIFT</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row>
        <row r="686">
          <cell r="L686" t="str">
            <v>8011591.801101.OTH</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row>
        <row r="687">
          <cell r="L687" t="str">
            <v>8011591.801101.PF</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3360</v>
          </cell>
          <cell r="AJ687">
            <v>6720</v>
          </cell>
          <cell r="AK687">
            <v>3931</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3360</v>
          </cell>
          <cell r="BJ687">
            <v>3360</v>
          </cell>
          <cell r="BK687">
            <v>3931</v>
          </cell>
        </row>
        <row r="688">
          <cell r="L688" t="str">
            <v>8011591.801101.TEA</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row>
        <row r="689">
          <cell r="L689" t="str">
            <v>8011591.801101.WAGE</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row>
        <row r="690">
          <cell r="L690" t="str">
            <v>8011591.801102.BASIC</v>
          </cell>
          <cell r="M690">
            <v>157111</v>
          </cell>
          <cell r="N690">
            <v>312428</v>
          </cell>
          <cell r="O690">
            <v>461076</v>
          </cell>
          <cell r="P690">
            <v>724350</v>
          </cell>
          <cell r="Q690">
            <v>906153</v>
          </cell>
          <cell r="R690">
            <v>1095210</v>
          </cell>
          <cell r="S690">
            <v>1250098</v>
          </cell>
          <cell r="T690">
            <v>1410586</v>
          </cell>
          <cell r="U690">
            <v>1580650</v>
          </cell>
          <cell r="V690">
            <v>1741138</v>
          </cell>
          <cell r="W690">
            <v>1901626</v>
          </cell>
          <cell r="X690">
            <v>2062114</v>
          </cell>
          <cell r="Y690">
            <v>172337</v>
          </cell>
          <cell r="Z690">
            <v>344674</v>
          </cell>
          <cell r="AA690">
            <v>517011</v>
          </cell>
          <cell r="AB690">
            <v>689348</v>
          </cell>
          <cell r="AC690">
            <v>864840</v>
          </cell>
          <cell r="AD690">
            <v>1037808</v>
          </cell>
          <cell r="AE690">
            <v>1210776</v>
          </cell>
          <cell r="AF690">
            <v>1383744</v>
          </cell>
          <cell r="AG690">
            <v>1556712</v>
          </cell>
          <cell r="AH690">
            <v>1729680</v>
          </cell>
          <cell r="AI690">
            <v>1902648</v>
          </cell>
          <cell r="AJ690">
            <v>2074893</v>
          </cell>
          <cell r="AK690">
            <v>202373</v>
          </cell>
          <cell r="AL690">
            <v>0</v>
          </cell>
          <cell r="AM690">
            <v>157111</v>
          </cell>
          <cell r="AN690">
            <v>155317</v>
          </cell>
          <cell r="AO690">
            <v>148648</v>
          </cell>
          <cell r="AP690">
            <v>263274</v>
          </cell>
          <cell r="AQ690">
            <v>181803</v>
          </cell>
          <cell r="AR690">
            <v>189057</v>
          </cell>
          <cell r="AS690">
            <v>154888</v>
          </cell>
          <cell r="AT690">
            <v>160488</v>
          </cell>
          <cell r="AU690">
            <v>170064</v>
          </cell>
          <cell r="AV690">
            <v>160488</v>
          </cell>
          <cell r="AW690">
            <v>160488</v>
          </cell>
          <cell r="AX690">
            <v>160488</v>
          </cell>
          <cell r="AY690">
            <v>172337</v>
          </cell>
          <cell r="AZ690">
            <v>172337</v>
          </cell>
          <cell r="BA690">
            <v>172337</v>
          </cell>
          <cell r="BB690">
            <v>172337</v>
          </cell>
          <cell r="BC690">
            <v>175492</v>
          </cell>
          <cell r="BD690">
            <v>172968</v>
          </cell>
          <cell r="BE690">
            <v>172968</v>
          </cell>
          <cell r="BF690">
            <v>172968</v>
          </cell>
          <cell r="BG690">
            <v>172968</v>
          </cell>
          <cell r="BH690">
            <v>172968</v>
          </cell>
          <cell r="BI690">
            <v>172968</v>
          </cell>
          <cell r="BJ690">
            <v>172245</v>
          </cell>
          <cell r="BK690">
            <v>202373</v>
          </cell>
        </row>
        <row r="691">
          <cell r="L691" t="str">
            <v>8011591.801102.DA</v>
          </cell>
          <cell r="M691">
            <v>28400</v>
          </cell>
          <cell r="N691">
            <v>56800</v>
          </cell>
          <cell r="O691">
            <v>93467</v>
          </cell>
          <cell r="P691">
            <v>125417</v>
          </cell>
          <cell r="Q691">
            <v>157367</v>
          </cell>
          <cell r="R691">
            <v>189317</v>
          </cell>
          <cell r="S691">
            <v>217717</v>
          </cell>
          <cell r="T691">
            <v>246117</v>
          </cell>
          <cell r="U691">
            <v>274517</v>
          </cell>
          <cell r="V691">
            <v>302917</v>
          </cell>
          <cell r="W691">
            <v>331317</v>
          </cell>
          <cell r="X691">
            <v>359717</v>
          </cell>
          <cell r="Y691">
            <v>70859</v>
          </cell>
          <cell r="Z691">
            <v>141718</v>
          </cell>
          <cell r="AA691">
            <v>212577</v>
          </cell>
          <cell r="AB691">
            <v>283436</v>
          </cell>
          <cell r="AC691">
            <v>354495</v>
          </cell>
          <cell r="AD691">
            <v>425394</v>
          </cell>
          <cell r="AE691">
            <v>496293</v>
          </cell>
          <cell r="AF691">
            <v>567192</v>
          </cell>
          <cell r="AG691">
            <v>638091</v>
          </cell>
          <cell r="AH691">
            <v>708990</v>
          </cell>
          <cell r="AI691">
            <v>779889</v>
          </cell>
          <cell r="AJ691">
            <v>850788</v>
          </cell>
          <cell r="AK691">
            <v>70899</v>
          </cell>
          <cell r="AL691">
            <v>0</v>
          </cell>
          <cell r="AM691">
            <v>28400</v>
          </cell>
          <cell r="AN691">
            <v>28400</v>
          </cell>
          <cell r="AO691">
            <v>36667</v>
          </cell>
          <cell r="AP691">
            <v>31950</v>
          </cell>
          <cell r="AQ691">
            <v>31950</v>
          </cell>
          <cell r="AR691">
            <v>31950</v>
          </cell>
          <cell r="AS691">
            <v>28400</v>
          </cell>
          <cell r="AT691">
            <v>28400</v>
          </cell>
          <cell r="AU691">
            <v>28400</v>
          </cell>
          <cell r="AV691">
            <v>28400</v>
          </cell>
          <cell r="AW691">
            <v>28400</v>
          </cell>
          <cell r="AX691">
            <v>28400</v>
          </cell>
          <cell r="AY691">
            <v>70859</v>
          </cell>
          <cell r="AZ691">
            <v>70859</v>
          </cell>
          <cell r="BA691">
            <v>70859</v>
          </cell>
          <cell r="BB691">
            <v>70859</v>
          </cell>
          <cell r="BC691">
            <v>71059</v>
          </cell>
          <cell r="BD691">
            <v>70899</v>
          </cell>
          <cell r="BE691">
            <v>70899</v>
          </cell>
          <cell r="BF691">
            <v>70899</v>
          </cell>
          <cell r="BG691">
            <v>70899</v>
          </cell>
          <cell r="BH691">
            <v>70899</v>
          </cell>
          <cell r="BI691">
            <v>70899</v>
          </cell>
          <cell r="BJ691">
            <v>70899</v>
          </cell>
          <cell r="BK691">
            <v>70899</v>
          </cell>
        </row>
        <row r="692">
          <cell r="L692" t="str">
            <v>8011591.801102.DASE</v>
          </cell>
          <cell r="M692">
            <v>0</v>
          </cell>
          <cell r="N692">
            <v>0</v>
          </cell>
          <cell r="O692">
            <v>0</v>
          </cell>
          <cell r="P692">
            <v>0</v>
          </cell>
          <cell r="Q692">
            <v>0</v>
          </cell>
          <cell r="R692">
            <v>0</v>
          </cell>
          <cell r="S692">
            <v>0</v>
          </cell>
          <cell r="T692">
            <v>0</v>
          </cell>
          <cell r="U692">
            <v>160488</v>
          </cell>
          <cell r="V692">
            <v>160488</v>
          </cell>
          <cell r="W692">
            <v>160488</v>
          </cell>
          <cell r="X692">
            <v>160488</v>
          </cell>
          <cell r="Y692">
            <v>0</v>
          </cell>
          <cell r="Z692">
            <v>0</v>
          </cell>
          <cell r="AA692">
            <v>0</v>
          </cell>
          <cell r="AB692">
            <v>0</v>
          </cell>
          <cell r="AC692">
            <v>0</v>
          </cell>
          <cell r="AD692">
            <v>0</v>
          </cell>
          <cell r="AE692">
            <v>0</v>
          </cell>
          <cell r="AF692">
            <v>0</v>
          </cell>
          <cell r="AG692">
            <v>172968</v>
          </cell>
          <cell r="AH692">
            <v>172968</v>
          </cell>
          <cell r="AI692">
            <v>172968</v>
          </cell>
          <cell r="AJ692">
            <v>172968</v>
          </cell>
          <cell r="AK692">
            <v>22486</v>
          </cell>
          <cell r="AL692">
            <v>0</v>
          </cell>
          <cell r="AM692">
            <v>0</v>
          </cell>
          <cell r="AN692">
            <v>0</v>
          </cell>
          <cell r="AO692">
            <v>0</v>
          </cell>
          <cell r="AP692">
            <v>0</v>
          </cell>
          <cell r="AQ692">
            <v>0</v>
          </cell>
          <cell r="AR692">
            <v>0</v>
          </cell>
          <cell r="AS692">
            <v>0</v>
          </cell>
          <cell r="AT692">
            <v>0</v>
          </cell>
          <cell r="AU692">
            <v>160488</v>
          </cell>
          <cell r="AV692">
            <v>0</v>
          </cell>
          <cell r="AW692">
            <v>0</v>
          </cell>
          <cell r="AX692">
            <v>0</v>
          </cell>
          <cell r="AY692">
            <v>0</v>
          </cell>
          <cell r="AZ692">
            <v>0</v>
          </cell>
          <cell r="BA692">
            <v>0</v>
          </cell>
          <cell r="BB692">
            <v>0</v>
          </cell>
          <cell r="BC692">
            <v>0</v>
          </cell>
          <cell r="BD692">
            <v>0</v>
          </cell>
          <cell r="BE692">
            <v>0</v>
          </cell>
          <cell r="BF692">
            <v>0</v>
          </cell>
          <cell r="BG692">
            <v>172968</v>
          </cell>
          <cell r="BH692">
            <v>0</v>
          </cell>
          <cell r="BI692">
            <v>0</v>
          </cell>
          <cell r="BJ692">
            <v>0</v>
          </cell>
          <cell r="BK692">
            <v>22486</v>
          </cell>
        </row>
        <row r="693">
          <cell r="L693" t="str">
            <v>8011591.801102.HOUSE</v>
          </cell>
          <cell r="M693">
            <v>7100</v>
          </cell>
          <cell r="N693">
            <v>14200</v>
          </cell>
          <cell r="O693">
            <v>23303</v>
          </cell>
          <cell r="P693">
            <v>36913</v>
          </cell>
          <cell r="Q693">
            <v>46313</v>
          </cell>
          <cell r="R693">
            <v>56193</v>
          </cell>
          <cell r="S693">
            <v>64363</v>
          </cell>
          <cell r="T693">
            <v>73653</v>
          </cell>
          <cell r="U693">
            <v>84855</v>
          </cell>
          <cell r="V693">
            <v>94145</v>
          </cell>
          <cell r="W693">
            <v>103435</v>
          </cell>
          <cell r="X693">
            <v>112725</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7100</v>
          </cell>
          <cell r="AN693">
            <v>7100</v>
          </cell>
          <cell r="AO693">
            <v>9103</v>
          </cell>
          <cell r="AP693">
            <v>13610</v>
          </cell>
          <cell r="AQ693">
            <v>9400</v>
          </cell>
          <cell r="AR693">
            <v>9880</v>
          </cell>
          <cell r="AS693">
            <v>8170</v>
          </cell>
          <cell r="AT693">
            <v>9290</v>
          </cell>
          <cell r="AU693">
            <v>11202</v>
          </cell>
          <cell r="AV693">
            <v>9290</v>
          </cell>
          <cell r="AW693">
            <v>9290</v>
          </cell>
          <cell r="AX693">
            <v>9290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row>
        <row r="694">
          <cell r="L694" t="str">
            <v>8011591.801102.LAUN</v>
          </cell>
          <cell r="M694">
            <v>710</v>
          </cell>
          <cell r="N694">
            <v>1420</v>
          </cell>
          <cell r="O694">
            <v>2328</v>
          </cell>
          <cell r="P694">
            <v>25721</v>
          </cell>
          <cell r="Q694">
            <v>32276</v>
          </cell>
          <cell r="R694">
            <v>38831</v>
          </cell>
          <cell r="S694">
            <v>44646</v>
          </cell>
          <cell r="T694">
            <v>50461</v>
          </cell>
          <cell r="U694">
            <v>56276</v>
          </cell>
          <cell r="V694">
            <v>62091</v>
          </cell>
          <cell r="W694">
            <v>67906</v>
          </cell>
          <cell r="X694">
            <v>73721</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710</v>
          </cell>
          <cell r="AN694">
            <v>710</v>
          </cell>
          <cell r="AO694">
            <v>908</v>
          </cell>
          <cell r="AP694">
            <v>23393</v>
          </cell>
          <cell r="AQ694">
            <v>6555</v>
          </cell>
          <cell r="AR694">
            <v>6555</v>
          </cell>
          <cell r="AS694">
            <v>5815</v>
          </cell>
          <cell r="AT694">
            <v>5815</v>
          </cell>
          <cell r="AU694">
            <v>5815</v>
          </cell>
          <cell r="AV694">
            <v>5815</v>
          </cell>
          <cell r="AW694">
            <v>5815</v>
          </cell>
          <cell r="AX694">
            <v>5815</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row>
        <row r="695">
          <cell r="L695" t="str">
            <v>8011591.801102.LEAV</v>
          </cell>
          <cell r="M695">
            <v>0</v>
          </cell>
          <cell r="N695">
            <v>0</v>
          </cell>
          <cell r="O695">
            <v>0</v>
          </cell>
          <cell r="P695">
            <v>0</v>
          </cell>
          <cell r="Q695">
            <v>0</v>
          </cell>
          <cell r="R695">
            <v>0</v>
          </cell>
          <cell r="S695">
            <v>0</v>
          </cell>
          <cell r="T695">
            <v>0</v>
          </cell>
          <cell r="U695">
            <v>0</v>
          </cell>
          <cell r="V695">
            <v>0</v>
          </cell>
          <cell r="W695">
            <v>0</v>
          </cell>
          <cell r="X695">
            <v>126137</v>
          </cell>
          <cell r="Y695">
            <v>0</v>
          </cell>
          <cell r="Z695">
            <v>0</v>
          </cell>
          <cell r="AA695">
            <v>0</v>
          </cell>
          <cell r="AB695">
            <v>0</v>
          </cell>
          <cell r="AC695">
            <v>0</v>
          </cell>
          <cell r="AD695">
            <v>0</v>
          </cell>
          <cell r="AE695">
            <v>0</v>
          </cell>
          <cell r="AF695">
            <v>0</v>
          </cell>
          <cell r="AG695">
            <v>0</v>
          </cell>
          <cell r="AH695">
            <v>0</v>
          </cell>
          <cell r="AI695">
            <v>0</v>
          </cell>
          <cell r="AJ695">
            <v>132834</v>
          </cell>
          <cell r="AK695">
            <v>18617</v>
          </cell>
          <cell r="AL695">
            <v>0</v>
          </cell>
          <cell r="AM695">
            <v>0</v>
          </cell>
          <cell r="AN695">
            <v>0</v>
          </cell>
          <cell r="AO695">
            <v>0</v>
          </cell>
          <cell r="AP695">
            <v>0</v>
          </cell>
          <cell r="AQ695">
            <v>0</v>
          </cell>
          <cell r="AR695">
            <v>0</v>
          </cell>
          <cell r="AS695">
            <v>0</v>
          </cell>
          <cell r="AT695">
            <v>0</v>
          </cell>
          <cell r="AU695">
            <v>0</v>
          </cell>
          <cell r="AV695">
            <v>0</v>
          </cell>
          <cell r="AW695">
            <v>0</v>
          </cell>
          <cell r="AX695">
            <v>126137</v>
          </cell>
          <cell r="AY695">
            <v>0</v>
          </cell>
          <cell r="AZ695">
            <v>0</v>
          </cell>
          <cell r="BA695">
            <v>0</v>
          </cell>
          <cell r="BB695">
            <v>0</v>
          </cell>
          <cell r="BC695">
            <v>0</v>
          </cell>
          <cell r="BD695">
            <v>0</v>
          </cell>
          <cell r="BE695">
            <v>0</v>
          </cell>
          <cell r="BF695">
            <v>0</v>
          </cell>
          <cell r="BG695">
            <v>0</v>
          </cell>
          <cell r="BH695">
            <v>0</v>
          </cell>
          <cell r="BI695">
            <v>0</v>
          </cell>
          <cell r="BJ695">
            <v>132834</v>
          </cell>
          <cell r="BK695">
            <v>18617</v>
          </cell>
        </row>
        <row r="696">
          <cell r="L696" t="str">
            <v>8011591.801102.OT</v>
          </cell>
          <cell r="M696">
            <v>31036</v>
          </cell>
          <cell r="N696">
            <v>69946</v>
          </cell>
          <cell r="O696">
            <v>121745</v>
          </cell>
          <cell r="P696">
            <v>186037</v>
          </cell>
          <cell r="Q696">
            <v>296469</v>
          </cell>
          <cell r="R696">
            <v>386582</v>
          </cell>
          <cell r="S696">
            <v>492001</v>
          </cell>
          <cell r="T696">
            <v>538870</v>
          </cell>
          <cell r="U696">
            <v>573704</v>
          </cell>
          <cell r="V696">
            <v>607601</v>
          </cell>
          <cell r="W696">
            <v>625377</v>
          </cell>
          <cell r="X696">
            <v>625377</v>
          </cell>
          <cell r="Y696">
            <v>42868.62</v>
          </cell>
          <cell r="Z696">
            <v>85737.23000000001</v>
          </cell>
          <cell r="AA696">
            <v>128605.85</v>
          </cell>
          <cell r="AB696">
            <v>186395.47</v>
          </cell>
          <cell r="AC696">
            <v>269992.08999999997</v>
          </cell>
          <cell r="AD696">
            <v>372160.70999999996</v>
          </cell>
          <cell r="AE696">
            <v>470680.33999999997</v>
          </cell>
          <cell r="AF696">
            <v>487688.33999999997</v>
          </cell>
          <cell r="AG696">
            <v>519254.33999999997</v>
          </cell>
          <cell r="AH696">
            <v>549495.34</v>
          </cell>
          <cell r="AI696">
            <v>578245.34</v>
          </cell>
          <cell r="AJ696">
            <v>1063538.3399999999</v>
          </cell>
          <cell r="AK696">
            <v>2784</v>
          </cell>
          <cell r="AL696">
            <v>0</v>
          </cell>
          <cell r="AM696">
            <v>31036</v>
          </cell>
          <cell r="AN696">
            <v>38910</v>
          </cell>
          <cell r="AO696">
            <v>51799</v>
          </cell>
          <cell r="AP696">
            <v>64292</v>
          </cell>
          <cell r="AQ696">
            <v>110432</v>
          </cell>
          <cell r="AR696">
            <v>90113</v>
          </cell>
          <cell r="AS696">
            <v>105419</v>
          </cell>
          <cell r="AT696">
            <v>46869</v>
          </cell>
          <cell r="AU696">
            <v>34834</v>
          </cell>
          <cell r="AV696">
            <v>33897</v>
          </cell>
          <cell r="AW696">
            <v>17776</v>
          </cell>
          <cell r="AX696">
            <v>0</v>
          </cell>
          <cell r="AY696">
            <v>42868.62</v>
          </cell>
          <cell r="AZ696">
            <v>42868.61</v>
          </cell>
          <cell r="BA696">
            <v>42868.62</v>
          </cell>
          <cell r="BB696">
            <v>57789.62</v>
          </cell>
          <cell r="BC696">
            <v>83596.62</v>
          </cell>
          <cell r="BD696">
            <v>102168.62</v>
          </cell>
          <cell r="BE696">
            <v>98519.63</v>
          </cell>
          <cell r="BF696">
            <v>17008</v>
          </cell>
          <cell r="BG696">
            <v>31566</v>
          </cell>
          <cell r="BH696">
            <v>30241</v>
          </cell>
          <cell r="BI696">
            <v>28750</v>
          </cell>
          <cell r="BJ696">
            <v>485293</v>
          </cell>
          <cell r="BK696">
            <v>2784</v>
          </cell>
        </row>
        <row r="697">
          <cell r="L697" t="str">
            <v>8011591.801102.SHIFT</v>
          </cell>
          <cell r="M697">
            <v>0</v>
          </cell>
          <cell r="N697">
            <v>2205</v>
          </cell>
          <cell r="O697">
            <v>8915</v>
          </cell>
          <cell r="P697">
            <v>20125</v>
          </cell>
          <cell r="Q697">
            <v>32505</v>
          </cell>
          <cell r="R697">
            <v>44275</v>
          </cell>
          <cell r="S697">
            <v>58835</v>
          </cell>
          <cell r="T697">
            <v>66405</v>
          </cell>
          <cell r="U697">
            <v>75495</v>
          </cell>
          <cell r="V697">
            <v>86750</v>
          </cell>
          <cell r="W697">
            <v>93365</v>
          </cell>
          <cell r="X697">
            <v>99170</v>
          </cell>
          <cell r="Y697">
            <v>0</v>
          </cell>
          <cell r="Z697">
            <v>1725</v>
          </cell>
          <cell r="AA697">
            <v>3800</v>
          </cell>
          <cell r="AB697">
            <v>10045</v>
          </cell>
          <cell r="AC697">
            <v>18515</v>
          </cell>
          <cell r="AD697">
            <v>28070</v>
          </cell>
          <cell r="AE697">
            <v>41625</v>
          </cell>
          <cell r="AF697">
            <v>48610</v>
          </cell>
          <cell r="AG697">
            <v>56170</v>
          </cell>
          <cell r="AH697">
            <v>64595</v>
          </cell>
          <cell r="AI697">
            <v>70360</v>
          </cell>
          <cell r="AJ697">
            <v>73730</v>
          </cell>
          <cell r="AK697">
            <v>3390</v>
          </cell>
          <cell r="AL697">
            <v>0</v>
          </cell>
          <cell r="AM697">
            <v>0</v>
          </cell>
          <cell r="AN697">
            <v>2205</v>
          </cell>
          <cell r="AO697">
            <v>6710</v>
          </cell>
          <cell r="AP697">
            <v>11210</v>
          </cell>
          <cell r="AQ697">
            <v>12380</v>
          </cell>
          <cell r="AR697">
            <v>11770</v>
          </cell>
          <cell r="AS697">
            <v>14560</v>
          </cell>
          <cell r="AT697">
            <v>7570</v>
          </cell>
          <cell r="AU697">
            <v>9090</v>
          </cell>
          <cell r="AV697">
            <v>11255</v>
          </cell>
          <cell r="AW697">
            <v>6615</v>
          </cell>
          <cell r="AX697">
            <v>5805</v>
          </cell>
          <cell r="AY697">
            <v>0</v>
          </cell>
          <cell r="AZ697">
            <v>1725</v>
          </cell>
          <cell r="BA697">
            <v>2075</v>
          </cell>
          <cell r="BB697">
            <v>6245</v>
          </cell>
          <cell r="BC697">
            <v>8470</v>
          </cell>
          <cell r="BD697">
            <v>9555</v>
          </cell>
          <cell r="BE697">
            <v>13555</v>
          </cell>
          <cell r="BF697">
            <v>6985</v>
          </cell>
          <cell r="BG697">
            <v>7560</v>
          </cell>
          <cell r="BH697">
            <v>8425</v>
          </cell>
          <cell r="BI697">
            <v>5765</v>
          </cell>
          <cell r="BJ697">
            <v>3370</v>
          </cell>
          <cell r="BK697">
            <v>3390</v>
          </cell>
        </row>
        <row r="698">
          <cell r="L698" t="str">
            <v>8011591.801102.OTH</v>
          </cell>
          <cell r="M698">
            <v>708</v>
          </cell>
          <cell r="N698">
            <v>1416</v>
          </cell>
          <cell r="O698">
            <v>2124</v>
          </cell>
          <cell r="P698">
            <v>2832</v>
          </cell>
          <cell r="Q698">
            <v>3540</v>
          </cell>
          <cell r="R698">
            <v>4248</v>
          </cell>
          <cell r="S698">
            <v>4602</v>
          </cell>
          <cell r="T698">
            <v>4956</v>
          </cell>
          <cell r="U698">
            <v>5310</v>
          </cell>
          <cell r="V698">
            <v>5664</v>
          </cell>
          <cell r="W698">
            <v>6018</v>
          </cell>
          <cell r="X698">
            <v>6372</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708</v>
          </cell>
          <cell r="AN698">
            <v>708</v>
          </cell>
          <cell r="AO698">
            <v>708</v>
          </cell>
          <cell r="AP698">
            <v>708</v>
          </cell>
          <cell r="AQ698">
            <v>708</v>
          </cell>
          <cell r="AR698">
            <v>708</v>
          </cell>
          <cell r="AS698">
            <v>354</v>
          </cell>
          <cell r="AT698">
            <v>354</v>
          </cell>
          <cell r="AU698">
            <v>354</v>
          </cell>
          <cell r="AV698">
            <v>354</v>
          </cell>
          <cell r="AW698">
            <v>354</v>
          </cell>
          <cell r="AX698">
            <v>354</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row>
        <row r="699">
          <cell r="L699" t="str">
            <v>8011591.801102.PF</v>
          </cell>
          <cell r="M699">
            <v>14911</v>
          </cell>
          <cell r="N699">
            <v>29643</v>
          </cell>
          <cell r="O699">
            <v>44554</v>
          </cell>
          <cell r="P699">
            <v>70189</v>
          </cell>
          <cell r="Q699">
            <v>87861</v>
          </cell>
          <cell r="R699">
            <v>106253</v>
          </cell>
          <cell r="S699">
            <v>121233</v>
          </cell>
          <cell r="T699">
            <v>136703</v>
          </cell>
          <cell r="U699">
            <v>154364</v>
          </cell>
          <cell r="V699">
            <v>170414</v>
          </cell>
          <cell r="W699">
            <v>186464</v>
          </cell>
          <cell r="X699">
            <v>202514</v>
          </cell>
          <cell r="Y699">
            <v>17233</v>
          </cell>
          <cell r="Z699">
            <v>34466</v>
          </cell>
          <cell r="AA699">
            <v>51699</v>
          </cell>
          <cell r="AB699">
            <v>68932</v>
          </cell>
          <cell r="AC699">
            <v>86480</v>
          </cell>
          <cell r="AD699">
            <v>103776</v>
          </cell>
          <cell r="AE699">
            <v>121072</v>
          </cell>
          <cell r="AF699">
            <v>138368</v>
          </cell>
          <cell r="AG699">
            <v>155664</v>
          </cell>
          <cell r="AH699">
            <v>172960</v>
          </cell>
          <cell r="AI699">
            <v>190256</v>
          </cell>
          <cell r="AJ699">
            <v>207480</v>
          </cell>
          <cell r="AK699">
            <v>20237</v>
          </cell>
          <cell r="AL699">
            <v>0</v>
          </cell>
          <cell r="AM699">
            <v>14911</v>
          </cell>
          <cell r="AN699">
            <v>14732</v>
          </cell>
          <cell r="AO699">
            <v>14911</v>
          </cell>
          <cell r="AP699">
            <v>25635</v>
          </cell>
          <cell r="AQ699">
            <v>17672</v>
          </cell>
          <cell r="AR699">
            <v>18392</v>
          </cell>
          <cell r="AS699">
            <v>14980</v>
          </cell>
          <cell r="AT699">
            <v>15470</v>
          </cell>
          <cell r="AU699">
            <v>17661</v>
          </cell>
          <cell r="AV699">
            <v>16050</v>
          </cell>
          <cell r="AW699">
            <v>16050</v>
          </cell>
          <cell r="AX699">
            <v>16050</v>
          </cell>
          <cell r="AY699">
            <v>17233</v>
          </cell>
          <cell r="AZ699">
            <v>17233</v>
          </cell>
          <cell r="BA699">
            <v>17233</v>
          </cell>
          <cell r="BB699">
            <v>17233</v>
          </cell>
          <cell r="BC699">
            <v>17548</v>
          </cell>
          <cell r="BD699">
            <v>17296</v>
          </cell>
          <cell r="BE699">
            <v>17296</v>
          </cell>
          <cell r="BF699">
            <v>17296</v>
          </cell>
          <cell r="BG699">
            <v>17296</v>
          </cell>
          <cell r="BH699">
            <v>17296</v>
          </cell>
          <cell r="BI699">
            <v>17296</v>
          </cell>
          <cell r="BJ699">
            <v>17224</v>
          </cell>
          <cell r="BK699">
            <v>20237</v>
          </cell>
        </row>
        <row r="700">
          <cell r="L700" t="str">
            <v>8011591.801102.TEA</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row>
        <row r="701">
          <cell r="L701" t="str">
            <v>8011591.803301</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row>
        <row r="702">
          <cell r="L702" t="str">
            <v>8011591.803303</v>
          </cell>
          <cell r="M702">
            <v>23942</v>
          </cell>
          <cell r="N702">
            <v>156281</v>
          </cell>
          <cell r="O702">
            <v>288620</v>
          </cell>
          <cell r="P702">
            <v>420959</v>
          </cell>
          <cell r="Q702">
            <v>553298</v>
          </cell>
          <cell r="R702">
            <v>685637</v>
          </cell>
          <cell r="S702">
            <v>1275232.27</v>
          </cell>
          <cell r="T702">
            <v>1432253.87</v>
          </cell>
          <cell r="U702">
            <v>1589275.4700000002</v>
          </cell>
          <cell r="V702">
            <v>1746297.0700000003</v>
          </cell>
          <cell r="W702">
            <v>1903318.6700000004</v>
          </cell>
          <cell r="X702">
            <v>946880.67000000039</v>
          </cell>
          <cell r="Y702">
            <v>86797</v>
          </cell>
          <cell r="Z702">
            <v>173594</v>
          </cell>
          <cell r="AA702">
            <v>260391</v>
          </cell>
          <cell r="AB702">
            <v>347188</v>
          </cell>
          <cell r="AC702">
            <v>433985</v>
          </cell>
          <cell r="AD702">
            <v>520782</v>
          </cell>
          <cell r="AE702">
            <v>663290.5</v>
          </cell>
          <cell r="AF702">
            <v>703215.7</v>
          </cell>
          <cell r="AG702">
            <v>743140.89999999991</v>
          </cell>
          <cell r="AH702">
            <v>783066.09999999986</v>
          </cell>
          <cell r="AI702">
            <v>822991.29999999981</v>
          </cell>
          <cell r="AJ702">
            <v>862916.49999999977</v>
          </cell>
          <cell r="AK702">
            <v>0</v>
          </cell>
          <cell r="AL702">
            <v>0</v>
          </cell>
          <cell r="AM702">
            <v>23942</v>
          </cell>
          <cell r="AN702">
            <v>132339</v>
          </cell>
          <cell r="AO702">
            <v>132339</v>
          </cell>
          <cell r="AP702">
            <v>132339</v>
          </cell>
          <cell r="AQ702">
            <v>132339</v>
          </cell>
          <cell r="AR702">
            <v>132339</v>
          </cell>
          <cell r="AS702">
            <v>589595.27</v>
          </cell>
          <cell r="AT702">
            <v>157021.6</v>
          </cell>
          <cell r="AU702">
            <v>157021.6</v>
          </cell>
          <cell r="AV702">
            <v>157021.6</v>
          </cell>
          <cell r="AW702">
            <v>157021.6</v>
          </cell>
          <cell r="AX702">
            <v>-956438</v>
          </cell>
          <cell r="AY702">
            <v>86797</v>
          </cell>
          <cell r="AZ702">
            <v>86797</v>
          </cell>
          <cell r="BA702">
            <v>86797</v>
          </cell>
          <cell r="BB702">
            <v>86797</v>
          </cell>
          <cell r="BC702">
            <v>86797</v>
          </cell>
          <cell r="BD702">
            <v>86797</v>
          </cell>
          <cell r="BE702">
            <v>142508.5</v>
          </cell>
          <cell r="BF702">
            <v>39925.199999999997</v>
          </cell>
          <cell r="BG702">
            <v>39925.199999999997</v>
          </cell>
          <cell r="BH702">
            <v>39925.199999999997</v>
          </cell>
          <cell r="BI702">
            <v>39925.199999999997</v>
          </cell>
          <cell r="BJ702">
            <v>39925.199999999997</v>
          </cell>
          <cell r="BK702">
            <v>0</v>
          </cell>
        </row>
        <row r="703">
          <cell r="L703" t="str">
            <v>8011591.803302</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row>
        <row r="704">
          <cell r="L704" t="str">
            <v>8011591.803901</v>
          </cell>
          <cell r="M704">
            <v>10640</v>
          </cell>
          <cell r="N704">
            <v>22110</v>
          </cell>
          <cell r="O704">
            <v>35515</v>
          </cell>
          <cell r="P704">
            <v>48827</v>
          </cell>
          <cell r="Q704">
            <v>74214</v>
          </cell>
          <cell r="R704">
            <v>108290</v>
          </cell>
          <cell r="S704">
            <v>121395</v>
          </cell>
          <cell r="T704">
            <v>134776</v>
          </cell>
          <cell r="U704">
            <v>148951</v>
          </cell>
          <cell r="V704">
            <v>162498</v>
          </cell>
          <cell r="W704">
            <v>176045</v>
          </cell>
          <cell r="X704">
            <v>189579</v>
          </cell>
          <cell r="Y704">
            <v>15718</v>
          </cell>
          <cell r="Z704">
            <v>31436</v>
          </cell>
          <cell r="AA704">
            <v>43883</v>
          </cell>
          <cell r="AB704">
            <v>58263</v>
          </cell>
          <cell r="AC704">
            <v>69724</v>
          </cell>
          <cell r="AD704">
            <v>86955</v>
          </cell>
          <cell r="AE704">
            <v>103076</v>
          </cell>
          <cell r="AF704">
            <v>118778</v>
          </cell>
          <cell r="AG704">
            <v>132255</v>
          </cell>
          <cell r="AH704">
            <v>145732</v>
          </cell>
          <cell r="AI704">
            <v>160614</v>
          </cell>
          <cell r="AJ704">
            <v>177300</v>
          </cell>
          <cell r="AK704">
            <v>14959</v>
          </cell>
          <cell r="AL704">
            <v>0</v>
          </cell>
          <cell r="AM704">
            <v>10640</v>
          </cell>
          <cell r="AN704">
            <v>11470</v>
          </cell>
          <cell r="AO704">
            <v>13405</v>
          </cell>
          <cell r="AP704">
            <v>13312</v>
          </cell>
          <cell r="AQ704">
            <v>25387</v>
          </cell>
          <cell r="AR704">
            <v>34076</v>
          </cell>
          <cell r="AS704">
            <v>13105</v>
          </cell>
          <cell r="AT704">
            <v>13381</v>
          </cell>
          <cell r="AU704">
            <v>14175</v>
          </cell>
          <cell r="AV704">
            <v>13547</v>
          </cell>
          <cell r="AW704">
            <v>13547</v>
          </cell>
          <cell r="AX704">
            <v>13534</v>
          </cell>
          <cell r="AY704">
            <v>15718</v>
          </cell>
          <cell r="AZ704">
            <v>15718</v>
          </cell>
          <cell r="BA704">
            <v>12447</v>
          </cell>
          <cell r="BB704">
            <v>14380</v>
          </cell>
          <cell r="BC704">
            <v>11461</v>
          </cell>
          <cell r="BD704">
            <v>17231</v>
          </cell>
          <cell r="BE704">
            <v>16121</v>
          </cell>
          <cell r="BF704">
            <v>15702</v>
          </cell>
          <cell r="BG704">
            <v>13477</v>
          </cell>
          <cell r="BH704">
            <v>13477</v>
          </cell>
          <cell r="BI704">
            <v>14882</v>
          </cell>
          <cell r="BJ704">
            <v>16686</v>
          </cell>
          <cell r="BK704">
            <v>14959</v>
          </cell>
        </row>
        <row r="705">
          <cell r="L705" t="str">
            <v>8011591.803902</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row>
        <row r="706">
          <cell r="L706" t="str">
            <v>8011591.803903</v>
          </cell>
          <cell r="M706">
            <v>105</v>
          </cell>
          <cell r="N706">
            <v>602</v>
          </cell>
          <cell r="O706">
            <v>602</v>
          </cell>
          <cell r="P706">
            <v>602</v>
          </cell>
          <cell r="Q706">
            <v>602</v>
          </cell>
          <cell r="R706">
            <v>5692</v>
          </cell>
          <cell r="S706">
            <v>7542</v>
          </cell>
          <cell r="T706">
            <v>11742</v>
          </cell>
          <cell r="U706">
            <v>13084.84</v>
          </cell>
          <cell r="V706">
            <v>13084.84</v>
          </cell>
          <cell r="W706">
            <v>17546.84</v>
          </cell>
          <cell r="X706">
            <v>21789.84</v>
          </cell>
          <cell r="Y706">
            <v>4455</v>
          </cell>
          <cell r="Z706">
            <v>7080</v>
          </cell>
          <cell r="AA706">
            <v>10672</v>
          </cell>
          <cell r="AB706">
            <v>10672</v>
          </cell>
          <cell r="AC706">
            <v>20587</v>
          </cell>
          <cell r="AD706">
            <v>27147</v>
          </cell>
          <cell r="AE706">
            <v>31508</v>
          </cell>
          <cell r="AF706">
            <v>33506</v>
          </cell>
          <cell r="AG706">
            <v>46862</v>
          </cell>
          <cell r="AH706">
            <v>46862</v>
          </cell>
          <cell r="AI706">
            <v>46862</v>
          </cell>
          <cell r="AJ706">
            <v>55003</v>
          </cell>
          <cell r="AK706">
            <v>0</v>
          </cell>
          <cell r="AL706">
            <v>0</v>
          </cell>
          <cell r="AM706">
            <v>105</v>
          </cell>
          <cell r="AN706">
            <v>497</v>
          </cell>
          <cell r="AO706">
            <v>0</v>
          </cell>
          <cell r="AP706">
            <v>0</v>
          </cell>
          <cell r="AQ706">
            <v>0</v>
          </cell>
          <cell r="AR706">
            <v>5090</v>
          </cell>
          <cell r="AS706">
            <v>1850</v>
          </cell>
          <cell r="AT706">
            <v>4200</v>
          </cell>
          <cell r="AU706">
            <v>1342.84</v>
          </cell>
          <cell r="AV706">
            <v>0</v>
          </cell>
          <cell r="AW706">
            <v>4462</v>
          </cell>
          <cell r="AX706">
            <v>4243</v>
          </cell>
          <cell r="AY706">
            <v>4455</v>
          </cell>
          <cell r="AZ706">
            <v>2625</v>
          </cell>
          <cell r="BA706">
            <v>3592</v>
          </cell>
          <cell r="BB706">
            <v>0</v>
          </cell>
          <cell r="BC706">
            <v>9915</v>
          </cell>
          <cell r="BD706">
            <v>6560</v>
          </cell>
          <cell r="BE706">
            <v>4361</v>
          </cell>
          <cell r="BF706">
            <v>1998</v>
          </cell>
          <cell r="BG706">
            <v>13356</v>
          </cell>
          <cell r="BH706">
            <v>0</v>
          </cell>
          <cell r="BI706">
            <v>0</v>
          </cell>
          <cell r="BJ706">
            <v>8141</v>
          </cell>
          <cell r="BK706">
            <v>0</v>
          </cell>
        </row>
        <row r="707">
          <cell r="L707" t="str">
            <v>8011591.804301</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70060</v>
          </cell>
          <cell r="AE707">
            <v>140120</v>
          </cell>
          <cell r="AF707">
            <v>140120</v>
          </cell>
          <cell r="AG707">
            <v>140120</v>
          </cell>
          <cell r="AH707">
            <v>140120</v>
          </cell>
          <cell r="AI707">
            <v>140120</v>
          </cell>
          <cell r="AJ707">
            <v>140120</v>
          </cell>
          <cell r="AK707">
            <v>0</v>
          </cell>
          <cell r="AL707">
            <v>0</v>
          </cell>
          <cell r="AM707">
            <v>0</v>
          </cell>
          <cell r="AN707">
            <v>0</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70060</v>
          </cell>
          <cell r="BE707">
            <v>70060</v>
          </cell>
          <cell r="BF707">
            <v>0</v>
          </cell>
          <cell r="BG707">
            <v>0</v>
          </cell>
          <cell r="BH707">
            <v>0</v>
          </cell>
          <cell r="BI707">
            <v>0</v>
          </cell>
          <cell r="BJ707">
            <v>0</v>
          </cell>
          <cell r="BK707">
            <v>0</v>
          </cell>
        </row>
        <row r="708">
          <cell r="L708" t="str">
            <v>8011591.805101.ACC</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L709" t="str">
            <v>8011591.805101.AIR</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L710" t="str">
            <v>8011591.805101.CAR</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L711" t="str">
            <v>8011591.814101</v>
          </cell>
          <cell r="M711">
            <v>274380</v>
          </cell>
          <cell r="N711">
            <v>533760</v>
          </cell>
          <cell r="O711">
            <v>793140</v>
          </cell>
          <cell r="P711">
            <v>1319709.8799999999</v>
          </cell>
          <cell r="Q711">
            <v>1780887.38</v>
          </cell>
          <cell r="R711">
            <v>2097064.88</v>
          </cell>
          <cell r="S711">
            <v>2568952.38</v>
          </cell>
          <cell r="T711">
            <v>3015129.88</v>
          </cell>
          <cell r="U711">
            <v>3348307.38</v>
          </cell>
          <cell r="V711">
            <v>3681484.38</v>
          </cell>
          <cell r="W711">
            <v>3999662.38</v>
          </cell>
          <cell r="X711">
            <v>4347839.51</v>
          </cell>
          <cell r="Y711">
            <v>160962.5</v>
          </cell>
          <cell r="Z711">
            <v>447140</v>
          </cell>
          <cell r="AA711">
            <v>787312.71</v>
          </cell>
          <cell r="AB711">
            <v>956416.71</v>
          </cell>
          <cell r="AC711">
            <v>1125521.08</v>
          </cell>
          <cell r="AD711">
            <v>1293698.58</v>
          </cell>
          <cell r="AE711">
            <v>1413641.58</v>
          </cell>
          <cell r="AF711">
            <v>1519819.08</v>
          </cell>
          <cell r="AG711">
            <v>1625996.58</v>
          </cell>
          <cell r="AH711">
            <v>1766734.08</v>
          </cell>
          <cell r="AI711">
            <v>2003031.6600000001</v>
          </cell>
          <cell r="AJ711">
            <v>2159695.66</v>
          </cell>
          <cell r="AK711">
            <v>109295.13</v>
          </cell>
          <cell r="AL711">
            <v>0</v>
          </cell>
          <cell r="AM711">
            <v>274380</v>
          </cell>
          <cell r="AN711">
            <v>259380</v>
          </cell>
          <cell r="AO711">
            <v>259380</v>
          </cell>
          <cell r="AP711">
            <v>526569.88</v>
          </cell>
          <cell r="AQ711">
            <v>461177.5</v>
          </cell>
          <cell r="AR711">
            <v>316177.5</v>
          </cell>
          <cell r="AS711">
            <v>471887.5</v>
          </cell>
          <cell r="AT711">
            <v>446177.5</v>
          </cell>
          <cell r="AU711">
            <v>333177.5</v>
          </cell>
          <cell r="AV711">
            <v>333177</v>
          </cell>
          <cell r="AW711">
            <v>318178</v>
          </cell>
          <cell r="AX711">
            <v>348177.13</v>
          </cell>
          <cell r="AY711">
            <v>160962.5</v>
          </cell>
          <cell r="AZ711">
            <v>286177.5</v>
          </cell>
          <cell r="BA711">
            <v>340172.71</v>
          </cell>
          <cell r="BB711">
            <v>169104</v>
          </cell>
          <cell r="BC711">
            <v>169104.37</v>
          </cell>
          <cell r="BD711">
            <v>168177.5</v>
          </cell>
          <cell r="BE711">
            <v>119943</v>
          </cell>
          <cell r="BF711">
            <v>106177.5</v>
          </cell>
          <cell r="BG711">
            <v>106177.5</v>
          </cell>
          <cell r="BH711">
            <v>140737.5</v>
          </cell>
          <cell r="BI711">
            <v>236297.58</v>
          </cell>
          <cell r="BJ711">
            <v>156664</v>
          </cell>
          <cell r="BK711">
            <v>109295.13</v>
          </cell>
        </row>
        <row r="712">
          <cell r="L712" t="str">
            <v>8011591.803904</v>
          </cell>
          <cell r="M712">
            <v>0</v>
          </cell>
          <cell r="N712">
            <v>0</v>
          </cell>
          <cell r="O712">
            <v>0</v>
          </cell>
          <cell r="P712">
            <v>0</v>
          </cell>
          <cell r="Q712">
            <v>0</v>
          </cell>
          <cell r="R712">
            <v>3900</v>
          </cell>
          <cell r="S712">
            <v>3900</v>
          </cell>
          <cell r="T712">
            <v>3900</v>
          </cell>
          <cell r="U712">
            <v>3900</v>
          </cell>
          <cell r="V712">
            <v>3900</v>
          </cell>
          <cell r="W712">
            <v>3900</v>
          </cell>
          <cell r="X712">
            <v>3900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3900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L713" t="str">
            <v>8011591.803905</v>
          </cell>
          <cell r="M713">
            <v>27600</v>
          </cell>
          <cell r="N713">
            <v>55200</v>
          </cell>
          <cell r="O713">
            <v>90485</v>
          </cell>
          <cell r="P713">
            <v>121385</v>
          </cell>
          <cell r="Q713">
            <v>152285</v>
          </cell>
          <cell r="R713">
            <v>179285</v>
          </cell>
          <cell r="S713">
            <v>206285</v>
          </cell>
          <cell r="T713">
            <v>233285</v>
          </cell>
          <cell r="U713">
            <v>260285</v>
          </cell>
          <cell r="V713">
            <v>287285</v>
          </cell>
          <cell r="W713">
            <v>314285</v>
          </cell>
          <cell r="X713">
            <v>341285</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27600</v>
          </cell>
          <cell r="AN713">
            <v>27600</v>
          </cell>
          <cell r="AO713">
            <v>35285</v>
          </cell>
          <cell r="AP713">
            <v>30900</v>
          </cell>
          <cell r="AQ713">
            <v>30900</v>
          </cell>
          <cell r="AR713">
            <v>27000</v>
          </cell>
          <cell r="AS713">
            <v>27000</v>
          </cell>
          <cell r="AT713">
            <v>27000</v>
          </cell>
          <cell r="AU713">
            <v>27000</v>
          </cell>
          <cell r="AV713">
            <v>27000</v>
          </cell>
          <cell r="AW713">
            <v>27000</v>
          </cell>
          <cell r="AX713">
            <v>27000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L714" t="str">
            <v>8011591.803907</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L715" t="str">
            <v>8011591.816001.MOTOR</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L716" t="str">
            <v>8011591.816001.OTHER</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row>
        <row r="717">
          <cell r="L717" t="str">
            <v>8011591.816014</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row>
        <row r="718">
          <cell r="L718" t="str">
            <v>8011591.822602</v>
          </cell>
          <cell r="M718">
            <v>4635</v>
          </cell>
          <cell r="N718">
            <v>4635</v>
          </cell>
          <cell r="O718">
            <v>4635</v>
          </cell>
          <cell r="P718">
            <v>4635</v>
          </cell>
          <cell r="Q718">
            <v>4635</v>
          </cell>
          <cell r="R718">
            <v>10199</v>
          </cell>
          <cell r="S718">
            <v>10599</v>
          </cell>
          <cell r="T718">
            <v>53277</v>
          </cell>
          <cell r="U718">
            <v>61233</v>
          </cell>
          <cell r="V718">
            <v>61763</v>
          </cell>
          <cell r="W718">
            <v>61763</v>
          </cell>
          <cell r="X718">
            <v>63443</v>
          </cell>
          <cell r="Y718">
            <v>0</v>
          </cell>
          <cell r="Z718">
            <v>0</v>
          </cell>
          <cell r="AA718">
            <v>84674</v>
          </cell>
          <cell r="AB718">
            <v>84674</v>
          </cell>
          <cell r="AC718">
            <v>84674</v>
          </cell>
          <cell r="AD718">
            <v>125685</v>
          </cell>
          <cell r="AE718">
            <v>125685</v>
          </cell>
          <cell r="AF718">
            <v>138885</v>
          </cell>
          <cell r="AG718">
            <v>163947</v>
          </cell>
          <cell r="AH718">
            <v>168987</v>
          </cell>
          <cell r="AI718">
            <v>174263</v>
          </cell>
          <cell r="AJ718">
            <v>174526.25</v>
          </cell>
          <cell r="AK718">
            <v>70060</v>
          </cell>
          <cell r="AL718">
            <v>0</v>
          </cell>
          <cell r="AM718">
            <v>4635</v>
          </cell>
          <cell r="AN718">
            <v>0</v>
          </cell>
          <cell r="AO718">
            <v>0</v>
          </cell>
          <cell r="AP718">
            <v>0</v>
          </cell>
          <cell r="AQ718">
            <v>0</v>
          </cell>
          <cell r="AR718">
            <v>5564</v>
          </cell>
          <cell r="AS718">
            <v>400</v>
          </cell>
          <cell r="AT718">
            <v>42678</v>
          </cell>
          <cell r="AU718">
            <v>7956</v>
          </cell>
          <cell r="AV718">
            <v>530</v>
          </cell>
          <cell r="AW718">
            <v>0</v>
          </cell>
          <cell r="AX718">
            <v>1680</v>
          </cell>
          <cell r="AY718">
            <v>0</v>
          </cell>
          <cell r="AZ718">
            <v>0</v>
          </cell>
          <cell r="BA718">
            <v>84674</v>
          </cell>
          <cell r="BB718">
            <v>0</v>
          </cell>
          <cell r="BC718">
            <v>0</v>
          </cell>
          <cell r="BD718">
            <v>41011</v>
          </cell>
          <cell r="BE718">
            <v>0</v>
          </cell>
          <cell r="BF718">
            <v>13200</v>
          </cell>
          <cell r="BG718">
            <v>25062</v>
          </cell>
          <cell r="BH718">
            <v>5040</v>
          </cell>
          <cell r="BI718">
            <v>5276</v>
          </cell>
          <cell r="BJ718">
            <v>263.25</v>
          </cell>
          <cell r="BK718">
            <v>70060</v>
          </cell>
        </row>
        <row r="719">
          <cell r="L719" t="str">
            <v>8011591.826001</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L720" t="str">
            <v>8011591.820101</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L721" t="str">
            <v>8011591.822101</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L722" t="str">
            <v>8011591.801101.BP</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L723" t="str">
            <v>8011591.803906</v>
          </cell>
          <cell r="M723">
            <v>0</v>
          </cell>
          <cell r="N723">
            <v>0</v>
          </cell>
          <cell r="O723">
            <v>0</v>
          </cell>
          <cell r="P723">
            <v>8458</v>
          </cell>
          <cell r="Q723">
            <v>8458</v>
          </cell>
          <cell r="R723">
            <v>8458</v>
          </cell>
          <cell r="S723">
            <v>11958</v>
          </cell>
          <cell r="T723">
            <v>11958</v>
          </cell>
          <cell r="U723">
            <v>11958</v>
          </cell>
          <cell r="V723">
            <v>11958</v>
          </cell>
          <cell r="W723">
            <v>11958</v>
          </cell>
          <cell r="X723">
            <v>11958</v>
          </cell>
          <cell r="Y723">
            <v>0</v>
          </cell>
          <cell r="Z723">
            <v>0</v>
          </cell>
          <cell r="AA723">
            <v>22359</v>
          </cell>
          <cell r="AB723">
            <v>22359</v>
          </cell>
          <cell r="AC723">
            <v>22359</v>
          </cell>
          <cell r="AD723">
            <v>22359</v>
          </cell>
          <cell r="AE723">
            <v>22359</v>
          </cell>
          <cell r="AF723">
            <v>22359</v>
          </cell>
          <cell r="AG723">
            <v>22359</v>
          </cell>
          <cell r="AH723">
            <v>22359</v>
          </cell>
          <cell r="AI723">
            <v>22359</v>
          </cell>
          <cell r="AJ723">
            <v>22359</v>
          </cell>
          <cell r="AK723">
            <v>0</v>
          </cell>
          <cell r="AL723">
            <v>0</v>
          </cell>
          <cell r="AM723">
            <v>0</v>
          </cell>
          <cell r="AN723">
            <v>0</v>
          </cell>
          <cell r="AO723">
            <v>0</v>
          </cell>
          <cell r="AP723">
            <v>8458</v>
          </cell>
          <cell r="AQ723">
            <v>0</v>
          </cell>
          <cell r="AR723">
            <v>0</v>
          </cell>
          <cell r="AS723">
            <v>3500</v>
          </cell>
          <cell r="AT723">
            <v>0</v>
          </cell>
          <cell r="AU723">
            <v>0</v>
          </cell>
          <cell r="AV723">
            <v>0</v>
          </cell>
          <cell r="AW723">
            <v>0</v>
          </cell>
          <cell r="AX723">
            <v>0</v>
          </cell>
          <cell r="AY723">
            <v>0</v>
          </cell>
          <cell r="AZ723">
            <v>0</v>
          </cell>
          <cell r="BA723">
            <v>22359</v>
          </cell>
          <cell r="BB723">
            <v>0</v>
          </cell>
          <cell r="BC723">
            <v>0</v>
          </cell>
          <cell r="BD723">
            <v>0</v>
          </cell>
          <cell r="BE723">
            <v>0</v>
          </cell>
          <cell r="BF723">
            <v>0</v>
          </cell>
          <cell r="BG723">
            <v>0</v>
          </cell>
          <cell r="BH723">
            <v>0</v>
          </cell>
          <cell r="BI723">
            <v>0</v>
          </cell>
          <cell r="BJ723">
            <v>0</v>
          </cell>
          <cell r="BK723">
            <v>0</v>
          </cell>
        </row>
        <row r="724">
          <cell r="L724" t="str">
            <v>8011591.805102</v>
          </cell>
          <cell r="M724">
            <v>0</v>
          </cell>
          <cell r="N724">
            <v>0</v>
          </cell>
          <cell r="O724">
            <v>1000</v>
          </cell>
          <cell r="P724">
            <v>1000</v>
          </cell>
          <cell r="Q724">
            <v>1000</v>
          </cell>
          <cell r="R724">
            <v>1000</v>
          </cell>
          <cell r="S724">
            <v>1000</v>
          </cell>
          <cell r="T724">
            <v>1000</v>
          </cell>
          <cell r="U724">
            <v>1000</v>
          </cell>
          <cell r="V724">
            <v>1000</v>
          </cell>
          <cell r="W724">
            <v>1000</v>
          </cell>
          <cell r="X724">
            <v>1000</v>
          </cell>
          <cell r="Y724">
            <v>0</v>
          </cell>
          <cell r="Z724">
            <v>0</v>
          </cell>
          <cell r="AA724">
            <v>0</v>
          </cell>
          <cell r="AB724">
            <v>0</v>
          </cell>
          <cell r="AC724">
            <v>0</v>
          </cell>
          <cell r="AD724">
            <v>0</v>
          </cell>
          <cell r="AE724">
            <v>400</v>
          </cell>
          <cell r="AF724">
            <v>400</v>
          </cell>
          <cell r="AG724">
            <v>400</v>
          </cell>
          <cell r="AH724">
            <v>400</v>
          </cell>
          <cell r="AI724">
            <v>400</v>
          </cell>
          <cell r="AJ724">
            <v>400</v>
          </cell>
          <cell r="AK724">
            <v>0</v>
          </cell>
          <cell r="AL724">
            <v>0</v>
          </cell>
          <cell r="AM724">
            <v>0</v>
          </cell>
          <cell r="AN724">
            <v>0</v>
          </cell>
          <cell r="AO724">
            <v>1000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400</v>
          </cell>
          <cell r="BF724">
            <v>0</v>
          </cell>
          <cell r="BG724">
            <v>0</v>
          </cell>
          <cell r="BH724">
            <v>0</v>
          </cell>
          <cell r="BI724">
            <v>0</v>
          </cell>
          <cell r="BJ724">
            <v>0</v>
          </cell>
          <cell r="BK724">
            <v>0</v>
          </cell>
        </row>
        <row r="725">
          <cell r="L725" t="str">
            <v>8011591.822603</v>
          </cell>
          <cell r="M725">
            <v>2800</v>
          </cell>
          <cell r="N725">
            <v>2800</v>
          </cell>
          <cell r="O725">
            <v>4200</v>
          </cell>
          <cell r="P725">
            <v>4200</v>
          </cell>
          <cell r="Q725">
            <v>4200</v>
          </cell>
          <cell r="R725">
            <v>5600</v>
          </cell>
          <cell r="S725">
            <v>5600</v>
          </cell>
          <cell r="T725">
            <v>31130.97</v>
          </cell>
          <cell r="U725">
            <v>31130.97</v>
          </cell>
          <cell r="V725">
            <v>31130.97</v>
          </cell>
          <cell r="W725">
            <v>31130.97</v>
          </cell>
          <cell r="X725">
            <v>31130.97</v>
          </cell>
          <cell r="Y725">
            <v>0</v>
          </cell>
          <cell r="Z725">
            <v>0</v>
          </cell>
          <cell r="AA725">
            <v>0</v>
          </cell>
          <cell r="AB725">
            <v>0</v>
          </cell>
          <cell r="AC725">
            <v>0</v>
          </cell>
          <cell r="AD725">
            <v>27500</v>
          </cell>
          <cell r="AE725">
            <v>27500</v>
          </cell>
          <cell r="AF725">
            <v>27500</v>
          </cell>
          <cell r="AG725">
            <v>68750</v>
          </cell>
          <cell r="AH725">
            <v>68750</v>
          </cell>
          <cell r="AI725">
            <v>68750</v>
          </cell>
          <cell r="AJ725">
            <v>68750</v>
          </cell>
          <cell r="AK725">
            <v>0</v>
          </cell>
          <cell r="AL725">
            <v>0</v>
          </cell>
          <cell r="AM725">
            <v>2800</v>
          </cell>
          <cell r="AN725">
            <v>0</v>
          </cell>
          <cell r="AO725">
            <v>1400</v>
          </cell>
          <cell r="AP725">
            <v>0</v>
          </cell>
          <cell r="AQ725">
            <v>0</v>
          </cell>
          <cell r="AR725">
            <v>1400</v>
          </cell>
          <cell r="AS725">
            <v>0</v>
          </cell>
          <cell r="AT725">
            <v>25530.97</v>
          </cell>
          <cell r="AU725">
            <v>0</v>
          </cell>
          <cell r="AV725">
            <v>0</v>
          </cell>
          <cell r="AW725">
            <v>0</v>
          </cell>
          <cell r="AX725">
            <v>0</v>
          </cell>
          <cell r="AY725">
            <v>0</v>
          </cell>
          <cell r="AZ725">
            <v>0</v>
          </cell>
          <cell r="BA725">
            <v>0</v>
          </cell>
          <cell r="BB725">
            <v>0</v>
          </cell>
          <cell r="BC725">
            <v>0</v>
          </cell>
          <cell r="BD725">
            <v>27500</v>
          </cell>
          <cell r="BE725">
            <v>0</v>
          </cell>
          <cell r="BF725">
            <v>0</v>
          </cell>
          <cell r="BG725">
            <v>41250</v>
          </cell>
          <cell r="BH725">
            <v>0</v>
          </cell>
          <cell r="BI725">
            <v>0</v>
          </cell>
          <cell r="BJ725">
            <v>0</v>
          </cell>
          <cell r="BK725">
            <v>0</v>
          </cell>
        </row>
        <row r="726">
          <cell r="L726" t="str">
            <v>8011591.805201</v>
          </cell>
          <cell r="M726">
            <v>2935</v>
          </cell>
          <cell r="N726">
            <v>17560</v>
          </cell>
          <cell r="O726">
            <v>31895</v>
          </cell>
          <cell r="P726">
            <v>41445</v>
          </cell>
          <cell r="Q726">
            <v>41445</v>
          </cell>
          <cell r="R726">
            <v>161458.5</v>
          </cell>
          <cell r="S726">
            <v>216426.5</v>
          </cell>
          <cell r="T726">
            <v>220691.5</v>
          </cell>
          <cell r="U726">
            <v>245757.5</v>
          </cell>
          <cell r="V726">
            <v>262269.5</v>
          </cell>
          <cell r="W726">
            <v>300786</v>
          </cell>
          <cell r="X726">
            <v>323709</v>
          </cell>
          <cell r="Y726">
            <v>413</v>
          </cell>
          <cell r="Z726">
            <v>413</v>
          </cell>
          <cell r="AA726">
            <v>37280.6</v>
          </cell>
          <cell r="AB726">
            <v>61358.6</v>
          </cell>
          <cell r="AC726">
            <v>114954.6</v>
          </cell>
          <cell r="AD726">
            <v>148825.60000000001</v>
          </cell>
          <cell r="AE726">
            <v>183701.6</v>
          </cell>
          <cell r="AF726">
            <v>203209.60000000001</v>
          </cell>
          <cell r="AG726">
            <v>252464.6</v>
          </cell>
          <cell r="AH726">
            <v>273021.59999999998</v>
          </cell>
          <cell r="AI726">
            <v>288136.59999999998</v>
          </cell>
          <cell r="AJ726">
            <v>294837.59999999998</v>
          </cell>
          <cell r="AK726">
            <v>15075</v>
          </cell>
          <cell r="AL726">
            <v>0</v>
          </cell>
          <cell r="AM726">
            <v>2935</v>
          </cell>
          <cell r="AN726">
            <v>14625</v>
          </cell>
          <cell r="AO726">
            <v>14335</v>
          </cell>
          <cell r="AP726">
            <v>9550</v>
          </cell>
          <cell r="AQ726">
            <v>0</v>
          </cell>
          <cell r="AR726">
            <v>120013.5</v>
          </cell>
          <cell r="AS726">
            <v>54968</v>
          </cell>
          <cell r="AT726">
            <v>4265</v>
          </cell>
          <cell r="AU726">
            <v>25066</v>
          </cell>
          <cell r="AV726">
            <v>16512</v>
          </cell>
          <cell r="AW726">
            <v>38516.5</v>
          </cell>
          <cell r="AX726">
            <v>22923</v>
          </cell>
          <cell r="AY726">
            <v>413</v>
          </cell>
          <cell r="AZ726">
            <v>0</v>
          </cell>
          <cell r="BA726">
            <v>36867.599999999999</v>
          </cell>
          <cell r="BB726">
            <v>24078</v>
          </cell>
          <cell r="BC726">
            <v>53596</v>
          </cell>
          <cell r="BD726">
            <v>33871</v>
          </cell>
          <cell r="BE726">
            <v>34876</v>
          </cell>
          <cell r="BF726">
            <v>19508</v>
          </cell>
          <cell r="BG726">
            <v>49255</v>
          </cell>
          <cell r="BH726">
            <v>20557</v>
          </cell>
          <cell r="BI726">
            <v>15115</v>
          </cell>
          <cell r="BJ726">
            <v>6701</v>
          </cell>
          <cell r="BK726">
            <v>15075</v>
          </cell>
        </row>
        <row r="727">
          <cell r="L727" t="str">
            <v>8011591.809902</v>
          </cell>
          <cell r="M727">
            <v>0</v>
          </cell>
          <cell r="N727">
            <v>0</v>
          </cell>
          <cell r="O727">
            <v>9740</v>
          </cell>
          <cell r="P727">
            <v>9740</v>
          </cell>
          <cell r="Q727">
            <v>9740</v>
          </cell>
          <cell r="R727">
            <v>9740</v>
          </cell>
          <cell r="S727">
            <v>9740</v>
          </cell>
          <cell r="T727">
            <v>9740</v>
          </cell>
          <cell r="U727">
            <v>9740</v>
          </cell>
          <cell r="V727">
            <v>9740</v>
          </cell>
          <cell r="W727">
            <v>9740</v>
          </cell>
          <cell r="X727">
            <v>9740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9740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L728" t="str">
            <v>8011591.814601</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29">
          <cell r="L729" t="str">
            <v>8011591.804201</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row>
        <row r="730">
          <cell r="L730" t="str">
            <v>8011591.816052</v>
          </cell>
          <cell r="M730">
            <v>0</v>
          </cell>
          <cell r="N730">
            <v>900</v>
          </cell>
          <cell r="O730">
            <v>900</v>
          </cell>
          <cell r="P730">
            <v>900</v>
          </cell>
          <cell r="Q730">
            <v>900</v>
          </cell>
          <cell r="R730">
            <v>900</v>
          </cell>
          <cell r="S730">
            <v>900</v>
          </cell>
          <cell r="T730">
            <v>900</v>
          </cell>
          <cell r="U730">
            <v>900</v>
          </cell>
          <cell r="V730">
            <v>900</v>
          </cell>
          <cell r="W730">
            <v>900</v>
          </cell>
          <cell r="X730">
            <v>900</v>
          </cell>
          <cell r="Y730">
            <v>0</v>
          </cell>
          <cell r="Z730">
            <v>0</v>
          </cell>
          <cell r="AA730">
            <v>0</v>
          </cell>
          <cell r="AB730">
            <v>0</v>
          </cell>
          <cell r="AC730">
            <v>0</v>
          </cell>
          <cell r="AD730">
            <v>0</v>
          </cell>
          <cell r="AE730">
            <v>0</v>
          </cell>
          <cell r="AF730">
            <v>0</v>
          </cell>
          <cell r="AG730">
            <v>0</v>
          </cell>
          <cell r="AH730">
            <v>0</v>
          </cell>
          <cell r="AI730">
            <v>0</v>
          </cell>
          <cell r="AJ730">
            <v>3625</v>
          </cell>
          <cell r="AK730">
            <v>0</v>
          </cell>
          <cell r="AL730">
            <v>0</v>
          </cell>
          <cell r="AM730">
            <v>0</v>
          </cell>
          <cell r="AN730">
            <v>900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3625</v>
          </cell>
          <cell r="BK730">
            <v>0</v>
          </cell>
        </row>
        <row r="731">
          <cell r="L731" t="str">
            <v>8011211.801101.BASIC</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35123</v>
          </cell>
          <cell r="AJ731">
            <v>70246</v>
          </cell>
          <cell r="AK731">
            <v>41094</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35123</v>
          </cell>
          <cell r="BJ731">
            <v>35123</v>
          </cell>
          <cell r="BK731">
            <v>41094</v>
          </cell>
        </row>
        <row r="732">
          <cell r="L732" t="str">
            <v>8011211.801101.BP</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row>
        <row r="733">
          <cell r="L733" t="str">
            <v>8011211.801101.DA</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10004</v>
          </cell>
          <cell r="AJ733">
            <v>20008</v>
          </cell>
          <cell r="AK733">
            <v>10004</v>
          </cell>
          <cell r="AL733">
            <v>0</v>
          </cell>
          <cell r="AM733">
            <v>0</v>
          </cell>
          <cell r="AN733">
            <v>0</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10004</v>
          </cell>
          <cell r="BJ733">
            <v>10004</v>
          </cell>
          <cell r="BK733">
            <v>10004</v>
          </cell>
        </row>
        <row r="734">
          <cell r="L734" t="str">
            <v>8011211.801101.DASE</v>
          </cell>
          <cell r="M734">
            <v>97080</v>
          </cell>
          <cell r="N734">
            <v>194160</v>
          </cell>
          <cell r="O734">
            <v>291240</v>
          </cell>
          <cell r="P734">
            <v>388320</v>
          </cell>
          <cell r="Q734">
            <v>485400</v>
          </cell>
          <cell r="R734">
            <v>582480</v>
          </cell>
          <cell r="S734">
            <v>679560</v>
          </cell>
          <cell r="T734">
            <v>776640</v>
          </cell>
          <cell r="U734">
            <v>0</v>
          </cell>
          <cell r="V734">
            <v>0</v>
          </cell>
          <cell r="W734">
            <v>0</v>
          </cell>
          <cell r="X734">
            <v>0</v>
          </cell>
          <cell r="Y734">
            <v>102807</v>
          </cell>
          <cell r="Z734">
            <v>205614</v>
          </cell>
          <cell r="AA734">
            <v>308421</v>
          </cell>
          <cell r="AB734">
            <v>411228</v>
          </cell>
          <cell r="AC734">
            <v>514035</v>
          </cell>
          <cell r="AD734">
            <v>616842</v>
          </cell>
          <cell r="AE734">
            <v>719649</v>
          </cell>
          <cell r="AF734">
            <v>822456</v>
          </cell>
          <cell r="AG734">
            <v>0</v>
          </cell>
          <cell r="AH734">
            <v>0</v>
          </cell>
          <cell r="AI734">
            <v>0</v>
          </cell>
          <cell r="AJ734">
            <v>0</v>
          </cell>
          <cell r="AK734">
            <v>4566</v>
          </cell>
          <cell r="AL734">
            <v>0</v>
          </cell>
          <cell r="AM734">
            <v>97080</v>
          </cell>
          <cell r="AN734">
            <v>97080</v>
          </cell>
          <cell r="AO734">
            <v>97080</v>
          </cell>
          <cell r="AP734">
            <v>97080</v>
          </cell>
          <cell r="AQ734">
            <v>97080</v>
          </cell>
          <cell r="AR734">
            <v>97080</v>
          </cell>
          <cell r="AS734">
            <v>97080</v>
          </cell>
          <cell r="AT734">
            <v>97080</v>
          </cell>
          <cell r="AU734">
            <v>-776640</v>
          </cell>
          <cell r="AV734">
            <v>0</v>
          </cell>
          <cell r="AW734">
            <v>0</v>
          </cell>
          <cell r="AX734">
            <v>0</v>
          </cell>
          <cell r="AY734">
            <v>102807</v>
          </cell>
          <cell r="AZ734">
            <v>102807</v>
          </cell>
          <cell r="BA734">
            <v>102807</v>
          </cell>
          <cell r="BB734">
            <v>102807</v>
          </cell>
          <cell r="BC734">
            <v>102807</v>
          </cell>
          <cell r="BD734">
            <v>102807</v>
          </cell>
          <cell r="BE734">
            <v>102807</v>
          </cell>
          <cell r="BF734">
            <v>102807</v>
          </cell>
          <cell r="BG734">
            <v>-822456</v>
          </cell>
          <cell r="BH734">
            <v>0</v>
          </cell>
          <cell r="BI734">
            <v>0</v>
          </cell>
          <cell r="BJ734">
            <v>0</v>
          </cell>
          <cell r="BK734">
            <v>4566</v>
          </cell>
        </row>
        <row r="735">
          <cell r="L735" t="str">
            <v>8011211.801101.HOUSE</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row>
        <row r="736">
          <cell r="L736" t="str">
            <v>8011211.801101.LAUN</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row>
        <row r="737">
          <cell r="L737" t="str">
            <v>8011211.801101.LEAV</v>
          </cell>
          <cell r="M737">
            <v>57614</v>
          </cell>
          <cell r="N737">
            <v>115228</v>
          </cell>
          <cell r="O737">
            <v>172842</v>
          </cell>
          <cell r="P737">
            <v>230456</v>
          </cell>
          <cell r="Q737">
            <v>288070</v>
          </cell>
          <cell r="R737">
            <v>345684</v>
          </cell>
          <cell r="S737">
            <v>403298</v>
          </cell>
          <cell r="T737">
            <v>460912</v>
          </cell>
          <cell r="U737">
            <v>518526</v>
          </cell>
          <cell r="V737">
            <v>576140</v>
          </cell>
          <cell r="W737">
            <v>633754</v>
          </cell>
          <cell r="X737">
            <v>0</v>
          </cell>
          <cell r="Y737">
            <v>64784</v>
          </cell>
          <cell r="Z737">
            <v>129568</v>
          </cell>
          <cell r="AA737">
            <v>194352</v>
          </cell>
          <cell r="AB737">
            <v>259136</v>
          </cell>
          <cell r="AC737">
            <v>323920</v>
          </cell>
          <cell r="AD737">
            <v>388704</v>
          </cell>
          <cell r="AE737">
            <v>453488</v>
          </cell>
          <cell r="AF737">
            <v>518272</v>
          </cell>
          <cell r="AG737">
            <v>583056</v>
          </cell>
          <cell r="AH737">
            <v>647840</v>
          </cell>
          <cell r="AI737">
            <v>712624</v>
          </cell>
          <cell r="AJ737">
            <v>31185</v>
          </cell>
          <cell r="AK737">
            <v>0</v>
          </cell>
          <cell r="AL737">
            <v>0</v>
          </cell>
          <cell r="AM737">
            <v>57614</v>
          </cell>
          <cell r="AN737">
            <v>57614</v>
          </cell>
          <cell r="AO737">
            <v>57614</v>
          </cell>
          <cell r="AP737">
            <v>57614</v>
          </cell>
          <cell r="AQ737">
            <v>57614</v>
          </cell>
          <cell r="AR737">
            <v>57614</v>
          </cell>
          <cell r="AS737">
            <v>57614</v>
          </cell>
          <cell r="AT737">
            <v>57614</v>
          </cell>
          <cell r="AU737">
            <v>57614</v>
          </cell>
          <cell r="AV737">
            <v>57614</v>
          </cell>
          <cell r="AW737">
            <v>57614</v>
          </cell>
          <cell r="AX737">
            <v>-633754</v>
          </cell>
          <cell r="AY737">
            <v>64784</v>
          </cell>
          <cell r="AZ737">
            <v>64784</v>
          </cell>
          <cell r="BA737">
            <v>64784</v>
          </cell>
          <cell r="BB737">
            <v>64784</v>
          </cell>
          <cell r="BC737">
            <v>64784</v>
          </cell>
          <cell r="BD737">
            <v>64784</v>
          </cell>
          <cell r="BE737">
            <v>64784</v>
          </cell>
          <cell r="BF737">
            <v>64784</v>
          </cell>
          <cell r="BG737">
            <v>64784</v>
          </cell>
          <cell r="BH737">
            <v>64784</v>
          </cell>
          <cell r="BI737">
            <v>64784</v>
          </cell>
          <cell r="BJ737">
            <v>-681439</v>
          </cell>
          <cell r="BK737">
            <v>0</v>
          </cell>
        </row>
        <row r="738">
          <cell r="L738" t="str">
            <v>8011211.801101.OT</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2165</v>
          </cell>
          <cell r="AJ738">
            <v>2165</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2165</v>
          </cell>
          <cell r="BJ738">
            <v>0</v>
          </cell>
          <cell r="BK738">
            <v>0</v>
          </cell>
        </row>
        <row r="739">
          <cell r="L739" t="str">
            <v>8011211.801101.OTH</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row>
        <row r="740">
          <cell r="L740" t="str">
            <v>8011211.801101.PF</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3512</v>
          </cell>
          <cell r="AJ740">
            <v>7024</v>
          </cell>
          <cell r="AK740">
            <v>4109</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3512</v>
          </cell>
          <cell r="BJ740">
            <v>3512</v>
          </cell>
          <cell r="BK740">
            <v>4109</v>
          </cell>
        </row>
        <row r="741">
          <cell r="L741" t="str">
            <v>8011211.801101.TEA</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row>
        <row r="742">
          <cell r="L742" t="str">
            <v>8011211.801101.WAGE</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L743" t="str">
            <v>8011211.801101.SHIFT</v>
          </cell>
          <cell r="M743">
            <v>0</v>
          </cell>
          <cell r="N743">
            <v>0</v>
          </cell>
          <cell r="O743">
            <v>0</v>
          </cell>
          <cell r="P743">
            <v>0</v>
          </cell>
          <cell r="Q743">
            <v>0</v>
          </cell>
          <cell r="R743">
            <v>0</v>
          </cell>
          <cell r="S743">
            <v>0</v>
          </cell>
          <cell r="T743">
            <v>0</v>
          </cell>
          <cell r="U743">
            <v>0</v>
          </cell>
          <cell r="V743">
            <v>37830</v>
          </cell>
          <cell r="W743">
            <v>0</v>
          </cell>
          <cell r="X743">
            <v>0</v>
          </cell>
          <cell r="Y743">
            <v>0</v>
          </cell>
          <cell r="Z743">
            <v>0</v>
          </cell>
          <cell r="AA743">
            <v>0</v>
          </cell>
          <cell r="AB743">
            <v>0</v>
          </cell>
          <cell r="AC743">
            <v>0</v>
          </cell>
          <cell r="AD743">
            <v>0</v>
          </cell>
          <cell r="AE743">
            <v>0</v>
          </cell>
          <cell r="AF743">
            <v>0</v>
          </cell>
          <cell r="AG743">
            <v>0</v>
          </cell>
          <cell r="AH743">
            <v>0</v>
          </cell>
          <cell r="AI743">
            <v>840</v>
          </cell>
          <cell r="AJ743">
            <v>840</v>
          </cell>
          <cell r="AK743">
            <v>0</v>
          </cell>
          <cell r="AL743">
            <v>0</v>
          </cell>
          <cell r="AM743">
            <v>0</v>
          </cell>
          <cell r="AN743">
            <v>0</v>
          </cell>
          <cell r="AO743">
            <v>0</v>
          </cell>
          <cell r="AP743">
            <v>0</v>
          </cell>
          <cell r="AQ743">
            <v>0</v>
          </cell>
          <cell r="AR743">
            <v>0</v>
          </cell>
          <cell r="AS743">
            <v>0</v>
          </cell>
          <cell r="AT743">
            <v>0</v>
          </cell>
          <cell r="AU743">
            <v>0</v>
          </cell>
          <cell r="AV743">
            <v>37830</v>
          </cell>
          <cell r="AW743">
            <v>-37830</v>
          </cell>
          <cell r="AX743">
            <v>0</v>
          </cell>
          <cell r="AY743">
            <v>0</v>
          </cell>
          <cell r="AZ743">
            <v>0</v>
          </cell>
          <cell r="BA743">
            <v>0</v>
          </cell>
          <cell r="BB743">
            <v>0</v>
          </cell>
          <cell r="BC743">
            <v>0</v>
          </cell>
          <cell r="BD743">
            <v>0</v>
          </cell>
          <cell r="BE743">
            <v>0</v>
          </cell>
          <cell r="BF743">
            <v>0</v>
          </cell>
          <cell r="BG743">
            <v>0</v>
          </cell>
          <cell r="BH743">
            <v>0</v>
          </cell>
          <cell r="BI743">
            <v>840</v>
          </cell>
          <cell r="BJ743">
            <v>0</v>
          </cell>
          <cell r="BK743">
            <v>0</v>
          </cell>
        </row>
        <row r="744">
          <cell r="L744" t="str">
            <v>8011211.801102.BASIC</v>
          </cell>
          <cell r="M744">
            <v>523824</v>
          </cell>
          <cell r="N744">
            <v>1046037</v>
          </cell>
          <cell r="O744">
            <v>1900131</v>
          </cell>
          <cell r="P744">
            <v>2359546</v>
          </cell>
          <cell r="Q744">
            <v>2949908</v>
          </cell>
          <cell r="R744">
            <v>3569442</v>
          </cell>
          <cell r="S744">
            <v>4163946</v>
          </cell>
          <cell r="T744">
            <v>4785070</v>
          </cell>
          <cell r="U744">
            <v>5448888</v>
          </cell>
          <cell r="V744">
            <v>6069269</v>
          </cell>
          <cell r="W744">
            <v>6689650</v>
          </cell>
          <cell r="X744">
            <v>7309997</v>
          </cell>
          <cell r="Y744">
            <v>666976</v>
          </cell>
          <cell r="Z744">
            <v>1333111</v>
          </cell>
          <cell r="AA744">
            <v>2000415</v>
          </cell>
          <cell r="AB744">
            <v>2674463</v>
          </cell>
          <cell r="AC744">
            <v>3375253</v>
          </cell>
          <cell r="AD744">
            <v>4057279</v>
          </cell>
          <cell r="AE744">
            <v>4739305</v>
          </cell>
          <cell r="AF744">
            <v>5418372</v>
          </cell>
          <cell r="AG744">
            <v>6098919</v>
          </cell>
          <cell r="AH744">
            <v>6780153</v>
          </cell>
          <cell r="AI744">
            <v>7453964</v>
          </cell>
          <cell r="AJ744">
            <v>8131390</v>
          </cell>
          <cell r="AK744">
            <v>791796</v>
          </cell>
          <cell r="AL744">
            <v>0</v>
          </cell>
          <cell r="AM744">
            <v>523824</v>
          </cell>
          <cell r="AN744">
            <v>522213</v>
          </cell>
          <cell r="AO744">
            <v>854094</v>
          </cell>
          <cell r="AP744">
            <v>459415</v>
          </cell>
          <cell r="AQ744">
            <v>590362</v>
          </cell>
          <cell r="AR744">
            <v>619534</v>
          </cell>
          <cell r="AS744">
            <v>594504</v>
          </cell>
          <cell r="AT744">
            <v>621124</v>
          </cell>
          <cell r="AU744">
            <v>663818</v>
          </cell>
          <cell r="AV744">
            <v>620381</v>
          </cell>
          <cell r="AW744">
            <v>620381</v>
          </cell>
          <cell r="AX744">
            <v>620347</v>
          </cell>
          <cell r="AY744">
            <v>666976</v>
          </cell>
          <cell r="AZ744">
            <v>666135</v>
          </cell>
          <cell r="BA744">
            <v>667304</v>
          </cell>
          <cell r="BB744">
            <v>674048</v>
          </cell>
          <cell r="BC744">
            <v>700790</v>
          </cell>
          <cell r="BD744">
            <v>682026</v>
          </cell>
          <cell r="BE744">
            <v>682026</v>
          </cell>
          <cell r="BF744">
            <v>679067</v>
          </cell>
          <cell r="BG744">
            <v>680547</v>
          </cell>
          <cell r="BH744">
            <v>681234</v>
          </cell>
          <cell r="BI744">
            <v>673811</v>
          </cell>
          <cell r="BJ744">
            <v>677426</v>
          </cell>
          <cell r="BK744">
            <v>791796</v>
          </cell>
        </row>
        <row r="745">
          <cell r="L745" t="str">
            <v>8011211.801102.DA</v>
          </cell>
          <cell r="M745">
            <v>131350</v>
          </cell>
          <cell r="N745">
            <v>262700</v>
          </cell>
          <cell r="O745">
            <v>394050</v>
          </cell>
          <cell r="P745">
            <v>525400</v>
          </cell>
          <cell r="Q745">
            <v>656750</v>
          </cell>
          <cell r="R745">
            <v>788100</v>
          </cell>
          <cell r="S745">
            <v>919450</v>
          </cell>
          <cell r="T745">
            <v>1050800</v>
          </cell>
          <cell r="U745">
            <v>1182150</v>
          </cell>
          <cell r="V745">
            <v>1313500</v>
          </cell>
          <cell r="W745">
            <v>1444850</v>
          </cell>
          <cell r="X745">
            <v>1576200</v>
          </cell>
          <cell r="Y745">
            <v>325213</v>
          </cell>
          <cell r="Z745">
            <v>650426</v>
          </cell>
          <cell r="AA745">
            <v>975669</v>
          </cell>
          <cell r="AB745">
            <v>1300902</v>
          </cell>
          <cell r="AC745">
            <v>1628235</v>
          </cell>
          <cell r="AD745">
            <v>1953888</v>
          </cell>
          <cell r="AE745">
            <v>2279541</v>
          </cell>
          <cell r="AF745">
            <v>2605194</v>
          </cell>
          <cell r="AG745">
            <v>2930847</v>
          </cell>
          <cell r="AH745">
            <v>3256500</v>
          </cell>
          <cell r="AI745">
            <v>3596671</v>
          </cell>
          <cell r="AJ745">
            <v>3930979</v>
          </cell>
          <cell r="AK745">
            <v>334308</v>
          </cell>
          <cell r="AL745">
            <v>0</v>
          </cell>
          <cell r="AM745">
            <v>131350</v>
          </cell>
          <cell r="AN745">
            <v>131350</v>
          </cell>
          <cell r="AO745">
            <v>131350</v>
          </cell>
          <cell r="AP745">
            <v>131350</v>
          </cell>
          <cell r="AQ745">
            <v>131350</v>
          </cell>
          <cell r="AR745">
            <v>131350</v>
          </cell>
          <cell r="AS745">
            <v>131350</v>
          </cell>
          <cell r="AT745">
            <v>131350</v>
          </cell>
          <cell r="AU745">
            <v>131350</v>
          </cell>
          <cell r="AV745">
            <v>131350</v>
          </cell>
          <cell r="AW745">
            <v>131350</v>
          </cell>
          <cell r="AX745">
            <v>131350</v>
          </cell>
          <cell r="AY745">
            <v>325213</v>
          </cell>
          <cell r="AZ745">
            <v>325213</v>
          </cell>
          <cell r="BA745">
            <v>325243</v>
          </cell>
          <cell r="BB745">
            <v>325233</v>
          </cell>
          <cell r="BC745">
            <v>327333</v>
          </cell>
          <cell r="BD745">
            <v>325653</v>
          </cell>
          <cell r="BE745">
            <v>325653</v>
          </cell>
          <cell r="BF745">
            <v>325653</v>
          </cell>
          <cell r="BG745">
            <v>325653</v>
          </cell>
          <cell r="BH745">
            <v>325653</v>
          </cell>
          <cell r="BI745">
            <v>340171</v>
          </cell>
          <cell r="BJ745">
            <v>334308</v>
          </cell>
          <cell r="BK745">
            <v>334308</v>
          </cell>
        </row>
        <row r="746">
          <cell r="L746" t="str">
            <v>8011211.801102.DASE</v>
          </cell>
          <cell r="M746">
            <v>0</v>
          </cell>
          <cell r="N746">
            <v>0</v>
          </cell>
          <cell r="O746">
            <v>0</v>
          </cell>
          <cell r="P746">
            <v>0</v>
          </cell>
          <cell r="Q746">
            <v>0</v>
          </cell>
          <cell r="R746">
            <v>0</v>
          </cell>
          <cell r="S746">
            <v>0</v>
          </cell>
          <cell r="T746">
            <v>0</v>
          </cell>
          <cell r="U746">
            <v>621124</v>
          </cell>
          <cell r="V746">
            <v>621124</v>
          </cell>
          <cell r="W746">
            <v>621124</v>
          </cell>
          <cell r="X746">
            <v>621124</v>
          </cell>
          <cell r="Y746">
            <v>0</v>
          </cell>
          <cell r="Z746">
            <v>0</v>
          </cell>
          <cell r="AA746">
            <v>0</v>
          </cell>
          <cell r="AB746">
            <v>0</v>
          </cell>
          <cell r="AC746">
            <v>0</v>
          </cell>
          <cell r="AD746">
            <v>0</v>
          </cell>
          <cell r="AE746">
            <v>0</v>
          </cell>
          <cell r="AF746">
            <v>0</v>
          </cell>
          <cell r="AG746">
            <v>674576</v>
          </cell>
          <cell r="AH746">
            <v>674576</v>
          </cell>
          <cell r="AI746">
            <v>674576</v>
          </cell>
          <cell r="AJ746">
            <v>674576</v>
          </cell>
          <cell r="AK746">
            <v>88065</v>
          </cell>
          <cell r="AL746">
            <v>0</v>
          </cell>
          <cell r="AM746">
            <v>0</v>
          </cell>
          <cell r="AN746">
            <v>0</v>
          </cell>
          <cell r="AO746">
            <v>0</v>
          </cell>
          <cell r="AP746">
            <v>0</v>
          </cell>
          <cell r="AQ746">
            <v>0</v>
          </cell>
          <cell r="AR746">
            <v>0</v>
          </cell>
          <cell r="AS746">
            <v>0</v>
          </cell>
          <cell r="AT746">
            <v>0</v>
          </cell>
          <cell r="AU746">
            <v>621124</v>
          </cell>
          <cell r="AV746">
            <v>0</v>
          </cell>
          <cell r="AW746">
            <v>0</v>
          </cell>
          <cell r="AX746">
            <v>0</v>
          </cell>
          <cell r="AY746">
            <v>0</v>
          </cell>
          <cell r="AZ746">
            <v>0</v>
          </cell>
          <cell r="BA746">
            <v>0</v>
          </cell>
          <cell r="BB746">
            <v>0</v>
          </cell>
          <cell r="BC746">
            <v>0</v>
          </cell>
          <cell r="BD746">
            <v>0</v>
          </cell>
          <cell r="BE746">
            <v>0</v>
          </cell>
          <cell r="BF746">
            <v>0</v>
          </cell>
          <cell r="BG746">
            <v>674576</v>
          </cell>
          <cell r="BH746">
            <v>0</v>
          </cell>
          <cell r="BI746">
            <v>0</v>
          </cell>
          <cell r="BJ746">
            <v>0</v>
          </cell>
          <cell r="BK746">
            <v>88065</v>
          </cell>
        </row>
        <row r="747">
          <cell r="L747" t="str">
            <v>8011211.801102.HOUSE</v>
          </cell>
          <cell r="M747">
            <v>31380</v>
          </cell>
          <cell r="N747">
            <v>62760</v>
          </cell>
          <cell r="O747">
            <v>94140</v>
          </cell>
          <cell r="P747">
            <v>149200</v>
          </cell>
          <cell r="Q747">
            <v>186500</v>
          </cell>
          <cell r="R747">
            <v>226920</v>
          </cell>
          <cell r="S747">
            <v>264740</v>
          </cell>
          <cell r="T747">
            <v>307740</v>
          </cell>
          <cell r="U747">
            <v>359583</v>
          </cell>
          <cell r="V747">
            <v>402583</v>
          </cell>
          <cell r="W747">
            <v>445583</v>
          </cell>
          <cell r="X747">
            <v>488583</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31380</v>
          </cell>
          <cell r="AN747">
            <v>31380</v>
          </cell>
          <cell r="AO747">
            <v>31380</v>
          </cell>
          <cell r="AP747">
            <v>55060</v>
          </cell>
          <cell r="AQ747">
            <v>37300</v>
          </cell>
          <cell r="AR747">
            <v>40420</v>
          </cell>
          <cell r="AS747">
            <v>37820</v>
          </cell>
          <cell r="AT747">
            <v>43000</v>
          </cell>
          <cell r="AU747">
            <v>51843</v>
          </cell>
          <cell r="AV747">
            <v>43000</v>
          </cell>
          <cell r="AW747">
            <v>43000</v>
          </cell>
          <cell r="AX747">
            <v>43000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row>
        <row r="748">
          <cell r="L748" t="str">
            <v>8011211.801102.LAUN</v>
          </cell>
          <cell r="M748">
            <v>3175</v>
          </cell>
          <cell r="N748">
            <v>6350</v>
          </cell>
          <cell r="O748">
            <v>9525</v>
          </cell>
          <cell r="P748">
            <v>107420</v>
          </cell>
          <cell r="Q748">
            <v>134275</v>
          </cell>
          <cell r="R748">
            <v>161130</v>
          </cell>
          <cell r="S748">
            <v>187985</v>
          </cell>
          <cell r="T748">
            <v>214840</v>
          </cell>
          <cell r="U748">
            <v>241695</v>
          </cell>
          <cell r="V748">
            <v>268550</v>
          </cell>
          <cell r="W748">
            <v>295405</v>
          </cell>
          <cell r="X748">
            <v>322260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3175</v>
          </cell>
          <cell r="AN748">
            <v>3175</v>
          </cell>
          <cell r="AO748">
            <v>3175</v>
          </cell>
          <cell r="AP748">
            <v>97895</v>
          </cell>
          <cell r="AQ748">
            <v>26855</v>
          </cell>
          <cell r="AR748">
            <v>26855</v>
          </cell>
          <cell r="AS748">
            <v>26855</v>
          </cell>
          <cell r="AT748">
            <v>26855</v>
          </cell>
          <cell r="AU748">
            <v>26855</v>
          </cell>
          <cell r="AV748">
            <v>26855</v>
          </cell>
          <cell r="AW748">
            <v>26855</v>
          </cell>
          <cell r="AX748">
            <v>26855</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row>
        <row r="749">
          <cell r="L749" t="str">
            <v>8011211.801102.LEAV</v>
          </cell>
          <cell r="M749">
            <v>0</v>
          </cell>
          <cell r="N749">
            <v>0</v>
          </cell>
          <cell r="O749">
            <v>0</v>
          </cell>
          <cell r="P749">
            <v>0</v>
          </cell>
          <cell r="Q749">
            <v>0</v>
          </cell>
          <cell r="R749">
            <v>0</v>
          </cell>
          <cell r="S749">
            <v>0</v>
          </cell>
          <cell r="T749">
            <v>0</v>
          </cell>
          <cell r="U749">
            <v>0</v>
          </cell>
          <cell r="V749">
            <v>0</v>
          </cell>
          <cell r="W749">
            <v>0</v>
          </cell>
          <cell r="X749">
            <v>560046</v>
          </cell>
          <cell r="Y749">
            <v>0</v>
          </cell>
          <cell r="Z749">
            <v>0</v>
          </cell>
          <cell r="AA749">
            <v>0</v>
          </cell>
          <cell r="AB749">
            <v>0</v>
          </cell>
          <cell r="AC749">
            <v>0</v>
          </cell>
          <cell r="AD749">
            <v>0</v>
          </cell>
          <cell r="AE749">
            <v>0</v>
          </cell>
          <cell r="AF749">
            <v>0</v>
          </cell>
          <cell r="AG749">
            <v>0</v>
          </cell>
          <cell r="AH749">
            <v>0</v>
          </cell>
          <cell r="AI749">
            <v>0</v>
          </cell>
          <cell r="AJ749">
            <v>1058024</v>
          </cell>
          <cell r="AK749">
            <v>75757</v>
          </cell>
          <cell r="AL749">
            <v>0</v>
          </cell>
          <cell r="AM749">
            <v>0</v>
          </cell>
          <cell r="AN749">
            <v>0</v>
          </cell>
          <cell r="AO749">
            <v>0</v>
          </cell>
          <cell r="AP749">
            <v>0</v>
          </cell>
          <cell r="AQ749">
            <v>0</v>
          </cell>
          <cell r="AR749">
            <v>0</v>
          </cell>
          <cell r="AS749">
            <v>0</v>
          </cell>
          <cell r="AT749">
            <v>0</v>
          </cell>
          <cell r="AU749">
            <v>0</v>
          </cell>
          <cell r="AV749">
            <v>0</v>
          </cell>
          <cell r="AW749">
            <v>0</v>
          </cell>
          <cell r="AX749">
            <v>560046</v>
          </cell>
          <cell r="AY749">
            <v>0</v>
          </cell>
          <cell r="AZ749">
            <v>0</v>
          </cell>
          <cell r="BA749">
            <v>0</v>
          </cell>
          <cell r="BB749">
            <v>0</v>
          </cell>
          <cell r="BC749">
            <v>0</v>
          </cell>
          <cell r="BD749">
            <v>0</v>
          </cell>
          <cell r="BE749">
            <v>0</v>
          </cell>
          <cell r="BF749">
            <v>0</v>
          </cell>
          <cell r="BG749">
            <v>0</v>
          </cell>
          <cell r="BH749">
            <v>0</v>
          </cell>
          <cell r="BI749">
            <v>0</v>
          </cell>
          <cell r="BJ749">
            <v>1058024</v>
          </cell>
          <cell r="BK749">
            <v>75757</v>
          </cell>
        </row>
        <row r="750">
          <cell r="L750" t="str">
            <v>8011211.801102.OT</v>
          </cell>
          <cell r="M750">
            <v>74581</v>
          </cell>
          <cell r="N750">
            <v>222171</v>
          </cell>
          <cell r="O750">
            <v>493461</v>
          </cell>
          <cell r="P750">
            <v>1026597</v>
          </cell>
          <cell r="Q750">
            <v>1427805</v>
          </cell>
          <cell r="R750">
            <v>2085607</v>
          </cell>
          <cell r="S750">
            <v>2422297</v>
          </cell>
          <cell r="T750">
            <v>2699153</v>
          </cell>
          <cell r="U750">
            <v>3154990</v>
          </cell>
          <cell r="V750">
            <v>3376089</v>
          </cell>
          <cell r="W750">
            <v>3395531</v>
          </cell>
          <cell r="X750">
            <v>3417783</v>
          </cell>
          <cell r="Y750">
            <v>78108.77</v>
          </cell>
          <cell r="Z750">
            <v>168332.54</v>
          </cell>
          <cell r="AA750">
            <v>228869.31</v>
          </cell>
          <cell r="AB750">
            <v>803795.08000000007</v>
          </cell>
          <cell r="AC750">
            <v>1517273.85</v>
          </cell>
          <cell r="AD750">
            <v>2472313.62</v>
          </cell>
          <cell r="AE750">
            <v>2443379.38</v>
          </cell>
          <cell r="AF750">
            <v>3059714.38</v>
          </cell>
          <cell r="AG750">
            <v>3599744.38</v>
          </cell>
          <cell r="AH750">
            <v>3768248.38</v>
          </cell>
          <cell r="AI750">
            <v>3724742.38</v>
          </cell>
          <cell r="AJ750">
            <v>3728614.38</v>
          </cell>
          <cell r="AK750">
            <v>209697</v>
          </cell>
          <cell r="AL750">
            <v>0</v>
          </cell>
          <cell r="AM750">
            <v>74581</v>
          </cell>
          <cell r="AN750">
            <v>147590</v>
          </cell>
          <cell r="AO750">
            <v>271290</v>
          </cell>
          <cell r="AP750">
            <v>533136</v>
          </cell>
          <cell r="AQ750">
            <v>401208</v>
          </cell>
          <cell r="AR750">
            <v>657802</v>
          </cell>
          <cell r="AS750">
            <v>336690</v>
          </cell>
          <cell r="AT750">
            <v>276856</v>
          </cell>
          <cell r="AU750">
            <v>455837</v>
          </cell>
          <cell r="AV750">
            <v>221099</v>
          </cell>
          <cell r="AW750">
            <v>19442</v>
          </cell>
          <cell r="AX750">
            <v>22252</v>
          </cell>
          <cell r="AY750">
            <v>78108.77</v>
          </cell>
          <cell r="AZ750">
            <v>90223.77</v>
          </cell>
          <cell r="BA750">
            <v>60536.77</v>
          </cell>
          <cell r="BB750">
            <v>574925.77</v>
          </cell>
          <cell r="BC750">
            <v>713478.77</v>
          </cell>
          <cell r="BD750">
            <v>955039.77</v>
          </cell>
          <cell r="BE750">
            <v>-28934.240000000002</v>
          </cell>
          <cell r="BF750">
            <v>616335</v>
          </cell>
          <cell r="BG750">
            <v>540030</v>
          </cell>
          <cell r="BH750">
            <v>168504</v>
          </cell>
          <cell r="BI750">
            <v>-43506</v>
          </cell>
          <cell r="BJ750">
            <v>3872</v>
          </cell>
          <cell r="BK750">
            <v>209697</v>
          </cell>
        </row>
        <row r="751">
          <cell r="L751" t="str">
            <v>8011211.801102.SHIFT</v>
          </cell>
          <cell r="M751">
            <v>4971</v>
          </cell>
          <cell r="N751">
            <v>35033</v>
          </cell>
          <cell r="O751">
            <v>121523</v>
          </cell>
          <cell r="P751">
            <v>186375</v>
          </cell>
          <cell r="Q751">
            <v>225825</v>
          </cell>
          <cell r="R751">
            <v>323973</v>
          </cell>
          <cell r="S751">
            <v>349625</v>
          </cell>
          <cell r="T751">
            <v>392790</v>
          </cell>
          <cell r="U751">
            <v>478565</v>
          </cell>
          <cell r="V751">
            <v>472360</v>
          </cell>
          <cell r="W751">
            <v>511920</v>
          </cell>
          <cell r="X751">
            <v>541810</v>
          </cell>
          <cell r="Y751">
            <v>110</v>
          </cell>
          <cell r="Z751">
            <v>8505</v>
          </cell>
          <cell r="AA751">
            <v>20150</v>
          </cell>
          <cell r="AB751">
            <v>52515</v>
          </cell>
          <cell r="AC751">
            <v>102955</v>
          </cell>
          <cell r="AD751">
            <v>183298</v>
          </cell>
          <cell r="AE751">
            <v>269875</v>
          </cell>
          <cell r="AF751">
            <v>369863</v>
          </cell>
          <cell r="AG751">
            <v>454740</v>
          </cell>
          <cell r="AH751">
            <v>484515</v>
          </cell>
          <cell r="AI751">
            <v>482847</v>
          </cell>
          <cell r="AJ751">
            <v>493090</v>
          </cell>
          <cell r="AK751">
            <v>11855</v>
          </cell>
          <cell r="AL751">
            <v>0</v>
          </cell>
          <cell r="AM751">
            <v>4971</v>
          </cell>
          <cell r="AN751">
            <v>30062</v>
          </cell>
          <cell r="AO751">
            <v>86490</v>
          </cell>
          <cell r="AP751">
            <v>64852</v>
          </cell>
          <cell r="AQ751">
            <v>39450</v>
          </cell>
          <cell r="AR751">
            <v>98148</v>
          </cell>
          <cell r="AS751">
            <v>25652</v>
          </cell>
          <cell r="AT751">
            <v>43165</v>
          </cell>
          <cell r="AU751">
            <v>85775</v>
          </cell>
          <cell r="AV751">
            <v>-6205</v>
          </cell>
          <cell r="AW751">
            <v>39560</v>
          </cell>
          <cell r="AX751">
            <v>29890</v>
          </cell>
          <cell r="AY751">
            <v>110</v>
          </cell>
          <cell r="AZ751">
            <v>8395</v>
          </cell>
          <cell r="BA751">
            <v>11645</v>
          </cell>
          <cell r="BB751">
            <v>32365</v>
          </cell>
          <cell r="BC751">
            <v>50440</v>
          </cell>
          <cell r="BD751">
            <v>80343</v>
          </cell>
          <cell r="BE751">
            <v>86577</v>
          </cell>
          <cell r="BF751">
            <v>99988</v>
          </cell>
          <cell r="BG751">
            <v>84877</v>
          </cell>
          <cell r="BH751">
            <v>29775</v>
          </cell>
          <cell r="BI751">
            <v>-1668</v>
          </cell>
          <cell r="BJ751">
            <v>10243</v>
          </cell>
          <cell r="BK751">
            <v>11855</v>
          </cell>
        </row>
        <row r="752">
          <cell r="L752" t="str">
            <v>8011211.801102.OTH</v>
          </cell>
          <cell r="M752">
            <v>708</v>
          </cell>
          <cell r="N752">
            <v>1416</v>
          </cell>
          <cell r="O752">
            <v>2124</v>
          </cell>
          <cell r="P752">
            <v>2832</v>
          </cell>
          <cell r="Q752">
            <v>3540</v>
          </cell>
          <cell r="R752">
            <v>4248</v>
          </cell>
          <cell r="S752">
            <v>4956</v>
          </cell>
          <cell r="T752">
            <v>5664</v>
          </cell>
          <cell r="U752">
            <v>6372</v>
          </cell>
          <cell r="V752">
            <v>7080</v>
          </cell>
          <cell r="W752">
            <v>7788</v>
          </cell>
          <cell r="X752">
            <v>8496</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708</v>
          </cell>
          <cell r="AN752">
            <v>708</v>
          </cell>
          <cell r="AO752">
            <v>708</v>
          </cell>
          <cell r="AP752">
            <v>708</v>
          </cell>
          <cell r="AQ752">
            <v>708</v>
          </cell>
          <cell r="AR752">
            <v>708</v>
          </cell>
          <cell r="AS752">
            <v>708</v>
          </cell>
          <cell r="AT752">
            <v>708</v>
          </cell>
          <cell r="AU752">
            <v>708</v>
          </cell>
          <cell r="AV752">
            <v>708</v>
          </cell>
          <cell r="AW752">
            <v>708</v>
          </cell>
          <cell r="AX752">
            <v>708</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row>
        <row r="753">
          <cell r="L753" t="str">
            <v>8011211.801102.PF</v>
          </cell>
          <cell r="M753">
            <v>47264</v>
          </cell>
          <cell r="N753">
            <v>94366</v>
          </cell>
          <cell r="O753">
            <v>142350</v>
          </cell>
          <cell r="P753">
            <v>235607</v>
          </cell>
          <cell r="Q753">
            <v>294644</v>
          </cell>
          <cell r="R753">
            <v>356603</v>
          </cell>
          <cell r="S753">
            <v>416055</v>
          </cell>
          <cell r="T753">
            <v>478169</v>
          </cell>
          <cell r="U753">
            <v>544563</v>
          </cell>
          <cell r="V753">
            <v>606603</v>
          </cell>
          <cell r="W753">
            <v>668643</v>
          </cell>
          <cell r="X753">
            <v>730679</v>
          </cell>
          <cell r="Y753">
            <v>66701</v>
          </cell>
          <cell r="Z753">
            <v>133318</v>
          </cell>
          <cell r="AA753">
            <v>200052</v>
          </cell>
          <cell r="AB753">
            <v>266789</v>
          </cell>
          <cell r="AC753">
            <v>335869</v>
          </cell>
          <cell r="AD753">
            <v>403073</v>
          </cell>
          <cell r="AE753">
            <v>470277</v>
          </cell>
          <cell r="AF753">
            <v>537481</v>
          </cell>
          <cell r="AG753">
            <v>604685</v>
          </cell>
          <cell r="AH753">
            <v>671810</v>
          </cell>
          <cell r="AI753">
            <v>738967</v>
          </cell>
          <cell r="AJ753">
            <v>806171</v>
          </cell>
          <cell r="AK753">
            <v>78641</v>
          </cell>
          <cell r="AL753">
            <v>0</v>
          </cell>
          <cell r="AM753">
            <v>47264</v>
          </cell>
          <cell r="AN753">
            <v>47102</v>
          </cell>
          <cell r="AO753">
            <v>47984</v>
          </cell>
          <cell r="AP753">
            <v>93257</v>
          </cell>
          <cell r="AQ753">
            <v>59037</v>
          </cell>
          <cell r="AR753">
            <v>61959</v>
          </cell>
          <cell r="AS753">
            <v>59452</v>
          </cell>
          <cell r="AT753">
            <v>62114</v>
          </cell>
          <cell r="AU753">
            <v>66394</v>
          </cell>
          <cell r="AV753">
            <v>62040</v>
          </cell>
          <cell r="AW753">
            <v>62040</v>
          </cell>
          <cell r="AX753">
            <v>62036</v>
          </cell>
          <cell r="AY753">
            <v>66701</v>
          </cell>
          <cell r="AZ753">
            <v>66617</v>
          </cell>
          <cell r="BA753">
            <v>66734</v>
          </cell>
          <cell r="BB753">
            <v>66737</v>
          </cell>
          <cell r="BC753">
            <v>69080</v>
          </cell>
          <cell r="BD753">
            <v>67204</v>
          </cell>
          <cell r="BE753">
            <v>67204</v>
          </cell>
          <cell r="BF753">
            <v>67204</v>
          </cell>
          <cell r="BG753">
            <v>67204</v>
          </cell>
          <cell r="BH753">
            <v>67125</v>
          </cell>
          <cell r="BI753">
            <v>67157</v>
          </cell>
          <cell r="BJ753">
            <v>67204</v>
          </cell>
          <cell r="BK753">
            <v>78641</v>
          </cell>
        </row>
        <row r="754">
          <cell r="L754" t="str">
            <v>8011211.801102.TEA</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L755" t="str">
            <v>8011211.803301</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0</v>
          </cell>
          <cell r="BK755">
            <v>0</v>
          </cell>
        </row>
        <row r="756">
          <cell r="L756" t="str">
            <v>8011211.803302</v>
          </cell>
          <cell r="M756">
            <v>78747.87</v>
          </cell>
          <cell r="N756">
            <v>331194.94999999995</v>
          </cell>
          <cell r="O756">
            <v>648905.54</v>
          </cell>
          <cell r="P756">
            <v>966616.13000000012</v>
          </cell>
          <cell r="Q756">
            <v>1284326.7200000002</v>
          </cell>
          <cell r="R756">
            <v>1602037.3100000003</v>
          </cell>
          <cell r="S756">
            <v>1919747.8900000004</v>
          </cell>
          <cell r="T756">
            <v>2348823.9400000004</v>
          </cell>
          <cell r="U756">
            <v>2777899.99</v>
          </cell>
          <cell r="V756">
            <v>3206976.0300000003</v>
          </cell>
          <cell r="W756">
            <v>3636052.08</v>
          </cell>
          <cell r="X756">
            <v>4128118.23</v>
          </cell>
          <cell r="Y756">
            <v>454093.02</v>
          </cell>
          <cell r="Z756">
            <v>908186.04</v>
          </cell>
          <cell r="AA756">
            <v>1362279.06</v>
          </cell>
          <cell r="AB756">
            <v>1816372.08</v>
          </cell>
          <cell r="AC756">
            <v>2270465.1</v>
          </cell>
          <cell r="AD756">
            <v>2724558.12</v>
          </cell>
          <cell r="AE756">
            <v>2715397.63</v>
          </cell>
          <cell r="AF756">
            <v>3301538.04</v>
          </cell>
          <cell r="AG756">
            <v>3887678.45</v>
          </cell>
          <cell r="AH756">
            <v>11637286.060000001</v>
          </cell>
          <cell r="AI756">
            <v>12223426.470000001</v>
          </cell>
          <cell r="AJ756">
            <v>12809566.880000001</v>
          </cell>
          <cell r="AK756">
            <v>0</v>
          </cell>
          <cell r="AL756">
            <v>0</v>
          </cell>
          <cell r="AM756">
            <v>78747.87</v>
          </cell>
          <cell r="AN756">
            <v>252447.08</v>
          </cell>
          <cell r="AO756">
            <v>317710.59000000003</v>
          </cell>
          <cell r="AP756">
            <v>317710.59000000003</v>
          </cell>
          <cell r="AQ756">
            <v>317710.59000000003</v>
          </cell>
          <cell r="AR756">
            <v>317710.59000000003</v>
          </cell>
          <cell r="AS756">
            <v>317710.58</v>
          </cell>
          <cell r="AT756">
            <v>429076.05</v>
          </cell>
          <cell r="AU756">
            <v>429076.05</v>
          </cell>
          <cell r="AV756">
            <v>429076.04</v>
          </cell>
          <cell r="AW756">
            <v>429076.05</v>
          </cell>
          <cell r="AX756">
            <v>492066.15</v>
          </cell>
          <cell r="AY756">
            <v>454093.02</v>
          </cell>
          <cell r="AZ756">
            <v>454093.02</v>
          </cell>
          <cell r="BA756">
            <v>454093.02</v>
          </cell>
          <cell r="BB756">
            <v>454093.02</v>
          </cell>
          <cell r="BC756">
            <v>454093.02</v>
          </cell>
          <cell r="BD756">
            <v>454093.02</v>
          </cell>
          <cell r="BE756">
            <v>-9160.49</v>
          </cell>
          <cell r="BF756">
            <v>586140.41</v>
          </cell>
          <cell r="BG756">
            <v>586140.41</v>
          </cell>
          <cell r="BH756">
            <v>7749607.6100000003</v>
          </cell>
          <cell r="BI756">
            <v>586140.41</v>
          </cell>
          <cell r="BJ756">
            <v>586140.41</v>
          </cell>
          <cell r="BK756">
            <v>0</v>
          </cell>
        </row>
        <row r="757">
          <cell r="L757" t="str">
            <v>8011211.803303</v>
          </cell>
          <cell r="M757">
            <v>24815</v>
          </cell>
          <cell r="N757">
            <v>161978</v>
          </cell>
          <cell r="O757">
            <v>299141</v>
          </cell>
          <cell r="P757">
            <v>436304</v>
          </cell>
          <cell r="Q757">
            <v>573467</v>
          </cell>
          <cell r="R757">
            <v>710630</v>
          </cell>
          <cell r="S757">
            <v>1321718.45</v>
          </cell>
          <cell r="T757">
            <v>1484464.25</v>
          </cell>
          <cell r="U757">
            <v>1647210.05</v>
          </cell>
          <cell r="V757">
            <v>1809955.85</v>
          </cell>
          <cell r="W757">
            <v>1972701.6500000001</v>
          </cell>
          <cell r="X757">
            <v>981395.65000000014</v>
          </cell>
          <cell r="Y757">
            <v>89961</v>
          </cell>
          <cell r="Z757">
            <v>179922</v>
          </cell>
          <cell r="AA757">
            <v>269883</v>
          </cell>
          <cell r="AB757">
            <v>359844</v>
          </cell>
          <cell r="AC757">
            <v>449805</v>
          </cell>
          <cell r="AD757">
            <v>539766</v>
          </cell>
          <cell r="AE757">
            <v>687469.5</v>
          </cell>
          <cell r="AF757">
            <v>728850.1</v>
          </cell>
          <cell r="AG757">
            <v>770230.7</v>
          </cell>
          <cell r="AH757">
            <v>811611.29999999993</v>
          </cell>
          <cell r="AI757">
            <v>852991.89999999991</v>
          </cell>
          <cell r="AJ757">
            <v>894372.49999999988</v>
          </cell>
          <cell r="AK757">
            <v>0</v>
          </cell>
          <cell r="AL757">
            <v>0</v>
          </cell>
          <cell r="AM757">
            <v>24815</v>
          </cell>
          <cell r="AN757">
            <v>137163</v>
          </cell>
          <cell r="AO757">
            <v>137163</v>
          </cell>
          <cell r="AP757">
            <v>137163</v>
          </cell>
          <cell r="AQ757">
            <v>137163</v>
          </cell>
          <cell r="AR757">
            <v>137163</v>
          </cell>
          <cell r="AS757">
            <v>611088.44999999995</v>
          </cell>
          <cell r="AT757">
            <v>162745.79999999999</v>
          </cell>
          <cell r="AU757">
            <v>162745.79999999999</v>
          </cell>
          <cell r="AV757">
            <v>162745.79999999999</v>
          </cell>
          <cell r="AW757">
            <v>162745.79999999999</v>
          </cell>
          <cell r="AX757">
            <v>-991306</v>
          </cell>
          <cell r="AY757">
            <v>89961</v>
          </cell>
          <cell r="AZ757">
            <v>89961</v>
          </cell>
          <cell r="BA757">
            <v>89961</v>
          </cell>
          <cell r="BB757">
            <v>89961</v>
          </cell>
          <cell r="BC757">
            <v>89961</v>
          </cell>
          <cell r="BD757">
            <v>89961</v>
          </cell>
          <cell r="BE757">
            <v>147703.5</v>
          </cell>
          <cell r="BF757">
            <v>41380.6</v>
          </cell>
          <cell r="BG757">
            <v>41380.6</v>
          </cell>
          <cell r="BH757">
            <v>41380.6</v>
          </cell>
          <cell r="BI757">
            <v>41380.6</v>
          </cell>
          <cell r="BJ757">
            <v>41380.6</v>
          </cell>
          <cell r="BK757">
            <v>0</v>
          </cell>
        </row>
        <row r="758">
          <cell r="L758" t="str">
            <v>8011211.802001</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L759" t="str">
            <v>8011211.803901</v>
          </cell>
          <cell r="M759">
            <v>54838</v>
          </cell>
          <cell r="N759">
            <v>113950</v>
          </cell>
          <cell r="O759">
            <v>183035</v>
          </cell>
          <cell r="P759">
            <v>271642</v>
          </cell>
          <cell r="Q759">
            <v>402481</v>
          </cell>
          <cell r="R759">
            <v>578104</v>
          </cell>
          <cell r="S759">
            <v>645635</v>
          </cell>
          <cell r="T759">
            <v>714597</v>
          </cell>
          <cell r="U759">
            <v>787653</v>
          </cell>
          <cell r="V759">
            <v>857473</v>
          </cell>
          <cell r="W759">
            <v>927293</v>
          </cell>
          <cell r="X759">
            <v>997044</v>
          </cell>
          <cell r="Y759">
            <v>81007</v>
          </cell>
          <cell r="Z759">
            <v>162014</v>
          </cell>
          <cell r="AA759">
            <v>226163</v>
          </cell>
          <cell r="AB759">
            <v>300275</v>
          </cell>
          <cell r="AC759">
            <v>359340</v>
          </cell>
          <cell r="AD759">
            <v>448147</v>
          </cell>
          <cell r="AE759">
            <v>531228</v>
          </cell>
          <cell r="AF759">
            <v>612151</v>
          </cell>
          <cell r="AG759">
            <v>681607</v>
          </cell>
          <cell r="AH759">
            <v>751063</v>
          </cell>
          <cell r="AI759">
            <v>827764</v>
          </cell>
          <cell r="AJ759">
            <v>933758</v>
          </cell>
          <cell r="AK759">
            <v>77100</v>
          </cell>
          <cell r="AL759">
            <v>0</v>
          </cell>
          <cell r="AM759">
            <v>54838</v>
          </cell>
          <cell r="AN759">
            <v>59112</v>
          </cell>
          <cell r="AO759">
            <v>69085</v>
          </cell>
          <cell r="AP759">
            <v>88607</v>
          </cell>
          <cell r="AQ759">
            <v>130839</v>
          </cell>
          <cell r="AR759">
            <v>175623</v>
          </cell>
          <cell r="AS759">
            <v>67531</v>
          </cell>
          <cell r="AT759">
            <v>68962</v>
          </cell>
          <cell r="AU759">
            <v>73056</v>
          </cell>
          <cell r="AV759">
            <v>69820</v>
          </cell>
          <cell r="AW759">
            <v>69820</v>
          </cell>
          <cell r="AX759">
            <v>69751</v>
          </cell>
          <cell r="AY759">
            <v>81007</v>
          </cell>
          <cell r="AZ759">
            <v>81007</v>
          </cell>
          <cell r="BA759">
            <v>64149</v>
          </cell>
          <cell r="BB759">
            <v>74112</v>
          </cell>
          <cell r="BC759">
            <v>59065</v>
          </cell>
          <cell r="BD759">
            <v>88807</v>
          </cell>
          <cell r="BE759">
            <v>83081</v>
          </cell>
          <cell r="BF759">
            <v>80923</v>
          </cell>
          <cell r="BG759">
            <v>69456</v>
          </cell>
          <cell r="BH759">
            <v>69456</v>
          </cell>
          <cell r="BI759">
            <v>76701</v>
          </cell>
          <cell r="BJ759">
            <v>105994</v>
          </cell>
          <cell r="BK759">
            <v>77100</v>
          </cell>
        </row>
        <row r="760">
          <cell r="L760" t="str">
            <v>8011211.803902</v>
          </cell>
          <cell r="M760">
            <v>41316</v>
          </cell>
          <cell r="N760">
            <v>82782</v>
          </cell>
          <cell r="O760">
            <v>124248</v>
          </cell>
          <cell r="P760">
            <v>166046</v>
          </cell>
          <cell r="Q760">
            <v>208303</v>
          </cell>
          <cell r="R760">
            <v>251749</v>
          </cell>
          <cell r="S760">
            <v>293385</v>
          </cell>
          <cell r="T760">
            <v>337343</v>
          </cell>
          <cell r="U760">
            <v>381301</v>
          </cell>
          <cell r="V760">
            <v>425259</v>
          </cell>
          <cell r="W760">
            <v>469217</v>
          </cell>
          <cell r="X760">
            <v>513175</v>
          </cell>
          <cell r="Y760">
            <v>46202</v>
          </cell>
          <cell r="Z760">
            <v>92404</v>
          </cell>
          <cell r="AA760">
            <v>139218</v>
          </cell>
          <cell r="AB760">
            <v>186194</v>
          </cell>
          <cell r="AC760">
            <v>234290</v>
          </cell>
          <cell r="AD760">
            <v>283350</v>
          </cell>
          <cell r="AE760">
            <v>330510</v>
          </cell>
          <cell r="AF760">
            <v>380753</v>
          </cell>
          <cell r="AG760">
            <v>431134</v>
          </cell>
          <cell r="AH760">
            <v>481515</v>
          </cell>
          <cell r="AI760">
            <v>532349</v>
          </cell>
          <cell r="AJ760">
            <v>583183</v>
          </cell>
          <cell r="AK760">
            <v>0</v>
          </cell>
          <cell r="AL760">
            <v>0</v>
          </cell>
          <cell r="AM760">
            <v>41316</v>
          </cell>
          <cell r="AN760">
            <v>41466</v>
          </cell>
          <cell r="AO760">
            <v>41466</v>
          </cell>
          <cell r="AP760">
            <v>41798</v>
          </cell>
          <cell r="AQ760">
            <v>42257</v>
          </cell>
          <cell r="AR760">
            <v>43446</v>
          </cell>
          <cell r="AS760">
            <v>41636</v>
          </cell>
          <cell r="AT760">
            <v>43958</v>
          </cell>
          <cell r="AU760">
            <v>43958</v>
          </cell>
          <cell r="AV760">
            <v>43958</v>
          </cell>
          <cell r="AW760">
            <v>43958</v>
          </cell>
          <cell r="AX760">
            <v>43958</v>
          </cell>
          <cell r="AY760">
            <v>46202</v>
          </cell>
          <cell r="AZ760">
            <v>46202</v>
          </cell>
          <cell r="BA760">
            <v>46814</v>
          </cell>
          <cell r="BB760">
            <v>46976</v>
          </cell>
          <cell r="BC760">
            <v>48096</v>
          </cell>
          <cell r="BD760">
            <v>49060</v>
          </cell>
          <cell r="BE760">
            <v>47160</v>
          </cell>
          <cell r="BF760">
            <v>50243</v>
          </cell>
          <cell r="BG760">
            <v>50381</v>
          </cell>
          <cell r="BH760">
            <v>50381</v>
          </cell>
          <cell r="BI760">
            <v>50834</v>
          </cell>
          <cell r="BJ760">
            <v>50834</v>
          </cell>
          <cell r="BK760">
            <v>0</v>
          </cell>
        </row>
        <row r="761">
          <cell r="L761" t="str">
            <v>8011211.803903</v>
          </cell>
          <cell r="M761">
            <v>4708</v>
          </cell>
          <cell r="N761">
            <v>21433</v>
          </cell>
          <cell r="O761">
            <v>30031</v>
          </cell>
          <cell r="P761">
            <v>98968</v>
          </cell>
          <cell r="Q761">
            <v>101116</v>
          </cell>
          <cell r="R761">
            <v>127168</v>
          </cell>
          <cell r="S761">
            <v>137101</v>
          </cell>
          <cell r="T761">
            <v>149351</v>
          </cell>
          <cell r="U761">
            <v>194466.18</v>
          </cell>
          <cell r="V761">
            <v>197586.18</v>
          </cell>
          <cell r="W761">
            <v>197586.18</v>
          </cell>
          <cell r="X761">
            <v>207098.18</v>
          </cell>
          <cell r="Y761">
            <v>4288</v>
          </cell>
          <cell r="Z761">
            <v>13808</v>
          </cell>
          <cell r="AA761">
            <v>22864</v>
          </cell>
          <cell r="AB761">
            <v>25004</v>
          </cell>
          <cell r="AC761">
            <v>40889</v>
          </cell>
          <cell r="AD761">
            <v>64884</v>
          </cell>
          <cell r="AE761">
            <v>81344</v>
          </cell>
          <cell r="AF761">
            <v>81344</v>
          </cell>
          <cell r="AG761">
            <v>118627</v>
          </cell>
          <cell r="AH761">
            <v>127372</v>
          </cell>
          <cell r="AI761">
            <v>135828</v>
          </cell>
          <cell r="AJ761">
            <v>151146.70000000001</v>
          </cell>
          <cell r="AK761">
            <v>378291</v>
          </cell>
          <cell r="AL761">
            <v>0</v>
          </cell>
          <cell r="AM761">
            <v>4708</v>
          </cell>
          <cell r="AN761">
            <v>16725</v>
          </cell>
          <cell r="AO761">
            <v>8598</v>
          </cell>
          <cell r="AP761">
            <v>68937</v>
          </cell>
          <cell r="AQ761">
            <v>2148</v>
          </cell>
          <cell r="AR761">
            <v>26052</v>
          </cell>
          <cell r="AS761">
            <v>9933</v>
          </cell>
          <cell r="AT761">
            <v>12250</v>
          </cell>
          <cell r="AU761">
            <v>45115.18</v>
          </cell>
          <cell r="AV761">
            <v>3120</v>
          </cell>
          <cell r="AW761">
            <v>0</v>
          </cell>
          <cell r="AX761">
            <v>9512</v>
          </cell>
          <cell r="AY761">
            <v>4288</v>
          </cell>
          <cell r="AZ761">
            <v>9520</v>
          </cell>
          <cell r="BA761">
            <v>9056</v>
          </cell>
          <cell r="BB761">
            <v>2140</v>
          </cell>
          <cell r="BC761">
            <v>15885</v>
          </cell>
          <cell r="BD761">
            <v>23995</v>
          </cell>
          <cell r="BE761">
            <v>16460</v>
          </cell>
          <cell r="BF761">
            <v>0</v>
          </cell>
          <cell r="BG761">
            <v>37283</v>
          </cell>
          <cell r="BH761">
            <v>8745</v>
          </cell>
          <cell r="BI761">
            <v>8456</v>
          </cell>
          <cell r="BJ761">
            <v>15318.7</v>
          </cell>
          <cell r="BK761">
            <v>378291</v>
          </cell>
        </row>
        <row r="762">
          <cell r="L762" t="str">
            <v>8011211.803904</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0</v>
          </cell>
          <cell r="BK762">
            <v>0</v>
          </cell>
        </row>
        <row r="763">
          <cell r="L763" t="str">
            <v>8011211.803905</v>
          </cell>
          <cell r="M763">
            <v>123300</v>
          </cell>
          <cell r="N763">
            <v>246600</v>
          </cell>
          <cell r="O763">
            <v>369900</v>
          </cell>
          <cell r="P763">
            <v>493200</v>
          </cell>
          <cell r="Q763">
            <v>616500</v>
          </cell>
          <cell r="R763">
            <v>739800</v>
          </cell>
          <cell r="S763">
            <v>863100</v>
          </cell>
          <cell r="T763">
            <v>986400</v>
          </cell>
          <cell r="U763">
            <v>1109700</v>
          </cell>
          <cell r="V763">
            <v>1233000</v>
          </cell>
          <cell r="W763">
            <v>1356300</v>
          </cell>
          <cell r="X763">
            <v>1479600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123300</v>
          </cell>
          <cell r="AN763">
            <v>123300</v>
          </cell>
          <cell r="AO763">
            <v>123300</v>
          </cell>
          <cell r="AP763">
            <v>123300</v>
          </cell>
          <cell r="AQ763">
            <v>123300</v>
          </cell>
          <cell r="AR763">
            <v>123300</v>
          </cell>
          <cell r="AS763">
            <v>123300</v>
          </cell>
          <cell r="AT763">
            <v>123300</v>
          </cell>
          <cell r="AU763">
            <v>123300</v>
          </cell>
          <cell r="AV763">
            <v>123300</v>
          </cell>
          <cell r="AW763">
            <v>123300</v>
          </cell>
          <cell r="AX763">
            <v>123300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L764" t="str">
            <v>8011211.803907</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L765" t="str">
            <v>8011211.804201</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L766" t="str">
            <v>8011211.805101</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row>
        <row r="767">
          <cell r="L767" t="str">
            <v>8011211.805101.ACC</v>
          </cell>
          <cell r="M767">
            <v>7695</v>
          </cell>
          <cell r="N767">
            <v>7395</v>
          </cell>
          <cell r="O767">
            <v>7395</v>
          </cell>
          <cell r="P767">
            <v>7395</v>
          </cell>
          <cell r="Q767">
            <v>7395</v>
          </cell>
          <cell r="R767">
            <v>7395</v>
          </cell>
          <cell r="S767">
            <v>7395</v>
          </cell>
          <cell r="T767">
            <v>7395</v>
          </cell>
          <cell r="U767">
            <v>7395</v>
          </cell>
          <cell r="V767">
            <v>39738</v>
          </cell>
          <cell r="W767">
            <v>39738</v>
          </cell>
          <cell r="X767">
            <v>39738</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7695</v>
          </cell>
          <cell r="AN767">
            <v>-300</v>
          </cell>
          <cell r="AO767">
            <v>0</v>
          </cell>
          <cell r="AP767">
            <v>0</v>
          </cell>
          <cell r="AQ767">
            <v>0</v>
          </cell>
          <cell r="AR767">
            <v>0</v>
          </cell>
          <cell r="AS767">
            <v>0</v>
          </cell>
          <cell r="AT767">
            <v>0</v>
          </cell>
          <cell r="AU767">
            <v>0</v>
          </cell>
          <cell r="AV767">
            <v>32343</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L768" t="str">
            <v>8011211.805101.AIR</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L769" t="str">
            <v>8011211.805101.CAR</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row>
        <row r="770">
          <cell r="L770" t="str">
            <v>8011211.805101.OTH</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L771" t="str">
            <v>8011211.806101.ACC</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L772" t="str">
            <v>8011211.806101.AIR</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L773" t="str">
            <v>8011211.806101.CAR</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row>
        <row r="774">
          <cell r="L774" t="str">
            <v>8011211.806101.OTH</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row>
        <row r="775">
          <cell r="L775" t="str">
            <v>8011211.814101</v>
          </cell>
          <cell r="M775">
            <v>0</v>
          </cell>
          <cell r="N775">
            <v>0</v>
          </cell>
          <cell r="O775">
            <v>0</v>
          </cell>
          <cell r="P775">
            <v>0</v>
          </cell>
          <cell r="Q775">
            <v>0</v>
          </cell>
          <cell r="R775">
            <v>160000</v>
          </cell>
          <cell r="S775">
            <v>160000</v>
          </cell>
          <cell r="T775">
            <v>160000</v>
          </cell>
          <cell r="U775">
            <v>160000</v>
          </cell>
          <cell r="V775">
            <v>160000</v>
          </cell>
          <cell r="W775">
            <v>160000</v>
          </cell>
          <cell r="X775">
            <v>160000</v>
          </cell>
          <cell r="Y775">
            <v>212000</v>
          </cell>
          <cell r="Z775">
            <v>244000</v>
          </cell>
          <cell r="AA775">
            <v>244000</v>
          </cell>
          <cell r="AB775">
            <v>424000</v>
          </cell>
          <cell r="AC775">
            <v>604000</v>
          </cell>
          <cell r="AD775">
            <v>816000</v>
          </cell>
          <cell r="AE775">
            <v>784000</v>
          </cell>
          <cell r="AF775">
            <v>816000</v>
          </cell>
          <cell r="AG775">
            <v>850560</v>
          </cell>
          <cell r="AH775">
            <v>860800</v>
          </cell>
          <cell r="AI775">
            <v>873762</v>
          </cell>
          <cell r="AJ775">
            <v>890429.11</v>
          </cell>
          <cell r="AK775">
            <v>5555</v>
          </cell>
          <cell r="AL775">
            <v>0</v>
          </cell>
          <cell r="AM775">
            <v>0</v>
          </cell>
          <cell r="AN775">
            <v>0</v>
          </cell>
          <cell r="AO775">
            <v>0</v>
          </cell>
          <cell r="AP775">
            <v>0</v>
          </cell>
          <cell r="AQ775">
            <v>0</v>
          </cell>
          <cell r="AR775">
            <v>160000</v>
          </cell>
          <cell r="AS775">
            <v>0</v>
          </cell>
          <cell r="AT775">
            <v>0</v>
          </cell>
          <cell r="AU775">
            <v>0</v>
          </cell>
          <cell r="AV775">
            <v>0</v>
          </cell>
          <cell r="AW775">
            <v>0</v>
          </cell>
          <cell r="AX775">
            <v>0</v>
          </cell>
          <cell r="AY775">
            <v>212000</v>
          </cell>
          <cell r="AZ775">
            <v>32000</v>
          </cell>
          <cell r="BA775">
            <v>0</v>
          </cell>
          <cell r="BB775">
            <v>180000</v>
          </cell>
          <cell r="BC775">
            <v>180000</v>
          </cell>
          <cell r="BD775">
            <v>212000</v>
          </cell>
          <cell r="BE775">
            <v>-32000</v>
          </cell>
          <cell r="BF775">
            <v>32000</v>
          </cell>
          <cell r="BG775">
            <v>34560</v>
          </cell>
          <cell r="BH775">
            <v>10240</v>
          </cell>
          <cell r="BI775">
            <v>12962</v>
          </cell>
          <cell r="BJ775">
            <v>16667.11</v>
          </cell>
          <cell r="BK775">
            <v>5555</v>
          </cell>
        </row>
        <row r="776">
          <cell r="L776" t="str">
            <v>8011211.814102</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row>
        <row r="777">
          <cell r="L777" t="str">
            <v>8011211.814201.CONSU</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L778" t="str">
            <v>8011211.805102</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row>
        <row r="779">
          <cell r="L779" t="str">
            <v>8011211.805201</v>
          </cell>
          <cell r="M779">
            <v>39000</v>
          </cell>
          <cell r="N779">
            <v>96591</v>
          </cell>
          <cell r="O779">
            <v>144816</v>
          </cell>
          <cell r="P779">
            <v>160891</v>
          </cell>
          <cell r="Q779">
            <v>214736</v>
          </cell>
          <cell r="R779">
            <v>485384</v>
          </cell>
          <cell r="S779">
            <v>665694</v>
          </cell>
          <cell r="T779">
            <v>888426.4</v>
          </cell>
          <cell r="U779">
            <v>1100433.8500000001</v>
          </cell>
          <cell r="V779">
            <v>1214673.1500000001</v>
          </cell>
          <cell r="W779">
            <v>1218373.1500000001</v>
          </cell>
          <cell r="X779">
            <v>1248022.1500000001</v>
          </cell>
          <cell r="Y779">
            <v>27945.1</v>
          </cell>
          <cell r="Z779">
            <v>54153.3</v>
          </cell>
          <cell r="AA779">
            <v>104879.3</v>
          </cell>
          <cell r="AB779">
            <v>152307.79999999999</v>
          </cell>
          <cell r="AC779">
            <v>256300.69999999998</v>
          </cell>
          <cell r="AD779">
            <v>500402.54</v>
          </cell>
          <cell r="AE779">
            <v>635687.24</v>
          </cell>
          <cell r="AF779">
            <v>831731.24</v>
          </cell>
          <cell r="AG779">
            <v>1254663.1299999999</v>
          </cell>
          <cell r="AH779">
            <v>1384692.5099999998</v>
          </cell>
          <cell r="AI779">
            <v>1476567.5099999998</v>
          </cell>
          <cell r="AJ779">
            <v>1536242.5099999998</v>
          </cell>
          <cell r="AK779">
            <v>0</v>
          </cell>
          <cell r="AL779">
            <v>0</v>
          </cell>
          <cell r="AM779">
            <v>39000</v>
          </cell>
          <cell r="AN779">
            <v>57591</v>
          </cell>
          <cell r="AO779">
            <v>48225</v>
          </cell>
          <cell r="AP779">
            <v>16075</v>
          </cell>
          <cell r="AQ779">
            <v>53845</v>
          </cell>
          <cell r="AR779">
            <v>270648</v>
          </cell>
          <cell r="AS779">
            <v>180310</v>
          </cell>
          <cell r="AT779">
            <v>222732.4</v>
          </cell>
          <cell r="AU779">
            <v>212007.45</v>
          </cell>
          <cell r="AV779">
            <v>114239.3</v>
          </cell>
          <cell r="AW779">
            <v>3700</v>
          </cell>
          <cell r="AX779">
            <v>29649</v>
          </cell>
          <cell r="AY779">
            <v>27945.1</v>
          </cell>
          <cell r="AZ779">
            <v>26208.2</v>
          </cell>
          <cell r="BA779">
            <v>50726</v>
          </cell>
          <cell r="BB779">
            <v>47428.5</v>
          </cell>
          <cell r="BC779">
            <v>103992.9</v>
          </cell>
          <cell r="BD779">
            <v>244101.84</v>
          </cell>
          <cell r="BE779">
            <v>135284.70000000001</v>
          </cell>
          <cell r="BF779">
            <v>196044</v>
          </cell>
          <cell r="BG779">
            <v>422931.89</v>
          </cell>
          <cell r="BH779">
            <v>130029.38</v>
          </cell>
          <cell r="BI779">
            <v>91875</v>
          </cell>
          <cell r="BJ779">
            <v>59675</v>
          </cell>
          <cell r="BK779">
            <v>0</v>
          </cell>
        </row>
        <row r="780">
          <cell r="L780" t="str">
            <v>8011211.809901</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row>
        <row r="781">
          <cell r="L781" t="str">
            <v>8011211.809902</v>
          </cell>
          <cell r="M781">
            <v>40000</v>
          </cell>
          <cell r="N781">
            <v>62340</v>
          </cell>
          <cell r="O781">
            <v>98340</v>
          </cell>
          <cell r="P781">
            <v>114340</v>
          </cell>
          <cell r="Q781">
            <v>166340</v>
          </cell>
          <cell r="R781">
            <v>166340</v>
          </cell>
          <cell r="S781">
            <v>166340</v>
          </cell>
          <cell r="T781">
            <v>202340</v>
          </cell>
          <cell r="U781">
            <v>212840</v>
          </cell>
          <cell r="V781">
            <v>413840</v>
          </cell>
          <cell r="W781">
            <v>454315</v>
          </cell>
          <cell r="X781">
            <v>454315</v>
          </cell>
          <cell r="Y781">
            <v>0</v>
          </cell>
          <cell r="Z781">
            <v>0</v>
          </cell>
          <cell r="AA781">
            <v>30000</v>
          </cell>
          <cell r="AB781">
            <v>31350</v>
          </cell>
          <cell r="AC781">
            <v>31350</v>
          </cell>
          <cell r="AD781">
            <v>31350</v>
          </cell>
          <cell r="AE781">
            <v>31350</v>
          </cell>
          <cell r="AF781">
            <v>76350</v>
          </cell>
          <cell r="AG781">
            <v>111350</v>
          </cell>
          <cell r="AH781">
            <v>111350</v>
          </cell>
          <cell r="AI781">
            <v>111350</v>
          </cell>
          <cell r="AJ781">
            <v>141011.79999999999</v>
          </cell>
          <cell r="AK781">
            <v>0</v>
          </cell>
          <cell r="AL781">
            <v>0</v>
          </cell>
          <cell r="AM781">
            <v>40000</v>
          </cell>
          <cell r="AN781">
            <v>22340</v>
          </cell>
          <cell r="AO781">
            <v>36000</v>
          </cell>
          <cell r="AP781">
            <v>16000</v>
          </cell>
          <cell r="AQ781">
            <v>52000</v>
          </cell>
          <cell r="AR781">
            <v>0</v>
          </cell>
          <cell r="AS781">
            <v>0</v>
          </cell>
          <cell r="AT781">
            <v>36000</v>
          </cell>
          <cell r="AU781">
            <v>10500</v>
          </cell>
          <cell r="AV781">
            <v>201000</v>
          </cell>
          <cell r="AW781">
            <v>40475</v>
          </cell>
          <cell r="AX781">
            <v>0</v>
          </cell>
          <cell r="AY781">
            <v>0</v>
          </cell>
          <cell r="AZ781">
            <v>0</v>
          </cell>
          <cell r="BA781">
            <v>30000</v>
          </cell>
          <cell r="BB781">
            <v>1350</v>
          </cell>
          <cell r="BC781">
            <v>0</v>
          </cell>
          <cell r="BD781">
            <v>0</v>
          </cell>
          <cell r="BE781">
            <v>0</v>
          </cell>
          <cell r="BF781">
            <v>45000</v>
          </cell>
          <cell r="BG781">
            <v>35000</v>
          </cell>
          <cell r="BH781">
            <v>0</v>
          </cell>
          <cell r="BI781">
            <v>0</v>
          </cell>
          <cell r="BJ781">
            <v>29661.8</v>
          </cell>
          <cell r="BK781">
            <v>0</v>
          </cell>
        </row>
        <row r="782">
          <cell r="L782" t="str">
            <v>8011211.814601</v>
          </cell>
          <cell r="M782">
            <v>19001.75</v>
          </cell>
          <cell r="N782">
            <v>19001.75</v>
          </cell>
          <cell r="O782">
            <v>19001.75</v>
          </cell>
          <cell r="P782">
            <v>19001.75</v>
          </cell>
          <cell r="Q782">
            <v>117665.42</v>
          </cell>
          <cell r="R782">
            <v>149502.28</v>
          </cell>
          <cell r="S782">
            <v>205317.6</v>
          </cell>
          <cell r="T782">
            <v>238374.58000000002</v>
          </cell>
          <cell r="U782">
            <v>273003.24</v>
          </cell>
          <cell r="V782">
            <v>316591.5</v>
          </cell>
          <cell r="W782">
            <v>339504.94</v>
          </cell>
          <cell r="X782">
            <v>353831.01</v>
          </cell>
          <cell r="Y782">
            <v>12573.44</v>
          </cell>
          <cell r="Z782">
            <v>12573.44</v>
          </cell>
          <cell r="AA782">
            <v>12573.44</v>
          </cell>
          <cell r="AB782">
            <v>33955.840000000004</v>
          </cell>
          <cell r="AC782">
            <v>47895.040000000008</v>
          </cell>
          <cell r="AD782">
            <v>96622.24</v>
          </cell>
          <cell r="AE782">
            <v>119335.84</v>
          </cell>
          <cell r="AF782">
            <v>119335.84</v>
          </cell>
          <cell r="AG782">
            <v>96622.239999999991</v>
          </cell>
          <cell r="AH782">
            <v>96622.239999999991</v>
          </cell>
          <cell r="AI782">
            <v>96622.239999999991</v>
          </cell>
          <cell r="AJ782">
            <v>96622.239999999991</v>
          </cell>
          <cell r="AK782">
            <v>0</v>
          </cell>
          <cell r="AL782">
            <v>0</v>
          </cell>
          <cell r="AM782">
            <v>19001.75</v>
          </cell>
          <cell r="AN782">
            <v>0</v>
          </cell>
          <cell r="AO782">
            <v>0</v>
          </cell>
          <cell r="AP782">
            <v>0</v>
          </cell>
          <cell r="AQ782">
            <v>98663.67</v>
          </cell>
          <cell r="AR782">
            <v>31836.86</v>
          </cell>
          <cell r="AS782">
            <v>55815.32</v>
          </cell>
          <cell r="AT782">
            <v>33056.980000000003</v>
          </cell>
          <cell r="AU782">
            <v>34628.660000000003</v>
          </cell>
          <cell r="AV782">
            <v>43588.26</v>
          </cell>
          <cell r="AW782">
            <v>22913.439999999999</v>
          </cell>
          <cell r="AX782">
            <v>14326.07</v>
          </cell>
          <cell r="AY782">
            <v>12573.44</v>
          </cell>
          <cell r="AZ782">
            <v>0</v>
          </cell>
          <cell r="BA782">
            <v>0</v>
          </cell>
          <cell r="BB782">
            <v>21382.400000000001</v>
          </cell>
          <cell r="BC782">
            <v>13939.2</v>
          </cell>
          <cell r="BD782">
            <v>48727.199999999997</v>
          </cell>
          <cell r="BE782">
            <v>22713.599999999999</v>
          </cell>
          <cell r="BF782">
            <v>0</v>
          </cell>
          <cell r="BG782">
            <v>-22713.599999999999</v>
          </cell>
          <cell r="BH782">
            <v>0</v>
          </cell>
          <cell r="BI782">
            <v>0</v>
          </cell>
          <cell r="BJ782">
            <v>0</v>
          </cell>
          <cell r="BK782">
            <v>0</v>
          </cell>
        </row>
        <row r="783">
          <cell r="L783" t="str">
            <v>8011211.816001.MOTOR</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row>
        <row r="784">
          <cell r="L784" t="str">
            <v>8011211.816001.OTHER</v>
          </cell>
          <cell r="M784">
            <v>0</v>
          </cell>
          <cell r="N784">
            <v>0</v>
          </cell>
          <cell r="O784">
            <v>0</v>
          </cell>
          <cell r="P784">
            <v>0</v>
          </cell>
          <cell r="Q784">
            <v>0</v>
          </cell>
          <cell r="R784">
            <v>0</v>
          </cell>
          <cell r="S784">
            <v>0</v>
          </cell>
          <cell r="T784">
            <v>0</v>
          </cell>
          <cell r="U784">
            <v>0</v>
          </cell>
          <cell r="V784">
            <v>0</v>
          </cell>
          <cell r="W784">
            <v>0</v>
          </cell>
          <cell r="X784">
            <v>105000</v>
          </cell>
          <cell r="Y784">
            <v>0</v>
          </cell>
          <cell r="Z784">
            <v>0</v>
          </cell>
          <cell r="AA784">
            <v>0</v>
          </cell>
          <cell r="AB784">
            <v>0</v>
          </cell>
          <cell r="AC784">
            <v>0</v>
          </cell>
          <cell r="AD784">
            <v>0</v>
          </cell>
          <cell r="AE784">
            <v>0</v>
          </cell>
          <cell r="AF784">
            <v>195000</v>
          </cell>
          <cell r="AG784">
            <v>212500</v>
          </cell>
          <cell r="AH784">
            <v>212500</v>
          </cell>
          <cell r="AI784">
            <v>212500</v>
          </cell>
          <cell r="AJ784">
            <v>278654.99</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105000</v>
          </cell>
          <cell r="AY784">
            <v>0</v>
          </cell>
          <cell r="AZ784">
            <v>0</v>
          </cell>
          <cell r="BA784">
            <v>0</v>
          </cell>
          <cell r="BB784">
            <v>0</v>
          </cell>
          <cell r="BC784">
            <v>0</v>
          </cell>
          <cell r="BD784">
            <v>0</v>
          </cell>
          <cell r="BE784">
            <v>0</v>
          </cell>
          <cell r="BF784">
            <v>195000</v>
          </cell>
          <cell r="BG784">
            <v>17500</v>
          </cell>
          <cell r="BH784">
            <v>0</v>
          </cell>
          <cell r="BI784">
            <v>0</v>
          </cell>
          <cell r="BJ784">
            <v>66154.990000000005</v>
          </cell>
          <cell r="BK784">
            <v>0</v>
          </cell>
        </row>
        <row r="785">
          <cell r="L785" t="str">
            <v>8011211.816051</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15200</v>
          </cell>
          <cell r="AE785">
            <v>15200</v>
          </cell>
          <cell r="AF785">
            <v>15200</v>
          </cell>
          <cell r="AG785">
            <v>15200</v>
          </cell>
          <cell r="AH785">
            <v>15200</v>
          </cell>
          <cell r="AI785">
            <v>15200</v>
          </cell>
          <cell r="AJ785">
            <v>15200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15200</v>
          </cell>
          <cell r="BE785">
            <v>0</v>
          </cell>
          <cell r="BF785">
            <v>0</v>
          </cell>
          <cell r="BG785">
            <v>0</v>
          </cell>
          <cell r="BH785">
            <v>0</v>
          </cell>
          <cell r="BI785">
            <v>0</v>
          </cell>
          <cell r="BJ785">
            <v>0</v>
          </cell>
          <cell r="BK785">
            <v>0</v>
          </cell>
        </row>
        <row r="786">
          <cell r="L786" t="str">
            <v>8011211.816041</v>
          </cell>
          <cell r="M786">
            <v>0</v>
          </cell>
          <cell r="N786">
            <v>108200</v>
          </cell>
          <cell r="O786">
            <v>113600</v>
          </cell>
          <cell r="P786">
            <v>113600</v>
          </cell>
          <cell r="Q786">
            <v>113600</v>
          </cell>
          <cell r="R786">
            <v>113600</v>
          </cell>
          <cell r="S786">
            <v>534300</v>
          </cell>
          <cell r="T786">
            <v>534300</v>
          </cell>
          <cell r="U786">
            <v>534300</v>
          </cell>
          <cell r="V786">
            <v>718880.72</v>
          </cell>
          <cell r="W786">
            <v>751640.72</v>
          </cell>
          <cell r="X786">
            <v>887540.72</v>
          </cell>
          <cell r="Y786">
            <v>0</v>
          </cell>
          <cell r="Z786">
            <v>0</v>
          </cell>
          <cell r="AA786">
            <v>3500</v>
          </cell>
          <cell r="AB786">
            <v>3500</v>
          </cell>
          <cell r="AC786">
            <v>3500</v>
          </cell>
          <cell r="AD786">
            <v>3500</v>
          </cell>
          <cell r="AE786">
            <v>3500</v>
          </cell>
          <cell r="AF786">
            <v>57680</v>
          </cell>
          <cell r="AG786">
            <v>210050</v>
          </cell>
          <cell r="AH786">
            <v>210050</v>
          </cell>
          <cell r="AI786">
            <v>210050</v>
          </cell>
          <cell r="AJ786">
            <v>442257.98</v>
          </cell>
          <cell r="AK786">
            <v>0</v>
          </cell>
          <cell r="AL786">
            <v>0</v>
          </cell>
          <cell r="AM786">
            <v>0</v>
          </cell>
          <cell r="AN786">
            <v>108200</v>
          </cell>
          <cell r="AO786">
            <v>5400</v>
          </cell>
          <cell r="AP786">
            <v>0</v>
          </cell>
          <cell r="AQ786">
            <v>0</v>
          </cell>
          <cell r="AR786">
            <v>0</v>
          </cell>
          <cell r="AS786">
            <v>420700</v>
          </cell>
          <cell r="AT786">
            <v>0</v>
          </cell>
          <cell r="AU786">
            <v>0</v>
          </cell>
          <cell r="AV786">
            <v>184580.72</v>
          </cell>
          <cell r="AW786">
            <v>32760</v>
          </cell>
          <cell r="AX786">
            <v>135900</v>
          </cell>
          <cell r="AY786">
            <v>0</v>
          </cell>
          <cell r="AZ786">
            <v>0</v>
          </cell>
          <cell r="BA786">
            <v>3500</v>
          </cell>
          <cell r="BB786">
            <v>0</v>
          </cell>
          <cell r="BC786">
            <v>0</v>
          </cell>
          <cell r="BD786">
            <v>0</v>
          </cell>
          <cell r="BE786">
            <v>0</v>
          </cell>
          <cell r="BF786">
            <v>54180</v>
          </cell>
          <cell r="BG786">
            <v>152370</v>
          </cell>
          <cell r="BH786">
            <v>0</v>
          </cell>
          <cell r="BI786">
            <v>0</v>
          </cell>
          <cell r="BJ786">
            <v>232207.98</v>
          </cell>
          <cell r="BK786">
            <v>0</v>
          </cell>
        </row>
        <row r="787">
          <cell r="L787" t="str">
            <v>8011211.821001</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L788" t="str">
            <v>8011211.816052</v>
          </cell>
          <cell r="M788">
            <v>0</v>
          </cell>
          <cell r="N788">
            <v>0</v>
          </cell>
          <cell r="O788">
            <v>0</v>
          </cell>
          <cell r="P788">
            <v>12600</v>
          </cell>
          <cell r="Q788">
            <v>12600</v>
          </cell>
          <cell r="R788">
            <v>12600</v>
          </cell>
          <cell r="S788">
            <v>12600</v>
          </cell>
          <cell r="T788">
            <v>188185</v>
          </cell>
          <cell r="U788">
            <v>210276.25</v>
          </cell>
          <cell r="V788">
            <v>228818.99</v>
          </cell>
          <cell r="W788">
            <v>228818.99</v>
          </cell>
          <cell r="X788">
            <v>228818.99</v>
          </cell>
          <cell r="Y788">
            <v>0</v>
          </cell>
          <cell r="Z788">
            <v>0</v>
          </cell>
          <cell r="AA788">
            <v>0</v>
          </cell>
          <cell r="AB788">
            <v>0</v>
          </cell>
          <cell r="AC788">
            <v>0</v>
          </cell>
          <cell r="AD788">
            <v>0</v>
          </cell>
          <cell r="AE788">
            <v>0</v>
          </cell>
          <cell r="AF788">
            <v>50669</v>
          </cell>
          <cell r="AG788">
            <v>68169</v>
          </cell>
          <cell r="AH788">
            <v>68169</v>
          </cell>
          <cell r="AI788">
            <v>114018</v>
          </cell>
          <cell r="AJ788">
            <v>136518</v>
          </cell>
          <cell r="AK788">
            <v>0</v>
          </cell>
          <cell r="AL788">
            <v>0</v>
          </cell>
          <cell r="AM788">
            <v>0</v>
          </cell>
          <cell r="AN788">
            <v>0</v>
          </cell>
          <cell r="AO788">
            <v>0</v>
          </cell>
          <cell r="AP788">
            <v>12600</v>
          </cell>
          <cell r="AQ788">
            <v>0</v>
          </cell>
          <cell r="AR788">
            <v>0</v>
          </cell>
          <cell r="AS788">
            <v>0</v>
          </cell>
          <cell r="AT788">
            <v>175585</v>
          </cell>
          <cell r="AU788">
            <v>22091.25</v>
          </cell>
          <cell r="AV788">
            <v>18542.740000000002</v>
          </cell>
          <cell r="AW788">
            <v>0</v>
          </cell>
          <cell r="AX788">
            <v>0</v>
          </cell>
          <cell r="AY788">
            <v>0</v>
          </cell>
          <cell r="AZ788">
            <v>0</v>
          </cell>
          <cell r="BA788">
            <v>0</v>
          </cell>
          <cell r="BB788">
            <v>0</v>
          </cell>
          <cell r="BC788">
            <v>0</v>
          </cell>
          <cell r="BD788">
            <v>0</v>
          </cell>
          <cell r="BE788">
            <v>0</v>
          </cell>
          <cell r="BF788">
            <v>50669</v>
          </cell>
          <cell r="BG788">
            <v>17500</v>
          </cell>
          <cell r="BH788">
            <v>0</v>
          </cell>
          <cell r="BI788">
            <v>45849</v>
          </cell>
          <cell r="BJ788">
            <v>22500</v>
          </cell>
          <cell r="BK788">
            <v>0</v>
          </cell>
        </row>
        <row r="789">
          <cell r="L789" t="str">
            <v>8011211.814201.DIESL</v>
          </cell>
          <cell r="M789">
            <v>5229.0200000000004</v>
          </cell>
          <cell r="N789">
            <v>23015.49</v>
          </cell>
          <cell r="O789">
            <v>52362.080000000002</v>
          </cell>
          <cell r="P789">
            <v>94852.91</v>
          </cell>
          <cell r="Q789">
            <v>165379.38</v>
          </cell>
          <cell r="R789">
            <v>240286.40000000002</v>
          </cell>
          <cell r="S789">
            <v>277958.92000000004</v>
          </cell>
          <cell r="T789">
            <v>329243.55000000005</v>
          </cell>
          <cell r="U789">
            <v>400756.26000000007</v>
          </cell>
          <cell r="V789">
            <v>409839.09000000008</v>
          </cell>
          <cell r="W789">
            <v>411203.85000000009</v>
          </cell>
          <cell r="X789">
            <v>413024.93000000011</v>
          </cell>
          <cell r="Y789">
            <v>11389.53</v>
          </cell>
          <cell r="Z789">
            <v>16858.07</v>
          </cell>
          <cell r="AA789">
            <v>53506.93</v>
          </cell>
          <cell r="AB789">
            <v>111377.51999999999</v>
          </cell>
          <cell r="AC789">
            <v>166927.85999999999</v>
          </cell>
          <cell r="AD789">
            <v>201620.81</v>
          </cell>
          <cell r="AE789">
            <v>236340.27</v>
          </cell>
          <cell r="AF789">
            <v>279239.48</v>
          </cell>
          <cell r="AG789">
            <v>309111.17</v>
          </cell>
          <cell r="AH789">
            <v>325421.44</v>
          </cell>
          <cell r="AI789">
            <v>334141.05</v>
          </cell>
          <cell r="AJ789">
            <v>343944.68</v>
          </cell>
          <cell r="AK789">
            <v>7393.22</v>
          </cell>
          <cell r="AL789">
            <v>0</v>
          </cell>
          <cell r="AM789">
            <v>5229.0200000000004</v>
          </cell>
          <cell r="AN789">
            <v>17786.47</v>
          </cell>
          <cell r="AO789">
            <v>29346.59</v>
          </cell>
          <cell r="AP789">
            <v>42490.83</v>
          </cell>
          <cell r="AQ789">
            <v>70526.47</v>
          </cell>
          <cell r="AR789">
            <v>74907.02</v>
          </cell>
          <cell r="AS789">
            <v>37672.519999999997</v>
          </cell>
          <cell r="AT789">
            <v>51284.63</v>
          </cell>
          <cell r="AU789">
            <v>71512.710000000006</v>
          </cell>
          <cell r="AV789">
            <v>9082.83</v>
          </cell>
          <cell r="AW789">
            <v>1364.76</v>
          </cell>
          <cell r="AX789">
            <v>1821.08</v>
          </cell>
          <cell r="AY789">
            <v>11389.53</v>
          </cell>
          <cell r="AZ789">
            <v>5468.54</v>
          </cell>
          <cell r="BA789">
            <v>36648.86</v>
          </cell>
          <cell r="BB789">
            <v>57870.59</v>
          </cell>
          <cell r="BC789">
            <v>55550.34</v>
          </cell>
          <cell r="BD789">
            <v>34692.949999999997</v>
          </cell>
          <cell r="BE789">
            <v>34719.46</v>
          </cell>
          <cell r="BF789">
            <v>42899.21</v>
          </cell>
          <cell r="BG789">
            <v>29871.69</v>
          </cell>
          <cell r="BH789">
            <v>16310.27</v>
          </cell>
          <cell r="BI789">
            <v>8719.61</v>
          </cell>
          <cell r="BJ789">
            <v>9803.6299999999992</v>
          </cell>
          <cell r="BK789">
            <v>7393.22</v>
          </cell>
        </row>
        <row r="790">
          <cell r="L790" t="str">
            <v>8011211.814201.ELECT</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L791" t="str">
            <v>8011211.816001.FORK</v>
          </cell>
          <cell r="M791">
            <v>0</v>
          </cell>
          <cell r="N791">
            <v>11700</v>
          </cell>
          <cell r="O791">
            <v>326042.14</v>
          </cell>
          <cell r="P791">
            <v>328442.14</v>
          </cell>
          <cell r="Q791">
            <v>347942.14</v>
          </cell>
          <cell r="R791">
            <v>552755.80000000005</v>
          </cell>
          <cell r="S791">
            <v>696340.8</v>
          </cell>
          <cell r="T791">
            <v>698975.8</v>
          </cell>
          <cell r="U791">
            <v>706423.3</v>
          </cell>
          <cell r="V791">
            <v>815293.3</v>
          </cell>
          <cell r="W791">
            <v>840073.3</v>
          </cell>
          <cell r="X791">
            <v>1403193.3</v>
          </cell>
          <cell r="Y791">
            <v>13436.34</v>
          </cell>
          <cell r="Z791">
            <v>13436.34</v>
          </cell>
          <cell r="AA791">
            <v>130396.34</v>
          </cell>
          <cell r="AB791">
            <v>440966.33999999997</v>
          </cell>
          <cell r="AC791">
            <v>460656.33999999997</v>
          </cell>
          <cell r="AD791">
            <v>823467.34</v>
          </cell>
          <cell r="AE791">
            <v>1363972.88</v>
          </cell>
          <cell r="AF791">
            <v>1418272.8499999999</v>
          </cell>
          <cell r="AG791">
            <v>1552205.17</v>
          </cell>
          <cell r="AH791">
            <v>1643625.17</v>
          </cell>
          <cell r="AI791">
            <v>1704613.17</v>
          </cell>
          <cell r="AJ791">
            <v>1794595.43</v>
          </cell>
          <cell r="AK791">
            <v>0</v>
          </cell>
          <cell r="AL791">
            <v>0</v>
          </cell>
          <cell r="AM791">
            <v>0</v>
          </cell>
          <cell r="AN791">
            <v>11700</v>
          </cell>
          <cell r="AO791">
            <v>314342.14</v>
          </cell>
          <cell r="AP791">
            <v>2400</v>
          </cell>
          <cell r="AQ791">
            <v>19500</v>
          </cell>
          <cell r="AR791">
            <v>204813.66</v>
          </cell>
          <cell r="AS791">
            <v>143585</v>
          </cell>
          <cell r="AT791">
            <v>2635</v>
          </cell>
          <cell r="AU791">
            <v>7447.5</v>
          </cell>
          <cell r="AV791">
            <v>108870</v>
          </cell>
          <cell r="AW791">
            <v>24780</v>
          </cell>
          <cell r="AX791">
            <v>563120</v>
          </cell>
          <cell r="AY791">
            <v>13436.34</v>
          </cell>
          <cell r="AZ791">
            <v>0</v>
          </cell>
          <cell r="BA791">
            <v>116960</v>
          </cell>
          <cell r="BB791">
            <v>310570</v>
          </cell>
          <cell r="BC791">
            <v>19690</v>
          </cell>
          <cell r="BD791">
            <v>362811</v>
          </cell>
          <cell r="BE791">
            <v>540505.54</v>
          </cell>
          <cell r="BF791">
            <v>54299.97</v>
          </cell>
          <cell r="BG791">
            <v>133932.32</v>
          </cell>
          <cell r="BH791">
            <v>91420</v>
          </cell>
          <cell r="BI791">
            <v>60988</v>
          </cell>
          <cell r="BJ791">
            <v>89982.26</v>
          </cell>
          <cell r="BK791">
            <v>0</v>
          </cell>
        </row>
        <row r="792">
          <cell r="L792" t="str">
            <v>8011211.816014</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L793" t="str">
            <v>8011211.822101</v>
          </cell>
          <cell r="M793">
            <v>79374.77</v>
          </cell>
          <cell r="N793">
            <v>272747.95</v>
          </cell>
          <cell r="O793">
            <v>720359.32000000007</v>
          </cell>
          <cell r="P793">
            <v>1127960.6200000001</v>
          </cell>
          <cell r="Q793">
            <v>1500687.03</v>
          </cell>
          <cell r="R793">
            <v>2011796.78</v>
          </cell>
          <cell r="S793">
            <v>2299001.7800000003</v>
          </cell>
          <cell r="T793">
            <v>2569835.7800000003</v>
          </cell>
          <cell r="U793">
            <v>2957227.18</v>
          </cell>
          <cell r="V793">
            <v>3196966.3800000004</v>
          </cell>
          <cell r="W793">
            <v>3323162.4600000004</v>
          </cell>
          <cell r="X793">
            <v>3427162.4600000004</v>
          </cell>
          <cell r="Y793">
            <v>156000</v>
          </cell>
          <cell r="Z793">
            <v>213747.12</v>
          </cell>
          <cell r="AA793">
            <v>427138.68</v>
          </cell>
          <cell r="AB793">
            <v>837608.39999999991</v>
          </cell>
          <cell r="AC793">
            <v>1395858.4</v>
          </cell>
          <cell r="AD793">
            <v>2020953.4</v>
          </cell>
          <cell r="AE793">
            <v>2296603.4</v>
          </cell>
          <cell r="AF793">
            <v>2604608.4</v>
          </cell>
          <cell r="AG793">
            <v>3030803.4</v>
          </cell>
          <cell r="AH793">
            <v>3296102.1799999997</v>
          </cell>
          <cell r="AI793">
            <v>3421624.5199999996</v>
          </cell>
          <cell r="AJ793">
            <v>3612770.1999999997</v>
          </cell>
          <cell r="AK793">
            <v>141702.94</v>
          </cell>
          <cell r="AL793">
            <v>0</v>
          </cell>
          <cell r="AM793">
            <v>79374.77</v>
          </cell>
          <cell r="AN793">
            <v>193373.18</v>
          </cell>
          <cell r="AO793">
            <v>447611.37</v>
          </cell>
          <cell r="AP793">
            <v>407601.3</v>
          </cell>
          <cell r="AQ793">
            <v>372726.41</v>
          </cell>
          <cell r="AR793">
            <v>511109.75</v>
          </cell>
          <cell r="AS793">
            <v>287205</v>
          </cell>
          <cell r="AT793">
            <v>270834</v>
          </cell>
          <cell r="AU793">
            <v>387391.4</v>
          </cell>
          <cell r="AV793">
            <v>239739.2</v>
          </cell>
          <cell r="AW793">
            <v>126196.08</v>
          </cell>
          <cell r="AX793">
            <v>104000</v>
          </cell>
          <cell r="AY793">
            <v>156000</v>
          </cell>
          <cell r="AZ793">
            <v>57747.12</v>
          </cell>
          <cell r="BA793">
            <v>213391.56</v>
          </cell>
          <cell r="BB793">
            <v>410469.72</v>
          </cell>
          <cell r="BC793">
            <v>558250</v>
          </cell>
          <cell r="BD793">
            <v>625095</v>
          </cell>
          <cell r="BE793">
            <v>275650</v>
          </cell>
          <cell r="BF793">
            <v>308005</v>
          </cell>
          <cell r="BG793">
            <v>426195</v>
          </cell>
          <cell r="BH793">
            <v>265298.78000000003</v>
          </cell>
          <cell r="BI793">
            <v>125522.34</v>
          </cell>
          <cell r="BJ793">
            <v>191145.68</v>
          </cell>
          <cell r="BK793">
            <v>141702.94</v>
          </cell>
        </row>
        <row r="794">
          <cell r="L794" t="str">
            <v>8011211.822602</v>
          </cell>
          <cell r="M794">
            <v>0</v>
          </cell>
          <cell r="N794">
            <v>340</v>
          </cell>
          <cell r="O794">
            <v>99840</v>
          </cell>
          <cell r="P794">
            <v>103435</v>
          </cell>
          <cell r="Q794">
            <v>105405</v>
          </cell>
          <cell r="R794">
            <v>142151</v>
          </cell>
          <cell r="S794">
            <v>308725</v>
          </cell>
          <cell r="T794">
            <v>308725</v>
          </cell>
          <cell r="U794">
            <v>345905</v>
          </cell>
          <cell r="V794">
            <v>348405</v>
          </cell>
          <cell r="W794">
            <v>445055</v>
          </cell>
          <cell r="X794">
            <v>469859</v>
          </cell>
          <cell r="Y794">
            <v>0</v>
          </cell>
          <cell r="Z794">
            <v>0</v>
          </cell>
          <cell r="AA794">
            <v>0</v>
          </cell>
          <cell r="AB794">
            <v>0</v>
          </cell>
          <cell r="AC794">
            <v>65602</v>
          </cell>
          <cell r="AD794">
            <v>70402</v>
          </cell>
          <cell r="AE794">
            <v>70402</v>
          </cell>
          <cell r="AF794">
            <v>97402</v>
          </cell>
          <cell r="AG794">
            <v>414670</v>
          </cell>
          <cell r="AH794">
            <v>424730</v>
          </cell>
          <cell r="AI794">
            <v>424730</v>
          </cell>
          <cell r="AJ794">
            <v>424730</v>
          </cell>
          <cell r="AK794">
            <v>0</v>
          </cell>
          <cell r="AL794">
            <v>0</v>
          </cell>
          <cell r="AM794">
            <v>0</v>
          </cell>
          <cell r="AN794">
            <v>340</v>
          </cell>
          <cell r="AO794">
            <v>99500</v>
          </cell>
          <cell r="AP794">
            <v>3595</v>
          </cell>
          <cell r="AQ794">
            <v>1970</v>
          </cell>
          <cell r="AR794">
            <v>36746</v>
          </cell>
          <cell r="AS794">
            <v>166574</v>
          </cell>
          <cell r="AT794">
            <v>0</v>
          </cell>
          <cell r="AU794">
            <v>37180</v>
          </cell>
          <cell r="AV794">
            <v>2500</v>
          </cell>
          <cell r="AW794">
            <v>96650</v>
          </cell>
          <cell r="AX794">
            <v>24804</v>
          </cell>
          <cell r="AY794">
            <v>0</v>
          </cell>
          <cell r="AZ794">
            <v>0</v>
          </cell>
          <cell r="BA794">
            <v>0</v>
          </cell>
          <cell r="BB794">
            <v>0</v>
          </cell>
          <cell r="BC794">
            <v>65602</v>
          </cell>
          <cell r="BD794">
            <v>4800</v>
          </cell>
          <cell r="BE794">
            <v>0</v>
          </cell>
          <cell r="BF794">
            <v>27000</v>
          </cell>
          <cell r="BG794">
            <v>317268</v>
          </cell>
          <cell r="BH794">
            <v>10060</v>
          </cell>
          <cell r="BI794">
            <v>0</v>
          </cell>
          <cell r="BJ794">
            <v>0</v>
          </cell>
          <cell r="BK794">
            <v>0</v>
          </cell>
        </row>
        <row r="795">
          <cell r="L795" t="str">
            <v>8011211.823001</v>
          </cell>
          <cell r="M795">
            <v>2232874</v>
          </cell>
          <cell r="N795">
            <v>7882309</v>
          </cell>
          <cell r="O795">
            <v>21130074</v>
          </cell>
          <cell r="P795">
            <v>37704072.230000004</v>
          </cell>
          <cell r="Q795">
            <v>48834731.600000001</v>
          </cell>
          <cell r="R795">
            <v>68752156.099999994</v>
          </cell>
          <cell r="S795">
            <v>81037487.36999999</v>
          </cell>
          <cell r="T795">
            <v>81654804.86999999</v>
          </cell>
          <cell r="U795">
            <v>93386193.36999999</v>
          </cell>
          <cell r="V795">
            <v>99367850.86999999</v>
          </cell>
          <cell r="W795">
            <v>101208487.86999999</v>
          </cell>
          <cell r="X795">
            <v>102620316.86999999</v>
          </cell>
          <cell r="Y795">
            <v>991671</v>
          </cell>
          <cell r="Z795">
            <v>3098115.5</v>
          </cell>
          <cell r="AA795">
            <v>11189798.24</v>
          </cell>
          <cell r="AB795">
            <v>23277487</v>
          </cell>
          <cell r="AC795">
            <v>42782969.100000001</v>
          </cell>
          <cell r="AD795">
            <v>64055778.609999999</v>
          </cell>
          <cell r="AE795">
            <v>72423662.870000005</v>
          </cell>
          <cell r="AF795">
            <v>80404881</v>
          </cell>
          <cell r="AG795">
            <v>90022686.129999995</v>
          </cell>
          <cell r="AH795">
            <v>96580754</v>
          </cell>
          <cell r="AI795">
            <v>97747353.269999996</v>
          </cell>
          <cell r="AJ795">
            <v>99795215.769999996</v>
          </cell>
          <cell r="AK795">
            <v>2643787.6</v>
          </cell>
          <cell r="AL795">
            <v>0</v>
          </cell>
          <cell r="AM795">
            <v>2232874</v>
          </cell>
          <cell r="AN795">
            <v>5649435</v>
          </cell>
          <cell r="AO795">
            <v>13247765</v>
          </cell>
          <cell r="AP795">
            <v>16573998.23</v>
          </cell>
          <cell r="AQ795">
            <v>11130659.369999999</v>
          </cell>
          <cell r="AR795">
            <v>19917424.5</v>
          </cell>
          <cell r="AS795">
            <v>12285331.27</v>
          </cell>
          <cell r="AT795">
            <v>617317.5</v>
          </cell>
          <cell r="AU795">
            <v>11731388.5</v>
          </cell>
          <cell r="AV795">
            <v>5981657.5</v>
          </cell>
          <cell r="AW795">
            <v>1840637</v>
          </cell>
          <cell r="AX795">
            <v>1411829</v>
          </cell>
          <cell r="AY795">
            <v>991671</v>
          </cell>
          <cell r="AZ795">
            <v>2106444.5</v>
          </cell>
          <cell r="BA795">
            <v>8091682.7400000002</v>
          </cell>
          <cell r="BB795">
            <v>12087688.76</v>
          </cell>
          <cell r="BC795">
            <v>19505482.100000001</v>
          </cell>
          <cell r="BD795">
            <v>21272809.510000002</v>
          </cell>
          <cell r="BE795">
            <v>8367884.2599999998</v>
          </cell>
          <cell r="BF795">
            <v>7981218.1299999999</v>
          </cell>
          <cell r="BG795">
            <v>9617805.1300000008</v>
          </cell>
          <cell r="BH795">
            <v>6558067.8700000001</v>
          </cell>
          <cell r="BI795">
            <v>1166599.27</v>
          </cell>
          <cell r="BJ795">
            <v>2047862.5</v>
          </cell>
          <cell r="BK795">
            <v>2643787.6</v>
          </cell>
        </row>
        <row r="796">
          <cell r="L796" t="str">
            <v>8011211.825001</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L797" t="str">
            <v>8011211.846001.CRATE</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row>
        <row r="798">
          <cell r="L798" t="str">
            <v>8011211.846001.FILLED</v>
          </cell>
          <cell r="M798">
            <v>529957.15</v>
          </cell>
          <cell r="N798">
            <v>1060549.71</v>
          </cell>
          <cell r="O798">
            <v>1588152.71</v>
          </cell>
          <cell r="P798">
            <v>2130601.91</v>
          </cell>
          <cell r="Q798">
            <v>2658234.9900000002</v>
          </cell>
          <cell r="R798">
            <v>6044817.6799999997</v>
          </cell>
          <cell r="S798">
            <v>6598289.3599999994</v>
          </cell>
          <cell r="T798">
            <v>7129372.8999999994</v>
          </cell>
          <cell r="U798">
            <v>7659685.379999999</v>
          </cell>
          <cell r="V798">
            <v>8190580.5399999991</v>
          </cell>
          <cell r="W798">
            <v>8721012.5799999982</v>
          </cell>
          <cell r="X798">
            <v>7733611.5399999982</v>
          </cell>
          <cell r="Y798">
            <v>749796</v>
          </cell>
          <cell r="Z798">
            <v>1512093.24</v>
          </cell>
          <cell r="AA798">
            <v>2261941.96</v>
          </cell>
          <cell r="AB798">
            <v>3023864.01</v>
          </cell>
          <cell r="AC798">
            <v>3796184.17</v>
          </cell>
          <cell r="AD798">
            <v>4569128.9000000004</v>
          </cell>
          <cell r="AE798">
            <v>5351210</v>
          </cell>
          <cell r="AF798">
            <v>6111018.6399999997</v>
          </cell>
          <cell r="AG798">
            <v>6860814.6399999997</v>
          </cell>
          <cell r="AH798">
            <v>10500701.91</v>
          </cell>
          <cell r="AI798">
            <v>11250497.91</v>
          </cell>
          <cell r="AJ798">
            <v>18535104.300000001</v>
          </cell>
          <cell r="AK798">
            <v>696000</v>
          </cell>
          <cell r="AL798">
            <v>0</v>
          </cell>
          <cell r="AM798">
            <v>529957.15</v>
          </cell>
          <cell r="AN798">
            <v>530592.56000000006</v>
          </cell>
          <cell r="AO798">
            <v>527603</v>
          </cell>
          <cell r="AP798">
            <v>542449.19999999995</v>
          </cell>
          <cell r="AQ798">
            <v>527633.07999999996</v>
          </cell>
          <cell r="AR798">
            <v>3386582.69</v>
          </cell>
          <cell r="AS798">
            <v>553471.68000000005</v>
          </cell>
          <cell r="AT798">
            <v>531083.54</v>
          </cell>
          <cell r="AU798">
            <v>530312.48</v>
          </cell>
          <cell r="AV798">
            <v>530895.16</v>
          </cell>
          <cell r="AW798">
            <v>530432.04</v>
          </cell>
          <cell r="AX798">
            <v>-987401.04</v>
          </cell>
          <cell r="AY798">
            <v>749796</v>
          </cell>
          <cell r="AZ798">
            <v>762297.24</v>
          </cell>
          <cell r="BA798">
            <v>749848.72</v>
          </cell>
          <cell r="BB798">
            <v>761922.05</v>
          </cell>
          <cell r="BC798">
            <v>772320.16</v>
          </cell>
          <cell r="BD798">
            <v>772944.73</v>
          </cell>
          <cell r="BE798">
            <v>782081.1</v>
          </cell>
          <cell r="BF798">
            <v>759808.64</v>
          </cell>
          <cell r="BG798">
            <v>749796</v>
          </cell>
          <cell r="BH798">
            <v>3639887.27</v>
          </cell>
          <cell r="BI798">
            <v>749796</v>
          </cell>
          <cell r="BJ798">
            <v>7284606.3899999997</v>
          </cell>
          <cell r="BK798">
            <v>696000</v>
          </cell>
        </row>
        <row r="799">
          <cell r="L799" t="str">
            <v>8011211.846001.SHIP</v>
          </cell>
          <cell r="M799">
            <v>47160</v>
          </cell>
          <cell r="N799">
            <v>1149840</v>
          </cell>
          <cell r="O799">
            <v>4218120</v>
          </cell>
          <cell r="P799">
            <v>9688680</v>
          </cell>
          <cell r="Q799">
            <v>15773040</v>
          </cell>
          <cell r="R799">
            <v>19936800</v>
          </cell>
          <cell r="S799">
            <v>23320440</v>
          </cell>
          <cell r="T799">
            <v>26096040</v>
          </cell>
          <cell r="U799">
            <v>28921680</v>
          </cell>
          <cell r="V799">
            <v>30583080</v>
          </cell>
          <cell r="W799">
            <v>31943880</v>
          </cell>
          <cell r="X799">
            <v>32708880</v>
          </cell>
          <cell r="Y799">
            <v>313200</v>
          </cell>
          <cell r="Z799">
            <v>621000</v>
          </cell>
          <cell r="AA799">
            <v>1479960</v>
          </cell>
          <cell r="AB799">
            <v>1873080</v>
          </cell>
          <cell r="AC799">
            <v>5141880</v>
          </cell>
          <cell r="AD799">
            <v>9596160</v>
          </cell>
          <cell r="AE799">
            <v>11060640</v>
          </cell>
          <cell r="AF799">
            <v>13281480</v>
          </cell>
          <cell r="AG799">
            <v>14694840</v>
          </cell>
          <cell r="AH799">
            <v>15332760</v>
          </cell>
          <cell r="AI799">
            <v>15700680</v>
          </cell>
          <cell r="AJ799">
            <v>15937200</v>
          </cell>
          <cell r="AK799">
            <v>0</v>
          </cell>
          <cell r="AL799">
            <v>0</v>
          </cell>
          <cell r="AM799">
            <v>47160</v>
          </cell>
          <cell r="AN799">
            <v>1102680</v>
          </cell>
          <cell r="AO799">
            <v>3068280</v>
          </cell>
          <cell r="AP799">
            <v>5470560</v>
          </cell>
          <cell r="AQ799">
            <v>6084360</v>
          </cell>
          <cell r="AR799">
            <v>4163760</v>
          </cell>
          <cell r="AS799">
            <v>3383640</v>
          </cell>
          <cell r="AT799">
            <v>2775600</v>
          </cell>
          <cell r="AU799">
            <v>2825640</v>
          </cell>
          <cell r="AV799">
            <v>1661400</v>
          </cell>
          <cell r="AW799">
            <v>1360800</v>
          </cell>
          <cell r="AX799">
            <v>765000</v>
          </cell>
          <cell r="AY799">
            <v>313200</v>
          </cell>
          <cell r="AZ799">
            <v>307800</v>
          </cell>
          <cell r="BA799">
            <v>858960</v>
          </cell>
          <cell r="BB799">
            <v>393120</v>
          </cell>
          <cell r="BC799">
            <v>3268800</v>
          </cell>
          <cell r="BD799">
            <v>4454280</v>
          </cell>
          <cell r="BE799">
            <v>1464480</v>
          </cell>
          <cell r="BF799">
            <v>2220840</v>
          </cell>
          <cell r="BG799">
            <v>1413360</v>
          </cell>
          <cell r="BH799">
            <v>637920</v>
          </cell>
          <cell r="BI799">
            <v>367920</v>
          </cell>
          <cell r="BJ799">
            <v>236520</v>
          </cell>
          <cell r="BK799">
            <v>0</v>
          </cell>
        </row>
        <row r="800">
          <cell r="L800" t="str">
            <v>8011211.846001.UNLOAD</v>
          </cell>
          <cell r="M800">
            <v>66255</v>
          </cell>
          <cell r="N800">
            <v>191385</v>
          </cell>
          <cell r="O800">
            <v>566160</v>
          </cell>
          <cell r="P800">
            <v>1079370</v>
          </cell>
          <cell r="Q800">
            <v>1693920</v>
          </cell>
          <cell r="R800">
            <v>2511855</v>
          </cell>
          <cell r="S800">
            <v>3038760</v>
          </cell>
          <cell r="T800">
            <v>3492750</v>
          </cell>
          <cell r="U800">
            <v>3961215</v>
          </cell>
          <cell r="V800">
            <v>4177725</v>
          </cell>
          <cell r="W800">
            <v>4293375</v>
          </cell>
          <cell r="X800">
            <v>4419660</v>
          </cell>
          <cell r="Y800">
            <v>52200</v>
          </cell>
          <cell r="Z800">
            <v>141375</v>
          </cell>
          <cell r="AA800">
            <v>360741</v>
          </cell>
          <cell r="AB800">
            <v>775641</v>
          </cell>
          <cell r="AC800">
            <v>1476291</v>
          </cell>
          <cell r="AD800">
            <v>2281881</v>
          </cell>
          <cell r="AE800">
            <v>2770131</v>
          </cell>
          <cell r="AF800">
            <v>3198171</v>
          </cell>
          <cell r="AG800">
            <v>3651771</v>
          </cell>
          <cell r="AH800">
            <v>3891531</v>
          </cell>
          <cell r="AI800">
            <v>4084656</v>
          </cell>
          <cell r="AJ800">
            <v>4230441</v>
          </cell>
          <cell r="AK800">
            <v>0</v>
          </cell>
          <cell r="AL800">
            <v>0</v>
          </cell>
          <cell r="AM800">
            <v>66255</v>
          </cell>
          <cell r="AN800">
            <v>125130</v>
          </cell>
          <cell r="AO800">
            <v>374775</v>
          </cell>
          <cell r="AP800">
            <v>513210</v>
          </cell>
          <cell r="AQ800">
            <v>614550</v>
          </cell>
          <cell r="AR800">
            <v>817935</v>
          </cell>
          <cell r="AS800">
            <v>526905</v>
          </cell>
          <cell r="AT800">
            <v>453990</v>
          </cell>
          <cell r="AU800">
            <v>468465</v>
          </cell>
          <cell r="AV800">
            <v>216510</v>
          </cell>
          <cell r="AW800">
            <v>115650</v>
          </cell>
          <cell r="AX800">
            <v>126285</v>
          </cell>
          <cell r="AY800">
            <v>52200</v>
          </cell>
          <cell r="AZ800">
            <v>89175</v>
          </cell>
          <cell r="BA800">
            <v>219366</v>
          </cell>
          <cell r="BB800">
            <v>414900</v>
          </cell>
          <cell r="BC800">
            <v>700650</v>
          </cell>
          <cell r="BD800">
            <v>805590</v>
          </cell>
          <cell r="BE800">
            <v>488250</v>
          </cell>
          <cell r="BF800">
            <v>428040</v>
          </cell>
          <cell r="BG800">
            <v>453600</v>
          </cell>
          <cell r="BH800">
            <v>239760</v>
          </cell>
          <cell r="BI800">
            <v>193125</v>
          </cell>
          <cell r="BJ800">
            <v>145785</v>
          </cell>
          <cell r="BK800">
            <v>0</v>
          </cell>
        </row>
        <row r="801">
          <cell r="L801" t="str">
            <v>8011211.820101</v>
          </cell>
          <cell r="M801">
            <v>1122.93</v>
          </cell>
          <cell r="N801">
            <v>2554.88</v>
          </cell>
          <cell r="O801">
            <v>4357.18</v>
          </cell>
          <cell r="P801">
            <v>7001.07</v>
          </cell>
          <cell r="Q801">
            <v>9383.18</v>
          </cell>
          <cell r="R801">
            <v>9383.18</v>
          </cell>
          <cell r="S801">
            <v>11657.48</v>
          </cell>
          <cell r="T801">
            <v>15388.61</v>
          </cell>
          <cell r="U801">
            <v>16960.11</v>
          </cell>
          <cell r="V801">
            <v>18997.27</v>
          </cell>
          <cell r="W801">
            <v>18997.27</v>
          </cell>
          <cell r="X801">
            <v>21744.240000000002</v>
          </cell>
          <cell r="Y801">
            <v>1348.21</v>
          </cell>
          <cell r="Z801">
            <v>2618.0299999999997</v>
          </cell>
          <cell r="AA801">
            <v>4837.28</v>
          </cell>
          <cell r="AB801">
            <v>7796.09</v>
          </cell>
          <cell r="AC801">
            <v>10938.14</v>
          </cell>
          <cell r="AD801">
            <v>13973.59</v>
          </cell>
          <cell r="AE801">
            <v>17079.599999999999</v>
          </cell>
          <cell r="AF801">
            <v>17928.53</v>
          </cell>
          <cell r="AG801">
            <v>17928.53</v>
          </cell>
          <cell r="AH801">
            <v>20708.689999999999</v>
          </cell>
          <cell r="AI801">
            <v>23759.64</v>
          </cell>
          <cell r="AJ801">
            <v>28584.329999999998</v>
          </cell>
          <cell r="AK801">
            <v>2814</v>
          </cell>
          <cell r="AL801">
            <v>0</v>
          </cell>
          <cell r="AM801">
            <v>1122.93</v>
          </cell>
          <cell r="AN801">
            <v>1431.95</v>
          </cell>
          <cell r="AO801">
            <v>1802.3</v>
          </cell>
          <cell r="AP801">
            <v>2643.89</v>
          </cell>
          <cell r="AQ801">
            <v>2382.11</v>
          </cell>
          <cell r="AR801">
            <v>0</v>
          </cell>
          <cell r="AS801">
            <v>2274.3000000000002</v>
          </cell>
          <cell r="AT801">
            <v>3731.13</v>
          </cell>
          <cell r="AU801">
            <v>1571.5</v>
          </cell>
          <cell r="AV801">
            <v>2037.16</v>
          </cell>
          <cell r="AW801">
            <v>0</v>
          </cell>
          <cell r="AX801">
            <v>2746.97</v>
          </cell>
          <cell r="AY801">
            <v>1348.21</v>
          </cell>
          <cell r="AZ801">
            <v>1269.82</v>
          </cell>
          <cell r="BA801">
            <v>2219.25</v>
          </cell>
          <cell r="BB801">
            <v>2958.81</v>
          </cell>
          <cell r="BC801">
            <v>3142.05</v>
          </cell>
          <cell r="BD801">
            <v>3035.45</v>
          </cell>
          <cell r="BE801">
            <v>3106.01</v>
          </cell>
          <cell r="BF801">
            <v>848.93</v>
          </cell>
          <cell r="BG801">
            <v>0</v>
          </cell>
          <cell r="BH801">
            <v>2780.16</v>
          </cell>
          <cell r="BI801">
            <v>3050.95</v>
          </cell>
          <cell r="BJ801">
            <v>4824.6899999999996</v>
          </cell>
          <cell r="BK801">
            <v>2814</v>
          </cell>
        </row>
        <row r="802">
          <cell r="L802" t="str">
            <v>8011211.803906</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400</v>
          </cell>
          <cell r="AD802">
            <v>400</v>
          </cell>
          <cell r="AE802">
            <v>400</v>
          </cell>
          <cell r="AF802">
            <v>400</v>
          </cell>
          <cell r="AG802">
            <v>400</v>
          </cell>
          <cell r="AH802">
            <v>400</v>
          </cell>
          <cell r="AI802">
            <v>4215</v>
          </cell>
          <cell r="AJ802">
            <v>4215</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400</v>
          </cell>
          <cell r="BD802">
            <v>0</v>
          </cell>
          <cell r="BE802">
            <v>0</v>
          </cell>
          <cell r="BF802">
            <v>0</v>
          </cell>
          <cell r="BG802">
            <v>0</v>
          </cell>
          <cell r="BH802">
            <v>0</v>
          </cell>
          <cell r="BI802">
            <v>3815</v>
          </cell>
          <cell r="BJ802">
            <v>0</v>
          </cell>
          <cell r="BK802">
            <v>0</v>
          </cell>
        </row>
        <row r="803">
          <cell r="L803" t="str">
            <v>8011211.822603</v>
          </cell>
          <cell r="M803">
            <v>0</v>
          </cell>
          <cell r="N803">
            <v>0</v>
          </cell>
          <cell r="O803">
            <v>4200</v>
          </cell>
          <cell r="P803">
            <v>4200</v>
          </cell>
          <cell r="Q803">
            <v>4200</v>
          </cell>
          <cell r="R803">
            <v>7560</v>
          </cell>
          <cell r="S803">
            <v>7560</v>
          </cell>
          <cell r="T803">
            <v>7560</v>
          </cell>
          <cell r="U803">
            <v>7560</v>
          </cell>
          <cell r="V803">
            <v>7560</v>
          </cell>
          <cell r="W803">
            <v>7560</v>
          </cell>
          <cell r="X803">
            <v>35060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4200</v>
          </cell>
          <cell r="AP803">
            <v>0</v>
          </cell>
          <cell r="AQ803">
            <v>0</v>
          </cell>
          <cell r="AR803">
            <v>3360</v>
          </cell>
          <cell r="AS803">
            <v>0</v>
          </cell>
          <cell r="AT803">
            <v>0</v>
          </cell>
          <cell r="AU803">
            <v>0</v>
          </cell>
          <cell r="AV803">
            <v>0</v>
          </cell>
          <cell r="AW803">
            <v>0</v>
          </cell>
          <cell r="AX803">
            <v>27500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row>
        <row r="804">
          <cell r="L804" t="str">
            <v>8011211.816002</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row>
        <row r="805">
          <cell r="L805" t="str">
            <v>8011211.804301</v>
          </cell>
          <cell r="M805">
            <v>0</v>
          </cell>
          <cell r="N805">
            <v>0</v>
          </cell>
          <cell r="O805">
            <v>6990</v>
          </cell>
          <cell r="P805">
            <v>6990</v>
          </cell>
          <cell r="Q805">
            <v>6990</v>
          </cell>
          <cell r="R805">
            <v>206990</v>
          </cell>
          <cell r="S805">
            <v>206990</v>
          </cell>
          <cell r="T805">
            <v>196690</v>
          </cell>
          <cell r="U805">
            <v>196690</v>
          </cell>
          <cell r="V805">
            <v>196690</v>
          </cell>
          <cell r="W805">
            <v>196690</v>
          </cell>
          <cell r="X805">
            <v>196690</v>
          </cell>
          <cell r="Y805">
            <v>0</v>
          </cell>
          <cell r="Z805">
            <v>0</v>
          </cell>
          <cell r="AA805">
            <v>0</v>
          </cell>
          <cell r="AB805">
            <v>0</v>
          </cell>
          <cell r="AC805">
            <v>0</v>
          </cell>
          <cell r="AD805">
            <v>287246</v>
          </cell>
          <cell r="AE805">
            <v>574492</v>
          </cell>
          <cell r="AF805">
            <v>574492</v>
          </cell>
          <cell r="AG805">
            <v>574492</v>
          </cell>
          <cell r="AH805">
            <v>574492</v>
          </cell>
          <cell r="AI805">
            <v>574492</v>
          </cell>
          <cell r="AJ805">
            <v>574492</v>
          </cell>
          <cell r="AK805">
            <v>0</v>
          </cell>
          <cell r="AL805">
            <v>0</v>
          </cell>
          <cell r="AM805">
            <v>0</v>
          </cell>
          <cell r="AN805">
            <v>0</v>
          </cell>
          <cell r="AO805">
            <v>6990</v>
          </cell>
          <cell r="AP805">
            <v>0</v>
          </cell>
          <cell r="AQ805">
            <v>0</v>
          </cell>
          <cell r="AR805">
            <v>200000</v>
          </cell>
          <cell r="AS805">
            <v>0</v>
          </cell>
          <cell r="AT805">
            <v>-10300</v>
          </cell>
          <cell r="AU805">
            <v>0</v>
          </cell>
          <cell r="AV805">
            <v>0</v>
          </cell>
          <cell r="AW805">
            <v>0</v>
          </cell>
          <cell r="AX805">
            <v>0</v>
          </cell>
          <cell r="AY805">
            <v>0</v>
          </cell>
          <cell r="AZ805">
            <v>0</v>
          </cell>
          <cell r="BA805">
            <v>0</v>
          </cell>
          <cell r="BB805">
            <v>0</v>
          </cell>
          <cell r="BC805">
            <v>0</v>
          </cell>
          <cell r="BD805">
            <v>287246</v>
          </cell>
          <cell r="BE805">
            <v>287246</v>
          </cell>
          <cell r="BF805">
            <v>0</v>
          </cell>
          <cell r="BG805">
            <v>0</v>
          </cell>
          <cell r="BH805">
            <v>0</v>
          </cell>
          <cell r="BI805">
            <v>0</v>
          </cell>
          <cell r="BJ805">
            <v>0</v>
          </cell>
          <cell r="BK805">
            <v>0</v>
          </cell>
        </row>
        <row r="806">
          <cell r="L806" t="str">
            <v>8011231.801101.BASIC</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558635</v>
          </cell>
          <cell r="AJ806">
            <v>1131851.83</v>
          </cell>
          <cell r="AK806">
            <v>682440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D806">
            <v>0</v>
          </cell>
          <cell r="BE806">
            <v>0</v>
          </cell>
          <cell r="BF806">
            <v>0</v>
          </cell>
          <cell r="BG806">
            <v>0</v>
          </cell>
          <cell r="BH806">
            <v>0</v>
          </cell>
          <cell r="BI806">
            <v>558635</v>
          </cell>
          <cell r="BJ806">
            <v>573216.83000000007</v>
          </cell>
          <cell r="BK806">
            <v>682440</v>
          </cell>
        </row>
        <row r="807">
          <cell r="L807" t="str">
            <v>8011231.801101.BP</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v>0</v>
          </cell>
          <cell r="BK807">
            <v>0</v>
          </cell>
        </row>
        <row r="808">
          <cell r="L808" t="str">
            <v>8011231.801101.DA</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189348</v>
          </cell>
          <cell r="AJ808">
            <v>383958.78</v>
          </cell>
          <cell r="AK808">
            <v>194610.78</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189348</v>
          </cell>
          <cell r="BJ808">
            <v>194610.78</v>
          </cell>
          <cell r="BK808">
            <v>194610.78</v>
          </cell>
        </row>
        <row r="809">
          <cell r="L809" t="str">
            <v>8011231.801101.DASE</v>
          </cell>
          <cell r="M809">
            <v>97080</v>
          </cell>
          <cell r="N809">
            <v>194160</v>
          </cell>
          <cell r="O809">
            <v>291240</v>
          </cell>
          <cell r="P809">
            <v>388320</v>
          </cell>
          <cell r="Q809">
            <v>485400</v>
          </cell>
          <cell r="R809">
            <v>582480</v>
          </cell>
          <cell r="S809">
            <v>679560</v>
          </cell>
          <cell r="T809">
            <v>776640</v>
          </cell>
          <cell r="U809">
            <v>0</v>
          </cell>
          <cell r="V809">
            <v>0</v>
          </cell>
          <cell r="W809">
            <v>0</v>
          </cell>
          <cell r="X809">
            <v>0</v>
          </cell>
          <cell r="Y809">
            <v>132181</v>
          </cell>
          <cell r="Z809">
            <v>264362</v>
          </cell>
          <cell r="AA809">
            <v>396543</v>
          </cell>
          <cell r="AB809">
            <v>528724</v>
          </cell>
          <cell r="AC809">
            <v>660905</v>
          </cell>
          <cell r="AD809">
            <v>793086</v>
          </cell>
          <cell r="AE809">
            <v>925267</v>
          </cell>
          <cell r="AF809">
            <v>1057448</v>
          </cell>
          <cell r="AG809">
            <v>0</v>
          </cell>
          <cell r="AH809">
            <v>0</v>
          </cell>
          <cell r="AI809">
            <v>0</v>
          </cell>
          <cell r="AJ809">
            <v>0</v>
          </cell>
          <cell r="AK809">
            <v>20872</v>
          </cell>
          <cell r="AL809">
            <v>0</v>
          </cell>
          <cell r="AM809">
            <v>97080</v>
          </cell>
          <cell r="AN809">
            <v>97080</v>
          </cell>
          <cell r="AO809">
            <v>97080</v>
          </cell>
          <cell r="AP809">
            <v>97080</v>
          </cell>
          <cell r="AQ809">
            <v>97080</v>
          </cell>
          <cell r="AR809">
            <v>97080</v>
          </cell>
          <cell r="AS809">
            <v>97080</v>
          </cell>
          <cell r="AT809">
            <v>97080</v>
          </cell>
          <cell r="AU809">
            <v>-776640</v>
          </cell>
          <cell r="AV809">
            <v>0</v>
          </cell>
          <cell r="AW809">
            <v>0</v>
          </cell>
          <cell r="AX809">
            <v>0</v>
          </cell>
          <cell r="AY809">
            <v>132181</v>
          </cell>
          <cell r="AZ809">
            <v>132181</v>
          </cell>
          <cell r="BA809">
            <v>132181</v>
          </cell>
          <cell r="BB809">
            <v>132181</v>
          </cell>
          <cell r="BC809">
            <v>132181</v>
          </cell>
          <cell r="BD809">
            <v>132181</v>
          </cell>
          <cell r="BE809">
            <v>132181</v>
          </cell>
          <cell r="BF809">
            <v>132181</v>
          </cell>
          <cell r="BG809">
            <v>-1057448</v>
          </cell>
          <cell r="BH809">
            <v>0</v>
          </cell>
          <cell r="BI809">
            <v>0</v>
          </cell>
          <cell r="BJ809">
            <v>0</v>
          </cell>
          <cell r="BK809">
            <v>20872</v>
          </cell>
        </row>
        <row r="810">
          <cell r="L810" t="str">
            <v>8011231.801101.FIELD</v>
          </cell>
          <cell r="M810">
            <v>0</v>
          </cell>
          <cell r="N810">
            <v>166791</v>
          </cell>
          <cell r="O810">
            <v>321677</v>
          </cell>
          <cell r="P810">
            <v>496138</v>
          </cell>
          <cell r="Q810">
            <v>496138</v>
          </cell>
          <cell r="R810">
            <v>818603</v>
          </cell>
          <cell r="S810">
            <v>1023773</v>
          </cell>
          <cell r="T810">
            <v>1292988</v>
          </cell>
          <cell r="U810">
            <v>1511708</v>
          </cell>
          <cell r="V810">
            <v>1770703</v>
          </cell>
          <cell r="W810">
            <v>1770703</v>
          </cell>
          <cell r="X810">
            <v>2435573</v>
          </cell>
          <cell r="Y810">
            <v>0</v>
          </cell>
          <cell r="Z810">
            <v>0</v>
          </cell>
          <cell r="AA810">
            <v>462235</v>
          </cell>
          <cell r="AB810">
            <v>722000</v>
          </cell>
          <cell r="AC810">
            <v>952555</v>
          </cell>
          <cell r="AD810">
            <v>1200690</v>
          </cell>
          <cell r="AE810">
            <v>1463605</v>
          </cell>
          <cell r="AF810">
            <v>1736400</v>
          </cell>
          <cell r="AG810">
            <v>1978100</v>
          </cell>
          <cell r="AH810">
            <v>2240315</v>
          </cell>
          <cell r="AI810">
            <v>2454690</v>
          </cell>
          <cell r="AJ810">
            <v>2700595</v>
          </cell>
          <cell r="AK810">
            <v>241440</v>
          </cell>
          <cell r="AL810">
            <v>0</v>
          </cell>
          <cell r="AM810">
            <v>0</v>
          </cell>
          <cell r="AN810">
            <v>166791</v>
          </cell>
          <cell r="AO810">
            <v>154886</v>
          </cell>
          <cell r="AP810">
            <v>174461</v>
          </cell>
          <cell r="AQ810">
            <v>0</v>
          </cell>
          <cell r="AR810">
            <v>322465</v>
          </cell>
          <cell r="AS810">
            <v>205170</v>
          </cell>
          <cell r="AT810">
            <v>269215</v>
          </cell>
          <cell r="AU810">
            <v>218720</v>
          </cell>
          <cell r="AV810">
            <v>258995</v>
          </cell>
          <cell r="AW810">
            <v>0</v>
          </cell>
          <cell r="AX810">
            <v>664870</v>
          </cell>
          <cell r="AY810">
            <v>0</v>
          </cell>
          <cell r="AZ810">
            <v>0</v>
          </cell>
          <cell r="BA810">
            <v>462235</v>
          </cell>
          <cell r="BB810">
            <v>259765</v>
          </cell>
          <cell r="BC810">
            <v>230555</v>
          </cell>
          <cell r="BD810">
            <v>248135</v>
          </cell>
          <cell r="BE810">
            <v>262915</v>
          </cell>
          <cell r="BF810">
            <v>272795</v>
          </cell>
          <cell r="BG810">
            <v>241700</v>
          </cell>
          <cell r="BH810">
            <v>262215</v>
          </cell>
          <cell r="BI810">
            <v>214375</v>
          </cell>
          <cell r="BJ810">
            <v>245905</v>
          </cell>
          <cell r="BK810">
            <v>241440</v>
          </cell>
        </row>
        <row r="811">
          <cell r="L811" t="str">
            <v>8011231.801101.HOUSE</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0</v>
          </cell>
          <cell r="BK811">
            <v>0</v>
          </cell>
        </row>
        <row r="812">
          <cell r="L812" t="str">
            <v>8011231.801101.LAUN</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0</v>
          </cell>
          <cell r="BK812">
            <v>0</v>
          </cell>
        </row>
        <row r="813">
          <cell r="L813" t="str">
            <v>8011231.801101.LEAV</v>
          </cell>
          <cell r="M813">
            <v>34347</v>
          </cell>
          <cell r="N813">
            <v>105416</v>
          </cell>
          <cell r="O813">
            <v>163030</v>
          </cell>
          <cell r="P813">
            <v>220644</v>
          </cell>
          <cell r="Q813">
            <v>278258</v>
          </cell>
          <cell r="R813">
            <v>335872</v>
          </cell>
          <cell r="S813">
            <v>393486</v>
          </cell>
          <cell r="T813">
            <v>451100</v>
          </cell>
          <cell r="U813">
            <v>508714</v>
          </cell>
          <cell r="V813">
            <v>566328</v>
          </cell>
          <cell r="W813">
            <v>623942</v>
          </cell>
          <cell r="X813">
            <v>143927</v>
          </cell>
          <cell r="Y813">
            <v>83294</v>
          </cell>
          <cell r="Z813">
            <v>166588</v>
          </cell>
          <cell r="AA813">
            <v>280691.5</v>
          </cell>
          <cell r="AB813">
            <v>526200.07000000007</v>
          </cell>
          <cell r="AC813">
            <v>609494.07000000007</v>
          </cell>
          <cell r="AD813">
            <v>692788.07000000007</v>
          </cell>
          <cell r="AE813">
            <v>745272.57000000007</v>
          </cell>
          <cell r="AF813">
            <v>828566.57000000007</v>
          </cell>
          <cell r="AG813">
            <v>911860.57000000007</v>
          </cell>
          <cell r="AH813">
            <v>995154.57000000007</v>
          </cell>
          <cell r="AI813">
            <v>1078448.57</v>
          </cell>
          <cell r="AJ813">
            <v>516176.57000000007</v>
          </cell>
          <cell r="AK813">
            <v>0</v>
          </cell>
          <cell r="AL813">
            <v>0</v>
          </cell>
          <cell r="AM813">
            <v>34347</v>
          </cell>
          <cell r="AN813">
            <v>71069</v>
          </cell>
          <cell r="AO813">
            <v>57614</v>
          </cell>
          <cell r="AP813">
            <v>57614</v>
          </cell>
          <cell r="AQ813">
            <v>57614</v>
          </cell>
          <cell r="AR813">
            <v>57614</v>
          </cell>
          <cell r="AS813">
            <v>57614</v>
          </cell>
          <cell r="AT813">
            <v>57614</v>
          </cell>
          <cell r="AU813">
            <v>57614</v>
          </cell>
          <cell r="AV813">
            <v>57614</v>
          </cell>
          <cell r="AW813">
            <v>57614</v>
          </cell>
          <cell r="AX813">
            <v>-480015</v>
          </cell>
          <cell r="AY813">
            <v>83294</v>
          </cell>
          <cell r="AZ813">
            <v>83294</v>
          </cell>
          <cell r="BA813">
            <v>114103.5</v>
          </cell>
          <cell r="BB813">
            <v>245508.57</v>
          </cell>
          <cell r="BC813">
            <v>83294</v>
          </cell>
          <cell r="BD813">
            <v>83294</v>
          </cell>
          <cell r="BE813">
            <v>52484.5</v>
          </cell>
          <cell r="BF813">
            <v>83294</v>
          </cell>
          <cell r="BG813">
            <v>83294</v>
          </cell>
          <cell r="BH813">
            <v>83294</v>
          </cell>
          <cell r="BI813">
            <v>83294</v>
          </cell>
          <cell r="BJ813">
            <v>-562272</v>
          </cell>
          <cell r="BK813">
            <v>0</v>
          </cell>
        </row>
        <row r="814">
          <cell r="L814" t="str">
            <v>8011231.801101.OTH</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L815" t="str">
            <v>8011231.801101.PF</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55864</v>
          </cell>
          <cell r="AJ815">
            <v>113186.17</v>
          </cell>
          <cell r="AK815">
            <v>65828</v>
          </cell>
          <cell r="AL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0</v>
          </cell>
          <cell r="BE815">
            <v>0</v>
          </cell>
          <cell r="BF815">
            <v>0</v>
          </cell>
          <cell r="BG815">
            <v>0</v>
          </cell>
          <cell r="BH815">
            <v>0</v>
          </cell>
          <cell r="BI815">
            <v>55864</v>
          </cell>
          <cell r="BJ815">
            <v>57322.17</v>
          </cell>
          <cell r="BK815">
            <v>65828</v>
          </cell>
        </row>
        <row r="816">
          <cell r="L816" t="str">
            <v>8011231.801101.SHIFT</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L817" t="str">
            <v>8011231.801101.TEA</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row>
        <row r="818">
          <cell r="L818" t="str">
            <v>8011231.801101.WAGE</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row>
        <row r="819">
          <cell r="L819" t="str">
            <v>8011231.801102.BASIC</v>
          </cell>
          <cell r="M819">
            <v>394431</v>
          </cell>
          <cell r="N819">
            <v>808462</v>
          </cell>
          <cell r="O819">
            <v>1465535</v>
          </cell>
          <cell r="P819">
            <v>1831949</v>
          </cell>
          <cell r="Q819">
            <v>2283503</v>
          </cell>
          <cell r="R819">
            <v>2756100</v>
          </cell>
          <cell r="S819">
            <v>3188298</v>
          </cell>
          <cell r="T819">
            <v>3643596</v>
          </cell>
          <cell r="U819">
            <v>4138395</v>
          </cell>
          <cell r="V819">
            <v>4593693</v>
          </cell>
          <cell r="W819">
            <v>5048991</v>
          </cell>
          <cell r="X819">
            <v>5504289</v>
          </cell>
          <cell r="Y819">
            <v>490454</v>
          </cell>
          <cell r="Z819">
            <v>980908</v>
          </cell>
          <cell r="AA819">
            <v>1471362</v>
          </cell>
          <cell r="AB819">
            <v>1961816</v>
          </cell>
          <cell r="AC819">
            <v>2432081</v>
          </cell>
          <cell r="AD819">
            <v>2901798</v>
          </cell>
          <cell r="AE819">
            <v>3386515</v>
          </cell>
          <cell r="AF819">
            <v>3856232</v>
          </cell>
          <cell r="AG819">
            <v>4325949</v>
          </cell>
          <cell r="AH819">
            <v>4795666</v>
          </cell>
          <cell r="AI819">
            <v>5265383</v>
          </cell>
          <cell r="AJ819">
            <v>5735100</v>
          </cell>
          <cell r="AK819">
            <v>1701070.28</v>
          </cell>
          <cell r="AL819">
            <v>0</v>
          </cell>
          <cell r="AM819">
            <v>394431</v>
          </cell>
          <cell r="AN819">
            <v>414031</v>
          </cell>
          <cell r="AO819">
            <v>657073</v>
          </cell>
          <cell r="AP819">
            <v>366414</v>
          </cell>
          <cell r="AQ819">
            <v>451554</v>
          </cell>
          <cell r="AR819">
            <v>472597</v>
          </cell>
          <cell r="AS819">
            <v>432198</v>
          </cell>
          <cell r="AT819">
            <v>455298</v>
          </cell>
          <cell r="AU819">
            <v>494799</v>
          </cell>
          <cell r="AV819">
            <v>455298</v>
          </cell>
          <cell r="AW819">
            <v>455298</v>
          </cell>
          <cell r="AX819">
            <v>455298</v>
          </cell>
          <cell r="AY819">
            <v>490454</v>
          </cell>
          <cell r="AZ819">
            <v>490454</v>
          </cell>
          <cell r="BA819">
            <v>490454</v>
          </cell>
          <cell r="BB819">
            <v>490454</v>
          </cell>
          <cell r="BC819">
            <v>470265</v>
          </cell>
          <cell r="BD819">
            <v>469717</v>
          </cell>
          <cell r="BE819">
            <v>484717</v>
          </cell>
          <cell r="BF819">
            <v>469717</v>
          </cell>
          <cell r="BG819">
            <v>469717</v>
          </cell>
          <cell r="BH819">
            <v>469717</v>
          </cell>
          <cell r="BI819">
            <v>469717</v>
          </cell>
          <cell r="BJ819">
            <v>469717</v>
          </cell>
          <cell r="BK819">
            <v>1701070.28</v>
          </cell>
        </row>
        <row r="820">
          <cell r="L820" t="str">
            <v>8011231.801102.DA</v>
          </cell>
          <cell r="M820">
            <v>120700</v>
          </cell>
          <cell r="N820">
            <v>241400</v>
          </cell>
          <cell r="O820">
            <v>362100</v>
          </cell>
          <cell r="P820">
            <v>482800</v>
          </cell>
          <cell r="Q820">
            <v>603500</v>
          </cell>
          <cell r="R820">
            <v>724200</v>
          </cell>
          <cell r="S820">
            <v>841350</v>
          </cell>
          <cell r="T820">
            <v>958500</v>
          </cell>
          <cell r="U820">
            <v>1075650</v>
          </cell>
          <cell r="V820">
            <v>1192800</v>
          </cell>
          <cell r="W820">
            <v>1309950</v>
          </cell>
          <cell r="X820">
            <v>1427100</v>
          </cell>
          <cell r="Y820">
            <v>251462</v>
          </cell>
          <cell r="Z820">
            <v>502924</v>
          </cell>
          <cell r="AA820">
            <v>754386</v>
          </cell>
          <cell r="AB820">
            <v>1005848</v>
          </cell>
          <cell r="AC820">
            <v>1249856</v>
          </cell>
          <cell r="AD820">
            <v>1502239</v>
          </cell>
          <cell r="AE820">
            <v>1754622</v>
          </cell>
          <cell r="AF820">
            <v>2007005</v>
          </cell>
          <cell r="AG820">
            <v>2259388</v>
          </cell>
          <cell r="AH820">
            <v>2511771</v>
          </cell>
          <cell r="AI820">
            <v>2764154</v>
          </cell>
          <cell r="AJ820">
            <v>3016537</v>
          </cell>
          <cell r="AK820">
            <v>244389</v>
          </cell>
          <cell r="AL820">
            <v>0</v>
          </cell>
          <cell r="AM820">
            <v>120700</v>
          </cell>
          <cell r="AN820">
            <v>120700</v>
          </cell>
          <cell r="AO820">
            <v>120700</v>
          </cell>
          <cell r="AP820">
            <v>120700</v>
          </cell>
          <cell r="AQ820">
            <v>120700</v>
          </cell>
          <cell r="AR820">
            <v>120700</v>
          </cell>
          <cell r="AS820">
            <v>117150</v>
          </cell>
          <cell r="AT820">
            <v>117150</v>
          </cell>
          <cell r="AU820">
            <v>117150</v>
          </cell>
          <cell r="AV820">
            <v>117150</v>
          </cell>
          <cell r="AW820">
            <v>117150</v>
          </cell>
          <cell r="AX820">
            <v>117150</v>
          </cell>
          <cell r="AY820">
            <v>251462</v>
          </cell>
          <cell r="AZ820">
            <v>251462</v>
          </cell>
          <cell r="BA820">
            <v>251462</v>
          </cell>
          <cell r="BB820">
            <v>251462</v>
          </cell>
          <cell r="BC820">
            <v>244008</v>
          </cell>
          <cell r="BD820">
            <v>252383</v>
          </cell>
          <cell r="BE820">
            <v>252383</v>
          </cell>
          <cell r="BF820">
            <v>252383</v>
          </cell>
          <cell r="BG820">
            <v>252383</v>
          </cell>
          <cell r="BH820">
            <v>252383</v>
          </cell>
          <cell r="BI820">
            <v>252383</v>
          </cell>
          <cell r="BJ820">
            <v>252383</v>
          </cell>
          <cell r="BK820">
            <v>244389</v>
          </cell>
        </row>
        <row r="821">
          <cell r="L821" t="str">
            <v>8011231.801102.DASE</v>
          </cell>
          <cell r="M821">
            <v>0</v>
          </cell>
          <cell r="N821">
            <v>0</v>
          </cell>
          <cell r="O821">
            <v>0</v>
          </cell>
          <cell r="P821">
            <v>0</v>
          </cell>
          <cell r="Q821">
            <v>0</v>
          </cell>
          <cell r="R821">
            <v>0</v>
          </cell>
          <cell r="S821">
            <v>0</v>
          </cell>
          <cell r="T821">
            <v>0</v>
          </cell>
          <cell r="U821">
            <v>455298</v>
          </cell>
          <cell r="V821">
            <v>455298</v>
          </cell>
          <cell r="W821">
            <v>455298</v>
          </cell>
          <cell r="X821">
            <v>455298</v>
          </cell>
          <cell r="Y821">
            <v>0</v>
          </cell>
          <cell r="Z821">
            <v>0</v>
          </cell>
          <cell r="AA821">
            <v>0</v>
          </cell>
          <cell r="AB821">
            <v>0</v>
          </cell>
          <cell r="AC821">
            <v>0</v>
          </cell>
          <cell r="AD821">
            <v>0</v>
          </cell>
          <cell r="AE821">
            <v>0</v>
          </cell>
          <cell r="AF821">
            <v>0</v>
          </cell>
          <cell r="AG821">
            <v>466617</v>
          </cell>
          <cell r="AH821">
            <v>466617</v>
          </cell>
          <cell r="AI821">
            <v>466617</v>
          </cell>
          <cell r="AJ821">
            <v>466617</v>
          </cell>
          <cell r="AK821">
            <v>59182</v>
          </cell>
          <cell r="AL821">
            <v>0</v>
          </cell>
          <cell r="AM821">
            <v>0</v>
          </cell>
          <cell r="AN821">
            <v>0</v>
          </cell>
          <cell r="AO821">
            <v>0</v>
          </cell>
          <cell r="AP821">
            <v>0</v>
          </cell>
          <cell r="AQ821">
            <v>0</v>
          </cell>
          <cell r="AR821">
            <v>0</v>
          </cell>
          <cell r="AS821">
            <v>0</v>
          </cell>
          <cell r="AT821">
            <v>0</v>
          </cell>
          <cell r="AU821">
            <v>455298</v>
          </cell>
          <cell r="AV821">
            <v>0</v>
          </cell>
          <cell r="AW821">
            <v>0</v>
          </cell>
          <cell r="AX821">
            <v>0</v>
          </cell>
          <cell r="AY821">
            <v>0</v>
          </cell>
          <cell r="AZ821">
            <v>0</v>
          </cell>
          <cell r="BA821">
            <v>0</v>
          </cell>
          <cell r="BB821">
            <v>0</v>
          </cell>
          <cell r="BC821">
            <v>0</v>
          </cell>
          <cell r="BD821">
            <v>0</v>
          </cell>
          <cell r="BE821">
            <v>0</v>
          </cell>
          <cell r="BF821">
            <v>0</v>
          </cell>
          <cell r="BG821">
            <v>466617</v>
          </cell>
          <cell r="BH821">
            <v>0</v>
          </cell>
          <cell r="BI821">
            <v>0</v>
          </cell>
          <cell r="BJ821">
            <v>0</v>
          </cell>
          <cell r="BK821">
            <v>59182</v>
          </cell>
        </row>
        <row r="822">
          <cell r="L822" t="str">
            <v>8011231.801102.FIELD</v>
          </cell>
          <cell r="M822">
            <v>447884</v>
          </cell>
          <cell r="N822">
            <v>693422</v>
          </cell>
          <cell r="O822">
            <v>893773</v>
          </cell>
          <cell r="P822">
            <v>1119827</v>
          </cell>
          <cell r="Q822">
            <v>1119827</v>
          </cell>
          <cell r="R822">
            <v>1633702</v>
          </cell>
          <cell r="S822">
            <v>1861434</v>
          </cell>
          <cell r="T822">
            <v>2198836</v>
          </cell>
          <cell r="U822">
            <v>2511482</v>
          </cell>
          <cell r="V822">
            <v>2835809</v>
          </cell>
          <cell r="W822">
            <v>2835809</v>
          </cell>
          <cell r="X822">
            <v>3183506</v>
          </cell>
          <cell r="Y822">
            <v>447884</v>
          </cell>
          <cell r="Z822">
            <v>447884</v>
          </cell>
          <cell r="AA822">
            <v>1085968</v>
          </cell>
          <cell r="AB822">
            <v>1422393</v>
          </cell>
          <cell r="AC822">
            <v>2180024</v>
          </cell>
          <cell r="AD822">
            <v>2503799</v>
          </cell>
          <cell r="AE822">
            <v>2831802</v>
          </cell>
          <cell r="AF822">
            <v>3203746</v>
          </cell>
          <cell r="AG822">
            <v>3533379</v>
          </cell>
          <cell r="AH822">
            <v>3872923</v>
          </cell>
          <cell r="AI822">
            <v>4136736</v>
          </cell>
          <cell r="AJ822">
            <v>4568998</v>
          </cell>
          <cell r="AK822">
            <v>412330</v>
          </cell>
          <cell r="AL822">
            <v>0</v>
          </cell>
          <cell r="AM822">
            <v>447884</v>
          </cell>
          <cell r="AN822">
            <v>245538</v>
          </cell>
          <cell r="AO822">
            <v>200351</v>
          </cell>
          <cell r="AP822">
            <v>226054</v>
          </cell>
          <cell r="AQ822">
            <v>0</v>
          </cell>
          <cell r="AR822">
            <v>513875</v>
          </cell>
          <cell r="AS822">
            <v>227732</v>
          </cell>
          <cell r="AT822">
            <v>337402</v>
          </cell>
          <cell r="AU822">
            <v>312646</v>
          </cell>
          <cell r="AV822">
            <v>324327</v>
          </cell>
          <cell r="AW822">
            <v>0</v>
          </cell>
          <cell r="AX822">
            <v>347697</v>
          </cell>
          <cell r="AY822">
            <v>447884</v>
          </cell>
          <cell r="AZ822">
            <v>0</v>
          </cell>
          <cell r="BA822">
            <v>638084</v>
          </cell>
          <cell r="BB822">
            <v>336425</v>
          </cell>
          <cell r="BC822">
            <v>757631</v>
          </cell>
          <cell r="BD822">
            <v>323775</v>
          </cell>
          <cell r="BE822">
            <v>328003</v>
          </cell>
          <cell r="BF822">
            <v>371944</v>
          </cell>
          <cell r="BG822">
            <v>329633</v>
          </cell>
          <cell r="BH822">
            <v>339544</v>
          </cell>
          <cell r="BI822">
            <v>263813</v>
          </cell>
          <cell r="BJ822">
            <v>432262</v>
          </cell>
          <cell r="BK822">
            <v>412330</v>
          </cell>
        </row>
        <row r="823">
          <cell r="L823" t="str">
            <v>8011231.801102.HOUSE</v>
          </cell>
          <cell r="M823">
            <v>33750</v>
          </cell>
          <cell r="N823">
            <v>67500</v>
          </cell>
          <cell r="O823">
            <v>101250</v>
          </cell>
          <cell r="P823">
            <v>156760</v>
          </cell>
          <cell r="Q823">
            <v>195950</v>
          </cell>
          <cell r="R823">
            <v>237480</v>
          </cell>
          <cell r="S823">
            <v>275750</v>
          </cell>
          <cell r="T823">
            <v>318640</v>
          </cell>
          <cell r="U823">
            <v>369417</v>
          </cell>
          <cell r="V823">
            <v>412307</v>
          </cell>
          <cell r="W823">
            <v>455197</v>
          </cell>
          <cell r="X823">
            <v>498087</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33750</v>
          </cell>
          <cell r="AN823">
            <v>33750</v>
          </cell>
          <cell r="AO823">
            <v>33750</v>
          </cell>
          <cell r="AP823">
            <v>55510</v>
          </cell>
          <cell r="AQ823">
            <v>39190</v>
          </cell>
          <cell r="AR823">
            <v>41530</v>
          </cell>
          <cell r="AS823">
            <v>38270</v>
          </cell>
          <cell r="AT823">
            <v>42890</v>
          </cell>
          <cell r="AU823">
            <v>50777</v>
          </cell>
          <cell r="AV823">
            <v>42890</v>
          </cell>
          <cell r="AW823">
            <v>42890</v>
          </cell>
          <cell r="AX823">
            <v>42890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L824" t="str">
            <v>8011231.801102.LAUN</v>
          </cell>
          <cell r="M824">
            <v>3085</v>
          </cell>
          <cell r="N824">
            <v>6170</v>
          </cell>
          <cell r="O824">
            <v>9255</v>
          </cell>
          <cell r="P824">
            <v>99380</v>
          </cell>
          <cell r="Q824">
            <v>124225</v>
          </cell>
          <cell r="R824">
            <v>149160</v>
          </cell>
          <cell r="S824">
            <v>173280</v>
          </cell>
          <cell r="T824">
            <v>197400</v>
          </cell>
          <cell r="U824">
            <v>221520</v>
          </cell>
          <cell r="V824">
            <v>245640</v>
          </cell>
          <cell r="W824">
            <v>269760</v>
          </cell>
          <cell r="X824">
            <v>293880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3085</v>
          </cell>
          <cell r="AN824">
            <v>3085</v>
          </cell>
          <cell r="AO824">
            <v>3085</v>
          </cell>
          <cell r="AP824">
            <v>90125</v>
          </cell>
          <cell r="AQ824">
            <v>24845</v>
          </cell>
          <cell r="AR824">
            <v>24935</v>
          </cell>
          <cell r="AS824">
            <v>24120</v>
          </cell>
          <cell r="AT824">
            <v>24120</v>
          </cell>
          <cell r="AU824">
            <v>24120</v>
          </cell>
          <cell r="AV824">
            <v>24120</v>
          </cell>
          <cell r="AW824">
            <v>24120</v>
          </cell>
          <cell r="AX824">
            <v>24120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row>
        <row r="825">
          <cell r="L825" t="str">
            <v>8011231.801102.LEAV</v>
          </cell>
          <cell r="M825">
            <v>0</v>
          </cell>
          <cell r="N825">
            <v>0</v>
          </cell>
          <cell r="O825">
            <v>0</v>
          </cell>
          <cell r="P825">
            <v>0</v>
          </cell>
          <cell r="Q825">
            <v>0</v>
          </cell>
          <cell r="R825">
            <v>0</v>
          </cell>
          <cell r="S825">
            <v>0</v>
          </cell>
          <cell r="T825">
            <v>0</v>
          </cell>
          <cell r="U825">
            <v>0</v>
          </cell>
          <cell r="V825">
            <v>0</v>
          </cell>
          <cell r="W825">
            <v>0</v>
          </cell>
          <cell r="X825">
            <v>448394</v>
          </cell>
          <cell r="Y825">
            <v>0</v>
          </cell>
          <cell r="Z825">
            <v>0</v>
          </cell>
          <cell r="AA825">
            <v>0</v>
          </cell>
          <cell r="AB825">
            <v>0</v>
          </cell>
          <cell r="AC825">
            <v>0</v>
          </cell>
          <cell r="AD825">
            <v>0</v>
          </cell>
          <cell r="AE825">
            <v>0</v>
          </cell>
          <cell r="AF825">
            <v>0</v>
          </cell>
          <cell r="AG825">
            <v>0</v>
          </cell>
          <cell r="AH825">
            <v>0</v>
          </cell>
          <cell r="AI825">
            <v>0</v>
          </cell>
          <cell r="AJ825">
            <v>1086670</v>
          </cell>
          <cell r="AK825">
            <v>92806</v>
          </cell>
          <cell r="AL825">
            <v>0</v>
          </cell>
          <cell r="AM825">
            <v>0</v>
          </cell>
          <cell r="AN825">
            <v>0</v>
          </cell>
          <cell r="AO825">
            <v>0</v>
          </cell>
          <cell r="AP825">
            <v>0</v>
          </cell>
          <cell r="AQ825">
            <v>0</v>
          </cell>
          <cell r="AR825">
            <v>0</v>
          </cell>
          <cell r="AS825">
            <v>0</v>
          </cell>
          <cell r="AT825">
            <v>0</v>
          </cell>
          <cell r="AU825">
            <v>0</v>
          </cell>
          <cell r="AV825">
            <v>0</v>
          </cell>
          <cell r="AW825">
            <v>0</v>
          </cell>
          <cell r="AX825">
            <v>448394</v>
          </cell>
          <cell r="AY825">
            <v>0</v>
          </cell>
          <cell r="AZ825">
            <v>0</v>
          </cell>
          <cell r="BA825">
            <v>0</v>
          </cell>
          <cell r="BB825">
            <v>0</v>
          </cell>
          <cell r="BC825">
            <v>0</v>
          </cell>
          <cell r="BD825">
            <v>0</v>
          </cell>
          <cell r="BE825">
            <v>0</v>
          </cell>
          <cell r="BF825">
            <v>0</v>
          </cell>
          <cell r="BG825">
            <v>0</v>
          </cell>
          <cell r="BH825">
            <v>0</v>
          </cell>
          <cell r="BI825">
            <v>0</v>
          </cell>
          <cell r="BJ825">
            <v>1086670</v>
          </cell>
          <cell r="BK825">
            <v>92806</v>
          </cell>
        </row>
        <row r="826">
          <cell r="L826" t="str">
            <v>8011231.801102.OT</v>
          </cell>
          <cell r="M826">
            <v>471350</v>
          </cell>
          <cell r="N826">
            <v>942700</v>
          </cell>
          <cell r="O826">
            <v>1414050</v>
          </cell>
          <cell r="P826">
            <v>1885400</v>
          </cell>
          <cell r="Q826">
            <v>2356750</v>
          </cell>
          <cell r="R826">
            <v>2828100</v>
          </cell>
          <cell r="S826">
            <v>3299450</v>
          </cell>
          <cell r="T826">
            <v>3770800</v>
          </cell>
          <cell r="U826">
            <v>3847158</v>
          </cell>
          <cell r="V826">
            <v>3847158</v>
          </cell>
          <cell r="W826">
            <v>3847158</v>
          </cell>
          <cell r="X826">
            <v>3847158</v>
          </cell>
          <cell r="Y826">
            <v>651057.85</v>
          </cell>
          <cell r="Z826">
            <v>1302115.7</v>
          </cell>
          <cell r="AA826">
            <v>1953173.5499999998</v>
          </cell>
          <cell r="AB826">
            <v>2604231.4</v>
          </cell>
          <cell r="AC826">
            <v>2807405.25</v>
          </cell>
          <cell r="AD826">
            <v>3458463.1</v>
          </cell>
          <cell r="AE826">
            <v>4109520.94</v>
          </cell>
          <cell r="AF826">
            <v>4109520.94</v>
          </cell>
          <cell r="AG826">
            <v>4109520.94</v>
          </cell>
          <cell r="AH826">
            <v>4109520.94</v>
          </cell>
          <cell r="AI826">
            <v>4109520.94</v>
          </cell>
          <cell r="AJ826">
            <v>4109520.94</v>
          </cell>
          <cell r="AK826">
            <v>0</v>
          </cell>
          <cell r="AL826">
            <v>0</v>
          </cell>
          <cell r="AM826">
            <v>471350</v>
          </cell>
          <cell r="AN826">
            <v>471350</v>
          </cell>
          <cell r="AO826">
            <v>471350</v>
          </cell>
          <cell r="AP826">
            <v>471350</v>
          </cell>
          <cell r="AQ826">
            <v>471350</v>
          </cell>
          <cell r="AR826">
            <v>471350</v>
          </cell>
          <cell r="AS826">
            <v>471350</v>
          </cell>
          <cell r="AT826">
            <v>471350</v>
          </cell>
          <cell r="AU826">
            <v>76358</v>
          </cell>
          <cell r="AV826">
            <v>0</v>
          </cell>
          <cell r="AW826">
            <v>0</v>
          </cell>
          <cell r="AX826">
            <v>0</v>
          </cell>
          <cell r="AY826">
            <v>651057.85</v>
          </cell>
          <cell r="AZ826">
            <v>651057.85</v>
          </cell>
          <cell r="BA826">
            <v>651057.85</v>
          </cell>
          <cell r="BB826">
            <v>651057.85</v>
          </cell>
          <cell r="BC826">
            <v>203173.85</v>
          </cell>
          <cell r="BD826">
            <v>651057.85</v>
          </cell>
          <cell r="BE826">
            <v>651057.84</v>
          </cell>
          <cell r="BF826">
            <v>0</v>
          </cell>
          <cell r="BG826">
            <v>0</v>
          </cell>
          <cell r="BH826">
            <v>0</v>
          </cell>
          <cell r="BI826">
            <v>0</v>
          </cell>
          <cell r="BJ826">
            <v>0</v>
          </cell>
          <cell r="BK826">
            <v>0</v>
          </cell>
        </row>
        <row r="827">
          <cell r="L827" t="str">
            <v>8011231.801102.SHIFT</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L828" t="str">
            <v>8011231.801102.OTH</v>
          </cell>
          <cell r="M828">
            <v>4602</v>
          </cell>
          <cell r="N828">
            <v>9204</v>
          </cell>
          <cell r="O828">
            <v>13806</v>
          </cell>
          <cell r="P828">
            <v>18408</v>
          </cell>
          <cell r="Q828">
            <v>23010</v>
          </cell>
          <cell r="R828">
            <v>29736</v>
          </cell>
          <cell r="S828">
            <v>34338</v>
          </cell>
          <cell r="T828">
            <v>38940</v>
          </cell>
          <cell r="U828">
            <v>43542</v>
          </cell>
          <cell r="V828">
            <v>48144</v>
          </cell>
          <cell r="W828">
            <v>52746</v>
          </cell>
          <cell r="X828">
            <v>57348</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4602</v>
          </cell>
          <cell r="AN828">
            <v>4602</v>
          </cell>
          <cell r="AO828">
            <v>4602</v>
          </cell>
          <cell r="AP828">
            <v>4602</v>
          </cell>
          <cell r="AQ828">
            <v>4602</v>
          </cell>
          <cell r="AR828">
            <v>6726</v>
          </cell>
          <cell r="AS828">
            <v>4602</v>
          </cell>
          <cell r="AT828">
            <v>4602</v>
          </cell>
          <cell r="AU828">
            <v>4602</v>
          </cell>
          <cell r="AV828">
            <v>4602</v>
          </cell>
          <cell r="AW828">
            <v>4602</v>
          </cell>
          <cell r="AX828">
            <v>4602</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L829" t="str">
            <v>8011231.801102.PF</v>
          </cell>
          <cell r="M829">
            <v>34546</v>
          </cell>
          <cell r="N829">
            <v>70202</v>
          </cell>
          <cell r="O829">
            <v>105858</v>
          </cell>
          <cell r="P829">
            <v>180126</v>
          </cell>
          <cell r="Q829">
            <v>225285</v>
          </cell>
          <cell r="R829">
            <v>272565</v>
          </cell>
          <cell r="S829">
            <v>315791</v>
          </cell>
          <cell r="T829">
            <v>361327</v>
          </cell>
          <cell r="U829">
            <v>410823</v>
          </cell>
          <cell r="V829">
            <v>456359</v>
          </cell>
          <cell r="W829">
            <v>501895</v>
          </cell>
          <cell r="X829">
            <v>547431</v>
          </cell>
          <cell r="Y829">
            <v>49046</v>
          </cell>
          <cell r="Z829">
            <v>98092</v>
          </cell>
          <cell r="AA829">
            <v>147138</v>
          </cell>
          <cell r="AB829">
            <v>196184</v>
          </cell>
          <cell r="AC829">
            <v>243211</v>
          </cell>
          <cell r="AD829">
            <v>289563</v>
          </cell>
          <cell r="AE829">
            <v>335915</v>
          </cell>
          <cell r="AF829">
            <v>382267</v>
          </cell>
          <cell r="AG829">
            <v>428619</v>
          </cell>
          <cell r="AH829">
            <v>474971</v>
          </cell>
          <cell r="AI829">
            <v>521323</v>
          </cell>
          <cell r="AJ829">
            <v>568295</v>
          </cell>
          <cell r="AK829">
            <v>53264</v>
          </cell>
          <cell r="AL829">
            <v>0</v>
          </cell>
          <cell r="AM829">
            <v>34546</v>
          </cell>
          <cell r="AN829">
            <v>35656</v>
          </cell>
          <cell r="AO829">
            <v>35656</v>
          </cell>
          <cell r="AP829">
            <v>74268</v>
          </cell>
          <cell r="AQ829">
            <v>45159</v>
          </cell>
          <cell r="AR829">
            <v>47280</v>
          </cell>
          <cell r="AS829">
            <v>43226</v>
          </cell>
          <cell r="AT829">
            <v>45536</v>
          </cell>
          <cell r="AU829">
            <v>49496</v>
          </cell>
          <cell r="AV829">
            <v>45536</v>
          </cell>
          <cell r="AW829">
            <v>45536</v>
          </cell>
          <cell r="AX829">
            <v>45536</v>
          </cell>
          <cell r="AY829">
            <v>49046</v>
          </cell>
          <cell r="AZ829">
            <v>49046</v>
          </cell>
          <cell r="BA829">
            <v>49046</v>
          </cell>
          <cell r="BB829">
            <v>49046</v>
          </cell>
          <cell r="BC829">
            <v>47027</v>
          </cell>
          <cell r="BD829">
            <v>46352</v>
          </cell>
          <cell r="BE829">
            <v>46352</v>
          </cell>
          <cell r="BF829">
            <v>46352</v>
          </cell>
          <cell r="BG829">
            <v>46352</v>
          </cell>
          <cell r="BH829">
            <v>46352</v>
          </cell>
          <cell r="BI829">
            <v>46352</v>
          </cell>
          <cell r="BJ829">
            <v>46972</v>
          </cell>
          <cell r="BK829">
            <v>53264</v>
          </cell>
        </row>
        <row r="830">
          <cell r="L830" t="str">
            <v>8011231.801102.TEA</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row>
        <row r="831">
          <cell r="L831" t="str">
            <v>8011231.802001</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row>
        <row r="832">
          <cell r="L832" t="str">
            <v>8011231.803301</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99989.21</v>
          </cell>
          <cell r="AC832">
            <v>99989.21</v>
          </cell>
          <cell r="AD832">
            <v>198186.21000000002</v>
          </cell>
          <cell r="AE832">
            <v>198186.21000000002</v>
          </cell>
          <cell r="AF832">
            <v>198186.21000000002</v>
          </cell>
          <cell r="AG832">
            <v>198186.21000000002</v>
          </cell>
          <cell r="AH832">
            <v>198186.21000000002</v>
          </cell>
          <cell r="AI832">
            <v>198186.21000000002</v>
          </cell>
          <cell r="AJ832">
            <v>198186.21000000002</v>
          </cell>
          <cell r="AK832">
            <v>0</v>
          </cell>
          <cell r="AL832">
            <v>0</v>
          </cell>
          <cell r="AM832">
            <v>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99989.21</v>
          </cell>
          <cell r="BC832">
            <v>0</v>
          </cell>
          <cell r="BD832">
            <v>98197</v>
          </cell>
          <cell r="BE832">
            <v>0</v>
          </cell>
          <cell r="BF832">
            <v>0</v>
          </cell>
          <cell r="BG832">
            <v>0</v>
          </cell>
          <cell r="BH832">
            <v>0</v>
          </cell>
          <cell r="BI832">
            <v>0</v>
          </cell>
          <cell r="BJ832">
            <v>0</v>
          </cell>
          <cell r="BK832">
            <v>0</v>
          </cell>
        </row>
        <row r="833">
          <cell r="L833" t="str">
            <v>8011231.803302</v>
          </cell>
          <cell r="M833">
            <v>39373.93</v>
          </cell>
          <cell r="N833">
            <v>165597.47</v>
          </cell>
          <cell r="O833">
            <v>324452.76</v>
          </cell>
          <cell r="P833">
            <v>483308.05000000005</v>
          </cell>
          <cell r="Q833">
            <v>642163.34000000008</v>
          </cell>
          <cell r="R833">
            <v>801018.63000000012</v>
          </cell>
          <cell r="S833">
            <v>959873.93000000017</v>
          </cell>
          <cell r="T833">
            <v>1174411.9500000002</v>
          </cell>
          <cell r="U833">
            <v>1388949.9700000002</v>
          </cell>
          <cell r="V833">
            <v>1603487.9900000002</v>
          </cell>
          <cell r="W833">
            <v>1818026.0100000002</v>
          </cell>
          <cell r="X833">
            <v>2064059.0900000003</v>
          </cell>
          <cell r="Y833">
            <v>75682.17</v>
          </cell>
          <cell r="Z833">
            <v>151364.34</v>
          </cell>
          <cell r="AA833">
            <v>227046.51</v>
          </cell>
          <cell r="AB833">
            <v>302728.68</v>
          </cell>
          <cell r="AC833">
            <v>378410.85</v>
          </cell>
          <cell r="AD833">
            <v>454093.01999999996</v>
          </cell>
          <cell r="AE833">
            <v>452566.11</v>
          </cell>
          <cell r="AF833">
            <v>550256.17999999993</v>
          </cell>
          <cell r="AG833">
            <v>647946.25</v>
          </cell>
          <cell r="AH833">
            <v>1939547.52</v>
          </cell>
          <cell r="AI833">
            <v>2037237.59</v>
          </cell>
          <cell r="AJ833">
            <v>2134927.66</v>
          </cell>
          <cell r="AK833">
            <v>423675</v>
          </cell>
          <cell r="AL833">
            <v>0</v>
          </cell>
          <cell r="AM833">
            <v>39373.93</v>
          </cell>
          <cell r="AN833">
            <v>126223.54</v>
          </cell>
          <cell r="AO833">
            <v>158855.29</v>
          </cell>
          <cell r="AP833">
            <v>158855.29</v>
          </cell>
          <cell r="AQ833">
            <v>158855.29</v>
          </cell>
          <cell r="AR833">
            <v>158855.29</v>
          </cell>
          <cell r="AS833">
            <v>158855.29999999999</v>
          </cell>
          <cell r="AT833">
            <v>214538.02</v>
          </cell>
          <cell r="AU833">
            <v>214538.02</v>
          </cell>
          <cell r="AV833">
            <v>214538.02</v>
          </cell>
          <cell r="AW833">
            <v>214538.02</v>
          </cell>
          <cell r="AX833">
            <v>246033.08</v>
          </cell>
          <cell r="AY833">
            <v>75682.17</v>
          </cell>
          <cell r="AZ833">
            <v>75682.17</v>
          </cell>
          <cell r="BA833">
            <v>75682.17</v>
          </cell>
          <cell r="BB833">
            <v>75682.17</v>
          </cell>
          <cell r="BC833">
            <v>75682.17</v>
          </cell>
          <cell r="BD833">
            <v>75682.17</v>
          </cell>
          <cell r="BE833">
            <v>-1526.91</v>
          </cell>
          <cell r="BF833">
            <v>97690.07</v>
          </cell>
          <cell r="BG833">
            <v>97690.07</v>
          </cell>
          <cell r="BH833">
            <v>1291601.27</v>
          </cell>
          <cell r="BI833">
            <v>97690.07</v>
          </cell>
          <cell r="BJ833">
            <v>97690.07</v>
          </cell>
          <cell r="BK833">
            <v>423675</v>
          </cell>
        </row>
        <row r="834">
          <cell r="L834" t="str">
            <v>8011231.803303</v>
          </cell>
          <cell r="M834">
            <v>30976</v>
          </cell>
          <cell r="N834">
            <v>262765</v>
          </cell>
          <cell r="O834">
            <v>433983</v>
          </cell>
          <cell r="P834">
            <v>605201</v>
          </cell>
          <cell r="Q834">
            <v>776419</v>
          </cell>
          <cell r="R834">
            <v>947637</v>
          </cell>
          <cell r="S834">
            <v>1710446.9100000001</v>
          </cell>
          <cell r="T834">
            <v>1913599.11</v>
          </cell>
          <cell r="U834">
            <v>2116751.31</v>
          </cell>
          <cell r="V834">
            <v>2561370.5100000002</v>
          </cell>
          <cell r="W834">
            <v>2764522.7100000004</v>
          </cell>
          <cell r="X834">
            <v>1527094.7100000004</v>
          </cell>
          <cell r="Y834">
            <v>112297</v>
          </cell>
          <cell r="Z834">
            <v>224594</v>
          </cell>
          <cell r="AA834">
            <v>336891</v>
          </cell>
          <cell r="AB834">
            <v>449188</v>
          </cell>
          <cell r="AC834">
            <v>561485</v>
          </cell>
          <cell r="AD834">
            <v>1452096</v>
          </cell>
          <cell r="AE834">
            <v>1636471.5</v>
          </cell>
          <cell r="AF834">
            <v>1688126.1</v>
          </cell>
          <cell r="AG834">
            <v>1739780.7000000002</v>
          </cell>
          <cell r="AH834">
            <v>1791435.3000000003</v>
          </cell>
          <cell r="AI834">
            <v>1843089.9000000004</v>
          </cell>
          <cell r="AJ834">
            <v>1894744.5000000005</v>
          </cell>
          <cell r="AK834">
            <v>227130</v>
          </cell>
          <cell r="AL834">
            <v>0</v>
          </cell>
          <cell r="AM834">
            <v>30976</v>
          </cell>
          <cell r="AN834">
            <v>231789</v>
          </cell>
          <cell r="AO834">
            <v>171218</v>
          </cell>
          <cell r="AP834">
            <v>171218</v>
          </cell>
          <cell r="AQ834">
            <v>171218</v>
          </cell>
          <cell r="AR834">
            <v>171218</v>
          </cell>
          <cell r="AS834">
            <v>762809.91</v>
          </cell>
          <cell r="AT834">
            <v>203152.2</v>
          </cell>
          <cell r="AU834">
            <v>203152.2</v>
          </cell>
          <cell r="AV834">
            <v>444619.2</v>
          </cell>
          <cell r="AW834">
            <v>203152.2</v>
          </cell>
          <cell r="AX834">
            <v>-1237428</v>
          </cell>
          <cell r="AY834">
            <v>112297</v>
          </cell>
          <cell r="AZ834">
            <v>112297</v>
          </cell>
          <cell r="BA834">
            <v>112297</v>
          </cell>
          <cell r="BB834">
            <v>112297</v>
          </cell>
          <cell r="BC834">
            <v>112297</v>
          </cell>
          <cell r="BD834">
            <v>890611</v>
          </cell>
          <cell r="BE834">
            <v>184375.5</v>
          </cell>
          <cell r="BF834">
            <v>51654.6</v>
          </cell>
          <cell r="BG834">
            <v>51654.6</v>
          </cell>
          <cell r="BH834">
            <v>51654.6</v>
          </cell>
          <cell r="BI834">
            <v>51654.6</v>
          </cell>
          <cell r="BJ834">
            <v>51654.6</v>
          </cell>
          <cell r="BK834">
            <v>227130</v>
          </cell>
        </row>
        <row r="835">
          <cell r="L835" t="str">
            <v>8011231.803901</v>
          </cell>
          <cell r="M835">
            <v>25373</v>
          </cell>
          <cell r="N835">
            <v>52723</v>
          </cell>
          <cell r="O835">
            <v>84688</v>
          </cell>
          <cell r="P835">
            <v>116432</v>
          </cell>
          <cell r="Q835">
            <v>176969</v>
          </cell>
          <cell r="R835">
            <v>258227</v>
          </cell>
          <cell r="S835">
            <v>289473</v>
          </cell>
          <cell r="T835">
            <v>321381</v>
          </cell>
          <cell r="U835">
            <v>355183</v>
          </cell>
          <cell r="V835">
            <v>387488</v>
          </cell>
          <cell r="W835">
            <v>419793</v>
          </cell>
          <cell r="X835">
            <v>452066</v>
          </cell>
          <cell r="Y835">
            <v>37481</v>
          </cell>
          <cell r="Z835">
            <v>74962</v>
          </cell>
          <cell r="AA835">
            <v>104643</v>
          </cell>
          <cell r="AB835">
            <v>138934</v>
          </cell>
          <cell r="AC835">
            <v>186263</v>
          </cell>
          <cell r="AD835">
            <v>227353</v>
          </cell>
          <cell r="AE835">
            <v>265793</v>
          </cell>
          <cell r="AF835">
            <v>303235</v>
          </cell>
          <cell r="AG835">
            <v>335371</v>
          </cell>
          <cell r="AH835">
            <v>367507</v>
          </cell>
          <cell r="AI835">
            <v>402995</v>
          </cell>
          <cell r="AJ835">
            <v>442783</v>
          </cell>
          <cell r="AK835">
            <v>35673</v>
          </cell>
          <cell r="AL835">
            <v>0</v>
          </cell>
          <cell r="AM835">
            <v>25373</v>
          </cell>
          <cell r="AN835">
            <v>27350</v>
          </cell>
          <cell r="AO835">
            <v>31965</v>
          </cell>
          <cell r="AP835">
            <v>31744</v>
          </cell>
          <cell r="AQ835">
            <v>60537</v>
          </cell>
          <cell r="AR835">
            <v>81258</v>
          </cell>
          <cell r="AS835">
            <v>31246</v>
          </cell>
          <cell r="AT835">
            <v>31908</v>
          </cell>
          <cell r="AU835">
            <v>33802</v>
          </cell>
          <cell r="AV835">
            <v>32305</v>
          </cell>
          <cell r="AW835">
            <v>32305</v>
          </cell>
          <cell r="AX835">
            <v>32273</v>
          </cell>
          <cell r="AY835">
            <v>37481</v>
          </cell>
          <cell r="AZ835">
            <v>37481</v>
          </cell>
          <cell r="BA835">
            <v>29681</v>
          </cell>
          <cell r="BB835">
            <v>34291</v>
          </cell>
          <cell r="BC835">
            <v>47329</v>
          </cell>
          <cell r="BD835">
            <v>41090</v>
          </cell>
          <cell r="BE835">
            <v>38440</v>
          </cell>
          <cell r="BF835">
            <v>37442</v>
          </cell>
          <cell r="BG835">
            <v>32136</v>
          </cell>
          <cell r="BH835">
            <v>32136</v>
          </cell>
          <cell r="BI835">
            <v>35488</v>
          </cell>
          <cell r="BJ835">
            <v>39788</v>
          </cell>
          <cell r="BK835">
            <v>35673</v>
          </cell>
        </row>
        <row r="836">
          <cell r="L836" t="str">
            <v>8011231.803902</v>
          </cell>
          <cell r="M836">
            <v>41316</v>
          </cell>
          <cell r="N836">
            <v>82782</v>
          </cell>
          <cell r="O836">
            <v>124248</v>
          </cell>
          <cell r="P836">
            <v>166046</v>
          </cell>
          <cell r="Q836">
            <v>208303</v>
          </cell>
          <cell r="R836">
            <v>251749</v>
          </cell>
          <cell r="S836">
            <v>293385</v>
          </cell>
          <cell r="T836">
            <v>337343</v>
          </cell>
          <cell r="U836">
            <v>381301</v>
          </cell>
          <cell r="V836">
            <v>425259</v>
          </cell>
          <cell r="W836">
            <v>469217</v>
          </cell>
          <cell r="X836">
            <v>513175</v>
          </cell>
          <cell r="Y836">
            <v>46202</v>
          </cell>
          <cell r="Z836">
            <v>92404</v>
          </cell>
          <cell r="AA836">
            <v>139218</v>
          </cell>
          <cell r="AB836">
            <v>186194</v>
          </cell>
          <cell r="AC836">
            <v>234290</v>
          </cell>
          <cell r="AD836">
            <v>283350</v>
          </cell>
          <cell r="AE836">
            <v>330510</v>
          </cell>
          <cell r="AF836">
            <v>380753</v>
          </cell>
          <cell r="AG836">
            <v>431134</v>
          </cell>
          <cell r="AH836">
            <v>481515</v>
          </cell>
          <cell r="AI836">
            <v>532349</v>
          </cell>
          <cell r="AJ836">
            <v>583183</v>
          </cell>
          <cell r="AK836">
            <v>0</v>
          </cell>
          <cell r="AL836">
            <v>0</v>
          </cell>
          <cell r="AM836">
            <v>41316</v>
          </cell>
          <cell r="AN836">
            <v>41466</v>
          </cell>
          <cell r="AO836">
            <v>41466</v>
          </cell>
          <cell r="AP836">
            <v>41798</v>
          </cell>
          <cell r="AQ836">
            <v>42257</v>
          </cell>
          <cell r="AR836">
            <v>43446</v>
          </cell>
          <cell r="AS836">
            <v>41636</v>
          </cell>
          <cell r="AT836">
            <v>43958</v>
          </cell>
          <cell r="AU836">
            <v>43958</v>
          </cell>
          <cell r="AV836">
            <v>43958</v>
          </cell>
          <cell r="AW836">
            <v>43958</v>
          </cell>
          <cell r="AX836">
            <v>43958</v>
          </cell>
          <cell r="AY836">
            <v>46202</v>
          </cell>
          <cell r="AZ836">
            <v>46202</v>
          </cell>
          <cell r="BA836">
            <v>46814</v>
          </cell>
          <cell r="BB836">
            <v>46976</v>
          </cell>
          <cell r="BC836">
            <v>48096</v>
          </cell>
          <cell r="BD836">
            <v>49060</v>
          </cell>
          <cell r="BE836">
            <v>47160</v>
          </cell>
          <cell r="BF836">
            <v>50243</v>
          </cell>
          <cell r="BG836">
            <v>50381</v>
          </cell>
          <cell r="BH836">
            <v>50381</v>
          </cell>
          <cell r="BI836">
            <v>50834</v>
          </cell>
          <cell r="BJ836">
            <v>50834</v>
          </cell>
          <cell r="BK836">
            <v>0</v>
          </cell>
        </row>
        <row r="837">
          <cell r="L837" t="str">
            <v>8011231.803903</v>
          </cell>
          <cell r="M837">
            <v>2450</v>
          </cell>
          <cell r="N837">
            <v>9567</v>
          </cell>
          <cell r="O837">
            <v>12113</v>
          </cell>
          <cell r="P837">
            <v>15264</v>
          </cell>
          <cell r="Q837">
            <v>16982</v>
          </cell>
          <cell r="R837">
            <v>32977</v>
          </cell>
          <cell r="S837">
            <v>45851</v>
          </cell>
          <cell r="T837">
            <v>73161</v>
          </cell>
          <cell r="U837">
            <v>86067.64</v>
          </cell>
          <cell r="V837">
            <v>89573.64</v>
          </cell>
          <cell r="W837">
            <v>97937.64</v>
          </cell>
          <cell r="X837">
            <v>116071.64</v>
          </cell>
          <cell r="Y837">
            <v>7775</v>
          </cell>
          <cell r="Z837">
            <v>15467</v>
          </cell>
          <cell r="AA837">
            <v>18057</v>
          </cell>
          <cell r="AB837">
            <v>78088</v>
          </cell>
          <cell r="AC837">
            <v>97226</v>
          </cell>
          <cell r="AD837">
            <v>99527</v>
          </cell>
          <cell r="AE837">
            <v>121140</v>
          </cell>
          <cell r="AF837">
            <v>137074</v>
          </cell>
          <cell r="AG837">
            <v>148383</v>
          </cell>
          <cell r="AH837">
            <v>162059</v>
          </cell>
          <cell r="AI837">
            <v>178004</v>
          </cell>
          <cell r="AJ837">
            <v>186102</v>
          </cell>
          <cell r="AK837">
            <v>10200</v>
          </cell>
          <cell r="AL837">
            <v>0</v>
          </cell>
          <cell r="AM837">
            <v>2450</v>
          </cell>
          <cell r="AN837">
            <v>7117</v>
          </cell>
          <cell r="AO837">
            <v>2546</v>
          </cell>
          <cell r="AP837">
            <v>3151</v>
          </cell>
          <cell r="AQ837">
            <v>1718</v>
          </cell>
          <cell r="AR837">
            <v>15995</v>
          </cell>
          <cell r="AS837">
            <v>12874</v>
          </cell>
          <cell r="AT837">
            <v>27310</v>
          </cell>
          <cell r="AU837">
            <v>12906.64</v>
          </cell>
          <cell r="AV837">
            <v>3506</v>
          </cell>
          <cell r="AW837">
            <v>8364</v>
          </cell>
          <cell r="AX837">
            <v>18134</v>
          </cell>
          <cell r="AY837">
            <v>7775</v>
          </cell>
          <cell r="AZ837">
            <v>7692</v>
          </cell>
          <cell r="BA837">
            <v>2590</v>
          </cell>
          <cell r="BB837">
            <v>60031</v>
          </cell>
          <cell r="BC837">
            <v>19138</v>
          </cell>
          <cell r="BD837">
            <v>2301</v>
          </cell>
          <cell r="BE837">
            <v>21613</v>
          </cell>
          <cell r="BF837">
            <v>15934</v>
          </cell>
          <cell r="BG837">
            <v>11309</v>
          </cell>
          <cell r="BH837">
            <v>13676</v>
          </cell>
          <cell r="BI837">
            <v>15945</v>
          </cell>
          <cell r="BJ837">
            <v>8098</v>
          </cell>
          <cell r="BK837">
            <v>10200</v>
          </cell>
        </row>
        <row r="838">
          <cell r="L838" t="str">
            <v>8011231.803904</v>
          </cell>
          <cell r="M838">
            <v>0</v>
          </cell>
          <cell r="N838">
            <v>0</v>
          </cell>
          <cell r="O838">
            <v>0</v>
          </cell>
          <cell r="P838">
            <v>0</v>
          </cell>
          <cell r="Q838">
            <v>0</v>
          </cell>
          <cell r="R838">
            <v>202181.58</v>
          </cell>
          <cell r="S838">
            <v>202181.58</v>
          </cell>
          <cell r="T838">
            <v>202181.58</v>
          </cell>
          <cell r="U838">
            <v>202181.58</v>
          </cell>
          <cell r="V838">
            <v>202181.58</v>
          </cell>
          <cell r="W838">
            <v>202181.58</v>
          </cell>
          <cell r="X838">
            <v>202181.58</v>
          </cell>
          <cell r="Y838">
            <v>0</v>
          </cell>
          <cell r="Z838">
            <v>0</v>
          </cell>
          <cell r="AA838">
            <v>0</v>
          </cell>
          <cell r="AB838">
            <v>0</v>
          </cell>
          <cell r="AC838">
            <v>22067</v>
          </cell>
          <cell r="AD838">
            <v>-11033</v>
          </cell>
          <cell r="AE838">
            <v>-11033</v>
          </cell>
          <cell r="AF838">
            <v>-11033</v>
          </cell>
          <cell r="AG838">
            <v>-11033</v>
          </cell>
          <cell r="AH838">
            <v>-11033</v>
          </cell>
          <cell r="AI838">
            <v>-11033</v>
          </cell>
          <cell r="AJ838">
            <v>-11033</v>
          </cell>
          <cell r="AK838">
            <v>0</v>
          </cell>
          <cell r="AL838">
            <v>0</v>
          </cell>
          <cell r="AM838">
            <v>0</v>
          </cell>
          <cell r="AN838">
            <v>0</v>
          </cell>
          <cell r="AO838">
            <v>0</v>
          </cell>
          <cell r="AP838">
            <v>0</v>
          </cell>
          <cell r="AQ838">
            <v>0</v>
          </cell>
          <cell r="AR838">
            <v>202181.58</v>
          </cell>
          <cell r="AS838">
            <v>0</v>
          </cell>
          <cell r="AT838">
            <v>0</v>
          </cell>
          <cell r="AU838">
            <v>0</v>
          </cell>
          <cell r="AV838">
            <v>0</v>
          </cell>
          <cell r="AW838">
            <v>0</v>
          </cell>
          <cell r="AX838">
            <v>0</v>
          </cell>
          <cell r="AY838">
            <v>0</v>
          </cell>
          <cell r="AZ838">
            <v>0</v>
          </cell>
          <cell r="BA838">
            <v>0</v>
          </cell>
          <cell r="BB838">
            <v>0</v>
          </cell>
          <cell r="BC838">
            <v>22067</v>
          </cell>
          <cell r="BD838">
            <v>-33100</v>
          </cell>
          <cell r="BE838">
            <v>0</v>
          </cell>
          <cell r="BF838">
            <v>0</v>
          </cell>
          <cell r="BG838">
            <v>0</v>
          </cell>
          <cell r="BH838">
            <v>0</v>
          </cell>
          <cell r="BI838">
            <v>0</v>
          </cell>
          <cell r="BJ838">
            <v>0</v>
          </cell>
          <cell r="BK838">
            <v>0</v>
          </cell>
        </row>
        <row r="839">
          <cell r="L839" t="str">
            <v>8011231.803905</v>
          </cell>
          <cell r="M839">
            <v>121000</v>
          </cell>
          <cell r="N839">
            <v>242000</v>
          </cell>
          <cell r="O839">
            <v>363000</v>
          </cell>
          <cell r="P839">
            <v>484000</v>
          </cell>
          <cell r="Q839">
            <v>605000</v>
          </cell>
          <cell r="R839">
            <v>725200</v>
          </cell>
          <cell r="S839">
            <v>787900</v>
          </cell>
          <cell r="T839">
            <v>905100</v>
          </cell>
          <cell r="U839">
            <v>913300</v>
          </cell>
          <cell r="V839">
            <v>976000</v>
          </cell>
          <cell r="W839">
            <v>1038700</v>
          </cell>
          <cell r="X839">
            <v>1101400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121000</v>
          </cell>
          <cell r="AN839">
            <v>121000</v>
          </cell>
          <cell r="AO839">
            <v>121000</v>
          </cell>
          <cell r="AP839">
            <v>121000</v>
          </cell>
          <cell r="AQ839">
            <v>121000</v>
          </cell>
          <cell r="AR839">
            <v>120200</v>
          </cell>
          <cell r="AS839">
            <v>62700</v>
          </cell>
          <cell r="AT839">
            <v>117200</v>
          </cell>
          <cell r="AU839">
            <v>8200</v>
          </cell>
          <cell r="AV839">
            <v>62700</v>
          </cell>
          <cell r="AW839">
            <v>62700</v>
          </cell>
          <cell r="AX839">
            <v>62700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row>
        <row r="840">
          <cell r="L840" t="str">
            <v>8011231.803907</v>
          </cell>
          <cell r="M840">
            <v>0</v>
          </cell>
          <cell r="N840">
            <v>91314.2</v>
          </cell>
          <cell r="O840">
            <v>91314.2</v>
          </cell>
          <cell r="P840">
            <v>91314.2</v>
          </cell>
          <cell r="Q840">
            <v>91314.2</v>
          </cell>
          <cell r="R840">
            <v>91314.2</v>
          </cell>
          <cell r="S840">
            <v>91314.2</v>
          </cell>
          <cell r="T840">
            <v>91314.2</v>
          </cell>
          <cell r="U840">
            <v>91314.2</v>
          </cell>
          <cell r="V840">
            <v>91314.2</v>
          </cell>
          <cell r="W840">
            <v>91314.2</v>
          </cell>
          <cell r="X840">
            <v>91314.2</v>
          </cell>
          <cell r="Y840">
            <v>0</v>
          </cell>
          <cell r="Z840">
            <v>0</v>
          </cell>
          <cell r="AA840">
            <v>0</v>
          </cell>
          <cell r="AB840">
            <v>0</v>
          </cell>
          <cell r="AC840">
            <v>0</v>
          </cell>
          <cell r="AD840">
            <v>13339</v>
          </cell>
          <cell r="AE840">
            <v>13339</v>
          </cell>
          <cell r="AF840">
            <v>13339</v>
          </cell>
          <cell r="AG840">
            <v>13339</v>
          </cell>
          <cell r="AH840">
            <v>13339</v>
          </cell>
          <cell r="AI840">
            <v>13339</v>
          </cell>
          <cell r="AJ840">
            <v>13339</v>
          </cell>
          <cell r="AK840">
            <v>0</v>
          </cell>
          <cell r="AL840">
            <v>0</v>
          </cell>
          <cell r="AM840">
            <v>0</v>
          </cell>
          <cell r="AN840">
            <v>91314.2</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13339</v>
          </cell>
          <cell r="BE840">
            <v>0</v>
          </cell>
          <cell r="BF840">
            <v>0</v>
          </cell>
          <cell r="BG840">
            <v>0</v>
          </cell>
          <cell r="BH840">
            <v>0</v>
          </cell>
          <cell r="BI840">
            <v>0</v>
          </cell>
          <cell r="BJ840">
            <v>0</v>
          </cell>
          <cell r="BK840">
            <v>0</v>
          </cell>
        </row>
        <row r="841">
          <cell r="L841" t="str">
            <v>8011231.804201</v>
          </cell>
          <cell r="M841">
            <v>0</v>
          </cell>
          <cell r="N841">
            <v>543309</v>
          </cell>
          <cell r="O841">
            <v>525204.97</v>
          </cell>
          <cell r="P841">
            <v>843475.72</v>
          </cell>
          <cell r="Q841">
            <v>853335.97</v>
          </cell>
          <cell r="R841">
            <v>883045.97</v>
          </cell>
          <cell r="S841">
            <v>883045.97</v>
          </cell>
          <cell r="T841">
            <v>883045.97</v>
          </cell>
          <cell r="U841">
            <v>883045.97</v>
          </cell>
          <cell r="V841">
            <v>883045.97</v>
          </cell>
          <cell r="W841">
            <v>883045.97</v>
          </cell>
          <cell r="X841">
            <v>713494.97</v>
          </cell>
          <cell r="Y841">
            <v>0</v>
          </cell>
          <cell r="Z841">
            <v>0</v>
          </cell>
          <cell r="AA841">
            <v>0</v>
          </cell>
          <cell r="AB841">
            <v>0</v>
          </cell>
          <cell r="AC841">
            <v>0</v>
          </cell>
          <cell r="AD841">
            <v>30583</v>
          </cell>
          <cell r="AE841">
            <v>30583</v>
          </cell>
          <cell r="AF841">
            <v>30583</v>
          </cell>
          <cell r="AG841">
            <v>30583</v>
          </cell>
          <cell r="AH841">
            <v>30583</v>
          </cell>
          <cell r="AI841">
            <v>30583</v>
          </cell>
          <cell r="AJ841">
            <v>30583</v>
          </cell>
          <cell r="AK841">
            <v>0</v>
          </cell>
          <cell r="AL841">
            <v>0</v>
          </cell>
          <cell r="AM841">
            <v>0</v>
          </cell>
          <cell r="AN841">
            <v>543309</v>
          </cell>
          <cell r="AO841">
            <v>-18104.03</v>
          </cell>
          <cell r="AP841">
            <v>318270.75</v>
          </cell>
          <cell r="AQ841">
            <v>9860.25</v>
          </cell>
          <cell r="AR841">
            <v>29710</v>
          </cell>
          <cell r="AS841">
            <v>0</v>
          </cell>
          <cell r="AT841">
            <v>0</v>
          </cell>
          <cell r="AU841">
            <v>0</v>
          </cell>
          <cell r="AV841">
            <v>0</v>
          </cell>
          <cell r="AW841">
            <v>0</v>
          </cell>
          <cell r="AX841">
            <v>-169551</v>
          </cell>
          <cell r="AY841">
            <v>0</v>
          </cell>
          <cell r="AZ841">
            <v>0</v>
          </cell>
          <cell r="BA841">
            <v>0</v>
          </cell>
          <cell r="BB841">
            <v>0</v>
          </cell>
          <cell r="BC841">
            <v>0</v>
          </cell>
          <cell r="BD841">
            <v>30583</v>
          </cell>
          <cell r="BE841">
            <v>0</v>
          </cell>
          <cell r="BF841">
            <v>0</v>
          </cell>
          <cell r="BG841">
            <v>0</v>
          </cell>
          <cell r="BH841">
            <v>0</v>
          </cell>
          <cell r="BI841">
            <v>0</v>
          </cell>
          <cell r="BJ841">
            <v>0</v>
          </cell>
          <cell r="BK841">
            <v>0</v>
          </cell>
        </row>
        <row r="842">
          <cell r="L842" t="str">
            <v>8011231.804301</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row>
        <row r="843">
          <cell r="L843" t="str">
            <v>8011231.805101.AIR</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L844" t="str">
            <v>8011231.805101.ACC</v>
          </cell>
          <cell r="M844">
            <v>17710</v>
          </cell>
          <cell r="N844">
            <v>47085</v>
          </cell>
          <cell r="O844">
            <v>62495</v>
          </cell>
          <cell r="P844">
            <v>102467</v>
          </cell>
          <cell r="Q844">
            <v>112867</v>
          </cell>
          <cell r="R844">
            <v>238346.62</v>
          </cell>
          <cell r="S844">
            <v>268194.11</v>
          </cell>
          <cell r="T844">
            <v>325044.11</v>
          </cell>
          <cell r="U844">
            <v>411919.11</v>
          </cell>
          <cell r="V844">
            <v>440794.11</v>
          </cell>
          <cell r="W844">
            <v>513376.11</v>
          </cell>
          <cell r="X844">
            <v>542811.11</v>
          </cell>
          <cell r="Y844">
            <v>0</v>
          </cell>
          <cell r="Z844">
            <v>42548</v>
          </cell>
          <cell r="AA844">
            <v>108878</v>
          </cell>
          <cell r="AB844">
            <v>37543</v>
          </cell>
          <cell r="AC844">
            <v>81293</v>
          </cell>
          <cell r="AD844">
            <v>128918</v>
          </cell>
          <cell r="AE844">
            <v>132793</v>
          </cell>
          <cell r="AF844">
            <v>228438</v>
          </cell>
          <cell r="AG844">
            <v>300518</v>
          </cell>
          <cell r="AH844">
            <v>319088</v>
          </cell>
          <cell r="AI844">
            <v>493912.9</v>
          </cell>
          <cell r="AJ844">
            <v>599609.13</v>
          </cell>
          <cell r="AK844">
            <v>57347.34</v>
          </cell>
          <cell r="AL844">
            <v>0</v>
          </cell>
          <cell r="AM844">
            <v>17710</v>
          </cell>
          <cell r="AN844">
            <v>29375</v>
          </cell>
          <cell r="AO844">
            <v>15410</v>
          </cell>
          <cell r="AP844">
            <v>39972</v>
          </cell>
          <cell r="AQ844">
            <v>10400</v>
          </cell>
          <cell r="AR844">
            <v>125479.62</v>
          </cell>
          <cell r="AS844">
            <v>29847.49</v>
          </cell>
          <cell r="AT844">
            <v>56850</v>
          </cell>
          <cell r="AU844">
            <v>86875</v>
          </cell>
          <cell r="AV844">
            <v>28875</v>
          </cell>
          <cell r="AW844">
            <v>72582</v>
          </cell>
          <cell r="AX844">
            <v>29435</v>
          </cell>
          <cell r="AY844">
            <v>0</v>
          </cell>
          <cell r="AZ844">
            <v>42548</v>
          </cell>
          <cell r="BA844">
            <v>66330</v>
          </cell>
          <cell r="BB844">
            <v>-71335</v>
          </cell>
          <cell r="BC844">
            <v>43750</v>
          </cell>
          <cell r="BD844">
            <v>47625</v>
          </cell>
          <cell r="BE844">
            <v>3875</v>
          </cell>
          <cell r="BF844">
            <v>95645</v>
          </cell>
          <cell r="BG844">
            <v>72080</v>
          </cell>
          <cell r="BH844">
            <v>18570</v>
          </cell>
          <cell r="BI844">
            <v>174824.9</v>
          </cell>
          <cell r="BJ844">
            <v>105696.23</v>
          </cell>
          <cell r="BK844">
            <v>57347.34</v>
          </cell>
        </row>
        <row r="845">
          <cell r="L845" t="str">
            <v>8011231.805101.CAR</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0</v>
          </cell>
          <cell r="BK845">
            <v>0</v>
          </cell>
        </row>
        <row r="846">
          <cell r="L846" t="str">
            <v>8011231.805101.OTH</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0</v>
          </cell>
          <cell r="BK846">
            <v>0</v>
          </cell>
        </row>
        <row r="847">
          <cell r="L847" t="str">
            <v>8011231.806101.ACC</v>
          </cell>
          <cell r="M847">
            <v>0</v>
          </cell>
          <cell r="N847">
            <v>257250.38</v>
          </cell>
          <cell r="O847">
            <v>175571.3</v>
          </cell>
          <cell r="P847">
            <v>415510.87</v>
          </cell>
          <cell r="Q847">
            <v>640510.87</v>
          </cell>
          <cell r="R847">
            <v>707360.07</v>
          </cell>
          <cell r="S847">
            <v>707360.07</v>
          </cell>
          <cell r="T847">
            <v>707360.07</v>
          </cell>
          <cell r="U847">
            <v>707360.07</v>
          </cell>
          <cell r="V847">
            <v>707360.07</v>
          </cell>
          <cell r="W847">
            <v>761944.45</v>
          </cell>
          <cell r="X847">
            <v>1084755.8500000001</v>
          </cell>
          <cell r="Y847">
            <v>0</v>
          </cell>
          <cell r="Z847">
            <v>0</v>
          </cell>
          <cell r="AA847">
            <v>4900</v>
          </cell>
          <cell r="AB847">
            <v>-95100</v>
          </cell>
          <cell r="AC847">
            <v>4632</v>
          </cell>
          <cell r="AD847">
            <v>96892.5</v>
          </cell>
          <cell r="AE847">
            <v>96892.5</v>
          </cell>
          <cell r="AF847">
            <v>96892.5</v>
          </cell>
          <cell r="AG847">
            <v>96892.5</v>
          </cell>
          <cell r="AH847">
            <v>86668.3</v>
          </cell>
          <cell r="AI847">
            <v>86668.3</v>
          </cell>
          <cell r="AJ847">
            <v>133906.70000000001</v>
          </cell>
          <cell r="AK847">
            <v>0</v>
          </cell>
          <cell r="AL847">
            <v>0</v>
          </cell>
          <cell r="AM847">
            <v>0</v>
          </cell>
          <cell r="AN847">
            <v>257250.38</v>
          </cell>
          <cell r="AO847">
            <v>-81679.08</v>
          </cell>
          <cell r="AP847">
            <v>239939.57</v>
          </cell>
          <cell r="AQ847">
            <v>225000</v>
          </cell>
          <cell r="AR847">
            <v>66849.2</v>
          </cell>
          <cell r="AS847">
            <v>0</v>
          </cell>
          <cell r="AT847">
            <v>0</v>
          </cell>
          <cell r="AU847">
            <v>0</v>
          </cell>
          <cell r="AV847">
            <v>0</v>
          </cell>
          <cell r="AW847">
            <v>54584.38</v>
          </cell>
          <cell r="AX847">
            <v>322811.40000000002</v>
          </cell>
          <cell r="AY847">
            <v>0</v>
          </cell>
          <cell r="AZ847">
            <v>0</v>
          </cell>
          <cell r="BA847">
            <v>4900</v>
          </cell>
          <cell r="BB847">
            <v>-100000</v>
          </cell>
          <cell r="BC847">
            <v>99732</v>
          </cell>
          <cell r="BD847">
            <v>92260.5</v>
          </cell>
          <cell r="BE847">
            <v>0</v>
          </cell>
          <cell r="BF847">
            <v>0</v>
          </cell>
          <cell r="BG847">
            <v>0</v>
          </cell>
          <cell r="BH847">
            <v>-10224.200000000001</v>
          </cell>
          <cell r="BI847">
            <v>0</v>
          </cell>
          <cell r="BJ847">
            <v>47238.400000000001</v>
          </cell>
          <cell r="BK847">
            <v>0</v>
          </cell>
        </row>
        <row r="848">
          <cell r="L848" t="str">
            <v>8011231.806101.AIR</v>
          </cell>
          <cell r="M848">
            <v>0</v>
          </cell>
          <cell r="N848">
            <v>0</v>
          </cell>
          <cell r="O848">
            <v>316808</v>
          </cell>
          <cell r="P848">
            <v>344937</v>
          </cell>
          <cell r="Q848">
            <v>644937</v>
          </cell>
          <cell r="R848">
            <v>763761</v>
          </cell>
          <cell r="S848">
            <v>763761</v>
          </cell>
          <cell r="T848">
            <v>763761</v>
          </cell>
          <cell r="U848">
            <v>763761</v>
          </cell>
          <cell r="V848">
            <v>773961</v>
          </cell>
          <cell r="W848">
            <v>773961</v>
          </cell>
          <cell r="X848">
            <v>815502.66</v>
          </cell>
          <cell r="Y848">
            <v>0</v>
          </cell>
          <cell r="Z848">
            <v>0</v>
          </cell>
          <cell r="AA848">
            <v>146072</v>
          </cell>
          <cell r="AB848">
            <v>146072</v>
          </cell>
          <cell r="AC848">
            <v>146072</v>
          </cell>
          <cell r="AD848">
            <v>146072</v>
          </cell>
          <cell r="AE848">
            <v>146072</v>
          </cell>
          <cell r="AF848">
            <v>146072</v>
          </cell>
          <cell r="AG848">
            <v>146072</v>
          </cell>
          <cell r="AH848">
            <v>233790.5</v>
          </cell>
          <cell r="AI848">
            <v>233790.5</v>
          </cell>
          <cell r="AJ848">
            <v>233790.5</v>
          </cell>
          <cell r="AK848">
            <v>0</v>
          </cell>
          <cell r="AL848">
            <v>0</v>
          </cell>
          <cell r="AM848">
            <v>0</v>
          </cell>
          <cell r="AN848">
            <v>0</v>
          </cell>
          <cell r="AO848">
            <v>316808</v>
          </cell>
          <cell r="AP848">
            <v>28129</v>
          </cell>
          <cell r="AQ848">
            <v>300000</v>
          </cell>
          <cell r="AR848">
            <v>118824</v>
          </cell>
          <cell r="AS848">
            <v>0</v>
          </cell>
          <cell r="AT848">
            <v>0</v>
          </cell>
          <cell r="AU848">
            <v>0</v>
          </cell>
          <cell r="AV848">
            <v>10200</v>
          </cell>
          <cell r="AW848">
            <v>0</v>
          </cell>
          <cell r="AX848">
            <v>41541.660000000003</v>
          </cell>
          <cell r="AY848">
            <v>0</v>
          </cell>
          <cell r="AZ848">
            <v>0</v>
          </cell>
          <cell r="BA848">
            <v>146072</v>
          </cell>
          <cell r="BB848">
            <v>0</v>
          </cell>
          <cell r="BC848">
            <v>0</v>
          </cell>
          <cell r="BD848">
            <v>0</v>
          </cell>
          <cell r="BE848">
            <v>0</v>
          </cell>
          <cell r="BF848">
            <v>0</v>
          </cell>
          <cell r="BG848">
            <v>0</v>
          </cell>
          <cell r="BH848">
            <v>87718.5</v>
          </cell>
          <cell r="BI848">
            <v>0</v>
          </cell>
          <cell r="BJ848">
            <v>0</v>
          </cell>
          <cell r="BK848">
            <v>0</v>
          </cell>
        </row>
        <row r="849">
          <cell r="L849" t="str">
            <v>8011231.806101.CAR</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L850" t="str">
            <v>8011231.806101.OTH</v>
          </cell>
          <cell r="M850">
            <v>0</v>
          </cell>
          <cell r="N850">
            <v>35162</v>
          </cell>
          <cell r="O850">
            <v>35162</v>
          </cell>
          <cell r="P850">
            <v>35162</v>
          </cell>
          <cell r="Q850">
            <v>35162</v>
          </cell>
          <cell r="R850">
            <v>35162</v>
          </cell>
          <cell r="S850">
            <v>35162</v>
          </cell>
          <cell r="T850">
            <v>35162</v>
          </cell>
          <cell r="U850">
            <v>35162</v>
          </cell>
          <cell r="V850">
            <v>35162</v>
          </cell>
          <cell r="W850">
            <v>35162</v>
          </cell>
          <cell r="X850">
            <v>35162</v>
          </cell>
          <cell r="Y850">
            <v>3816.01</v>
          </cell>
          <cell r="Z850">
            <v>3816.01</v>
          </cell>
          <cell r="AA850">
            <v>19690.23</v>
          </cell>
          <cell r="AB850">
            <v>19690.23</v>
          </cell>
          <cell r="AC850">
            <v>19690.23</v>
          </cell>
          <cell r="AD850">
            <v>19690.23</v>
          </cell>
          <cell r="AE850">
            <v>19690.23</v>
          </cell>
          <cell r="AF850">
            <v>19690.23</v>
          </cell>
          <cell r="AG850">
            <v>19690.23</v>
          </cell>
          <cell r="AH850">
            <v>21190.23</v>
          </cell>
          <cell r="AI850">
            <v>21190.23</v>
          </cell>
          <cell r="AJ850">
            <v>21190.23</v>
          </cell>
          <cell r="AK850">
            <v>0</v>
          </cell>
          <cell r="AL850">
            <v>0</v>
          </cell>
          <cell r="AM850">
            <v>0</v>
          </cell>
          <cell r="AN850">
            <v>35162</v>
          </cell>
          <cell r="AO850">
            <v>0</v>
          </cell>
          <cell r="AP850">
            <v>0</v>
          </cell>
          <cell r="AQ850">
            <v>0</v>
          </cell>
          <cell r="AR850">
            <v>0</v>
          </cell>
          <cell r="AS850">
            <v>0</v>
          </cell>
          <cell r="AT850">
            <v>0</v>
          </cell>
          <cell r="AU850">
            <v>0</v>
          </cell>
          <cell r="AV850">
            <v>0</v>
          </cell>
          <cell r="AW850">
            <v>0</v>
          </cell>
          <cell r="AX850">
            <v>0</v>
          </cell>
          <cell r="AY850">
            <v>3816.01</v>
          </cell>
          <cell r="AZ850">
            <v>0</v>
          </cell>
          <cell r="BA850">
            <v>15874.22</v>
          </cell>
          <cell r="BB850">
            <v>0</v>
          </cell>
          <cell r="BC850">
            <v>0</v>
          </cell>
          <cell r="BD850">
            <v>0</v>
          </cell>
          <cell r="BE850">
            <v>0</v>
          </cell>
          <cell r="BF850">
            <v>0</v>
          </cell>
          <cell r="BG850">
            <v>0</v>
          </cell>
          <cell r="BH850">
            <v>1500</v>
          </cell>
          <cell r="BI850">
            <v>0</v>
          </cell>
          <cell r="BJ850">
            <v>0</v>
          </cell>
          <cell r="BK850">
            <v>0</v>
          </cell>
        </row>
        <row r="851">
          <cell r="L851" t="str">
            <v>8011231.805102</v>
          </cell>
          <cell r="M851">
            <v>34640</v>
          </cell>
          <cell r="N851">
            <v>34640</v>
          </cell>
          <cell r="O851">
            <v>30680</v>
          </cell>
          <cell r="P851">
            <v>-15565</v>
          </cell>
          <cell r="Q851">
            <v>-15565</v>
          </cell>
          <cell r="R851">
            <v>22365</v>
          </cell>
          <cell r="S851">
            <v>126374</v>
          </cell>
          <cell r="T851">
            <v>187152</v>
          </cell>
          <cell r="U851">
            <v>311280</v>
          </cell>
          <cell r="V851">
            <v>378058</v>
          </cell>
          <cell r="W851">
            <v>448336</v>
          </cell>
          <cell r="X851">
            <v>530614</v>
          </cell>
          <cell r="Y851">
            <v>56778</v>
          </cell>
          <cell r="Z851">
            <v>118206</v>
          </cell>
          <cell r="AA851">
            <v>174984</v>
          </cell>
          <cell r="AB851">
            <v>232425</v>
          </cell>
          <cell r="AC851">
            <v>289203</v>
          </cell>
          <cell r="AD851">
            <v>373981</v>
          </cell>
          <cell r="AE851">
            <v>443959</v>
          </cell>
          <cell r="AF851">
            <v>500737</v>
          </cell>
          <cell r="AG851">
            <v>567015</v>
          </cell>
          <cell r="AH851">
            <v>639593</v>
          </cell>
          <cell r="AI851">
            <v>704371</v>
          </cell>
          <cell r="AJ851">
            <v>770349</v>
          </cell>
          <cell r="AK851">
            <v>64778</v>
          </cell>
          <cell r="AL851">
            <v>0</v>
          </cell>
          <cell r="AM851">
            <v>34640</v>
          </cell>
          <cell r="AN851">
            <v>0</v>
          </cell>
          <cell r="AO851">
            <v>-3960</v>
          </cell>
          <cell r="AP851">
            <v>-46245</v>
          </cell>
          <cell r="AQ851">
            <v>0</v>
          </cell>
          <cell r="AR851">
            <v>37930</v>
          </cell>
          <cell r="AS851">
            <v>104009</v>
          </cell>
          <cell r="AT851">
            <v>60778</v>
          </cell>
          <cell r="AU851">
            <v>124128</v>
          </cell>
          <cell r="AV851">
            <v>66778</v>
          </cell>
          <cell r="AW851">
            <v>70278</v>
          </cell>
          <cell r="AX851">
            <v>82278</v>
          </cell>
          <cell r="AY851">
            <v>56778</v>
          </cell>
          <cell r="AZ851">
            <v>61428</v>
          </cell>
          <cell r="BA851">
            <v>56778</v>
          </cell>
          <cell r="BB851">
            <v>57441</v>
          </cell>
          <cell r="BC851">
            <v>56778</v>
          </cell>
          <cell r="BD851">
            <v>84778</v>
          </cell>
          <cell r="BE851">
            <v>69978</v>
          </cell>
          <cell r="BF851">
            <v>56778</v>
          </cell>
          <cell r="BG851">
            <v>66278</v>
          </cell>
          <cell r="BH851">
            <v>72578</v>
          </cell>
          <cell r="BI851">
            <v>64778</v>
          </cell>
          <cell r="BJ851">
            <v>65978</v>
          </cell>
          <cell r="BK851">
            <v>64778</v>
          </cell>
        </row>
        <row r="852">
          <cell r="L852" t="str">
            <v>8011231.805201</v>
          </cell>
          <cell r="M852">
            <v>4011</v>
          </cell>
          <cell r="N852">
            <v>14419</v>
          </cell>
          <cell r="O852">
            <v>72764.66</v>
          </cell>
          <cell r="P852">
            <v>95640.66</v>
          </cell>
          <cell r="Q852">
            <v>99445.66</v>
          </cell>
          <cell r="R852">
            <v>126023.79000000001</v>
          </cell>
          <cell r="S852">
            <v>206908.79</v>
          </cell>
          <cell r="T852">
            <v>233836.95</v>
          </cell>
          <cell r="U852">
            <v>267581.95</v>
          </cell>
          <cell r="V852">
            <v>276866.95</v>
          </cell>
          <cell r="W852">
            <v>276866.95</v>
          </cell>
          <cell r="X852">
            <v>281307.95</v>
          </cell>
          <cell r="Y852">
            <v>6800</v>
          </cell>
          <cell r="Z852">
            <v>23459</v>
          </cell>
          <cell r="AA852">
            <v>30969</v>
          </cell>
          <cell r="AB852">
            <v>207805</v>
          </cell>
          <cell r="AC852">
            <v>231071</v>
          </cell>
          <cell r="AD852">
            <v>233318</v>
          </cell>
          <cell r="AE852">
            <v>238363</v>
          </cell>
          <cell r="AF852">
            <v>256064</v>
          </cell>
          <cell r="AG852">
            <v>396964</v>
          </cell>
          <cell r="AH852">
            <v>408085</v>
          </cell>
          <cell r="AI852">
            <v>413772</v>
          </cell>
          <cell r="AJ852">
            <v>417932</v>
          </cell>
          <cell r="AK852">
            <v>14258</v>
          </cell>
          <cell r="AL852">
            <v>0</v>
          </cell>
          <cell r="AM852">
            <v>4011</v>
          </cell>
          <cell r="AN852">
            <v>10408</v>
          </cell>
          <cell r="AO852">
            <v>58345.66</v>
          </cell>
          <cell r="AP852">
            <v>22876</v>
          </cell>
          <cell r="AQ852">
            <v>3805</v>
          </cell>
          <cell r="AR852">
            <v>26578.13</v>
          </cell>
          <cell r="AS852">
            <v>80885</v>
          </cell>
          <cell r="AT852">
            <v>26928.16</v>
          </cell>
          <cell r="AU852">
            <v>33745</v>
          </cell>
          <cell r="AV852">
            <v>9285</v>
          </cell>
          <cell r="AW852">
            <v>0</v>
          </cell>
          <cell r="AX852">
            <v>4441</v>
          </cell>
          <cell r="AY852">
            <v>6800</v>
          </cell>
          <cell r="AZ852">
            <v>16659</v>
          </cell>
          <cell r="BA852">
            <v>7510</v>
          </cell>
          <cell r="BB852">
            <v>176836</v>
          </cell>
          <cell r="BC852">
            <v>23266</v>
          </cell>
          <cell r="BD852">
            <v>2247</v>
          </cell>
          <cell r="BE852">
            <v>5045</v>
          </cell>
          <cell r="BF852">
            <v>17701</v>
          </cell>
          <cell r="BG852">
            <v>140900</v>
          </cell>
          <cell r="BH852">
            <v>11121</v>
          </cell>
          <cell r="BI852">
            <v>5687</v>
          </cell>
          <cell r="BJ852">
            <v>4160</v>
          </cell>
          <cell r="BK852">
            <v>14258</v>
          </cell>
        </row>
        <row r="853">
          <cell r="L853" t="str">
            <v>8011231.805302</v>
          </cell>
          <cell r="M853">
            <v>0</v>
          </cell>
          <cell r="N853">
            <v>0</v>
          </cell>
          <cell r="O853">
            <v>0</v>
          </cell>
          <cell r="P853">
            <v>3590</v>
          </cell>
          <cell r="Q853">
            <v>35103.53</v>
          </cell>
          <cell r="R853">
            <v>35103.53</v>
          </cell>
          <cell r="S853">
            <v>134792.53</v>
          </cell>
          <cell r="T853">
            <v>134792.53</v>
          </cell>
          <cell r="U853">
            <v>134792.53</v>
          </cell>
          <cell r="V853">
            <v>134792.53</v>
          </cell>
          <cell r="W853">
            <v>134792.53</v>
          </cell>
          <cell r="X853">
            <v>134792.53</v>
          </cell>
          <cell r="Y853">
            <v>0</v>
          </cell>
          <cell r="Z853">
            <v>84026.8</v>
          </cell>
          <cell r="AA853">
            <v>84026.8</v>
          </cell>
          <cell r="AB853">
            <v>105657.8</v>
          </cell>
          <cell r="AC853">
            <v>105657.8</v>
          </cell>
          <cell r="AD853">
            <v>105657.8</v>
          </cell>
          <cell r="AE853">
            <v>105657.8</v>
          </cell>
          <cell r="AF853">
            <v>105657.8</v>
          </cell>
          <cell r="AG853">
            <v>105657.8</v>
          </cell>
          <cell r="AH853">
            <v>105657.8</v>
          </cell>
          <cell r="AI853">
            <v>105657.8</v>
          </cell>
          <cell r="AJ853">
            <v>105657.8</v>
          </cell>
          <cell r="AK853">
            <v>0</v>
          </cell>
          <cell r="AL853">
            <v>0</v>
          </cell>
          <cell r="AM853">
            <v>0</v>
          </cell>
          <cell r="AN853">
            <v>0</v>
          </cell>
          <cell r="AO853">
            <v>0</v>
          </cell>
          <cell r="AP853">
            <v>3590</v>
          </cell>
          <cell r="AQ853">
            <v>31513.53</v>
          </cell>
          <cell r="AR853">
            <v>0</v>
          </cell>
          <cell r="AS853">
            <v>99689</v>
          </cell>
          <cell r="AT853">
            <v>0</v>
          </cell>
          <cell r="AU853">
            <v>0</v>
          </cell>
          <cell r="AV853">
            <v>0</v>
          </cell>
          <cell r="AW853">
            <v>0</v>
          </cell>
          <cell r="AX853">
            <v>0</v>
          </cell>
          <cell r="AY853">
            <v>0</v>
          </cell>
          <cell r="AZ853">
            <v>84026.8</v>
          </cell>
          <cell r="BA853">
            <v>0</v>
          </cell>
          <cell r="BB853">
            <v>21631</v>
          </cell>
          <cell r="BC853">
            <v>0</v>
          </cell>
          <cell r="BD853">
            <v>0</v>
          </cell>
          <cell r="BE853">
            <v>0</v>
          </cell>
          <cell r="BF853">
            <v>0</v>
          </cell>
          <cell r="BG853">
            <v>0</v>
          </cell>
          <cell r="BH853">
            <v>0</v>
          </cell>
          <cell r="BI853">
            <v>0</v>
          </cell>
          <cell r="BJ853">
            <v>0</v>
          </cell>
          <cell r="BK853">
            <v>0</v>
          </cell>
        </row>
        <row r="854">
          <cell r="L854" t="str">
            <v>8011231.808401.OTHER</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0</v>
          </cell>
          <cell r="BI854">
            <v>0</v>
          </cell>
          <cell r="BJ854">
            <v>0</v>
          </cell>
          <cell r="BK854">
            <v>0</v>
          </cell>
        </row>
        <row r="855">
          <cell r="L855" t="str">
            <v>8011231.814601</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D855">
            <v>0</v>
          </cell>
          <cell r="BE855">
            <v>0</v>
          </cell>
          <cell r="BF855">
            <v>0</v>
          </cell>
          <cell r="BG855">
            <v>0</v>
          </cell>
          <cell r="BH855">
            <v>0</v>
          </cell>
          <cell r="BI855">
            <v>0</v>
          </cell>
          <cell r="BJ855">
            <v>0</v>
          </cell>
          <cell r="BK855">
            <v>0</v>
          </cell>
        </row>
        <row r="856">
          <cell r="L856" t="str">
            <v>8011231.816001.MOTOR</v>
          </cell>
          <cell r="M856">
            <v>11722.45</v>
          </cell>
          <cell r="N856">
            <v>22948.45</v>
          </cell>
          <cell r="O856">
            <v>41352.65</v>
          </cell>
          <cell r="P856">
            <v>53434.65</v>
          </cell>
          <cell r="Q856">
            <v>64895.65</v>
          </cell>
          <cell r="R856">
            <v>88873.77</v>
          </cell>
          <cell r="S856">
            <v>111660.4</v>
          </cell>
          <cell r="T856">
            <v>124737.32999999999</v>
          </cell>
          <cell r="U856">
            <v>158635.32999999999</v>
          </cell>
          <cell r="V856">
            <v>185024.33</v>
          </cell>
          <cell r="W856">
            <v>188268.33</v>
          </cell>
          <cell r="X856">
            <v>226216.33</v>
          </cell>
          <cell r="Y856">
            <v>6470</v>
          </cell>
          <cell r="Z856">
            <v>24710</v>
          </cell>
          <cell r="AA856">
            <v>46530</v>
          </cell>
          <cell r="AB856">
            <v>67465</v>
          </cell>
          <cell r="AC856">
            <v>87374</v>
          </cell>
          <cell r="AD856">
            <v>109725.68</v>
          </cell>
          <cell r="AE856">
            <v>124674.68</v>
          </cell>
          <cell r="AF856">
            <v>134684.68</v>
          </cell>
          <cell r="AG856">
            <v>147810.68</v>
          </cell>
          <cell r="AH856">
            <v>158815.67999999999</v>
          </cell>
          <cell r="AI856">
            <v>164990.68</v>
          </cell>
          <cell r="AJ856">
            <v>184390.68</v>
          </cell>
          <cell r="AK856">
            <v>12590</v>
          </cell>
          <cell r="AL856">
            <v>0</v>
          </cell>
          <cell r="AM856">
            <v>11722.45</v>
          </cell>
          <cell r="AN856">
            <v>11226</v>
          </cell>
          <cell r="AO856">
            <v>18404.2</v>
          </cell>
          <cell r="AP856">
            <v>12082</v>
          </cell>
          <cell r="AQ856">
            <v>11461</v>
          </cell>
          <cell r="AR856">
            <v>23978.12</v>
          </cell>
          <cell r="AS856">
            <v>22786.629999999997</v>
          </cell>
          <cell r="AT856">
            <v>13076.93</v>
          </cell>
          <cell r="AU856">
            <v>33898</v>
          </cell>
          <cell r="AV856">
            <v>26389</v>
          </cell>
          <cell r="AW856">
            <v>3244</v>
          </cell>
          <cell r="AX856">
            <v>37948</v>
          </cell>
          <cell r="AY856">
            <v>6470</v>
          </cell>
          <cell r="AZ856">
            <v>18240</v>
          </cell>
          <cell r="BA856">
            <v>21820</v>
          </cell>
          <cell r="BB856">
            <v>20935</v>
          </cell>
          <cell r="BC856">
            <v>19909</v>
          </cell>
          <cell r="BD856">
            <v>22351.68</v>
          </cell>
          <cell r="BE856">
            <v>14949</v>
          </cell>
          <cell r="BF856">
            <v>10010</v>
          </cell>
          <cell r="BG856">
            <v>13126</v>
          </cell>
          <cell r="BH856">
            <v>11005</v>
          </cell>
          <cell r="BI856">
            <v>6175</v>
          </cell>
          <cell r="BJ856">
            <v>19400</v>
          </cell>
          <cell r="BK856">
            <v>12590</v>
          </cell>
        </row>
        <row r="857">
          <cell r="L857" t="str">
            <v>8011231.816001.OTHER</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row>
        <row r="858">
          <cell r="L858" t="str">
            <v>8011231.816041</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L859" t="str">
            <v>8011231.816050</v>
          </cell>
          <cell r="M859">
            <v>459167</v>
          </cell>
          <cell r="N859">
            <v>864334</v>
          </cell>
          <cell r="O859">
            <v>1307954.1099999999</v>
          </cell>
          <cell r="P859">
            <v>1253675.8999999999</v>
          </cell>
          <cell r="Q859">
            <v>1633532.5999999999</v>
          </cell>
          <cell r="R859">
            <v>2041533.5999999999</v>
          </cell>
          <cell r="S859">
            <v>3206100.3899999997</v>
          </cell>
          <cell r="T859">
            <v>3941691.6899999995</v>
          </cell>
          <cell r="U859">
            <v>4591634.0999999996</v>
          </cell>
          <cell r="V859">
            <v>5374410.25</v>
          </cell>
          <cell r="W859">
            <v>6140040.3200000003</v>
          </cell>
          <cell r="X859">
            <v>7042513.4300000006</v>
          </cell>
          <cell r="Y859">
            <v>114569.98</v>
          </cell>
          <cell r="Z859">
            <v>777277.97</v>
          </cell>
          <cell r="AA859">
            <v>1325141.24</v>
          </cell>
          <cell r="AB859">
            <v>2058034.23</v>
          </cell>
          <cell r="AC859">
            <v>2487909.23</v>
          </cell>
          <cell r="AD859">
            <v>3111709.08</v>
          </cell>
          <cell r="AE859">
            <v>4029727.49</v>
          </cell>
          <cell r="AF859">
            <v>5275415.8000000007</v>
          </cell>
          <cell r="AG859">
            <v>6756811.6400000006</v>
          </cell>
          <cell r="AH859">
            <v>7661931.9400000004</v>
          </cell>
          <cell r="AI859">
            <v>8367724.6900000004</v>
          </cell>
          <cell r="AJ859">
            <v>8879093.620000001</v>
          </cell>
          <cell r="AK859">
            <v>28219.62</v>
          </cell>
          <cell r="AL859">
            <v>0</v>
          </cell>
          <cell r="AM859">
            <v>459167</v>
          </cell>
          <cell r="AN859">
            <v>405167</v>
          </cell>
          <cell r="AO859">
            <v>443620.11</v>
          </cell>
          <cell r="AP859">
            <v>-54278.21</v>
          </cell>
          <cell r="AQ859">
            <v>379856.7</v>
          </cell>
          <cell r="AR859">
            <v>408001</v>
          </cell>
          <cell r="AS859">
            <v>1164566.79</v>
          </cell>
          <cell r="AT859">
            <v>735591.3</v>
          </cell>
          <cell r="AU859">
            <v>649942.41</v>
          </cell>
          <cell r="AV859">
            <v>782776.15</v>
          </cell>
          <cell r="AW859">
            <v>765630.07</v>
          </cell>
          <cell r="AX859">
            <v>902473.11</v>
          </cell>
          <cell r="AY859">
            <v>114569.98</v>
          </cell>
          <cell r="AZ859">
            <v>662707.99</v>
          </cell>
          <cell r="BA859">
            <v>547863.27</v>
          </cell>
          <cell r="BB859">
            <v>732892.99</v>
          </cell>
          <cell r="BC859">
            <v>429875</v>
          </cell>
          <cell r="BD859">
            <v>623799.85</v>
          </cell>
          <cell r="BE859">
            <v>918018.41</v>
          </cell>
          <cell r="BF859">
            <v>1245688.31</v>
          </cell>
          <cell r="BG859">
            <v>1481395.84</v>
          </cell>
          <cell r="BH859">
            <v>905120.3</v>
          </cell>
          <cell r="BI859">
            <v>705792.75</v>
          </cell>
          <cell r="BJ859">
            <v>511368.93</v>
          </cell>
          <cell r="BK859">
            <v>28219.62</v>
          </cell>
        </row>
        <row r="860">
          <cell r="L860" t="str">
            <v>8011231.816052</v>
          </cell>
          <cell r="M860">
            <v>0</v>
          </cell>
          <cell r="N860">
            <v>1327.43</v>
          </cell>
          <cell r="O860">
            <v>1327.43</v>
          </cell>
          <cell r="P860">
            <v>1327.43</v>
          </cell>
          <cell r="Q860">
            <v>1327.43</v>
          </cell>
          <cell r="R860">
            <v>1327.43</v>
          </cell>
          <cell r="S860">
            <v>1327.43</v>
          </cell>
          <cell r="T860">
            <v>1327.43</v>
          </cell>
          <cell r="U860">
            <v>1327.43</v>
          </cell>
          <cell r="V860">
            <v>1327.43</v>
          </cell>
          <cell r="W860">
            <v>1327.43</v>
          </cell>
          <cell r="X860">
            <v>7977.43</v>
          </cell>
          <cell r="Y860">
            <v>0</v>
          </cell>
          <cell r="Z860">
            <v>0</v>
          </cell>
          <cell r="AA860">
            <v>0</v>
          </cell>
          <cell r="AB860">
            <v>0</v>
          </cell>
          <cell r="AC860">
            <v>0</v>
          </cell>
          <cell r="AD860">
            <v>0</v>
          </cell>
          <cell r="AE860">
            <v>4500</v>
          </cell>
          <cell r="AF860">
            <v>48885</v>
          </cell>
          <cell r="AG860">
            <v>53885</v>
          </cell>
          <cell r="AH860">
            <v>68335</v>
          </cell>
          <cell r="AI860">
            <v>68335</v>
          </cell>
          <cell r="AJ860">
            <v>70635</v>
          </cell>
          <cell r="AK860">
            <v>0</v>
          </cell>
          <cell r="AL860">
            <v>0</v>
          </cell>
          <cell r="AM860">
            <v>0</v>
          </cell>
          <cell r="AN860">
            <v>1327.43</v>
          </cell>
          <cell r="AO860">
            <v>0</v>
          </cell>
          <cell r="AP860">
            <v>0</v>
          </cell>
          <cell r="AQ860">
            <v>0</v>
          </cell>
          <cell r="AR860">
            <v>0</v>
          </cell>
          <cell r="AS860">
            <v>0</v>
          </cell>
          <cell r="AT860">
            <v>0</v>
          </cell>
          <cell r="AU860">
            <v>0</v>
          </cell>
          <cell r="AV860">
            <v>0</v>
          </cell>
          <cell r="AW860">
            <v>0</v>
          </cell>
          <cell r="AX860">
            <v>6650</v>
          </cell>
          <cell r="AY860">
            <v>0</v>
          </cell>
          <cell r="AZ860">
            <v>0</v>
          </cell>
          <cell r="BA860">
            <v>0</v>
          </cell>
          <cell r="BB860">
            <v>0</v>
          </cell>
          <cell r="BC860">
            <v>0</v>
          </cell>
          <cell r="BD860">
            <v>0</v>
          </cell>
          <cell r="BE860">
            <v>4500</v>
          </cell>
          <cell r="BF860">
            <v>44385</v>
          </cell>
          <cell r="BG860">
            <v>5000</v>
          </cell>
          <cell r="BH860">
            <v>14450</v>
          </cell>
          <cell r="BI860">
            <v>0</v>
          </cell>
          <cell r="BJ860">
            <v>2300</v>
          </cell>
          <cell r="BK860">
            <v>0</v>
          </cell>
        </row>
        <row r="861">
          <cell r="L861" t="str">
            <v>8011231.820101</v>
          </cell>
          <cell r="M861">
            <v>80795.73</v>
          </cell>
          <cell r="N861">
            <v>178557.25</v>
          </cell>
          <cell r="O861">
            <v>270249.58</v>
          </cell>
          <cell r="P861">
            <v>359629.9</v>
          </cell>
          <cell r="Q861">
            <v>450821.22000000003</v>
          </cell>
          <cell r="R861">
            <v>462613.58</v>
          </cell>
          <cell r="S861">
            <v>559050.37</v>
          </cell>
          <cell r="T861">
            <v>730043.31</v>
          </cell>
          <cell r="U861">
            <v>858799.95000000007</v>
          </cell>
          <cell r="V861">
            <v>946096.83000000007</v>
          </cell>
          <cell r="W861">
            <v>948874.97000000009</v>
          </cell>
          <cell r="X861">
            <v>1124059.56</v>
          </cell>
          <cell r="Y861">
            <v>86117.3</v>
          </cell>
          <cell r="Z861">
            <v>168480.37</v>
          </cell>
          <cell r="AA861">
            <v>262797.13</v>
          </cell>
          <cell r="AB861">
            <v>367945.65</v>
          </cell>
          <cell r="AC861">
            <v>467598.56000000006</v>
          </cell>
          <cell r="AD861">
            <v>558129.93000000005</v>
          </cell>
          <cell r="AE861">
            <v>646853.1100000001</v>
          </cell>
          <cell r="AF861">
            <v>732251.27000000014</v>
          </cell>
          <cell r="AG861">
            <v>884766.14000000013</v>
          </cell>
          <cell r="AH861">
            <v>958743.59000000008</v>
          </cell>
          <cell r="AI861">
            <v>1035313.9900000001</v>
          </cell>
          <cell r="AJ861">
            <v>1173281.9600000002</v>
          </cell>
          <cell r="AK861">
            <v>75360.53</v>
          </cell>
          <cell r="AL861">
            <v>0</v>
          </cell>
          <cell r="AM861">
            <v>80795.73</v>
          </cell>
          <cell r="AN861">
            <v>97761.52</v>
          </cell>
          <cell r="AO861">
            <v>91692.33</v>
          </cell>
          <cell r="AP861">
            <v>89380.32</v>
          </cell>
          <cell r="AQ861">
            <v>91191.32</v>
          </cell>
          <cell r="AR861">
            <v>11792.36</v>
          </cell>
          <cell r="AS861">
            <v>96436.79</v>
          </cell>
          <cell r="AT861">
            <v>170992.94</v>
          </cell>
          <cell r="AU861">
            <v>128756.64</v>
          </cell>
          <cell r="AV861">
            <v>87296.88</v>
          </cell>
          <cell r="AW861">
            <v>2778.14</v>
          </cell>
          <cell r="AX861">
            <v>175184.59</v>
          </cell>
          <cell r="AY861">
            <v>86117.3</v>
          </cell>
          <cell r="AZ861">
            <v>82363.070000000007</v>
          </cell>
          <cell r="BA861">
            <v>94316.76</v>
          </cell>
          <cell r="BB861">
            <v>105148.52</v>
          </cell>
          <cell r="BC861">
            <v>99652.91</v>
          </cell>
          <cell r="BD861">
            <v>90531.37</v>
          </cell>
          <cell r="BE861">
            <v>88723.18</v>
          </cell>
          <cell r="BF861">
            <v>85398.16</v>
          </cell>
          <cell r="BG861">
            <v>152514.87</v>
          </cell>
          <cell r="BH861">
            <v>73977.45</v>
          </cell>
          <cell r="BI861">
            <v>76570.399999999994</v>
          </cell>
          <cell r="BJ861">
            <v>137967.97</v>
          </cell>
          <cell r="BK861">
            <v>75360.53</v>
          </cell>
        </row>
        <row r="862">
          <cell r="L862" t="str">
            <v>8011231.820102</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L863" t="str">
            <v>8011231.821001</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row>
        <row r="864">
          <cell r="L864" t="str">
            <v>8011231.822101</v>
          </cell>
          <cell r="M864">
            <v>88478</v>
          </cell>
          <cell r="N864">
            <v>173348</v>
          </cell>
          <cell r="O864">
            <v>245588</v>
          </cell>
          <cell r="P864">
            <v>321848</v>
          </cell>
          <cell r="Q864">
            <v>418979</v>
          </cell>
          <cell r="R864">
            <v>418979</v>
          </cell>
          <cell r="S864">
            <v>513074</v>
          </cell>
          <cell r="T864">
            <v>676334</v>
          </cell>
          <cell r="U864">
            <v>867088</v>
          </cell>
          <cell r="V864">
            <v>885148</v>
          </cell>
          <cell r="W864">
            <v>957388</v>
          </cell>
          <cell r="X864">
            <v>1150048</v>
          </cell>
          <cell r="Y864">
            <v>101400</v>
          </cell>
          <cell r="Z864">
            <v>107160.75</v>
          </cell>
          <cell r="AA864">
            <v>278468.25</v>
          </cell>
          <cell r="AB864">
            <v>370867.25</v>
          </cell>
          <cell r="AC864">
            <v>382705.75</v>
          </cell>
          <cell r="AD864">
            <v>573978.25</v>
          </cell>
          <cell r="AE864">
            <v>590504.94999999995</v>
          </cell>
          <cell r="AF864">
            <v>691379.95</v>
          </cell>
          <cell r="AG864">
            <v>805024.95</v>
          </cell>
          <cell r="AH864">
            <v>903876.85</v>
          </cell>
          <cell r="AI864">
            <v>979196.09</v>
          </cell>
          <cell r="AJ864">
            <v>1101653.27</v>
          </cell>
          <cell r="AK864">
            <v>80907.5</v>
          </cell>
          <cell r="AL864">
            <v>0</v>
          </cell>
          <cell r="AM864">
            <v>88478</v>
          </cell>
          <cell r="AN864">
            <v>84870</v>
          </cell>
          <cell r="AO864">
            <v>72240</v>
          </cell>
          <cell r="AP864">
            <v>76260</v>
          </cell>
          <cell r="AQ864">
            <v>97131</v>
          </cell>
          <cell r="AR864">
            <v>0</v>
          </cell>
          <cell r="AS864">
            <v>94095</v>
          </cell>
          <cell r="AT864">
            <v>163260</v>
          </cell>
          <cell r="AU864">
            <v>190754</v>
          </cell>
          <cell r="AV864">
            <v>18060</v>
          </cell>
          <cell r="AW864">
            <v>72240</v>
          </cell>
          <cell r="AX864">
            <v>192660</v>
          </cell>
          <cell r="AY864">
            <v>101400</v>
          </cell>
          <cell r="AZ864">
            <v>5760.75</v>
          </cell>
          <cell r="BA864">
            <v>171307.5</v>
          </cell>
          <cell r="BB864">
            <v>92399</v>
          </cell>
          <cell r="BC864">
            <v>11838.5</v>
          </cell>
          <cell r="BD864">
            <v>191272.5</v>
          </cell>
          <cell r="BE864">
            <v>16526.7</v>
          </cell>
          <cell r="BF864">
            <v>100875</v>
          </cell>
          <cell r="BG864">
            <v>113645</v>
          </cell>
          <cell r="BH864">
            <v>98851.9</v>
          </cell>
          <cell r="BI864">
            <v>75319.240000000005</v>
          </cell>
          <cell r="BJ864">
            <v>122457.18</v>
          </cell>
          <cell r="BK864">
            <v>80907.5</v>
          </cell>
        </row>
        <row r="865">
          <cell r="L865" t="str">
            <v>8011231.816002</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row>
        <row r="866">
          <cell r="L866" t="str">
            <v>8011231.822602</v>
          </cell>
          <cell r="M866">
            <v>2309</v>
          </cell>
          <cell r="N866">
            <v>6660</v>
          </cell>
          <cell r="O866">
            <v>37915</v>
          </cell>
          <cell r="P866">
            <v>38640</v>
          </cell>
          <cell r="Q866">
            <v>86940.5</v>
          </cell>
          <cell r="R866">
            <v>93529.5</v>
          </cell>
          <cell r="S866">
            <v>140181.5</v>
          </cell>
          <cell r="T866">
            <v>143891.5</v>
          </cell>
          <cell r="U866">
            <v>148644.5</v>
          </cell>
          <cell r="V866">
            <v>149864.5</v>
          </cell>
          <cell r="W866">
            <v>150354.5</v>
          </cell>
          <cell r="X866">
            <v>160363.5</v>
          </cell>
          <cell r="Y866">
            <v>9000</v>
          </cell>
          <cell r="Z866">
            <v>53093</v>
          </cell>
          <cell r="AA866">
            <v>82693</v>
          </cell>
          <cell r="AB866">
            <v>186830</v>
          </cell>
          <cell r="AC866">
            <v>189445</v>
          </cell>
          <cell r="AD866">
            <v>192371</v>
          </cell>
          <cell r="AE866">
            <v>193541</v>
          </cell>
          <cell r="AF866">
            <v>194348</v>
          </cell>
          <cell r="AG866">
            <v>198993</v>
          </cell>
          <cell r="AH866">
            <v>199668</v>
          </cell>
          <cell r="AI866">
            <v>225698</v>
          </cell>
          <cell r="AJ866">
            <v>225997</v>
          </cell>
          <cell r="AK866">
            <v>1425</v>
          </cell>
          <cell r="AL866">
            <v>0</v>
          </cell>
          <cell r="AM866">
            <v>2309</v>
          </cell>
          <cell r="AN866">
            <v>4351</v>
          </cell>
          <cell r="AO866">
            <v>31255</v>
          </cell>
          <cell r="AP866">
            <v>725</v>
          </cell>
          <cell r="AQ866">
            <v>48300.5</v>
          </cell>
          <cell r="AR866">
            <v>6589</v>
          </cell>
          <cell r="AS866">
            <v>46652</v>
          </cell>
          <cell r="AT866">
            <v>3710</v>
          </cell>
          <cell r="AU866">
            <v>4753</v>
          </cell>
          <cell r="AV866">
            <v>1220</v>
          </cell>
          <cell r="AW866">
            <v>490</v>
          </cell>
          <cell r="AX866">
            <v>10009</v>
          </cell>
          <cell r="AY866">
            <v>9000</v>
          </cell>
          <cell r="AZ866">
            <v>44093</v>
          </cell>
          <cell r="BA866">
            <v>29600</v>
          </cell>
          <cell r="BB866">
            <v>104137</v>
          </cell>
          <cell r="BC866">
            <v>2615</v>
          </cell>
          <cell r="BD866">
            <v>2926</v>
          </cell>
          <cell r="BE866">
            <v>1170</v>
          </cell>
          <cell r="BF866">
            <v>807</v>
          </cell>
          <cell r="BG866">
            <v>4645</v>
          </cell>
          <cell r="BH866">
            <v>675</v>
          </cell>
          <cell r="BI866">
            <v>26030</v>
          </cell>
          <cell r="BJ866">
            <v>299</v>
          </cell>
          <cell r="BK866">
            <v>1425</v>
          </cell>
        </row>
        <row r="867">
          <cell r="L867" t="str">
            <v>8011231.826001</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row>
        <row r="868">
          <cell r="L868" t="str">
            <v>8011231.853101</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row>
        <row r="869">
          <cell r="L869" t="str">
            <v>8011231.814101</v>
          </cell>
          <cell r="M869">
            <v>0</v>
          </cell>
          <cell r="N869">
            <v>21000</v>
          </cell>
          <cell r="O869">
            <v>66000</v>
          </cell>
          <cell r="P869">
            <v>95000</v>
          </cell>
          <cell r="Q869">
            <v>124000</v>
          </cell>
          <cell r="R869">
            <v>204116.5</v>
          </cell>
          <cell r="S869">
            <v>255228</v>
          </cell>
          <cell r="T869">
            <v>306334.5</v>
          </cell>
          <cell r="U869">
            <v>364992.5</v>
          </cell>
          <cell r="V869">
            <v>423649.5</v>
          </cell>
          <cell r="W869">
            <v>482307</v>
          </cell>
          <cell r="X869">
            <v>520785</v>
          </cell>
          <cell r="Y869">
            <v>54477</v>
          </cell>
          <cell r="Z869">
            <v>108954.5</v>
          </cell>
          <cell r="AA869">
            <v>162717</v>
          </cell>
          <cell r="AB869">
            <v>216480</v>
          </cell>
          <cell r="AC869">
            <v>270242</v>
          </cell>
          <cell r="AD869">
            <v>322272</v>
          </cell>
          <cell r="AE869">
            <v>322272</v>
          </cell>
          <cell r="AF869">
            <v>322272</v>
          </cell>
          <cell r="AG869">
            <v>322272</v>
          </cell>
          <cell r="AH869">
            <v>322272</v>
          </cell>
          <cell r="AI869">
            <v>322272</v>
          </cell>
          <cell r="AJ869">
            <v>322272</v>
          </cell>
          <cell r="AK869">
            <v>63575</v>
          </cell>
          <cell r="AL869">
            <v>0</v>
          </cell>
          <cell r="AM869">
            <v>0</v>
          </cell>
          <cell r="AN869">
            <v>21000</v>
          </cell>
          <cell r="AO869">
            <v>45000</v>
          </cell>
          <cell r="AP869">
            <v>29000</v>
          </cell>
          <cell r="AQ869">
            <v>29000</v>
          </cell>
          <cell r="AR869">
            <v>80116.5</v>
          </cell>
          <cell r="AS869">
            <v>51111.5</v>
          </cell>
          <cell r="AT869">
            <v>51106.5</v>
          </cell>
          <cell r="AU869">
            <v>58658</v>
          </cell>
          <cell r="AV869">
            <v>58657</v>
          </cell>
          <cell r="AW869">
            <v>58657.5</v>
          </cell>
          <cell r="AX869">
            <v>38478</v>
          </cell>
          <cell r="AY869">
            <v>54477</v>
          </cell>
          <cell r="AZ869">
            <v>54477.5</v>
          </cell>
          <cell r="BA869">
            <v>53762.5</v>
          </cell>
          <cell r="BB869">
            <v>53763</v>
          </cell>
          <cell r="BC869">
            <v>53762</v>
          </cell>
          <cell r="BD869">
            <v>52030</v>
          </cell>
          <cell r="BE869">
            <v>0</v>
          </cell>
          <cell r="BF869">
            <v>0</v>
          </cell>
          <cell r="BG869">
            <v>0</v>
          </cell>
          <cell r="BH869">
            <v>0</v>
          </cell>
          <cell r="BI869">
            <v>0</v>
          </cell>
          <cell r="BJ869">
            <v>0</v>
          </cell>
          <cell r="BK869">
            <v>63575</v>
          </cell>
        </row>
        <row r="870">
          <cell r="L870" t="str">
            <v>8011231.814102</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G870">
            <v>0</v>
          </cell>
          <cell r="BH870">
            <v>0</v>
          </cell>
          <cell r="BI870">
            <v>0</v>
          </cell>
          <cell r="BJ870">
            <v>0</v>
          </cell>
          <cell r="BK870">
            <v>0</v>
          </cell>
        </row>
        <row r="871">
          <cell r="L871" t="str">
            <v>8011231.805301</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15693</v>
          </cell>
          <cell r="AE871">
            <v>15693</v>
          </cell>
          <cell r="AF871">
            <v>15693</v>
          </cell>
          <cell r="AG871">
            <v>15693</v>
          </cell>
          <cell r="AH871">
            <v>15693</v>
          </cell>
          <cell r="AI871">
            <v>15693</v>
          </cell>
          <cell r="AJ871">
            <v>15693</v>
          </cell>
          <cell r="AK871">
            <v>0</v>
          </cell>
          <cell r="AL871">
            <v>0</v>
          </cell>
          <cell r="AM871">
            <v>0</v>
          </cell>
          <cell r="AN871">
            <v>0</v>
          </cell>
          <cell r="AO871">
            <v>0</v>
          </cell>
          <cell r="AP871">
            <v>0</v>
          </cell>
          <cell r="AQ871">
            <v>0</v>
          </cell>
          <cell r="AR871">
            <v>0</v>
          </cell>
          <cell r="AS871">
            <v>0</v>
          </cell>
          <cell r="AT871">
            <v>0</v>
          </cell>
          <cell r="AU871">
            <v>0</v>
          </cell>
          <cell r="AV871">
            <v>0</v>
          </cell>
          <cell r="AW871">
            <v>0</v>
          </cell>
          <cell r="AX871">
            <v>0</v>
          </cell>
          <cell r="AY871">
            <v>0</v>
          </cell>
          <cell r="AZ871">
            <v>0</v>
          </cell>
          <cell r="BA871">
            <v>0</v>
          </cell>
          <cell r="BB871">
            <v>0</v>
          </cell>
          <cell r="BC871">
            <v>0</v>
          </cell>
          <cell r="BD871">
            <v>15693</v>
          </cell>
          <cell r="BE871">
            <v>0</v>
          </cell>
          <cell r="BF871">
            <v>0</v>
          </cell>
          <cell r="BG871">
            <v>0</v>
          </cell>
          <cell r="BH871">
            <v>0</v>
          </cell>
          <cell r="BI871">
            <v>0</v>
          </cell>
          <cell r="BJ871">
            <v>0</v>
          </cell>
          <cell r="BK871">
            <v>0</v>
          </cell>
        </row>
        <row r="872">
          <cell r="L872" t="str">
            <v>8011231.803906</v>
          </cell>
          <cell r="M872">
            <v>4842</v>
          </cell>
          <cell r="N872">
            <v>6061</v>
          </cell>
          <cell r="O872">
            <v>8874</v>
          </cell>
          <cell r="P872">
            <v>16306</v>
          </cell>
          <cell r="Q872">
            <v>22173</v>
          </cell>
          <cell r="R872">
            <v>32129</v>
          </cell>
          <cell r="S872">
            <v>36568</v>
          </cell>
          <cell r="T872">
            <v>39124</v>
          </cell>
          <cell r="U872">
            <v>53856</v>
          </cell>
          <cell r="V872">
            <v>57673</v>
          </cell>
          <cell r="W872">
            <v>57673</v>
          </cell>
          <cell r="X872">
            <v>71635</v>
          </cell>
          <cell r="Y872">
            <v>3324</v>
          </cell>
          <cell r="Z872">
            <v>6456</v>
          </cell>
          <cell r="AA872">
            <v>11912</v>
          </cell>
          <cell r="AB872">
            <v>11912</v>
          </cell>
          <cell r="AC872">
            <v>75101</v>
          </cell>
          <cell r="AD872">
            <v>88591</v>
          </cell>
          <cell r="AE872">
            <v>107230</v>
          </cell>
          <cell r="AF872">
            <v>108690</v>
          </cell>
          <cell r="AG872">
            <v>118451</v>
          </cell>
          <cell r="AH872">
            <v>143221</v>
          </cell>
          <cell r="AI872">
            <v>151622</v>
          </cell>
          <cell r="AJ872">
            <v>165317</v>
          </cell>
          <cell r="AK872">
            <v>4260</v>
          </cell>
          <cell r="AL872">
            <v>0</v>
          </cell>
          <cell r="AM872">
            <v>4842</v>
          </cell>
          <cell r="AN872">
            <v>1219</v>
          </cell>
          <cell r="AO872">
            <v>2813</v>
          </cell>
          <cell r="AP872">
            <v>7432</v>
          </cell>
          <cell r="AQ872">
            <v>5867</v>
          </cell>
          <cell r="AR872">
            <v>9956</v>
          </cell>
          <cell r="AS872">
            <v>4439</v>
          </cell>
          <cell r="AT872">
            <v>2556</v>
          </cell>
          <cell r="AU872">
            <v>14732</v>
          </cell>
          <cell r="AV872">
            <v>3817</v>
          </cell>
          <cell r="AW872">
            <v>0</v>
          </cell>
          <cell r="AX872">
            <v>13962</v>
          </cell>
          <cell r="AY872">
            <v>3324</v>
          </cell>
          <cell r="AZ872">
            <v>3132</v>
          </cell>
          <cell r="BA872">
            <v>5456</v>
          </cell>
          <cell r="BB872">
            <v>0</v>
          </cell>
          <cell r="BC872">
            <v>63189</v>
          </cell>
          <cell r="BD872">
            <v>13490</v>
          </cell>
          <cell r="BE872">
            <v>18639</v>
          </cell>
          <cell r="BF872">
            <v>1460</v>
          </cell>
          <cell r="BG872">
            <v>9761</v>
          </cell>
          <cell r="BH872">
            <v>24770</v>
          </cell>
          <cell r="BI872">
            <v>8401</v>
          </cell>
          <cell r="BJ872">
            <v>13695</v>
          </cell>
          <cell r="BK872">
            <v>4260</v>
          </cell>
        </row>
        <row r="873">
          <cell r="L873" t="str">
            <v>8011231.822603</v>
          </cell>
          <cell r="M873">
            <v>1686</v>
          </cell>
          <cell r="N873">
            <v>3441</v>
          </cell>
          <cell r="O873">
            <v>9840</v>
          </cell>
          <cell r="P873">
            <v>10801</v>
          </cell>
          <cell r="Q873">
            <v>11641</v>
          </cell>
          <cell r="R873">
            <v>33408</v>
          </cell>
          <cell r="S873">
            <v>38197.5</v>
          </cell>
          <cell r="T873">
            <v>39792.5</v>
          </cell>
          <cell r="U873">
            <v>42855.5</v>
          </cell>
          <cell r="V873">
            <v>43623.5</v>
          </cell>
          <cell r="W873">
            <v>43623.5</v>
          </cell>
          <cell r="X873">
            <v>46362.5</v>
          </cell>
          <cell r="Y873">
            <v>0</v>
          </cell>
          <cell r="Z873">
            <v>13378</v>
          </cell>
          <cell r="AA873">
            <v>13378</v>
          </cell>
          <cell r="AB873">
            <v>30511</v>
          </cell>
          <cell r="AC873">
            <v>36059</v>
          </cell>
          <cell r="AD873">
            <v>39893</v>
          </cell>
          <cell r="AE873">
            <v>42119</v>
          </cell>
          <cell r="AF873">
            <v>43835</v>
          </cell>
          <cell r="AG873">
            <v>61366</v>
          </cell>
          <cell r="AH873">
            <v>67111</v>
          </cell>
          <cell r="AI873">
            <v>73571</v>
          </cell>
          <cell r="AJ873">
            <v>76619</v>
          </cell>
          <cell r="AK873">
            <v>979</v>
          </cell>
          <cell r="AL873">
            <v>0</v>
          </cell>
          <cell r="AM873">
            <v>1686</v>
          </cell>
          <cell r="AN873">
            <v>1755</v>
          </cell>
          <cell r="AO873">
            <v>6399</v>
          </cell>
          <cell r="AP873">
            <v>961</v>
          </cell>
          <cell r="AQ873">
            <v>840</v>
          </cell>
          <cell r="AR873">
            <v>21767</v>
          </cell>
          <cell r="AS873">
            <v>4789.5</v>
          </cell>
          <cell r="AT873">
            <v>1595</v>
          </cell>
          <cell r="AU873">
            <v>3063</v>
          </cell>
          <cell r="AV873">
            <v>768</v>
          </cell>
          <cell r="AW873">
            <v>0</v>
          </cell>
          <cell r="AX873">
            <v>2739</v>
          </cell>
          <cell r="AY873">
            <v>0</v>
          </cell>
          <cell r="AZ873">
            <v>13378</v>
          </cell>
          <cell r="BA873">
            <v>0</v>
          </cell>
          <cell r="BB873">
            <v>17133</v>
          </cell>
          <cell r="BC873">
            <v>5548</v>
          </cell>
          <cell r="BD873">
            <v>3834</v>
          </cell>
          <cell r="BE873">
            <v>2226</v>
          </cell>
          <cell r="BF873">
            <v>1716</v>
          </cell>
          <cell r="BG873">
            <v>17531</v>
          </cell>
          <cell r="BH873">
            <v>5745</v>
          </cell>
          <cell r="BI873">
            <v>6460</v>
          </cell>
          <cell r="BJ873">
            <v>3048</v>
          </cell>
          <cell r="BK873">
            <v>979</v>
          </cell>
        </row>
        <row r="874">
          <cell r="L874" t="str">
            <v>8011231.801101.OT</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0</v>
          </cell>
          <cell r="BK874">
            <v>0</v>
          </cell>
        </row>
        <row r="875">
          <cell r="L875" t="str">
            <v>8011231.802002</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0</v>
          </cell>
          <cell r="BK875">
            <v>0</v>
          </cell>
        </row>
        <row r="876">
          <cell r="L876" t="str">
            <v>8011231.814201.ELECT</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6125</v>
          </cell>
          <cell r="AK876">
            <v>4250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6125</v>
          </cell>
          <cell r="BK876">
            <v>4250</v>
          </cell>
        </row>
        <row r="877">
          <cell r="L877" t="str">
            <v>8011312.855401</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L878" t="str">
            <v>8011312.856201</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L879" t="str">
            <v>8011312.871001</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L880" t="str">
            <v>8011312.880001.ACTI</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L881" t="str">
            <v>8011312.880002</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0</v>
          </cell>
          <cell r="BK881">
            <v>0</v>
          </cell>
        </row>
        <row r="882">
          <cell r="L882" t="str">
            <v>8011312.881001.ADVT</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83">
          <cell r="L883" t="str">
            <v>8011312.881003</v>
          </cell>
          <cell r="M883">
            <v>2248198.58</v>
          </cell>
          <cell r="N883">
            <v>6918123.5800000001</v>
          </cell>
          <cell r="O883">
            <v>9729598.4399999995</v>
          </cell>
          <cell r="P883">
            <v>15566661.43</v>
          </cell>
          <cell r="Q883">
            <v>20755723.800000001</v>
          </cell>
          <cell r="R883">
            <v>22824736.060000002</v>
          </cell>
          <cell r="S883">
            <v>28399696.610000003</v>
          </cell>
          <cell r="T883">
            <v>32628244.960000001</v>
          </cell>
          <cell r="U883">
            <v>35970548.829999998</v>
          </cell>
          <cell r="V883">
            <v>38995402.229999997</v>
          </cell>
          <cell r="W883">
            <v>41605501.359999999</v>
          </cell>
          <cell r="X883">
            <v>41682109.299999997</v>
          </cell>
          <cell r="Y883">
            <v>1834553.98</v>
          </cell>
          <cell r="Z883">
            <v>5007335.1400000006</v>
          </cell>
          <cell r="AA883">
            <v>10253368.57</v>
          </cell>
          <cell r="AB883">
            <v>23933381.630000003</v>
          </cell>
          <cell r="AC883">
            <v>30822911.430000003</v>
          </cell>
          <cell r="AD883">
            <v>36967948.270000003</v>
          </cell>
          <cell r="AE883">
            <v>50135030.580000006</v>
          </cell>
          <cell r="AF883">
            <v>52556073.420000002</v>
          </cell>
          <cell r="AG883">
            <v>63388228.980000004</v>
          </cell>
          <cell r="AH883">
            <v>65058328.980000004</v>
          </cell>
          <cell r="AI883">
            <v>68768574.460000008</v>
          </cell>
          <cell r="AJ883">
            <v>53176477.520000011</v>
          </cell>
          <cell r="AK883">
            <v>4735800</v>
          </cell>
          <cell r="AL883">
            <v>0</v>
          </cell>
          <cell r="AM883">
            <v>2248198.58</v>
          </cell>
          <cell r="AN883">
            <v>4669925</v>
          </cell>
          <cell r="AO883">
            <v>2811474.86</v>
          </cell>
          <cell r="AP883">
            <v>5837062.9900000002</v>
          </cell>
          <cell r="AQ883">
            <v>5189062.37</v>
          </cell>
          <cell r="AR883">
            <v>2069012.26</v>
          </cell>
          <cell r="AS883">
            <v>5574960.5499999998</v>
          </cell>
          <cell r="AT883">
            <v>4228548.3499999996</v>
          </cell>
          <cell r="AU883">
            <v>3342303.87</v>
          </cell>
          <cell r="AV883">
            <v>3024853.4</v>
          </cell>
          <cell r="AW883">
            <v>2610099.13</v>
          </cell>
          <cell r="AX883">
            <v>76607.939999999944</v>
          </cell>
          <cell r="AY883">
            <v>1834553.98</v>
          </cell>
          <cell r="AZ883">
            <v>3172781.16</v>
          </cell>
          <cell r="BA883">
            <v>5246033.43</v>
          </cell>
          <cell r="BB883">
            <v>13680013.060000001</v>
          </cell>
          <cell r="BC883">
            <v>6889529.7999999998</v>
          </cell>
          <cell r="BD883">
            <v>6145036.8399999999</v>
          </cell>
          <cell r="BE883">
            <v>13167082.310000001</v>
          </cell>
          <cell r="BF883">
            <v>2421042.84</v>
          </cell>
          <cell r="BG883">
            <v>10832155.560000001</v>
          </cell>
          <cell r="BH883">
            <v>1670100</v>
          </cell>
          <cell r="BI883">
            <v>3710245.48</v>
          </cell>
          <cell r="BJ883">
            <v>-15592096.939999999</v>
          </cell>
          <cell r="BK883">
            <v>4735800</v>
          </cell>
        </row>
        <row r="884">
          <cell r="L884" t="str">
            <v>8011312.881007</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G884">
            <v>0</v>
          </cell>
          <cell r="BH884">
            <v>0</v>
          </cell>
          <cell r="BI884">
            <v>0</v>
          </cell>
          <cell r="BJ884">
            <v>0</v>
          </cell>
          <cell r="BK884">
            <v>0</v>
          </cell>
        </row>
        <row r="885">
          <cell r="L885" t="str">
            <v>8011312.881008</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G885">
            <v>0</v>
          </cell>
          <cell r="BH885">
            <v>0</v>
          </cell>
          <cell r="BI885">
            <v>0</v>
          </cell>
          <cell r="BJ885">
            <v>0</v>
          </cell>
          <cell r="BK885">
            <v>0</v>
          </cell>
        </row>
        <row r="886">
          <cell r="L886" t="str">
            <v>8011312.881009</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cell r="AO886">
            <v>0</v>
          </cell>
          <cell r="AP886">
            <v>0</v>
          </cell>
          <cell r="AQ886">
            <v>0</v>
          </cell>
          <cell r="AR886">
            <v>0</v>
          </cell>
          <cell r="AS886">
            <v>0</v>
          </cell>
          <cell r="AT886">
            <v>0</v>
          </cell>
          <cell r="AU886">
            <v>0</v>
          </cell>
          <cell r="AV886">
            <v>0</v>
          </cell>
          <cell r="AW886">
            <v>0</v>
          </cell>
          <cell r="AX886">
            <v>0</v>
          </cell>
          <cell r="AY886">
            <v>0</v>
          </cell>
          <cell r="AZ886">
            <v>0</v>
          </cell>
          <cell r="BA886">
            <v>0</v>
          </cell>
          <cell r="BB886">
            <v>0</v>
          </cell>
          <cell r="BC886">
            <v>0</v>
          </cell>
          <cell r="BD886">
            <v>0</v>
          </cell>
          <cell r="BE886">
            <v>0</v>
          </cell>
          <cell r="BF886">
            <v>0</v>
          </cell>
          <cell r="BG886">
            <v>0</v>
          </cell>
          <cell r="BH886">
            <v>0</v>
          </cell>
          <cell r="BI886">
            <v>0</v>
          </cell>
          <cell r="BJ886">
            <v>0</v>
          </cell>
          <cell r="BK886">
            <v>0</v>
          </cell>
        </row>
        <row r="887">
          <cell r="L887" t="str">
            <v>8011312.881010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G887">
            <v>0</v>
          </cell>
          <cell r="BH887">
            <v>0</v>
          </cell>
          <cell r="BI887">
            <v>0</v>
          </cell>
          <cell r="BJ887">
            <v>0</v>
          </cell>
          <cell r="BK887">
            <v>0</v>
          </cell>
        </row>
        <row r="888">
          <cell r="L888" t="str">
            <v>8011312.881011</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cell r="AI888">
            <v>0</v>
          </cell>
          <cell r="AJ888">
            <v>0</v>
          </cell>
          <cell r="AK888">
            <v>0</v>
          </cell>
          <cell r="AL888">
            <v>0</v>
          </cell>
          <cell r="AM888">
            <v>0</v>
          </cell>
          <cell r="AN888">
            <v>0</v>
          </cell>
          <cell r="AO888">
            <v>0</v>
          </cell>
          <cell r="AP888">
            <v>0</v>
          </cell>
          <cell r="AQ888">
            <v>0</v>
          </cell>
          <cell r="AR888">
            <v>0</v>
          </cell>
          <cell r="AS888">
            <v>0</v>
          </cell>
          <cell r="AT888">
            <v>0</v>
          </cell>
          <cell r="AU888">
            <v>0</v>
          </cell>
          <cell r="AV888">
            <v>0</v>
          </cell>
          <cell r="AW888">
            <v>0</v>
          </cell>
          <cell r="AX888">
            <v>0</v>
          </cell>
          <cell r="AY888">
            <v>0</v>
          </cell>
          <cell r="AZ888">
            <v>0</v>
          </cell>
          <cell r="BA888">
            <v>0</v>
          </cell>
          <cell r="BB888">
            <v>0</v>
          </cell>
          <cell r="BC888">
            <v>0</v>
          </cell>
          <cell r="BD888">
            <v>0</v>
          </cell>
          <cell r="BE888">
            <v>0</v>
          </cell>
          <cell r="BF888">
            <v>0</v>
          </cell>
          <cell r="BG888">
            <v>0</v>
          </cell>
          <cell r="BH888">
            <v>0</v>
          </cell>
          <cell r="BI888">
            <v>0</v>
          </cell>
          <cell r="BJ888">
            <v>0</v>
          </cell>
          <cell r="BK888">
            <v>0</v>
          </cell>
        </row>
        <row r="889">
          <cell r="L889" t="str">
            <v>8011312.881013</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G889">
            <v>0</v>
          </cell>
          <cell r="BH889">
            <v>0</v>
          </cell>
          <cell r="BI889">
            <v>0</v>
          </cell>
          <cell r="BJ889">
            <v>0</v>
          </cell>
          <cell r="BK889">
            <v>0</v>
          </cell>
        </row>
        <row r="890">
          <cell r="L890" t="str">
            <v>8011312.881014</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cell r="AI890">
            <v>0</v>
          </cell>
          <cell r="AJ890">
            <v>0</v>
          </cell>
          <cell r="AK890">
            <v>0</v>
          </cell>
          <cell r="AL890">
            <v>0</v>
          </cell>
          <cell r="AM890">
            <v>0</v>
          </cell>
          <cell r="AN890">
            <v>0</v>
          </cell>
          <cell r="AO890">
            <v>0</v>
          </cell>
          <cell r="AP890">
            <v>0</v>
          </cell>
          <cell r="AQ890">
            <v>0</v>
          </cell>
          <cell r="AR890">
            <v>0</v>
          </cell>
          <cell r="AS890">
            <v>0</v>
          </cell>
          <cell r="AT890">
            <v>0</v>
          </cell>
          <cell r="AU890">
            <v>0</v>
          </cell>
          <cell r="AV890">
            <v>0</v>
          </cell>
          <cell r="AW890">
            <v>0</v>
          </cell>
          <cell r="AX890">
            <v>0</v>
          </cell>
          <cell r="AY890">
            <v>0</v>
          </cell>
          <cell r="AZ890">
            <v>0</v>
          </cell>
          <cell r="BA890">
            <v>0</v>
          </cell>
          <cell r="BB890">
            <v>0</v>
          </cell>
          <cell r="BC890">
            <v>0</v>
          </cell>
          <cell r="BD890">
            <v>0</v>
          </cell>
          <cell r="BE890">
            <v>0</v>
          </cell>
          <cell r="BF890">
            <v>0</v>
          </cell>
          <cell r="BG890">
            <v>0</v>
          </cell>
          <cell r="BH890">
            <v>0</v>
          </cell>
          <cell r="BI890">
            <v>0</v>
          </cell>
          <cell r="BJ890">
            <v>0</v>
          </cell>
          <cell r="BK890">
            <v>0</v>
          </cell>
        </row>
        <row r="891">
          <cell r="L891" t="str">
            <v>8011312.881012</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G891">
            <v>0</v>
          </cell>
          <cell r="BH891">
            <v>0</v>
          </cell>
          <cell r="BI891">
            <v>0</v>
          </cell>
          <cell r="BJ891">
            <v>0</v>
          </cell>
          <cell r="BK891">
            <v>0</v>
          </cell>
        </row>
        <row r="892">
          <cell r="L892" t="str">
            <v>8011312.891603</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G892">
            <v>0</v>
          </cell>
          <cell r="BH892">
            <v>0</v>
          </cell>
          <cell r="BI892">
            <v>0</v>
          </cell>
          <cell r="BJ892">
            <v>0</v>
          </cell>
          <cell r="BK892">
            <v>0</v>
          </cell>
        </row>
        <row r="893">
          <cell r="L893" t="str">
            <v>8011312.880001.DPR</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0</v>
          </cell>
          <cell r="BK893">
            <v>0</v>
          </cell>
        </row>
        <row r="894">
          <cell r="L894" t="str">
            <v>8011312.891602</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0</v>
          </cell>
          <cell r="BK894">
            <v>0</v>
          </cell>
        </row>
        <row r="895">
          <cell r="L895" t="str">
            <v>8011312.881002</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v>0</v>
          </cell>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0</v>
          </cell>
          <cell r="BK895">
            <v>0</v>
          </cell>
        </row>
        <row r="896">
          <cell r="L896" t="str">
            <v>8011312.880003</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0</v>
          </cell>
          <cell r="BK896">
            <v>0</v>
          </cell>
        </row>
        <row r="897">
          <cell r="L897" t="str">
            <v>8011451.801101.BASIC</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160319</v>
          </cell>
          <cell r="AJ897">
            <v>325327.3</v>
          </cell>
          <cell r="AK897">
            <v>189078</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160319</v>
          </cell>
          <cell r="BJ897">
            <v>165008.29999999999</v>
          </cell>
          <cell r="BK897">
            <v>189078</v>
          </cell>
        </row>
        <row r="898">
          <cell r="L898" t="str">
            <v>8011451.801101.BP</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L899" t="str">
            <v>8011451.801101.DA</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81098</v>
          </cell>
          <cell r="AJ899">
            <v>164855.12</v>
          </cell>
          <cell r="AK899">
            <v>83757.119999999995</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81098</v>
          </cell>
          <cell r="BJ899">
            <v>83757.119999999995</v>
          </cell>
          <cell r="BK899">
            <v>83757.119999999995</v>
          </cell>
        </row>
        <row r="900">
          <cell r="L900" t="str">
            <v>8011451.801101.DASE</v>
          </cell>
          <cell r="M900">
            <v>48540</v>
          </cell>
          <cell r="N900">
            <v>97080</v>
          </cell>
          <cell r="O900">
            <v>145620</v>
          </cell>
          <cell r="P900">
            <v>194160</v>
          </cell>
          <cell r="Q900">
            <v>242700</v>
          </cell>
          <cell r="R900">
            <v>291240</v>
          </cell>
          <cell r="S900">
            <v>339780</v>
          </cell>
          <cell r="T900">
            <v>388320</v>
          </cell>
          <cell r="U900">
            <v>0</v>
          </cell>
          <cell r="V900">
            <v>0</v>
          </cell>
          <cell r="W900">
            <v>0</v>
          </cell>
          <cell r="X900">
            <v>0</v>
          </cell>
          <cell r="Y900">
            <v>22030</v>
          </cell>
          <cell r="Z900">
            <v>44060</v>
          </cell>
          <cell r="AA900">
            <v>66090</v>
          </cell>
          <cell r="AB900">
            <v>88120</v>
          </cell>
          <cell r="AC900">
            <v>110150</v>
          </cell>
          <cell r="AD900">
            <v>132180</v>
          </cell>
          <cell r="AE900">
            <v>154210</v>
          </cell>
          <cell r="AF900">
            <v>176240</v>
          </cell>
          <cell r="AG900">
            <v>0</v>
          </cell>
          <cell r="AH900">
            <v>0</v>
          </cell>
          <cell r="AI900">
            <v>0</v>
          </cell>
          <cell r="AJ900">
            <v>0</v>
          </cell>
          <cell r="AK900">
            <v>4199</v>
          </cell>
          <cell r="AL900">
            <v>0</v>
          </cell>
          <cell r="AM900">
            <v>48540</v>
          </cell>
          <cell r="AN900">
            <v>48540</v>
          </cell>
          <cell r="AO900">
            <v>48540</v>
          </cell>
          <cell r="AP900">
            <v>48540</v>
          </cell>
          <cell r="AQ900">
            <v>48540</v>
          </cell>
          <cell r="AR900">
            <v>48540</v>
          </cell>
          <cell r="AS900">
            <v>48540</v>
          </cell>
          <cell r="AT900">
            <v>48540</v>
          </cell>
          <cell r="AU900">
            <v>-388320</v>
          </cell>
          <cell r="AV900">
            <v>0</v>
          </cell>
          <cell r="AW900">
            <v>0</v>
          </cell>
          <cell r="AX900">
            <v>0</v>
          </cell>
          <cell r="AY900">
            <v>22030</v>
          </cell>
          <cell r="AZ900">
            <v>22030</v>
          </cell>
          <cell r="BA900">
            <v>22030</v>
          </cell>
          <cell r="BB900">
            <v>22030</v>
          </cell>
          <cell r="BC900">
            <v>22030</v>
          </cell>
          <cell r="BD900">
            <v>22030</v>
          </cell>
          <cell r="BE900">
            <v>22030</v>
          </cell>
          <cell r="BF900">
            <v>22030</v>
          </cell>
          <cell r="BG900">
            <v>-176240</v>
          </cell>
          <cell r="BH900">
            <v>0</v>
          </cell>
          <cell r="BI900">
            <v>0</v>
          </cell>
          <cell r="BJ900">
            <v>0</v>
          </cell>
          <cell r="BK900">
            <v>4199</v>
          </cell>
        </row>
        <row r="901">
          <cell r="L901" t="str">
            <v>8011451.801101.FIELD</v>
          </cell>
          <cell r="M901">
            <v>0</v>
          </cell>
          <cell r="N901">
            <v>13400</v>
          </cell>
          <cell r="O901">
            <v>22400</v>
          </cell>
          <cell r="P901">
            <v>31000</v>
          </cell>
          <cell r="Q901">
            <v>31000</v>
          </cell>
          <cell r="R901">
            <v>49800</v>
          </cell>
          <cell r="S901">
            <v>49800</v>
          </cell>
          <cell r="T901">
            <v>49800</v>
          </cell>
          <cell r="U901">
            <v>49800</v>
          </cell>
          <cell r="V901">
            <v>49800</v>
          </cell>
          <cell r="W901">
            <v>49800</v>
          </cell>
          <cell r="X901">
            <v>123062</v>
          </cell>
          <cell r="Y901">
            <v>0</v>
          </cell>
          <cell r="Z901">
            <v>0</v>
          </cell>
          <cell r="AA901">
            <v>19000</v>
          </cell>
          <cell r="AB901">
            <v>29400</v>
          </cell>
          <cell r="AC901">
            <v>38400</v>
          </cell>
          <cell r="AD901">
            <v>47000</v>
          </cell>
          <cell r="AE901">
            <v>51400</v>
          </cell>
          <cell r="AF901">
            <v>51400</v>
          </cell>
          <cell r="AG901">
            <v>56200</v>
          </cell>
          <cell r="AH901">
            <v>94175</v>
          </cell>
          <cell r="AI901">
            <v>97775</v>
          </cell>
          <cell r="AJ901">
            <v>113575</v>
          </cell>
          <cell r="AK901">
            <v>13825</v>
          </cell>
          <cell r="AL901">
            <v>0</v>
          </cell>
          <cell r="AM901">
            <v>0</v>
          </cell>
          <cell r="AN901">
            <v>13400</v>
          </cell>
          <cell r="AO901">
            <v>9000</v>
          </cell>
          <cell r="AP901">
            <v>8600</v>
          </cell>
          <cell r="AQ901">
            <v>0</v>
          </cell>
          <cell r="AR901">
            <v>18800</v>
          </cell>
          <cell r="AS901">
            <v>0</v>
          </cell>
          <cell r="AT901">
            <v>0</v>
          </cell>
          <cell r="AU901">
            <v>0</v>
          </cell>
          <cell r="AV901">
            <v>0</v>
          </cell>
          <cell r="AW901">
            <v>0</v>
          </cell>
          <cell r="AX901">
            <v>73262</v>
          </cell>
          <cell r="AY901">
            <v>0</v>
          </cell>
          <cell r="AZ901">
            <v>0</v>
          </cell>
          <cell r="BA901">
            <v>19000</v>
          </cell>
          <cell r="BB901">
            <v>10400</v>
          </cell>
          <cell r="BC901">
            <v>9000</v>
          </cell>
          <cell r="BD901">
            <v>8600</v>
          </cell>
          <cell r="BE901">
            <v>4400</v>
          </cell>
          <cell r="BF901">
            <v>0</v>
          </cell>
          <cell r="BG901">
            <v>4800</v>
          </cell>
          <cell r="BH901">
            <v>37975</v>
          </cell>
          <cell r="BI901">
            <v>3600</v>
          </cell>
          <cell r="BJ901">
            <v>15800</v>
          </cell>
          <cell r="BK901">
            <v>13825</v>
          </cell>
        </row>
        <row r="902">
          <cell r="L902" t="str">
            <v>8011451.801101.HOUSE</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0</v>
          </cell>
          <cell r="BK902">
            <v>0</v>
          </cell>
        </row>
        <row r="903">
          <cell r="L903" t="str">
            <v>8011451.801101.LAUN</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v>0</v>
          </cell>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0</v>
          </cell>
          <cell r="BK903">
            <v>0</v>
          </cell>
        </row>
        <row r="904">
          <cell r="L904" t="str">
            <v>8011451.801101.LEAV</v>
          </cell>
          <cell r="M904">
            <v>28807</v>
          </cell>
          <cell r="N904">
            <v>57614</v>
          </cell>
          <cell r="O904">
            <v>86421</v>
          </cell>
          <cell r="P904">
            <v>115228</v>
          </cell>
          <cell r="Q904">
            <v>144035</v>
          </cell>
          <cell r="R904">
            <v>172842</v>
          </cell>
          <cell r="S904">
            <v>201649</v>
          </cell>
          <cell r="T904">
            <v>230456</v>
          </cell>
          <cell r="U904">
            <v>259263</v>
          </cell>
          <cell r="V904">
            <v>288070</v>
          </cell>
          <cell r="W904">
            <v>316877</v>
          </cell>
          <cell r="X904">
            <v>0</v>
          </cell>
          <cell r="Y904">
            <v>13882</v>
          </cell>
          <cell r="Z904">
            <v>27764</v>
          </cell>
          <cell r="AA904">
            <v>41646</v>
          </cell>
          <cell r="AB904">
            <v>55528</v>
          </cell>
          <cell r="AC904">
            <v>69410</v>
          </cell>
          <cell r="AD904">
            <v>83292</v>
          </cell>
          <cell r="AE904">
            <v>97174</v>
          </cell>
          <cell r="AF904">
            <v>111056</v>
          </cell>
          <cell r="AG904">
            <v>247093</v>
          </cell>
          <cell r="AH904">
            <v>260975</v>
          </cell>
          <cell r="AI904">
            <v>274857</v>
          </cell>
          <cell r="AJ904">
            <v>203818</v>
          </cell>
          <cell r="AK904">
            <v>0</v>
          </cell>
          <cell r="AL904">
            <v>0</v>
          </cell>
          <cell r="AM904">
            <v>28807</v>
          </cell>
          <cell r="AN904">
            <v>28807</v>
          </cell>
          <cell r="AO904">
            <v>28807</v>
          </cell>
          <cell r="AP904">
            <v>28807</v>
          </cell>
          <cell r="AQ904">
            <v>28807</v>
          </cell>
          <cell r="AR904">
            <v>28807</v>
          </cell>
          <cell r="AS904">
            <v>28807</v>
          </cell>
          <cell r="AT904">
            <v>28807</v>
          </cell>
          <cell r="AU904">
            <v>28807</v>
          </cell>
          <cell r="AV904">
            <v>28807</v>
          </cell>
          <cell r="AW904">
            <v>28807</v>
          </cell>
          <cell r="AX904">
            <v>-316877</v>
          </cell>
          <cell r="AY904">
            <v>13882</v>
          </cell>
          <cell r="AZ904">
            <v>13882</v>
          </cell>
          <cell r="BA904">
            <v>13882</v>
          </cell>
          <cell r="BB904">
            <v>13882</v>
          </cell>
          <cell r="BC904">
            <v>13882</v>
          </cell>
          <cell r="BD904">
            <v>13882</v>
          </cell>
          <cell r="BE904">
            <v>13882</v>
          </cell>
          <cell r="BF904">
            <v>13882</v>
          </cell>
          <cell r="BG904">
            <v>136037</v>
          </cell>
          <cell r="BH904">
            <v>13882</v>
          </cell>
          <cell r="BI904">
            <v>13882</v>
          </cell>
          <cell r="BJ904">
            <v>-71039</v>
          </cell>
          <cell r="BK904">
            <v>0</v>
          </cell>
        </row>
        <row r="905">
          <cell r="L905" t="str">
            <v>8011451.801101.OT</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0</v>
          </cell>
          <cell r="BK905">
            <v>0</v>
          </cell>
        </row>
        <row r="906">
          <cell r="L906" t="str">
            <v>8011451.801101.OTH</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0</v>
          </cell>
          <cell r="BK906">
            <v>0</v>
          </cell>
        </row>
        <row r="907">
          <cell r="L907" t="str">
            <v>8011451.801101.PF</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7032</v>
          </cell>
          <cell r="AJ907">
            <v>14203.27</v>
          </cell>
          <cell r="AK907">
            <v>8272</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7032</v>
          </cell>
          <cell r="BJ907">
            <v>7171.27</v>
          </cell>
          <cell r="BK907">
            <v>8272</v>
          </cell>
        </row>
        <row r="908">
          <cell r="L908" t="str">
            <v>8011451.801101.TEA</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v>0</v>
          </cell>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0</v>
          </cell>
          <cell r="BK908">
            <v>0</v>
          </cell>
        </row>
        <row r="909">
          <cell r="L909" t="str">
            <v>8011451.801102.BASIC</v>
          </cell>
          <cell r="M909">
            <v>22132</v>
          </cell>
          <cell r="N909">
            <v>44264</v>
          </cell>
          <cell r="O909">
            <v>66396</v>
          </cell>
          <cell r="P909">
            <v>102803</v>
          </cell>
          <cell r="Q909">
            <v>128503</v>
          </cell>
          <cell r="R909">
            <v>154203</v>
          </cell>
          <cell r="S909">
            <v>179903</v>
          </cell>
          <cell r="T909">
            <v>206303</v>
          </cell>
          <cell r="U909">
            <v>233900</v>
          </cell>
          <cell r="V909">
            <v>260300</v>
          </cell>
          <cell r="W909">
            <v>286700</v>
          </cell>
          <cell r="X909">
            <v>313100</v>
          </cell>
          <cell r="Y909">
            <v>28248</v>
          </cell>
          <cell r="Z909">
            <v>56496</v>
          </cell>
          <cell r="AA909">
            <v>84744</v>
          </cell>
          <cell r="AB909">
            <v>112992</v>
          </cell>
          <cell r="AC909">
            <v>143351</v>
          </cell>
          <cell r="AD909">
            <v>181605</v>
          </cell>
          <cell r="AE909">
            <v>219859</v>
          </cell>
          <cell r="AF909">
            <v>258113</v>
          </cell>
          <cell r="AG909">
            <v>296367</v>
          </cell>
          <cell r="AH909">
            <v>334621</v>
          </cell>
          <cell r="AI909">
            <v>372875</v>
          </cell>
          <cell r="AJ909">
            <v>411129</v>
          </cell>
          <cell r="AK909">
            <v>44757</v>
          </cell>
          <cell r="AL909">
            <v>0</v>
          </cell>
          <cell r="AM909">
            <v>22132</v>
          </cell>
          <cell r="AN909">
            <v>22132</v>
          </cell>
          <cell r="AO909">
            <v>22132</v>
          </cell>
          <cell r="AP909">
            <v>36407</v>
          </cell>
          <cell r="AQ909">
            <v>25700</v>
          </cell>
          <cell r="AR909">
            <v>25700</v>
          </cell>
          <cell r="AS909">
            <v>25700</v>
          </cell>
          <cell r="AT909">
            <v>26400</v>
          </cell>
          <cell r="AU909">
            <v>27597</v>
          </cell>
          <cell r="AV909">
            <v>26400</v>
          </cell>
          <cell r="AW909">
            <v>26400</v>
          </cell>
          <cell r="AX909">
            <v>26400</v>
          </cell>
          <cell r="AY909">
            <v>28248</v>
          </cell>
          <cell r="AZ909">
            <v>28248</v>
          </cell>
          <cell r="BA909">
            <v>28248</v>
          </cell>
          <cell r="BB909">
            <v>28248</v>
          </cell>
          <cell r="BC909">
            <v>30359</v>
          </cell>
          <cell r="BD909">
            <v>38254</v>
          </cell>
          <cell r="BE909">
            <v>38254</v>
          </cell>
          <cell r="BF909">
            <v>38254</v>
          </cell>
          <cell r="BG909">
            <v>38254</v>
          </cell>
          <cell r="BH909">
            <v>38254</v>
          </cell>
          <cell r="BI909">
            <v>38254</v>
          </cell>
          <cell r="BJ909">
            <v>38254</v>
          </cell>
          <cell r="BK909">
            <v>44757</v>
          </cell>
        </row>
        <row r="910">
          <cell r="L910" t="str">
            <v>8011451.801102.DA</v>
          </cell>
          <cell r="M910">
            <v>3550</v>
          </cell>
          <cell r="N910">
            <v>7100</v>
          </cell>
          <cell r="O910">
            <v>10650</v>
          </cell>
          <cell r="P910">
            <v>14200</v>
          </cell>
          <cell r="Q910">
            <v>17750</v>
          </cell>
          <cell r="R910">
            <v>21300</v>
          </cell>
          <cell r="S910">
            <v>24850</v>
          </cell>
          <cell r="T910">
            <v>28400</v>
          </cell>
          <cell r="U910">
            <v>31950</v>
          </cell>
          <cell r="V910">
            <v>35500</v>
          </cell>
          <cell r="W910">
            <v>39050</v>
          </cell>
          <cell r="X910">
            <v>42600</v>
          </cell>
          <cell r="Y910">
            <v>9994</v>
          </cell>
          <cell r="Z910">
            <v>19988</v>
          </cell>
          <cell r="AA910">
            <v>29982</v>
          </cell>
          <cell r="AB910">
            <v>39976</v>
          </cell>
          <cell r="AC910">
            <v>52120</v>
          </cell>
          <cell r="AD910">
            <v>72108</v>
          </cell>
          <cell r="AE910">
            <v>92096</v>
          </cell>
          <cell r="AF910">
            <v>112084</v>
          </cell>
          <cell r="AG910">
            <v>132072</v>
          </cell>
          <cell r="AH910">
            <v>152060</v>
          </cell>
          <cell r="AI910">
            <v>172048</v>
          </cell>
          <cell r="AJ910">
            <v>192036</v>
          </cell>
          <cell r="AK910">
            <v>19988</v>
          </cell>
          <cell r="AL910">
            <v>0</v>
          </cell>
          <cell r="AM910">
            <v>3550</v>
          </cell>
          <cell r="AN910">
            <v>3550</v>
          </cell>
          <cell r="AO910">
            <v>3550</v>
          </cell>
          <cell r="AP910">
            <v>3550</v>
          </cell>
          <cell r="AQ910">
            <v>3550</v>
          </cell>
          <cell r="AR910">
            <v>3550</v>
          </cell>
          <cell r="AS910">
            <v>3550</v>
          </cell>
          <cell r="AT910">
            <v>3550</v>
          </cell>
          <cell r="AU910">
            <v>3550</v>
          </cell>
          <cell r="AV910">
            <v>3550</v>
          </cell>
          <cell r="AW910">
            <v>3550</v>
          </cell>
          <cell r="AX910">
            <v>3550</v>
          </cell>
          <cell r="AY910">
            <v>9994</v>
          </cell>
          <cell r="AZ910">
            <v>9994</v>
          </cell>
          <cell r="BA910">
            <v>9994</v>
          </cell>
          <cell r="BB910">
            <v>9994</v>
          </cell>
          <cell r="BC910">
            <v>12144</v>
          </cell>
          <cell r="BD910">
            <v>19988</v>
          </cell>
          <cell r="BE910">
            <v>19988</v>
          </cell>
          <cell r="BF910">
            <v>19988</v>
          </cell>
          <cell r="BG910">
            <v>19988</v>
          </cell>
          <cell r="BH910">
            <v>19988</v>
          </cell>
          <cell r="BI910">
            <v>19988</v>
          </cell>
          <cell r="BJ910">
            <v>19988</v>
          </cell>
          <cell r="BK910">
            <v>19988</v>
          </cell>
        </row>
        <row r="911">
          <cell r="L911" t="str">
            <v>8011451.801102.DASE</v>
          </cell>
          <cell r="M911">
            <v>0</v>
          </cell>
          <cell r="N911">
            <v>0</v>
          </cell>
          <cell r="O911">
            <v>0</v>
          </cell>
          <cell r="P911">
            <v>0</v>
          </cell>
          <cell r="Q911">
            <v>0</v>
          </cell>
          <cell r="R911">
            <v>0</v>
          </cell>
          <cell r="S911">
            <v>0</v>
          </cell>
          <cell r="T911">
            <v>0</v>
          </cell>
          <cell r="U911">
            <v>26400</v>
          </cell>
          <cell r="V911">
            <v>26400</v>
          </cell>
          <cell r="W911">
            <v>26400</v>
          </cell>
          <cell r="X911">
            <v>26400</v>
          </cell>
          <cell r="Y911">
            <v>0</v>
          </cell>
          <cell r="Z911">
            <v>0</v>
          </cell>
          <cell r="AA911">
            <v>0</v>
          </cell>
          <cell r="AB911">
            <v>0</v>
          </cell>
          <cell r="AC911">
            <v>0</v>
          </cell>
          <cell r="AD911">
            <v>0</v>
          </cell>
          <cell r="AE911">
            <v>0</v>
          </cell>
          <cell r="AF911">
            <v>0</v>
          </cell>
          <cell r="AG911">
            <v>33251</v>
          </cell>
          <cell r="AH911">
            <v>33251</v>
          </cell>
          <cell r="AI911">
            <v>33251</v>
          </cell>
          <cell r="AJ911">
            <v>33251</v>
          </cell>
          <cell r="AK911">
            <v>4973</v>
          </cell>
          <cell r="AL911">
            <v>0</v>
          </cell>
          <cell r="AM911">
            <v>0</v>
          </cell>
          <cell r="AN911">
            <v>0</v>
          </cell>
          <cell r="AO911">
            <v>0</v>
          </cell>
          <cell r="AP911">
            <v>0</v>
          </cell>
          <cell r="AQ911">
            <v>0</v>
          </cell>
          <cell r="AR911">
            <v>0</v>
          </cell>
          <cell r="AS911">
            <v>0</v>
          </cell>
          <cell r="AT911">
            <v>0</v>
          </cell>
          <cell r="AU911">
            <v>26400</v>
          </cell>
          <cell r="AV911">
            <v>0</v>
          </cell>
          <cell r="AW911">
            <v>0</v>
          </cell>
          <cell r="AX911">
            <v>0</v>
          </cell>
          <cell r="AY911">
            <v>0</v>
          </cell>
          <cell r="AZ911">
            <v>0</v>
          </cell>
          <cell r="BA911">
            <v>0</v>
          </cell>
          <cell r="BB911">
            <v>0</v>
          </cell>
          <cell r="BC911">
            <v>0</v>
          </cell>
          <cell r="BD911">
            <v>0</v>
          </cell>
          <cell r="BE911">
            <v>0</v>
          </cell>
          <cell r="BF911">
            <v>0</v>
          </cell>
          <cell r="BG911">
            <v>33251</v>
          </cell>
          <cell r="BH911">
            <v>0</v>
          </cell>
          <cell r="BI911">
            <v>0</v>
          </cell>
          <cell r="BJ911">
            <v>0</v>
          </cell>
          <cell r="BK911">
            <v>4973</v>
          </cell>
        </row>
        <row r="912">
          <cell r="L912" t="str">
            <v>8011451.801102.FIELD</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L913" t="str">
            <v>8011451.801102.HOUSE</v>
          </cell>
          <cell r="M913">
            <v>1150</v>
          </cell>
          <cell r="N913">
            <v>2300</v>
          </cell>
          <cell r="O913">
            <v>3450</v>
          </cell>
          <cell r="P913">
            <v>5240</v>
          </cell>
          <cell r="Q913">
            <v>6550</v>
          </cell>
          <cell r="R913">
            <v>7860</v>
          </cell>
          <cell r="S913">
            <v>9170</v>
          </cell>
          <cell r="T913">
            <v>10620</v>
          </cell>
          <cell r="U913">
            <v>12309</v>
          </cell>
          <cell r="V913">
            <v>13759</v>
          </cell>
          <cell r="W913">
            <v>15209</v>
          </cell>
          <cell r="X913">
            <v>16659</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1150</v>
          </cell>
          <cell r="AN913">
            <v>1150</v>
          </cell>
          <cell r="AO913">
            <v>1150</v>
          </cell>
          <cell r="AP913">
            <v>1790</v>
          </cell>
          <cell r="AQ913">
            <v>1310</v>
          </cell>
          <cell r="AR913">
            <v>1310</v>
          </cell>
          <cell r="AS913">
            <v>1310</v>
          </cell>
          <cell r="AT913">
            <v>1450</v>
          </cell>
          <cell r="AU913">
            <v>1689</v>
          </cell>
          <cell r="AV913">
            <v>1450</v>
          </cell>
          <cell r="AW913">
            <v>1450</v>
          </cell>
          <cell r="AX913">
            <v>1450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L914" t="str">
            <v>8011451.801102.LAUN</v>
          </cell>
          <cell r="M914">
            <v>100</v>
          </cell>
          <cell r="N914">
            <v>200</v>
          </cell>
          <cell r="O914">
            <v>300</v>
          </cell>
          <cell r="P914">
            <v>2960</v>
          </cell>
          <cell r="Q914">
            <v>3700</v>
          </cell>
          <cell r="R914">
            <v>4440</v>
          </cell>
          <cell r="S914">
            <v>5180</v>
          </cell>
          <cell r="T914">
            <v>5920</v>
          </cell>
          <cell r="U914">
            <v>6660</v>
          </cell>
          <cell r="V914">
            <v>7400</v>
          </cell>
          <cell r="W914">
            <v>8140</v>
          </cell>
          <cell r="X914">
            <v>8880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100</v>
          </cell>
          <cell r="AN914">
            <v>100</v>
          </cell>
          <cell r="AO914">
            <v>100</v>
          </cell>
          <cell r="AP914">
            <v>2660</v>
          </cell>
          <cell r="AQ914">
            <v>740</v>
          </cell>
          <cell r="AR914">
            <v>740</v>
          </cell>
          <cell r="AS914">
            <v>740</v>
          </cell>
          <cell r="AT914">
            <v>740</v>
          </cell>
          <cell r="AU914">
            <v>740</v>
          </cell>
          <cell r="AV914">
            <v>740</v>
          </cell>
          <cell r="AW914">
            <v>740</v>
          </cell>
          <cell r="AX914">
            <v>740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L915" t="str">
            <v>8011451.801102.LEAV</v>
          </cell>
          <cell r="M915">
            <v>0</v>
          </cell>
          <cell r="N915">
            <v>0</v>
          </cell>
          <cell r="O915">
            <v>0</v>
          </cell>
          <cell r="P915">
            <v>0</v>
          </cell>
          <cell r="Q915">
            <v>0</v>
          </cell>
          <cell r="R915">
            <v>0</v>
          </cell>
          <cell r="S915">
            <v>0</v>
          </cell>
          <cell r="T915">
            <v>0</v>
          </cell>
          <cell r="U915">
            <v>0</v>
          </cell>
          <cell r="V915">
            <v>0</v>
          </cell>
          <cell r="W915">
            <v>0</v>
          </cell>
          <cell r="X915">
            <v>23419</v>
          </cell>
          <cell r="Y915">
            <v>0</v>
          </cell>
          <cell r="Z915">
            <v>0</v>
          </cell>
          <cell r="AA915">
            <v>0</v>
          </cell>
          <cell r="AB915">
            <v>0</v>
          </cell>
          <cell r="AC915">
            <v>0</v>
          </cell>
          <cell r="AD915">
            <v>0</v>
          </cell>
          <cell r="AE915">
            <v>0</v>
          </cell>
          <cell r="AF915">
            <v>0</v>
          </cell>
          <cell r="AG915">
            <v>0</v>
          </cell>
          <cell r="AH915">
            <v>0</v>
          </cell>
          <cell r="AI915">
            <v>0</v>
          </cell>
          <cell r="AJ915">
            <v>229495</v>
          </cell>
          <cell r="AK915">
            <v>4201</v>
          </cell>
          <cell r="AL915">
            <v>0</v>
          </cell>
          <cell r="AM915">
            <v>0</v>
          </cell>
          <cell r="AN915">
            <v>0</v>
          </cell>
          <cell r="AO915">
            <v>0</v>
          </cell>
          <cell r="AP915">
            <v>0</v>
          </cell>
          <cell r="AQ915">
            <v>0</v>
          </cell>
          <cell r="AR915">
            <v>0</v>
          </cell>
          <cell r="AS915">
            <v>0</v>
          </cell>
          <cell r="AT915">
            <v>0</v>
          </cell>
          <cell r="AU915">
            <v>0</v>
          </cell>
          <cell r="AV915">
            <v>0</v>
          </cell>
          <cell r="AW915">
            <v>0</v>
          </cell>
          <cell r="AX915">
            <v>23419</v>
          </cell>
          <cell r="AY915">
            <v>0</v>
          </cell>
          <cell r="AZ915">
            <v>0</v>
          </cell>
          <cell r="BA915">
            <v>0</v>
          </cell>
          <cell r="BB915">
            <v>0</v>
          </cell>
          <cell r="BC915">
            <v>0</v>
          </cell>
          <cell r="BD915">
            <v>0</v>
          </cell>
          <cell r="BE915">
            <v>0</v>
          </cell>
          <cell r="BF915">
            <v>0</v>
          </cell>
          <cell r="BG915">
            <v>0</v>
          </cell>
          <cell r="BH915">
            <v>0</v>
          </cell>
          <cell r="BI915">
            <v>0</v>
          </cell>
          <cell r="BJ915">
            <v>229495</v>
          </cell>
          <cell r="BK915">
            <v>4201</v>
          </cell>
        </row>
        <row r="916">
          <cell r="L916" t="str">
            <v>8011451.801102.OT</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0</v>
          </cell>
          <cell r="BK916">
            <v>0</v>
          </cell>
        </row>
        <row r="917">
          <cell r="L917" t="str">
            <v>8011451.801102.OTH</v>
          </cell>
          <cell r="M917">
            <v>354</v>
          </cell>
          <cell r="N917">
            <v>708</v>
          </cell>
          <cell r="O917">
            <v>1062</v>
          </cell>
          <cell r="P917">
            <v>1416</v>
          </cell>
          <cell r="Q917">
            <v>1770</v>
          </cell>
          <cell r="R917">
            <v>2124</v>
          </cell>
          <cell r="S917">
            <v>2478</v>
          </cell>
          <cell r="T917">
            <v>2832</v>
          </cell>
          <cell r="U917">
            <v>3186</v>
          </cell>
          <cell r="V917">
            <v>3540</v>
          </cell>
          <cell r="W917">
            <v>3894</v>
          </cell>
          <cell r="X917">
            <v>4248</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354</v>
          </cell>
          <cell r="AN917">
            <v>354</v>
          </cell>
          <cell r="AO917">
            <v>354</v>
          </cell>
          <cell r="AP917">
            <v>354</v>
          </cell>
          <cell r="AQ917">
            <v>354</v>
          </cell>
          <cell r="AR917">
            <v>354</v>
          </cell>
          <cell r="AS917">
            <v>354</v>
          </cell>
          <cell r="AT917">
            <v>354</v>
          </cell>
          <cell r="AU917">
            <v>354</v>
          </cell>
          <cell r="AV917">
            <v>354</v>
          </cell>
          <cell r="AW917">
            <v>354</v>
          </cell>
          <cell r="AX917">
            <v>354</v>
          </cell>
          <cell r="AY917">
            <v>0</v>
          </cell>
          <cell r="AZ917">
            <v>0</v>
          </cell>
          <cell r="BA917">
            <v>0</v>
          </cell>
          <cell r="BB917">
            <v>0</v>
          </cell>
          <cell r="BC917">
            <v>0</v>
          </cell>
          <cell r="BD917">
            <v>0</v>
          </cell>
          <cell r="BE917">
            <v>0</v>
          </cell>
          <cell r="BF917">
            <v>0</v>
          </cell>
          <cell r="BG917">
            <v>0</v>
          </cell>
          <cell r="BH917">
            <v>0</v>
          </cell>
          <cell r="BI917">
            <v>0</v>
          </cell>
          <cell r="BJ917">
            <v>0</v>
          </cell>
          <cell r="BK917">
            <v>0</v>
          </cell>
        </row>
        <row r="918">
          <cell r="L918" t="str">
            <v>8011451.801102.PF</v>
          </cell>
          <cell r="M918">
            <v>2213</v>
          </cell>
          <cell r="N918">
            <v>4426</v>
          </cell>
          <cell r="O918">
            <v>6639</v>
          </cell>
          <cell r="P918">
            <v>10280</v>
          </cell>
          <cell r="Q918">
            <v>12850</v>
          </cell>
          <cell r="R918">
            <v>15420</v>
          </cell>
          <cell r="S918">
            <v>17990</v>
          </cell>
          <cell r="T918">
            <v>20630</v>
          </cell>
          <cell r="U918">
            <v>23390</v>
          </cell>
          <cell r="V918">
            <v>26030</v>
          </cell>
          <cell r="W918">
            <v>28670</v>
          </cell>
          <cell r="X918">
            <v>31310</v>
          </cell>
          <cell r="Y918">
            <v>2825</v>
          </cell>
          <cell r="Z918">
            <v>5650</v>
          </cell>
          <cell r="AA918">
            <v>8475</v>
          </cell>
          <cell r="AB918">
            <v>11300</v>
          </cell>
          <cell r="AC918">
            <v>14125</v>
          </cell>
          <cell r="AD918">
            <v>16950</v>
          </cell>
          <cell r="AE918">
            <v>19775</v>
          </cell>
          <cell r="AF918">
            <v>22600</v>
          </cell>
          <cell r="AG918">
            <v>25425</v>
          </cell>
          <cell r="AH918">
            <v>28250</v>
          </cell>
          <cell r="AI918">
            <v>31075</v>
          </cell>
          <cell r="AJ918">
            <v>34901</v>
          </cell>
          <cell r="AK918">
            <v>4476</v>
          </cell>
          <cell r="AL918">
            <v>0</v>
          </cell>
          <cell r="AM918">
            <v>2213</v>
          </cell>
          <cell r="AN918">
            <v>2213</v>
          </cell>
          <cell r="AO918">
            <v>2213</v>
          </cell>
          <cell r="AP918">
            <v>3641</v>
          </cell>
          <cell r="AQ918">
            <v>2570</v>
          </cell>
          <cell r="AR918">
            <v>2570</v>
          </cell>
          <cell r="AS918">
            <v>2570</v>
          </cell>
          <cell r="AT918">
            <v>2640</v>
          </cell>
          <cell r="AU918">
            <v>2760</v>
          </cell>
          <cell r="AV918">
            <v>2640</v>
          </cell>
          <cell r="AW918">
            <v>2640</v>
          </cell>
          <cell r="AX918">
            <v>2640</v>
          </cell>
          <cell r="AY918">
            <v>2825</v>
          </cell>
          <cell r="AZ918">
            <v>2825</v>
          </cell>
          <cell r="BA918">
            <v>2825</v>
          </cell>
          <cell r="BB918">
            <v>2825</v>
          </cell>
          <cell r="BC918">
            <v>2825</v>
          </cell>
          <cell r="BD918">
            <v>2825</v>
          </cell>
          <cell r="BE918">
            <v>2825</v>
          </cell>
          <cell r="BF918">
            <v>2825</v>
          </cell>
          <cell r="BG918">
            <v>2825</v>
          </cell>
          <cell r="BH918">
            <v>2825</v>
          </cell>
          <cell r="BI918">
            <v>2825</v>
          </cell>
          <cell r="BJ918">
            <v>3826</v>
          </cell>
          <cell r="BK918">
            <v>4476</v>
          </cell>
        </row>
        <row r="919">
          <cell r="L919" t="str">
            <v>8011451.801102.TEA</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row>
        <row r="920">
          <cell r="L920" t="str">
            <v>8011451.803301</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0</v>
          </cell>
          <cell r="BK920">
            <v>0</v>
          </cell>
        </row>
        <row r="921">
          <cell r="L921" t="str">
            <v>8011451.803302</v>
          </cell>
          <cell r="M921">
            <v>78747.87</v>
          </cell>
          <cell r="N921">
            <v>331194.94999999995</v>
          </cell>
          <cell r="O921">
            <v>648905.54</v>
          </cell>
          <cell r="P921">
            <v>966616.13000000012</v>
          </cell>
          <cell r="Q921">
            <v>1284326.7200000002</v>
          </cell>
          <cell r="R921">
            <v>1602037.3100000003</v>
          </cell>
          <cell r="S921">
            <v>1919747.8900000004</v>
          </cell>
          <cell r="T921">
            <v>2348823.9300000002</v>
          </cell>
          <cell r="U921">
            <v>2777899.98</v>
          </cell>
          <cell r="V921">
            <v>3206976.03</v>
          </cell>
          <cell r="W921">
            <v>3636052.0799999996</v>
          </cell>
          <cell r="X921">
            <v>4128118.2299999995</v>
          </cell>
          <cell r="Y921">
            <v>353183.46</v>
          </cell>
          <cell r="Z921">
            <v>706366.92</v>
          </cell>
          <cell r="AA921">
            <v>1059550.3800000001</v>
          </cell>
          <cell r="AB921">
            <v>1412733.84</v>
          </cell>
          <cell r="AC921">
            <v>1765917.3</v>
          </cell>
          <cell r="AD921">
            <v>2119100.7600000002</v>
          </cell>
          <cell r="AE921">
            <v>2111975.4900000002</v>
          </cell>
          <cell r="AF921">
            <v>2567862.4700000002</v>
          </cell>
          <cell r="AG921">
            <v>3023749.45</v>
          </cell>
          <cell r="AH921">
            <v>9051222.0300000012</v>
          </cell>
          <cell r="AI921">
            <v>9507109.0100000016</v>
          </cell>
          <cell r="AJ921">
            <v>9962995.9900000021</v>
          </cell>
          <cell r="AK921">
            <v>0</v>
          </cell>
          <cell r="AL921">
            <v>0</v>
          </cell>
          <cell r="AM921">
            <v>78747.87</v>
          </cell>
          <cell r="AN921">
            <v>252447.08</v>
          </cell>
          <cell r="AO921">
            <v>317710.59000000003</v>
          </cell>
          <cell r="AP921">
            <v>317710.59000000003</v>
          </cell>
          <cell r="AQ921">
            <v>317710.59000000003</v>
          </cell>
          <cell r="AR921">
            <v>317710.59000000003</v>
          </cell>
          <cell r="AS921">
            <v>317710.58</v>
          </cell>
          <cell r="AT921">
            <v>429076.04</v>
          </cell>
          <cell r="AU921">
            <v>429076.05</v>
          </cell>
          <cell r="AV921">
            <v>429076.05</v>
          </cell>
          <cell r="AW921">
            <v>429076.05</v>
          </cell>
          <cell r="AX921">
            <v>492066.15</v>
          </cell>
          <cell r="AY921">
            <v>353183.46</v>
          </cell>
          <cell r="AZ921">
            <v>353183.46</v>
          </cell>
          <cell r="BA921">
            <v>353183.46</v>
          </cell>
          <cell r="BB921">
            <v>353183.46</v>
          </cell>
          <cell r="BC921">
            <v>353183.46</v>
          </cell>
          <cell r="BD921">
            <v>353183.46</v>
          </cell>
          <cell r="BE921">
            <v>-7125.27</v>
          </cell>
          <cell r="BF921">
            <v>455886.98</v>
          </cell>
          <cell r="BG921">
            <v>455886.98</v>
          </cell>
          <cell r="BH921">
            <v>6027472.5800000001</v>
          </cell>
          <cell r="BI921">
            <v>455886.98</v>
          </cell>
          <cell r="BJ921">
            <v>455886.98</v>
          </cell>
          <cell r="BK921">
            <v>0</v>
          </cell>
        </row>
        <row r="922">
          <cell r="L922" t="str">
            <v>8011451.802001</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0</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v>0</v>
          </cell>
          <cell r="BK922">
            <v>0</v>
          </cell>
        </row>
        <row r="923">
          <cell r="L923" t="str">
            <v>8011451.803901</v>
          </cell>
          <cell r="M923">
            <v>4911</v>
          </cell>
          <cell r="N923">
            <v>10204</v>
          </cell>
          <cell r="O923">
            <v>16391</v>
          </cell>
          <cell r="P923">
            <v>22535</v>
          </cell>
          <cell r="Q923">
            <v>34252</v>
          </cell>
          <cell r="R923">
            <v>49979</v>
          </cell>
          <cell r="S923">
            <v>56026</v>
          </cell>
          <cell r="T923">
            <v>62202</v>
          </cell>
          <cell r="U923">
            <v>68745</v>
          </cell>
          <cell r="V923">
            <v>74998</v>
          </cell>
          <cell r="W923">
            <v>81251</v>
          </cell>
          <cell r="X923">
            <v>87498</v>
          </cell>
          <cell r="Y923">
            <v>7254</v>
          </cell>
          <cell r="Z923">
            <v>14508</v>
          </cell>
          <cell r="AA923">
            <v>20252</v>
          </cell>
          <cell r="AB923">
            <v>26888</v>
          </cell>
          <cell r="AC923">
            <v>32177</v>
          </cell>
          <cell r="AD923">
            <v>40129</v>
          </cell>
          <cell r="AE923">
            <v>47570</v>
          </cell>
          <cell r="AF923">
            <v>54818</v>
          </cell>
          <cell r="AG923">
            <v>61039</v>
          </cell>
          <cell r="AH923">
            <v>67260</v>
          </cell>
          <cell r="AI923">
            <v>74129</v>
          </cell>
          <cell r="AJ923">
            <v>81830</v>
          </cell>
          <cell r="AK923">
            <v>6905</v>
          </cell>
          <cell r="AL923">
            <v>0</v>
          </cell>
          <cell r="AM923">
            <v>4911</v>
          </cell>
          <cell r="AN923">
            <v>5293</v>
          </cell>
          <cell r="AO923">
            <v>6187</v>
          </cell>
          <cell r="AP923">
            <v>6144</v>
          </cell>
          <cell r="AQ923">
            <v>11717</v>
          </cell>
          <cell r="AR923">
            <v>15727</v>
          </cell>
          <cell r="AS923">
            <v>6047</v>
          </cell>
          <cell r="AT923">
            <v>6176</v>
          </cell>
          <cell r="AU923">
            <v>6543</v>
          </cell>
          <cell r="AV923">
            <v>6253</v>
          </cell>
          <cell r="AW923">
            <v>6253</v>
          </cell>
          <cell r="AX923">
            <v>6247</v>
          </cell>
          <cell r="AY923">
            <v>7254</v>
          </cell>
          <cell r="AZ923">
            <v>7254</v>
          </cell>
          <cell r="BA923">
            <v>5744</v>
          </cell>
          <cell r="BB923">
            <v>6636</v>
          </cell>
          <cell r="BC923">
            <v>5289</v>
          </cell>
          <cell r="BD923">
            <v>7952</v>
          </cell>
          <cell r="BE923">
            <v>7441</v>
          </cell>
          <cell r="BF923">
            <v>7248</v>
          </cell>
          <cell r="BG923">
            <v>6221</v>
          </cell>
          <cell r="BH923">
            <v>6221</v>
          </cell>
          <cell r="BI923">
            <v>6869</v>
          </cell>
          <cell r="BJ923">
            <v>7701</v>
          </cell>
          <cell r="BK923">
            <v>6905</v>
          </cell>
        </row>
        <row r="924">
          <cell r="L924" t="str">
            <v>8011451.803902</v>
          </cell>
          <cell r="M924">
            <v>20658</v>
          </cell>
          <cell r="N924">
            <v>41391</v>
          </cell>
          <cell r="O924">
            <v>62124</v>
          </cell>
          <cell r="P924">
            <v>83023</v>
          </cell>
          <cell r="Q924">
            <v>104151</v>
          </cell>
          <cell r="R924">
            <v>125874</v>
          </cell>
          <cell r="S924">
            <v>146692</v>
          </cell>
          <cell r="T924">
            <v>168671</v>
          </cell>
          <cell r="U924">
            <v>190650</v>
          </cell>
          <cell r="V924">
            <v>212629</v>
          </cell>
          <cell r="W924">
            <v>234608</v>
          </cell>
          <cell r="X924">
            <v>256587</v>
          </cell>
          <cell r="Y924">
            <v>23101</v>
          </cell>
          <cell r="Z924">
            <v>46202</v>
          </cell>
          <cell r="AA924">
            <v>69609</v>
          </cell>
          <cell r="AB924">
            <v>93097</v>
          </cell>
          <cell r="AC924">
            <v>117145</v>
          </cell>
          <cell r="AD924">
            <v>141675</v>
          </cell>
          <cell r="AE924">
            <v>165255</v>
          </cell>
          <cell r="AF924">
            <v>190376</v>
          </cell>
          <cell r="AG924">
            <v>215567</v>
          </cell>
          <cell r="AH924">
            <v>240758</v>
          </cell>
          <cell r="AI924">
            <v>266175</v>
          </cell>
          <cell r="AJ924">
            <v>291592</v>
          </cell>
          <cell r="AK924">
            <v>0</v>
          </cell>
          <cell r="AL924">
            <v>0</v>
          </cell>
          <cell r="AM924">
            <v>20658</v>
          </cell>
          <cell r="AN924">
            <v>20733</v>
          </cell>
          <cell r="AO924">
            <v>20733</v>
          </cell>
          <cell r="AP924">
            <v>20899</v>
          </cell>
          <cell r="AQ924">
            <v>21128</v>
          </cell>
          <cell r="AR924">
            <v>21723</v>
          </cell>
          <cell r="AS924">
            <v>20818</v>
          </cell>
          <cell r="AT924">
            <v>21979</v>
          </cell>
          <cell r="AU924">
            <v>21979</v>
          </cell>
          <cell r="AV924">
            <v>21979</v>
          </cell>
          <cell r="AW924">
            <v>21979</v>
          </cell>
          <cell r="AX924">
            <v>21979</v>
          </cell>
          <cell r="AY924">
            <v>23101</v>
          </cell>
          <cell r="AZ924">
            <v>23101</v>
          </cell>
          <cell r="BA924">
            <v>23407</v>
          </cell>
          <cell r="BB924">
            <v>23488</v>
          </cell>
          <cell r="BC924">
            <v>24048</v>
          </cell>
          <cell r="BD924">
            <v>24530</v>
          </cell>
          <cell r="BE924">
            <v>23580</v>
          </cell>
          <cell r="BF924">
            <v>25121</v>
          </cell>
          <cell r="BG924">
            <v>25191</v>
          </cell>
          <cell r="BH924">
            <v>25191</v>
          </cell>
          <cell r="BI924">
            <v>25417</v>
          </cell>
          <cell r="BJ924">
            <v>25417</v>
          </cell>
          <cell r="BK924">
            <v>0</v>
          </cell>
        </row>
        <row r="925">
          <cell r="L925" t="str">
            <v>8011451.803303</v>
          </cell>
          <cell r="M925">
            <v>9975</v>
          </cell>
          <cell r="N925">
            <v>65110</v>
          </cell>
          <cell r="O925">
            <v>120245</v>
          </cell>
          <cell r="P925">
            <v>175380</v>
          </cell>
          <cell r="Q925">
            <v>230515</v>
          </cell>
          <cell r="R925">
            <v>285650</v>
          </cell>
          <cell r="S925">
            <v>531287.55000000005</v>
          </cell>
          <cell r="T925">
            <v>596705.95000000007</v>
          </cell>
          <cell r="U925">
            <v>662124.35000000009</v>
          </cell>
          <cell r="V925">
            <v>727542.75000000012</v>
          </cell>
          <cell r="W925">
            <v>792961.15000000014</v>
          </cell>
          <cell r="X925">
            <v>394488.15000000014</v>
          </cell>
          <cell r="Y925">
            <v>36161</v>
          </cell>
          <cell r="Z925">
            <v>72322</v>
          </cell>
          <cell r="AA925">
            <v>108483</v>
          </cell>
          <cell r="AB925">
            <v>144644</v>
          </cell>
          <cell r="AC925">
            <v>180805</v>
          </cell>
          <cell r="AD925">
            <v>216966</v>
          </cell>
          <cell r="AE925">
            <v>276337.5</v>
          </cell>
          <cell r="AF925">
            <v>292971.09999999998</v>
          </cell>
          <cell r="AG925">
            <v>309604.69999999995</v>
          </cell>
          <cell r="AH925">
            <v>326238.29999999993</v>
          </cell>
          <cell r="AI925">
            <v>342871.89999999991</v>
          </cell>
          <cell r="AJ925">
            <v>359505.49999999988</v>
          </cell>
          <cell r="AK925">
            <v>0</v>
          </cell>
          <cell r="AL925">
            <v>0</v>
          </cell>
          <cell r="AM925">
            <v>9975</v>
          </cell>
          <cell r="AN925">
            <v>55135</v>
          </cell>
          <cell r="AO925">
            <v>55135</v>
          </cell>
          <cell r="AP925">
            <v>55135</v>
          </cell>
          <cell r="AQ925">
            <v>55135</v>
          </cell>
          <cell r="AR925">
            <v>55135</v>
          </cell>
          <cell r="AS925">
            <v>245637.55</v>
          </cell>
          <cell r="AT925">
            <v>65418.400000000001</v>
          </cell>
          <cell r="AU925">
            <v>65418.400000000001</v>
          </cell>
          <cell r="AV925">
            <v>65418.400000000001</v>
          </cell>
          <cell r="AW925">
            <v>65418.400000000001</v>
          </cell>
          <cell r="AX925">
            <v>-398473</v>
          </cell>
          <cell r="AY925">
            <v>36161</v>
          </cell>
          <cell r="AZ925">
            <v>36161</v>
          </cell>
          <cell r="BA925">
            <v>36161</v>
          </cell>
          <cell r="BB925">
            <v>36161</v>
          </cell>
          <cell r="BC925">
            <v>36161</v>
          </cell>
          <cell r="BD925">
            <v>36161</v>
          </cell>
          <cell r="BE925">
            <v>59371.5</v>
          </cell>
          <cell r="BF925">
            <v>16633.599999999999</v>
          </cell>
          <cell r="BG925">
            <v>16633.599999999999</v>
          </cell>
          <cell r="BH925">
            <v>16633.599999999999</v>
          </cell>
          <cell r="BI925">
            <v>16633.599999999999</v>
          </cell>
          <cell r="BJ925">
            <v>16633.599999999999</v>
          </cell>
          <cell r="BK925">
            <v>0</v>
          </cell>
        </row>
        <row r="926">
          <cell r="L926" t="str">
            <v>8011451.803903</v>
          </cell>
          <cell r="M926">
            <v>0</v>
          </cell>
          <cell r="N926">
            <v>0</v>
          </cell>
          <cell r="O926">
            <v>15797</v>
          </cell>
          <cell r="P926">
            <v>15797</v>
          </cell>
          <cell r="Q926">
            <v>15797</v>
          </cell>
          <cell r="R926">
            <v>15797</v>
          </cell>
          <cell r="S926">
            <v>15797</v>
          </cell>
          <cell r="T926">
            <v>15797</v>
          </cell>
          <cell r="U926">
            <v>31615</v>
          </cell>
          <cell r="V926">
            <v>31615</v>
          </cell>
          <cell r="W926">
            <v>31615</v>
          </cell>
          <cell r="X926">
            <v>31615</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cell r="AO926">
            <v>15797</v>
          </cell>
          <cell r="AP926">
            <v>0</v>
          </cell>
          <cell r="AQ926">
            <v>0</v>
          </cell>
          <cell r="AR926">
            <v>0</v>
          </cell>
          <cell r="AS926">
            <v>0</v>
          </cell>
          <cell r="AT926">
            <v>0</v>
          </cell>
          <cell r="AU926">
            <v>15818</v>
          </cell>
          <cell r="AV926">
            <v>0</v>
          </cell>
          <cell r="AW926">
            <v>0</v>
          </cell>
          <cell r="AX926">
            <v>0</v>
          </cell>
          <cell r="AY926">
            <v>0</v>
          </cell>
          <cell r="AZ926">
            <v>0</v>
          </cell>
          <cell r="BA926">
            <v>0</v>
          </cell>
          <cell r="BB926">
            <v>0</v>
          </cell>
          <cell r="BC926">
            <v>0</v>
          </cell>
          <cell r="BD926">
            <v>0</v>
          </cell>
          <cell r="BE926">
            <v>0</v>
          </cell>
          <cell r="BF926">
            <v>0</v>
          </cell>
          <cell r="BG926">
            <v>0</v>
          </cell>
          <cell r="BH926">
            <v>0</v>
          </cell>
          <cell r="BI926">
            <v>0</v>
          </cell>
          <cell r="BJ926">
            <v>0</v>
          </cell>
          <cell r="BK926">
            <v>0</v>
          </cell>
        </row>
        <row r="927">
          <cell r="L927" t="str">
            <v>8011451.803904</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v>0</v>
          </cell>
          <cell r="BK927">
            <v>0</v>
          </cell>
        </row>
        <row r="928">
          <cell r="L928" t="str">
            <v>8011451.803905</v>
          </cell>
          <cell r="M928">
            <v>3900</v>
          </cell>
          <cell r="N928">
            <v>7800</v>
          </cell>
          <cell r="O928">
            <v>11700</v>
          </cell>
          <cell r="P928">
            <v>15600</v>
          </cell>
          <cell r="Q928">
            <v>19500</v>
          </cell>
          <cell r="R928">
            <v>23400</v>
          </cell>
          <cell r="S928">
            <v>27300</v>
          </cell>
          <cell r="T928">
            <v>31200</v>
          </cell>
          <cell r="U928">
            <v>35100</v>
          </cell>
          <cell r="V928">
            <v>39000</v>
          </cell>
          <cell r="W928">
            <v>42900</v>
          </cell>
          <cell r="X928">
            <v>46800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3900</v>
          </cell>
          <cell r="AN928">
            <v>3900</v>
          </cell>
          <cell r="AO928">
            <v>3900</v>
          </cell>
          <cell r="AP928">
            <v>3900</v>
          </cell>
          <cell r="AQ928">
            <v>3900</v>
          </cell>
          <cell r="AR928">
            <v>3900</v>
          </cell>
          <cell r="AS928">
            <v>3900</v>
          </cell>
          <cell r="AT928">
            <v>3900</v>
          </cell>
          <cell r="AU928">
            <v>3900</v>
          </cell>
          <cell r="AV928">
            <v>3900</v>
          </cell>
          <cell r="AW928">
            <v>3900</v>
          </cell>
          <cell r="AX928">
            <v>3900</v>
          </cell>
          <cell r="AY928">
            <v>0</v>
          </cell>
          <cell r="AZ928">
            <v>0</v>
          </cell>
          <cell r="BA928">
            <v>0</v>
          </cell>
          <cell r="BB928">
            <v>0</v>
          </cell>
          <cell r="BC928">
            <v>0</v>
          </cell>
          <cell r="BD928">
            <v>0</v>
          </cell>
          <cell r="BE928">
            <v>0</v>
          </cell>
          <cell r="BF928">
            <v>0</v>
          </cell>
          <cell r="BG928">
            <v>0</v>
          </cell>
          <cell r="BH928">
            <v>0</v>
          </cell>
          <cell r="BI928">
            <v>0</v>
          </cell>
          <cell r="BJ928">
            <v>0</v>
          </cell>
          <cell r="BK928">
            <v>0</v>
          </cell>
        </row>
        <row r="929">
          <cell r="L929" t="str">
            <v>8011451.803907</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0</v>
          </cell>
          <cell r="BJ929">
            <v>0</v>
          </cell>
          <cell r="BK929">
            <v>0</v>
          </cell>
        </row>
        <row r="930">
          <cell r="L930" t="str">
            <v>8011451.805302</v>
          </cell>
          <cell r="M930">
            <v>0</v>
          </cell>
          <cell r="N930">
            <v>0</v>
          </cell>
          <cell r="O930">
            <v>220042.08</v>
          </cell>
          <cell r="P930">
            <v>220042.08</v>
          </cell>
          <cell r="Q930">
            <v>179178.44999999998</v>
          </cell>
          <cell r="R930">
            <v>179178.44999999998</v>
          </cell>
          <cell r="S930">
            <v>179178.44999999998</v>
          </cell>
          <cell r="T930">
            <v>179178.44999999998</v>
          </cell>
          <cell r="U930">
            <v>179178.44999999998</v>
          </cell>
          <cell r="V930">
            <v>179178.44999999998</v>
          </cell>
          <cell r="W930">
            <v>179178.44999999998</v>
          </cell>
          <cell r="X930">
            <v>179178.44999999998</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L930">
            <v>0</v>
          </cell>
          <cell r="AM930">
            <v>0</v>
          </cell>
          <cell r="AN930">
            <v>0</v>
          </cell>
          <cell r="AO930">
            <v>220042.08</v>
          </cell>
          <cell r="AP930">
            <v>0</v>
          </cell>
          <cell r="AQ930">
            <v>-40863.629999999997</v>
          </cell>
          <cell r="AR930">
            <v>0</v>
          </cell>
          <cell r="AS930">
            <v>0</v>
          </cell>
          <cell r="AT930">
            <v>0</v>
          </cell>
          <cell r="AU930">
            <v>0</v>
          </cell>
          <cell r="AV930">
            <v>0</v>
          </cell>
          <cell r="AW930">
            <v>0</v>
          </cell>
          <cell r="AX930">
            <v>0</v>
          </cell>
          <cell r="AY930">
            <v>0</v>
          </cell>
          <cell r="AZ930">
            <v>0</v>
          </cell>
          <cell r="BA930">
            <v>0</v>
          </cell>
          <cell r="BB930">
            <v>0</v>
          </cell>
          <cell r="BC930">
            <v>0</v>
          </cell>
          <cell r="BD930">
            <v>0</v>
          </cell>
          <cell r="BE930">
            <v>0</v>
          </cell>
          <cell r="BF930">
            <v>0</v>
          </cell>
          <cell r="BG930">
            <v>0</v>
          </cell>
          <cell r="BH930">
            <v>0</v>
          </cell>
          <cell r="BI930">
            <v>0</v>
          </cell>
          <cell r="BJ930">
            <v>0</v>
          </cell>
          <cell r="BK930">
            <v>0</v>
          </cell>
        </row>
        <row r="931">
          <cell r="L931" t="str">
            <v>8011451.804201</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9154</v>
          </cell>
          <cell r="AH931">
            <v>9154</v>
          </cell>
          <cell r="AI931">
            <v>9154</v>
          </cell>
          <cell r="AJ931">
            <v>9154</v>
          </cell>
          <cell r="AK931">
            <v>0</v>
          </cell>
          <cell r="AL931">
            <v>0</v>
          </cell>
          <cell r="AM931">
            <v>0</v>
          </cell>
          <cell r="AN931">
            <v>0</v>
          </cell>
          <cell r="AO931">
            <v>0</v>
          </cell>
          <cell r="AP931">
            <v>0</v>
          </cell>
          <cell r="AQ931">
            <v>0</v>
          </cell>
          <cell r="AR931">
            <v>0</v>
          </cell>
          <cell r="AS931">
            <v>0</v>
          </cell>
          <cell r="AT931">
            <v>0</v>
          </cell>
          <cell r="AU931">
            <v>0</v>
          </cell>
          <cell r="AV931">
            <v>0</v>
          </cell>
          <cell r="AW931">
            <v>0</v>
          </cell>
          <cell r="AX931">
            <v>0</v>
          </cell>
          <cell r="AY931">
            <v>0</v>
          </cell>
          <cell r="AZ931">
            <v>0</v>
          </cell>
          <cell r="BA931">
            <v>0</v>
          </cell>
          <cell r="BB931">
            <v>0</v>
          </cell>
          <cell r="BC931">
            <v>0</v>
          </cell>
          <cell r="BD931">
            <v>0</v>
          </cell>
          <cell r="BE931">
            <v>0</v>
          </cell>
          <cell r="BF931">
            <v>0</v>
          </cell>
          <cell r="BG931">
            <v>9154</v>
          </cell>
          <cell r="BH931">
            <v>0</v>
          </cell>
          <cell r="BI931">
            <v>0</v>
          </cell>
          <cell r="BJ931">
            <v>0</v>
          </cell>
          <cell r="BK931">
            <v>0</v>
          </cell>
        </row>
        <row r="932">
          <cell r="L932" t="str">
            <v>8011451.805101</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v>0</v>
          </cell>
          <cell r="BK932">
            <v>0</v>
          </cell>
        </row>
        <row r="933">
          <cell r="L933" t="str">
            <v>8011451.805101.ACC</v>
          </cell>
          <cell r="M933">
            <v>0</v>
          </cell>
          <cell r="N933">
            <v>11341</v>
          </cell>
          <cell r="O933">
            <v>13490.8</v>
          </cell>
          <cell r="P933">
            <v>13490.8</v>
          </cell>
          <cell r="Q933">
            <v>13490.8</v>
          </cell>
          <cell r="R933">
            <v>22090.799999999999</v>
          </cell>
          <cell r="S933">
            <v>22090.799999999999</v>
          </cell>
          <cell r="T933">
            <v>22390.799999999999</v>
          </cell>
          <cell r="U933">
            <v>22390.799999999999</v>
          </cell>
          <cell r="V933">
            <v>33731.800000000003</v>
          </cell>
          <cell r="W933">
            <v>33731.800000000003</v>
          </cell>
          <cell r="X933">
            <v>34381.800000000003</v>
          </cell>
          <cell r="Y933">
            <v>0</v>
          </cell>
          <cell r="Z933">
            <v>0</v>
          </cell>
          <cell r="AA933">
            <v>4965</v>
          </cell>
          <cell r="AB933">
            <v>-6376</v>
          </cell>
          <cell r="AC933">
            <v>-6376</v>
          </cell>
          <cell r="AD933">
            <v>-6376</v>
          </cell>
          <cell r="AE933">
            <v>-6376</v>
          </cell>
          <cell r="AF933">
            <v>-6376</v>
          </cell>
          <cell r="AG933">
            <v>2424</v>
          </cell>
          <cell r="AH933">
            <v>2424</v>
          </cell>
          <cell r="AI933">
            <v>2424</v>
          </cell>
          <cell r="AJ933">
            <v>7374</v>
          </cell>
          <cell r="AK933">
            <v>0</v>
          </cell>
          <cell r="AL933">
            <v>0</v>
          </cell>
          <cell r="AM933">
            <v>0</v>
          </cell>
          <cell r="AN933">
            <v>11341</v>
          </cell>
          <cell r="AO933">
            <v>2149.8000000000002</v>
          </cell>
          <cell r="AP933">
            <v>0</v>
          </cell>
          <cell r="AQ933">
            <v>0</v>
          </cell>
          <cell r="AR933">
            <v>8600</v>
          </cell>
          <cell r="AS933">
            <v>0</v>
          </cell>
          <cell r="AT933">
            <v>300</v>
          </cell>
          <cell r="AU933">
            <v>0</v>
          </cell>
          <cell r="AV933">
            <v>11341</v>
          </cell>
          <cell r="AW933">
            <v>0</v>
          </cell>
          <cell r="AX933">
            <v>650</v>
          </cell>
          <cell r="AY933">
            <v>0</v>
          </cell>
          <cell r="AZ933">
            <v>0</v>
          </cell>
          <cell r="BA933">
            <v>4965</v>
          </cell>
          <cell r="BB933">
            <v>-11341</v>
          </cell>
          <cell r="BC933">
            <v>0</v>
          </cell>
          <cell r="BD933">
            <v>0</v>
          </cell>
          <cell r="BE933">
            <v>0</v>
          </cell>
          <cell r="BF933">
            <v>0</v>
          </cell>
          <cell r="BG933">
            <v>8800</v>
          </cell>
          <cell r="BH933">
            <v>0</v>
          </cell>
          <cell r="BI933">
            <v>0</v>
          </cell>
          <cell r="BJ933">
            <v>4950</v>
          </cell>
          <cell r="BK933">
            <v>0</v>
          </cell>
        </row>
        <row r="934">
          <cell r="L934" t="str">
            <v>8011451.805101.AIR</v>
          </cell>
          <cell r="M934">
            <v>0</v>
          </cell>
          <cell r="N934">
            <v>0</v>
          </cell>
          <cell r="O934">
            <v>12728.5</v>
          </cell>
          <cell r="P934">
            <v>12728.5</v>
          </cell>
          <cell r="Q934">
            <v>12728.5</v>
          </cell>
          <cell r="R934">
            <v>12728.5</v>
          </cell>
          <cell r="S934">
            <v>12728.5</v>
          </cell>
          <cell r="T934">
            <v>12728.5</v>
          </cell>
          <cell r="U934">
            <v>12728.5</v>
          </cell>
          <cell r="V934">
            <v>12728.5</v>
          </cell>
          <cell r="W934">
            <v>12728.5</v>
          </cell>
          <cell r="X934">
            <v>22032.5</v>
          </cell>
          <cell r="Y934">
            <v>0</v>
          </cell>
          <cell r="Z934">
            <v>0</v>
          </cell>
          <cell r="AA934">
            <v>0</v>
          </cell>
          <cell r="AB934">
            <v>-9304</v>
          </cell>
          <cell r="AC934">
            <v>-9304</v>
          </cell>
          <cell r="AD934">
            <v>-9304</v>
          </cell>
          <cell r="AE934">
            <v>-9304</v>
          </cell>
          <cell r="AF934">
            <v>-9304</v>
          </cell>
          <cell r="AG934">
            <v>-9304</v>
          </cell>
          <cell r="AH934">
            <v>-9304</v>
          </cell>
          <cell r="AI934">
            <v>-9304</v>
          </cell>
          <cell r="AJ934">
            <v>-9304</v>
          </cell>
          <cell r="AK934">
            <v>0</v>
          </cell>
          <cell r="AL934">
            <v>0</v>
          </cell>
          <cell r="AM934">
            <v>0</v>
          </cell>
          <cell r="AN934">
            <v>0</v>
          </cell>
          <cell r="AO934">
            <v>12728.5</v>
          </cell>
          <cell r="AP934">
            <v>0</v>
          </cell>
          <cell r="AQ934">
            <v>0</v>
          </cell>
          <cell r="AR934">
            <v>0</v>
          </cell>
          <cell r="AS934">
            <v>0</v>
          </cell>
          <cell r="AT934">
            <v>0</v>
          </cell>
          <cell r="AU934">
            <v>0</v>
          </cell>
          <cell r="AV934">
            <v>0</v>
          </cell>
          <cell r="AW934">
            <v>0</v>
          </cell>
          <cell r="AX934">
            <v>9304</v>
          </cell>
          <cell r="AY934">
            <v>0</v>
          </cell>
          <cell r="AZ934">
            <v>0</v>
          </cell>
          <cell r="BA934">
            <v>0</v>
          </cell>
          <cell r="BB934">
            <v>-9304</v>
          </cell>
          <cell r="BC934">
            <v>0</v>
          </cell>
          <cell r="BD934">
            <v>0</v>
          </cell>
          <cell r="BE934">
            <v>0</v>
          </cell>
          <cell r="BF934">
            <v>0</v>
          </cell>
          <cell r="BG934">
            <v>0</v>
          </cell>
          <cell r="BH934">
            <v>0</v>
          </cell>
          <cell r="BI934">
            <v>0</v>
          </cell>
          <cell r="BJ934">
            <v>0</v>
          </cell>
          <cell r="BK934">
            <v>0</v>
          </cell>
        </row>
        <row r="935">
          <cell r="L935" t="str">
            <v>8011451.805101.CAR</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0</v>
          </cell>
          <cell r="BK935">
            <v>0</v>
          </cell>
        </row>
        <row r="936">
          <cell r="L936" t="str">
            <v>8011451.805101.OTH</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0</v>
          </cell>
          <cell r="BK936">
            <v>0</v>
          </cell>
        </row>
        <row r="937">
          <cell r="L937" t="str">
            <v>8011451.806101.ACC</v>
          </cell>
          <cell r="M937">
            <v>0</v>
          </cell>
          <cell r="N937">
            <v>563505</v>
          </cell>
          <cell r="O937">
            <v>591246</v>
          </cell>
          <cell r="P937">
            <v>829560.1</v>
          </cell>
          <cell r="Q937">
            <v>829560.1</v>
          </cell>
          <cell r="R937">
            <v>829110.1</v>
          </cell>
          <cell r="S937">
            <v>829110.1</v>
          </cell>
          <cell r="T937">
            <v>1061474.8</v>
          </cell>
          <cell r="U937">
            <v>1219181.4000000001</v>
          </cell>
          <cell r="V937">
            <v>1219181.4000000001</v>
          </cell>
          <cell r="W937">
            <v>1219181.4000000001</v>
          </cell>
          <cell r="X937">
            <v>1149828.4000000001</v>
          </cell>
          <cell r="Y937">
            <v>0</v>
          </cell>
          <cell r="Z937">
            <v>12517</v>
          </cell>
          <cell r="AA937">
            <v>12517</v>
          </cell>
          <cell r="AB937">
            <v>72517</v>
          </cell>
          <cell r="AC937">
            <v>327025.38</v>
          </cell>
          <cell r="AD937">
            <v>642025.38</v>
          </cell>
          <cell r="AE937">
            <v>642025.38</v>
          </cell>
          <cell r="AF937">
            <v>642025.38</v>
          </cell>
          <cell r="AG937">
            <v>547648.69999999995</v>
          </cell>
          <cell r="AH937">
            <v>547648.69999999995</v>
          </cell>
          <cell r="AI937">
            <v>547648.69999999995</v>
          </cell>
          <cell r="AJ937">
            <v>547648.69999999995</v>
          </cell>
          <cell r="AK937">
            <v>0</v>
          </cell>
          <cell r="AL937">
            <v>0</v>
          </cell>
          <cell r="AM937">
            <v>0</v>
          </cell>
          <cell r="AN937">
            <v>563505</v>
          </cell>
          <cell r="AO937">
            <v>27741</v>
          </cell>
          <cell r="AP937">
            <v>238314.1</v>
          </cell>
          <cell r="AQ937">
            <v>0</v>
          </cell>
          <cell r="AR937">
            <v>-450</v>
          </cell>
          <cell r="AS937">
            <v>0</v>
          </cell>
          <cell r="AT937">
            <v>232364.7</v>
          </cell>
          <cell r="AU937">
            <v>157706.6</v>
          </cell>
          <cell r="AV937">
            <v>0</v>
          </cell>
          <cell r="AW937">
            <v>0</v>
          </cell>
          <cell r="AX937">
            <v>-69353</v>
          </cell>
          <cell r="AY937">
            <v>0</v>
          </cell>
          <cell r="AZ937">
            <v>12517</v>
          </cell>
          <cell r="BA937">
            <v>0</v>
          </cell>
          <cell r="BB937">
            <v>60000</v>
          </cell>
          <cell r="BC937">
            <v>254508.38</v>
          </cell>
          <cell r="BD937">
            <v>315000</v>
          </cell>
          <cell r="BE937">
            <v>0</v>
          </cell>
          <cell r="BF937">
            <v>0</v>
          </cell>
          <cell r="BG937">
            <v>-94376.68</v>
          </cell>
          <cell r="BH937">
            <v>0</v>
          </cell>
          <cell r="BI937">
            <v>0</v>
          </cell>
          <cell r="BJ937">
            <v>0</v>
          </cell>
          <cell r="BK937">
            <v>0</v>
          </cell>
        </row>
        <row r="938">
          <cell r="L938" t="str">
            <v>8011451.806101.AIR</v>
          </cell>
          <cell r="M938">
            <v>0</v>
          </cell>
          <cell r="N938">
            <v>0</v>
          </cell>
          <cell r="O938">
            <v>0</v>
          </cell>
          <cell r="P938">
            <v>0</v>
          </cell>
          <cell r="Q938">
            <v>0</v>
          </cell>
          <cell r="R938">
            <v>0</v>
          </cell>
          <cell r="S938">
            <v>8619</v>
          </cell>
          <cell r="T938">
            <v>308619</v>
          </cell>
          <cell r="U938">
            <v>567056</v>
          </cell>
          <cell r="V938">
            <v>577256</v>
          </cell>
          <cell r="W938">
            <v>577256</v>
          </cell>
          <cell r="X938">
            <v>318797.66000000003</v>
          </cell>
          <cell r="Y938">
            <v>0</v>
          </cell>
          <cell r="Z938">
            <v>0</v>
          </cell>
          <cell r="AA938">
            <v>164072</v>
          </cell>
          <cell r="AB938">
            <v>204072</v>
          </cell>
          <cell r="AC938">
            <v>364072</v>
          </cell>
          <cell r="AD938">
            <v>341523.5</v>
          </cell>
          <cell r="AE938">
            <v>341523.5</v>
          </cell>
          <cell r="AF938">
            <v>341523.5</v>
          </cell>
          <cell r="AG938">
            <v>341523.5</v>
          </cell>
          <cell r="AH938">
            <v>341523.5</v>
          </cell>
          <cell r="AI938">
            <v>341523.5</v>
          </cell>
          <cell r="AJ938">
            <v>341523.5</v>
          </cell>
          <cell r="AK938">
            <v>0</v>
          </cell>
          <cell r="AL938">
            <v>0</v>
          </cell>
          <cell r="AM938">
            <v>0</v>
          </cell>
          <cell r="AN938">
            <v>0</v>
          </cell>
          <cell r="AO938">
            <v>0</v>
          </cell>
          <cell r="AP938">
            <v>0</v>
          </cell>
          <cell r="AQ938">
            <v>0</v>
          </cell>
          <cell r="AR938">
            <v>0</v>
          </cell>
          <cell r="AS938">
            <v>8619</v>
          </cell>
          <cell r="AT938">
            <v>300000</v>
          </cell>
          <cell r="AU938">
            <v>258437</v>
          </cell>
          <cell r="AV938">
            <v>10200</v>
          </cell>
          <cell r="AW938">
            <v>0</v>
          </cell>
          <cell r="AX938">
            <v>-258458.34</v>
          </cell>
          <cell r="AY938">
            <v>0</v>
          </cell>
          <cell r="AZ938">
            <v>0</v>
          </cell>
          <cell r="BA938">
            <v>164072</v>
          </cell>
          <cell r="BB938">
            <v>40000</v>
          </cell>
          <cell r="BC938">
            <v>160000</v>
          </cell>
          <cell r="BD938">
            <v>-22548.5</v>
          </cell>
          <cell r="BE938">
            <v>0</v>
          </cell>
          <cell r="BF938">
            <v>0</v>
          </cell>
          <cell r="BG938">
            <v>0</v>
          </cell>
          <cell r="BH938">
            <v>0</v>
          </cell>
          <cell r="BI938">
            <v>0</v>
          </cell>
          <cell r="BJ938">
            <v>0</v>
          </cell>
          <cell r="BK938">
            <v>0</v>
          </cell>
        </row>
        <row r="939">
          <cell r="L939" t="str">
            <v>8011451.806101.CAR</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0</v>
          </cell>
          <cell r="BK939">
            <v>0</v>
          </cell>
        </row>
        <row r="940">
          <cell r="L940" t="str">
            <v>8011451.806101.OTH</v>
          </cell>
          <cell r="M940">
            <v>0</v>
          </cell>
          <cell r="N940">
            <v>35162</v>
          </cell>
          <cell r="O940">
            <v>35162</v>
          </cell>
          <cell r="P940">
            <v>35162</v>
          </cell>
          <cell r="Q940">
            <v>35162</v>
          </cell>
          <cell r="R940">
            <v>37622</v>
          </cell>
          <cell r="S940">
            <v>37622</v>
          </cell>
          <cell r="T940">
            <v>37622</v>
          </cell>
          <cell r="U940">
            <v>37622</v>
          </cell>
          <cell r="V940">
            <v>37622</v>
          </cell>
          <cell r="W940">
            <v>37622</v>
          </cell>
          <cell r="X940">
            <v>37622</v>
          </cell>
          <cell r="Y940">
            <v>3594.53</v>
          </cell>
          <cell r="Z940">
            <v>3594.53</v>
          </cell>
          <cell r="AA940">
            <v>15690.03</v>
          </cell>
          <cell r="AB940">
            <v>15690.03</v>
          </cell>
          <cell r="AC940">
            <v>15690.03</v>
          </cell>
          <cell r="AD940">
            <v>15690.03</v>
          </cell>
          <cell r="AE940">
            <v>15690.03</v>
          </cell>
          <cell r="AF940">
            <v>15690.03</v>
          </cell>
          <cell r="AG940">
            <v>15690.03</v>
          </cell>
          <cell r="AH940">
            <v>15690.03</v>
          </cell>
          <cell r="AI940">
            <v>15690.03</v>
          </cell>
          <cell r="AJ940">
            <v>15690.03</v>
          </cell>
          <cell r="AK940">
            <v>0</v>
          </cell>
          <cell r="AL940">
            <v>0</v>
          </cell>
          <cell r="AM940">
            <v>0</v>
          </cell>
          <cell r="AN940">
            <v>35162</v>
          </cell>
          <cell r="AO940">
            <v>0</v>
          </cell>
          <cell r="AP940">
            <v>0</v>
          </cell>
          <cell r="AQ940">
            <v>0</v>
          </cell>
          <cell r="AR940">
            <v>2460</v>
          </cell>
          <cell r="AS940">
            <v>0</v>
          </cell>
          <cell r="AT940">
            <v>0</v>
          </cell>
          <cell r="AU940">
            <v>0</v>
          </cell>
          <cell r="AV940">
            <v>0</v>
          </cell>
          <cell r="AW940">
            <v>0</v>
          </cell>
          <cell r="AX940">
            <v>0</v>
          </cell>
          <cell r="AY940">
            <v>3594.53</v>
          </cell>
          <cell r="AZ940">
            <v>0</v>
          </cell>
          <cell r="BA940">
            <v>12095.5</v>
          </cell>
          <cell r="BB940">
            <v>0</v>
          </cell>
          <cell r="BC940">
            <v>0</v>
          </cell>
          <cell r="BD940">
            <v>0</v>
          </cell>
          <cell r="BE940">
            <v>0</v>
          </cell>
          <cell r="BF940">
            <v>0</v>
          </cell>
          <cell r="BG940">
            <v>0</v>
          </cell>
          <cell r="BH940">
            <v>0</v>
          </cell>
          <cell r="BI940">
            <v>0</v>
          </cell>
          <cell r="BJ940">
            <v>0</v>
          </cell>
          <cell r="BK940">
            <v>0</v>
          </cell>
        </row>
        <row r="941">
          <cell r="L941" t="str">
            <v>8011451.805102</v>
          </cell>
          <cell r="M941">
            <v>46750</v>
          </cell>
          <cell r="N941">
            <v>93500</v>
          </cell>
          <cell r="O941">
            <v>140250</v>
          </cell>
          <cell r="P941">
            <v>407000</v>
          </cell>
          <cell r="Q941">
            <v>453750</v>
          </cell>
          <cell r="R941">
            <v>880172.95</v>
          </cell>
          <cell r="S941">
            <v>631922.94999999995</v>
          </cell>
          <cell r="T941">
            <v>663672.94999999995</v>
          </cell>
          <cell r="U941">
            <v>703172.95</v>
          </cell>
          <cell r="V941">
            <v>742672.95</v>
          </cell>
          <cell r="W941">
            <v>782172.95</v>
          </cell>
          <cell r="X941">
            <v>825687.95</v>
          </cell>
          <cell r="Y941">
            <v>39500</v>
          </cell>
          <cell r="Z941">
            <v>79000</v>
          </cell>
          <cell r="AA941">
            <v>118500</v>
          </cell>
          <cell r="AB941">
            <v>174495.8</v>
          </cell>
          <cell r="AC941">
            <v>213995.8</v>
          </cell>
          <cell r="AD941">
            <v>253495.8</v>
          </cell>
          <cell r="AE941">
            <v>292995.8</v>
          </cell>
          <cell r="AF941">
            <v>338895.8</v>
          </cell>
          <cell r="AG941">
            <v>378395.8</v>
          </cell>
          <cell r="AH941">
            <v>417895.8</v>
          </cell>
          <cell r="AI941">
            <v>457395.8</v>
          </cell>
          <cell r="AJ941">
            <v>496895.8</v>
          </cell>
          <cell r="AK941">
            <v>39500</v>
          </cell>
          <cell r="AL941">
            <v>0</v>
          </cell>
          <cell r="AM941">
            <v>46750</v>
          </cell>
          <cell r="AN941">
            <v>46750</v>
          </cell>
          <cell r="AO941">
            <v>46750</v>
          </cell>
          <cell r="AP941">
            <v>266750</v>
          </cell>
          <cell r="AQ941">
            <v>46750</v>
          </cell>
          <cell r="AR941">
            <v>426422.95</v>
          </cell>
          <cell r="AS941">
            <v>-248250</v>
          </cell>
          <cell r="AT941">
            <v>31750</v>
          </cell>
          <cell r="AU941">
            <v>39500</v>
          </cell>
          <cell r="AV941">
            <v>39500</v>
          </cell>
          <cell r="AW941">
            <v>39500</v>
          </cell>
          <cell r="AX941">
            <v>43515</v>
          </cell>
          <cell r="AY941">
            <v>39500</v>
          </cell>
          <cell r="AZ941">
            <v>39500</v>
          </cell>
          <cell r="BA941">
            <v>39500</v>
          </cell>
          <cell r="BB941">
            <v>55995.8</v>
          </cell>
          <cell r="BC941">
            <v>39500</v>
          </cell>
          <cell r="BD941">
            <v>39500</v>
          </cell>
          <cell r="BE941">
            <v>39500</v>
          </cell>
          <cell r="BF941">
            <v>45900</v>
          </cell>
          <cell r="BG941">
            <v>39500</v>
          </cell>
          <cell r="BH941">
            <v>39500</v>
          </cell>
          <cell r="BI941">
            <v>39500</v>
          </cell>
          <cell r="BJ941">
            <v>39500</v>
          </cell>
          <cell r="BK941">
            <v>39500</v>
          </cell>
        </row>
        <row r="942">
          <cell r="L942" t="str">
            <v>8011451.805201</v>
          </cell>
          <cell r="M942">
            <v>0</v>
          </cell>
          <cell r="N942">
            <v>33865</v>
          </cell>
          <cell r="O942">
            <v>37892.99</v>
          </cell>
          <cell r="P942">
            <v>50240.99</v>
          </cell>
          <cell r="Q942">
            <v>69347.77</v>
          </cell>
          <cell r="R942">
            <v>97925.119999999995</v>
          </cell>
          <cell r="S942">
            <v>160629.12</v>
          </cell>
          <cell r="T942">
            <v>220287.12</v>
          </cell>
          <cell r="U942">
            <v>314808.19</v>
          </cell>
          <cell r="V942">
            <v>327538.87</v>
          </cell>
          <cell r="W942">
            <v>768865.7</v>
          </cell>
          <cell r="X942">
            <v>365608.73</v>
          </cell>
          <cell r="Y942">
            <v>31038</v>
          </cell>
          <cell r="Z942">
            <v>89089.85</v>
          </cell>
          <cell r="AA942">
            <v>90289.85</v>
          </cell>
          <cell r="AB942">
            <v>99057.05</v>
          </cell>
          <cell r="AC942">
            <v>164340.04999999999</v>
          </cell>
          <cell r="AD942">
            <v>184740.05</v>
          </cell>
          <cell r="AE942">
            <v>185040.05</v>
          </cell>
          <cell r="AF942">
            <v>215581.16999999998</v>
          </cell>
          <cell r="AG942">
            <v>463087.67</v>
          </cell>
          <cell r="AH942">
            <v>472687.67</v>
          </cell>
          <cell r="AI942">
            <v>472687.67</v>
          </cell>
          <cell r="AJ942">
            <v>1092351.67</v>
          </cell>
          <cell r="AK942">
            <v>0</v>
          </cell>
          <cell r="AL942">
            <v>0</v>
          </cell>
          <cell r="AM942">
            <v>0</v>
          </cell>
          <cell r="AN942">
            <v>33865</v>
          </cell>
          <cell r="AO942">
            <v>4027.99</v>
          </cell>
          <cell r="AP942">
            <v>12348</v>
          </cell>
          <cell r="AQ942">
            <v>19106.780000000002</v>
          </cell>
          <cell r="AR942">
            <v>28577.35</v>
          </cell>
          <cell r="AS942">
            <v>62704</v>
          </cell>
          <cell r="AT942">
            <v>59658</v>
          </cell>
          <cell r="AU942">
            <v>94521.07</v>
          </cell>
          <cell r="AV942">
            <v>12730.68</v>
          </cell>
          <cell r="AW942">
            <v>441326.83</v>
          </cell>
          <cell r="AX942">
            <v>-403256.97</v>
          </cell>
          <cell r="AY942">
            <v>31038</v>
          </cell>
          <cell r="AZ942">
            <v>58051.85</v>
          </cell>
          <cell r="BA942">
            <v>1200</v>
          </cell>
          <cell r="BB942">
            <v>8767.2000000000007</v>
          </cell>
          <cell r="BC942">
            <v>65283</v>
          </cell>
          <cell r="BD942">
            <v>20400</v>
          </cell>
          <cell r="BE942">
            <v>300</v>
          </cell>
          <cell r="BF942">
            <v>30541.119999999999</v>
          </cell>
          <cell r="BG942">
            <v>247506.5</v>
          </cell>
          <cell r="BH942">
            <v>9600</v>
          </cell>
          <cell r="BI942">
            <v>0</v>
          </cell>
          <cell r="BJ942">
            <v>619664</v>
          </cell>
          <cell r="BK942">
            <v>0</v>
          </cell>
        </row>
        <row r="943">
          <cell r="L943" t="str">
            <v>8011451.814201.ELECT</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L944" t="str">
            <v>8011451.816001.MOTOR</v>
          </cell>
          <cell r="M944">
            <v>0</v>
          </cell>
          <cell r="N944">
            <v>1900</v>
          </cell>
          <cell r="O944">
            <v>2885</v>
          </cell>
          <cell r="P944">
            <v>2885</v>
          </cell>
          <cell r="Q944">
            <v>4735</v>
          </cell>
          <cell r="R944">
            <v>7135</v>
          </cell>
          <cell r="S944">
            <v>7135</v>
          </cell>
          <cell r="T944">
            <v>8685</v>
          </cell>
          <cell r="U944">
            <v>9635</v>
          </cell>
          <cell r="V944">
            <v>10535</v>
          </cell>
          <cell r="W944">
            <v>11525</v>
          </cell>
          <cell r="X944">
            <v>13375</v>
          </cell>
          <cell r="Y944">
            <v>0</v>
          </cell>
          <cell r="Z944">
            <v>950</v>
          </cell>
          <cell r="AA944">
            <v>1850</v>
          </cell>
          <cell r="AB944">
            <v>5290</v>
          </cell>
          <cell r="AC944">
            <v>5290</v>
          </cell>
          <cell r="AD944">
            <v>5290</v>
          </cell>
          <cell r="AE944">
            <v>5890</v>
          </cell>
          <cell r="AF944">
            <v>7640</v>
          </cell>
          <cell r="AG944">
            <v>7640</v>
          </cell>
          <cell r="AH944">
            <v>7640</v>
          </cell>
          <cell r="AI944">
            <v>7640</v>
          </cell>
          <cell r="AJ944">
            <v>9320</v>
          </cell>
          <cell r="AK944">
            <v>0</v>
          </cell>
          <cell r="AL944">
            <v>0</v>
          </cell>
          <cell r="AM944">
            <v>0</v>
          </cell>
          <cell r="AN944">
            <v>1900</v>
          </cell>
          <cell r="AO944">
            <v>985</v>
          </cell>
          <cell r="AP944">
            <v>0</v>
          </cell>
          <cell r="AQ944">
            <v>1850</v>
          </cell>
          <cell r="AR944">
            <v>2400</v>
          </cell>
          <cell r="AS944">
            <v>0</v>
          </cell>
          <cell r="AT944">
            <v>1550</v>
          </cell>
          <cell r="AU944">
            <v>950</v>
          </cell>
          <cell r="AV944">
            <v>900</v>
          </cell>
          <cell r="AW944">
            <v>990</v>
          </cell>
          <cell r="AX944">
            <v>1850</v>
          </cell>
          <cell r="AY944">
            <v>0</v>
          </cell>
          <cell r="AZ944">
            <v>950</v>
          </cell>
          <cell r="BA944">
            <v>900</v>
          </cell>
          <cell r="BB944">
            <v>3440</v>
          </cell>
          <cell r="BC944">
            <v>0</v>
          </cell>
          <cell r="BD944">
            <v>0</v>
          </cell>
          <cell r="BE944">
            <v>600</v>
          </cell>
          <cell r="BF944">
            <v>1750</v>
          </cell>
          <cell r="BG944">
            <v>0</v>
          </cell>
          <cell r="BH944">
            <v>0</v>
          </cell>
          <cell r="BI944">
            <v>0</v>
          </cell>
          <cell r="BJ944">
            <v>1680</v>
          </cell>
          <cell r="BK944">
            <v>0</v>
          </cell>
        </row>
        <row r="945">
          <cell r="L945" t="str">
            <v>8011451.816001.OTHER</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row r="946">
          <cell r="L946" t="str">
            <v>8011451.816041</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L946">
            <v>0</v>
          </cell>
          <cell r="AM946">
            <v>0</v>
          </cell>
          <cell r="AN946">
            <v>0</v>
          </cell>
          <cell r="AO946">
            <v>0</v>
          </cell>
          <cell r="AP946">
            <v>0</v>
          </cell>
          <cell r="AQ946">
            <v>0</v>
          </cell>
          <cell r="AR946">
            <v>0</v>
          </cell>
          <cell r="AS946">
            <v>0</v>
          </cell>
          <cell r="AT946">
            <v>0</v>
          </cell>
          <cell r="AU946">
            <v>0</v>
          </cell>
          <cell r="AV946">
            <v>0</v>
          </cell>
          <cell r="AW946">
            <v>0</v>
          </cell>
          <cell r="AX946">
            <v>0</v>
          </cell>
          <cell r="AY946">
            <v>0</v>
          </cell>
          <cell r="AZ946">
            <v>0</v>
          </cell>
          <cell r="BA946">
            <v>0</v>
          </cell>
          <cell r="BB946">
            <v>0</v>
          </cell>
          <cell r="BC946">
            <v>0</v>
          </cell>
          <cell r="BD946">
            <v>0</v>
          </cell>
          <cell r="BE946">
            <v>0</v>
          </cell>
          <cell r="BF946">
            <v>0</v>
          </cell>
          <cell r="BG946">
            <v>0</v>
          </cell>
          <cell r="BH946">
            <v>0</v>
          </cell>
          <cell r="BI946">
            <v>0</v>
          </cell>
          <cell r="BJ946">
            <v>0</v>
          </cell>
          <cell r="BK946">
            <v>0</v>
          </cell>
        </row>
        <row r="947">
          <cell r="L947" t="str">
            <v>8011451.816051</v>
          </cell>
          <cell r="M947">
            <v>0</v>
          </cell>
          <cell r="N947">
            <v>1600</v>
          </cell>
          <cell r="O947">
            <v>1600</v>
          </cell>
          <cell r="P947">
            <v>1600</v>
          </cell>
          <cell r="Q947">
            <v>1600</v>
          </cell>
          <cell r="R947">
            <v>1600</v>
          </cell>
          <cell r="S947">
            <v>1600</v>
          </cell>
          <cell r="T947">
            <v>1600</v>
          </cell>
          <cell r="U947">
            <v>1600</v>
          </cell>
          <cell r="V947">
            <v>1600</v>
          </cell>
          <cell r="W947">
            <v>1600</v>
          </cell>
          <cell r="X947">
            <v>1600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1600</v>
          </cell>
          <cell r="AO947">
            <v>0</v>
          </cell>
          <cell r="AP947">
            <v>0</v>
          </cell>
          <cell r="AQ947">
            <v>0</v>
          </cell>
          <cell r="AR947">
            <v>0</v>
          </cell>
          <cell r="AS947">
            <v>0</v>
          </cell>
          <cell r="AT947">
            <v>0</v>
          </cell>
          <cell r="AU947">
            <v>0</v>
          </cell>
          <cell r="AV947">
            <v>0</v>
          </cell>
          <cell r="AW947">
            <v>0</v>
          </cell>
          <cell r="AX947">
            <v>0</v>
          </cell>
          <cell r="AY947">
            <v>0</v>
          </cell>
          <cell r="AZ947">
            <v>0</v>
          </cell>
          <cell r="BA947">
            <v>0</v>
          </cell>
          <cell r="BB947">
            <v>0</v>
          </cell>
          <cell r="BC947">
            <v>0</v>
          </cell>
          <cell r="BD947">
            <v>0</v>
          </cell>
          <cell r="BE947">
            <v>0</v>
          </cell>
          <cell r="BF947">
            <v>0</v>
          </cell>
          <cell r="BG947">
            <v>0</v>
          </cell>
          <cell r="BH947">
            <v>0</v>
          </cell>
          <cell r="BI947">
            <v>0</v>
          </cell>
          <cell r="BJ947">
            <v>0</v>
          </cell>
          <cell r="BK947">
            <v>0</v>
          </cell>
        </row>
        <row r="948">
          <cell r="L948" t="str">
            <v>8011451.816052</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5800</v>
          </cell>
          <cell r="AD948">
            <v>5800</v>
          </cell>
          <cell r="AE948">
            <v>5800</v>
          </cell>
          <cell r="AF948">
            <v>6675</v>
          </cell>
          <cell r="AG948">
            <v>6675</v>
          </cell>
          <cell r="AH948">
            <v>6675</v>
          </cell>
          <cell r="AI948">
            <v>7560</v>
          </cell>
          <cell r="AJ948">
            <v>7560</v>
          </cell>
          <cell r="AK948">
            <v>6000</v>
          </cell>
          <cell r="AL948">
            <v>0</v>
          </cell>
          <cell r="AM948">
            <v>0</v>
          </cell>
          <cell r="AN948">
            <v>0</v>
          </cell>
          <cell r="AO948">
            <v>0</v>
          </cell>
          <cell r="AP948">
            <v>0</v>
          </cell>
          <cell r="AQ948">
            <v>0</v>
          </cell>
          <cell r="AR948">
            <v>0</v>
          </cell>
          <cell r="AS948">
            <v>0</v>
          </cell>
          <cell r="AT948">
            <v>0</v>
          </cell>
          <cell r="AU948">
            <v>0</v>
          </cell>
          <cell r="AV948">
            <v>0</v>
          </cell>
          <cell r="AW948">
            <v>0</v>
          </cell>
          <cell r="AX948">
            <v>0</v>
          </cell>
          <cell r="AY948">
            <v>0</v>
          </cell>
          <cell r="AZ948">
            <v>0</v>
          </cell>
          <cell r="BA948">
            <v>0</v>
          </cell>
          <cell r="BB948">
            <v>0</v>
          </cell>
          <cell r="BC948">
            <v>5800</v>
          </cell>
          <cell r="BD948">
            <v>0</v>
          </cell>
          <cell r="BE948">
            <v>0</v>
          </cell>
          <cell r="BF948">
            <v>875</v>
          </cell>
          <cell r="BG948">
            <v>0</v>
          </cell>
          <cell r="BH948">
            <v>0</v>
          </cell>
          <cell r="BI948">
            <v>885</v>
          </cell>
          <cell r="BJ948">
            <v>0</v>
          </cell>
          <cell r="BK948">
            <v>6000</v>
          </cell>
        </row>
        <row r="949">
          <cell r="L949" t="str">
            <v>8011451.820101</v>
          </cell>
          <cell r="M949">
            <v>3600.12</v>
          </cell>
          <cell r="N949">
            <v>5779.74</v>
          </cell>
          <cell r="O949">
            <v>10978.17</v>
          </cell>
          <cell r="P949">
            <v>14654.33</v>
          </cell>
          <cell r="Q949">
            <v>18772.37</v>
          </cell>
          <cell r="R949">
            <v>19772.37</v>
          </cell>
          <cell r="S949">
            <v>22698.329999999998</v>
          </cell>
          <cell r="T949">
            <v>27539.539999999997</v>
          </cell>
          <cell r="U949">
            <v>29909.379999999997</v>
          </cell>
          <cell r="V949">
            <v>32784.82</v>
          </cell>
          <cell r="W949">
            <v>32784.82</v>
          </cell>
          <cell r="X949">
            <v>39167.53</v>
          </cell>
          <cell r="Y949">
            <v>1891.38</v>
          </cell>
          <cell r="Z949">
            <v>4562.8600000000006</v>
          </cell>
          <cell r="AA949">
            <v>6866.8600000000006</v>
          </cell>
          <cell r="AB949">
            <v>9611.43</v>
          </cell>
          <cell r="AC949">
            <v>14326.78</v>
          </cell>
          <cell r="AD949">
            <v>19911.52</v>
          </cell>
          <cell r="AE949">
            <v>24824.940000000002</v>
          </cell>
          <cell r="AF949">
            <v>35924.28</v>
          </cell>
          <cell r="AG949">
            <v>35924.28</v>
          </cell>
          <cell r="AH949">
            <v>45092.869999999995</v>
          </cell>
          <cell r="AI949">
            <v>54819.31</v>
          </cell>
          <cell r="AJ949">
            <v>69969.039999999994</v>
          </cell>
          <cell r="AK949">
            <v>5771.73</v>
          </cell>
          <cell r="AL949">
            <v>0</v>
          </cell>
          <cell r="AM949">
            <v>3600.12</v>
          </cell>
          <cell r="AN949">
            <v>2179.62</v>
          </cell>
          <cell r="AO949">
            <v>5198.43</v>
          </cell>
          <cell r="AP949">
            <v>3676.16</v>
          </cell>
          <cell r="AQ949">
            <v>4118.04</v>
          </cell>
          <cell r="AR949">
            <v>1000</v>
          </cell>
          <cell r="AS949">
            <v>2925.96</v>
          </cell>
          <cell r="AT949">
            <v>4841.21</v>
          </cell>
          <cell r="AU949">
            <v>2369.84</v>
          </cell>
          <cell r="AV949">
            <v>2875.44</v>
          </cell>
          <cell r="AW949">
            <v>0</v>
          </cell>
          <cell r="AX949">
            <v>6382.71</v>
          </cell>
          <cell r="AY949">
            <v>1891.38</v>
          </cell>
          <cell r="AZ949">
            <v>2671.48</v>
          </cell>
          <cell r="BA949">
            <v>2304</v>
          </cell>
          <cell r="BB949">
            <v>2744.57</v>
          </cell>
          <cell r="BC949">
            <v>4715.3500000000004</v>
          </cell>
          <cell r="BD949">
            <v>5584.74</v>
          </cell>
          <cell r="BE949">
            <v>4913.42</v>
          </cell>
          <cell r="BF949">
            <v>11099.34</v>
          </cell>
          <cell r="BG949">
            <v>0</v>
          </cell>
          <cell r="BH949">
            <v>9168.59</v>
          </cell>
          <cell r="BI949">
            <v>9726.44</v>
          </cell>
          <cell r="BJ949">
            <v>15149.73</v>
          </cell>
          <cell r="BK949">
            <v>5771.73</v>
          </cell>
        </row>
        <row r="950">
          <cell r="L950" t="str">
            <v>8011451.822101</v>
          </cell>
          <cell r="M950">
            <v>26080</v>
          </cell>
          <cell r="N950">
            <v>49450</v>
          </cell>
          <cell r="O950">
            <v>62330</v>
          </cell>
          <cell r="P950">
            <v>81395</v>
          </cell>
          <cell r="Q950">
            <v>144197.06</v>
          </cell>
          <cell r="R950">
            <v>144197.06</v>
          </cell>
          <cell r="S950">
            <v>201350.75</v>
          </cell>
          <cell r="T950">
            <v>274919.42</v>
          </cell>
          <cell r="U950">
            <v>390563.83999999997</v>
          </cell>
          <cell r="V950">
            <v>440681.18999999994</v>
          </cell>
          <cell r="W950">
            <v>453561.18999999994</v>
          </cell>
          <cell r="X950">
            <v>533317.3899999999</v>
          </cell>
          <cell r="Y950">
            <v>50349.120000000003</v>
          </cell>
          <cell r="Z950">
            <v>84181.43</v>
          </cell>
          <cell r="AA950">
            <v>177267.25</v>
          </cell>
          <cell r="AB950">
            <v>190607.67</v>
          </cell>
          <cell r="AC950">
            <v>266870.97000000003</v>
          </cell>
          <cell r="AD950">
            <v>334098.44000000006</v>
          </cell>
          <cell r="AE950">
            <v>376457.55000000005</v>
          </cell>
          <cell r="AF950">
            <v>427551.97000000003</v>
          </cell>
          <cell r="AG950">
            <v>499747.93000000005</v>
          </cell>
          <cell r="AH950">
            <v>567708.51</v>
          </cell>
          <cell r="AI950">
            <v>625236.29</v>
          </cell>
          <cell r="AJ950">
            <v>671089.71000000008</v>
          </cell>
          <cell r="AK950">
            <v>46189.09</v>
          </cell>
          <cell r="AL950">
            <v>0</v>
          </cell>
          <cell r="AM950">
            <v>26080</v>
          </cell>
          <cell r="AN950">
            <v>23370</v>
          </cell>
          <cell r="AO950">
            <v>12880</v>
          </cell>
          <cell r="AP950">
            <v>19065</v>
          </cell>
          <cell r="AQ950">
            <v>62802.06</v>
          </cell>
          <cell r="AR950">
            <v>0</v>
          </cell>
          <cell r="AS950">
            <v>57153.69</v>
          </cell>
          <cell r="AT950">
            <v>73568.67</v>
          </cell>
          <cell r="AU950">
            <v>115644.42</v>
          </cell>
          <cell r="AV950">
            <v>50117.35</v>
          </cell>
          <cell r="AW950">
            <v>12880</v>
          </cell>
          <cell r="AX950">
            <v>79756.2</v>
          </cell>
          <cell r="AY950">
            <v>50349.120000000003</v>
          </cell>
          <cell r="AZ950">
            <v>33832.31</v>
          </cell>
          <cell r="BA950">
            <v>93085.82</v>
          </cell>
          <cell r="BB950">
            <v>13340.42</v>
          </cell>
          <cell r="BC950">
            <v>76263.3</v>
          </cell>
          <cell r="BD950">
            <v>67227.47</v>
          </cell>
          <cell r="BE950">
            <v>42359.11</v>
          </cell>
          <cell r="BF950">
            <v>51094.42</v>
          </cell>
          <cell r="BG950">
            <v>72195.960000000006</v>
          </cell>
          <cell r="BH950">
            <v>67960.58</v>
          </cell>
          <cell r="BI950">
            <v>57527.78</v>
          </cell>
          <cell r="BJ950">
            <v>45853.42</v>
          </cell>
          <cell r="BK950">
            <v>46189.09</v>
          </cell>
        </row>
        <row r="951">
          <cell r="L951" t="str">
            <v>8011451.822602</v>
          </cell>
          <cell r="M951">
            <v>550</v>
          </cell>
          <cell r="N951">
            <v>1390</v>
          </cell>
          <cell r="O951">
            <v>14090</v>
          </cell>
          <cell r="P951">
            <v>14540</v>
          </cell>
          <cell r="Q951">
            <v>23540</v>
          </cell>
          <cell r="R951">
            <v>23540</v>
          </cell>
          <cell r="S951">
            <v>23540</v>
          </cell>
          <cell r="T951">
            <v>297933.03000000003</v>
          </cell>
          <cell r="U951">
            <v>305758.03000000003</v>
          </cell>
          <cell r="V951">
            <v>305758.03000000003</v>
          </cell>
          <cell r="W951">
            <v>305758.03000000003</v>
          </cell>
          <cell r="X951">
            <v>33068.630000000005</v>
          </cell>
          <cell r="Y951">
            <v>-2520.3000000000002</v>
          </cell>
          <cell r="Z951">
            <v>-2520.3000000000002</v>
          </cell>
          <cell r="AA951">
            <v>-2520.3000000000002</v>
          </cell>
          <cell r="AB951">
            <v>-8120.3</v>
          </cell>
          <cell r="AC951">
            <v>-8120.3</v>
          </cell>
          <cell r="AD951">
            <v>-8120.3</v>
          </cell>
          <cell r="AE951">
            <v>-8120.3</v>
          </cell>
          <cell r="AF951">
            <v>-8120.3</v>
          </cell>
          <cell r="AG951">
            <v>-8120.3</v>
          </cell>
          <cell r="AH951">
            <v>-8120.3</v>
          </cell>
          <cell r="AI951">
            <v>-8120.3</v>
          </cell>
          <cell r="AJ951">
            <v>-2920.3</v>
          </cell>
          <cell r="AK951">
            <v>0</v>
          </cell>
          <cell r="AL951">
            <v>0</v>
          </cell>
          <cell r="AM951">
            <v>550</v>
          </cell>
          <cell r="AN951">
            <v>840</v>
          </cell>
          <cell r="AO951">
            <v>12700</v>
          </cell>
          <cell r="AP951">
            <v>450</v>
          </cell>
          <cell r="AQ951">
            <v>9000</v>
          </cell>
          <cell r="AR951">
            <v>0</v>
          </cell>
          <cell r="AS951">
            <v>0</v>
          </cell>
          <cell r="AT951">
            <v>274393.03000000003</v>
          </cell>
          <cell r="AU951">
            <v>7825</v>
          </cell>
          <cell r="AV951">
            <v>0</v>
          </cell>
          <cell r="AW951">
            <v>0</v>
          </cell>
          <cell r="AX951">
            <v>-272689.40000000002</v>
          </cell>
          <cell r="AY951">
            <v>-2520.3000000000002</v>
          </cell>
          <cell r="AZ951">
            <v>0</v>
          </cell>
          <cell r="BA951">
            <v>0</v>
          </cell>
          <cell r="BB951">
            <v>-5600</v>
          </cell>
          <cell r="BC951">
            <v>0</v>
          </cell>
          <cell r="BD951">
            <v>0</v>
          </cell>
          <cell r="BE951">
            <v>0</v>
          </cell>
          <cell r="BF951">
            <v>0</v>
          </cell>
          <cell r="BG951">
            <v>0</v>
          </cell>
          <cell r="BH951">
            <v>0</v>
          </cell>
          <cell r="BI951">
            <v>0</v>
          </cell>
          <cell r="BJ951">
            <v>5200</v>
          </cell>
          <cell r="BK951">
            <v>0</v>
          </cell>
        </row>
        <row r="952">
          <cell r="L952" t="str">
            <v>8011451.805301</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3231.8</v>
          </cell>
          <cell r="AE952">
            <v>3231.8</v>
          </cell>
          <cell r="AF952">
            <v>9600.7999999999993</v>
          </cell>
          <cell r="AG952">
            <v>9600.7999999999993</v>
          </cell>
          <cell r="AH952">
            <v>9600.7999999999993</v>
          </cell>
          <cell r="AI952">
            <v>9600.7999999999993</v>
          </cell>
          <cell r="AJ952">
            <v>9600.7999999999993</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3231.8</v>
          </cell>
          <cell r="BE952">
            <v>0</v>
          </cell>
          <cell r="BF952">
            <v>6369</v>
          </cell>
          <cell r="BG952">
            <v>0</v>
          </cell>
          <cell r="BH952">
            <v>0</v>
          </cell>
          <cell r="BI952">
            <v>0</v>
          </cell>
          <cell r="BJ952">
            <v>0</v>
          </cell>
          <cell r="BK952">
            <v>0</v>
          </cell>
        </row>
        <row r="953">
          <cell r="L953" t="str">
            <v>8011451.814601</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G953">
            <v>0</v>
          </cell>
          <cell r="BH953">
            <v>0</v>
          </cell>
          <cell r="BI953">
            <v>0</v>
          </cell>
          <cell r="BJ953">
            <v>0</v>
          </cell>
          <cell r="BK953">
            <v>0</v>
          </cell>
        </row>
        <row r="954">
          <cell r="L954" t="str">
            <v>8011451.801101.WAGE</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G954">
            <v>0</v>
          </cell>
          <cell r="BH954">
            <v>0</v>
          </cell>
          <cell r="BI954">
            <v>0</v>
          </cell>
          <cell r="BJ954">
            <v>0</v>
          </cell>
          <cell r="BK954">
            <v>0</v>
          </cell>
        </row>
        <row r="955">
          <cell r="L955" t="str">
            <v>8011451.803906</v>
          </cell>
          <cell r="M955">
            <v>0</v>
          </cell>
          <cell r="N955">
            <v>0</v>
          </cell>
          <cell r="O955">
            <v>0</v>
          </cell>
          <cell r="P955">
            <v>1712</v>
          </cell>
          <cell r="Q955">
            <v>4112</v>
          </cell>
          <cell r="R955">
            <v>9574</v>
          </cell>
          <cell r="S955">
            <v>11648</v>
          </cell>
          <cell r="T955">
            <v>30695</v>
          </cell>
          <cell r="U955">
            <v>39849</v>
          </cell>
          <cell r="V955">
            <v>46087</v>
          </cell>
          <cell r="W955">
            <v>46087</v>
          </cell>
          <cell r="X955">
            <v>48939</v>
          </cell>
          <cell r="Y955">
            <v>0</v>
          </cell>
          <cell r="Z955">
            <v>11010</v>
          </cell>
          <cell r="AA955">
            <v>16425</v>
          </cell>
          <cell r="AB955">
            <v>16425</v>
          </cell>
          <cell r="AC955">
            <v>33706</v>
          </cell>
          <cell r="AD955">
            <v>44523</v>
          </cell>
          <cell r="AE955">
            <v>47734</v>
          </cell>
          <cell r="AF955">
            <v>47734</v>
          </cell>
          <cell r="AG955">
            <v>48929</v>
          </cell>
          <cell r="AH955">
            <v>48929</v>
          </cell>
          <cell r="AI955">
            <v>48929</v>
          </cell>
          <cell r="AJ955">
            <v>48929</v>
          </cell>
          <cell r="AK955">
            <v>983</v>
          </cell>
          <cell r="AL955">
            <v>0</v>
          </cell>
          <cell r="AM955">
            <v>0</v>
          </cell>
          <cell r="AN955">
            <v>0</v>
          </cell>
          <cell r="AO955">
            <v>0</v>
          </cell>
          <cell r="AP955">
            <v>1712</v>
          </cell>
          <cell r="AQ955">
            <v>2400</v>
          </cell>
          <cell r="AR955">
            <v>5462</v>
          </cell>
          <cell r="AS955">
            <v>2074</v>
          </cell>
          <cell r="AT955">
            <v>19047</v>
          </cell>
          <cell r="AU955">
            <v>9154</v>
          </cell>
          <cell r="AV955">
            <v>6238</v>
          </cell>
          <cell r="AW955">
            <v>0</v>
          </cell>
          <cell r="AX955">
            <v>2852</v>
          </cell>
          <cell r="AY955">
            <v>0</v>
          </cell>
          <cell r="AZ955">
            <v>11010</v>
          </cell>
          <cell r="BA955">
            <v>5415</v>
          </cell>
          <cell r="BB955">
            <v>0</v>
          </cell>
          <cell r="BC955">
            <v>17281</v>
          </cell>
          <cell r="BD955">
            <v>10817</v>
          </cell>
          <cell r="BE955">
            <v>3211</v>
          </cell>
          <cell r="BF955">
            <v>0</v>
          </cell>
          <cell r="BG955">
            <v>1195</v>
          </cell>
          <cell r="BH955">
            <v>0</v>
          </cell>
          <cell r="BI955">
            <v>0</v>
          </cell>
          <cell r="BJ955">
            <v>0</v>
          </cell>
          <cell r="BK955">
            <v>983</v>
          </cell>
        </row>
        <row r="956">
          <cell r="L956" t="str">
            <v>8011451.822603</v>
          </cell>
          <cell r="M956">
            <v>1400</v>
          </cell>
          <cell r="N956">
            <v>1400</v>
          </cell>
          <cell r="O956">
            <v>1400</v>
          </cell>
          <cell r="P956">
            <v>5600</v>
          </cell>
          <cell r="Q956">
            <v>5600</v>
          </cell>
          <cell r="R956">
            <v>5600</v>
          </cell>
          <cell r="S956">
            <v>5600</v>
          </cell>
          <cell r="T956">
            <v>11200</v>
          </cell>
          <cell r="U956">
            <v>11200</v>
          </cell>
          <cell r="V956">
            <v>11200</v>
          </cell>
          <cell r="W956">
            <v>11200</v>
          </cell>
          <cell r="X956">
            <v>11200</v>
          </cell>
          <cell r="Y956">
            <v>0</v>
          </cell>
          <cell r="Z956">
            <v>0</v>
          </cell>
          <cell r="AA956">
            <v>0</v>
          </cell>
          <cell r="AB956">
            <v>0</v>
          </cell>
          <cell r="AC956">
            <v>0</v>
          </cell>
          <cell r="AD956">
            <v>0</v>
          </cell>
          <cell r="AE956">
            <v>0</v>
          </cell>
          <cell r="AF956">
            <v>35</v>
          </cell>
          <cell r="AG956">
            <v>35</v>
          </cell>
          <cell r="AH956">
            <v>35</v>
          </cell>
          <cell r="AI956">
            <v>35</v>
          </cell>
          <cell r="AJ956">
            <v>35</v>
          </cell>
          <cell r="AK956">
            <v>0</v>
          </cell>
          <cell r="AL956">
            <v>0</v>
          </cell>
          <cell r="AM956">
            <v>1400</v>
          </cell>
          <cell r="AN956">
            <v>0</v>
          </cell>
          <cell r="AO956">
            <v>0</v>
          </cell>
          <cell r="AP956">
            <v>4200</v>
          </cell>
          <cell r="AQ956">
            <v>0</v>
          </cell>
          <cell r="AR956">
            <v>0</v>
          </cell>
          <cell r="AS956">
            <v>0</v>
          </cell>
          <cell r="AT956">
            <v>5600</v>
          </cell>
          <cell r="AU956">
            <v>0</v>
          </cell>
          <cell r="AV956">
            <v>0</v>
          </cell>
          <cell r="AW956">
            <v>0</v>
          </cell>
          <cell r="AX956">
            <v>0</v>
          </cell>
          <cell r="AY956">
            <v>0</v>
          </cell>
          <cell r="AZ956">
            <v>0</v>
          </cell>
          <cell r="BA956">
            <v>0</v>
          </cell>
          <cell r="BB956">
            <v>0</v>
          </cell>
          <cell r="BC956">
            <v>0</v>
          </cell>
          <cell r="BD956">
            <v>0</v>
          </cell>
          <cell r="BE956">
            <v>0</v>
          </cell>
          <cell r="BF956">
            <v>35</v>
          </cell>
          <cell r="BG956">
            <v>0</v>
          </cell>
          <cell r="BH956">
            <v>0</v>
          </cell>
          <cell r="BI956">
            <v>0</v>
          </cell>
          <cell r="BJ956">
            <v>0</v>
          </cell>
          <cell r="BK956">
            <v>0</v>
          </cell>
        </row>
        <row r="957">
          <cell r="L957" t="str">
            <v>8011451.804301</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17515</v>
          </cell>
          <cell r="AE957">
            <v>38533</v>
          </cell>
          <cell r="AF957">
            <v>38533</v>
          </cell>
          <cell r="AG957">
            <v>38533</v>
          </cell>
          <cell r="AH957">
            <v>38533</v>
          </cell>
          <cell r="AI957">
            <v>38533</v>
          </cell>
          <cell r="AJ957">
            <v>38533</v>
          </cell>
          <cell r="AK957">
            <v>0</v>
          </cell>
          <cell r="AL957">
            <v>0</v>
          </cell>
          <cell r="AM957">
            <v>0</v>
          </cell>
          <cell r="AN957">
            <v>0</v>
          </cell>
          <cell r="AO957">
            <v>0</v>
          </cell>
          <cell r="AP957">
            <v>0</v>
          </cell>
          <cell r="AQ957">
            <v>0</v>
          </cell>
          <cell r="AR957">
            <v>0</v>
          </cell>
          <cell r="AS957">
            <v>0</v>
          </cell>
          <cell r="AT957">
            <v>0</v>
          </cell>
          <cell r="AU957">
            <v>0</v>
          </cell>
          <cell r="AV957">
            <v>0</v>
          </cell>
          <cell r="AW957">
            <v>0</v>
          </cell>
          <cell r="AX957">
            <v>0</v>
          </cell>
          <cell r="AY957">
            <v>0</v>
          </cell>
          <cell r="AZ957">
            <v>0</v>
          </cell>
          <cell r="BA957">
            <v>0</v>
          </cell>
          <cell r="BB957">
            <v>0</v>
          </cell>
          <cell r="BC957">
            <v>0</v>
          </cell>
          <cell r="BD957">
            <v>17515</v>
          </cell>
          <cell r="BE957">
            <v>21018</v>
          </cell>
          <cell r="BF957">
            <v>0</v>
          </cell>
          <cell r="BG957">
            <v>0</v>
          </cell>
          <cell r="BH957">
            <v>0</v>
          </cell>
          <cell r="BI957">
            <v>0</v>
          </cell>
          <cell r="BJ957">
            <v>0</v>
          </cell>
          <cell r="BK957">
            <v>0</v>
          </cell>
        </row>
        <row r="958">
          <cell r="L958" t="str">
            <v>8011511.801101.BASIC</v>
          </cell>
          <cell r="M958">
            <v>5184018</v>
          </cell>
          <cell r="N958">
            <v>12561103.469999999</v>
          </cell>
          <cell r="O958">
            <v>19392853.390000001</v>
          </cell>
          <cell r="P958">
            <v>27719739.390000001</v>
          </cell>
          <cell r="Q958">
            <v>34581395.390000001</v>
          </cell>
          <cell r="R958">
            <v>40105143.659999996</v>
          </cell>
          <cell r="S958">
            <v>47829128.869999997</v>
          </cell>
          <cell r="T958">
            <v>55427296.869999997</v>
          </cell>
          <cell r="U958">
            <v>62933444.869999997</v>
          </cell>
          <cell r="V958">
            <v>70090958.640000001</v>
          </cell>
          <cell r="W958">
            <v>77568416.530000001</v>
          </cell>
          <cell r="X958">
            <v>78827967.379999995</v>
          </cell>
          <cell r="Y958">
            <v>7891377</v>
          </cell>
          <cell r="Z958">
            <v>16072880.43</v>
          </cell>
          <cell r="AA958">
            <v>25624507.969999999</v>
          </cell>
          <cell r="AB958">
            <v>33988665.420000002</v>
          </cell>
          <cell r="AC958">
            <v>42226381.420000002</v>
          </cell>
          <cell r="AD958">
            <v>51059635.420000002</v>
          </cell>
          <cell r="AE958">
            <v>61620711.490000002</v>
          </cell>
          <cell r="AF958">
            <v>69604647.49000001</v>
          </cell>
          <cell r="AG958">
            <v>80954945.49000001</v>
          </cell>
          <cell r="AH958">
            <v>87623766.49000001</v>
          </cell>
          <cell r="AI958">
            <v>90634778.24000001</v>
          </cell>
          <cell r="AJ958">
            <v>84185555.810000002</v>
          </cell>
          <cell r="AK958">
            <v>2945712</v>
          </cell>
          <cell r="AL958">
            <v>0</v>
          </cell>
          <cell r="AM958">
            <v>5184018</v>
          </cell>
          <cell r="AN958">
            <v>7377085.4699999997</v>
          </cell>
          <cell r="AO958">
            <v>6831749.9199999999</v>
          </cell>
          <cell r="AP958">
            <v>8326886</v>
          </cell>
          <cell r="AQ958">
            <v>6861656</v>
          </cell>
          <cell r="AR958">
            <v>5523748.2699999996</v>
          </cell>
          <cell r="AS958">
            <v>7723985.21</v>
          </cell>
          <cell r="AT958">
            <v>7598168</v>
          </cell>
          <cell r="AU958">
            <v>7506148</v>
          </cell>
          <cell r="AV958">
            <v>7157513.7699999996</v>
          </cell>
          <cell r="AW958">
            <v>7477457.8899999997</v>
          </cell>
          <cell r="AX958">
            <v>1259550.8500000001</v>
          </cell>
          <cell r="AY958">
            <v>7891377</v>
          </cell>
          <cell r="AZ958">
            <v>8181503.4299999997</v>
          </cell>
          <cell r="BA958">
            <v>9551627.5399999991</v>
          </cell>
          <cell r="BB958">
            <v>8364157.4500000002</v>
          </cell>
          <cell r="BC958">
            <v>8237716</v>
          </cell>
          <cell r="BD958">
            <v>8833254</v>
          </cell>
          <cell r="BE958">
            <v>10561076.07</v>
          </cell>
          <cell r="BF958">
            <v>7983936</v>
          </cell>
          <cell r="BG958">
            <v>11350298</v>
          </cell>
          <cell r="BH958">
            <v>6668821</v>
          </cell>
          <cell r="BI958">
            <v>3011011.75</v>
          </cell>
          <cell r="BJ958">
            <v>-6449222.4299999997</v>
          </cell>
          <cell r="BK958">
            <v>2945712</v>
          </cell>
        </row>
        <row r="959">
          <cell r="L959" t="str">
            <v>8011511.801101.BP</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G959">
            <v>0</v>
          </cell>
          <cell r="BH959">
            <v>0</v>
          </cell>
          <cell r="BI959">
            <v>0</v>
          </cell>
          <cell r="BJ959">
            <v>0</v>
          </cell>
          <cell r="BK959">
            <v>0</v>
          </cell>
        </row>
        <row r="960">
          <cell r="L960" t="str">
            <v>8011511.801101.DA</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cell r="AA960">
            <v>0</v>
          </cell>
          <cell r="AB960">
            <v>0</v>
          </cell>
          <cell r="AC960">
            <v>0</v>
          </cell>
          <cell r="AD960">
            <v>9209</v>
          </cell>
          <cell r="AE960">
            <v>9209</v>
          </cell>
          <cell r="AF960">
            <v>9209</v>
          </cell>
          <cell r="AG960">
            <v>9209</v>
          </cell>
          <cell r="AH960">
            <v>9209</v>
          </cell>
          <cell r="AI960">
            <v>609675</v>
          </cell>
          <cell r="AJ960">
            <v>1231036.75</v>
          </cell>
          <cell r="AK960">
            <v>621361.75</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9209</v>
          </cell>
          <cell r="BE960">
            <v>0</v>
          </cell>
          <cell r="BF960">
            <v>0</v>
          </cell>
          <cell r="BG960">
            <v>0</v>
          </cell>
          <cell r="BH960">
            <v>0</v>
          </cell>
          <cell r="BI960">
            <v>600466</v>
          </cell>
          <cell r="BJ960">
            <v>621361.75</v>
          </cell>
          <cell r="BK960">
            <v>621361.75</v>
          </cell>
        </row>
        <row r="961">
          <cell r="L961" t="str">
            <v>8011511.801101.DASE</v>
          </cell>
          <cell r="M961">
            <v>97080</v>
          </cell>
          <cell r="N961">
            <v>194160</v>
          </cell>
          <cell r="O961">
            <v>291240</v>
          </cell>
          <cell r="P961">
            <v>388320</v>
          </cell>
          <cell r="Q961">
            <v>485400</v>
          </cell>
          <cell r="R961">
            <v>582480</v>
          </cell>
          <cell r="S961">
            <v>679560</v>
          </cell>
          <cell r="T961">
            <v>776640</v>
          </cell>
          <cell r="U961">
            <v>2639793</v>
          </cell>
          <cell r="V961">
            <v>2639793</v>
          </cell>
          <cell r="W961">
            <v>2639793</v>
          </cell>
          <cell r="X961">
            <v>2759476</v>
          </cell>
          <cell r="Y961">
            <v>29373</v>
          </cell>
          <cell r="Z961">
            <v>58746</v>
          </cell>
          <cell r="AA961">
            <v>88119</v>
          </cell>
          <cell r="AB961">
            <v>117492</v>
          </cell>
          <cell r="AC961">
            <v>146865</v>
          </cell>
          <cell r="AD961">
            <v>176238</v>
          </cell>
          <cell r="AE961">
            <v>205611</v>
          </cell>
          <cell r="AF961">
            <v>234984</v>
          </cell>
          <cell r="AG961">
            <v>3051649</v>
          </cell>
          <cell r="AH961">
            <v>3051649</v>
          </cell>
          <cell r="AI961">
            <v>3051649</v>
          </cell>
          <cell r="AJ961">
            <v>3051649</v>
          </cell>
          <cell r="AK961">
            <v>12677</v>
          </cell>
          <cell r="AL961">
            <v>0</v>
          </cell>
          <cell r="AM961">
            <v>97080</v>
          </cell>
          <cell r="AN961">
            <v>97080</v>
          </cell>
          <cell r="AO961">
            <v>97080</v>
          </cell>
          <cell r="AP961">
            <v>97080</v>
          </cell>
          <cell r="AQ961">
            <v>97080</v>
          </cell>
          <cell r="AR961">
            <v>97080</v>
          </cell>
          <cell r="AS961">
            <v>97080</v>
          </cell>
          <cell r="AT961">
            <v>97080</v>
          </cell>
          <cell r="AU961">
            <v>1863153</v>
          </cell>
          <cell r="AV961">
            <v>0</v>
          </cell>
          <cell r="AW961">
            <v>0</v>
          </cell>
          <cell r="AX961">
            <v>119683</v>
          </cell>
          <cell r="AY961">
            <v>29373</v>
          </cell>
          <cell r="AZ961">
            <v>29373</v>
          </cell>
          <cell r="BA961">
            <v>29373</v>
          </cell>
          <cell r="BB961">
            <v>29373</v>
          </cell>
          <cell r="BC961">
            <v>29373</v>
          </cell>
          <cell r="BD961">
            <v>29373</v>
          </cell>
          <cell r="BE961">
            <v>29373</v>
          </cell>
          <cell r="BF961">
            <v>29373</v>
          </cell>
          <cell r="BG961">
            <v>2816665</v>
          </cell>
          <cell r="BH961">
            <v>0</v>
          </cell>
          <cell r="BI961">
            <v>0</v>
          </cell>
          <cell r="BJ961">
            <v>0</v>
          </cell>
          <cell r="BK961">
            <v>12677</v>
          </cell>
        </row>
        <row r="962">
          <cell r="L962" t="str">
            <v>8011511.801101.HOUSE</v>
          </cell>
          <cell r="M962">
            <v>0</v>
          </cell>
          <cell r="N962">
            <v>0</v>
          </cell>
          <cell r="O962">
            <v>0</v>
          </cell>
          <cell r="P962">
            <v>0</v>
          </cell>
          <cell r="Q962">
            <v>0</v>
          </cell>
          <cell r="R962">
            <v>0</v>
          </cell>
          <cell r="S962">
            <v>0</v>
          </cell>
          <cell r="T962">
            <v>0</v>
          </cell>
          <cell r="U962">
            <v>0</v>
          </cell>
          <cell r="V962">
            <v>0</v>
          </cell>
          <cell r="W962">
            <v>0</v>
          </cell>
          <cell r="X962">
            <v>0</v>
          </cell>
          <cell r="Y962">
            <v>0</v>
          </cell>
          <cell r="Z962">
            <v>0</v>
          </cell>
          <cell r="AA962">
            <v>0</v>
          </cell>
          <cell r="AB962">
            <v>0</v>
          </cell>
          <cell r="AC962">
            <v>0</v>
          </cell>
          <cell r="AD962">
            <v>0</v>
          </cell>
          <cell r="AE962">
            <v>0</v>
          </cell>
          <cell r="AF962">
            <v>0</v>
          </cell>
          <cell r="AG962">
            <v>0</v>
          </cell>
          <cell r="AH962">
            <v>0</v>
          </cell>
          <cell r="AI962">
            <v>0</v>
          </cell>
          <cell r="AJ962">
            <v>0</v>
          </cell>
          <cell r="AK962">
            <v>0</v>
          </cell>
          <cell r="AL962">
            <v>0</v>
          </cell>
          <cell r="AM962">
            <v>0</v>
          </cell>
          <cell r="AN962">
            <v>0</v>
          </cell>
          <cell r="AO962">
            <v>0</v>
          </cell>
          <cell r="AP962">
            <v>0</v>
          </cell>
          <cell r="AQ962">
            <v>0</v>
          </cell>
          <cell r="AR962">
            <v>0</v>
          </cell>
          <cell r="AS962">
            <v>0</v>
          </cell>
          <cell r="AT962">
            <v>0</v>
          </cell>
          <cell r="AU962">
            <v>0</v>
          </cell>
          <cell r="AV962">
            <v>0</v>
          </cell>
          <cell r="AW962">
            <v>0</v>
          </cell>
          <cell r="AX962">
            <v>0</v>
          </cell>
          <cell r="AY962">
            <v>0</v>
          </cell>
          <cell r="AZ962">
            <v>0</v>
          </cell>
          <cell r="BA962">
            <v>0</v>
          </cell>
          <cell r="BB962">
            <v>0</v>
          </cell>
          <cell r="BC962">
            <v>0</v>
          </cell>
          <cell r="BD962">
            <v>0</v>
          </cell>
          <cell r="BE962">
            <v>0</v>
          </cell>
          <cell r="BF962">
            <v>0</v>
          </cell>
          <cell r="BG962">
            <v>0</v>
          </cell>
          <cell r="BH962">
            <v>0</v>
          </cell>
          <cell r="BI962">
            <v>0</v>
          </cell>
          <cell r="BJ962">
            <v>0</v>
          </cell>
          <cell r="BK962">
            <v>0</v>
          </cell>
        </row>
        <row r="963">
          <cell r="L963" t="str">
            <v>8011511.801101.LAUN</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G963">
            <v>0</v>
          </cell>
          <cell r="BH963">
            <v>0</v>
          </cell>
          <cell r="BI963">
            <v>0</v>
          </cell>
          <cell r="BJ963">
            <v>0</v>
          </cell>
          <cell r="BK963">
            <v>0</v>
          </cell>
        </row>
        <row r="964">
          <cell r="L964" t="str">
            <v>8011511.801101.LEAV</v>
          </cell>
          <cell r="M964">
            <v>57614</v>
          </cell>
          <cell r="N964">
            <v>153052</v>
          </cell>
          <cell r="O964">
            <v>210666</v>
          </cell>
          <cell r="P964">
            <v>268280</v>
          </cell>
          <cell r="Q964">
            <v>325894</v>
          </cell>
          <cell r="R964">
            <v>469119.82999999996</v>
          </cell>
          <cell r="S964">
            <v>526733.82999999996</v>
          </cell>
          <cell r="T964">
            <v>584347.82999999996</v>
          </cell>
          <cell r="U964">
            <v>641961.82999999996</v>
          </cell>
          <cell r="V964">
            <v>889923.61</v>
          </cell>
          <cell r="W964">
            <v>947537.61</v>
          </cell>
          <cell r="X964">
            <v>2006993.5899999999</v>
          </cell>
          <cell r="Y964">
            <v>18510</v>
          </cell>
          <cell r="Z964">
            <v>37020</v>
          </cell>
          <cell r="AA964">
            <v>71113</v>
          </cell>
          <cell r="AB964">
            <v>89623</v>
          </cell>
          <cell r="AC964">
            <v>108133</v>
          </cell>
          <cell r="AD964">
            <v>370748.8</v>
          </cell>
          <cell r="AE964">
            <v>169216</v>
          </cell>
          <cell r="AF964">
            <v>187726</v>
          </cell>
          <cell r="AG964">
            <v>206236</v>
          </cell>
          <cell r="AH964">
            <v>224746</v>
          </cell>
          <cell r="AI964">
            <v>243256</v>
          </cell>
          <cell r="AJ964">
            <v>1646456</v>
          </cell>
          <cell r="AK964">
            <v>0</v>
          </cell>
          <cell r="AL964">
            <v>0</v>
          </cell>
          <cell r="AM964">
            <v>57614</v>
          </cell>
          <cell r="AN964">
            <v>95438</v>
          </cell>
          <cell r="AO964">
            <v>57614</v>
          </cell>
          <cell r="AP964">
            <v>57614</v>
          </cell>
          <cell r="AQ964">
            <v>57614</v>
          </cell>
          <cell r="AR964">
            <v>143225.82999999999</v>
          </cell>
          <cell r="AS964">
            <v>57614</v>
          </cell>
          <cell r="AT964">
            <v>57614</v>
          </cell>
          <cell r="AU964">
            <v>57614</v>
          </cell>
          <cell r="AV964">
            <v>247961.78</v>
          </cell>
          <cell r="AW964">
            <v>57614</v>
          </cell>
          <cell r="AX964">
            <v>1059455.98</v>
          </cell>
          <cell r="AY964">
            <v>18510</v>
          </cell>
          <cell r="AZ964">
            <v>18510</v>
          </cell>
          <cell r="BA964">
            <v>34093</v>
          </cell>
          <cell r="BB964">
            <v>18510</v>
          </cell>
          <cell r="BC964">
            <v>18510</v>
          </cell>
          <cell r="BD964">
            <v>262615.8</v>
          </cell>
          <cell r="BE964">
            <v>-201532.79999999999</v>
          </cell>
          <cell r="BF964">
            <v>18510</v>
          </cell>
          <cell r="BG964">
            <v>18510</v>
          </cell>
          <cell r="BH964">
            <v>18510</v>
          </cell>
          <cell r="BI964">
            <v>18510</v>
          </cell>
          <cell r="BJ964">
            <v>1403200</v>
          </cell>
          <cell r="BK964">
            <v>0</v>
          </cell>
        </row>
        <row r="965">
          <cell r="L965" t="str">
            <v>8011511.801101.OT</v>
          </cell>
          <cell r="M965">
            <v>0</v>
          </cell>
          <cell r="N965">
            <v>10040</v>
          </cell>
          <cell r="O965">
            <v>10040</v>
          </cell>
          <cell r="P965">
            <v>70416</v>
          </cell>
          <cell r="Q965">
            <v>115092</v>
          </cell>
          <cell r="R965">
            <v>143134</v>
          </cell>
          <cell r="S965">
            <v>194357</v>
          </cell>
          <cell r="T965">
            <v>213350</v>
          </cell>
          <cell r="U965">
            <v>241616</v>
          </cell>
          <cell r="V965">
            <v>275870</v>
          </cell>
          <cell r="W965">
            <v>294393</v>
          </cell>
          <cell r="X965">
            <v>303953</v>
          </cell>
          <cell r="Y965">
            <v>0</v>
          </cell>
          <cell r="Z965">
            <v>6070</v>
          </cell>
          <cell r="AA965">
            <v>8754</v>
          </cell>
          <cell r="AB965">
            <v>21766</v>
          </cell>
          <cell r="AC965">
            <v>52726</v>
          </cell>
          <cell r="AD965">
            <v>126091</v>
          </cell>
          <cell r="AE965">
            <v>222854</v>
          </cell>
          <cell r="AF965">
            <v>259711</v>
          </cell>
          <cell r="AG965">
            <v>311718</v>
          </cell>
          <cell r="AH965">
            <v>401075</v>
          </cell>
          <cell r="AI965">
            <v>402188</v>
          </cell>
          <cell r="AJ965">
            <v>402188</v>
          </cell>
          <cell r="AK965">
            <v>0</v>
          </cell>
          <cell r="AL965">
            <v>0</v>
          </cell>
          <cell r="AM965">
            <v>0</v>
          </cell>
          <cell r="AN965">
            <v>10040</v>
          </cell>
          <cell r="AO965">
            <v>0</v>
          </cell>
          <cell r="AP965">
            <v>60376</v>
          </cell>
          <cell r="AQ965">
            <v>44676</v>
          </cell>
          <cell r="AR965">
            <v>28042</v>
          </cell>
          <cell r="AS965">
            <v>51223</v>
          </cell>
          <cell r="AT965">
            <v>18993</v>
          </cell>
          <cell r="AU965">
            <v>28266</v>
          </cell>
          <cell r="AV965">
            <v>34254</v>
          </cell>
          <cell r="AW965">
            <v>18523</v>
          </cell>
          <cell r="AX965">
            <v>9560</v>
          </cell>
          <cell r="AY965">
            <v>0</v>
          </cell>
          <cell r="AZ965">
            <v>6070</v>
          </cell>
          <cell r="BA965">
            <v>2684</v>
          </cell>
          <cell r="BB965">
            <v>13012</v>
          </cell>
          <cell r="BC965">
            <v>30960</v>
          </cell>
          <cell r="BD965">
            <v>73365</v>
          </cell>
          <cell r="BE965">
            <v>96763</v>
          </cell>
          <cell r="BF965">
            <v>36857</v>
          </cell>
          <cell r="BG965">
            <v>52007</v>
          </cell>
          <cell r="BH965">
            <v>89357</v>
          </cell>
          <cell r="BI965">
            <v>1113</v>
          </cell>
          <cell r="BJ965">
            <v>0</v>
          </cell>
          <cell r="BK965">
            <v>0</v>
          </cell>
        </row>
        <row r="966">
          <cell r="L966" t="str">
            <v>8011511.801101.OTH</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v>0</v>
          </cell>
          <cell r="BK966">
            <v>0</v>
          </cell>
        </row>
        <row r="967">
          <cell r="L967" t="str">
            <v>8011511.801101.PF</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1738</v>
          </cell>
          <cell r="AE967">
            <v>1738</v>
          </cell>
          <cell r="AF967">
            <v>1738</v>
          </cell>
          <cell r="AG967">
            <v>1738</v>
          </cell>
          <cell r="AH967">
            <v>1738</v>
          </cell>
          <cell r="AI967">
            <v>92814</v>
          </cell>
          <cell r="AJ967">
            <v>186868.9</v>
          </cell>
          <cell r="AK967">
            <v>107515</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1738</v>
          </cell>
          <cell r="BE967">
            <v>0</v>
          </cell>
          <cell r="BF967">
            <v>0</v>
          </cell>
          <cell r="BG967">
            <v>0</v>
          </cell>
          <cell r="BH967">
            <v>0</v>
          </cell>
          <cell r="BI967">
            <v>91076</v>
          </cell>
          <cell r="BJ967">
            <v>94054.9</v>
          </cell>
          <cell r="BK967">
            <v>107515</v>
          </cell>
        </row>
        <row r="968">
          <cell r="L968" t="str">
            <v>8011511.801101.TEA</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cell r="AO968">
            <v>0</v>
          </cell>
          <cell r="AP968">
            <v>0</v>
          </cell>
          <cell r="AQ968">
            <v>0</v>
          </cell>
          <cell r="AR968">
            <v>0</v>
          </cell>
          <cell r="AS968">
            <v>0</v>
          </cell>
          <cell r="AT968">
            <v>0</v>
          </cell>
          <cell r="AU968">
            <v>0</v>
          </cell>
          <cell r="AV968">
            <v>0</v>
          </cell>
          <cell r="AW968">
            <v>0</v>
          </cell>
          <cell r="AX968">
            <v>0</v>
          </cell>
          <cell r="AY968">
            <v>0</v>
          </cell>
          <cell r="AZ968">
            <v>0</v>
          </cell>
          <cell r="BA968">
            <v>0</v>
          </cell>
          <cell r="BB968">
            <v>0</v>
          </cell>
          <cell r="BC968">
            <v>0</v>
          </cell>
          <cell r="BD968">
            <v>0</v>
          </cell>
          <cell r="BE968">
            <v>0</v>
          </cell>
          <cell r="BF968">
            <v>0</v>
          </cell>
          <cell r="BG968">
            <v>0</v>
          </cell>
          <cell r="BH968">
            <v>0</v>
          </cell>
          <cell r="BI968">
            <v>0</v>
          </cell>
          <cell r="BJ968">
            <v>0</v>
          </cell>
          <cell r="BK968">
            <v>0</v>
          </cell>
        </row>
        <row r="969">
          <cell r="L969" t="str">
            <v>8011511.801101.WAGE</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cell r="AO969">
            <v>0</v>
          </cell>
          <cell r="AP969">
            <v>0</v>
          </cell>
          <cell r="AQ969">
            <v>0</v>
          </cell>
          <cell r="AR969">
            <v>0</v>
          </cell>
          <cell r="AS969">
            <v>0</v>
          </cell>
          <cell r="AT969">
            <v>0</v>
          </cell>
          <cell r="AU969">
            <v>0</v>
          </cell>
          <cell r="AV969">
            <v>0</v>
          </cell>
          <cell r="AW969">
            <v>0</v>
          </cell>
          <cell r="AX969">
            <v>0</v>
          </cell>
          <cell r="AY969">
            <v>0</v>
          </cell>
          <cell r="AZ969">
            <v>0</v>
          </cell>
          <cell r="BA969">
            <v>0</v>
          </cell>
          <cell r="BB969">
            <v>0</v>
          </cell>
          <cell r="BC969">
            <v>0</v>
          </cell>
          <cell r="BD969">
            <v>0</v>
          </cell>
          <cell r="BE969">
            <v>0</v>
          </cell>
          <cell r="BF969">
            <v>0</v>
          </cell>
          <cell r="BG969">
            <v>0</v>
          </cell>
          <cell r="BH969">
            <v>0</v>
          </cell>
          <cell r="BI969">
            <v>0</v>
          </cell>
          <cell r="BJ969">
            <v>0</v>
          </cell>
          <cell r="BK969">
            <v>0</v>
          </cell>
        </row>
        <row r="970">
          <cell r="L970" t="str">
            <v>8011511.801101.SHIFT</v>
          </cell>
          <cell r="M970">
            <v>0</v>
          </cell>
          <cell r="N970">
            <v>1920</v>
          </cell>
          <cell r="O970">
            <v>1920</v>
          </cell>
          <cell r="P970">
            <v>10185</v>
          </cell>
          <cell r="Q970">
            <v>14775</v>
          </cell>
          <cell r="R970">
            <v>19520</v>
          </cell>
          <cell r="S970">
            <v>24645</v>
          </cell>
          <cell r="T970">
            <v>29725</v>
          </cell>
          <cell r="U970">
            <v>35355</v>
          </cell>
          <cell r="V970">
            <v>42275</v>
          </cell>
          <cell r="W970">
            <v>44435</v>
          </cell>
          <cell r="X970">
            <v>48965</v>
          </cell>
          <cell r="Y970">
            <v>0</v>
          </cell>
          <cell r="Z970">
            <v>1130</v>
          </cell>
          <cell r="AA970">
            <v>2140</v>
          </cell>
          <cell r="AB970">
            <v>5075</v>
          </cell>
          <cell r="AC970">
            <v>8495</v>
          </cell>
          <cell r="AD970">
            <v>16065</v>
          </cell>
          <cell r="AE970">
            <v>29805</v>
          </cell>
          <cell r="AF970">
            <v>36015</v>
          </cell>
          <cell r="AG970">
            <v>43695</v>
          </cell>
          <cell r="AH970">
            <v>54820</v>
          </cell>
          <cell r="AI970">
            <v>54940</v>
          </cell>
          <cell r="AJ970">
            <v>54940</v>
          </cell>
          <cell r="AK970">
            <v>0</v>
          </cell>
          <cell r="AL970">
            <v>0</v>
          </cell>
          <cell r="AM970">
            <v>0</v>
          </cell>
          <cell r="AN970">
            <v>1920</v>
          </cell>
          <cell r="AO970">
            <v>0</v>
          </cell>
          <cell r="AP970">
            <v>8265</v>
          </cell>
          <cell r="AQ970">
            <v>4590</v>
          </cell>
          <cell r="AR970">
            <v>4745</v>
          </cell>
          <cell r="AS970">
            <v>5125</v>
          </cell>
          <cell r="AT970">
            <v>5080</v>
          </cell>
          <cell r="AU970">
            <v>5630</v>
          </cell>
          <cell r="AV970">
            <v>6920</v>
          </cell>
          <cell r="AW970">
            <v>2160</v>
          </cell>
          <cell r="AX970">
            <v>4530</v>
          </cell>
          <cell r="AY970">
            <v>0</v>
          </cell>
          <cell r="AZ970">
            <v>1130</v>
          </cell>
          <cell r="BA970">
            <v>1010</v>
          </cell>
          <cell r="BB970">
            <v>2935</v>
          </cell>
          <cell r="BC970">
            <v>3420</v>
          </cell>
          <cell r="BD970">
            <v>7570</v>
          </cell>
          <cell r="BE970">
            <v>13740</v>
          </cell>
          <cell r="BF970">
            <v>6210</v>
          </cell>
          <cell r="BG970">
            <v>7680</v>
          </cell>
          <cell r="BH970">
            <v>11125</v>
          </cell>
          <cell r="BI970">
            <v>120</v>
          </cell>
          <cell r="BJ970">
            <v>0</v>
          </cell>
          <cell r="BK970">
            <v>0</v>
          </cell>
        </row>
        <row r="971">
          <cell r="L971" t="str">
            <v>8011511.801102.BASIC</v>
          </cell>
          <cell r="M971">
            <v>47412</v>
          </cell>
          <cell r="N971">
            <v>106393</v>
          </cell>
          <cell r="O971">
            <v>255012</v>
          </cell>
          <cell r="P971">
            <v>221547</v>
          </cell>
          <cell r="Q971">
            <v>281001</v>
          </cell>
          <cell r="R971">
            <v>340455</v>
          </cell>
          <cell r="S971">
            <v>399909</v>
          </cell>
          <cell r="T971">
            <v>461463</v>
          </cell>
          <cell r="U971">
            <v>526608</v>
          </cell>
          <cell r="V971">
            <v>588162</v>
          </cell>
          <cell r="W971">
            <v>649716</v>
          </cell>
          <cell r="X971">
            <v>711270</v>
          </cell>
          <cell r="Y971">
            <v>66176</v>
          </cell>
          <cell r="Z971">
            <v>132352</v>
          </cell>
          <cell r="AA971">
            <v>198528</v>
          </cell>
          <cell r="AB971">
            <v>264704</v>
          </cell>
          <cell r="AC971">
            <v>313666</v>
          </cell>
          <cell r="AD971">
            <v>361839</v>
          </cell>
          <cell r="AE971">
            <v>410012</v>
          </cell>
          <cell r="AF971">
            <v>458185</v>
          </cell>
          <cell r="AG971">
            <v>506358</v>
          </cell>
          <cell r="AH971">
            <v>554531</v>
          </cell>
          <cell r="AI971">
            <v>598784</v>
          </cell>
          <cell r="AJ971">
            <v>642057</v>
          </cell>
          <cell r="AK971">
            <v>50629</v>
          </cell>
          <cell r="AL971">
            <v>0</v>
          </cell>
          <cell r="AM971">
            <v>47412</v>
          </cell>
          <cell r="AN971">
            <v>58981</v>
          </cell>
          <cell r="AO971">
            <v>148619</v>
          </cell>
          <cell r="AP971">
            <v>-33465</v>
          </cell>
          <cell r="AQ971">
            <v>59454</v>
          </cell>
          <cell r="AR971">
            <v>59454</v>
          </cell>
          <cell r="AS971">
            <v>59454</v>
          </cell>
          <cell r="AT971">
            <v>61554</v>
          </cell>
          <cell r="AU971">
            <v>65145</v>
          </cell>
          <cell r="AV971">
            <v>61554</v>
          </cell>
          <cell r="AW971">
            <v>61554</v>
          </cell>
          <cell r="AX971">
            <v>61554</v>
          </cell>
          <cell r="AY971">
            <v>66176</v>
          </cell>
          <cell r="AZ971">
            <v>66176</v>
          </cell>
          <cell r="BA971">
            <v>66176</v>
          </cell>
          <cell r="BB971">
            <v>66176</v>
          </cell>
          <cell r="BC971">
            <v>48962</v>
          </cell>
          <cell r="BD971">
            <v>48173</v>
          </cell>
          <cell r="BE971">
            <v>48173</v>
          </cell>
          <cell r="BF971">
            <v>48173</v>
          </cell>
          <cell r="BG971">
            <v>48173</v>
          </cell>
          <cell r="BH971">
            <v>48173</v>
          </cell>
          <cell r="BI971">
            <v>44253</v>
          </cell>
          <cell r="BJ971">
            <v>43273</v>
          </cell>
          <cell r="BK971">
            <v>50629</v>
          </cell>
        </row>
        <row r="972">
          <cell r="L972" t="str">
            <v>8011511.801102.DA</v>
          </cell>
          <cell r="M972">
            <v>7100</v>
          </cell>
          <cell r="N972">
            <v>14200</v>
          </cell>
          <cell r="O972">
            <v>28400</v>
          </cell>
          <cell r="P972">
            <v>39050</v>
          </cell>
          <cell r="Q972">
            <v>49700</v>
          </cell>
          <cell r="R972">
            <v>60350</v>
          </cell>
          <cell r="S972">
            <v>71000</v>
          </cell>
          <cell r="T972">
            <v>81650</v>
          </cell>
          <cell r="U972">
            <v>92300</v>
          </cell>
          <cell r="V972">
            <v>102950</v>
          </cell>
          <cell r="W972">
            <v>113600</v>
          </cell>
          <cell r="X972">
            <v>124250</v>
          </cell>
          <cell r="Y972">
            <v>27384</v>
          </cell>
          <cell r="Z972">
            <v>54768</v>
          </cell>
          <cell r="AA972">
            <v>82152</v>
          </cell>
          <cell r="AB972">
            <v>109536</v>
          </cell>
          <cell r="AC972">
            <v>129046</v>
          </cell>
          <cell r="AD972">
            <v>147695</v>
          </cell>
          <cell r="AE972">
            <v>166344</v>
          </cell>
          <cell r="AF972">
            <v>184993</v>
          </cell>
          <cell r="AG972">
            <v>203642</v>
          </cell>
          <cell r="AH972">
            <v>222291</v>
          </cell>
          <cell r="AI972">
            <v>247816</v>
          </cell>
          <cell r="AJ972">
            <v>275060</v>
          </cell>
          <cell r="AK972">
            <v>27244</v>
          </cell>
          <cell r="AL972">
            <v>0</v>
          </cell>
          <cell r="AM972">
            <v>7100</v>
          </cell>
          <cell r="AN972">
            <v>7100</v>
          </cell>
          <cell r="AO972">
            <v>14200</v>
          </cell>
          <cell r="AP972">
            <v>10650</v>
          </cell>
          <cell r="AQ972">
            <v>10650</v>
          </cell>
          <cell r="AR972">
            <v>10650</v>
          </cell>
          <cell r="AS972">
            <v>10650</v>
          </cell>
          <cell r="AT972">
            <v>10650</v>
          </cell>
          <cell r="AU972">
            <v>10650</v>
          </cell>
          <cell r="AV972">
            <v>10650</v>
          </cell>
          <cell r="AW972">
            <v>10650</v>
          </cell>
          <cell r="AX972">
            <v>10650</v>
          </cell>
          <cell r="AY972">
            <v>27384</v>
          </cell>
          <cell r="AZ972">
            <v>27384</v>
          </cell>
          <cell r="BA972">
            <v>27384</v>
          </cell>
          <cell r="BB972">
            <v>27384</v>
          </cell>
          <cell r="BC972">
            <v>19510</v>
          </cell>
          <cell r="BD972">
            <v>18649</v>
          </cell>
          <cell r="BE972">
            <v>18649</v>
          </cell>
          <cell r="BF972">
            <v>18649</v>
          </cell>
          <cell r="BG972">
            <v>18649</v>
          </cell>
          <cell r="BH972">
            <v>18649</v>
          </cell>
          <cell r="BI972">
            <v>25525</v>
          </cell>
          <cell r="BJ972">
            <v>27244</v>
          </cell>
          <cell r="BK972">
            <v>27244</v>
          </cell>
        </row>
        <row r="973">
          <cell r="L973" t="str">
            <v>8011511.801102.DASE</v>
          </cell>
          <cell r="M973">
            <v>0</v>
          </cell>
          <cell r="N973">
            <v>0</v>
          </cell>
          <cell r="O973">
            <v>0</v>
          </cell>
          <cell r="P973">
            <v>0</v>
          </cell>
          <cell r="Q973">
            <v>0</v>
          </cell>
          <cell r="R973">
            <v>0</v>
          </cell>
          <cell r="S973">
            <v>0</v>
          </cell>
          <cell r="T973">
            <v>0</v>
          </cell>
          <cell r="U973">
            <v>61554</v>
          </cell>
          <cell r="V973">
            <v>61554</v>
          </cell>
          <cell r="W973">
            <v>61554</v>
          </cell>
          <cell r="X973">
            <v>61554</v>
          </cell>
          <cell r="Y973">
            <v>0</v>
          </cell>
          <cell r="Z973">
            <v>0</v>
          </cell>
          <cell r="AA973">
            <v>0</v>
          </cell>
          <cell r="AB973">
            <v>0</v>
          </cell>
          <cell r="AC973">
            <v>0</v>
          </cell>
          <cell r="AD973">
            <v>0</v>
          </cell>
          <cell r="AE973">
            <v>0</v>
          </cell>
          <cell r="AF973">
            <v>0</v>
          </cell>
          <cell r="AG973">
            <v>40723</v>
          </cell>
          <cell r="AH973">
            <v>40723</v>
          </cell>
          <cell r="AI973">
            <v>40723</v>
          </cell>
          <cell r="AJ973">
            <v>40723</v>
          </cell>
          <cell r="AK973">
            <v>5625</v>
          </cell>
          <cell r="AL973">
            <v>0</v>
          </cell>
          <cell r="AM973">
            <v>0</v>
          </cell>
          <cell r="AN973">
            <v>0</v>
          </cell>
          <cell r="AO973">
            <v>0</v>
          </cell>
          <cell r="AP973">
            <v>0</v>
          </cell>
          <cell r="AQ973">
            <v>0</v>
          </cell>
          <cell r="AR973">
            <v>0</v>
          </cell>
          <cell r="AS973">
            <v>0</v>
          </cell>
          <cell r="AT973">
            <v>0</v>
          </cell>
          <cell r="AU973">
            <v>61554</v>
          </cell>
          <cell r="AV973">
            <v>0</v>
          </cell>
          <cell r="AW973">
            <v>0</v>
          </cell>
          <cell r="AX973">
            <v>0</v>
          </cell>
          <cell r="AY973">
            <v>0</v>
          </cell>
          <cell r="AZ973">
            <v>0</v>
          </cell>
          <cell r="BA973">
            <v>0</v>
          </cell>
          <cell r="BB973">
            <v>0</v>
          </cell>
          <cell r="BC973">
            <v>0</v>
          </cell>
          <cell r="BD973">
            <v>0</v>
          </cell>
          <cell r="BE973">
            <v>0</v>
          </cell>
          <cell r="BF973">
            <v>0</v>
          </cell>
          <cell r="BG973">
            <v>40723</v>
          </cell>
          <cell r="BH973">
            <v>0</v>
          </cell>
          <cell r="BI973">
            <v>0</v>
          </cell>
          <cell r="BJ973">
            <v>0</v>
          </cell>
          <cell r="BK973">
            <v>5625</v>
          </cell>
        </row>
        <row r="974">
          <cell r="L974" t="str">
            <v>8011511.801102.HOUSE</v>
          </cell>
          <cell r="M974">
            <v>2010</v>
          </cell>
          <cell r="N974">
            <v>4020</v>
          </cell>
          <cell r="O974">
            <v>7910</v>
          </cell>
          <cell r="P974">
            <v>12140</v>
          </cell>
          <cell r="Q974">
            <v>15410</v>
          </cell>
          <cell r="R974">
            <v>18680</v>
          </cell>
          <cell r="S974">
            <v>21950</v>
          </cell>
          <cell r="T974">
            <v>25640</v>
          </cell>
          <cell r="U974">
            <v>30047</v>
          </cell>
          <cell r="V974">
            <v>33737</v>
          </cell>
          <cell r="W974">
            <v>37427</v>
          </cell>
          <cell r="X974">
            <v>41117</v>
          </cell>
          <cell r="Y974">
            <v>0</v>
          </cell>
          <cell r="Z974">
            <v>0</v>
          </cell>
          <cell r="AA974">
            <v>0</v>
          </cell>
          <cell r="AB974">
            <v>0</v>
          </cell>
          <cell r="AC974">
            <v>0</v>
          </cell>
          <cell r="AD974">
            <v>0</v>
          </cell>
          <cell r="AE974">
            <v>0</v>
          </cell>
          <cell r="AF974">
            <v>0</v>
          </cell>
          <cell r="AG974">
            <v>0</v>
          </cell>
          <cell r="AH974">
            <v>0</v>
          </cell>
          <cell r="AI974">
            <v>0</v>
          </cell>
          <cell r="AJ974">
            <v>0</v>
          </cell>
          <cell r="AK974">
            <v>0</v>
          </cell>
          <cell r="AL974">
            <v>0</v>
          </cell>
          <cell r="AM974">
            <v>2010</v>
          </cell>
          <cell r="AN974">
            <v>2010</v>
          </cell>
          <cell r="AO974">
            <v>3890</v>
          </cell>
          <cell r="AP974">
            <v>4230</v>
          </cell>
          <cell r="AQ974">
            <v>3270</v>
          </cell>
          <cell r="AR974">
            <v>3270</v>
          </cell>
          <cell r="AS974">
            <v>3270</v>
          </cell>
          <cell r="AT974">
            <v>3690</v>
          </cell>
          <cell r="AU974">
            <v>4407</v>
          </cell>
          <cell r="AV974">
            <v>3690</v>
          </cell>
          <cell r="AW974">
            <v>3690</v>
          </cell>
          <cell r="AX974">
            <v>3690</v>
          </cell>
          <cell r="AY974">
            <v>0</v>
          </cell>
          <cell r="AZ974">
            <v>0</v>
          </cell>
          <cell r="BA974">
            <v>0</v>
          </cell>
          <cell r="BB974">
            <v>0</v>
          </cell>
          <cell r="BC974">
            <v>0</v>
          </cell>
          <cell r="BD974">
            <v>0</v>
          </cell>
          <cell r="BE974">
            <v>0</v>
          </cell>
          <cell r="BF974">
            <v>0</v>
          </cell>
          <cell r="BG974">
            <v>0</v>
          </cell>
          <cell r="BH974">
            <v>0</v>
          </cell>
          <cell r="BI974">
            <v>0</v>
          </cell>
          <cell r="BJ974">
            <v>0</v>
          </cell>
          <cell r="BK974">
            <v>0</v>
          </cell>
        </row>
        <row r="975">
          <cell r="L975" t="str">
            <v>8011511.801102.LAUN</v>
          </cell>
          <cell r="M975">
            <v>185</v>
          </cell>
          <cell r="N975">
            <v>370</v>
          </cell>
          <cell r="O975">
            <v>2005</v>
          </cell>
          <cell r="P975">
            <v>8035</v>
          </cell>
          <cell r="Q975">
            <v>10225</v>
          </cell>
          <cell r="R975">
            <v>12415</v>
          </cell>
          <cell r="S975">
            <v>14605</v>
          </cell>
          <cell r="T975">
            <v>16795</v>
          </cell>
          <cell r="U975">
            <v>18985</v>
          </cell>
          <cell r="V975">
            <v>21175</v>
          </cell>
          <cell r="W975">
            <v>23365</v>
          </cell>
          <cell r="X975">
            <v>25555</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185</v>
          </cell>
          <cell r="AN975">
            <v>185</v>
          </cell>
          <cell r="AO975">
            <v>1635</v>
          </cell>
          <cell r="AP975">
            <v>6030</v>
          </cell>
          <cell r="AQ975">
            <v>2190</v>
          </cell>
          <cell r="AR975">
            <v>2190</v>
          </cell>
          <cell r="AS975">
            <v>2190</v>
          </cell>
          <cell r="AT975">
            <v>2190</v>
          </cell>
          <cell r="AU975">
            <v>2190</v>
          </cell>
          <cell r="AV975">
            <v>2190</v>
          </cell>
          <cell r="AW975">
            <v>2190</v>
          </cell>
          <cell r="AX975">
            <v>2190</v>
          </cell>
          <cell r="AY975">
            <v>0</v>
          </cell>
          <cell r="AZ975">
            <v>0</v>
          </cell>
          <cell r="BA975">
            <v>0</v>
          </cell>
          <cell r="BB975">
            <v>0</v>
          </cell>
          <cell r="BC975">
            <v>0</v>
          </cell>
          <cell r="BD975">
            <v>0</v>
          </cell>
          <cell r="BE975">
            <v>0</v>
          </cell>
          <cell r="BF975">
            <v>0</v>
          </cell>
          <cell r="BG975">
            <v>0</v>
          </cell>
          <cell r="BH975">
            <v>0</v>
          </cell>
          <cell r="BI975">
            <v>0</v>
          </cell>
          <cell r="BJ975">
            <v>0</v>
          </cell>
          <cell r="BK975">
            <v>0</v>
          </cell>
        </row>
        <row r="976">
          <cell r="L976" t="str">
            <v>8011511.801102.LEAV</v>
          </cell>
          <cell r="M976">
            <v>0</v>
          </cell>
          <cell r="N976">
            <v>0</v>
          </cell>
          <cell r="O976">
            <v>0</v>
          </cell>
          <cell r="P976">
            <v>0</v>
          </cell>
          <cell r="Q976">
            <v>0</v>
          </cell>
          <cell r="R976">
            <v>0</v>
          </cell>
          <cell r="S976">
            <v>0</v>
          </cell>
          <cell r="T976">
            <v>0</v>
          </cell>
          <cell r="U976">
            <v>0</v>
          </cell>
          <cell r="V976">
            <v>0</v>
          </cell>
          <cell r="W976">
            <v>0</v>
          </cell>
          <cell r="X976">
            <v>66652</v>
          </cell>
          <cell r="Y976">
            <v>0</v>
          </cell>
          <cell r="Z976">
            <v>0</v>
          </cell>
          <cell r="AA976">
            <v>0</v>
          </cell>
          <cell r="AB976">
            <v>0</v>
          </cell>
          <cell r="AC976">
            <v>46263</v>
          </cell>
          <cell r="AD976">
            <v>46263</v>
          </cell>
          <cell r="AE976">
            <v>46263</v>
          </cell>
          <cell r="AF976">
            <v>46263</v>
          </cell>
          <cell r="AG976">
            <v>46263</v>
          </cell>
          <cell r="AH976">
            <v>46263</v>
          </cell>
          <cell r="AI976">
            <v>46263</v>
          </cell>
          <cell r="AJ976">
            <v>87338</v>
          </cell>
          <cell r="AK976">
            <v>5465</v>
          </cell>
          <cell r="AL976">
            <v>0</v>
          </cell>
          <cell r="AM976">
            <v>0</v>
          </cell>
          <cell r="AN976">
            <v>0</v>
          </cell>
          <cell r="AO976">
            <v>0</v>
          </cell>
          <cell r="AP976">
            <v>0</v>
          </cell>
          <cell r="AQ976">
            <v>0</v>
          </cell>
          <cell r="AR976">
            <v>0</v>
          </cell>
          <cell r="AS976">
            <v>0</v>
          </cell>
          <cell r="AT976">
            <v>0</v>
          </cell>
          <cell r="AU976">
            <v>0</v>
          </cell>
          <cell r="AV976">
            <v>0</v>
          </cell>
          <cell r="AW976">
            <v>0</v>
          </cell>
          <cell r="AX976">
            <v>66652</v>
          </cell>
          <cell r="AY976">
            <v>0</v>
          </cell>
          <cell r="AZ976">
            <v>0</v>
          </cell>
          <cell r="BA976">
            <v>0</v>
          </cell>
          <cell r="BB976">
            <v>0</v>
          </cell>
          <cell r="BC976">
            <v>46263</v>
          </cell>
          <cell r="BD976">
            <v>0</v>
          </cell>
          <cell r="BE976">
            <v>0</v>
          </cell>
          <cell r="BF976">
            <v>0</v>
          </cell>
          <cell r="BG976">
            <v>0</v>
          </cell>
          <cell r="BH976">
            <v>0</v>
          </cell>
          <cell r="BI976">
            <v>0</v>
          </cell>
          <cell r="BJ976">
            <v>41075</v>
          </cell>
          <cell r="BK976">
            <v>5465</v>
          </cell>
        </row>
        <row r="977">
          <cell r="L977" t="str">
            <v>8011511.801102.OT</v>
          </cell>
          <cell r="M977">
            <v>25361</v>
          </cell>
          <cell r="N977">
            <v>57650</v>
          </cell>
          <cell r="O977">
            <v>98737</v>
          </cell>
          <cell r="P977">
            <v>138698</v>
          </cell>
          <cell r="Q977">
            <v>158124</v>
          </cell>
          <cell r="R977">
            <v>192607</v>
          </cell>
          <cell r="S977">
            <v>233400</v>
          </cell>
          <cell r="T977">
            <v>260474</v>
          </cell>
          <cell r="U977">
            <v>277404.37</v>
          </cell>
          <cell r="V977">
            <v>276704.37</v>
          </cell>
          <cell r="W977">
            <v>468914.37</v>
          </cell>
          <cell r="X977">
            <v>275307.37</v>
          </cell>
          <cell r="Y977">
            <v>32350.3</v>
          </cell>
          <cell r="Z977">
            <v>64700.61</v>
          </cell>
          <cell r="AA977">
            <v>97050.91</v>
          </cell>
          <cell r="AB977">
            <v>131730.21000000002</v>
          </cell>
          <cell r="AC977">
            <v>168601.51</v>
          </cell>
          <cell r="AD977">
            <v>199146.81</v>
          </cell>
          <cell r="AE977">
            <v>227651.12</v>
          </cell>
          <cell r="AF977">
            <v>227651.12</v>
          </cell>
          <cell r="AG977">
            <v>235871.12</v>
          </cell>
          <cell r="AH977">
            <v>235465.12</v>
          </cell>
          <cell r="AI977">
            <v>231423.12</v>
          </cell>
          <cell r="AJ977">
            <v>231423.12</v>
          </cell>
          <cell r="AK977">
            <v>0</v>
          </cell>
          <cell r="AL977">
            <v>0</v>
          </cell>
          <cell r="AM977">
            <v>25361</v>
          </cell>
          <cell r="AN977">
            <v>32289</v>
          </cell>
          <cell r="AO977">
            <v>41087</v>
          </cell>
          <cell r="AP977">
            <v>39961</v>
          </cell>
          <cell r="AQ977">
            <v>19426</v>
          </cell>
          <cell r="AR977">
            <v>34483</v>
          </cell>
          <cell r="AS977">
            <v>40793</v>
          </cell>
          <cell r="AT977">
            <v>27074</v>
          </cell>
          <cell r="AU977">
            <v>16930.37</v>
          </cell>
          <cell r="AV977">
            <v>-700</v>
          </cell>
          <cell r="AW977">
            <v>192210</v>
          </cell>
          <cell r="AX977">
            <v>-193607</v>
          </cell>
          <cell r="AY977">
            <v>32350.3</v>
          </cell>
          <cell r="AZ977">
            <v>32350.31</v>
          </cell>
          <cell r="BA977">
            <v>32350.3</v>
          </cell>
          <cell r="BB977">
            <v>34679.300000000003</v>
          </cell>
          <cell r="BC977">
            <v>36871.300000000003</v>
          </cell>
          <cell r="BD977">
            <v>30545.3</v>
          </cell>
          <cell r="BE977">
            <v>28504.31</v>
          </cell>
          <cell r="BF977">
            <v>0</v>
          </cell>
          <cell r="BG977">
            <v>8220</v>
          </cell>
          <cell r="BH977">
            <v>-406</v>
          </cell>
          <cell r="BI977">
            <v>-4042</v>
          </cell>
          <cell r="BJ977">
            <v>0</v>
          </cell>
          <cell r="BK977">
            <v>0</v>
          </cell>
        </row>
        <row r="978">
          <cell r="L978" t="str">
            <v>8011511.801102.SHIFT</v>
          </cell>
          <cell r="M978">
            <v>58629</v>
          </cell>
          <cell r="N978">
            <v>995</v>
          </cell>
          <cell r="O978">
            <v>2089</v>
          </cell>
          <cell r="P978">
            <v>27427</v>
          </cell>
          <cell r="Q978">
            <v>3825</v>
          </cell>
          <cell r="R978">
            <v>5505</v>
          </cell>
          <cell r="S978">
            <v>7728</v>
          </cell>
          <cell r="T978">
            <v>8824</v>
          </cell>
          <cell r="U978">
            <v>10804</v>
          </cell>
          <cell r="V978">
            <v>11120</v>
          </cell>
          <cell r="W978">
            <v>53690</v>
          </cell>
          <cell r="X978">
            <v>12560</v>
          </cell>
          <cell r="Y978">
            <v>0</v>
          </cell>
          <cell r="Z978">
            <v>0</v>
          </cell>
          <cell r="AA978">
            <v>0</v>
          </cell>
          <cell r="AB978">
            <v>0</v>
          </cell>
          <cell r="AC978">
            <v>150</v>
          </cell>
          <cell r="AD978">
            <v>410</v>
          </cell>
          <cell r="AE978">
            <v>320</v>
          </cell>
          <cell r="AF978">
            <v>320</v>
          </cell>
          <cell r="AG978">
            <v>1315</v>
          </cell>
          <cell r="AH978">
            <v>1383</v>
          </cell>
          <cell r="AI978">
            <v>1080</v>
          </cell>
          <cell r="AJ978">
            <v>1080</v>
          </cell>
          <cell r="AK978">
            <v>0</v>
          </cell>
          <cell r="AL978">
            <v>0</v>
          </cell>
          <cell r="AM978">
            <v>58629</v>
          </cell>
          <cell r="AN978">
            <v>-57634</v>
          </cell>
          <cell r="AO978">
            <v>1094</v>
          </cell>
          <cell r="AP978">
            <v>25338</v>
          </cell>
          <cell r="AQ978">
            <v>-23602</v>
          </cell>
          <cell r="AR978">
            <v>1680</v>
          </cell>
          <cell r="AS978">
            <v>2223</v>
          </cell>
          <cell r="AT978">
            <v>1096</v>
          </cell>
          <cell r="AU978">
            <v>1980</v>
          </cell>
          <cell r="AV978">
            <v>316</v>
          </cell>
          <cell r="AW978">
            <v>42570</v>
          </cell>
          <cell r="AX978">
            <v>-41130</v>
          </cell>
          <cell r="AY978">
            <v>0</v>
          </cell>
          <cell r="AZ978">
            <v>0</v>
          </cell>
          <cell r="BA978">
            <v>0</v>
          </cell>
          <cell r="BB978">
            <v>0</v>
          </cell>
          <cell r="BC978">
            <v>150</v>
          </cell>
          <cell r="BD978">
            <v>260</v>
          </cell>
          <cell r="BE978">
            <v>-90</v>
          </cell>
          <cell r="BF978">
            <v>0</v>
          </cell>
          <cell r="BG978">
            <v>995</v>
          </cell>
          <cell r="BH978">
            <v>68</v>
          </cell>
          <cell r="BI978">
            <v>-303</v>
          </cell>
          <cell r="BJ978">
            <v>0</v>
          </cell>
          <cell r="BK978">
            <v>0</v>
          </cell>
        </row>
        <row r="979">
          <cell r="L979" t="str">
            <v>8011511.801102.OTH</v>
          </cell>
          <cell r="M979">
            <v>354</v>
          </cell>
          <cell r="N979">
            <v>708</v>
          </cell>
          <cell r="O979">
            <v>1062</v>
          </cell>
          <cell r="P979">
            <v>1416</v>
          </cell>
          <cell r="Q979">
            <v>1770</v>
          </cell>
          <cell r="R979">
            <v>2124</v>
          </cell>
          <cell r="S979">
            <v>2478</v>
          </cell>
          <cell r="T979">
            <v>2832</v>
          </cell>
          <cell r="U979">
            <v>3186</v>
          </cell>
          <cell r="V979">
            <v>3540</v>
          </cell>
          <cell r="W979">
            <v>3894</v>
          </cell>
          <cell r="X979">
            <v>4248</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354</v>
          </cell>
          <cell r="AN979">
            <v>354</v>
          </cell>
          <cell r="AO979">
            <v>354</v>
          </cell>
          <cell r="AP979">
            <v>354</v>
          </cell>
          <cell r="AQ979">
            <v>354</v>
          </cell>
          <cell r="AR979">
            <v>354</v>
          </cell>
          <cell r="AS979">
            <v>354</v>
          </cell>
          <cell r="AT979">
            <v>354</v>
          </cell>
          <cell r="AU979">
            <v>354</v>
          </cell>
          <cell r="AV979">
            <v>354</v>
          </cell>
          <cell r="AW979">
            <v>354</v>
          </cell>
          <cell r="AX979">
            <v>354</v>
          </cell>
          <cell r="AY979">
            <v>0</v>
          </cell>
          <cell r="AZ979">
            <v>0</v>
          </cell>
          <cell r="BA979">
            <v>0</v>
          </cell>
          <cell r="BB979">
            <v>0</v>
          </cell>
          <cell r="BC979">
            <v>0</v>
          </cell>
          <cell r="BD979">
            <v>0</v>
          </cell>
          <cell r="BE979">
            <v>0</v>
          </cell>
          <cell r="BF979">
            <v>0</v>
          </cell>
          <cell r="BG979">
            <v>0</v>
          </cell>
          <cell r="BH979">
            <v>0</v>
          </cell>
          <cell r="BI979">
            <v>0</v>
          </cell>
          <cell r="BJ979">
            <v>0</v>
          </cell>
          <cell r="BK979">
            <v>0</v>
          </cell>
        </row>
        <row r="980">
          <cell r="L980" t="str">
            <v>8011511.801102.PF</v>
          </cell>
          <cell r="M980">
            <v>4741</v>
          </cell>
          <cell r="N980">
            <v>9482</v>
          </cell>
          <cell r="O980">
            <v>14223</v>
          </cell>
          <cell r="P980">
            <v>21902</v>
          </cell>
          <cell r="Q980">
            <v>27378</v>
          </cell>
          <cell r="R980">
            <v>32854</v>
          </cell>
          <cell r="S980">
            <v>38330</v>
          </cell>
          <cell r="T980">
            <v>43946</v>
          </cell>
          <cell r="U980">
            <v>50882</v>
          </cell>
          <cell r="V980">
            <v>57038</v>
          </cell>
          <cell r="W980">
            <v>63194</v>
          </cell>
          <cell r="X980">
            <v>69350</v>
          </cell>
          <cell r="Y980">
            <v>6617</v>
          </cell>
          <cell r="Z980">
            <v>13234</v>
          </cell>
          <cell r="AA980">
            <v>19851</v>
          </cell>
          <cell r="AB980">
            <v>26468</v>
          </cell>
          <cell r="AC980">
            <v>30561</v>
          </cell>
          <cell r="AD980">
            <v>34378</v>
          </cell>
          <cell r="AE980">
            <v>38195</v>
          </cell>
          <cell r="AF980">
            <v>42012</v>
          </cell>
          <cell r="AG980">
            <v>45829</v>
          </cell>
          <cell r="AH980">
            <v>49646</v>
          </cell>
          <cell r="AI980">
            <v>53463</v>
          </cell>
          <cell r="AJ980">
            <v>57280</v>
          </cell>
          <cell r="AK980">
            <v>4553</v>
          </cell>
          <cell r="AL980">
            <v>0</v>
          </cell>
          <cell r="AM980">
            <v>4741</v>
          </cell>
          <cell r="AN980">
            <v>4741</v>
          </cell>
          <cell r="AO980">
            <v>4741</v>
          </cell>
          <cell r="AP980">
            <v>7679</v>
          </cell>
          <cell r="AQ980">
            <v>5476</v>
          </cell>
          <cell r="AR980">
            <v>5476</v>
          </cell>
          <cell r="AS980">
            <v>5476</v>
          </cell>
          <cell r="AT980">
            <v>5616</v>
          </cell>
          <cell r="AU980">
            <v>6936</v>
          </cell>
          <cell r="AV980">
            <v>6156</v>
          </cell>
          <cell r="AW980">
            <v>6156</v>
          </cell>
          <cell r="AX980">
            <v>6156</v>
          </cell>
          <cell r="AY980">
            <v>6617</v>
          </cell>
          <cell r="AZ980">
            <v>6617</v>
          </cell>
          <cell r="BA980">
            <v>6617</v>
          </cell>
          <cell r="BB980">
            <v>6617</v>
          </cell>
          <cell r="BC980">
            <v>4093</v>
          </cell>
          <cell r="BD980">
            <v>3817</v>
          </cell>
          <cell r="BE980">
            <v>3817</v>
          </cell>
          <cell r="BF980">
            <v>3817</v>
          </cell>
          <cell r="BG980">
            <v>3817</v>
          </cell>
          <cell r="BH980">
            <v>3817</v>
          </cell>
          <cell r="BI980">
            <v>3817</v>
          </cell>
          <cell r="BJ980">
            <v>3817</v>
          </cell>
          <cell r="BK980">
            <v>4553</v>
          </cell>
        </row>
        <row r="981">
          <cell r="L981" t="str">
            <v>8011511.801102.TEA</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cell r="AO981">
            <v>0</v>
          </cell>
          <cell r="AP981">
            <v>0</v>
          </cell>
          <cell r="AQ981">
            <v>0</v>
          </cell>
          <cell r="AR981">
            <v>0</v>
          </cell>
          <cell r="AS981">
            <v>0</v>
          </cell>
          <cell r="AT981">
            <v>0</v>
          </cell>
          <cell r="AU981">
            <v>0</v>
          </cell>
          <cell r="AV981">
            <v>0</v>
          </cell>
          <cell r="AW981">
            <v>0</v>
          </cell>
          <cell r="AX981">
            <v>0</v>
          </cell>
          <cell r="AY981">
            <v>0</v>
          </cell>
          <cell r="AZ981">
            <v>0</v>
          </cell>
          <cell r="BA981">
            <v>0</v>
          </cell>
          <cell r="BB981">
            <v>0</v>
          </cell>
          <cell r="BC981">
            <v>0</v>
          </cell>
          <cell r="BD981">
            <v>0</v>
          </cell>
          <cell r="BE981">
            <v>0</v>
          </cell>
          <cell r="BF981">
            <v>0</v>
          </cell>
          <cell r="BG981">
            <v>0</v>
          </cell>
          <cell r="BH981">
            <v>0</v>
          </cell>
          <cell r="BI981">
            <v>0</v>
          </cell>
          <cell r="BJ981">
            <v>0</v>
          </cell>
          <cell r="BK981">
            <v>0</v>
          </cell>
        </row>
        <row r="982">
          <cell r="L982" t="str">
            <v>8011511.803301</v>
          </cell>
          <cell r="M982">
            <v>0</v>
          </cell>
          <cell r="N982">
            <v>0</v>
          </cell>
          <cell r="O982">
            <v>0</v>
          </cell>
          <cell r="P982">
            <v>0</v>
          </cell>
          <cell r="Q982">
            <v>0</v>
          </cell>
          <cell r="R982">
            <v>0</v>
          </cell>
          <cell r="S982">
            <v>0</v>
          </cell>
          <cell r="T982">
            <v>0</v>
          </cell>
          <cell r="U982">
            <v>0</v>
          </cell>
          <cell r="V982">
            <v>296096.55</v>
          </cell>
          <cell r="W982">
            <v>296096.55</v>
          </cell>
          <cell r="X982">
            <v>296096.55</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cell r="AO982">
            <v>0</v>
          </cell>
          <cell r="AP982">
            <v>0</v>
          </cell>
          <cell r="AQ982">
            <v>0</v>
          </cell>
          <cell r="AR982">
            <v>0</v>
          </cell>
          <cell r="AS982">
            <v>0</v>
          </cell>
          <cell r="AT982">
            <v>0</v>
          </cell>
          <cell r="AU982">
            <v>0</v>
          </cell>
          <cell r="AV982">
            <v>296096.55</v>
          </cell>
          <cell r="AW982">
            <v>0</v>
          </cell>
          <cell r="AX982">
            <v>0</v>
          </cell>
          <cell r="AY982">
            <v>0</v>
          </cell>
          <cell r="AZ982">
            <v>0</v>
          </cell>
          <cell r="BA982">
            <v>0</v>
          </cell>
          <cell r="BB982">
            <v>0</v>
          </cell>
          <cell r="BC982">
            <v>0</v>
          </cell>
          <cell r="BD982">
            <v>0</v>
          </cell>
          <cell r="BE982">
            <v>0</v>
          </cell>
          <cell r="BF982">
            <v>0</v>
          </cell>
          <cell r="BG982">
            <v>0</v>
          </cell>
          <cell r="BH982">
            <v>0</v>
          </cell>
          <cell r="BI982">
            <v>0</v>
          </cell>
          <cell r="BJ982">
            <v>0</v>
          </cell>
          <cell r="BK982">
            <v>0</v>
          </cell>
        </row>
        <row r="983">
          <cell r="L983" t="str">
            <v>8011511.803302</v>
          </cell>
          <cell r="M983">
            <v>78747.87</v>
          </cell>
          <cell r="N983">
            <v>331194.94999999995</v>
          </cell>
          <cell r="O983">
            <v>648905.54</v>
          </cell>
          <cell r="P983">
            <v>966616.13000000012</v>
          </cell>
          <cell r="Q983">
            <v>1284326.7200000002</v>
          </cell>
          <cell r="R983">
            <v>1602037.3100000003</v>
          </cell>
          <cell r="S983">
            <v>1919747.8900000004</v>
          </cell>
          <cell r="T983">
            <v>2348823.9400000004</v>
          </cell>
          <cell r="U983">
            <v>2777899.99</v>
          </cell>
          <cell r="V983">
            <v>3206976.04</v>
          </cell>
          <cell r="W983">
            <v>3636052.09</v>
          </cell>
          <cell r="X983">
            <v>4128118.2399999998</v>
          </cell>
          <cell r="Y983">
            <v>100909.56</v>
          </cell>
          <cell r="Z983">
            <v>201819.12</v>
          </cell>
          <cell r="AA983">
            <v>302728.68</v>
          </cell>
          <cell r="AB983">
            <v>403638.24</v>
          </cell>
          <cell r="AC983">
            <v>504547.8</v>
          </cell>
          <cell r="AD983">
            <v>605457.36</v>
          </cell>
          <cell r="AE983">
            <v>603422.14</v>
          </cell>
          <cell r="AF983">
            <v>733675.56</v>
          </cell>
          <cell r="AG983">
            <v>863928.9800000001</v>
          </cell>
          <cell r="AH983">
            <v>2586064</v>
          </cell>
          <cell r="AI983">
            <v>2716317.42</v>
          </cell>
          <cell r="AJ983">
            <v>2846570.84</v>
          </cell>
          <cell r="AK983">
            <v>0</v>
          </cell>
          <cell r="AL983">
            <v>0</v>
          </cell>
          <cell r="AM983">
            <v>78747.87</v>
          </cell>
          <cell r="AN983">
            <v>252447.08</v>
          </cell>
          <cell r="AO983">
            <v>317710.59000000003</v>
          </cell>
          <cell r="AP983">
            <v>317710.59000000003</v>
          </cell>
          <cell r="AQ983">
            <v>317710.59000000003</v>
          </cell>
          <cell r="AR983">
            <v>317710.59000000003</v>
          </cell>
          <cell r="AS983">
            <v>317710.58</v>
          </cell>
          <cell r="AT983">
            <v>429076.05</v>
          </cell>
          <cell r="AU983">
            <v>429076.05</v>
          </cell>
          <cell r="AV983">
            <v>429076.05</v>
          </cell>
          <cell r="AW983">
            <v>429076.05</v>
          </cell>
          <cell r="AX983">
            <v>492066.15</v>
          </cell>
          <cell r="AY983">
            <v>100909.56</v>
          </cell>
          <cell r="AZ983">
            <v>100909.56</v>
          </cell>
          <cell r="BA983">
            <v>100909.56</v>
          </cell>
          <cell r="BB983">
            <v>100909.56</v>
          </cell>
          <cell r="BC983">
            <v>100909.56</v>
          </cell>
          <cell r="BD983">
            <v>100909.56</v>
          </cell>
          <cell r="BE983">
            <v>-2035.22</v>
          </cell>
          <cell r="BF983">
            <v>130253.42</v>
          </cell>
          <cell r="BG983">
            <v>130253.42</v>
          </cell>
          <cell r="BH983">
            <v>1722135.02</v>
          </cell>
          <cell r="BI983">
            <v>130253.42</v>
          </cell>
          <cell r="BJ983">
            <v>130253.42</v>
          </cell>
          <cell r="BK983">
            <v>0</v>
          </cell>
        </row>
        <row r="984">
          <cell r="L984" t="str">
            <v>8011511.802001</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0</v>
          </cell>
          <cell r="BI984">
            <v>0</v>
          </cell>
          <cell r="BJ984">
            <v>0</v>
          </cell>
          <cell r="BK984">
            <v>0</v>
          </cell>
        </row>
        <row r="985">
          <cell r="L985" t="str">
            <v>8011511.803901</v>
          </cell>
          <cell r="M985">
            <v>11458.5</v>
          </cell>
          <cell r="N985">
            <v>23811.85</v>
          </cell>
          <cell r="O985">
            <v>38248.14</v>
          </cell>
          <cell r="P985">
            <v>52584.22</v>
          </cell>
          <cell r="Q985">
            <v>79926.850000000006</v>
          </cell>
          <cell r="R985">
            <v>116623.83000000002</v>
          </cell>
          <cell r="S985">
            <v>130732.00000000001</v>
          </cell>
          <cell r="T985">
            <v>145141.48000000001</v>
          </cell>
          <cell r="U985">
            <v>160406.58000000002</v>
          </cell>
          <cell r="V985">
            <v>174997.03000000003</v>
          </cell>
          <cell r="W985">
            <v>189589.47000000003</v>
          </cell>
          <cell r="X985">
            <v>204164.46000000002</v>
          </cell>
          <cell r="Y985">
            <v>16924</v>
          </cell>
          <cell r="Z985">
            <v>33848</v>
          </cell>
          <cell r="AA985">
            <v>47247.1</v>
          </cell>
          <cell r="AB985">
            <v>62730.1</v>
          </cell>
          <cell r="AC985">
            <v>75069.19</v>
          </cell>
          <cell r="AD985">
            <v>93625.35</v>
          </cell>
          <cell r="AE985">
            <v>110979.66</v>
          </cell>
          <cell r="AF985">
            <v>127884.14</v>
          </cell>
          <cell r="AG985">
            <v>142395.07999999999</v>
          </cell>
          <cell r="AH985">
            <v>156906.01999999999</v>
          </cell>
          <cell r="AI985">
            <v>172934.53999999998</v>
          </cell>
          <cell r="AJ985">
            <v>190906.68</v>
          </cell>
          <cell r="AK985">
            <v>16110.99</v>
          </cell>
          <cell r="AL985">
            <v>0</v>
          </cell>
          <cell r="AM985">
            <v>11458.5</v>
          </cell>
          <cell r="AN985">
            <v>12353.35</v>
          </cell>
          <cell r="AO985">
            <v>14436.29</v>
          </cell>
          <cell r="AP985">
            <v>14336.08</v>
          </cell>
          <cell r="AQ985">
            <v>27342.63</v>
          </cell>
          <cell r="AR985">
            <v>36696.980000000003</v>
          </cell>
          <cell r="AS985">
            <v>14108.17</v>
          </cell>
          <cell r="AT985">
            <v>14409.48</v>
          </cell>
          <cell r="AU985">
            <v>15265.1</v>
          </cell>
          <cell r="AV985">
            <v>14590.45</v>
          </cell>
          <cell r="AW985">
            <v>14592.44</v>
          </cell>
          <cell r="AX985">
            <v>14574.99</v>
          </cell>
          <cell r="AY985">
            <v>16924</v>
          </cell>
          <cell r="AZ985">
            <v>16924</v>
          </cell>
          <cell r="BA985">
            <v>13399.1</v>
          </cell>
          <cell r="BB985">
            <v>15483</v>
          </cell>
          <cell r="BC985">
            <v>12339.09</v>
          </cell>
          <cell r="BD985">
            <v>18556.16</v>
          </cell>
          <cell r="BE985">
            <v>17354.310000000001</v>
          </cell>
          <cell r="BF985">
            <v>16904.48</v>
          </cell>
          <cell r="BG985">
            <v>14510.94</v>
          </cell>
          <cell r="BH985">
            <v>14510.94</v>
          </cell>
          <cell r="BI985">
            <v>16028.52</v>
          </cell>
          <cell r="BJ985">
            <v>17972.14</v>
          </cell>
          <cell r="BK985">
            <v>16110.99</v>
          </cell>
        </row>
        <row r="986">
          <cell r="L986" t="str">
            <v>8011511.803902</v>
          </cell>
          <cell r="M986">
            <v>41316</v>
          </cell>
          <cell r="N986">
            <v>82782</v>
          </cell>
          <cell r="O986">
            <v>124248</v>
          </cell>
          <cell r="P986">
            <v>166046</v>
          </cell>
          <cell r="Q986">
            <v>208303</v>
          </cell>
          <cell r="R986">
            <v>251749</v>
          </cell>
          <cell r="S986">
            <v>293385</v>
          </cell>
          <cell r="T986">
            <v>337343</v>
          </cell>
          <cell r="U986">
            <v>381301</v>
          </cell>
          <cell r="V986">
            <v>425259</v>
          </cell>
          <cell r="W986">
            <v>469217</v>
          </cell>
          <cell r="X986">
            <v>513175</v>
          </cell>
          <cell r="Y986">
            <v>46202</v>
          </cell>
          <cell r="Z986">
            <v>92404</v>
          </cell>
          <cell r="AA986">
            <v>139218</v>
          </cell>
          <cell r="AB986">
            <v>186194</v>
          </cell>
          <cell r="AC986">
            <v>234290</v>
          </cell>
          <cell r="AD986">
            <v>283350</v>
          </cell>
          <cell r="AE986">
            <v>330510</v>
          </cell>
          <cell r="AF986">
            <v>380753</v>
          </cell>
          <cell r="AG986">
            <v>431134</v>
          </cell>
          <cell r="AH986">
            <v>481515</v>
          </cell>
          <cell r="AI986">
            <v>532349</v>
          </cell>
          <cell r="AJ986">
            <v>583183</v>
          </cell>
          <cell r="AK986">
            <v>0</v>
          </cell>
          <cell r="AL986">
            <v>0</v>
          </cell>
          <cell r="AM986">
            <v>41316</v>
          </cell>
          <cell r="AN986">
            <v>41466</v>
          </cell>
          <cell r="AO986">
            <v>41466</v>
          </cell>
          <cell r="AP986">
            <v>41798</v>
          </cell>
          <cell r="AQ986">
            <v>42257</v>
          </cell>
          <cell r="AR986">
            <v>43446</v>
          </cell>
          <cell r="AS986">
            <v>41636</v>
          </cell>
          <cell r="AT986">
            <v>43958</v>
          </cell>
          <cell r="AU986">
            <v>43958</v>
          </cell>
          <cell r="AV986">
            <v>43958</v>
          </cell>
          <cell r="AW986">
            <v>43958</v>
          </cell>
          <cell r="AX986">
            <v>43958</v>
          </cell>
          <cell r="AY986">
            <v>46202</v>
          </cell>
          <cell r="AZ986">
            <v>46202</v>
          </cell>
          <cell r="BA986">
            <v>46814</v>
          </cell>
          <cell r="BB986">
            <v>46976</v>
          </cell>
          <cell r="BC986">
            <v>48096</v>
          </cell>
          <cell r="BD986">
            <v>49060</v>
          </cell>
          <cell r="BE986">
            <v>47160</v>
          </cell>
          <cell r="BF986">
            <v>50243</v>
          </cell>
          <cell r="BG986">
            <v>50381</v>
          </cell>
          <cell r="BH986">
            <v>50381</v>
          </cell>
          <cell r="BI986">
            <v>50834</v>
          </cell>
          <cell r="BJ986">
            <v>50834</v>
          </cell>
          <cell r="BK986">
            <v>0</v>
          </cell>
        </row>
        <row r="987">
          <cell r="L987" t="str">
            <v>8011511.803303</v>
          </cell>
          <cell r="M987">
            <v>11143</v>
          </cell>
          <cell r="N987">
            <v>72736</v>
          </cell>
          <cell r="O987">
            <v>134329</v>
          </cell>
          <cell r="P987">
            <v>195922</v>
          </cell>
          <cell r="Q987">
            <v>257515</v>
          </cell>
          <cell r="R987">
            <v>319108</v>
          </cell>
          <cell r="S987">
            <v>593519.73</v>
          </cell>
          <cell r="T987">
            <v>666601.32999999996</v>
          </cell>
          <cell r="U987">
            <v>739682.92999999993</v>
          </cell>
          <cell r="V987">
            <v>812764.52999999991</v>
          </cell>
          <cell r="W987">
            <v>885846.12999999989</v>
          </cell>
          <cell r="X987">
            <v>440696.12999999989</v>
          </cell>
          <cell r="Y987">
            <v>40397</v>
          </cell>
          <cell r="Z987">
            <v>80794</v>
          </cell>
          <cell r="AA987">
            <v>121191</v>
          </cell>
          <cell r="AB987">
            <v>161588</v>
          </cell>
          <cell r="AC987">
            <v>265985</v>
          </cell>
          <cell r="AD987">
            <v>303477</v>
          </cell>
          <cell r="AE987">
            <v>369803.7</v>
          </cell>
          <cell r="AF987">
            <v>388385.9</v>
          </cell>
          <cell r="AG987">
            <v>406968.10000000003</v>
          </cell>
          <cell r="AH987">
            <v>425550.30000000005</v>
          </cell>
          <cell r="AI987">
            <v>444132.50000000006</v>
          </cell>
          <cell r="AJ987">
            <v>462758.70000000007</v>
          </cell>
          <cell r="AK987">
            <v>0</v>
          </cell>
          <cell r="AL987">
            <v>0</v>
          </cell>
          <cell r="AM987">
            <v>11143</v>
          </cell>
          <cell r="AN987">
            <v>61593</v>
          </cell>
          <cell r="AO987">
            <v>61593</v>
          </cell>
          <cell r="AP987">
            <v>61593</v>
          </cell>
          <cell r="AQ987">
            <v>61593</v>
          </cell>
          <cell r="AR987">
            <v>61593</v>
          </cell>
          <cell r="AS987">
            <v>274411.73</v>
          </cell>
          <cell r="AT987">
            <v>73081.600000000006</v>
          </cell>
          <cell r="AU987">
            <v>73081.600000000006</v>
          </cell>
          <cell r="AV987">
            <v>73081.600000000006</v>
          </cell>
          <cell r="AW987">
            <v>73081.600000000006</v>
          </cell>
          <cell r="AX987">
            <v>-445150</v>
          </cell>
          <cell r="AY987">
            <v>40397</v>
          </cell>
          <cell r="AZ987">
            <v>40397</v>
          </cell>
          <cell r="BA987">
            <v>40397</v>
          </cell>
          <cell r="BB987">
            <v>40397</v>
          </cell>
          <cell r="BC987">
            <v>104397</v>
          </cell>
          <cell r="BD987">
            <v>37492</v>
          </cell>
          <cell r="BE987">
            <v>66326.7</v>
          </cell>
          <cell r="BF987">
            <v>18582.2</v>
          </cell>
          <cell r="BG987">
            <v>18582.2</v>
          </cell>
          <cell r="BH987">
            <v>18582.2</v>
          </cell>
          <cell r="BI987">
            <v>18582.2</v>
          </cell>
          <cell r="BJ987">
            <v>18626.2</v>
          </cell>
          <cell r="BK987">
            <v>0</v>
          </cell>
        </row>
        <row r="988">
          <cell r="L988" t="str">
            <v>8011511.803903</v>
          </cell>
          <cell r="M988">
            <v>2113</v>
          </cell>
          <cell r="N988">
            <v>3951</v>
          </cell>
          <cell r="O988">
            <v>4619</v>
          </cell>
          <cell r="P988">
            <v>5019</v>
          </cell>
          <cell r="Q988">
            <v>13743</v>
          </cell>
          <cell r="R988">
            <v>13990</v>
          </cell>
          <cell r="S988">
            <v>15065</v>
          </cell>
          <cell r="T988">
            <v>18086</v>
          </cell>
          <cell r="U988">
            <v>22579</v>
          </cell>
          <cell r="V988">
            <v>24596</v>
          </cell>
          <cell r="W988">
            <v>26555</v>
          </cell>
          <cell r="X988">
            <v>31062</v>
          </cell>
          <cell r="Y988">
            <v>275</v>
          </cell>
          <cell r="Z988">
            <v>925</v>
          </cell>
          <cell r="AA988">
            <v>2496</v>
          </cell>
          <cell r="AB988">
            <v>3246</v>
          </cell>
          <cell r="AC988">
            <v>7590</v>
          </cell>
          <cell r="AD988">
            <v>8363</v>
          </cell>
          <cell r="AE988">
            <v>9684</v>
          </cell>
          <cell r="AF988">
            <v>19230</v>
          </cell>
          <cell r="AG988">
            <v>20375</v>
          </cell>
          <cell r="AH988">
            <v>20375</v>
          </cell>
          <cell r="AI988">
            <v>32509</v>
          </cell>
          <cell r="AJ988">
            <v>36394</v>
          </cell>
          <cell r="AK988">
            <v>260</v>
          </cell>
          <cell r="AL988">
            <v>0</v>
          </cell>
          <cell r="AM988">
            <v>2113</v>
          </cell>
          <cell r="AN988">
            <v>1838</v>
          </cell>
          <cell r="AO988">
            <v>668</v>
          </cell>
          <cell r="AP988">
            <v>400</v>
          </cell>
          <cell r="AQ988">
            <v>8724</v>
          </cell>
          <cell r="AR988">
            <v>247</v>
          </cell>
          <cell r="AS988">
            <v>1075</v>
          </cell>
          <cell r="AT988">
            <v>3021</v>
          </cell>
          <cell r="AU988">
            <v>4493</v>
          </cell>
          <cell r="AV988">
            <v>2017</v>
          </cell>
          <cell r="AW988">
            <v>1959</v>
          </cell>
          <cell r="AX988">
            <v>4507</v>
          </cell>
          <cell r="AY988">
            <v>275</v>
          </cell>
          <cell r="AZ988">
            <v>650</v>
          </cell>
          <cell r="BA988">
            <v>1571</v>
          </cell>
          <cell r="BB988">
            <v>750</v>
          </cell>
          <cell r="BC988">
            <v>4344</v>
          </cell>
          <cell r="BD988">
            <v>773</v>
          </cell>
          <cell r="BE988">
            <v>1321</v>
          </cell>
          <cell r="BF988">
            <v>9546</v>
          </cell>
          <cell r="BG988">
            <v>1145</v>
          </cell>
          <cell r="BH988">
            <v>0</v>
          </cell>
          <cell r="BI988">
            <v>12134</v>
          </cell>
          <cell r="BJ988">
            <v>3885</v>
          </cell>
          <cell r="BK988">
            <v>260</v>
          </cell>
        </row>
        <row r="989">
          <cell r="L989" t="str">
            <v>8011511.804301</v>
          </cell>
          <cell r="M989">
            <v>0</v>
          </cell>
          <cell r="N989">
            <v>0</v>
          </cell>
          <cell r="O989">
            <v>0</v>
          </cell>
          <cell r="P989">
            <v>0</v>
          </cell>
          <cell r="Q989">
            <v>0</v>
          </cell>
          <cell r="R989">
            <v>50000</v>
          </cell>
          <cell r="S989">
            <v>50000</v>
          </cell>
          <cell r="T989">
            <v>17416</v>
          </cell>
          <cell r="U989">
            <v>17416</v>
          </cell>
          <cell r="V989">
            <v>17416</v>
          </cell>
          <cell r="W989">
            <v>17416</v>
          </cell>
          <cell r="X989">
            <v>17416</v>
          </cell>
          <cell r="Y989">
            <v>0</v>
          </cell>
          <cell r="Z989">
            <v>0</v>
          </cell>
          <cell r="AA989">
            <v>0</v>
          </cell>
          <cell r="AB989">
            <v>0</v>
          </cell>
          <cell r="AC989">
            <v>0</v>
          </cell>
          <cell r="AD989">
            <v>49042</v>
          </cell>
          <cell r="AE989">
            <v>73563</v>
          </cell>
          <cell r="AF989">
            <v>73563</v>
          </cell>
          <cell r="AG989">
            <v>73563</v>
          </cell>
          <cell r="AH989">
            <v>73563</v>
          </cell>
          <cell r="AI989">
            <v>73563</v>
          </cell>
          <cell r="AJ989">
            <v>73563</v>
          </cell>
          <cell r="AK989">
            <v>0</v>
          </cell>
          <cell r="AL989">
            <v>0</v>
          </cell>
          <cell r="AM989">
            <v>0</v>
          </cell>
          <cell r="AN989">
            <v>0</v>
          </cell>
          <cell r="AO989">
            <v>0</v>
          </cell>
          <cell r="AP989">
            <v>0</v>
          </cell>
          <cell r="AQ989">
            <v>0</v>
          </cell>
          <cell r="AR989">
            <v>50000</v>
          </cell>
          <cell r="AS989">
            <v>0</v>
          </cell>
          <cell r="AT989">
            <v>-32584</v>
          </cell>
          <cell r="AU989">
            <v>0</v>
          </cell>
          <cell r="AV989">
            <v>0</v>
          </cell>
          <cell r="AW989">
            <v>0</v>
          </cell>
          <cell r="AX989">
            <v>0</v>
          </cell>
          <cell r="AY989">
            <v>0</v>
          </cell>
          <cell r="AZ989">
            <v>0</v>
          </cell>
          <cell r="BA989">
            <v>0</v>
          </cell>
          <cell r="BB989">
            <v>0</v>
          </cell>
          <cell r="BC989">
            <v>0</v>
          </cell>
          <cell r="BD989">
            <v>49042</v>
          </cell>
          <cell r="BE989">
            <v>24521</v>
          </cell>
          <cell r="BF989">
            <v>0</v>
          </cell>
          <cell r="BG989">
            <v>0</v>
          </cell>
          <cell r="BH989">
            <v>0</v>
          </cell>
          <cell r="BI989">
            <v>0</v>
          </cell>
          <cell r="BJ989">
            <v>0</v>
          </cell>
          <cell r="BK989">
            <v>0</v>
          </cell>
        </row>
        <row r="990">
          <cell r="L990" t="str">
            <v>8011511.803904</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G990">
            <v>0</v>
          </cell>
          <cell r="BH990">
            <v>0</v>
          </cell>
          <cell r="BI990">
            <v>0</v>
          </cell>
          <cell r="BJ990">
            <v>0</v>
          </cell>
          <cell r="BK990">
            <v>0</v>
          </cell>
        </row>
        <row r="991">
          <cell r="L991" t="str">
            <v>8011511.803905</v>
          </cell>
          <cell r="M991">
            <v>7200</v>
          </cell>
          <cell r="N991">
            <v>14400</v>
          </cell>
          <cell r="O991">
            <v>28200</v>
          </cell>
          <cell r="P991">
            <v>38700</v>
          </cell>
          <cell r="Q991">
            <v>49200</v>
          </cell>
          <cell r="R991">
            <v>59700</v>
          </cell>
          <cell r="S991">
            <v>70200</v>
          </cell>
          <cell r="T991">
            <v>80700</v>
          </cell>
          <cell r="U991">
            <v>91200</v>
          </cell>
          <cell r="V991">
            <v>101700</v>
          </cell>
          <cell r="W991">
            <v>112200</v>
          </cell>
          <cell r="X991">
            <v>122700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7200</v>
          </cell>
          <cell r="AN991">
            <v>7200</v>
          </cell>
          <cell r="AO991">
            <v>13800</v>
          </cell>
          <cell r="AP991">
            <v>10500</v>
          </cell>
          <cell r="AQ991">
            <v>10500</v>
          </cell>
          <cell r="AR991">
            <v>10500</v>
          </cell>
          <cell r="AS991">
            <v>10500</v>
          </cell>
          <cell r="AT991">
            <v>10500</v>
          </cell>
          <cell r="AU991">
            <v>10500</v>
          </cell>
          <cell r="AV991">
            <v>10500</v>
          </cell>
          <cell r="AW991">
            <v>10500</v>
          </cell>
          <cell r="AX991">
            <v>10500</v>
          </cell>
          <cell r="AY991">
            <v>0</v>
          </cell>
          <cell r="AZ991">
            <v>0</v>
          </cell>
          <cell r="BA991">
            <v>0</v>
          </cell>
          <cell r="BB991">
            <v>0</v>
          </cell>
          <cell r="BC991">
            <v>0</v>
          </cell>
          <cell r="BD991">
            <v>0</v>
          </cell>
          <cell r="BE991">
            <v>0</v>
          </cell>
          <cell r="BF991">
            <v>0</v>
          </cell>
          <cell r="BG991">
            <v>0</v>
          </cell>
          <cell r="BH991">
            <v>0</v>
          </cell>
          <cell r="BI991">
            <v>0</v>
          </cell>
          <cell r="BJ991">
            <v>0</v>
          </cell>
          <cell r="BK991">
            <v>0</v>
          </cell>
        </row>
        <row r="992">
          <cell r="L992" t="str">
            <v>8011511.803907</v>
          </cell>
          <cell r="M992">
            <v>0</v>
          </cell>
          <cell r="N992">
            <v>0</v>
          </cell>
          <cell r="O992">
            <v>0</v>
          </cell>
          <cell r="P992">
            <v>0</v>
          </cell>
          <cell r="Q992">
            <v>0</v>
          </cell>
          <cell r="R992">
            <v>338345.87</v>
          </cell>
          <cell r="S992">
            <v>338345.87</v>
          </cell>
          <cell r="T992">
            <v>338345.87</v>
          </cell>
          <cell r="U992">
            <v>338345.87</v>
          </cell>
          <cell r="V992">
            <v>390598.2</v>
          </cell>
          <cell r="W992">
            <v>390598.2</v>
          </cell>
          <cell r="X992">
            <v>390598.2</v>
          </cell>
          <cell r="Y992">
            <v>0</v>
          </cell>
          <cell r="Z992">
            <v>0</v>
          </cell>
          <cell r="AA992">
            <v>0</v>
          </cell>
          <cell r="AB992">
            <v>0</v>
          </cell>
          <cell r="AC992">
            <v>182553</v>
          </cell>
          <cell r="AD992">
            <v>182553</v>
          </cell>
          <cell r="AE992">
            <v>182553</v>
          </cell>
          <cell r="AF992">
            <v>182553</v>
          </cell>
          <cell r="AG992">
            <v>182553</v>
          </cell>
          <cell r="AH992">
            <v>182553</v>
          </cell>
          <cell r="AI992">
            <v>182553</v>
          </cell>
          <cell r="AJ992">
            <v>182553</v>
          </cell>
          <cell r="AK992">
            <v>0</v>
          </cell>
          <cell r="AL992">
            <v>0</v>
          </cell>
          <cell r="AM992">
            <v>0</v>
          </cell>
          <cell r="AN992">
            <v>0</v>
          </cell>
          <cell r="AO992">
            <v>0</v>
          </cell>
          <cell r="AP992">
            <v>0</v>
          </cell>
          <cell r="AQ992">
            <v>0</v>
          </cell>
          <cell r="AR992">
            <v>338345.87</v>
          </cell>
          <cell r="AS992">
            <v>0</v>
          </cell>
          <cell r="AT992">
            <v>0</v>
          </cell>
          <cell r="AU992">
            <v>0</v>
          </cell>
          <cell r="AV992">
            <v>52252.33</v>
          </cell>
          <cell r="AW992">
            <v>0</v>
          </cell>
          <cell r="AX992">
            <v>0</v>
          </cell>
          <cell r="AY992">
            <v>0</v>
          </cell>
          <cell r="AZ992">
            <v>0</v>
          </cell>
          <cell r="BA992">
            <v>0</v>
          </cell>
          <cell r="BB992">
            <v>0</v>
          </cell>
          <cell r="BC992">
            <v>182553</v>
          </cell>
          <cell r="BD992">
            <v>0</v>
          </cell>
          <cell r="BE992">
            <v>0</v>
          </cell>
          <cell r="BF992">
            <v>0</v>
          </cell>
          <cell r="BG992">
            <v>0</v>
          </cell>
          <cell r="BH992">
            <v>0</v>
          </cell>
          <cell r="BI992">
            <v>0</v>
          </cell>
          <cell r="BJ992">
            <v>0</v>
          </cell>
          <cell r="BK992">
            <v>0</v>
          </cell>
        </row>
        <row r="993">
          <cell r="L993" t="str">
            <v>8011511.804201</v>
          </cell>
          <cell r="M993">
            <v>0</v>
          </cell>
          <cell r="N993">
            <v>0</v>
          </cell>
          <cell r="O993">
            <v>158591</v>
          </cell>
          <cell r="P993">
            <v>158591</v>
          </cell>
          <cell r="Q993">
            <v>158591</v>
          </cell>
          <cell r="R993">
            <v>380047</v>
          </cell>
          <cell r="S993">
            <v>380947</v>
          </cell>
          <cell r="T993">
            <v>380947</v>
          </cell>
          <cell r="U993">
            <v>380947</v>
          </cell>
          <cell r="V993">
            <v>380947</v>
          </cell>
          <cell r="W993">
            <v>380947</v>
          </cell>
          <cell r="X993">
            <v>380947</v>
          </cell>
          <cell r="Y993">
            <v>0</v>
          </cell>
          <cell r="Z993">
            <v>0</v>
          </cell>
          <cell r="AA993">
            <v>0</v>
          </cell>
          <cell r="AB993">
            <v>55000</v>
          </cell>
          <cell r="AC993">
            <v>55000</v>
          </cell>
          <cell r="AD993">
            <v>55000</v>
          </cell>
          <cell r="AE993">
            <v>69803</v>
          </cell>
          <cell r="AF993">
            <v>69803</v>
          </cell>
          <cell r="AG993">
            <v>190667.78999999998</v>
          </cell>
          <cell r="AH993">
            <v>190667.78999999998</v>
          </cell>
          <cell r="AI993">
            <v>190667.78999999998</v>
          </cell>
          <cell r="AJ993">
            <v>190667.78999999998</v>
          </cell>
          <cell r="AK993">
            <v>0</v>
          </cell>
          <cell r="AL993">
            <v>0</v>
          </cell>
          <cell r="AM993">
            <v>0</v>
          </cell>
          <cell r="AN993">
            <v>0</v>
          </cell>
          <cell r="AO993">
            <v>158591</v>
          </cell>
          <cell r="AP993">
            <v>0</v>
          </cell>
          <cell r="AQ993">
            <v>0</v>
          </cell>
          <cell r="AR993">
            <v>221456</v>
          </cell>
          <cell r="AS993">
            <v>900</v>
          </cell>
          <cell r="AT993">
            <v>0</v>
          </cell>
          <cell r="AU993">
            <v>0</v>
          </cell>
          <cell r="AV993">
            <v>0</v>
          </cell>
          <cell r="AW993">
            <v>0</v>
          </cell>
          <cell r="AX993">
            <v>0</v>
          </cell>
          <cell r="AY993">
            <v>0</v>
          </cell>
          <cell r="AZ993">
            <v>0</v>
          </cell>
          <cell r="BA993">
            <v>0</v>
          </cell>
          <cell r="BB993">
            <v>55000</v>
          </cell>
          <cell r="BC993">
            <v>0</v>
          </cell>
          <cell r="BD993">
            <v>0</v>
          </cell>
          <cell r="BE993">
            <v>14803</v>
          </cell>
          <cell r="BF993">
            <v>0</v>
          </cell>
          <cell r="BG993">
            <v>120864.79</v>
          </cell>
          <cell r="BH993">
            <v>0</v>
          </cell>
          <cell r="BI993">
            <v>0</v>
          </cell>
          <cell r="BJ993">
            <v>0</v>
          </cell>
          <cell r="BK993">
            <v>0</v>
          </cell>
        </row>
        <row r="994">
          <cell r="L994" t="str">
            <v>8011511.805101</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L994">
            <v>0</v>
          </cell>
          <cell r="AM994">
            <v>0</v>
          </cell>
          <cell r="AN994">
            <v>0</v>
          </cell>
          <cell r="AO994">
            <v>0</v>
          </cell>
          <cell r="AP994">
            <v>0</v>
          </cell>
          <cell r="AQ994">
            <v>0</v>
          </cell>
          <cell r="AR994">
            <v>0</v>
          </cell>
          <cell r="AS994">
            <v>0</v>
          </cell>
          <cell r="AT994">
            <v>0</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0</v>
          </cell>
          <cell r="BI994">
            <v>0</v>
          </cell>
          <cell r="BJ994">
            <v>0</v>
          </cell>
          <cell r="BK994">
            <v>0</v>
          </cell>
        </row>
        <row r="995">
          <cell r="L995" t="str">
            <v>8011511.805101.ACC</v>
          </cell>
          <cell r="M995">
            <v>0</v>
          </cell>
          <cell r="N995">
            <v>0</v>
          </cell>
          <cell r="O995">
            <v>45286.21</v>
          </cell>
          <cell r="P995">
            <v>47496.21</v>
          </cell>
          <cell r="Q995">
            <v>57396.21</v>
          </cell>
          <cell r="R995">
            <v>57396.21</v>
          </cell>
          <cell r="S995">
            <v>57396.21</v>
          </cell>
          <cell r="T995">
            <v>62187.21</v>
          </cell>
          <cell r="U995">
            <v>62187.21</v>
          </cell>
          <cell r="V995">
            <v>62187.21</v>
          </cell>
          <cell r="W995">
            <v>62187.21</v>
          </cell>
          <cell r="X995">
            <v>62187.21</v>
          </cell>
          <cell r="Y995">
            <v>23797</v>
          </cell>
          <cell r="Z995">
            <v>24147</v>
          </cell>
          <cell r="AA995">
            <v>24147</v>
          </cell>
          <cell r="AB995">
            <v>24147</v>
          </cell>
          <cell r="AC995">
            <v>24147</v>
          </cell>
          <cell r="AD995">
            <v>24147</v>
          </cell>
          <cell r="AE995">
            <v>24147</v>
          </cell>
          <cell r="AF995">
            <v>13505</v>
          </cell>
          <cell r="AG995">
            <v>13505</v>
          </cell>
          <cell r="AH995">
            <v>13505</v>
          </cell>
          <cell r="AI995">
            <v>13505</v>
          </cell>
          <cell r="AJ995">
            <v>16829</v>
          </cell>
          <cell r="AK995">
            <v>0</v>
          </cell>
          <cell r="AL995">
            <v>0</v>
          </cell>
          <cell r="AM995">
            <v>0</v>
          </cell>
          <cell r="AN995">
            <v>0</v>
          </cell>
          <cell r="AO995">
            <v>45286.21</v>
          </cell>
          <cell r="AP995">
            <v>2210</v>
          </cell>
          <cell r="AQ995">
            <v>9900</v>
          </cell>
          <cell r="AR995">
            <v>0</v>
          </cell>
          <cell r="AS995">
            <v>0</v>
          </cell>
          <cell r="AT995">
            <v>4791</v>
          </cell>
          <cell r="AU995">
            <v>0</v>
          </cell>
          <cell r="AV995">
            <v>0</v>
          </cell>
          <cell r="AW995">
            <v>0</v>
          </cell>
          <cell r="AX995">
            <v>0</v>
          </cell>
          <cell r="AY995">
            <v>23797</v>
          </cell>
          <cell r="AZ995">
            <v>350</v>
          </cell>
          <cell r="BA995">
            <v>0</v>
          </cell>
          <cell r="BB995">
            <v>0</v>
          </cell>
          <cell r="BC995">
            <v>0</v>
          </cell>
          <cell r="BD995">
            <v>0</v>
          </cell>
          <cell r="BE995">
            <v>0</v>
          </cell>
          <cell r="BF995">
            <v>-10642</v>
          </cell>
          <cell r="BG995">
            <v>0</v>
          </cell>
          <cell r="BH995">
            <v>0</v>
          </cell>
          <cell r="BI995">
            <v>0</v>
          </cell>
          <cell r="BJ995">
            <v>3324</v>
          </cell>
          <cell r="BK995">
            <v>0</v>
          </cell>
        </row>
        <row r="996">
          <cell r="L996" t="str">
            <v>8011511.805101.AIR</v>
          </cell>
          <cell r="M996">
            <v>0</v>
          </cell>
          <cell r="N996">
            <v>0</v>
          </cell>
          <cell r="O996">
            <v>0</v>
          </cell>
          <cell r="P996">
            <v>16490</v>
          </cell>
          <cell r="Q996">
            <v>17452</v>
          </cell>
          <cell r="R996">
            <v>17452</v>
          </cell>
          <cell r="S996">
            <v>17452</v>
          </cell>
          <cell r="T996">
            <v>17452</v>
          </cell>
          <cell r="U996">
            <v>17452</v>
          </cell>
          <cell r="V996">
            <v>17452</v>
          </cell>
          <cell r="W996">
            <v>17452</v>
          </cell>
          <cell r="X996">
            <v>23358.400000000001</v>
          </cell>
          <cell r="Y996">
            <v>0</v>
          </cell>
          <cell r="Z996">
            <v>0</v>
          </cell>
          <cell r="AA996">
            <v>0</v>
          </cell>
          <cell r="AB996">
            <v>-5906.4</v>
          </cell>
          <cell r="AC996">
            <v>-5906.4</v>
          </cell>
          <cell r="AD996">
            <v>-5906.4</v>
          </cell>
          <cell r="AE996">
            <v>-5906.4</v>
          </cell>
          <cell r="AF996">
            <v>-5906.4</v>
          </cell>
          <cell r="AG996">
            <v>-5906.4</v>
          </cell>
          <cell r="AH996">
            <v>-5906.4</v>
          </cell>
          <cell r="AI996">
            <v>-5906.4</v>
          </cell>
          <cell r="AJ996">
            <v>-5906.4</v>
          </cell>
          <cell r="AK996">
            <v>0</v>
          </cell>
          <cell r="AL996">
            <v>0</v>
          </cell>
          <cell r="AM996">
            <v>0</v>
          </cell>
          <cell r="AN996">
            <v>0</v>
          </cell>
          <cell r="AO996">
            <v>0</v>
          </cell>
          <cell r="AP996">
            <v>16490</v>
          </cell>
          <cell r="AQ996">
            <v>962</v>
          </cell>
          <cell r="AR996">
            <v>0</v>
          </cell>
          <cell r="AS996">
            <v>0</v>
          </cell>
          <cell r="AT996">
            <v>0</v>
          </cell>
          <cell r="AU996">
            <v>0</v>
          </cell>
          <cell r="AV996">
            <v>0</v>
          </cell>
          <cell r="AW996">
            <v>0</v>
          </cell>
          <cell r="AX996">
            <v>5906.4</v>
          </cell>
          <cell r="AY996">
            <v>0</v>
          </cell>
          <cell r="AZ996">
            <v>0</v>
          </cell>
          <cell r="BA996">
            <v>0</v>
          </cell>
          <cell r="BB996">
            <v>-5906.4</v>
          </cell>
          <cell r="BC996">
            <v>0</v>
          </cell>
          <cell r="BD996">
            <v>0</v>
          </cell>
          <cell r="BE996">
            <v>0</v>
          </cell>
          <cell r="BF996">
            <v>0</v>
          </cell>
          <cell r="BG996">
            <v>0</v>
          </cell>
          <cell r="BH996">
            <v>0</v>
          </cell>
          <cell r="BI996">
            <v>0</v>
          </cell>
          <cell r="BJ996">
            <v>0</v>
          </cell>
          <cell r="BK996">
            <v>0</v>
          </cell>
        </row>
        <row r="997">
          <cell r="L997" t="str">
            <v>8011511.805101.CAR</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0</v>
          </cell>
          <cell r="BE997">
            <v>0</v>
          </cell>
          <cell r="BF997">
            <v>0</v>
          </cell>
          <cell r="BG997">
            <v>0</v>
          </cell>
          <cell r="BH997">
            <v>0</v>
          </cell>
          <cell r="BI997">
            <v>0</v>
          </cell>
          <cell r="BJ997">
            <v>0</v>
          </cell>
          <cell r="BK997">
            <v>0</v>
          </cell>
        </row>
        <row r="998">
          <cell r="L998" t="str">
            <v>8011511.805101.OTH</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0</v>
          </cell>
          <cell r="BI998">
            <v>0</v>
          </cell>
          <cell r="BJ998">
            <v>0</v>
          </cell>
          <cell r="BK998">
            <v>0</v>
          </cell>
        </row>
        <row r="999">
          <cell r="L999" t="str">
            <v>8011511.806101.ACC</v>
          </cell>
          <cell r="M999">
            <v>0</v>
          </cell>
          <cell r="N999">
            <v>14545.65</v>
          </cell>
          <cell r="O999">
            <v>14545.65</v>
          </cell>
          <cell r="P999">
            <v>14545.65</v>
          </cell>
          <cell r="Q999">
            <v>14545.65</v>
          </cell>
          <cell r="R999">
            <v>128741.29999999999</v>
          </cell>
          <cell r="S999">
            <v>312417.78999999998</v>
          </cell>
          <cell r="T999">
            <v>312417.78999999998</v>
          </cell>
          <cell r="U999">
            <v>444739.69999999995</v>
          </cell>
          <cell r="V999">
            <v>444739.69999999995</v>
          </cell>
          <cell r="W999">
            <v>444739.69999999995</v>
          </cell>
          <cell r="X999">
            <v>482845.72</v>
          </cell>
          <cell r="Y999">
            <v>0</v>
          </cell>
          <cell r="Z999">
            <v>-4.55</v>
          </cell>
          <cell r="AA999">
            <v>-4.55</v>
          </cell>
          <cell r="AB999">
            <v>30627.63</v>
          </cell>
          <cell r="AC999">
            <v>155627.63</v>
          </cell>
          <cell r="AD999">
            <v>155627.63</v>
          </cell>
          <cell r="AE999">
            <v>746893.67</v>
          </cell>
          <cell r="AF999">
            <v>563217.18000000005</v>
          </cell>
          <cell r="AG999">
            <v>343503.63000000006</v>
          </cell>
          <cell r="AH999">
            <v>430657.13000000006</v>
          </cell>
          <cell r="AI999">
            <v>430657.13000000006</v>
          </cell>
          <cell r="AJ999">
            <v>463583.53000000009</v>
          </cell>
          <cell r="AK999">
            <v>0</v>
          </cell>
          <cell r="AL999">
            <v>0</v>
          </cell>
          <cell r="AM999">
            <v>0</v>
          </cell>
          <cell r="AN999">
            <v>14545.65</v>
          </cell>
          <cell r="AO999">
            <v>0</v>
          </cell>
          <cell r="AP999">
            <v>0</v>
          </cell>
          <cell r="AQ999">
            <v>0</v>
          </cell>
          <cell r="AR999">
            <v>114195.65</v>
          </cell>
          <cell r="AS999">
            <v>183676.49</v>
          </cell>
          <cell r="AT999">
            <v>0</v>
          </cell>
          <cell r="AU999">
            <v>132321.91</v>
          </cell>
          <cell r="AV999">
            <v>0</v>
          </cell>
          <cell r="AW999">
            <v>0</v>
          </cell>
          <cell r="AX999">
            <v>38106.019999999997</v>
          </cell>
          <cell r="AY999">
            <v>0</v>
          </cell>
          <cell r="AZ999">
            <v>-4.55</v>
          </cell>
          <cell r="BA999">
            <v>0</v>
          </cell>
          <cell r="BB999">
            <v>30632.18</v>
          </cell>
          <cell r="BC999">
            <v>125000</v>
          </cell>
          <cell r="BD999">
            <v>0</v>
          </cell>
          <cell r="BE999">
            <v>591266.04</v>
          </cell>
          <cell r="BF999">
            <v>-183676.49</v>
          </cell>
          <cell r="BG999">
            <v>-219713.55</v>
          </cell>
          <cell r="BH999">
            <v>87153.5</v>
          </cell>
          <cell r="BI999">
            <v>0</v>
          </cell>
          <cell r="BJ999">
            <v>32926.400000000001</v>
          </cell>
          <cell r="BK999">
            <v>0</v>
          </cell>
        </row>
        <row r="1000">
          <cell r="L1000" t="str">
            <v>8011511.806101.AIR</v>
          </cell>
          <cell r="M1000">
            <v>0</v>
          </cell>
          <cell r="N1000">
            <v>0</v>
          </cell>
          <cell r="O1000">
            <v>0</v>
          </cell>
          <cell r="P1000">
            <v>0</v>
          </cell>
          <cell r="Q1000">
            <v>0</v>
          </cell>
          <cell r="R1000">
            <v>108710</v>
          </cell>
          <cell r="S1000">
            <v>172311</v>
          </cell>
          <cell r="T1000">
            <v>172311</v>
          </cell>
          <cell r="U1000">
            <v>309642</v>
          </cell>
          <cell r="V1000">
            <v>309642</v>
          </cell>
          <cell r="W1000">
            <v>309642</v>
          </cell>
          <cell r="X1000">
            <v>351183.68</v>
          </cell>
          <cell r="Y1000">
            <v>0</v>
          </cell>
          <cell r="Z1000">
            <v>0</v>
          </cell>
          <cell r="AA1000">
            <v>0</v>
          </cell>
          <cell r="AB1000">
            <v>40000</v>
          </cell>
          <cell r="AC1000">
            <v>200000</v>
          </cell>
          <cell r="AD1000">
            <v>137451.5</v>
          </cell>
          <cell r="AE1000">
            <v>137451.5</v>
          </cell>
          <cell r="AF1000">
            <v>70055.5</v>
          </cell>
          <cell r="AG1000">
            <v>134407</v>
          </cell>
          <cell r="AH1000">
            <v>134407</v>
          </cell>
          <cell r="AI1000">
            <v>134407</v>
          </cell>
          <cell r="AJ1000">
            <v>217822</v>
          </cell>
          <cell r="AK1000">
            <v>0</v>
          </cell>
          <cell r="AL1000">
            <v>0</v>
          </cell>
          <cell r="AM1000">
            <v>0</v>
          </cell>
          <cell r="AN1000">
            <v>0</v>
          </cell>
          <cell r="AO1000">
            <v>0</v>
          </cell>
          <cell r="AP1000">
            <v>0</v>
          </cell>
          <cell r="AQ1000">
            <v>0</v>
          </cell>
          <cell r="AR1000">
            <v>108710</v>
          </cell>
          <cell r="AS1000">
            <v>63601</v>
          </cell>
          <cell r="AT1000">
            <v>0</v>
          </cell>
          <cell r="AU1000">
            <v>137331</v>
          </cell>
          <cell r="AV1000">
            <v>0</v>
          </cell>
          <cell r="AW1000">
            <v>0</v>
          </cell>
          <cell r="AX1000">
            <v>41541.68</v>
          </cell>
          <cell r="AY1000">
            <v>0</v>
          </cell>
          <cell r="AZ1000">
            <v>0</v>
          </cell>
          <cell r="BA1000">
            <v>0</v>
          </cell>
          <cell r="BB1000">
            <v>40000</v>
          </cell>
          <cell r="BC1000">
            <v>160000</v>
          </cell>
          <cell r="BD1000">
            <v>-62548.5</v>
          </cell>
          <cell r="BE1000">
            <v>0</v>
          </cell>
          <cell r="BF1000">
            <v>-67396</v>
          </cell>
          <cell r="BG1000">
            <v>64351.5</v>
          </cell>
          <cell r="BH1000">
            <v>0</v>
          </cell>
          <cell r="BI1000">
            <v>0</v>
          </cell>
          <cell r="BJ1000">
            <v>83415</v>
          </cell>
          <cell r="BK1000">
            <v>0</v>
          </cell>
        </row>
        <row r="1001">
          <cell r="L1001" t="str">
            <v>8011511.806101.CAR</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0</v>
          </cell>
          <cell r="BI1001">
            <v>0</v>
          </cell>
          <cell r="BJ1001">
            <v>0</v>
          </cell>
          <cell r="BK1001">
            <v>0</v>
          </cell>
        </row>
        <row r="1002">
          <cell r="L1002" t="str">
            <v>8011511.806101.OTH</v>
          </cell>
          <cell r="M1002">
            <v>3359.72</v>
          </cell>
          <cell r="N1002">
            <v>3359.72</v>
          </cell>
          <cell r="O1002">
            <v>3359.72</v>
          </cell>
          <cell r="P1002">
            <v>3359.72</v>
          </cell>
          <cell r="Q1002">
            <v>3359.72</v>
          </cell>
          <cell r="R1002">
            <v>15359.72</v>
          </cell>
          <cell r="S1002">
            <v>25974.720000000001</v>
          </cell>
          <cell r="T1002">
            <v>25974.720000000001</v>
          </cell>
          <cell r="U1002">
            <v>38334.720000000001</v>
          </cell>
          <cell r="V1002">
            <v>38334.720000000001</v>
          </cell>
          <cell r="W1002">
            <v>38334.720000000001</v>
          </cell>
          <cell r="X1002">
            <v>38334.720000000001</v>
          </cell>
          <cell r="Y1002">
            <v>0</v>
          </cell>
          <cell r="Z1002">
            <v>0</v>
          </cell>
          <cell r="AA1002">
            <v>3778.72</v>
          </cell>
          <cell r="AB1002">
            <v>3778.72</v>
          </cell>
          <cell r="AC1002">
            <v>3778.72</v>
          </cell>
          <cell r="AD1002">
            <v>3778.72</v>
          </cell>
          <cell r="AE1002">
            <v>3778.72</v>
          </cell>
          <cell r="AF1002">
            <v>3778.72</v>
          </cell>
          <cell r="AG1002">
            <v>3778.72</v>
          </cell>
          <cell r="AH1002">
            <v>5278.7199999999993</v>
          </cell>
          <cell r="AI1002">
            <v>5278.7199999999993</v>
          </cell>
          <cell r="AJ1002">
            <v>5278.7199999999993</v>
          </cell>
          <cell r="AK1002">
            <v>0</v>
          </cell>
          <cell r="AL1002">
            <v>0</v>
          </cell>
          <cell r="AM1002">
            <v>3359.72</v>
          </cell>
          <cell r="AN1002">
            <v>0</v>
          </cell>
          <cell r="AO1002">
            <v>0</v>
          </cell>
          <cell r="AP1002">
            <v>0</v>
          </cell>
          <cell r="AQ1002">
            <v>0</v>
          </cell>
          <cell r="AR1002">
            <v>12000</v>
          </cell>
          <cell r="AS1002">
            <v>10615</v>
          </cell>
          <cell r="AT1002">
            <v>0</v>
          </cell>
          <cell r="AU1002">
            <v>12360</v>
          </cell>
          <cell r="AV1002">
            <v>0</v>
          </cell>
          <cell r="AW1002">
            <v>0</v>
          </cell>
          <cell r="AX1002">
            <v>0</v>
          </cell>
          <cell r="AY1002">
            <v>0</v>
          </cell>
          <cell r="AZ1002">
            <v>0</v>
          </cell>
          <cell r="BA1002">
            <v>3778.72</v>
          </cell>
          <cell r="BB1002">
            <v>0</v>
          </cell>
          <cell r="BC1002">
            <v>0</v>
          </cell>
          <cell r="BD1002">
            <v>0</v>
          </cell>
          <cell r="BE1002">
            <v>0</v>
          </cell>
          <cell r="BF1002">
            <v>0</v>
          </cell>
          <cell r="BG1002">
            <v>0</v>
          </cell>
          <cell r="BH1002">
            <v>1500</v>
          </cell>
          <cell r="BI1002">
            <v>0</v>
          </cell>
          <cell r="BJ1002">
            <v>0</v>
          </cell>
          <cell r="BK1002">
            <v>0</v>
          </cell>
        </row>
        <row r="1003">
          <cell r="L1003" t="str">
            <v>8011511.805102</v>
          </cell>
          <cell r="M1003">
            <v>1950</v>
          </cell>
          <cell r="N1003">
            <v>1950</v>
          </cell>
          <cell r="O1003">
            <v>2048</v>
          </cell>
          <cell r="P1003">
            <v>4128</v>
          </cell>
          <cell r="Q1003">
            <v>4128</v>
          </cell>
          <cell r="R1003">
            <v>4648</v>
          </cell>
          <cell r="S1003">
            <v>4798</v>
          </cell>
          <cell r="T1003">
            <v>24493</v>
          </cell>
          <cell r="U1003">
            <v>24997</v>
          </cell>
          <cell r="V1003">
            <v>26797</v>
          </cell>
          <cell r="W1003">
            <v>26797</v>
          </cell>
          <cell r="X1003">
            <v>26797</v>
          </cell>
          <cell r="Y1003">
            <v>0</v>
          </cell>
          <cell r="Z1003">
            <v>0</v>
          </cell>
          <cell r="AA1003">
            <v>1295</v>
          </cell>
          <cell r="AB1003">
            <v>19625</v>
          </cell>
          <cell r="AC1003">
            <v>20125</v>
          </cell>
          <cell r="AD1003">
            <v>20125</v>
          </cell>
          <cell r="AE1003">
            <v>20125</v>
          </cell>
          <cell r="AF1003">
            <v>805</v>
          </cell>
          <cell r="AG1003">
            <v>2355</v>
          </cell>
          <cell r="AH1003">
            <v>2355</v>
          </cell>
          <cell r="AI1003">
            <v>2355</v>
          </cell>
          <cell r="AJ1003">
            <v>2355</v>
          </cell>
          <cell r="AK1003">
            <v>500</v>
          </cell>
          <cell r="AL1003">
            <v>0</v>
          </cell>
          <cell r="AM1003">
            <v>1950</v>
          </cell>
          <cell r="AN1003">
            <v>0</v>
          </cell>
          <cell r="AO1003">
            <v>98</v>
          </cell>
          <cell r="AP1003">
            <v>2080</v>
          </cell>
          <cell r="AQ1003">
            <v>0</v>
          </cell>
          <cell r="AR1003">
            <v>520</v>
          </cell>
          <cell r="AS1003">
            <v>150</v>
          </cell>
          <cell r="AT1003">
            <v>19695</v>
          </cell>
          <cell r="AU1003">
            <v>504</v>
          </cell>
          <cell r="AV1003">
            <v>1800</v>
          </cell>
          <cell r="AW1003">
            <v>0</v>
          </cell>
          <cell r="AX1003">
            <v>0</v>
          </cell>
          <cell r="AY1003">
            <v>0</v>
          </cell>
          <cell r="AZ1003">
            <v>0</v>
          </cell>
          <cell r="BA1003">
            <v>1295</v>
          </cell>
          <cell r="BB1003">
            <v>18330</v>
          </cell>
          <cell r="BC1003">
            <v>500</v>
          </cell>
          <cell r="BD1003">
            <v>0</v>
          </cell>
          <cell r="BE1003">
            <v>0</v>
          </cell>
          <cell r="BF1003">
            <v>-19320</v>
          </cell>
          <cell r="BG1003">
            <v>1550</v>
          </cell>
          <cell r="BH1003">
            <v>0</v>
          </cell>
          <cell r="BI1003">
            <v>0</v>
          </cell>
          <cell r="BJ1003">
            <v>0</v>
          </cell>
          <cell r="BK1003">
            <v>500</v>
          </cell>
        </row>
        <row r="1004">
          <cell r="L1004" t="str">
            <v>8011511.805201</v>
          </cell>
          <cell r="M1004">
            <v>61715.4</v>
          </cell>
          <cell r="N1004">
            <v>101995.4</v>
          </cell>
          <cell r="O1004">
            <v>117303.93</v>
          </cell>
          <cell r="P1004">
            <v>148286.32999999999</v>
          </cell>
          <cell r="Q1004">
            <v>163307.16999999998</v>
          </cell>
          <cell r="R1004">
            <v>186127.16999999998</v>
          </cell>
          <cell r="S1004">
            <v>259702.15999999997</v>
          </cell>
          <cell r="T1004">
            <v>406564.31999999995</v>
          </cell>
          <cell r="U1004">
            <v>449599.31999999995</v>
          </cell>
          <cell r="V1004">
            <v>475944.31999999995</v>
          </cell>
          <cell r="W1004">
            <v>548800.31999999995</v>
          </cell>
          <cell r="X1004">
            <v>648435.53999999992</v>
          </cell>
          <cell r="Y1004">
            <v>25800</v>
          </cell>
          <cell r="Z1004">
            <v>41230.86</v>
          </cell>
          <cell r="AA1004">
            <v>65500.86</v>
          </cell>
          <cell r="AB1004">
            <v>82026.86</v>
          </cell>
          <cell r="AC1004">
            <v>108474.20999999999</v>
          </cell>
          <cell r="AD1004">
            <v>350595.49</v>
          </cell>
          <cell r="AE1004">
            <v>388575.49</v>
          </cell>
          <cell r="AF1004">
            <v>342256.49</v>
          </cell>
          <cell r="AG1004">
            <v>463228.14</v>
          </cell>
          <cell r="AH1004">
            <v>505082.14</v>
          </cell>
          <cell r="AI1004">
            <v>525432.14</v>
          </cell>
          <cell r="AJ1004">
            <v>533931.69000000006</v>
          </cell>
          <cell r="AK1004">
            <v>6395</v>
          </cell>
          <cell r="AL1004">
            <v>0</v>
          </cell>
          <cell r="AM1004">
            <v>61715.4</v>
          </cell>
          <cell r="AN1004">
            <v>40280</v>
          </cell>
          <cell r="AO1004">
            <v>15308.53</v>
          </cell>
          <cell r="AP1004">
            <v>30982.400000000001</v>
          </cell>
          <cell r="AQ1004">
            <v>15020.84</v>
          </cell>
          <cell r="AR1004">
            <v>22820</v>
          </cell>
          <cell r="AS1004">
            <v>73574.990000000005</v>
          </cell>
          <cell r="AT1004">
            <v>146862.16</v>
          </cell>
          <cell r="AU1004">
            <v>43035</v>
          </cell>
          <cell r="AV1004">
            <v>26345</v>
          </cell>
          <cell r="AW1004">
            <v>72856</v>
          </cell>
          <cell r="AX1004">
            <v>99635.22</v>
          </cell>
          <cell r="AY1004">
            <v>25800</v>
          </cell>
          <cell r="AZ1004">
            <v>15430.86</v>
          </cell>
          <cell r="BA1004">
            <v>24270</v>
          </cell>
          <cell r="BB1004">
            <v>16526</v>
          </cell>
          <cell r="BC1004">
            <v>26447.35</v>
          </cell>
          <cell r="BD1004">
            <v>242121.28</v>
          </cell>
          <cell r="BE1004">
            <v>37980</v>
          </cell>
          <cell r="BF1004">
            <v>-46319</v>
          </cell>
          <cell r="BG1004">
            <v>120971.65</v>
          </cell>
          <cell r="BH1004">
            <v>41854</v>
          </cell>
          <cell r="BI1004">
            <v>20350</v>
          </cell>
          <cell r="BJ1004">
            <v>8499.5499999999993</v>
          </cell>
          <cell r="BK1004">
            <v>6395</v>
          </cell>
        </row>
        <row r="1005">
          <cell r="L1005" t="str">
            <v>8011511.805301</v>
          </cell>
          <cell r="M1005">
            <v>0</v>
          </cell>
          <cell r="N1005">
            <v>0</v>
          </cell>
          <cell r="O1005">
            <v>0</v>
          </cell>
          <cell r="P1005">
            <v>0</v>
          </cell>
          <cell r="Q1005">
            <v>0</v>
          </cell>
          <cell r="R1005">
            <v>0</v>
          </cell>
          <cell r="S1005">
            <v>0</v>
          </cell>
          <cell r="T1005">
            <v>0</v>
          </cell>
          <cell r="U1005">
            <v>0</v>
          </cell>
          <cell r="V1005">
            <v>0</v>
          </cell>
          <cell r="W1005">
            <v>0</v>
          </cell>
          <cell r="X1005">
            <v>0</v>
          </cell>
          <cell r="Y1005">
            <v>1031.69</v>
          </cell>
          <cell r="Z1005">
            <v>1031.69</v>
          </cell>
          <cell r="AA1005">
            <v>1031.69</v>
          </cell>
          <cell r="AB1005">
            <v>6096.92</v>
          </cell>
          <cell r="AC1005">
            <v>6096.92</v>
          </cell>
          <cell r="AD1005">
            <v>6096.92</v>
          </cell>
          <cell r="AE1005">
            <v>6096.92</v>
          </cell>
          <cell r="AF1005">
            <v>6096.92</v>
          </cell>
          <cell r="AG1005">
            <v>6096.92</v>
          </cell>
          <cell r="AH1005">
            <v>6096.92</v>
          </cell>
          <cell r="AI1005">
            <v>6096.92</v>
          </cell>
          <cell r="AJ1005">
            <v>6096.92</v>
          </cell>
          <cell r="AK1005">
            <v>0</v>
          </cell>
          <cell r="AL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1031.69</v>
          </cell>
          <cell r="AZ1005">
            <v>0</v>
          </cell>
          <cell r="BA1005">
            <v>0</v>
          </cell>
          <cell r="BB1005">
            <v>5065.2299999999996</v>
          </cell>
          <cell r="BC1005">
            <v>0</v>
          </cell>
          <cell r="BD1005">
            <v>0</v>
          </cell>
          <cell r="BE1005">
            <v>0</v>
          </cell>
          <cell r="BF1005">
            <v>0</v>
          </cell>
          <cell r="BG1005">
            <v>0</v>
          </cell>
          <cell r="BH1005">
            <v>0</v>
          </cell>
          <cell r="BI1005">
            <v>0</v>
          </cell>
          <cell r="BJ1005">
            <v>0</v>
          </cell>
          <cell r="BK1005">
            <v>0</v>
          </cell>
        </row>
        <row r="1006">
          <cell r="L1006" t="str">
            <v>8011511.808001</v>
          </cell>
          <cell r="M1006">
            <v>0</v>
          </cell>
          <cell r="N1006">
            <v>0</v>
          </cell>
          <cell r="O1006">
            <v>0</v>
          </cell>
          <cell r="P1006">
            <v>0</v>
          </cell>
          <cell r="Q1006">
            <v>2500</v>
          </cell>
          <cell r="R1006">
            <v>2500</v>
          </cell>
          <cell r="S1006">
            <v>2500</v>
          </cell>
          <cell r="T1006">
            <v>2500</v>
          </cell>
          <cell r="U1006">
            <v>2500</v>
          </cell>
          <cell r="V1006">
            <v>52500</v>
          </cell>
          <cell r="W1006">
            <v>52500</v>
          </cell>
          <cell r="X1006">
            <v>52500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cell r="AO1006">
            <v>0</v>
          </cell>
          <cell r="AP1006">
            <v>0</v>
          </cell>
          <cell r="AQ1006">
            <v>2500</v>
          </cell>
          <cell r="AR1006">
            <v>0</v>
          </cell>
          <cell r="AS1006">
            <v>0</v>
          </cell>
          <cell r="AT1006">
            <v>0</v>
          </cell>
          <cell r="AU1006">
            <v>0</v>
          </cell>
          <cell r="AV1006">
            <v>50000</v>
          </cell>
          <cell r="AW1006">
            <v>0</v>
          </cell>
          <cell r="AX1006">
            <v>0</v>
          </cell>
          <cell r="AY1006">
            <v>0</v>
          </cell>
          <cell r="AZ1006">
            <v>0</v>
          </cell>
          <cell r="BA1006">
            <v>0</v>
          </cell>
          <cell r="BB1006">
            <v>0</v>
          </cell>
          <cell r="BC1006">
            <v>0</v>
          </cell>
          <cell r="BD1006">
            <v>0</v>
          </cell>
          <cell r="BE1006">
            <v>0</v>
          </cell>
          <cell r="BF1006">
            <v>0</v>
          </cell>
          <cell r="BG1006">
            <v>0</v>
          </cell>
          <cell r="BH1006">
            <v>0</v>
          </cell>
          <cell r="BI1006">
            <v>0</v>
          </cell>
          <cell r="BJ1006">
            <v>0</v>
          </cell>
          <cell r="BK1006">
            <v>0</v>
          </cell>
        </row>
        <row r="1007">
          <cell r="L1007" t="str">
            <v>8011511.808401.AUDIT</v>
          </cell>
          <cell r="M1007">
            <v>87033</v>
          </cell>
          <cell r="N1007">
            <v>174066</v>
          </cell>
          <cell r="O1007">
            <v>261099</v>
          </cell>
          <cell r="P1007">
            <v>348132</v>
          </cell>
          <cell r="Q1007">
            <v>435165</v>
          </cell>
          <cell r="R1007">
            <v>522198</v>
          </cell>
          <cell r="S1007">
            <v>544365</v>
          </cell>
          <cell r="T1007">
            <v>566532</v>
          </cell>
          <cell r="U1007">
            <v>588699</v>
          </cell>
          <cell r="V1007">
            <v>610866</v>
          </cell>
          <cell r="W1007">
            <v>732858</v>
          </cell>
          <cell r="X1007">
            <v>653693.99</v>
          </cell>
          <cell r="Y1007">
            <v>49266.33</v>
          </cell>
          <cell r="Z1007">
            <v>98532.66</v>
          </cell>
          <cell r="AA1007">
            <v>180090.99</v>
          </cell>
          <cell r="AB1007">
            <v>229357.32</v>
          </cell>
          <cell r="AC1007">
            <v>246331.65000000002</v>
          </cell>
          <cell r="AD1007">
            <v>295597.98000000004</v>
          </cell>
          <cell r="AE1007">
            <v>333772.65000000002</v>
          </cell>
          <cell r="AF1007">
            <v>360855.65</v>
          </cell>
          <cell r="AG1007">
            <v>225440.65000000002</v>
          </cell>
          <cell r="AH1007">
            <v>225440.65000000002</v>
          </cell>
          <cell r="AI1007">
            <v>225440.65000000002</v>
          </cell>
          <cell r="AJ1007">
            <v>82404.000000000029</v>
          </cell>
          <cell r="AK1007">
            <v>88269</v>
          </cell>
          <cell r="AL1007">
            <v>0</v>
          </cell>
          <cell r="AM1007">
            <v>87033</v>
          </cell>
          <cell r="AN1007">
            <v>87033</v>
          </cell>
          <cell r="AO1007">
            <v>87033</v>
          </cell>
          <cell r="AP1007">
            <v>87033</v>
          </cell>
          <cell r="AQ1007">
            <v>87033</v>
          </cell>
          <cell r="AR1007">
            <v>87033</v>
          </cell>
          <cell r="AS1007">
            <v>22167</v>
          </cell>
          <cell r="AT1007">
            <v>22167</v>
          </cell>
          <cell r="AU1007">
            <v>22167</v>
          </cell>
          <cell r="AV1007">
            <v>22167</v>
          </cell>
          <cell r="AW1007">
            <v>121992</v>
          </cell>
          <cell r="AX1007">
            <v>-79164.010000000009</v>
          </cell>
          <cell r="AY1007">
            <v>49266.33</v>
          </cell>
          <cell r="AZ1007">
            <v>49266.33</v>
          </cell>
          <cell r="BA1007">
            <v>81558.33</v>
          </cell>
          <cell r="BB1007">
            <v>49266.33</v>
          </cell>
          <cell r="BC1007">
            <v>16974.330000000002</v>
          </cell>
          <cell r="BD1007">
            <v>49266.33</v>
          </cell>
          <cell r="BE1007">
            <v>38174.67</v>
          </cell>
          <cell r="BF1007">
            <v>27083</v>
          </cell>
          <cell r="BG1007">
            <v>-135415</v>
          </cell>
          <cell r="BH1007">
            <v>0</v>
          </cell>
          <cell r="BI1007">
            <v>0</v>
          </cell>
          <cell r="BJ1007">
            <v>-143036.65</v>
          </cell>
          <cell r="BK1007">
            <v>88269</v>
          </cell>
        </row>
        <row r="1008">
          <cell r="L1008" t="str">
            <v>8011511.805202</v>
          </cell>
          <cell r="M1008">
            <v>18511</v>
          </cell>
          <cell r="N1008">
            <v>19541</v>
          </cell>
          <cell r="O1008">
            <v>20406</v>
          </cell>
          <cell r="P1008">
            <v>20406</v>
          </cell>
          <cell r="Q1008">
            <v>21216</v>
          </cell>
          <cell r="R1008">
            <v>36551</v>
          </cell>
          <cell r="S1008">
            <v>50816</v>
          </cell>
          <cell r="T1008">
            <v>77746</v>
          </cell>
          <cell r="U1008">
            <v>86931</v>
          </cell>
          <cell r="V1008">
            <v>86931</v>
          </cell>
          <cell r="W1008">
            <v>89971</v>
          </cell>
          <cell r="X1008">
            <v>104878</v>
          </cell>
          <cell r="Y1008">
            <v>15599</v>
          </cell>
          <cell r="Z1008">
            <v>19089</v>
          </cell>
          <cell r="AA1008">
            <v>25549.07</v>
          </cell>
          <cell r="AB1008">
            <v>28759.07</v>
          </cell>
          <cell r="AC1008">
            <v>29489.07</v>
          </cell>
          <cell r="AD1008">
            <v>33109.07</v>
          </cell>
          <cell r="AE1008">
            <v>50249.07</v>
          </cell>
          <cell r="AF1008">
            <v>56994.07</v>
          </cell>
          <cell r="AG1008">
            <v>80955.070000000007</v>
          </cell>
          <cell r="AH1008">
            <v>80955.070000000007</v>
          </cell>
          <cell r="AI1008">
            <v>85370.07</v>
          </cell>
          <cell r="AJ1008">
            <v>86065.07</v>
          </cell>
          <cell r="AK1008">
            <v>0</v>
          </cell>
          <cell r="AL1008">
            <v>0</v>
          </cell>
          <cell r="AM1008">
            <v>18511</v>
          </cell>
          <cell r="AN1008">
            <v>1030</v>
          </cell>
          <cell r="AO1008">
            <v>865</v>
          </cell>
          <cell r="AP1008">
            <v>0</v>
          </cell>
          <cell r="AQ1008">
            <v>810</v>
          </cell>
          <cell r="AR1008">
            <v>15335</v>
          </cell>
          <cell r="AS1008">
            <v>14265</v>
          </cell>
          <cell r="AT1008">
            <v>26930</v>
          </cell>
          <cell r="AU1008">
            <v>9185</v>
          </cell>
          <cell r="AV1008">
            <v>0</v>
          </cell>
          <cell r="AW1008">
            <v>3040</v>
          </cell>
          <cell r="AX1008">
            <v>14907</v>
          </cell>
          <cell r="AY1008">
            <v>15599</v>
          </cell>
          <cell r="AZ1008">
            <v>3490</v>
          </cell>
          <cell r="BA1008">
            <v>6460.07</v>
          </cell>
          <cell r="BB1008">
            <v>3210</v>
          </cell>
          <cell r="BC1008">
            <v>730</v>
          </cell>
          <cell r="BD1008">
            <v>3620</v>
          </cell>
          <cell r="BE1008">
            <v>17140</v>
          </cell>
          <cell r="BF1008">
            <v>6745</v>
          </cell>
          <cell r="BG1008">
            <v>23961</v>
          </cell>
          <cell r="BH1008">
            <v>0</v>
          </cell>
          <cell r="BI1008">
            <v>4415</v>
          </cell>
          <cell r="BJ1008">
            <v>695</v>
          </cell>
          <cell r="BK1008">
            <v>0</v>
          </cell>
        </row>
        <row r="1009">
          <cell r="L1009" t="str">
            <v>8011511.808401.BOARD</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0</v>
          </cell>
          <cell r="BI1009">
            <v>0</v>
          </cell>
          <cell r="BJ1009">
            <v>0</v>
          </cell>
          <cell r="BK1009">
            <v>0</v>
          </cell>
        </row>
        <row r="1010">
          <cell r="L1010" t="str">
            <v>8011511.808401.LEGAL</v>
          </cell>
          <cell r="M1010">
            <v>0</v>
          </cell>
          <cell r="N1010">
            <v>30000</v>
          </cell>
          <cell r="O1010">
            <v>38000</v>
          </cell>
          <cell r="P1010">
            <v>63000</v>
          </cell>
          <cell r="Q1010">
            <v>63000</v>
          </cell>
          <cell r="R1010">
            <v>63000</v>
          </cell>
          <cell r="S1010">
            <v>96000</v>
          </cell>
          <cell r="T1010">
            <v>96000</v>
          </cell>
          <cell r="U1010">
            <v>96000</v>
          </cell>
          <cell r="V1010">
            <v>213000</v>
          </cell>
          <cell r="W1010">
            <v>213000</v>
          </cell>
          <cell r="X1010">
            <v>213000</v>
          </cell>
          <cell r="Y1010">
            <v>0</v>
          </cell>
          <cell r="Z1010">
            <v>0</v>
          </cell>
          <cell r="AA1010">
            <v>0</v>
          </cell>
          <cell r="AB1010">
            <v>0</v>
          </cell>
          <cell r="AC1010">
            <v>0</v>
          </cell>
          <cell r="AD1010">
            <v>0</v>
          </cell>
          <cell r="AE1010">
            <v>0</v>
          </cell>
          <cell r="AF1010">
            <v>0</v>
          </cell>
          <cell r="AG1010">
            <v>0</v>
          </cell>
          <cell r="AH1010">
            <v>0</v>
          </cell>
          <cell r="AI1010">
            <v>0</v>
          </cell>
          <cell r="AJ1010">
            <v>110000</v>
          </cell>
          <cell r="AK1010">
            <v>0</v>
          </cell>
          <cell r="AL1010">
            <v>0</v>
          </cell>
          <cell r="AM1010">
            <v>0</v>
          </cell>
          <cell r="AN1010">
            <v>30000</v>
          </cell>
          <cell r="AO1010">
            <v>8000</v>
          </cell>
          <cell r="AP1010">
            <v>25000</v>
          </cell>
          <cell r="AQ1010">
            <v>0</v>
          </cell>
          <cell r="AR1010">
            <v>0</v>
          </cell>
          <cell r="AS1010">
            <v>33000</v>
          </cell>
          <cell r="AT1010">
            <v>0</v>
          </cell>
          <cell r="AU1010">
            <v>0</v>
          </cell>
          <cell r="AV1010">
            <v>117000</v>
          </cell>
          <cell r="AW1010">
            <v>0</v>
          </cell>
          <cell r="AX1010">
            <v>0</v>
          </cell>
          <cell r="AY1010">
            <v>0</v>
          </cell>
          <cell r="AZ1010">
            <v>0</v>
          </cell>
          <cell r="BA1010">
            <v>0</v>
          </cell>
          <cell r="BB1010">
            <v>0</v>
          </cell>
          <cell r="BC1010">
            <v>0</v>
          </cell>
          <cell r="BD1010">
            <v>0</v>
          </cell>
          <cell r="BE1010">
            <v>0</v>
          </cell>
          <cell r="BF1010">
            <v>0</v>
          </cell>
          <cell r="BG1010">
            <v>0</v>
          </cell>
          <cell r="BH1010">
            <v>0</v>
          </cell>
          <cell r="BI1010">
            <v>0</v>
          </cell>
          <cell r="BJ1010">
            <v>110000</v>
          </cell>
          <cell r="BK1010">
            <v>0</v>
          </cell>
        </row>
        <row r="1011">
          <cell r="L1011" t="str">
            <v>8011511.808401.OTHER</v>
          </cell>
          <cell r="M1011">
            <v>789001</v>
          </cell>
          <cell r="N1011">
            <v>1571538</v>
          </cell>
          <cell r="O1011">
            <v>1997917.46</v>
          </cell>
          <cell r="P1011">
            <v>2861194.01</v>
          </cell>
          <cell r="Q1011">
            <v>3657514.11</v>
          </cell>
          <cell r="R1011">
            <v>4496256.1099999994</v>
          </cell>
          <cell r="S1011">
            <v>5345697.1099999994</v>
          </cell>
          <cell r="T1011">
            <v>6777858.1599999992</v>
          </cell>
          <cell r="U1011">
            <v>7834285.4799999995</v>
          </cell>
          <cell r="V1011">
            <v>8692271.1600000001</v>
          </cell>
          <cell r="W1011">
            <v>9587112.6999999993</v>
          </cell>
          <cell r="X1011">
            <v>10566950.059999999</v>
          </cell>
          <cell r="Y1011">
            <v>904082.47</v>
          </cell>
          <cell r="Z1011">
            <v>1805878.97</v>
          </cell>
          <cell r="AA1011">
            <v>3238878.34</v>
          </cell>
          <cell r="AB1011">
            <v>4674617.0999999996</v>
          </cell>
          <cell r="AC1011">
            <v>4413772.3</v>
          </cell>
          <cell r="AD1011">
            <v>5196835.92</v>
          </cell>
          <cell r="AE1011">
            <v>6063830.4000000004</v>
          </cell>
          <cell r="AF1011">
            <v>6951273.7100000009</v>
          </cell>
          <cell r="AG1011">
            <v>3806742.9700000007</v>
          </cell>
          <cell r="AH1011">
            <v>3853492.1600000006</v>
          </cell>
          <cell r="AI1011">
            <v>3991669.3600000008</v>
          </cell>
          <cell r="AJ1011">
            <v>4133511.3600000008</v>
          </cell>
          <cell r="AK1011">
            <v>48000</v>
          </cell>
          <cell r="AL1011">
            <v>0</v>
          </cell>
          <cell r="AM1011">
            <v>789001</v>
          </cell>
          <cell r="AN1011">
            <v>782537</v>
          </cell>
          <cell r="AO1011">
            <v>426379.46</v>
          </cell>
          <cell r="AP1011">
            <v>863276.55</v>
          </cell>
          <cell r="AQ1011">
            <v>796320.1</v>
          </cell>
          <cell r="AR1011">
            <v>838742</v>
          </cell>
          <cell r="AS1011">
            <v>849441</v>
          </cell>
          <cell r="AT1011">
            <v>1432161.0499999998</v>
          </cell>
          <cell r="AU1011">
            <v>1056427.32</v>
          </cell>
          <cell r="AV1011">
            <v>857985.68</v>
          </cell>
          <cell r="AW1011">
            <v>894841.54</v>
          </cell>
          <cell r="AX1011">
            <v>979837.36</v>
          </cell>
          <cell r="AY1011">
            <v>904082.47</v>
          </cell>
          <cell r="AZ1011">
            <v>901796.5</v>
          </cell>
          <cell r="BA1011">
            <v>1432999.37</v>
          </cell>
          <cell r="BB1011">
            <v>1435738.76</v>
          </cell>
          <cell r="BC1011">
            <v>-260844.80000000005</v>
          </cell>
          <cell r="BD1011">
            <v>783063.62</v>
          </cell>
          <cell r="BE1011">
            <v>866994.48</v>
          </cell>
          <cell r="BF1011">
            <v>887443.31</v>
          </cell>
          <cell r="BG1011">
            <v>-3144530.74</v>
          </cell>
          <cell r="BH1011">
            <v>46749.19</v>
          </cell>
          <cell r="BI1011">
            <v>138177.20000000001</v>
          </cell>
          <cell r="BJ1011">
            <v>141842</v>
          </cell>
          <cell r="BK1011">
            <v>48000</v>
          </cell>
        </row>
        <row r="1012">
          <cell r="L1012" t="str">
            <v>8011511.811001</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G1012">
            <v>0</v>
          </cell>
          <cell r="BH1012">
            <v>0</v>
          </cell>
          <cell r="BI1012">
            <v>0</v>
          </cell>
          <cell r="BJ1012">
            <v>0</v>
          </cell>
          <cell r="BK1012">
            <v>0</v>
          </cell>
        </row>
        <row r="1013">
          <cell r="L1013" t="str">
            <v>8011511.814101</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D1013">
            <v>0</v>
          </cell>
          <cell r="BE1013">
            <v>0</v>
          </cell>
          <cell r="BF1013">
            <v>0</v>
          </cell>
          <cell r="BG1013">
            <v>0</v>
          </cell>
          <cell r="BH1013">
            <v>0</v>
          </cell>
          <cell r="BI1013">
            <v>0</v>
          </cell>
          <cell r="BJ1013">
            <v>0</v>
          </cell>
          <cell r="BK1013">
            <v>0</v>
          </cell>
        </row>
        <row r="1014">
          <cell r="L1014" t="str">
            <v>8011511.814201.ELECT</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cell r="AO1014">
            <v>0</v>
          </cell>
          <cell r="AP1014">
            <v>0</v>
          </cell>
          <cell r="AQ1014">
            <v>0</v>
          </cell>
          <cell r="AR1014">
            <v>0</v>
          </cell>
          <cell r="AS1014">
            <v>0</v>
          </cell>
          <cell r="AT1014">
            <v>0</v>
          </cell>
          <cell r="AU1014">
            <v>0</v>
          </cell>
          <cell r="AV1014">
            <v>0</v>
          </cell>
          <cell r="AW1014">
            <v>0</v>
          </cell>
          <cell r="AX1014">
            <v>0</v>
          </cell>
          <cell r="AY1014">
            <v>0</v>
          </cell>
          <cell r="AZ1014">
            <v>0</v>
          </cell>
          <cell r="BA1014">
            <v>0</v>
          </cell>
          <cell r="BB1014">
            <v>0</v>
          </cell>
          <cell r="BC1014">
            <v>0</v>
          </cell>
          <cell r="BD1014">
            <v>0</v>
          </cell>
          <cell r="BE1014">
            <v>0</v>
          </cell>
          <cell r="BF1014">
            <v>0</v>
          </cell>
          <cell r="BG1014">
            <v>0</v>
          </cell>
          <cell r="BH1014">
            <v>0</v>
          </cell>
          <cell r="BI1014">
            <v>0</v>
          </cell>
          <cell r="BJ1014">
            <v>0</v>
          </cell>
          <cell r="BK1014">
            <v>0</v>
          </cell>
        </row>
        <row r="1015">
          <cell r="L1015" t="str">
            <v>8011511.814201.OTHER</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D1015">
            <v>0</v>
          </cell>
          <cell r="BE1015">
            <v>0</v>
          </cell>
          <cell r="BF1015">
            <v>0</v>
          </cell>
          <cell r="BG1015">
            <v>0</v>
          </cell>
          <cell r="BH1015">
            <v>0</v>
          </cell>
          <cell r="BI1015">
            <v>0</v>
          </cell>
          <cell r="BJ1015">
            <v>0</v>
          </cell>
          <cell r="BK1015">
            <v>0</v>
          </cell>
        </row>
        <row r="1016">
          <cell r="L1016" t="str">
            <v>8011511.816001.MOTOR</v>
          </cell>
          <cell r="M1016">
            <v>0</v>
          </cell>
          <cell r="N1016">
            <v>3901</v>
          </cell>
          <cell r="O1016">
            <v>5571</v>
          </cell>
          <cell r="P1016">
            <v>5571</v>
          </cell>
          <cell r="Q1016">
            <v>5571</v>
          </cell>
          <cell r="R1016">
            <v>7321</v>
          </cell>
          <cell r="S1016">
            <v>8311</v>
          </cell>
          <cell r="T1016">
            <v>9921</v>
          </cell>
          <cell r="U1016">
            <v>9921</v>
          </cell>
          <cell r="V1016">
            <v>9921</v>
          </cell>
          <cell r="W1016">
            <v>11906</v>
          </cell>
          <cell r="X1016">
            <v>12856</v>
          </cell>
          <cell r="Y1016">
            <v>1950</v>
          </cell>
          <cell r="Z1016">
            <v>1950</v>
          </cell>
          <cell r="AA1016">
            <v>3885</v>
          </cell>
          <cell r="AB1016">
            <v>3885</v>
          </cell>
          <cell r="AC1016">
            <v>3885</v>
          </cell>
          <cell r="AD1016">
            <v>4785</v>
          </cell>
          <cell r="AE1016">
            <v>10455</v>
          </cell>
          <cell r="AF1016">
            <v>10855</v>
          </cell>
          <cell r="AG1016">
            <v>10855</v>
          </cell>
          <cell r="AH1016">
            <v>10855</v>
          </cell>
          <cell r="AI1016">
            <v>10955</v>
          </cell>
          <cell r="AJ1016">
            <v>16180</v>
          </cell>
          <cell r="AK1016">
            <v>0</v>
          </cell>
          <cell r="AL1016">
            <v>0</v>
          </cell>
          <cell r="AM1016">
            <v>0</v>
          </cell>
          <cell r="AN1016">
            <v>3901</v>
          </cell>
          <cell r="AO1016">
            <v>1670</v>
          </cell>
          <cell r="AP1016">
            <v>0</v>
          </cell>
          <cell r="AQ1016">
            <v>0</v>
          </cell>
          <cell r="AR1016">
            <v>1750</v>
          </cell>
          <cell r="AS1016">
            <v>990</v>
          </cell>
          <cell r="AT1016">
            <v>1610</v>
          </cell>
          <cell r="AU1016">
            <v>0</v>
          </cell>
          <cell r="AV1016">
            <v>0</v>
          </cell>
          <cell r="AW1016">
            <v>1985</v>
          </cell>
          <cell r="AX1016">
            <v>950</v>
          </cell>
          <cell r="AY1016">
            <v>1950</v>
          </cell>
          <cell r="AZ1016">
            <v>0</v>
          </cell>
          <cell r="BA1016">
            <v>1935</v>
          </cell>
          <cell r="BB1016">
            <v>0</v>
          </cell>
          <cell r="BC1016">
            <v>0</v>
          </cell>
          <cell r="BD1016">
            <v>900</v>
          </cell>
          <cell r="BE1016">
            <v>5670</v>
          </cell>
          <cell r="BF1016">
            <v>400</v>
          </cell>
          <cell r="BG1016">
            <v>0</v>
          </cell>
          <cell r="BH1016">
            <v>0</v>
          </cell>
          <cell r="BI1016">
            <v>100</v>
          </cell>
          <cell r="BJ1016">
            <v>5225</v>
          </cell>
          <cell r="BK1016">
            <v>0</v>
          </cell>
        </row>
        <row r="1017">
          <cell r="L1017" t="str">
            <v>8011511.816001.OTHER</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0</v>
          </cell>
          <cell r="AN1017">
            <v>0</v>
          </cell>
          <cell r="AO1017">
            <v>0</v>
          </cell>
          <cell r="AP1017">
            <v>0</v>
          </cell>
          <cell r="AQ1017">
            <v>0</v>
          </cell>
          <cell r="AR1017">
            <v>0</v>
          </cell>
          <cell r="AS1017">
            <v>0</v>
          </cell>
          <cell r="AT1017">
            <v>0</v>
          </cell>
          <cell r="AU1017">
            <v>0</v>
          </cell>
          <cell r="AV1017">
            <v>0</v>
          </cell>
          <cell r="AW1017">
            <v>0</v>
          </cell>
          <cell r="AX1017">
            <v>0</v>
          </cell>
          <cell r="AY1017">
            <v>0</v>
          </cell>
          <cell r="AZ1017">
            <v>0</v>
          </cell>
          <cell r="BA1017">
            <v>0</v>
          </cell>
          <cell r="BB1017">
            <v>0</v>
          </cell>
          <cell r="BC1017">
            <v>0</v>
          </cell>
          <cell r="BD1017">
            <v>0</v>
          </cell>
          <cell r="BE1017">
            <v>0</v>
          </cell>
          <cell r="BF1017">
            <v>0</v>
          </cell>
          <cell r="BG1017">
            <v>0</v>
          </cell>
          <cell r="BH1017">
            <v>0</v>
          </cell>
          <cell r="BI1017">
            <v>0</v>
          </cell>
          <cell r="BJ1017">
            <v>0</v>
          </cell>
          <cell r="BK1017">
            <v>0</v>
          </cell>
        </row>
        <row r="1018">
          <cell r="L1018" t="str">
            <v>8011511.816002</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0</v>
          </cell>
          <cell r="AO1018">
            <v>0</v>
          </cell>
          <cell r="AP1018">
            <v>0</v>
          </cell>
          <cell r="AQ1018">
            <v>0</v>
          </cell>
          <cell r="AR1018">
            <v>0</v>
          </cell>
          <cell r="AS1018">
            <v>0</v>
          </cell>
          <cell r="AT1018">
            <v>0</v>
          </cell>
          <cell r="AU1018">
            <v>0</v>
          </cell>
          <cell r="AV1018">
            <v>0</v>
          </cell>
          <cell r="AW1018">
            <v>0</v>
          </cell>
          <cell r="AX1018">
            <v>0</v>
          </cell>
          <cell r="AY1018">
            <v>0</v>
          </cell>
          <cell r="AZ1018">
            <v>0</v>
          </cell>
          <cell r="BA1018">
            <v>0</v>
          </cell>
          <cell r="BB1018">
            <v>0</v>
          </cell>
          <cell r="BC1018">
            <v>0</v>
          </cell>
          <cell r="BD1018">
            <v>0</v>
          </cell>
          <cell r="BE1018">
            <v>0</v>
          </cell>
          <cell r="BF1018">
            <v>0</v>
          </cell>
          <cell r="BG1018">
            <v>0</v>
          </cell>
          <cell r="BH1018">
            <v>0</v>
          </cell>
          <cell r="BI1018">
            <v>0</v>
          </cell>
          <cell r="BJ1018">
            <v>0</v>
          </cell>
          <cell r="BK1018">
            <v>0</v>
          </cell>
        </row>
        <row r="1019">
          <cell r="L1019" t="str">
            <v>8011511.816041</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0</v>
          </cell>
          <cell r="BI1019">
            <v>0</v>
          </cell>
          <cell r="BJ1019">
            <v>0</v>
          </cell>
          <cell r="BK1019">
            <v>0</v>
          </cell>
        </row>
        <row r="1020">
          <cell r="L1020" t="str">
            <v>8011511.816051</v>
          </cell>
          <cell r="M1020">
            <v>0</v>
          </cell>
          <cell r="N1020">
            <v>9600</v>
          </cell>
          <cell r="O1020">
            <v>9600</v>
          </cell>
          <cell r="P1020">
            <v>9600</v>
          </cell>
          <cell r="Q1020">
            <v>9600</v>
          </cell>
          <cell r="R1020">
            <v>9600</v>
          </cell>
          <cell r="S1020">
            <v>12250</v>
          </cell>
          <cell r="T1020">
            <v>12250</v>
          </cell>
          <cell r="U1020">
            <v>12250</v>
          </cell>
          <cell r="V1020">
            <v>12250</v>
          </cell>
          <cell r="W1020">
            <v>12250</v>
          </cell>
          <cell r="X1020">
            <v>12250</v>
          </cell>
          <cell r="Y1020">
            <v>0</v>
          </cell>
          <cell r="Z1020">
            <v>0</v>
          </cell>
          <cell r="AA1020">
            <v>0</v>
          </cell>
          <cell r="AB1020">
            <v>500</v>
          </cell>
          <cell r="AC1020">
            <v>500</v>
          </cell>
          <cell r="AD1020">
            <v>500</v>
          </cell>
          <cell r="AE1020">
            <v>500</v>
          </cell>
          <cell r="AF1020">
            <v>500</v>
          </cell>
          <cell r="AG1020">
            <v>8500</v>
          </cell>
          <cell r="AH1020">
            <v>8500</v>
          </cell>
          <cell r="AI1020">
            <v>8500</v>
          </cell>
          <cell r="AJ1020">
            <v>8500</v>
          </cell>
          <cell r="AK1020">
            <v>0</v>
          </cell>
          <cell r="AL1020">
            <v>0</v>
          </cell>
          <cell r="AM1020">
            <v>0</v>
          </cell>
          <cell r="AN1020">
            <v>9600</v>
          </cell>
          <cell r="AO1020">
            <v>0</v>
          </cell>
          <cell r="AP1020">
            <v>0</v>
          </cell>
          <cell r="AQ1020">
            <v>0</v>
          </cell>
          <cell r="AR1020">
            <v>0</v>
          </cell>
          <cell r="AS1020">
            <v>2650</v>
          </cell>
          <cell r="AT1020">
            <v>0</v>
          </cell>
          <cell r="AU1020">
            <v>0</v>
          </cell>
          <cell r="AV1020">
            <v>0</v>
          </cell>
          <cell r="AW1020">
            <v>0</v>
          </cell>
          <cell r="AX1020">
            <v>0</v>
          </cell>
          <cell r="AY1020">
            <v>0</v>
          </cell>
          <cell r="AZ1020">
            <v>0</v>
          </cell>
          <cell r="BA1020">
            <v>0</v>
          </cell>
          <cell r="BB1020">
            <v>500</v>
          </cell>
          <cell r="BC1020">
            <v>0</v>
          </cell>
          <cell r="BD1020">
            <v>0</v>
          </cell>
          <cell r="BE1020">
            <v>0</v>
          </cell>
          <cell r="BF1020">
            <v>0</v>
          </cell>
          <cell r="BG1020">
            <v>8000</v>
          </cell>
          <cell r="BH1020">
            <v>0</v>
          </cell>
          <cell r="BI1020">
            <v>0</v>
          </cell>
          <cell r="BJ1020">
            <v>0</v>
          </cell>
          <cell r="BK1020">
            <v>0</v>
          </cell>
        </row>
        <row r="1021">
          <cell r="L1021" t="str">
            <v>8011511.816052</v>
          </cell>
          <cell r="M1021">
            <v>22599.55</v>
          </cell>
          <cell r="N1021">
            <v>29599.55</v>
          </cell>
          <cell r="O1021">
            <v>29599.55</v>
          </cell>
          <cell r="P1021">
            <v>37508.400000000001</v>
          </cell>
          <cell r="Q1021">
            <v>37508.400000000001</v>
          </cell>
          <cell r="R1021">
            <v>107123.44</v>
          </cell>
          <cell r="S1021">
            <v>107123.44</v>
          </cell>
          <cell r="T1021">
            <v>154018.44</v>
          </cell>
          <cell r="U1021">
            <v>154018.44</v>
          </cell>
          <cell r="V1021">
            <v>154018.44</v>
          </cell>
          <cell r="W1021">
            <v>154018.44</v>
          </cell>
          <cell r="X1021">
            <v>412604.44</v>
          </cell>
          <cell r="Y1021">
            <v>0</v>
          </cell>
          <cell r="Z1021">
            <v>0</v>
          </cell>
          <cell r="AA1021">
            <v>0</v>
          </cell>
          <cell r="AB1021">
            <v>7964.6</v>
          </cell>
          <cell r="AC1021">
            <v>18764.599999999999</v>
          </cell>
          <cell r="AD1021">
            <v>20014.599999999999</v>
          </cell>
          <cell r="AE1021">
            <v>20014.599999999999</v>
          </cell>
          <cell r="AF1021">
            <v>-258101.4</v>
          </cell>
          <cell r="AG1021">
            <v>-83059.399999999994</v>
          </cell>
          <cell r="AH1021">
            <v>-60659.399999999994</v>
          </cell>
          <cell r="AI1021">
            <v>-56009.399999999994</v>
          </cell>
          <cell r="AJ1021">
            <v>-42609.399999999994</v>
          </cell>
          <cell r="AK1021">
            <v>0</v>
          </cell>
          <cell r="AL1021">
            <v>0</v>
          </cell>
          <cell r="AM1021">
            <v>22599.55</v>
          </cell>
          <cell r="AN1021">
            <v>7000</v>
          </cell>
          <cell r="AO1021">
            <v>0</v>
          </cell>
          <cell r="AP1021">
            <v>7908.85</v>
          </cell>
          <cell r="AQ1021">
            <v>0</v>
          </cell>
          <cell r="AR1021">
            <v>69615.039999999994</v>
          </cell>
          <cell r="AS1021">
            <v>0</v>
          </cell>
          <cell r="AT1021">
            <v>46895</v>
          </cell>
          <cell r="AU1021">
            <v>0</v>
          </cell>
          <cell r="AV1021">
            <v>0</v>
          </cell>
          <cell r="AW1021">
            <v>0</v>
          </cell>
          <cell r="AX1021">
            <v>258586</v>
          </cell>
          <cell r="AY1021">
            <v>0</v>
          </cell>
          <cell r="AZ1021">
            <v>0</v>
          </cell>
          <cell r="BA1021">
            <v>0</v>
          </cell>
          <cell r="BB1021">
            <v>7964.6</v>
          </cell>
          <cell r="BC1021">
            <v>10800</v>
          </cell>
          <cell r="BD1021">
            <v>1250</v>
          </cell>
          <cell r="BE1021">
            <v>0</v>
          </cell>
          <cell r="BF1021">
            <v>-278116</v>
          </cell>
          <cell r="BG1021">
            <v>175042</v>
          </cell>
          <cell r="BH1021">
            <v>22400</v>
          </cell>
          <cell r="BI1021">
            <v>4650</v>
          </cell>
          <cell r="BJ1021">
            <v>13400</v>
          </cell>
          <cell r="BK1021">
            <v>0</v>
          </cell>
        </row>
        <row r="1022">
          <cell r="L1022" t="str">
            <v>8011511.820101</v>
          </cell>
          <cell r="M1022">
            <v>19096.22</v>
          </cell>
          <cell r="N1022">
            <v>32555.230000000003</v>
          </cell>
          <cell r="O1022">
            <v>56564.44</v>
          </cell>
          <cell r="P1022">
            <v>66692.3</v>
          </cell>
          <cell r="Q1022">
            <v>79363</v>
          </cell>
          <cell r="R1022">
            <v>80363</v>
          </cell>
          <cell r="S1022">
            <v>93172.68</v>
          </cell>
          <cell r="T1022">
            <v>113480.56</v>
          </cell>
          <cell r="U1022">
            <v>126497.31999999999</v>
          </cell>
          <cell r="V1022">
            <v>145632.25999999998</v>
          </cell>
          <cell r="W1022">
            <v>145632.25999999998</v>
          </cell>
          <cell r="X1022">
            <v>171607.72999999998</v>
          </cell>
          <cell r="Y1022">
            <v>10480.9</v>
          </cell>
          <cell r="Z1022">
            <v>20060.11</v>
          </cell>
          <cell r="AA1022">
            <v>33713.18</v>
          </cell>
          <cell r="AB1022">
            <v>46281.120000000003</v>
          </cell>
          <cell r="AC1022">
            <v>56139.17</v>
          </cell>
          <cell r="AD1022">
            <v>68660.63</v>
          </cell>
          <cell r="AE1022">
            <v>77923.38</v>
          </cell>
          <cell r="AF1022">
            <v>93256.73000000001</v>
          </cell>
          <cell r="AG1022">
            <v>135787.21000000002</v>
          </cell>
          <cell r="AH1022">
            <v>148306.79</v>
          </cell>
          <cell r="AI1022">
            <v>165334.77000000002</v>
          </cell>
          <cell r="AJ1022">
            <v>190415.03000000003</v>
          </cell>
          <cell r="AK1022">
            <v>13478.53</v>
          </cell>
          <cell r="AL1022">
            <v>0</v>
          </cell>
          <cell r="AM1022">
            <v>19096.22</v>
          </cell>
          <cell r="AN1022">
            <v>13459.01</v>
          </cell>
          <cell r="AO1022">
            <v>24009.21</v>
          </cell>
          <cell r="AP1022">
            <v>10127.86</v>
          </cell>
          <cell r="AQ1022">
            <v>12670.7</v>
          </cell>
          <cell r="AR1022">
            <v>1000</v>
          </cell>
          <cell r="AS1022">
            <v>12809.68</v>
          </cell>
          <cell r="AT1022">
            <v>20307.88</v>
          </cell>
          <cell r="AU1022">
            <v>13016.76</v>
          </cell>
          <cell r="AV1022">
            <v>19134.939999999999</v>
          </cell>
          <cell r="AW1022">
            <v>0</v>
          </cell>
          <cell r="AX1022">
            <v>25975.47</v>
          </cell>
          <cell r="AY1022">
            <v>10480.9</v>
          </cell>
          <cell r="AZ1022">
            <v>9579.2099999999991</v>
          </cell>
          <cell r="BA1022">
            <v>13653.07</v>
          </cell>
          <cell r="BB1022">
            <v>12567.94</v>
          </cell>
          <cell r="BC1022">
            <v>9858.0499999999993</v>
          </cell>
          <cell r="BD1022">
            <v>12521.46</v>
          </cell>
          <cell r="BE1022">
            <v>9262.75</v>
          </cell>
          <cell r="BF1022">
            <v>15333.35</v>
          </cell>
          <cell r="BG1022">
            <v>42530.48</v>
          </cell>
          <cell r="BH1022">
            <v>12519.58</v>
          </cell>
          <cell r="BI1022">
            <v>17027.98</v>
          </cell>
          <cell r="BJ1022">
            <v>25080.26</v>
          </cell>
          <cell r="BK1022">
            <v>13478.53</v>
          </cell>
        </row>
        <row r="1023">
          <cell r="L1023" t="str">
            <v>8011511.820103</v>
          </cell>
          <cell r="M1023">
            <v>521181.03</v>
          </cell>
          <cell r="N1023">
            <v>967128.03</v>
          </cell>
          <cell r="O1023">
            <v>1653021.53</v>
          </cell>
          <cell r="P1023">
            <v>2176312.5300000003</v>
          </cell>
          <cell r="Q1023">
            <v>2729985.5300000003</v>
          </cell>
          <cell r="R1023">
            <v>4820874.66</v>
          </cell>
          <cell r="S1023">
            <v>5544394.46</v>
          </cell>
          <cell r="T1023">
            <v>6128067.46</v>
          </cell>
          <cell r="U1023">
            <v>6746972.6600000001</v>
          </cell>
          <cell r="V1023">
            <v>7335980.71</v>
          </cell>
          <cell r="W1023">
            <v>7938207.46</v>
          </cell>
          <cell r="X1023">
            <v>8580148.5500000007</v>
          </cell>
          <cell r="Y1023">
            <v>633960.85</v>
          </cell>
          <cell r="Z1023">
            <v>1234057.3500000001</v>
          </cell>
          <cell r="AA1023">
            <v>1253809.3500000001</v>
          </cell>
          <cell r="AB1023">
            <v>1273561.3500000001</v>
          </cell>
          <cell r="AC1023">
            <v>2983786.6</v>
          </cell>
          <cell r="AD1023">
            <v>3604344.55</v>
          </cell>
          <cell r="AE1023">
            <v>4183446.05</v>
          </cell>
          <cell r="AF1023">
            <v>4774600.8999999994</v>
          </cell>
          <cell r="AG1023">
            <v>5362522.8499999996</v>
          </cell>
          <cell r="AH1023">
            <v>5955068.5999999996</v>
          </cell>
          <cell r="AI1023">
            <v>12982062.489999998</v>
          </cell>
          <cell r="AJ1023">
            <v>29145324.479999997</v>
          </cell>
          <cell r="AK1023">
            <v>6339000</v>
          </cell>
          <cell r="AL1023">
            <v>0</v>
          </cell>
          <cell r="AM1023">
            <v>521181.03</v>
          </cell>
          <cell r="AN1023">
            <v>445947</v>
          </cell>
          <cell r="AO1023">
            <v>685893.5</v>
          </cell>
          <cell r="AP1023">
            <v>523291</v>
          </cell>
          <cell r="AQ1023">
            <v>553673</v>
          </cell>
          <cell r="AR1023">
            <v>2090889.13</v>
          </cell>
          <cell r="AS1023">
            <v>723519.8</v>
          </cell>
          <cell r="AT1023">
            <v>583673</v>
          </cell>
          <cell r="AU1023">
            <v>618905.19999999995</v>
          </cell>
          <cell r="AV1023">
            <v>589008.05000000005</v>
          </cell>
          <cell r="AW1023">
            <v>602226.75</v>
          </cell>
          <cell r="AX1023">
            <v>641941.09</v>
          </cell>
          <cell r="AY1023">
            <v>633960.85</v>
          </cell>
          <cell r="AZ1023">
            <v>600096.5</v>
          </cell>
          <cell r="BA1023">
            <v>19752</v>
          </cell>
          <cell r="BB1023">
            <v>19752</v>
          </cell>
          <cell r="BC1023">
            <v>1710225.25</v>
          </cell>
          <cell r="BD1023">
            <v>620557.94999999995</v>
          </cell>
          <cell r="BE1023">
            <v>579101.5</v>
          </cell>
          <cell r="BF1023">
            <v>591154.85</v>
          </cell>
          <cell r="BG1023">
            <v>587921.94999999995</v>
          </cell>
          <cell r="BH1023">
            <v>592545.75</v>
          </cell>
          <cell r="BI1023">
            <v>7026993.8899999997</v>
          </cell>
          <cell r="BJ1023">
            <v>16163261.99</v>
          </cell>
          <cell r="BK1023">
            <v>6339000</v>
          </cell>
        </row>
        <row r="1024">
          <cell r="L1024" t="str">
            <v>8011511.820102</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0</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0</v>
          </cell>
          <cell r="BA1024">
            <v>0</v>
          </cell>
          <cell r="BB1024">
            <v>0</v>
          </cell>
          <cell r="BC1024">
            <v>0</v>
          </cell>
          <cell r="BD1024">
            <v>0</v>
          </cell>
          <cell r="BE1024">
            <v>0</v>
          </cell>
          <cell r="BF1024">
            <v>0</v>
          </cell>
          <cell r="BG1024">
            <v>0</v>
          </cell>
          <cell r="BH1024">
            <v>0</v>
          </cell>
          <cell r="BI1024">
            <v>0</v>
          </cell>
          <cell r="BJ1024">
            <v>0</v>
          </cell>
          <cell r="BK1024">
            <v>0</v>
          </cell>
        </row>
        <row r="1025">
          <cell r="L1025" t="str">
            <v>8011511.821001</v>
          </cell>
          <cell r="M1025">
            <v>0</v>
          </cell>
          <cell r="N1025">
            <v>0</v>
          </cell>
          <cell r="O1025">
            <v>0</v>
          </cell>
          <cell r="P1025">
            <v>0</v>
          </cell>
          <cell r="Q1025">
            <v>0</v>
          </cell>
          <cell r="R1025">
            <v>0</v>
          </cell>
          <cell r="S1025">
            <v>0</v>
          </cell>
          <cell r="T1025">
            <v>1225.17</v>
          </cell>
          <cell r="U1025">
            <v>1225.17</v>
          </cell>
          <cell r="V1025">
            <v>15085.17</v>
          </cell>
          <cell r="W1025">
            <v>28945.17</v>
          </cell>
          <cell r="X1025">
            <v>42805.17</v>
          </cell>
          <cell r="Y1025">
            <v>13860</v>
          </cell>
          <cell r="Z1025">
            <v>27720</v>
          </cell>
          <cell r="AA1025">
            <v>41580</v>
          </cell>
          <cell r="AB1025">
            <v>55440</v>
          </cell>
          <cell r="AC1025">
            <v>69300</v>
          </cell>
          <cell r="AD1025">
            <v>83160</v>
          </cell>
          <cell r="AE1025">
            <v>96154</v>
          </cell>
          <cell r="AF1025">
            <v>110303</v>
          </cell>
          <cell r="AG1025">
            <v>124452</v>
          </cell>
          <cell r="AH1025">
            <v>134477</v>
          </cell>
          <cell r="AI1025">
            <v>144502</v>
          </cell>
          <cell r="AJ1025">
            <v>154527</v>
          </cell>
          <cell r="AK1025">
            <v>428129.09</v>
          </cell>
          <cell r="AL1025">
            <v>0</v>
          </cell>
          <cell r="AM1025">
            <v>0</v>
          </cell>
          <cell r="AN1025">
            <v>0</v>
          </cell>
          <cell r="AO1025">
            <v>0</v>
          </cell>
          <cell r="AP1025">
            <v>0</v>
          </cell>
          <cell r="AQ1025">
            <v>0</v>
          </cell>
          <cell r="AR1025">
            <v>0</v>
          </cell>
          <cell r="AS1025">
            <v>0</v>
          </cell>
          <cell r="AT1025">
            <v>1225.17</v>
          </cell>
          <cell r="AU1025">
            <v>0</v>
          </cell>
          <cell r="AV1025">
            <v>13860</v>
          </cell>
          <cell r="AW1025">
            <v>13860</v>
          </cell>
          <cell r="AX1025">
            <v>13860</v>
          </cell>
          <cell r="AY1025">
            <v>13860</v>
          </cell>
          <cell r="AZ1025">
            <v>13860</v>
          </cell>
          <cell r="BA1025">
            <v>13860</v>
          </cell>
          <cell r="BB1025">
            <v>13860</v>
          </cell>
          <cell r="BC1025">
            <v>13860</v>
          </cell>
          <cell r="BD1025">
            <v>13860</v>
          </cell>
          <cell r="BE1025">
            <v>12994</v>
          </cell>
          <cell r="BF1025">
            <v>14149</v>
          </cell>
          <cell r="BG1025">
            <v>14149</v>
          </cell>
          <cell r="BH1025">
            <v>10025</v>
          </cell>
          <cell r="BI1025">
            <v>10025</v>
          </cell>
          <cell r="BJ1025">
            <v>10025</v>
          </cell>
          <cell r="BK1025">
            <v>428129.09</v>
          </cell>
        </row>
        <row r="1026">
          <cell r="L1026" t="str">
            <v>8011511.814601</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G1026">
            <v>0</v>
          </cell>
          <cell r="BH1026">
            <v>0</v>
          </cell>
          <cell r="BI1026">
            <v>0</v>
          </cell>
          <cell r="BJ1026">
            <v>0</v>
          </cell>
          <cell r="BK1026">
            <v>0</v>
          </cell>
        </row>
        <row r="1027">
          <cell r="L1027" t="str">
            <v>8011511.821101</v>
          </cell>
          <cell r="M1027">
            <v>3969.62</v>
          </cell>
          <cell r="N1027">
            <v>123399.3</v>
          </cell>
          <cell r="O1027">
            <v>135890.63</v>
          </cell>
          <cell r="P1027">
            <v>162614.51</v>
          </cell>
          <cell r="Q1027">
            <v>353227.27</v>
          </cell>
          <cell r="R1027">
            <v>354830</v>
          </cell>
          <cell r="S1027">
            <v>436421.67</v>
          </cell>
          <cell r="T1027">
            <v>454672.51</v>
          </cell>
          <cell r="U1027">
            <v>504462.32</v>
          </cell>
          <cell r="V1027">
            <v>537318.85</v>
          </cell>
          <cell r="W1027">
            <v>566215.61</v>
          </cell>
          <cell r="X1027">
            <v>633614.05999999994</v>
          </cell>
          <cell r="Y1027">
            <v>112216.37</v>
          </cell>
          <cell r="Z1027">
            <v>137997.57</v>
          </cell>
          <cell r="AA1027">
            <v>179048.30000000002</v>
          </cell>
          <cell r="AB1027">
            <v>208950.05000000002</v>
          </cell>
          <cell r="AC1027">
            <v>305071.34000000003</v>
          </cell>
          <cell r="AD1027">
            <v>376865.60000000003</v>
          </cell>
          <cell r="AE1027">
            <v>419959.69000000006</v>
          </cell>
          <cell r="AF1027">
            <v>500622.02000000008</v>
          </cell>
          <cell r="AG1027">
            <v>549267.87000000011</v>
          </cell>
          <cell r="AH1027">
            <v>599896.3600000001</v>
          </cell>
          <cell r="AI1027">
            <v>650917.41000000015</v>
          </cell>
          <cell r="AJ1027">
            <v>701795.8400000002</v>
          </cell>
          <cell r="AK1027">
            <v>21603.02</v>
          </cell>
          <cell r="AL1027">
            <v>0</v>
          </cell>
          <cell r="AM1027">
            <v>3969.62</v>
          </cell>
          <cell r="AN1027">
            <v>119429.68000000001</v>
          </cell>
          <cell r="AO1027">
            <v>12491.33</v>
          </cell>
          <cell r="AP1027">
            <v>26723.88</v>
          </cell>
          <cell r="AQ1027">
            <v>190612.76</v>
          </cell>
          <cell r="AR1027">
            <v>1602.73</v>
          </cell>
          <cell r="AS1027">
            <v>81591.67</v>
          </cell>
          <cell r="AT1027">
            <v>18250.84</v>
          </cell>
          <cell r="AU1027">
            <v>49789.81</v>
          </cell>
          <cell r="AV1027">
            <v>32856.53</v>
          </cell>
          <cell r="AW1027">
            <v>28896.76</v>
          </cell>
          <cell r="AX1027">
            <v>67398.45</v>
          </cell>
          <cell r="AY1027">
            <v>112216.37</v>
          </cell>
          <cell r="AZ1027">
            <v>25781.200000000001</v>
          </cell>
          <cell r="BA1027">
            <v>41050.730000000003</v>
          </cell>
          <cell r="BB1027">
            <v>29901.75</v>
          </cell>
          <cell r="BC1027">
            <v>96121.29</v>
          </cell>
          <cell r="BD1027">
            <v>71794.259999999995</v>
          </cell>
          <cell r="BE1027">
            <v>43094.09</v>
          </cell>
          <cell r="BF1027">
            <v>80662.33</v>
          </cell>
          <cell r="BG1027">
            <v>48645.85</v>
          </cell>
          <cell r="BH1027">
            <v>50628.49</v>
          </cell>
          <cell r="BI1027">
            <v>51021.05</v>
          </cell>
          <cell r="BJ1027">
            <v>50878.43</v>
          </cell>
          <cell r="BK1027">
            <v>21603.02</v>
          </cell>
        </row>
        <row r="1028">
          <cell r="L1028" t="str">
            <v>8011511.822101</v>
          </cell>
          <cell r="M1028">
            <v>4240</v>
          </cell>
          <cell r="N1028">
            <v>6676.88</v>
          </cell>
          <cell r="O1028">
            <v>11525.880000000001</v>
          </cell>
          <cell r="P1028">
            <v>25547.88</v>
          </cell>
          <cell r="Q1028">
            <v>35804.33</v>
          </cell>
          <cell r="R1028">
            <v>40849.68</v>
          </cell>
          <cell r="S1028">
            <v>43924.68</v>
          </cell>
          <cell r="T1028">
            <v>55784.68</v>
          </cell>
          <cell r="U1028">
            <v>81844.679999999993</v>
          </cell>
          <cell r="V1028">
            <v>90274.68</v>
          </cell>
          <cell r="W1028">
            <v>94754.68</v>
          </cell>
          <cell r="X1028">
            <v>113344.68</v>
          </cell>
          <cell r="Y1028">
            <v>11440</v>
          </cell>
          <cell r="Z1028">
            <v>15020.36</v>
          </cell>
          <cell r="AA1028">
            <v>30590.95</v>
          </cell>
          <cell r="AB1028">
            <v>26514.45</v>
          </cell>
          <cell r="AC1028">
            <v>38122.949999999997</v>
          </cell>
          <cell r="AD1028">
            <v>51483.63</v>
          </cell>
          <cell r="AE1028">
            <v>55073.11</v>
          </cell>
          <cell r="AF1028">
            <v>62610.74</v>
          </cell>
          <cell r="AG1028">
            <v>70949.05</v>
          </cell>
          <cell r="AH1028">
            <v>79422.02</v>
          </cell>
          <cell r="AI1028">
            <v>93424.540000000008</v>
          </cell>
          <cell r="AJ1028">
            <v>104206.74</v>
          </cell>
          <cell r="AK1028">
            <v>6762.87</v>
          </cell>
          <cell r="AL1028">
            <v>0</v>
          </cell>
          <cell r="AM1028">
            <v>4240</v>
          </cell>
          <cell r="AN1028">
            <v>2436.88</v>
          </cell>
          <cell r="AO1028">
            <v>4849</v>
          </cell>
          <cell r="AP1028">
            <v>14022</v>
          </cell>
          <cell r="AQ1028">
            <v>10256.450000000001</v>
          </cell>
          <cell r="AR1028">
            <v>5045.3500000000004</v>
          </cell>
          <cell r="AS1028">
            <v>3075</v>
          </cell>
          <cell r="AT1028">
            <v>11860</v>
          </cell>
          <cell r="AU1028">
            <v>26060</v>
          </cell>
          <cell r="AV1028">
            <v>8430</v>
          </cell>
          <cell r="AW1028">
            <v>4480</v>
          </cell>
          <cell r="AX1028">
            <v>18590</v>
          </cell>
          <cell r="AY1028">
            <v>11440</v>
          </cell>
          <cell r="AZ1028">
            <v>3580.36</v>
          </cell>
          <cell r="BA1028">
            <v>15570.59</v>
          </cell>
          <cell r="BB1028">
            <v>-4076.5</v>
          </cell>
          <cell r="BC1028">
            <v>11608.5</v>
          </cell>
          <cell r="BD1028">
            <v>13360.68</v>
          </cell>
          <cell r="BE1028">
            <v>3589.48</v>
          </cell>
          <cell r="BF1028">
            <v>7537.63</v>
          </cell>
          <cell r="BG1028">
            <v>8338.31</v>
          </cell>
          <cell r="BH1028">
            <v>8472.9699999999993</v>
          </cell>
          <cell r="BI1028">
            <v>14002.52</v>
          </cell>
          <cell r="BJ1028">
            <v>10782.2</v>
          </cell>
          <cell r="BK1028">
            <v>6762.87</v>
          </cell>
        </row>
        <row r="1029">
          <cell r="L1029" t="str">
            <v>8011511.822602</v>
          </cell>
          <cell r="M1029">
            <v>4899.8999999999996</v>
          </cell>
          <cell r="N1029">
            <v>6499.9</v>
          </cell>
          <cell r="O1029">
            <v>14579.9</v>
          </cell>
          <cell r="P1029">
            <v>15529.9</v>
          </cell>
          <cell r="Q1029">
            <v>27492.9</v>
          </cell>
          <cell r="R1029">
            <v>35109.9</v>
          </cell>
          <cell r="S1029">
            <v>51866.9</v>
          </cell>
          <cell r="T1029">
            <v>70546.899999999994</v>
          </cell>
          <cell r="U1029">
            <v>89831.9</v>
          </cell>
          <cell r="V1029">
            <v>91179.9</v>
          </cell>
          <cell r="W1029">
            <v>101529.9</v>
          </cell>
          <cell r="X1029">
            <v>107594.9</v>
          </cell>
          <cell r="Y1029">
            <v>600</v>
          </cell>
          <cell r="Z1029">
            <v>600</v>
          </cell>
          <cell r="AA1029">
            <v>12300</v>
          </cell>
          <cell r="AB1029">
            <v>-4940</v>
          </cell>
          <cell r="AC1029">
            <v>-4240</v>
          </cell>
          <cell r="AD1029">
            <v>8310</v>
          </cell>
          <cell r="AE1029">
            <v>13790</v>
          </cell>
          <cell r="AF1029">
            <v>16738</v>
          </cell>
          <cell r="AG1029">
            <v>22302</v>
          </cell>
          <cell r="AH1029">
            <v>22302</v>
          </cell>
          <cell r="AI1029">
            <v>24902</v>
          </cell>
          <cell r="AJ1029">
            <v>26152</v>
          </cell>
          <cell r="AK1029">
            <v>1874</v>
          </cell>
          <cell r="AL1029">
            <v>0</v>
          </cell>
          <cell r="AM1029">
            <v>4899.8999999999996</v>
          </cell>
          <cell r="AN1029">
            <v>1600</v>
          </cell>
          <cell r="AO1029">
            <v>8080</v>
          </cell>
          <cell r="AP1029">
            <v>950</v>
          </cell>
          <cell r="AQ1029">
            <v>11963</v>
          </cell>
          <cell r="AR1029">
            <v>7617</v>
          </cell>
          <cell r="AS1029">
            <v>16757</v>
          </cell>
          <cell r="AT1029">
            <v>18680</v>
          </cell>
          <cell r="AU1029">
            <v>19285</v>
          </cell>
          <cell r="AV1029">
            <v>1348</v>
          </cell>
          <cell r="AW1029">
            <v>10350</v>
          </cell>
          <cell r="AX1029">
            <v>6065</v>
          </cell>
          <cell r="AY1029">
            <v>600</v>
          </cell>
          <cell r="AZ1029">
            <v>0</v>
          </cell>
          <cell r="BA1029">
            <v>11700</v>
          </cell>
          <cell r="BB1029">
            <v>-17240</v>
          </cell>
          <cell r="BC1029">
            <v>700</v>
          </cell>
          <cell r="BD1029">
            <v>12550</v>
          </cell>
          <cell r="BE1029">
            <v>5480</v>
          </cell>
          <cell r="BF1029">
            <v>2948</v>
          </cell>
          <cell r="BG1029">
            <v>5564</v>
          </cell>
          <cell r="BH1029">
            <v>0</v>
          </cell>
          <cell r="BI1029">
            <v>2600</v>
          </cell>
          <cell r="BJ1029">
            <v>1250</v>
          </cell>
          <cell r="BK1029">
            <v>1874</v>
          </cell>
        </row>
        <row r="1030">
          <cell r="L1030" t="str">
            <v>8011511.826001</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G1030">
            <v>0</v>
          </cell>
          <cell r="BH1030">
            <v>0</v>
          </cell>
          <cell r="BI1030">
            <v>0</v>
          </cell>
          <cell r="BJ1030">
            <v>0</v>
          </cell>
          <cell r="BK1030">
            <v>0</v>
          </cell>
        </row>
        <row r="1031">
          <cell r="L1031" t="str">
            <v>8011511.853101</v>
          </cell>
          <cell r="M1031">
            <v>0</v>
          </cell>
          <cell r="N1031">
            <v>0</v>
          </cell>
          <cell r="O1031">
            <v>0</v>
          </cell>
          <cell r="P1031">
            <v>0</v>
          </cell>
          <cell r="Q1031">
            <v>6336</v>
          </cell>
          <cell r="R1031">
            <v>6336</v>
          </cell>
          <cell r="S1031">
            <v>6336</v>
          </cell>
          <cell r="T1031">
            <v>8870.4</v>
          </cell>
          <cell r="U1031">
            <v>31310.400000000001</v>
          </cell>
          <cell r="V1031">
            <v>31310.400000000001</v>
          </cell>
          <cell r="W1031">
            <v>31310.400000000001</v>
          </cell>
          <cell r="X1031">
            <v>109610.4</v>
          </cell>
          <cell r="Y1031">
            <v>-11279.77</v>
          </cell>
          <cell r="Z1031">
            <v>125.02999999999884</v>
          </cell>
          <cell r="AA1031">
            <v>125.02999999999884</v>
          </cell>
          <cell r="AB1031">
            <v>125.02999999999884</v>
          </cell>
          <cell r="AC1031">
            <v>125.02999999999884</v>
          </cell>
          <cell r="AD1031">
            <v>125.02999999999884</v>
          </cell>
          <cell r="AE1031">
            <v>125.02999999999884</v>
          </cell>
          <cell r="AF1031">
            <v>125.02999999999884</v>
          </cell>
          <cell r="AG1031">
            <v>4560.2299999999987</v>
          </cell>
          <cell r="AH1031">
            <v>4560.2299999999987</v>
          </cell>
          <cell r="AI1031">
            <v>12321.829999999998</v>
          </cell>
          <cell r="AJ1031">
            <v>12321.829999999998</v>
          </cell>
          <cell r="AK1031">
            <v>0</v>
          </cell>
          <cell r="AL1031">
            <v>0</v>
          </cell>
          <cell r="AM1031">
            <v>0</v>
          </cell>
          <cell r="AN1031">
            <v>0</v>
          </cell>
          <cell r="AO1031">
            <v>0</v>
          </cell>
          <cell r="AP1031">
            <v>0</v>
          </cell>
          <cell r="AQ1031">
            <v>6336</v>
          </cell>
          <cell r="AR1031">
            <v>0</v>
          </cell>
          <cell r="AS1031">
            <v>0</v>
          </cell>
          <cell r="AT1031">
            <v>2534.4</v>
          </cell>
          <cell r="AU1031">
            <v>22440</v>
          </cell>
          <cell r="AV1031">
            <v>0</v>
          </cell>
          <cell r="AW1031">
            <v>0</v>
          </cell>
          <cell r="AX1031">
            <v>78300</v>
          </cell>
          <cell r="AY1031">
            <v>-11279.77</v>
          </cell>
          <cell r="AZ1031">
            <v>11404.8</v>
          </cell>
          <cell r="BA1031">
            <v>0</v>
          </cell>
          <cell r="BB1031">
            <v>0</v>
          </cell>
          <cell r="BC1031">
            <v>0</v>
          </cell>
          <cell r="BD1031">
            <v>0</v>
          </cell>
          <cell r="BE1031">
            <v>0</v>
          </cell>
          <cell r="BF1031">
            <v>0</v>
          </cell>
          <cell r="BG1031">
            <v>4435.2</v>
          </cell>
          <cell r="BH1031">
            <v>0</v>
          </cell>
          <cell r="BI1031">
            <v>7761.6</v>
          </cell>
          <cell r="BJ1031">
            <v>0</v>
          </cell>
          <cell r="BK1031">
            <v>0</v>
          </cell>
        </row>
        <row r="1032">
          <cell r="L1032" t="str">
            <v>8011511.805302</v>
          </cell>
          <cell r="M1032">
            <v>92000</v>
          </cell>
          <cell r="N1032">
            <v>104000</v>
          </cell>
          <cell r="O1032">
            <v>151462.63</v>
          </cell>
          <cell r="P1032">
            <v>324614.52</v>
          </cell>
          <cell r="Q1032">
            <v>350659.65</v>
          </cell>
          <cell r="R1032">
            <v>432463.38</v>
          </cell>
          <cell r="S1032">
            <v>420134.26</v>
          </cell>
          <cell r="T1032">
            <v>850134.26</v>
          </cell>
          <cell r="U1032">
            <v>850134.26</v>
          </cell>
          <cell r="V1032">
            <v>850134.26</v>
          </cell>
          <cell r="W1032">
            <v>850134.26</v>
          </cell>
          <cell r="X1032">
            <v>1155198.22</v>
          </cell>
          <cell r="Y1032">
            <v>134140.68</v>
          </cell>
          <cell r="Z1032">
            <v>217683.58</v>
          </cell>
          <cell r="AA1032">
            <v>296535.03999999998</v>
          </cell>
          <cell r="AB1032">
            <v>300306.73</v>
          </cell>
          <cell r="AC1032">
            <v>300306.73</v>
          </cell>
          <cell r="AD1032">
            <v>543914.78</v>
          </cell>
          <cell r="AE1032">
            <v>606914.78</v>
          </cell>
          <cell r="AF1032">
            <v>775520.51</v>
          </cell>
          <cell r="AG1032">
            <v>775520.51</v>
          </cell>
          <cell r="AH1032">
            <v>775520.51</v>
          </cell>
          <cell r="AI1032">
            <v>775520.51</v>
          </cell>
          <cell r="AJ1032">
            <v>1035759.8300000001</v>
          </cell>
          <cell r="AK1032">
            <v>25108.26</v>
          </cell>
          <cell r="AL1032">
            <v>0</v>
          </cell>
          <cell r="AM1032">
            <v>92000</v>
          </cell>
          <cell r="AN1032">
            <v>12000</v>
          </cell>
          <cell r="AO1032">
            <v>47462.63</v>
          </cell>
          <cell r="AP1032">
            <v>173151.89</v>
          </cell>
          <cell r="AQ1032">
            <v>26045.13</v>
          </cell>
          <cell r="AR1032">
            <v>81803.73</v>
          </cell>
          <cell r="AS1032">
            <v>-12329.12</v>
          </cell>
          <cell r="AT1032">
            <v>430000</v>
          </cell>
          <cell r="AU1032">
            <v>0</v>
          </cell>
          <cell r="AV1032">
            <v>0</v>
          </cell>
          <cell r="AW1032">
            <v>0</v>
          </cell>
          <cell r="AX1032">
            <v>305063.96000000002</v>
          </cell>
          <cell r="AY1032">
            <v>134140.68</v>
          </cell>
          <cell r="AZ1032">
            <v>83542.899999999994</v>
          </cell>
          <cell r="BA1032">
            <v>78851.460000000006</v>
          </cell>
          <cell r="BB1032">
            <v>3771.69</v>
          </cell>
          <cell r="BC1032">
            <v>0</v>
          </cell>
          <cell r="BD1032">
            <v>243608.05</v>
          </cell>
          <cell r="BE1032">
            <v>63000</v>
          </cell>
          <cell r="BF1032">
            <v>168605.73</v>
          </cell>
          <cell r="BG1032">
            <v>0</v>
          </cell>
          <cell r="BH1032">
            <v>0</v>
          </cell>
          <cell r="BI1032">
            <v>0</v>
          </cell>
          <cell r="BJ1032">
            <v>260239.32</v>
          </cell>
          <cell r="BK1032">
            <v>25108.26</v>
          </cell>
        </row>
        <row r="1033">
          <cell r="L1033" t="str">
            <v>8011511.820104</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G1033">
            <v>0</v>
          </cell>
          <cell r="BH1033">
            <v>0</v>
          </cell>
          <cell r="BI1033">
            <v>0</v>
          </cell>
          <cell r="BJ1033">
            <v>0</v>
          </cell>
          <cell r="BK1033">
            <v>0</v>
          </cell>
        </row>
        <row r="1034">
          <cell r="L1034" t="str">
            <v>8011511.822603</v>
          </cell>
          <cell r="M1034">
            <v>7339.9</v>
          </cell>
          <cell r="N1034">
            <v>12939.9</v>
          </cell>
          <cell r="O1034">
            <v>20219.900000000001</v>
          </cell>
          <cell r="P1034">
            <v>20419.900000000001</v>
          </cell>
          <cell r="Q1034">
            <v>26525.9</v>
          </cell>
          <cell r="R1034">
            <v>32565.9</v>
          </cell>
          <cell r="S1034">
            <v>38165.9</v>
          </cell>
          <cell r="T1034">
            <v>38165.9</v>
          </cell>
          <cell r="U1034">
            <v>38165.9</v>
          </cell>
          <cell r="V1034">
            <v>38165.9</v>
          </cell>
          <cell r="W1034">
            <v>38465.9</v>
          </cell>
          <cell r="X1034">
            <v>39445.9</v>
          </cell>
          <cell r="Y1034">
            <v>0</v>
          </cell>
          <cell r="Z1034">
            <v>1150</v>
          </cell>
          <cell r="AA1034">
            <v>1860</v>
          </cell>
          <cell r="AB1034">
            <v>4605</v>
          </cell>
          <cell r="AC1034">
            <v>4605</v>
          </cell>
          <cell r="AD1034">
            <v>4605</v>
          </cell>
          <cell r="AE1034">
            <v>4933</v>
          </cell>
          <cell r="AF1034">
            <v>4933</v>
          </cell>
          <cell r="AG1034">
            <v>6273</v>
          </cell>
          <cell r="AH1034">
            <v>6273</v>
          </cell>
          <cell r="AI1034">
            <v>6981</v>
          </cell>
          <cell r="AJ1034">
            <v>8051</v>
          </cell>
          <cell r="AK1034">
            <v>0</v>
          </cell>
          <cell r="AL1034">
            <v>0</v>
          </cell>
          <cell r="AM1034">
            <v>7339.9</v>
          </cell>
          <cell r="AN1034">
            <v>5600</v>
          </cell>
          <cell r="AO1034">
            <v>7280</v>
          </cell>
          <cell r="AP1034">
            <v>200</v>
          </cell>
          <cell r="AQ1034">
            <v>6106</v>
          </cell>
          <cell r="AR1034">
            <v>6040</v>
          </cell>
          <cell r="AS1034">
            <v>5600</v>
          </cell>
          <cell r="AT1034">
            <v>0</v>
          </cell>
          <cell r="AU1034">
            <v>0</v>
          </cell>
          <cell r="AV1034">
            <v>0</v>
          </cell>
          <cell r="AW1034">
            <v>300</v>
          </cell>
          <cell r="AX1034">
            <v>980</v>
          </cell>
          <cell r="AY1034">
            <v>0</v>
          </cell>
          <cell r="AZ1034">
            <v>1150</v>
          </cell>
          <cell r="BA1034">
            <v>710</v>
          </cell>
          <cell r="BB1034">
            <v>2745</v>
          </cell>
          <cell r="BC1034">
            <v>0</v>
          </cell>
          <cell r="BD1034">
            <v>0</v>
          </cell>
          <cell r="BE1034">
            <v>328</v>
          </cell>
          <cell r="BF1034">
            <v>0</v>
          </cell>
          <cell r="BG1034">
            <v>1340</v>
          </cell>
          <cell r="BH1034">
            <v>0</v>
          </cell>
          <cell r="BI1034">
            <v>708</v>
          </cell>
          <cell r="BJ1034">
            <v>1070</v>
          </cell>
          <cell r="BK1034">
            <v>0</v>
          </cell>
        </row>
        <row r="1035">
          <cell r="L1035" t="str">
            <v>8011511.803906</v>
          </cell>
          <cell r="M1035">
            <v>3544</v>
          </cell>
          <cell r="N1035">
            <v>10255</v>
          </cell>
          <cell r="O1035">
            <v>16760</v>
          </cell>
          <cell r="P1035">
            <v>16880</v>
          </cell>
          <cell r="Q1035">
            <v>25689</v>
          </cell>
          <cell r="R1035">
            <v>29565</v>
          </cell>
          <cell r="S1035">
            <v>45640</v>
          </cell>
          <cell r="T1035">
            <v>51956</v>
          </cell>
          <cell r="U1035">
            <v>62481</v>
          </cell>
          <cell r="V1035">
            <v>75446</v>
          </cell>
          <cell r="W1035">
            <v>75446</v>
          </cell>
          <cell r="X1035">
            <v>77274</v>
          </cell>
          <cell r="Y1035">
            <v>7382</v>
          </cell>
          <cell r="Z1035">
            <v>13077</v>
          </cell>
          <cell r="AA1035">
            <v>22357</v>
          </cell>
          <cell r="AB1035">
            <v>31502</v>
          </cell>
          <cell r="AC1035">
            <v>37726</v>
          </cell>
          <cell r="AD1035">
            <v>50024</v>
          </cell>
          <cell r="AE1035">
            <v>63835.5</v>
          </cell>
          <cell r="AF1035">
            <v>66993.5</v>
          </cell>
          <cell r="AG1035">
            <v>74683.5</v>
          </cell>
          <cell r="AH1035">
            <v>76917.5</v>
          </cell>
          <cell r="AI1035">
            <v>84474.5</v>
          </cell>
          <cell r="AJ1035">
            <v>93149.5</v>
          </cell>
          <cell r="AK1035">
            <v>2938</v>
          </cell>
          <cell r="AL1035">
            <v>0</v>
          </cell>
          <cell r="AM1035">
            <v>3544</v>
          </cell>
          <cell r="AN1035">
            <v>6711</v>
          </cell>
          <cell r="AO1035">
            <v>6505</v>
          </cell>
          <cell r="AP1035">
            <v>120</v>
          </cell>
          <cell r="AQ1035">
            <v>8809</v>
          </cell>
          <cell r="AR1035">
            <v>3876</v>
          </cell>
          <cell r="AS1035">
            <v>16075</v>
          </cell>
          <cell r="AT1035">
            <v>6316</v>
          </cell>
          <cell r="AU1035">
            <v>10525</v>
          </cell>
          <cell r="AV1035">
            <v>12965</v>
          </cell>
          <cell r="AW1035">
            <v>0</v>
          </cell>
          <cell r="AX1035">
            <v>1828</v>
          </cell>
          <cell r="AY1035">
            <v>7382</v>
          </cell>
          <cell r="AZ1035">
            <v>5695</v>
          </cell>
          <cell r="BA1035">
            <v>9280</v>
          </cell>
          <cell r="BB1035">
            <v>9145</v>
          </cell>
          <cell r="BC1035">
            <v>6224</v>
          </cell>
          <cell r="BD1035">
            <v>12298</v>
          </cell>
          <cell r="BE1035">
            <v>13811.5</v>
          </cell>
          <cell r="BF1035">
            <v>3158</v>
          </cell>
          <cell r="BG1035">
            <v>7690</v>
          </cell>
          <cell r="BH1035">
            <v>2234</v>
          </cell>
          <cell r="BI1035">
            <v>7557</v>
          </cell>
          <cell r="BJ1035">
            <v>8675</v>
          </cell>
          <cell r="BK1035">
            <v>2938</v>
          </cell>
        </row>
        <row r="1036">
          <cell r="L1036" t="str">
            <v>8011511.814201.DIESL</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0</v>
          </cell>
          <cell r="BJ1036">
            <v>0</v>
          </cell>
          <cell r="BK1036">
            <v>0</v>
          </cell>
        </row>
        <row r="1037">
          <cell r="L1037" t="str">
            <v>8011511.804201.SAP</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G1037">
            <v>0</v>
          </cell>
          <cell r="BH1037">
            <v>0</v>
          </cell>
          <cell r="BI1037">
            <v>0</v>
          </cell>
          <cell r="BJ1037">
            <v>0</v>
          </cell>
          <cell r="BK1037">
            <v>0</v>
          </cell>
        </row>
        <row r="1038">
          <cell r="L1038" t="str">
            <v>8011511.846001.PLANT</v>
          </cell>
          <cell r="M1038">
            <v>-147975</v>
          </cell>
          <cell r="N1038">
            <v>-1478385</v>
          </cell>
          <cell r="O1038">
            <v>-5090640</v>
          </cell>
          <cell r="P1038">
            <v>-11287530</v>
          </cell>
          <cell r="Q1038">
            <v>-18216840</v>
          </cell>
          <cell r="R1038">
            <v>-23461335</v>
          </cell>
          <cell r="S1038">
            <v>-27510120</v>
          </cell>
          <cell r="T1038">
            <v>-30883710</v>
          </cell>
          <cell r="U1038">
            <v>-34390215</v>
          </cell>
          <cell r="V1038">
            <v>-36348045</v>
          </cell>
          <cell r="W1038">
            <v>-37879575</v>
          </cell>
          <cell r="X1038">
            <v>-38823060</v>
          </cell>
          <cell r="Y1038">
            <v>-379080</v>
          </cell>
          <cell r="Z1038">
            <v>-816015</v>
          </cell>
          <cell r="AA1038">
            <v>-2030061</v>
          </cell>
          <cell r="AB1038">
            <v>-3109881</v>
          </cell>
          <cell r="AC1038">
            <v>-7361571</v>
          </cell>
          <cell r="AD1038">
            <v>-12967041</v>
          </cell>
          <cell r="AE1038">
            <v>-15095091</v>
          </cell>
          <cell r="AF1038">
            <v>-17936571</v>
          </cell>
          <cell r="AG1038">
            <v>-19981731</v>
          </cell>
          <cell r="AH1038">
            <v>-20965251</v>
          </cell>
          <cell r="AI1038">
            <v>-21600096</v>
          </cell>
          <cell r="AJ1038">
            <v>-22037481</v>
          </cell>
          <cell r="AK1038">
            <v>0</v>
          </cell>
          <cell r="AL1038">
            <v>0</v>
          </cell>
          <cell r="AM1038">
            <v>-147975</v>
          </cell>
          <cell r="AN1038">
            <v>-1330410</v>
          </cell>
          <cell r="AO1038">
            <v>-3612255</v>
          </cell>
          <cell r="AP1038">
            <v>-6196890</v>
          </cell>
          <cell r="AQ1038">
            <v>-6929310</v>
          </cell>
          <cell r="AR1038">
            <v>-5244495</v>
          </cell>
          <cell r="AS1038">
            <v>-4048785</v>
          </cell>
          <cell r="AT1038">
            <v>-3373590</v>
          </cell>
          <cell r="AU1038">
            <v>-3506505</v>
          </cell>
          <cell r="AV1038">
            <v>-1957830</v>
          </cell>
          <cell r="AW1038">
            <v>-1531530</v>
          </cell>
          <cell r="AX1038">
            <v>-943485</v>
          </cell>
          <cell r="AY1038">
            <v>-379080</v>
          </cell>
          <cell r="AZ1038">
            <v>-436935</v>
          </cell>
          <cell r="BA1038">
            <v>-1214046</v>
          </cell>
          <cell r="BB1038">
            <v>-1079820</v>
          </cell>
          <cell r="BC1038">
            <v>-4251690</v>
          </cell>
          <cell r="BD1038">
            <v>-5605470</v>
          </cell>
          <cell r="BE1038">
            <v>-2128050</v>
          </cell>
          <cell r="BF1038">
            <v>-2841480</v>
          </cell>
          <cell r="BG1038">
            <v>-2045160</v>
          </cell>
          <cell r="BH1038">
            <v>-983520</v>
          </cell>
          <cell r="BI1038">
            <v>-634845</v>
          </cell>
          <cell r="BJ1038">
            <v>-437385</v>
          </cell>
          <cell r="BK1038">
            <v>0</v>
          </cell>
        </row>
        <row r="1039">
          <cell r="L1039" t="str">
            <v>8011551.801101.BASIC</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31900</v>
          </cell>
          <cell r="AJ1039">
            <v>51896</v>
          </cell>
          <cell r="AK1039">
            <v>23395</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0</v>
          </cell>
          <cell r="BI1039">
            <v>31900</v>
          </cell>
          <cell r="BJ1039">
            <v>19996</v>
          </cell>
          <cell r="BK1039">
            <v>23395</v>
          </cell>
        </row>
        <row r="1040">
          <cell r="L1040" t="str">
            <v>8011551.801101.BP</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cell r="AJ1040">
            <v>0</v>
          </cell>
          <cell r="AK1040">
            <v>0</v>
          </cell>
          <cell r="AL1040">
            <v>0</v>
          </cell>
          <cell r="AM1040">
            <v>0</v>
          </cell>
          <cell r="AN1040">
            <v>0</v>
          </cell>
          <cell r="AO1040">
            <v>0</v>
          </cell>
          <cell r="AP1040">
            <v>0</v>
          </cell>
          <cell r="AQ1040">
            <v>0</v>
          </cell>
          <cell r="AR1040">
            <v>0</v>
          </cell>
          <cell r="AS1040">
            <v>0</v>
          </cell>
          <cell r="AT1040">
            <v>0</v>
          </cell>
          <cell r="AU1040">
            <v>0</v>
          </cell>
          <cell r="AV1040">
            <v>0</v>
          </cell>
          <cell r="AW1040">
            <v>0</v>
          </cell>
          <cell r="AX1040">
            <v>0</v>
          </cell>
          <cell r="AY1040">
            <v>0</v>
          </cell>
          <cell r="AZ1040">
            <v>0</v>
          </cell>
          <cell r="BA1040">
            <v>0</v>
          </cell>
          <cell r="BB1040">
            <v>0</v>
          </cell>
          <cell r="BC1040">
            <v>0</v>
          </cell>
          <cell r="BD1040">
            <v>0</v>
          </cell>
          <cell r="BE1040">
            <v>0</v>
          </cell>
          <cell r="BF1040">
            <v>0</v>
          </cell>
          <cell r="BG1040">
            <v>0</v>
          </cell>
          <cell r="BH1040">
            <v>0</v>
          </cell>
          <cell r="BI1040">
            <v>0</v>
          </cell>
          <cell r="BJ1040">
            <v>0</v>
          </cell>
          <cell r="BK1040">
            <v>0</v>
          </cell>
        </row>
        <row r="1041">
          <cell r="L1041" t="str">
            <v>8011551.801101.DA</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15006</v>
          </cell>
          <cell r="AJ1041">
            <v>25010</v>
          </cell>
          <cell r="AK1041">
            <v>10004</v>
          </cell>
          <cell r="AL1041">
            <v>0</v>
          </cell>
          <cell r="AM1041">
            <v>0</v>
          </cell>
          <cell r="AN1041">
            <v>0</v>
          </cell>
          <cell r="AO1041">
            <v>0</v>
          </cell>
          <cell r="AP1041">
            <v>0</v>
          </cell>
          <cell r="AQ1041">
            <v>0</v>
          </cell>
          <cell r="AR1041">
            <v>0</v>
          </cell>
          <cell r="AS1041">
            <v>0</v>
          </cell>
          <cell r="AT1041">
            <v>0</v>
          </cell>
          <cell r="AU1041">
            <v>0</v>
          </cell>
          <cell r="AV1041">
            <v>0</v>
          </cell>
          <cell r="AW1041">
            <v>0</v>
          </cell>
          <cell r="AX1041">
            <v>0</v>
          </cell>
          <cell r="AY1041">
            <v>0</v>
          </cell>
          <cell r="AZ1041">
            <v>0</v>
          </cell>
          <cell r="BA1041">
            <v>0</v>
          </cell>
          <cell r="BB1041">
            <v>0</v>
          </cell>
          <cell r="BC1041">
            <v>0</v>
          </cell>
          <cell r="BD1041">
            <v>0</v>
          </cell>
          <cell r="BE1041">
            <v>0</v>
          </cell>
          <cell r="BF1041">
            <v>0</v>
          </cell>
          <cell r="BG1041">
            <v>0</v>
          </cell>
          <cell r="BH1041">
            <v>0</v>
          </cell>
          <cell r="BI1041">
            <v>15006</v>
          </cell>
          <cell r="BJ1041">
            <v>10004</v>
          </cell>
          <cell r="BK1041">
            <v>10004</v>
          </cell>
        </row>
        <row r="1042">
          <cell r="L1042" t="str">
            <v>8011551.801101.DASE</v>
          </cell>
          <cell r="M1042">
            <v>48540</v>
          </cell>
          <cell r="N1042">
            <v>97080</v>
          </cell>
          <cell r="O1042">
            <v>145620</v>
          </cell>
          <cell r="P1042">
            <v>194160</v>
          </cell>
          <cell r="Q1042">
            <v>242700</v>
          </cell>
          <cell r="R1042">
            <v>291240</v>
          </cell>
          <cell r="S1042">
            <v>339780</v>
          </cell>
          <cell r="T1042">
            <v>388320</v>
          </cell>
          <cell r="U1042">
            <v>0</v>
          </cell>
          <cell r="V1042">
            <v>0</v>
          </cell>
          <cell r="W1042">
            <v>0</v>
          </cell>
          <cell r="X1042">
            <v>0</v>
          </cell>
          <cell r="Y1042">
            <v>22030</v>
          </cell>
          <cell r="Z1042">
            <v>44060</v>
          </cell>
          <cell r="AA1042">
            <v>66090</v>
          </cell>
          <cell r="AB1042">
            <v>88120</v>
          </cell>
          <cell r="AC1042">
            <v>110150</v>
          </cell>
          <cell r="AD1042">
            <v>132180</v>
          </cell>
          <cell r="AE1042">
            <v>154210</v>
          </cell>
          <cell r="AF1042">
            <v>176240</v>
          </cell>
          <cell r="AG1042">
            <v>0</v>
          </cell>
          <cell r="AH1042">
            <v>0</v>
          </cell>
          <cell r="AI1042">
            <v>0</v>
          </cell>
          <cell r="AJ1042">
            <v>0</v>
          </cell>
          <cell r="AK1042">
            <v>2599</v>
          </cell>
          <cell r="AL1042">
            <v>0</v>
          </cell>
          <cell r="AM1042">
            <v>48540</v>
          </cell>
          <cell r="AN1042">
            <v>48540</v>
          </cell>
          <cell r="AO1042">
            <v>48540</v>
          </cell>
          <cell r="AP1042">
            <v>48540</v>
          </cell>
          <cell r="AQ1042">
            <v>48540</v>
          </cell>
          <cell r="AR1042">
            <v>48540</v>
          </cell>
          <cell r="AS1042">
            <v>48540</v>
          </cell>
          <cell r="AT1042">
            <v>48540</v>
          </cell>
          <cell r="AU1042">
            <v>-388320</v>
          </cell>
          <cell r="AV1042">
            <v>0</v>
          </cell>
          <cell r="AW1042">
            <v>0</v>
          </cell>
          <cell r="AX1042">
            <v>0</v>
          </cell>
          <cell r="AY1042">
            <v>22030</v>
          </cell>
          <cell r="AZ1042">
            <v>22030</v>
          </cell>
          <cell r="BA1042">
            <v>22030</v>
          </cell>
          <cell r="BB1042">
            <v>22030</v>
          </cell>
          <cell r="BC1042">
            <v>22030</v>
          </cell>
          <cell r="BD1042">
            <v>22030</v>
          </cell>
          <cell r="BE1042">
            <v>22030</v>
          </cell>
          <cell r="BF1042">
            <v>22030</v>
          </cell>
          <cell r="BG1042">
            <v>-176240</v>
          </cell>
          <cell r="BH1042">
            <v>0</v>
          </cell>
          <cell r="BI1042">
            <v>0</v>
          </cell>
          <cell r="BJ1042">
            <v>0</v>
          </cell>
          <cell r="BK1042">
            <v>2599</v>
          </cell>
        </row>
        <row r="1043">
          <cell r="L1043" t="str">
            <v>8011551.801101.DASH</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0</v>
          </cell>
          <cell r="AO1043">
            <v>0</v>
          </cell>
          <cell r="AP1043">
            <v>0</v>
          </cell>
          <cell r="AQ1043">
            <v>0</v>
          </cell>
          <cell r="AR1043">
            <v>0</v>
          </cell>
          <cell r="AS1043">
            <v>0</v>
          </cell>
          <cell r="AT1043">
            <v>0</v>
          </cell>
          <cell r="AU1043">
            <v>0</v>
          </cell>
          <cell r="AV1043">
            <v>0</v>
          </cell>
          <cell r="AW1043">
            <v>0</v>
          </cell>
          <cell r="AX1043">
            <v>0</v>
          </cell>
          <cell r="AY1043">
            <v>0</v>
          </cell>
          <cell r="AZ1043">
            <v>0</v>
          </cell>
          <cell r="BA1043">
            <v>0</v>
          </cell>
          <cell r="BB1043">
            <v>0</v>
          </cell>
          <cell r="BC1043">
            <v>0</v>
          </cell>
          <cell r="BD1043">
            <v>0</v>
          </cell>
          <cell r="BE1043">
            <v>0</v>
          </cell>
          <cell r="BF1043">
            <v>0</v>
          </cell>
          <cell r="BG1043">
            <v>0</v>
          </cell>
          <cell r="BH1043">
            <v>0</v>
          </cell>
          <cell r="BI1043">
            <v>0</v>
          </cell>
          <cell r="BJ1043">
            <v>0</v>
          </cell>
          <cell r="BK1043">
            <v>0</v>
          </cell>
        </row>
        <row r="1044">
          <cell r="L1044" t="str">
            <v>8011551.801101.HOUSE</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cell r="AJ1044">
            <v>0</v>
          </cell>
          <cell r="AK1044">
            <v>0</v>
          </cell>
          <cell r="AL1044">
            <v>0</v>
          </cell>
          <cell r="AM1044">
            <v>0</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D1044">
            <v>0</v>
          </cell>
          <cell r="BE1044">
            <v>0</v>
          </cell>
          <cell r="BF1044">
            <v>0</v>
          </cell>
          <cell r="BG1044">
            <v>0</v>
          </cell>
          <cell r="BH1044">
            <v>0</v>
          </cell>
          <cell r="BI1044">
            <v>0</v>
          </cell>
          <cell r="BJ1044">
            <v>0</v>
          </cell>
          <cell r="BK1044">
            <v>0</v>
          </cell>
        </row>
        <row r="1045">
          <cell r="L1045" t="str">
            <v>8011551.801101.LAUN</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G1045">
            <v>0</v>
          </cell>
          <cell r="BH1045">
            <v>0</v>
          </cell>
          <cell r="BI1045">
            <v>0</v>
          </cell>
          <cell r="BJ1045">
            <v>0</v>
          </cell>
          <cell r="BK1045">
            <v>0</v>
          </cell>
        </row>
        <row r="1046">
          <cell r="L1046" t="str">
            <v>8011551.801101.LEAV</v>
          </cell>
          <cell r="M1046">
            <v>28807</v>
          </cell>
          <cell r="N1046">
            <v>57614</v>
          </cell>
          <cell r="O1046">
            <v>86421</v>
          </cell>
          <cell r="P1046">
            <v>115228</v>
          </cell>
          <cell r="Q1046">
            <v>144035</v>
          </cell>
          <cell r="R1046">
            <v>172842</v>
          </cell>
          <cell r="S1046">
            <v>201649</v>
          </cell>
          <cell r="T1046">
            <v>230456</v>
          </cell>
          <cell r="U1046">
            <v>259263</v>
          </cell>
          <cell r="V1046">
            <v>288070</v>
          </cell>
          <cell r="W1046">
            <v>316877</v>
          </cell>
          <cell r="X1046">
            <v>0</v>
          </cell>
          <cell r="Y1046">
            <v>13882</v>
          </cell>
          <cell r="Z1046">
            <v>27764</v>
          </cell>
          <cell r="AA1046">
            <v>41646</v>
          </cell>
          <cell r="AB1046">
            <v>55528</v>
          </cell>
          <cell r="AC1046">
            <v>69410</v>
          </cell>
          <cell r="AD1046">
            <v>83292</v>
          </cell>
          <cell r="AE1046">
            <v>97174</v>
          </cell>
          <cell r="AF1046">
            <v>111056</v>
          </cell>
          <cell r="AG1046">
            <v>124938</v>
          </cell>
          <cell r="AH1046">
            <v>138820</v>
          </cell>
          <cell r="AI1046">
            <v>152702</v>
          </cell>
          <cell r="AJ1046">
            <v>0</v>
          </cell>
          <cell r="AK1046">
            <v>0</v>
          </cell>
          <cell r="AL1046">
            <v>0</v>
          </cell>
          <cell r="AM1046">
            <v>28807</v>
          </cell>
          <cell r="AN1046">
            <v>28807</v>
          </cell>
          <cell r="AO1046">
            <v>28807</v>
          </cell>
          <cell r="AP1046">
            <v>28807</v>
          </cell>
          <cell r="AQ1046">
            <v>28807</v>
          </cell>
          <cell r="AR1046">
            <v>28807</v>
          </cell>
          <cell r="AS1046">
            <v>28807</v>
          </cell>
          <cell r="AT1046">
            <v>28807</v>
          </cell>
          <cell r="AU1046">
            <v>28807</v>
          </cell>
          <cell r="AV1046">
            <v>28807</v>
          </cell>
          <cell r="AW1046">
            <v>28807</v>
          </cell>
          <cell r="AX1046">
            <v>-316877</v>
          </cell>
          <cell r="AY1046">
            <v>13882</v>
          </cell>
          <cell r="AZ1046">
            <v>13882</v>
          </cell>
          <cell r="BA1046">
            <v>13882</v>
          </cell>
          <cell r="BB1046">
            <v>13882</v>
          </cell>
          <cell r="BC1046">
            <v>13882</v>
          </cell>
          <cell r="BD1046">
            <v>13882</v>
          </cell>
          <cell r="BE1046">
            <v>13882</v>
          </cell>
          <cell r="BF1046">
            <v>13882</v>
          </cell>
          <cell r="BG1046">
            <v>13882</v>
          </cell>
          <cell r="BH1046">
            <v>13882</v>
          </cell>
          <cell r="BI1046">
            <v>13882</v>
          </cell>
          <cell r="BJ1046">
            <v>-152702</v>
          </cell>
          <cell r="BK1046">
            <v>0</v>
          </cell>
        </row>
        <row r="1047">
          <cell r="L1047" t="str">
            <v>8011551.801101.MDBP</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G1047">
            <v>0</v>
          </cell>
          <cell r="BH1047">
            <v>0</v>
          </cell>
          <cell r="BI1047">
            <v>0</v>
          </cell>
          <cell r="BJ1047">
            <v>0</v>
          </cell>
          <cell r="BK1047">
            <v>0</v>
          </cell>
        </row>
        <row r="1048">
          <cell r="L1048" t="str">
            <v>8011551.801101.MDPF</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cell r="AI1048">
            <v>0</v>
          </cell>
          <cell r="AJ1048">
            <v>0</v>
          </cell>
          <cell r="AK1048">
            <v>0</v>
          </cell>
          <cell r="AL1048">
            <v>0</v>
          </cell>
          <cell r="AM1048">
            <v>0</v>
          </cell>
          <cell r="AN1048">
            <v>0</v>
          </cell>
          <cell r="AO1048">
            <v>0</v>
          </cell>
          <cell r="AP1048">
            <v>0</v>
          </cell>
          <cell r="AQ1048">
            <v>0</v>
          </cell>
          <cell r="AR1048">
            <v>0</v>
          </cell>
          <cell r="AS1048">
            <v>0</v>
          </cell>
          <cell r="AT1048">
            <v>0</v>
          </cell>
          <cell r="AU1048">
            <v>0</v>
          </cell>
          <cell r="AV1048">
            <v>0</v>
          </cell>
          <cell r="AW1048">
            <v>0</v>
          </cell>
          <cell r="AX1048">
            <v>0</v>
          </cell>
          <cell r="AY1048">
            <v>0</v>
          </cell>
          <cell r="AZ1048">
            <v>0</v>
          </cell>
          <cell r="BA1048">
            <v>0</v>
          </cell>
          <cell r="BB1048">
            <v>0</v>
          </cell>
          <cell r="BC1048">
            <v>0</v>
          </cell>
          <cell r="BD1048">
            <v>0</v>
          </cell>
          <cell r="BE1048">
            <v>0</v>
          </cell>
          <cell r="BF1048">
            <v>0</v>
          </cell>
          <cell r="BG1048">
            <v>0</v>
          </cell>
          <cell r="BH1048">
            <v>0</v>
          </cell>
          <cell r="BI1048">
            <v>0</v>
          </cell>
          <cell r="BJ1048">
            <v>0</v>
          </cell>
          <cell r="BK1048">
            <v>0</v>
          </cell>
        </row>
        <row r="1049">
          <cell r="L1049" t="str">
            <v>8011551.801101.OT</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G1049">
            <v>0</v>
          </cell>
          <cell r="BH1049">
            <v>0</v>
          </cell>
          <cell r="BI1049">
            <v>0</v>
          </cell>
          <cell r="BJ1049">
            <v>0</v>
          </cell>
          <cell r="BK1049">
            <v>0</v>
          </cell>
        </row>
        <row r="1050">
          <cell r="L1050" t="str">
            <v>8011551.801101.OTH</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cell r="AJ1050">
            <v>0</v>
          </cell>
          <cell r="AK1050">
            <v>0</v>
          </cell>
          <cell r="AL1050">
            <v>0</v>
          </cell>
          <cell r="AM1050">
            <v>0</v>
          </cell>
          <cell r="AN1050">
            <v>0</v>
          </cell>
          <cell r="AO1050">
            <v>0</v>
          </cell>
          <cell r="AP1050">
            <v>0</v>
          </cell>
          <cell r="AQ1050">
            <v>0</v>
          </cell>
          <cell r="AR1050">
            <v>0</v>
          </cell>
          <cell r="AS1050">
            <v>0</v>
          </cell>
          <cell r="AT1050">
            <v>0</v>
          </cell>
          <cell r="AU1050">
            <v>0</v>
          </cell>
          <cell r="AV1050">
            <v>0</v>
          </cell>
          <cell r="AW1050">
            <v>0</v>
          </cell>
          <cell r="AX1050">
            <v>0</v>
          </cell>
          <cell r="AY1050">
            <v>0</v>
          </cell>
          <cell r="AZ1050">
            <v>0</v>
          </cell>
          <cell r="BA1050">
            <v>0</v>
          </cell>
          <cell r="BB1050">
            <v>0</v>
          </cell>
          <cell r="BC1050">
            <v>0</v>
          </cell>
          <cell r="BD1050">
            <v>0</v>
          </cell>
          <cell r="BE1050">
            <v>0</v>
          </cell>
          <cell r="BF1050">
            <v>0</v>
          </cell>
          <cell r="BG1050">
            <v>0</v>
          </cell>
          <cell r="BH1050">
            <v>0</v>
          </cell>
          <cell r="BI1050">
            <v>0</v>
          </cell>
          <cell r="BJ1050">
            <v>0</v>
          </cell>
          <cell r="BK1050">
            <v>0</v>
          </cell>
        </row>
        <row r="1051">
          <cell r="L1051" t="str">
            <v>8011551.801101.PF</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2190</v>
          </cell>
          <cell r="AJ1051">
            <v>2190</v>
          </cell>
          <cell r="AK1051">
            <v>340</v>
          </cell>
          <cell r="AL1051">
            <v>0</v>
          </cell>
          <cell r="AM1051">
            <v>0</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D1051">
            <v>0</v>
          </cell>
          <cell r="BE1051">
            <v>0</v>
          </cell>
          <cell r="BF1051">
            <v>0</v>
          </cell>
          <cell r="BG1051">
            <v>0</v>
          </cell>
          <cell r="BH1051">
            <v>0</v>
          </cell>
          <cell r="BI1051">
            <v>2190</v>
          </cell>
          <cell r="BJ1051">
            <v>0</v>
          </cell>
          <cell r="BK1051">
            <v>340</v>
          </cell>
        </row>
        <row r="1052">
          <cell r="L1052" t="str">
            <v>8011551.801101.SHIFT</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cell r="AI1052">
            <v>0</v>
          </cell>
          <cell r="AJ1052">
            <v>0</v>
          </cell>
          <cell r="AK1052">
            <v>0</v>
          </cell>
          <cell r="AL1052">
            <v>0</v>
          </cell>
          <cell r="AM1052">
            <v>0</v>
          </cell>
          <cell r="AN1052">
            <v>0</v>
          </cell>
          <cell r="AO1052">
            <v>0</v>
          </cell>
          <cell r="AP1052">
            <v>0</v>
          </cell>
          <cell r="AQ1052">
            <v>0</v>
          </cell>
          <cell r="AR1052">
            <v>0</v>
          </cell>
          <cell r="AS1052">
            <v>0</v>
          </cell>
          <cell r="AT1052">
            <v>0</v>
          </cell>
          <cell r="AU1052">
            <v>0</v>
          </cell>
          <cell r="AV1052">
            <v>0</v>
          </cell>
          <cell r="AW1052">
            <v>0</v>
          </cell>
          <cell r="AX1052">
            <v>0</v>
          </cell>
          <cell r="AY1052">
            <v>0</v>
          </cell>
          <cell r="AZ1052">
            <v>0</v>
          </cell>
          <cell r="BA1052">
            <v>0</v>
          </cell>
          <cell r="BB1052">
            <v>0</v>
          </cell>
          <cell r="BC1052">
            <v>0</v>
          </cell>
          <cell r="BD1052">
            <v>0</v>
          </cell>
          <cell r="BE1052">
            <v>0</v>
          </cell>
          <cell r="BF1052">
            <v>0</v>
          </cell>
          <cell r="BG1052">
            <v>0</v>
          </cell>
          <cell r="BH1052">
            <v>0</v>
          </cell>
          <cell r="BI1052">
            <v>0</v>
          </cell>
          <cell r="BJ1052">
            <v>0</v>
          </cell>
          <cell r="BK1052">
            <v>0</v>
          </cell>
        </row>
        <row r="1053">
          <cell r="L1053" t="str">
            <v>8011551.801101.SAL</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cell r="AI1053">
            <v>0</v>
          </cell>
          <cell r="AJ1053">
            <v>0</v>
          </cell>
          <cell r="AK1053">
            <v>0</v>
          </cell>
          <cell r="AL1053">
            <v>0</v>
          </cell>
          <cell r="AM1053">
            <v>0</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D1053">
            <v>0</v>
          </cell>
          <cell r="BE1053">
            <v>0</v>
          </cell>
          <cell r="BF1053">
            <v>0</v>
          </cell>
          <cell r="BG1053">
            <v>0</v>
          </cell>
          <cell r="BH1053">
            <v>0</v>
          </cell>
          <cell r="BI1053">
            <v>0</v>
          </cell>
          <cell r="BJ1053">
            <v>0</v>
          </cell>
          <cell r="BK1053">
            <v>0</v>
          </cell>
        </row>
        <row r="1054">
          <cell r="L1054" t="str">
            <v>8011551.801101.TEA</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cell r="AI1054">
            <v>0</v>
          </cell>
          <cell r="AJ1054">
            <v>0</v>
          </cell>
          <cell r="AK1054">
            <v>0</v>
          </cell>
          <cell r="AL1054">
            <v>0</v>
          </cell>
          <cell r="AM1054">
            <v>0</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D1054">
            <v>0</v>
          </cell>
          <cell r="BE1054">
            <v>0</v>
          </cell>
          <cell r="BF1054">
            <v>0</v>
          </cell>
          <cell r="BG1054">
            <v>0</v>
          </cell>
          <cell r="BH1054">
            <v>0</v>
          </cell>
          <cell r="BI1054">
            <v>0</v>
          </cell>
          <cell r="BJ1054">
            <v>0</v>
          </cell>
          <cell r="BK1054">
            <v>0</v>
          </cell>
        </row>
        <row r="1055">
          <cell r="L1055" t="str">
            <v>8011551.801101.WAGE</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G1055">
            <v>0</v>
          </cell>
          <cell r="BH1055">
            <v>0</v>
          </cell>
          <cell r="BI1055">
            <v>0</v>
          </cell>
          <cell r="BJ1055">
            <v>0</v>
          </cell>
          <cell r="BK1055">
            <v>0</v>
          </cell>
        </row>
        <row r="1056">
          <cell r="L1056" t="str">
            <v>8011551.801102.BASIC</v>
          </cell>
          <cell r="M1056">
            <v>79849</v>
          </cell>
          <cell r="N1056">
            <v>148129</v>
          </cell>
          <cell r="O1056">
            <v>216409</v>
          </cell>
          <cell r="P1056">
            <v>332308</v>
          </cell>
          <cell r="Q1056">
            <v>412492</v>
          </cell>
          <cell r="R1056">
            <v>492676</v>
          </cell>
          <cell r="S1056">
            <v>572860</v>
          </cell>
          <cell r="T1056">
            <v>655144</v>
          </cell>
          <cell r="U1056">
            <v>741019</v>
          </cell>
          <cell r="V1056">
            <v>823303</v>
          </cell>
          <cell r="W1056">
            <v>905587</v>
          </cell>
          <cell r="X1056">
            <v>987871</v>
          </cell>
          <cell r="Y1056">
            <v>89578</v>
          </cell>
          <cell r="Z1056">
            <v>182493</v>
          </cell>
          <cell r="AA1056">
            <v>279321</v>
          </cell>
          <cell r="AB1056">
            <v>376149</v>
          </cell>
          <cell r="AC1056">
            <v>472977</v>
          </cell>
          <cell r="AD1056">
            <v>569805</v>
          </cell>
          <cell r="AE1056">
            <v>666633</v>
          </cell>
          <cell r="AF1056">
            <v>763461</v>
          </cell>
          <cell r="AG1056">
            <v>860289</v>
          </cell>
          <cell r="AH1056">
            <v>962917</v>
          </cell>
          <cell r="AI1056">
            <v>1058295</v>
          </cell>
          <cell r="AJ1056">
            <v>1153673</v>
          </cell>
          <cell r="AK1056">
            <v>111592</v>
          </cell>
          <cell r="AL1056">
            <v>0</v>
          </cell>
          <cell r="AM1056">
            <v>79849</v>
          </cell>
          <cell r="AN1056">
            <v>68280</v>
          </cell>
          <cell r="AO1056">
            <v>68280</v>
          </cell>
          <cell r="AP1056">
            <v>115899</v>
          </cell>
          <cell r="AQ1056">
            <v>80184</v>
          </cell>
          <cell r="AR1056">
            <v>80184</v>
          </cell>
          <cell r="AS1056">
            <v>80184</v>
          </cell>
          <cell r="AT1056">
            <v>82284</v>
          </cell>
          <cell r="AU1056">
            <v>85875</v>
          </cell>
          <cell r="AV1056">
            <v>82284</v>
          </cell>
          <cell r="AW1056">
            <v>82284</v>
          </cell>
          <cell r="AX1056">
            <v>82284</v>
          </cell>
          <cell r="AY1056">
            <v>89578</v>
          </cell>
          <cell r="AZ1056">
            <v>92915</v>
          </cell>
          <cell r="BA1056">
            <v>96828</v>
          </cell>
          <cell r="BB1056">
            <v>96828</v>
          </cell>
          <cell r="BC1056">
            <v>96828</v>
          </cell>
          <cell r="BD1056">
            <v>96828</v>
          </cell>
          <cell r="BE1056">
            <v>96828</v>
          </cell>
          <cell r="BF1056">
            <v>96828</v>
          </cell>
          <cell r="BG1056">
            <v>96828</v>
          </cell>
          <cell r="BH1056">
            <v>102628</v>
          </cell>
          <cell r="BI1056">
            <v>95378</v>
          </cell>
          <cell r="BJ1056">
            <v>95378</v>
          </cell>
          <cell r="BK1056">
            <v>111592</v>
          </cell>
        </row>
        <row r="1057">
          <cell r="L1057" t="str">
            <v>8011551.801102.DA</v>
          </cell>
          <cell r="M1057">
            <v>10650</v>
          </cell>
          <cell r="N1057">
            <v>21300</v>
          </cell>
          <cell r="O1057">
            <v>31950</v>
          </cell>
          <cell r="P1057">
            <v>42600</v>
          </cell>
          <cell r="Q1057">
            <v>53250</v>
          </cell>
          <cell r="R1057">
            <v>63900</v>
          </cell>
          <cell r="S1057">
            <v>74550</v>
          </cell>
          <cell r="T1057">
            <v>85200</v>
          </cell>
          <cell r="U1057">
            <v>95850</v>
          </cell>
          <cell r="V1057">
            <v>106500</v>
          </cell>
          <cell r="W1057">
            <v>117150</v>
          </cell>
          <cell r="X1057">
            <v>127800</v>
          </cell>
          <cell r="Y1057">
            <v>28723</v>
          </cell>
          <cell r="Z1057">
            <v>62046</v>
          </cell>
          <cell r="AA1057">
            <v>100763</v>
          </cell>
          <cell r="AB1057">
            <v>139480</v>
          </cell>
          <cell r="AC1057">
            <v>178197</v>
          </cell>
          <cell r="AD1057">
            <v>216914</v>
          </cell>
          <cell r="AE1057">
            <v>255631</v>
          </cell>
          <cell r="AF1057">
            <v>294348</v>
          </cell>
          <cell r="AG1057">
            <v>333065</v>
          </cell>
          <cell r="AH1057">
            <v>380517</v>
          </cell>
          <cell r="AI1057">
            <v>417975</v>
          </cell>
          <cell r="AJ1057">
            <v>455433</v>
          </cell>
          <cell r="AK1057">
            <v>37458</v>
          </cell>
          <cell r="AL1057">
            <v>0</v>
          </cell>
          <cell r="AM1057">
            <v>10650</v>
          </cell>
          <cell r="AN1057">
            <v>10650</v>
          </cell>
          <cell r="AO1057">
            <v>10650</v>
          </cell>
          <cell r="AP1057">
            <v>10650</v>
          </cell>
          <cell r="AQ1057">
            <v>10650</v>
          </cell>
          <cell r="AR1057">
            <v>10650</v>
          </cell>
          <cell r="AS1057">
            <v>10650</v>
          </cell>
          <cell r="AT1057">
            <v>10650</v>
          </cell>
          <cell r="AU1057">
            <v>10650</v>
          </cell>
          <cell r="AV1057">
            <v>10650</v>
          </cell>
          <cell r="AW1057">
            <v>10650</v>
          </cell>
          <cell r="AX1057">
            <v>10650</v>
          </cell>
          <cell r="AY1057">
            <v>28723</v>
          </cell>
          <cell r="AZ1057">
            <v>33323</v>
          </cell>
          <cell r="BA1057">
            <v>38717</v>
          </cell>
          <cell r="BB1057">
            <v>38717</v>
          </cell>
          <cell r="BC1057">
            <v>38717</v>
          </cell>
          <cell r="BD1057">
            <v>38717</v>
          </cell>
          <cell r="BE1057">
            <v>38717</v>
          </cell>
          <cell r="BF1057">
            <v>38717</v>
          </cell>
          <cell r="BG1057">
            <v>38717</v>
          </cell>
          <cell r="BH1057">
            <v>47452</v>
          </cell>
          <cell r="BI1057">
            <v>37458</v>
          </cell>
          <cell r="BJ1057">
            <v>37458</v>
          </cell>
          <cell r="BK1057">
            <v>37458</v>
          </cell>
        </row>
        <row r="1058">
          <cell r="L1058" t="str">
            <v>8011551.801102.DASE</v>
          </cell>
          <cell r="M1058">
            <v>0</v>
          </cell>
          <cell r="N1058">
            <v>0</v>
          </cell>
          <cell r="O1058">
            <v>0</v>
          </cell>
          <cell r="P1058">
            <v>0</v>
          </cell>
          <cell r="Q1058">
            <v>0</v>
          </cell>
          <cell r="R1058">
            <v>0</v>
          </cell>
          <cell r="S1058">
            <v>0</v>
          </cell>
          <cell r="T1058">
            <v>0</v>
          </cell>
          <cell r="U1058">
            <v>82284</v>
          </cell>
          <cell r="V1058">
            <v>82284</v>
          </cell>
          <cell r="W1058">
            <v>82284</v>
          </cell>
          <cell r="X1058">
            <v>82284</v>
          </cell>
          <cell r="Y1058">
            <v>0</v>
          </cell>
          <cell r="Z1058">
            <v>0</v>
          </cell>
          <cell r="AA1058">
            <v>0</v>
          </cell>
          <cell r="AB1058">
            <v>0</v>
          </cell>
          <cell r="AC1058">
            <v>0</v>
          </cell>
          <cell r="AD1058">
            <v>0</v>
          </cell>
          <cell r="AE1058">
            <v>0</v>
          </cell>
          <cell r="AF1058">
            <v>0</v>
          </cell>
          <cell r="AG1058">
            <v>96828</v>
          </cell>
          <cell r="AH1058">
            <v>96828</v>
          </cell>
          <cell r="AI1058">
            <v>96828</v>
          </cell>
          <cell r="AJ1058">
            <v>96828</v>
          </cell>
          <cell r="AK1058">
            <v>12399</v>
          </cell>
          <cell r="AL1058">
            <v>0</v>
          </cell>
          <cell r="AM1058">
            <v>0</v>
          </cell>
          <cell r="AN1058">
            <v>0</v>
          </cell>
          <cell r="AO1058">
            <v>0</v>
          </cell>
          <cell r="AP1058">
            <v>0</v>
          </cell>
          <cell r="AQ1058">
            <v>0</v>
          </cell>
          <cell r="AR1058">
            <v>0</v>
          </cell>
          <cell r="AS1058">
            <v>0</v>
          </cell>
          <cell r="AT1058">
            <v>0</v>
          </cell>
          <cell r="AU1058">
            <v>82284</v>
          </cell>
          <cell r="AV1058">
            <v>0</v>
          </cell>
          <cell r="AW1058">
            <v>0</v>
          </cell>
          <cell r="AX1058">
            <v>0</v>
          </cell>
          <cell r="AY1058">
            <v>0</v>
          </cell>
          <cell r="AZ1058">
            <v>0</v>
          </cell>
          <cell r="BA1058">
            <v>0</v>
          </cell>
          <cell r="BB1058">
            <v>0</v>
          </cell>
          <cell r="BC1058">
            <v>0</v>
          </cell>
          <cell r="BD1058">
            <v>0</v>
          </cell>
          <cell r="BE1058">
            <v>0</v>
          </cell>
          <cell r="BF1058">
            <v>0</v>
          </cell>
          <cell r="BG1058">
            <v>96828</v>
          </cell>
          <cell r="BH1058">
            <v>0</v>
          </cell>
          <cell r="BI1058">
            <v>0</v>
          </cell>
          <cell r="BJ1058">
            <v>0</v>
          </cell>
          <cell r="BK1058">
            <v>12399</v>
          </cell>
        </row>
        <row r="1059">
          <cell r="L1059" t="str">
            <v>8011551.801102.HOUSE</v>
          </cell>
          <cell r="M1059">
            <v>3160</v>
          </cell>
          <cell r="N1059">
            <v>6320</v>
          </cell>
          <cell r="O1059">
            <v>9480</v>
          </cell>
          <cell r="P1059">
            <v>14560</v>
          </cell>
          <cell r="Q1059">
            <v>18200</v>
          </cell>
          <cell r="R1059">
            <v>21840</v>
          </cell>
          <cell r="S1059">
            <v>25480</v>
          </cell>
          <cell r="T1059">
            <v>29540</v>
          </cell>
          <cell r="U1059">
            <v>34317</v>
          </cell>
          <cell r="V1059">
            <v>38377</v>
          </cell>
          <cell r="W1059">
            <v>42437</v>
          </cell>
          <cell r="X1059">
            <v>46497</v>
          </cell>
          <cell r="Y1059">
            <v>0</v>
          </cell>
          <cell r="Z1059">
            <v>0</v>
          </cell>
          <cell r="AA1059">
            <v>0</v>
          </cell>
          <cell r="AB1059">
            <v>0</v>
          </cell>
          <cell r="AC1059">
            <v>0</v>
          </cell>
          <cell r="AD1059">
            <v>0</v>
          </cell>
          <cell r="AE1059">
            <v>0</v>
          </cell>
          <cell r="AF1059">
            <v>0</v>
          </cell>
          <cell r="AG1059">
            <v>0</v>
          </cell>
          <cell r="AH1059">
            <v>0</v>
          </cell>
          <cell r="AI1059">
            <v>0</v>
          </cell>
          <cell r="AJ1059">
            <v>0</v>
          </cell>
          <cell r="AK1059">
            <v>0</v>
          </cell>
          <cell r="AL1059">
            <v>0</v>
          </cell>
          <cell r="AM1059">
            <v>3160</v>
          </cell>
          <cell r="AN1059">
            <v>3160</v>
          </cell>
          <cell r="AO1059">
            <v>3160</v>
          </cell>
          <cell r="AP1059">
            <v>5080</v>
          </cell>
          <cell r="AQ1059">
            <v>3640</v>
          </cell>
          <cell r="AR1059">
            <v>3640</v>
          </cell>
          <cell r="AS1059">
            <v>3640</v>
          </cell>
          <cell r="AT1059">
            <v>4060</v>
          </cell>
          <cell r="AU1059">
            <v>4777</v>
          </cell>
          <cell r="AV1059">
            <v>4060</v>
          </cell>
          <cell r="AW1059">
            <v>4060</v>
          </cell>
          <cell r="AX1059">
            <v>4060</v>
          </cell>
          <cell r="AY1059">
            <v>0</v>
          </cell>
          <cell r="AZ1059">
            <v>0</v>
          </cell>
          <cell r="BA1059">
            <v>0</v>
          </cell>
          <cell r="BB1059">
            <v>0</v>
          </cell>
          <cell r="BC1059">
            <v>0</v>
          </cell>
          <cell r="BD1059">
            <v>0</v>
          </cell>
          <cell r="BE1059">
            <v>0</v>
          </cell>
          <cell r="BF1059">
            <v>0</v>
          </cell>
          <cell r="BG1059">
            <v>0</v>
          </cell>
          <cell r="BH1059">
            <v>0</v>
          </cell>
          <cell r="BI1059">
            <v>0</v>
          </cell>
          <cell r="BJ1059">
            <v>0</v>
          </cell>
          <cell r="BK1059">
            <v>0</v>
          </cell>
        </row>
        <row r="1060">
          <cell r="L1060" t="str">
            <v>8011551.801102.LAUN</v>
          </cell>
          <cell r="M1060">
            <v>285</v>
          </cell>
          <cell r="N1060">
            <v>570</v>
          </cell>
          <cell r="O1060">
            <v>855</v>
          </cell>
          <cell r="P1060">
            <v>8820</v>
          </cell>
          <cell r="Q1060">
            <v>11025</v>
          </cell>
          <cell r="R1060">
            <v>13230</v>
          </cell>
          <cell r="S1060">
            <v>15435</v>
          </cell>
          <cell r="T1060">
            <v>17640</v>
          </cell>
          <cell r="U1060">
            <v>19845</v>
          </cell>
          <cell r="V1060">
            <v>22050</v>
          </cell>
          <cell r="W1060">
            <v>24255</v>
          </cell>
          <cell r="X1060">
            <v>26460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285</v>
          </cell>
          <cell r="AN1060">
            <v>285</v>
          </cell>
          <cell r="AO1060">
            <v>285</v>
          </cell>
          <cell r="AP1060">
            <v>7965</v>
          </cell>
          <cell r="AQ1060">
            <v>2205</v>
          </cell>
          <cell r="AR1060">
            <v>2205</v>
          </cell>
          <cell r="AS1060">
            <v>2205</v>
          </cell>
          <cell r="AT1060">
            <v>2205</v>
          </cell>
          <cell r="AU1060">
            <v>2205</v>
          </cell>
          <cell r="AV1060">
            <v>2205</v>
          </cell>
          <cell r="AW1060">
            <v>2205</v>
          </cell>
          <cell r="AX1060">
            <v>2205</v>
          </cell>
          <cell r="AY1060">
            <v>0</v>
          </cell>
          <cell r="AZ1060">
            <v>0</v>
          </cell>
          <cell r="BA1060">
            <v>0</v>
          </cell>
          <cell r="BB1060">
            <v>0</v>
          </cell>
          <cell r="BC1060">
            <v>0</v>
          </cell>
          <cell r="BD1060">
            <v>0</v>
          </cell>
          <cell r="BE1060">
            <v>0</v>
          </cell>
          <cell r="BF1060">
            <v>0</v>
          </cell>
          <cell r="BG1060">
            <v>0</v>
          </cell>
          <cell r="BH1060">
            <v>0</v>
          </cell>
          <cell r="BI1060">
            <v>0</v>
          </cell>
          <cell r="BJ1060">
            <v>0</v>
          </cell>
          <cell r="BK1060">
            <v>0</v>
          </cell>
        </row>
        <row r="1061">
          <cell r="L1061" t="str">
            <v>8011551.801102.LEAV</v>
          </cell>
          <cell r="M1061">
            <v>0</v>
          </cell>
          <cell r="N1061">
            <v>0</v>
          </cell>
          <cell r="O1061">
            <v>0</v>
          </cell>
          <cell r="P1061">
            <v>0</v>
          </cell>
          <cell r="Q1061">
            <v>0</v>
          </cell>
          <cell r="R1061">
            <v>0</v>
          </cell>
          <cell r="S1061">
            <v>0</v>
          </cell>
          <cell r="T1061">
            <v>0</v>
          </cell>
          <cell r="U1061">
            <v>0</v>
          </cell>
          <cell r="V1061">
            <v>0</v>
          </cell>
          <cell r="W1061">
            <v>0</v>
          </cell>
          <cell r="X1061">
            <v>67868</v>
          </cell>
          <cell r="Y1061">
            <v>0</v>
          </cell>
          <cell r="Z1061">
            <v>0</v>
          </cell>
          <cell r="AA1061">
            <v>0</v>
          </cell>
          <cell r="AB1061">
            <v>0</v>
          </cell>
          <cell r="AC1061">
            <v>0</v>
          </cell>
          <cell r="AD1061">
            <v>0</v>
          </cell>
          <cell r="AE1061">
            <v>0</v>
          </cell>
          <cell r="AF1061">
            <v>0</v>
          </cell>
          <cell r="AG1061">
            <v>0</v>
          </cell>
          <cell r="AH1061">
            <v>0</v>
          </cell>
          <cell r="AI1061">
            <v>0</v>
          </cell>
          <cell r="AJ1061">
            <v>302631</v>
          </cell>
          <cell r="AK1061">
            <v>458831</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67868</v>
          </cell>
          <cell r="AY1061">
            <v>0</v>
          </cell>
          <cell r="AZ1061">
            <v>0</v>
          </cell>
          <cell r="BA1061">
            <v>0</v>
          </cell>
          <cell r="BB1061">
            <v>0</v>
          </cell>
          <cell r="BC1061">
            <v>0</v>
          </cell>
          <cell r="BD1061">
            <v>0</v>
          </cell>
          <cell r="BE1061">
            <v>0</v>
          </cell>
          <cell r="BF1061">
            <v>0</v>
          </cell>
          <cell r="BG1061">
            <v>0</v>
          </cell>
          <cell r="BH1061">
            <v>0</v>
          </cell>
          <cell r="BI1061">
            <v>0</v>
          </cell>
          <cell r="BJ1061">
            <v>302631</v>
          </cell>
          <cell r="BK1061">
            <v>458831</v>
          </cell>
        </row>
        <row r="1062">
          <cell r="L1062" t="str">
            <v>8011551.801102.OT</v>
          </cell>
          <cell r="M1062">
            <v>3823</v>
          </cell>
          <cell r="N1062">
            <v>8101</v>
          </cell>
          <cell r="O1062">
            <v>12379</v>
          </cell>
          <cell r="P1062">
            <v>16771</v>
          </cell>
          <cell r="Q1062">
            <v>21560</v>
          </cell>
          <cell r="R1062">
            <v>26458</v>
          </cell>
          <cell r="S1062">
            <v>33775</v>
          </cell>
          <cell r="T1062">
            <v>38942</v>
          </cell>
          <cell r="U1062">
            <v>40852</v>
          </cell>
          <cell r="V1062">
            <v>40852</v>
          </cell>
          <cell r="W1062">
            <v>40852</v>
          </cell>
          <cell r="X1062">
            <v>40852</v>
          </cell>
          <cell r="Y1062">
            <v>5280.77</v>
          </cell>
          <cell r="Z1062">
            <v>10561.54</v>
          </cell>
          <cell r="AA1062">
            <v>15842.310000000001</v>
          </cell>
          <cell r="AB1062">
            <v>21123.08</v>
          </cell>
          <cell r="AC1062">
            <v>26403.850000000002</v>
          </cell>
          <cell r="AD1062">
            <v>31684.620000000003</v>
          </cell>
          <cell r="AE1062">
            <v>36965.380000000005</v>
          </cell>
          <cell r="AF1062">
            <v>36965.380000000005</v>
          </cell>
          <cell r="AG1062">
            <v>37868.380000000005</v>
          </cell>
          <cell r="AH1062">
            <v>37868.380000000005</v>
          </cell>
          <cell r="AI1062">
            <v>43868.380000000005</v>
          </cell>
          <cell r="AJ1062">
            <v>49868.380000000005</v>
          </cell>
          <cell r="AK1062">
            <v>7204</v>
          </cell>
          <cell r="AL1062">
            <v>0</v>
          </cell>
          <cell r="AM1062">
            <v>3823</v>
          </cell>
          <cell r="AN1062">
            <v>4278</v>
          </cell>
          <cell r="AO1062">
            <v>4278</v>
          </cell>
          <cell r="AP1062">
            <v>4392</v>
          </cell>
          <cell r="AQ1062">
            <v>4789</v>
          </cell>
          <cell r="AR1062">
            <v>4898</v>
          </cell>
          <cell r="AS1062">
            <v>7317</v>
          </cell>
          <cell r="AT1062">
            <v>5167</v>
          </cell>
          <cell r="AU1062">
            <v>1910</v>
          </cell>
          <cell r="AV1062">
            <v>0</v>
          </cell>
          <cell r="AW1062">
            <v>0</v>
          </cell>
          <cell r="AX1062">
            <v>0</v>
          </cell>
          <cell r="AY1062">
            <v>5280.77</v>
          </cell>
          <cell r="AZ1062">
            <v>5280.77</v>
          </cell>
          <cell r="BA1062">
            <v>5280.77</v>
          </cell>
          <cell r="BB1062">
            <v>5280.77</v>
          </cell>
          <cell r="BC1062">
            <v>5280.77</v>
          </cell>
          <cell r="BD1062">
            <v>5280.77</v>
          </cell>
          <cell r="BE1062">
            <v>5280.76</v>
          </cell>
          <cell r="BF1062">
            <v>0</v>
          </cell>
          <cell r="BG1062">
            <v>903</v>
          </cell>
          <cell r="BH1062">
            <v>0</v>
          </cell>
          <cell r="BI1062">
            <v>6000</v>
          </cell>
          <cell r="BJ1062">
            <v>6000</v>
          </cell>
          <cell r="BK1062">
            <v>7204</v>
          </cell>
        </row>
        <row r="1063">
          <cell r="L1063" t="str">
            <v>8011551.801102.SHIFT</v>
          </cell>
          <cell r="M1063">
            <v>0</v>
          </cell>
          <cell r="N1063">
            <v>40</v>
          </cell>
          <cell r="O1063">
            <v>470</v>
          </cell>
          <cell r="P1063">
            <v>530</v>
          </cell>
          <cell r="Q1063">
            <v>1390</v>
          </cell>
          <cell r="R1063">
            <v>2250</v>
          </cell>
          <cell r="S1063">
            <v>3280</v>
          </cell>
          <cell r="T1063">
            <v>4120</v>
          </cell>
          <cell r="U1063">
            <v>4980</v>
          </cell>
          <cell r="V1063">
            <v>5820</v>
          </cell>
          <cell r="W1063">
            <v>6270</v>
          </cell>
          <cell r="X1063">
            <v>7710</v>
          </cell>
          <cell r="Y1063">
            <v>0</v>
          </cell>
          <cell r="Z1063">
            <v>480</v>
          </cell>
          <cell r="AA1063">
            <v>1110</v>
          </cell>
          <cell r="AB1063">
            <v>1950</v>
          </cell>
          <cell r="AC1063">
            <v>2520</v>
          </cell>
          <cell r="AD1063">
            <v>3090</v>
          </cell>
          <cell r="AE1063">
            <v>3930</v>
          </cell>
          <cell r="AF1063">
            <v>4620</v>
          </cell>
          <cell r="AG1063">
            <v>5350</v>
          </cell>
          <cell r="AH1063">
            <v>6160</v>
          </cell>
          <cell r="AI1063">
            <v>6640</v>
          </cell>
          <cell r="AJ1063">
            <v>6880</v>
          </cell>
          <cell r="AK1063">
            <v>1390</v>
          </cell>
          <cell r="AL1063">
            <v>0</v>
          </cell>
          <cell r="AM1063">
            <v>0</v>
          </cell>
          <cell r="AN1063">
            <v>40</v>
          </cell>
          <cell r="AO1063">
            <v>430</v>
          </cell>
          <cell r="AP1063">
            <v>60</v>
          </cell>
          <cell r="AQ1063">
            <v>860</v>
          </cell>
          <cell r="AR1063">
            <v>860</v>
          </cell>
          <cell r="AS1063">
            <v>1030</v>
          </cell>
          <cell r="AT1063">
            <v>840</v>
          </cell>
          <cell r="AU1063">
            <v>860</v>
          </cell>
          <cell r="AV1063">
            <v>840</v>
          </cell>
          <cell r="AW1063">
            <v>450</v>
          </cell>
          <cell r="AX1063">
            <v>1440</v>
          </cell>
          <cell r="AY1063">
            <v>0</v>
          </cell>
          <cell r="AZ1063">
            <v>480</v>
          </cell>
          <cell r="BA1063">
            <v>630</v>
          </cell>
          <cell r="BB1063">
            <v>840</v>
          </cell>
          <cell r="BC1063">
            <v>570</v>
          </cell>
          <cell r="BD1063">
            <v>570</v>
          </cell>
          <cell r="BE1063">
            <v>840</v>
          </cell>
          <cell r="BF1063">
            <v>690</v>
          </cell>
          <cell r="BG1063">
            <v>730</v>
          </cell>
          <cell r="BH1063">
            <v>810</v>
          </cell>
          <cell r="BI1063">
            <v>480</v>
          </cell>
          <cell r="BJ1063">
            <v>240</v>
          </cell>
          <cell r="BK1063">
            <v>1390</v>
          </cell>
        </row>
        <row r="1064">
          <cell r="L1064" t="str">
            <v>8011551.801102.OTH</v>
          </cell>
          <cell r="M1064">
            <v>708</v>
          </cell>
          <cell r="N1064">
            <v>1416</v>
          </cell>
          <cell r="O1064">
            <v>2124</v>
          </cell>
          <cell r="P1064">
            <v>2832</v>
          </cell>
          <cell r="Q1064">
            <v>3540</v>
          </cell>
          <cell r="R1064">
            <v>4248</v>
          </cell>
          <cell r="S1064">
            <v>4956</v>
          </cell>
          <cell r="T1064">
            <v>5664</v>
          </cell>
          <cell r="U1064">
            <v>6372</v>
          </cell>
          <cell r="V1064">
            <v>7080</v>
          </cell>
          <cell r="W1064">
            <v>7788</v>
          </cell>
          <cell r="X1064">
            <v>8496</v>
          </cell>
          <cell r="Y1064">
            <v>0</v>
          </cell>
          <cell r="Z1064">
            <v>0</v>
          </cell>
          <cell r="AA1064">
            <v>0</v>
          </cell>
          <cell r="AB1064">
            <v>0</v>
          </cell>
          <cell r="AC1064">
            <v>0</v>
          </cell>
          <cell r="AD1064">
            <v>0</v>
          </cell>
          <cell r="AE1064">
            <v>0</v>
          </cell>
          <cell r="AF1064">
            <v>0</v>
          </cell>
          <cell r="AG1064">
            <v>0</v>
          </cell>
          <cell r="AH1064">
            <v>0</v>
          </cell>
          <cell r="AI1064">
            <v>0</v>
          </cell>
          <cell r="AJ1064">
            <v>0</v>
          </cell>
          <cell r="AK1064">
            <v>0</v>
          </cell>
          <cell r="AL1064">
            <v>0</v>
          </cell>
          <cell r="AM1064">
            <v>708</v>
          </cell>
          <cell r="AN1064">
            <v>708</v>
          </cell>
          <cell r="AO1064">
            <v>708</v>
          </cell>
          <cell r="AP1064">
            <v>708</v>
          </cell>
          <cell r="AQ1064">
            <v>708</v>
          </cell>
          <cell r="AR1064">
            <v>708</v>
          </cell>
          <cell r="AS1064">
            <v>708</v>
          </cell>
          <cell r="AT1064">
            <v>708</v>
          </cell>
          <cell r="AU1064">
            <v>708</v>
          </cell>
          <cell r="AV1064">
            <v>708</v>
          </cell>
          <cell r="AW1064">
            <v>708</v>
          </cell>
          <cell r="AX1064">
            <v>708</v>
          </cell>
          <cell r="AY1064">
            <v>0</v>
          </cell>
          <cell r="AZ1064">
            <v>0</v>
          </cell>
          <cell r="BA1064">
            <v>0</v>
          </cell>
          <cell r="BB1064">
            <v>0</v>
          </cell>
          <cell r="BC1064">
            <v>0</v>
          </cell>
          <cell r="BD1064">
            <v>0</v>
          </cell>
          <cell r="BE1064">
            <v>0</v>
          </cell>
          <cell r="BF1064">
            <v>0</v>
          </cell>
          <cell r="BG1064">
            <v>0</v>
          </cell>
          <cell r="BH1064">
            <v>0</v>
          </cell>
          <cell r="BI1064">
            <v>0</v>
          </cell>
          <cell r="BJ1064">
            <v>0</v>
          </cell>
          <cell r="BK1064">
            <v>0</v>
          </cell>
        </row>
        <row r="1065">
          <cell r="L1065" t="str">
            <v>8011551.801102.PF</v>
          </cell>
          <cell r="M1065">
            <v>6828</v>
          </cell>
          <cell r="N1065">
            <v>13656</v>
          </cell>
          <cell r="O1065">
            <v>20484</v>
          </cell>
          <cell r="P1065">
            <v>32073</v>
          </cell>
          <cell r="Q1065">
            <v>40091</v>
          </cell>
          <cell r="R1065">
            <v>48109</v>
          </cell>
          <cell r="S1065">
            <v>56127</v>
          </cell>
          <cell r="T1065">
            <v>64355</v>
          </cell>
          <cell r="U1065">
            <v>72943</v>
          </cell>
          <cell r="V1065">
            <v>81171</v>
          </cell>
          <cell r="W1065">
            <v>89399</v>
          </cell>
          <cell r="X1065">
            <v>97627</v>
          </cell>
          <cell r="Y1065">
            <v>8957</v>
          </cell>
          <cell r="Z1065">
            <v>17914</v>
          </cell>
          <cell r="AA1065">
            <v>26871</v>
          </cell>
          <cell r="AB1065">
            <v>35828</v>
          </cell>
          <cell r="AC1065">
            <v>44785</v>
          </cell>
          <cell r="AD1065">
            <v>53742</v>
          </cell>
          <cell r="AE1065">
            <v>62699</v>
          </cell>
          <cell r="AF1065">
            <v>71656</v>
          </cell>
          <cell r="AG1065">
            <v>81338</v>
          </cell>
          <cell r="AH1065">
            <v>91020</v>
          </cell>
          <cell r="AI1065">
            <v>99977</v>
          </cell>
          <cell r="AJ1065">
            <v>108934</v>
          </cell>
          <cell r="AK1065">
            <v>10578</v>
          </cell>
          <cell r="AL1065">
            <v>0</v>
          </cell>
          <cell r="AM1065">
            <v>6828</v>
          </cell>
          <cell r="AN1065">
            <v>6828</v>
          </cell>
          <cell r="AO1065">
            <v>6828</v>
          </cell>
          <cell r="AP1065">
            <v>11589</v>
          </cell>
          <cell r="AQ1065">
            <v>8018</v>
          </cell>
          <cell r="AR1065">
            <v>8018</v>
          </cell>
          <cell r="AS1065">
            <v>8018</v>
          </cell>
          <cell r="AT1065">
            <v>8228</v>
          </cell>
          <cell r="AU1065">
            <v>8588</v>
          </cell>
          <cell r="AV1065">
            <v>8228</v>
          </cell>
          <cell r="AW1065">
            <v>8228</v>
          </cell>
          <cell r="AX1065">
            <v>8228</v>
          </cell>
          <cell r="AY1065">
            <v>8957</v>
          </cell>
          <cell r="AZ1065">
            <v>8957</v>
          </cell>
          <cell r="BA1065">
            <v>8957</v>
          </cell>
          <cell r="BB1065">
            <v>8957</v>
          </cell>
          <cell r="BC1065">
            <v>8957</v>
          </cell>
          <cell r="BD1065">
            <v>8957</v>
          </cell>
          <cell r="BE1065">
            <v>8957</v>
          </cell>
          <cell r="BF1065">
            <v>8957</v>
          </cell>
          <cell r="BG1065">
            <v>9682</v>
          </cell>
          <cell r="BH1065">
            <v>9682</v>
          </cell>
          <cell r="BI1065">
            <v>8957</v>
          </cell>
          <cell r="BJ1065">
            <v>8957</v>
          </cell>
          <cell r="BK1065">
            <v>10578</v>
          </cell>
        </row>
        <row r="1066">
          <cell r="L1066" t="str">
            <v>8011551.801102.TEA</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G1066">
            <v>0</v>
          </cell>
          <cell r="BH1066">
            <v>0</v>
          </cell>
          <cell r="BI1066">
            <v>0</v>
          </cell>
          <cell r="BJ1066">
            <v>0</v>
          </cell>
          <cell r="BK1066">
            <v>0</v>
          </cell>
        </row>
        <row r="1067">
          <cell r="L1067" t="str">
            <v>8011551.803301</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G1067">
            <v>0</v>
          </cell>
          <cell r="BH1067">
            <v>0</v>
          </cell>
          <cell r="BI1067">
            <v>0</v>
          </cell>
          <cell r="BJ1067">
            <v>0</v>
          </cell>
          <cell r="BK1067">
            <v>0</v>
          </cell>
        </row>
        <row r="1068">
          <cell r="L1068" t="str">
            <v>8011551.803302</v>
          </cell>
          <cell r="M1068">
            <v>39373.93</v>
          </cell>
          <cell r="N1068">
            <v>165597.47</v>
          </cell>
          <cell r="O1068">
            <v>324452.76</v>
          </cell>
          <cell r="P1068">
            <v>483308.05000000005</v>
          </cell>
          <cell r="Q1068">
            <v>642163.34000000008</v>
          </cell>
          <cell r="R1068">
            <v>801018.63000000012</v>
          </cell>
          <cell r="S1068">
            <v>959873.93000000017</v>
          </cell>
          <cell r="T1068">
            <v>1174411.9500000002</v>
          </cell>
          <cell r="U1068">
            <v>1388949.9700000002</v>
          </cell>
          <cell r="V1068">
            <v>1603487.9900000002</v>
          </cell>
          <cell r="W1068">
            <v>1818026.0100000002</v>
          </cell>
          <cell r="X1068">
            <v>2064059.0800000003</v>
          </cell>
          <cell r="Y1068">
            <v>75682.17</v>
          </cell>
          <cell r="Z1068">
            <v>151364.34</v>
          </cell>
          <cell r="AA1068">
            <v>227046.51</v>
          </cell>
          <cell r="AB1068">
            <v>302728.68</v>
          </cell>
          <cell r="AC1068">
            <v>378410.85</v>
          </cell>
          <cell r="AD1068">
            <v>454093.01999999996</v>
          </cell>
          <cell r="AE1068">
            <v>452566.11</v>
          </cell>
          <cell r="AF1068">
            <v>550256.17999999993</v>
          </cell>
          <cell r="AG1068">
            <v>647946.25</v>
          </cell>
          <cell r="AH1068">
            <v>1939547.52</v>
          </cell>
          <cell r="AI1068">
            <v>2037237.59</v>
          </cell>
          <cell r="AJ1068">
            <v>2134927.66</v>
          </cell>
          <cell r="AK1068">
            <v>1271025</v>
          </cell>
          <cell r="AL1068">
            <v>0</v>
          </cell>
          <cell r="AM1068">
            <v>39373.93</v>
          </cell>
          <cell r="AN1068">
            <v>126223.54</v>
          </cell>
          <cell r="AO1068">
            <v>158855.29</v>
          </cell>
          <cell r="AP1068">
            <v>158855.29</v>
          </cell>
          <cell r="AQ1068">
            <v>158855.29</v>
          </cell>
          <cell r="AR1068">
            <v>158855.29</v>
          </cell>
          <cell r="AS1068">
            <v>158855.29999999999</v>
          </cell>
          <cell r="AT1068">
            <v>214538.02</v>
          </cell>
          <cell r="AU1068">
            <v>214538.02</v>
          </cell>
          <cell r="AV1068">
            <v>214538.02</v>
          </cell>
          <cell r="AW1068">
            <v>214538.02</v>
          </cell>
          <cell r="AX1068">
            <v>246033.07</v>
          </cell>
          <cell r="AY1068">
            <v>75682.17</v>
          </cell>
          <cell r="AZ1068">
            <v>75682.17</v>
          </cell>
          <cell r="BA1068">
            <v>75682.17</v>
          </cell>
          <cell r="BB1068">
            <v>75682.17</v>
          </cell>
          <cell r="BC1068">
            <v>75682.17</v>
          </cell>
          <cell r="BD1068">
            <v>75682.17</v>
          </cell>
          <cell r="BE1068">
            <v>-1526.91</v>
          </cell>
          <cell r="BF1068">
            <v>97690.07</v>
          </cell>
          <cell r="BG1068">
            <v>97690.07</v>
          </cell>
          <cell r="BH1068">
            <v>1291601.27</v>
          </cell>
          <cell r="BI1068">
            <v>97690.07</v>
          </cell>
          <cell r="BJ1068">
            <v>97690.07</v>
          </cell>
          <cell r="BK1068">
            <v>1271025</v>
          </cell>
        </row>
        <row r="1069">
          <cell r="L1069" t="str">
            <v>8011551.803303</v>
          </cell>
          <cell r="M1069">
            <v>11170</v>
          </cell>
          <cell r="N1069">
            <v>72910</v>
          </cell>
          <cell r="O1069">
            <v>134650</v>
          </cell>
          <cell r="P1069">
            <v>196390</v>
          </cell>
          <cell r="Q1069">
            <v>258130</v>
          </cell>
          <cell r="R1069">
            <v>319870</v>
          </cell>
          <cell r="S1069">
            <v>651919.90999999992</v>
          </cell>
          <cell r="T1069">
            <v>725174.90999999992</v>
          </cell>
          <cell r="U1069">
            <v>798429.90999999992</v>
          </cell>
          <cell r="V1069">
            <v>1074995.8599999999</v>
          </cell>
          <cell r="W1069">
            <v>1148250.8599999999</v>
          </cell>
          <cell r="X1069">
            <v>702044.85999999987</v>
          </cell>
          <cell r="Y1069">
            <v>40493</v>
          </cell>
          <cell r="Z1069">
            <v>80986</v>
          </cell>
          <cell r="AA1069">
            <v>121479</v>
          </cell>
          <cell r="AB1069">
            <v>161972</v>
          </cell>
          <cell r="AC1069">
            <v>202465</v>
          </cell>
          <cell r="AD1069">
            <v>242958</v>
          </cell>
          <cell r="AE1069">
            <v>309442.5</v>
          </cell>
          <cell r="AF1069">
            <v>328068.7</v>
          </cell>
          <cell r="AG1069">
            <v>346694.9</v>
          </cell>
          <cell r="AH1069">
            <v>365321.10000000003</v>
          </cell>
          <cell r="AI1069">
            <v>383947.30000000005</v>
          </cell>
          <cell r="AJ1069">
            <v>402573.50000000006</v>
          </cell>
          <cell r="AK1069">
            <v>681390</v>
          </cell>
          <cell r="AL1069">
            <v>0</v>
          </cell>
          <cell r="AM1069">
            <v>11170</v>
          </cell>
          <cell r="AN1069">
            <v>61740</v>
          </cell>
          <cell r="AO1069">
            <v>61740</v>
          </cell>
          <cell r="AP1069">
            <v>61740</v>
          </cell>
          <cell r="AQ1069">
            <v>61740</v>
          </cell>
          <cell r="AR1069">
            <v>61740</v>
          </cell>
          <cell r="AS1069">
            <v>332049.90999999997</v>
          </cell>
          <cell r="AT1069">
            <v>73255</v>
          </cell>
          <cell r="AU1069">
            <v>73255</v>
          </cell>
          <cell r="AV1069">
            <v>276565.95</v>
          </cell>
          <cell r="AW1069">
            <v>73255</v>
          </cell>
          <cell r="AX1069">
            <v>-446206</v>
          </cell>
          <cell r="AY1069">
            <v>40493</v>
          </cell>
          <cell r="AZ1069">
            <v>40493</v>
          </cell>
          <cell r="BA1069">
            <v>40493</v>
          </cell>
          <cell r="BB1069">
            <v>40493</v>
          </cell>
          <cell r="BC1069">
            <v>40493</v>
          </cell>
          <cell r="BD1069">
            <v>40493</v>
          </cell>
          <cell r="BE1069">
            <v>66484.5</v>
          </cell>
          <cell r="BF1069">
            <v>18626.2</v>
          </cell>
          <cell r="BG1069">
            <v>18626.2</v>
          </cell>
          <cell r="BH1069">
            <v>18626.2</v>
          </cell>
          <cell r="BI1069">
            <v>18626.2</v>
          </cell>
          <cell r="BJ1069">
            <v>18626.2</v>
          </cell>
          <cell r="BK1069">
            <v>681390</v>
          </cell>
        </row>
        <row r="1070">
          <cell r="L1070" t="str">
            <v>8011551.802001</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G1070">
            <v>0</v>
          </cell>
          <cell r="BH1070">
            <v>0</v>
          </cell>
          <cell r="BI1070">
            <v>0</v>
          </cell>
          <cell r="BJ1070">
            <v>0</v>
          </cell>
          <cell r="BK1070">
            <v>0</v>
          </cell>
        </row>
        <row r="1071">
          <cell r="L1071" t="str">
            <v>8011551.803901</v>
          </cell>
          <cell r="M1071">
            <v>8185</v>
          </cell>
          <cell r="N1071">
            <v>17007</v>
          </cell>
          <cell r="O1071">
            <v>27318</v>
          </cell>
          <cell r="P1071">
            <v>37558</v>
          </cell>
          <cell r="Q1071">
            <v>57085</v>
          </cell>
          <cell r="R1071">
            <v>83297</v>
          </cell>
          <cell r="S1071">
            <v>93376</v>
          </cell>
          <cell r="T1071">
            <v>103669</v>
          </cell>
          <cell r="U1071">
            <v>334757.23</v>
          </cell>
          <cell r="V1071">
            <v>1796940.46</v>
          </cell>
          <cell r="W1071">
            <v>2173792.14</v>
          </cell>
          <cell r="X1071">
            <v>2184203.14</v>
          </cell>
          <cell r="Y1071">
            <v>782496</v>
          </cell>
          <cell r="Z1071">
            <v>970871.89</v>
          </cell>
          <cell r="AA1071">
            <v>980446.89</v>
          </cell>
          <cell r="AB1071">
            <v>905164.32000000007</v>
          </cell>
          <cell r="AC1071">
            <v>913980.32000000007</v>
          </cell>
          <cell r="AD1071">
            <v>927235.32000000007</v>
          </cell>
          <cell r="AE1071">
            <v>939634.32000000007</v>
          </cell>
          <cell r="AF1071">
            <v>958262.32000000007</v>
          </cell>
          <cell r="AG1071">
            <v>1173172.1700000002</v>
          </cell>
          <cell r="AH1071">
            <v>3197798.66</v>
          </cell>
          <cell r="AI1071">
            <v>3209245.66</v>
          </cell>
          <cell r="AJ1071">
            <v>3909061.12</v>
          </cell>
          <cell r="AK1071">
            <v>11507</v>
          </cell>
          <cell r="AL1071">
            <v>0</v>
          </cell>
          <cell r="AM1071">
            <v>8185</v>
          </cell>
          <cell r="AN1071">
            <v>8822</v>
          </cell>
          <cell r="AO1071">
            <v>10311</v>
          </cell>
          <cell r="AP1071">
            <v>10240</v>
          </cell>
          <cell r="AQ1071">
            <v>19527</v>
          </cell>
          <cell r="AR1071">
            <v>26212</v>
          </cell>
          <cell r="AS1071">
            <v>10079</v>
          </cell>
          <cell r="AT1071">
            <v>10293</v>
          </cell>
          <cell r="AU1071">
            <v>231088.23</v>
          </cell>
          <cell r="AV1071">
            <v>1462183.23</v>
          </cell>
          <cell r="AW1071">
            <v>376851.68</v>
          </cell>
          <cell r="AX1071">
            <v>10411</v>
          </cell>
          <cell r="AY1071">
            <v>782496</v>
          </cell>
          <cell r="AZ1071">
            <v>188375.89</v>
          </cell>
          <cell r="BA1071">
            <v>9575</v>
          </cell>
          <cell r="BB1071">
            <v>-75282.570000000007</v>
          </cell>
          <cell r="BC1071">
            <v>8816</v>
          </cell>
          <cell r="BD1071">
            <v>13255</v>
          </cell>
          <cell r="BE1071">
            <v>12399</v>
          </cell>
          <cell r="BF1071">
            <v>18628</v>
          </cell>
          <cell r="BG1071">
            <v>214909.85</v>
          </cell>
          <cell r="BH1071">
            <v>2024626.49</v>
          </cell>
          <cell r="BI1071">
            <v>11447</v>
          </cell>
          <cell r="BJ1071">
            <v>699815.46</v>
          </cell>
          <cell r="BK1071">
            <v>11507</v>
          </cell>
        </row>
        <row r="1072">
          <cell r="L1072" t="str">
            <v>8011551.803902</v>
          </cell>
          <cell r="M1072">
            <v>20658</v>
          </cell>
          <cell r="N1072">
            <v>41391</v>
          </cell>
          <cell r="O1072">
            <v>62124</v>
          </cell>
          <cell r="P1072">
            <v>83023</v>
          </cell>
          <cell r="Q1072">
            <v>104151</v>
          </cell>
          <cell r="R1072">
            <v>125874</v>
          </cell>
          <cell r="S1072">
            <v>146692</v>
          </cell>
          <cell r="T1072">
            <v>168671</v>
          </cell>
          <cell r="U1072">
            <v>190650</v>
          </cell>
          <cell r="V1072">
            <v>212629</v>
          </cell>
          <cell r="W1072">
            <v>234608</v>
          </cell>
          <cell r="X1072">
            <v>256587</v>
          </cell>
          <cell r="Y1072">
            <v>23101</v>
          </cell>
          <cell r="Z1072">
            <v>46202</v>
          </cell>
          <cell r="AA1072">
            <v>69609</v>
          </cell>
          <cell r="AB1072">
            <v>93097</v>
          </cell>
          <cell r="AC1072">
            <v>117145</v>
          </cell>
          <cell r="AD1072">
            <v>141675</v>
          </cell>
          <cell r="AE1072">
            <v>165255</v>
          </cell>
          <cell r="AF1072">
            <v>190376</v>
          </cell>
          <cell r="AG1072">
            <v>215567</v>
          </cell>
          <cell r="AH1072">
            <v>240758</v>
          </cell>
          <cell r="AI1072">
            <v>266175</v>
          </cell>
          <cell r="AJ1072">
            <v>291592</v>
          </cell>
          <cell r="AK1072">
            <v>4265127</v>
          </cell>
          <cell r="AL1072">
            <v>0</v>
          </cell>
          <cell r="AM1072">
            <v>20658</v>
          </cell>
          <cell r="AN1072">
            <v>20733</v>
          </cell>
          <cell r="AO1072">
            <v>20733</v>
          </cell>
          <cell r="AP1072">
            <v>20899</v>
          </cell>
          <cell r="AQ1072">
            <v>21128</v>
          </cell>
          <cell r="AR1072">
            <v>21723</v>
          </cell>
          <cell r="AS1072">
            <v>20818</v>
          </cell>
          <cell r="AT1072">
            <v>21979</v>
          </cell>
          <cell r="AU1072">
            <v>21979</v>
          </cell>
          <cell r="AV1072">
            <v>21979</v>
          </cell>
          <cell r="AW1072">
            <v>21979</v>
          </cell>
          <cell r="AX1072">
            <v>21979</v>
          </cell>
          <cell r="AY1072">
            <v>23101</v>
          </cell>
          <cell r="AZ1072">
            <v>23101</v>
          </cell>
          <cell r="BA1072">
            <v>23407</v>
          </cell>
          <cell r="BB1072">
            <v>23488</v>
          </cell>
          <cell r="BC1072">
            <v>24048</v>
          </cell>
          <cell r="BD1072">
            <v>24530</v>
          </cell>
          <cell r="BE1072">
            <v>23580</v>
          </cell>
          <cell r="BF1072">
            <v>25121</v>
          </cell>
          <cell r="BG1072">
            <v>25191</v>
          </cell>
          <cell r="BH1072">
            <v>25191</v>
          </cell>
          <cell r="BI1072">
            <v>25417</v>
          </cell>
          <cell r="BJ1072">
            <v>25417</v>
          </cell>
          <cell r="BK1072">
            <v>4265127</v>
          </cell>
        </row>
        <row r="1073">
          <cell r="L1073" t="str">
            <v>8011551.803903</v>
          </cell>
          <cell r="M1073">
            <v>2871</v>
          </cell>
          <cell r="N1073">
            <v>13460.15</v>
          </cell>
          <cell r="O1073">
            <v>15201.15</v>
          </cell>
          <cell r="P1073">
            <v>15201.15</v>
          </cell>
          <cell r="Q1073">
            <v>15659.15</v>
          </cell>
          <cell r="R1073">
            <v>19093.150000000001</v>
          </cell>
          <cell r="S1073">
            <v>21599.15</v>
          </cell>
          <cell r="T1073">
            <v>34956.15</v>
          </cell>
          <cell r="U1073">
            <v>44140.93</v>
          </cell>
          <cell r="V1073">
            <v>47190.93</v>
          </cell>
          <cell r="W1073">
            <v>47190.93</v>
          </cell>
          <cell r="X1073">
            <v>47930.93</v>
          </cell>
          <cell r="Y1073">
            <v>2460</v>
          </cell>
          <cell r="Z1073">
            <v>2771</v>
          </cell>
          <cell r="AA1073">
            <v>5606</v>
          </cell>
          <cell r="AB1073">
            <v>9525</v>
          </cell>
          <cell r="AC1073">
            <v>18375</v>
          </cell>
          <cell r="AD1073">
            <v>18939</v>
          </cell>
          <cell r="AE1073">
            <v>23477</v>
          </cell>
          <cell r="AF1073">
            <v>29298</v>
          </cell>
          <cell r="AG1073">
            <v>41735</v>
          </cell>
          <cell r="AH1073">
            <v>44500</v>
          </cell>
          <cell r="AI1073">
            <v>51832</v>
          </cell>
          <cell r="AJ1073">
            <v>54381</v>
          </cell>
          <cell r="AK1073">
            <v>0</v>
          </cell>
          <cell r="AL1073">
            <v>0</v>
          </cell>
          <cell r="AM1073">
            <v>2871</v>
          </cell>
          <cell r="AN1073">
            <v>10589.15</v>
          </cell>
          <cell r="AO1073">
            <v>1741</v>
          </cell>
          <cell r="AP1073">
            <v>0</v>
          </cell>
          <cell r="AQ1073">
            <v>458</v>
          </cell>
          <cell r="AR1073">
            <v>3434</v>
          </cell>
          <cell r="AS1073">
            <v>2506</v>
          </cell>
          <cell r="AT1073">
            <v>13357</v>
          </cell>
          <cell r="AU1073">
            <v>9184.7800000000007</v>
          </cell>
          <cell r="AV1073">
            <v>3050</v>
          </cell>
          <cell r="AW1073">
            <v>0</v>
          </cell>
          <cell r="AX1073">
            <v>740</v>
          </cell>
          <cell r="AY1073">
            <v>2460</v>
          </cell>
          <cell r="AZ1073">
            <v>311</v>
          </cell>
          <cell r="BA1073">
            <v>2835</v>
          </cell>
          <cell r="BB1073">
            <v>3919</v>
          </cell>
          <cell r="BC1073">
            <v>8850</v>
          </cell>
          <cell r="BD1073">
            <v>564</v>
          </cell>
          <cell r="BE1073">
            <v>4538</v>
          </cell>
          <cell r="BF1073">
            <v>5821</v>
          </cell>
          <cell r="BG1073">
            <v>12437</v>
          </cell>
          <cell r="BH1073">
            <v>2765</v>
          </cell>
          <cell r="BI1073">
            <v>7332</v>
          </cell>
          <cell r="BJ1073">
            <v>2549</v>
          </cell>
          <cell r="BK1073">
            <v>0</v>
          </cell>
        </row>
        <row r="1074">
          <cell r="L1074" t="str">
            <v>8011551.803904</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G1074">
            <v>0</v>
          </cell>
          <cell r="BH1074">
            <v>0</v>
          </cell>
          <cell r="BI1074">
            <v>0</v>
          </cell>
          <cell r="BJ1074">
            <v>0</v>
          </cell>
          <cell r="BK1074">
            <v>0</v>
          </cell>
        </row>
        <row r="1075">
          <cell r="L1075" t="str">
            <v>8011551.803905</v>
          </cell>
          <cell r="M1075">
            <v>11100</v>
          </cell>
          <cell r="N1075">
            <v>22200</v>
          </cell>
          <cell r="O1075">
            <v>33300</v>
          </cell>
          <cell r="P1075">
            <v>44400</v>
          </cell>
          <cell r="Q1075">
            <v>55500</v>
          </cell>
          <cell r="R1075">
            <v>66600</v>
          </cell>
          <cell r="S1075">
            <v>77700</v>
          </cell>
          <cell r="T1075">
            <v>88800</v>
          </cell>
          <cell r="U1075">
            <v>99900</v>
          </cell>
          <cell r="V1075">
            <v>111000</v>
          </cell>
          <cell r="W1075">
            <v>122100</v>
          </cell>
          <cell r="X1075">
            <v>133200</v>
          </cell>
          <cell r="Y1075">
            <v>0</v>
          </cell>
          <cell r="Z1075">
            <v>0</v>
          </cell>
          <cell r="AA1075">
            <v>0</v>
          </cell>
          <cell r="AB1075">
            <v>0</v>
          </cell>
          <cell r="AC1075">
            <v>0</v>
          </cell>
          <cell r="AD1075">
            <v>0</v>
          </cell>
          <cell r="AE1075">
            <v>0</v>
          </cell>
          <cell r="AF1075">
            <v>0</v>
          </cell>
          <cell r="AG1075">
            <v>7987</v>
          </cell>
          <cell r="AH1075">
            <v>7987</v>
          </cell>
          <cell r="AI1075">
            <v>7987</v>
          </cell>
          <cell r="AJ1075">
            <v>7987</v>
          </cell>
          <cell r="AK1075">
            <v>0</v>
          </cell>
          <cell r="AL1075">
            <v>0</v>
          </cell>
          <cell r="AM1075">
            <v>11100</v>
          </cell>
          <cell r="AN1075">
            <v>11100</v>
          </cell>
          <cell r="AO1075">
            <v>11100</v>
          </cell>
          <cell r="AP1075">
            <v>11100</v>
          </cell>
          <cell r="AQ1075">
            <v>11100</v>
          </cell>
          <cell r="AR1075">
            <v>11100</v>
          </cell>
          <cell r="AS1075">
            <v>11100</v>
          </cell>
          <cell r="AT1075">
            <v>11100</v>
          </cell>
          <cell r="AU1075">
            <v>11100</v>
          </cell>
          <cell r="AV1075">
            <v>11100</v>
          </cell>
          <cell r="AW1075">
            <v>11100</v>
          </cell>
          <cell r="AX1075">
            <v>11100</v>
          </cell>
          <cell r="AY1075">
            <v>0</v>
          </cell>
          <cell r="AZ1075">
            <v>0</v>
          </cell>
          <cell r="BA1075">
            <v>0</v>
          </cell>
          <cell r="BB1075">
            <v>0</v>
          </cell>
          <cell r="BC1075">
            <v>0</v>
          </cell>
          <cell r="BD1075">
            <v>0</v>
          </cell>
          <cell r="BE1075">
            <v>0</v>
          </cell>
          <cell r="BF1075">
            <v>0</v>
          </cell>
          <cell r="BG1075">
            <v>7987</v>
          </cell>
          <cell r="BH1075">
            <v>0</v>
          </cell>
          <cell r="BI1075">
            <v>0</v>
          </cell>
          <cell r="BJ1075">
            <v>0</v>
          </cell>
          <cell r="BK1075">
            <v>0</v>
          </cell>
        </row>
        <row r="1076">
          <cell r="L1076" t="str">
            <v>8011551.804301</v>
          </cell>
          <cell r="M1076">
            <v>0</v>
          </cell>
          <cell r="N1076">
            <v>0</v>
          </cell>
          <cell r="O1076">
            <v>0</v>
          </cell>
          <cell r="P1076">
            <v>0</v>
          </cell>
          <cell r="Q1076">
            <v>0</v>
          </cell>
          <cell r="R1076">
            <v>0</v>
          </cell>
          <cell r="S1076">
            <v>0</v>
          </cell>
          <cell r="T1076">
            <v>9952</v>
          </cell>
          <cell r="U1076">
            <v>9952</v>
          </cell>
          <cell r="V1076">
            <v>9952</v>
          </cell>
          <cell r="W1076">
            <v>9952</v>
          </cell>
          <cell r="X1076">
            <v>9952</v>
          </cell>
          <cell r="Y1076">
            <v>0</v>
          </cell>
          <cell r="Z1076">
            <v>0</v>
          </cell>
          <cell r="AA1076">
            <v>0</v>
          </cell>
          <cell r="AB1076">
            <v>0</v>
          </cell>
          <cell r="AC1076">
            <v>0</v>
          </cell>
          <cell r="AD1076">
            <v>0</v>
          </cell>
          <cell r="AE1076">
            <v>24521</v>
          </cell>
          <cell r="AF1076">
            <v>24521</v>
          </cell>
          <cell r="AG1076">
            <v>24521</v>
          </cell>
          <cell r="AH1076">
            <v>24521</v>
          </cell>
          <cell r="AI1076">
            <v>24521</v>
          </cell>
          <cell r="AJ1076">
            <v>24521</v>
          </cell>
          <cell r="AK1076">
            <v>0</v>
          </cell>
          <cell r="AL1076">
            <v>0</v>
          </cell>
          <cell r="AM1076">
            <v>0</v>
          </cell>
          <cell r="AN1076">
            <v>0</v>
          </cell>
          <cell r="AO1076">
            <v>0</v>
          </cell>
          <cell r="AP1076">
            <v>0</v>
          </cell>
          <cell r="AQ1076">
            <v>0</v>
          </cell>
          <cell r="AR1076">
            <v>0</v>
          </cell>
          <cell r="AS1076">
            <v>0</v>
          </cell>
          <cell r="AT1076">
            <v>9952</v>
          </cell>
          <cell r="AU1076">
            <v>0</v>
          </cell>
          <cell r="AV1076">
            <v>0</v>
          </cell>
          <cell r="AW1076">
            <v>0</v>
          </cell>
          <cell r="AX1076">
            <v>0</v>
          </cell>
          <cell r="AY1076">
            <v>0</v>
          </cell>
          <cell r="AZ1076">
            <v>0</v>
          </cell>
          <cell r="BA1076">
            <v>0</v>
          </cell>
          <cell r="BB1076">
            <v>0</v>
          </cell>
          <cell r="BC1076">
            <v>0</v>
          </cell>
          <cell r="BD1076">
            <v>0</v>
          </cell>
          <cell r="BE1076">
            <v>24521</v>
          </cell>
          <cell r="BF1076">
            <v>0</v>
          </cell>
          <cell r="BG1076">
            <v>0</v>
          </cell>
          <cell r="BH1076">
            <v>0</v>
          </cell>
          <cell r="BI1076">
            <v>0</v>
          </cell>
          <cell r="BJ1076">
            <v>0</v>
          </cell>
          <cell r="BK1076">
            <v>0</v>
          </cell>
        </row>
        <row r="1077">
          <cell r="L1077" t="str">
            <v>8011551.803907</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cell r="AO1077">
            <v>0</v>
          </cell>
          <cell r="AP1077">
            <v>0</v>
          </cell>
          <cell r="AQ1077">
            <v>0</v>
          </cell>
          <cell r="AR1077">
            <v>0</v>
          </cell>
          <cell r="AS1077">
            <v>0</v>
          </cell>
          <cell r="AT1077">
            <v>0</v>
          </cell>
          <cell r="AU1077">
            <v>0</v>
          </cell>
          <cell r="AV1077">
            <v>0</v>
          </cell>
          <cell r="AW1077">
            <v>0</v>
          </cell>
          <cell r="AX1077">
            <v>0</v>
          </cell>
          <cell r="AY1077">
            <v>0</v>
          </cell>
          <cell r="AZ1077">
            <v>0</v>
          </cell>
          <cell r="BA1077">
            <v>0</v>
          </cell>
          <cell r="BB1077">
            <v>0</v>
          </cell>
          <cell r="BC1077">
            <v>0</v>
          </cell>
          <cell r="BD1077">
            <v>0</v>
          </cell>
          <cell r="BE1077">
            <v>0</v>
          </cell>
          <cell r="BF1077">
            <v>0</v>
          </cell>
          <cell r="BG1077">
            <v>0</v>
          </cell>
          <cell r="BH1077">
            <v>0</v>
          </cell>
          <cell r="BI1077">
            <v>0</v>
          </cell>
          <cell r="BJ1077">
            <v>0</v>
          </cell>
          <cell r="BK1077">
            <v>0</v>
          </cell>
        </row>
        <row r="1078">
          <cell r="L1078" t="str">
            <v>8011551.804201</v>
          </cell>
          <cell r="M1078">
            <v>184524.65</v>
          </cell>
          <cell r="N1078">
            <v>392307.65</v>
          </cell>
          <cell r="O1078">
            <v>300631.79000000004</v>
          </cell>
          <cell r="P1078">
            <v>459500.79000000004</v>
          </cell>
          <cell r="Q1078">
            <v>622774.79</v>
          </cell>
          <cell r="R1078">
            <v>777665.79</v>
          </cell>
          <cell r="S1078">
            <v>1305595.6299999999</v>
          </cell>
          <cell r="T1078">
            <v>1297624.23</v>
          </cell>
          <cell r="U1078">
            <v>2608599.23</v>
          </cell>
          <cell r="V1078">
            <v>2813097.23</v>
          </cell>
          <cell r="W1078">
            <v>2920430.23</v>
          </cell>
          <cell r="X1078">
            <v>2188199.67</v>
          </cell>
          <cell r="Y1078">
            <v>30000</v>
          </cell>
          <cell r="Z1078">
            <v>45740</v>
          </cell>
          <cell r="AA1078">
            <v>60740</v>
          </cell>
          <cell r="AB1078">
            <v>75740</v>
          </cell>
          <cell r="AC1078">
            <v>575497</v>
          </cell>
          <cell r="AD1078">
            <v>612401</v>
          </cell>
          <cell r="AE1078">
            <v>642401</v>
          </cell>
          <cell r="AF1078">
            <v>666483</v>
          </cell>
          <cell r="AG1078">
            <v>957928.52</v>
          </cell>
          <cell r="AH1078">
            <v>-596494.37999999989</v>
          </cell>
          <cell r="AI1078">
            <v>-566494.37999999989</v>
          </cell>
          <cell r="AJ1078">
            <v>-536494.37999999989</v>
          </cell>
          <cell r="AK1078">
            <v>130000</v>
          </cell>
          <cell r="AL1078">
            <v>0</v>
          </cell>
          <cell r="AM1078">
            <v>184524.65</v>
          </cell>
          <cell r="AN1078">
            <v>207783</v>
          </cell>
          <cell r="AO1078">
            <v>-91675.86</v>
          </cell>
          <cell r="AP1078">
            <v>158869</v>
          </cell>
          <cell r="AQ1078">
            <v>163274</v>
          </cell>
          <cell r="AR1078">
            <v>154891</v>
          </cell>
          <cell r="AS1078">
            <v>527929.84</v>
          </cell>
          <cell r="AT1078">
            <v>-7971.4</v>
          </cell>
          <cell r="AU1078">
            <v>1310975</v>
          </cell>
          <cell r="AV1078">
            <v>204498</v>
          </cell>
          <cell r="AW1078">
            <v>107333</v>
          </cell>
          <cell r="AX1078">
            <v>-732230.56</v>
          </cell>
          <cell r="AY1078">
            <v>30000</v>
          </cell>
          <cell r="AZ1078">
            <v>15740</v>
          </cell>
          <cell r="BA1078">
            <v>15000</v>
          </cell>
          <cell r="BB1078">
            <v>15000</v>
          </cell>
          <cell r="BC1078">
            <v>499757</v>
          </cell>
          <cell r="BD1078">
            <v>36904</v>
          </cell>
          <cell r="BE1078">
            <v>30000</v>
          </cell>
          <cell r="BF1078">
            <v>24082</v>
          </cell>
          <cell r="BG1078">
            <v>291445.52</v>
          </cell>
          <cell r="BH1078">
            <v>-1554422.9</v>
          </cell>
          <cell r="BI1078">
            <v>30000</v>
          </cell>
          <cell r="BJ1078">
            <v>30000</v>
          </cell>
          <cell r="BK1078">
            <v>130000</v>
          </cell>
        </row>
        <row r="1079">
          <cell r="L1079" t="str">
            <v>8011551.804202</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38613.74</v>
          </cell>
          <cell r="AH1079">
            <v>38613.74</v>
          </cell>
          <cell r="AI1079">
            <v>38613.74</v>
          </cell>
          <cell r="AJ1079">
            <v>38613.74</v>
          </cell>
          <cell r="AK1079">
            <v>0</v>
          </cell>
          <cell r="AL1079">
            <v>0</v>
          </cell>
          <cell r="AM1079">
            <v>0</v>
          </cell>
          <cell r="AN1079">
            <v>0</v>
          </cell>
          <cell r="AO1079">
            <v>0</v>
          </cell>
          <cell r="AP1079">
            <v>0</v>
          </cell>
          <cell r="AQ1079">
            <v>0</v>
          </cell>
          <cell r="AR1079">
            <v>0</v>
          </cell>
          <cell r="AS1079">
            <v>0</v>
          </cell>
          <cell r="AT1079">
            <v>0</v>
          </cell>
          <cell r="AU1079">
            <v>0</v>
          </cell>
          <cell r="AV1079">
            <v>0</v>
          </cell>
          <cell r="AW1079">
            <v>0</v>
          </cell>
          <cell r="AX1079">
            <v>0</v>
          </cell>
          <cell r="AY1079">
            <v>0</v>
          </cell>
          <cell r="AZ1079">
            <v>0</v>
          </cell>
          <cell r="BA1079">
            <v>0</v>
          </cell>
          <cell r="BB1079">
            <v>0</v>
          </cell>
          <cell r="BC1079">
            <v>0</v>
          </cell>
          <cell r="BD1079">
            <v>0</v>
          </cell>
          <cell r="BE1079">
            <v>0</v>
          </cell>
          <cell r="BF1079">
            <v>0</v>
          </cell>
          <cell r="BG1079">
            <v>38613.74</v>
          </cell>
          <cell r="BH1079">
            <v>0</v>
          </cell>
          <cell r="BI1079">
            <v>0</v>
          </cell>
          <cell r="BJ1079">
            <v>0</v>
          </cell>
          <cell r="BK1079">
            <v>0</v>
          </cell>
        </row>
        <row r="1080">
          <cell r="L1080" t="str">
            <v>8011551.805101</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cell r="AI1080">
            <v>0</v>
          </cell>
          <cell r="AJ1080">
            <v>0</v>
          </cell>
          <cell r="AK1080">
            <v>0</v>
          </cell>
          <cell r="AL1080">
            <v>0</v>
          </cell>
          <cell r="AM1080">
            <v>0</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0</v>
          </cell>
          <cell r="BA1080">
            <v>0</v>
          </cell>
          <cell r="BB1080">
            <v>0</v>
          </cell>
          <cell r="BC1080">
            <v>0</v>
          </cell>
          <cell r="BD1080">
            <v>0</v>
          </cell>
          <cell r="BE1080">
            <v>0</v>
          </cell>
          <cell r="BF1080">
            <v>0</v>
          </cell>
          <cell r="BG1080">
            <v>0</v>
          </cell>
          <cell r="BH1080">
            <v>0</v>
          </cell>
          <cell r="BI1080">
            <v>0</v>
          </cell>
          <cell r="BJ1080">
            <v>0</v>
          </cell>
          <cell r="BK1080">
            <v>0</v>
          </cell>
        </row>
        <row r="1081">
          <cell r="L1081" t="str">
            <v>8011551.805101.ACC</v>
          </cell>
          <cell r="M1081">
            <v>25000</v>
          </cell>
          <cell r="N1081">
            <v>84845</v>
          </cell>
          <cell r="O1081">
            <v>153120</v>
          </cell>
          <cell r="P1081">
            <v>155570</v>
          </cell>
          <cell r="Q1081">
            <v>164430</v>
          </cell>
          <cell r="R1081">
            <v>174705</v>
          </cell>
          <cell r="S1081">
            <v>174705</v>
          </cell>
          <cell r="T1081">
            <v>182830</v>
          </cell>
          <cell r="U1081">
            <v>182830</v>
          </cell>
          <cell r="V1081">
            <v>182830</v>
          </cell>
          <cell r="W1081">
            <v>182830</v>
          </cell>
          <cell r="X1081">
            <v>216930</v>
          </cell>
          <cell r="Y1081">
            <v>31250.45</v>
          </cell>
          <cell r="Z1081">
            <v>31250.45</v>
          </cell>
          <cell r="AA1081">
            <v>31250.45</v>
          </cell>
          <cell r="AB1081">
            <v>28975.45</v>
          </cell>
          <cell r="AC1081">
            <v>28975.45</v>
          </cell>
          <cell r="AD1081">
            <v>66700.509999999995</v>
          </cell>
          <cell r="AE1081">
            <v>66700.509999999995</v>
          </cell>
          <cell r="AF1081">
            <v>66700.509999999995</v>
          </cell>
          <cell r="AG1081">
            <v>66700.509999999995</v>
          </cell>
          <cell r="AH1081">
            <v>70990.509999999995</v>
          </cell>
          <cell r="AI1081">
            <v>80670.509999999995</v>
          </cell>
          <cell r="AJ1081">
            <v>210028.97</v>
          </cell>
          <cell r="AK1081">
            <v>124900</v>
          </cell>
          <cell r="AL1081">
            <v>0</v>
          </cell>
          <cell r="AM1081">
            <v>25000</v>
          </cell>
          <cell r="AN1081">
            <v>59845</v>
          </cell>
          <cell r="AO1081">
            <v>68275</v>
          </cell>
          <cell r="AP1081">
            <v>2450</v>
          </cell>
          <cell r="AQ1081">
            <v>8860</v>
          </cell>
          <cell r="AR1081">
            <v>10275</v>
          </cell>
          <cell r="AS1081">
            <v>0</v>
          </cell>
          <cell r="AT1081">
            <v>8125</v>
          </cell>
          <cell r="AU1081">
            <v>0</v>
          </cell>
          <cell r="AV1081">
            <v>0</v>
          </cell>
          <cell r="AW1081">
            <v>0</v>
          </cell>
          <cell r="AX1081">
            <v>34100</v>
          </cell>
          <cell r="AY1081">
            <v>31250.45</v>
          </cell>
          <cell r="AZ1081">
            <v>0</v>
          </cell>
          <cell r="BA1081">
            <v>0</v>
          </cell>
          <cell r="BB1081">
            <v>-2275</v>
          </cell>
          <cell r="BC1081">
            <v>0</v>
          </cell>
          <cell r="BD1081">
            <v>37725.06</v>
          </cell>
          <cell r="BE1081">
            <v>0</v>
          </cell>
          <cell r="BF1081">
            <v>0</v>
          </cell>
          <cell r="BG1081">
            <v>0</v>
          </cell>
          <cell r="BH1081">
            <v>4290</v>
          </cell>
          <cell r="BI1081">
            <v>9680</v>
          </cell>
          <cell r="BJ1081">
            <v>129358.46</v>
          </cell>
          <cell r="BK1081">
            <v>124900</v>
          </cell>
        </row>
        <row r="1082">
          <cell r="L1082" t="str">
            <v>8011551.805101.AIR</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G1082">
            <v>0</v>
          </cell>
          <cell r="BH1082">
            <v>0</v>
          </cell>
          <cell r="BI1082">
            <v>0</v>
          </cell>
          <cell r="BJ1082">
            <v>0</v>
          </cell>
          <cell r="BK1082">
            <v>0</v>
          </cell>
        </row>
        <row r="1083">
          <cell r="L1083" t="str">
            <v>8011551.805101.CAR</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cell r="AI1083">
            <v>0</v>
          </cell>
          <cell r="AJ1083">
            <v>0</v>
          </cell>
          <cell r="AK1083">
            <v>0</v>
          </cell>
          <cell r="AL1083">
            <v>0</v>
          </cell>
          <cell r="AM1083">
            <v>0</v>
          </cell>
          <cell r="AN1083">
            <v>0</v>
          </cell>
          <cell r="AO1083">
            <v>0</v>
          </cell>
          <cell r="AP1083">
            <v>0</v>
          </cell>
          <cell r="AQ1083">
            <v>0</v>
          </cell>
          <cell r="AR1083">
            <v>0</v>
          </cell>
          <cell r="AS1083">
            <v>0</v>
          </cell>
          <cell r="AT1083">
            <v>0</v>
          </cell>
          <cell r="AU1083">
            <v>0</v>
          </cell>
          <cell r="AV1083">
            <v>0</v>
          </cell>
          <cell r="AW1083">
            <v>0</v>
          </cell>
          <cell r="AX1083">
            <v>0</v>
          </cell>
          <cell r="AY1083">
            <v>0</v>
          </cell>
          <cell r="AZ1083">
            <v>0</v>
          </cell>
          <cell r="BA1083">
            <v>0</v>
          </cell>
          <cell r="BB1083">
            <v>0</v>
          </cell>
          <cell r="BC1083">
            <v>0</v>
          </cell>
          <cell r="BD1083">
            <v>0</v>
          </cell>
          <cell r="BE1083">
            <v>0</v>
          </cell>
          <cell r="BF1083">
            <v>0</v>
          </cell>
          <cell r="BG1083">
            <v>0</v>
          </cell>
          <cell r="BH1083">
            <v>0</v>
          </cell>
          <cell r="BI1083">
            <v>0</v>
          </cell>
          <cell r="BJ1083">
            <v>0</v>
          </cell>
          <cell r="BK1083">
            <v>0</v>
          </cell>
        </row>
        <row r="1084">
          <cell r="L1084" t="str">
            <v>8011551.805101.OTH</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cell r="AI1084">
            <v>0</v>
          </cell>
          <cell r="AJ1084">
            <v>0</v>
          </cell>
          <cell r="AK1084">
            <v>0</v>
          </cell>
          <cell r="AL1084">
            <v>0</v>
          </cell>
          <cell r="AM1084">
            <v>0</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D1084">
            <v>0</v>
          </cell>
          <cell r="BE1084">
            <v>0</v>
          </cell>
          <cell r="BF1084">
            <v>0</v>
          </cell>
          <cell r="BG1084">
            <v>0</v>
          </cell>
          <cell r="BH1084">
            <v>0</v>
          </cell>
          <cell r="BI1084">
            <v>0</v>
          </cell>
          <cell r="BJ1084">
            <v>0</v>
          </cell>
          <cell r="BK1084">
            <v>0</v>
          </cell>
        </row>
        <row r="1085">
          <cell r="L1085" t="str">
            <v>8011551.806101.ACC</v>
          </cell>
          <cell r="M1085">
            <v>0</v>
          </cell>
          <cell r="N1085">
            <v>0</v>
          </cell>
          <cell r="O1085">
            <v>0</v>
          </cell>
          <cell r="P1085">
            <v>0</v>
          </cell>
          <cell r="Q1085">
            <v>0</v>
          </cell>
          <cell r="R1085">
            <v>138726.54999999999</v>
          </cell>
          <cell r="S1085">
            <v>138727.04999999999</v>
          </cell>
          <cell r="T1085">
            <v>138727.04999999999</v>
          </cell>
          <cell r="U1085">
            <v>183421.66999999998</v>
          </cell>
          <cell r="V1085">
            <v>181333.16999999998</v>
          </cell>
          <cell r="W1085">
            <v>230212.16999999998</v>
          </cell>
          <cell r="X1085">
            <v>230212.16999999998</v>
          </cell>
          <cell r="Y1085">
            <v>7271.55</v>
          </cell>
          <cell r="Z1085">
            <v>7271.55</v>
          </cell>
          <cell r="AA1085">
            <v>7271.55</v>
          </cell>
          <cell r="AB1085">
            <v>7271.55</v>
          </cell>
          <cell r="AC1085">
            <v>132271.54999999999</v>
          </cell>
          <cell r="AD1085">
            <v>507271.55</v>
          </cell>
          <cell r="AE1085">
            <v>507271.55</v>
          </cell>
          <cell r="AF1085">
            <v>507271.55</v>
          </cell>
          <cell r="AG1085">
            <v>412894.87</v>
          </cell>
          <cell r="AH1085">
            <v>412894.87</v>
          </cell>
          <cell r="AI1085">
            <v>412894.87</v>
          </cell>
          <cell r="AJ1085">
            <v>412894.87</v>
          </cell>
          <cell r="AK1085">
            <v>73239</v>
          </cell>
          <cell r="AL1085">
            <v>0</v>
          </cell>
          <cell r="AM1085">
            <v>0</v>
          </cell>
          <cell r="AN1085">
            <v>0</v>
          </cell>
          <cell r="AO1085">
            <v>0</v>
          </cell>
          <cell r="AP1085">
            <v>0</v>
          </cell>
          <cell r="AQ1085">
            <v>0</v>
          </cell>
          <cell r="AR1085">
            <v>138726.54999999999</v>
          </cell>
          <cell r="AS1085">
            <v>0.5</v>
          </cell>
          <cell r="AT1085">
            <v>0</v>
          </cell>
          <cell r="AU1085">
            <v>44694.62</v>
          </cell>
          <cell r="AV1085">
            <v>-2088.5</v>
          </cell>
          <cell r="AW1085">
            <v>48879</v>
          </cell>
          <cell r="AX1085">
            <v>0</v>
          </cell>
          <cell r="AY1085">
            <v>7271.55</v>
          </cell>
          <cell r="AZ1085">
            <v>0</v>
          </cell>
          <cell r="BA1085">
            <v>0</v>
          </cell>
          <cell r="BB1085">
            <v>0</v>
          </cell>
          <cell r="BC1085">
            <v>125000</v>
          </cell>
          <cell r="BD1085">
            <v>375000</v>
          </cell>
          <cell r="BE1085">
            <v>0</v>
          </cell>
          <cell r="BF1085">
            <v>0</v>
          </cell>
          <cell r="BG1085">
            <v>-94376.68</v>
          </cell>
          <cell r="BH1085">
            <v>0</v>
          </cell>
          <cell r="BI1085">
            <v>0</v>
          </cell>
          <cell r="BJ1085">
            <v>0</v>
          </cell>
          <cell r="BK1085">
            <v>73239</v>
          </cell>
        </row>
        <row r="1086">
          <cell r="L1086" t="str">
            <v>8011551.806101.AIR</v>
          </cell>
          <cell r="M1086">
            <v>0</v>
          </cell>
          <cell r="N1086">
            <v>55151.25</v>
          </cell>
          <cell r="O1086">
            <v>55151.25</v>
          </cell>
          <cell r="P1086">
            <v>55151.25</v>
          </cell>
          <cell r="Q1086">
            <v>55151.25</v>
          </cell>
          <cell r="R1086">
            <v>278112.25</v>
          </cell>
          <cell r="S1086">
            <v>416440.25</v>
          </cell>
          <cell r="T1086">
            <v>421280.25</v>
          </cell>
          <cell r="U1086">
            <v>421280.25</v>
          </cell>
          <cell r="V1086">
            <v>438955.25</v>
          </cell>
          <cell r="W1086">
            <v>438955.25</v>
          </cell>
          <cell r="X1086">
            <v>701916.25</v>
          </cell>
          <cell r="Y1086">
            <v>40</v>
          </cell>
          <cell r="Z1086">
            <v>40</v>
          </cell>
          <cell r="AA1086">
            <v>40</v>
          </cell>
          <cell r="AB1086">
            <v>40</v>
          </cell>
          <cell r="AC1086">
            <v>160040</v>
          </cell>
          <cell r="AD1086">
            <v>160040</v>
          </cell>
          <cell r="AE1086">
            <v>160040</v>
          </cell>
          <cell r="AF1086">
            <v>160040</v>
          </cell>
          <cell r="AG1086">
            <v>160040</v>
          </cell>
          <cell r="AH1086">
            <v>160040</v>
          </cell>
          <cell r="AI1086">
            <v>160040</v>
          </cell>
          <cell r="AJ1086">
            <v>160040</v>
          </cell>
          <cell r="AK1086">
            <v>182160</v>
          </cell>
          <cell r="AL1086">
            <v>0</v>
          </cell>
          <cell r="AM1086">
            <v>0</v>
          </cell>
          <cell r="AN1086">
            <v>55151.25</v>
          </cell>
          <cell r="AO1086">
            <v>0</v>
          </cell>
          <cell r="AP1086">
            <v>0</v>
          </cell>
          <cell r="AQ1086">
            <v>0</v>
          </cell>
          <cell r="AR1086">
            <v>222961</v>
          </cell>
          <cell r="AS1086">
            <v>138328</v>
          </cell>
          <cell r="AT1086">
            <v>4840</v>
          </cell>
          <cell r="AU1086">
            <v>0</v>
          </cell>
          <cell r="AV1086">
            <v>17675</v>
          </cell>
          <cell r="AW1086">
            <v>0</v>
          </cell>
          <cell r="AX1086">
            <v>262961</v>
          </cell>
          <cell r="AY1086">
            <v>40</v>
          </cell>
          <cell r="AZ1086">
            <v>0</v>
          </cell>
          <cell r="BA1086">
            <v>0</v>
          </cell>
          <cell r="BB1086">
            <v>0</v>
          </cell>
          <cell r="BC1086">
            <v>160000</v>
          </cell>
          <cell r="BD1086">
            <v>0</v>
          </cell>
          <cell r="BE1086">
            <v>0</v>
          </cell>
          <cell r="BF1086">
            <v>0</v>
          </cell>
          <cell r="BG1086">
            <v>0</v>
          </cell>
          <cell r="BH1086">
            <v>0</v>
          </cell>
          <cell r="BI1086">
            <v>0</v>
          </cell>
          <cell r="BJ1086">
            <v>0</v>
          </cell>
          <cell r="BK1086">
            <v>182160</v>
          </cell>
        </row>
        <row r="1087">
          <cell r="L1087" t="str">
            <v>8011551.806101.CAR</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D1087">
            <v>0</v>
          </cell>
          <cell r="BE1087">
            <v>0</v>
          </cell>
          <cell r="BF1087">
            <v>0</v>
          </cell>
          <cell r="BG1087">
            <v>0</v>
          </cell>
          <cell r="BH1087">
            <v>0</v>
          </cell>
          <cell r="BI1087">
            <v>0</v>
          </cell>
          <cell r="BJ1087">
            <v>0</v>
          </cell>
          <cell r="BK1087">
            <v>0</v>
          </cell>
        </row>
        <row r="1088">
          <cell r="L1088" t="str">
            <v>8011551.806101.OTH</v>
          </cell>
          <cell r="M1088">
            <v>5956</v>
          </cell>
          <cell r="N1088">
            <v>23528</v>
          </cell>
          <cell r="O1088">
            <v>23528</v>
          </cell>
          <cell r="P1088">
            <v>23528</v>
          </cell>
          <cell r="Q1088">
            <v>26812.91</v>
          </cell>
          <cell r="R1088">
            <v>101075.21</v>
          </cell>
          <cell r="S1088">
            <v>123517.44</v>
          </cell>
          <cell r="T1088">
            <v>123517.44</v>
          </cell>
          <cell r="U1088">
            <v>142701.44</v>
          </cell>
          <cell r="V1088">
            <v>142701.44</v>
          </cell>
          <cell r="W1088">
            <v>142701.44</v>
          </cell>
          <cell r="X1088">
            <v>142701.44</v>
          </cell>
          <cell r="Y1088">
            <v>3592.27</v>
          </cell>
          <cell r="Z1088">
            <v>3592.27</v>
          </cell>
          <cell r="AA1088">
            <v>7370.99</v>
          </cell>
          <cell r="AB1088">
            <v>10864.95</v>
          </cell>
          <cell r="AC1088">
            <v>10864.95</v>
          </cell>
          <cell r="AD1088">
            <v>10864.95</v>
          </cell>
          <cell r="AE1088">
            <v>10864.95</v>
          </cell>
          <cell r="AF1088">
            <v>10864.95</v>
          </cell>
          <cell r="AG1088">
            <v>10864.95</v>
          </cell>
          <cell r="AH1088">
            <v>10864.95</v>
          </cell>
          <cell r="AI1088">
            <v>10864.95</v>
          </cell>
          <cell r="AJ1088">
            <v>10864.95</v>
          </cell>
          <cell r="AK1088">
            <v>0</v>
          </cell>
          <cell r="AL1088">
            <v>0</v>
          </cell>
          <cell r="AM1088">
            <v>5956</v>
          </cell>
          <cell r="AN1088">
            <v>17572</v>
          </cell>
          <cell r="AO1088">
            <v>0</v>
          </cell>
          <cell r="AP1088">
            <v>0</v>
          </cell>
          <cell r="AQ1088">
            <v>3284.91</v>
          </cell>
          <cell r="AR1088">
            <v>74262.3</v>
          </cell>
          <cell r="AS1088">
            <v>22442.23</v>
          </cell>
          <cell r="AT1088">
            <v>0</v>
          </cell>
          <cell r="AU1088">
            <v>19184</v>
          </cell>
          <cell r="AV1088">
            <v>0</v>
          </cell>
          <cell r="AW1088">
            <v>0</v>
          </cell>
          <cell r="AX1088">
            <v>0</v>
          </cell>
          <cell r="AY1088">
            <v>3592.27</v>
          </cell>
          <cell r="AZ1088">
            <v>0</v>
          </cell>
          <cell r="BA1088">
            <v>3778.72</v>
          </cell>
          <cell r="BB1088">
            <v>3493.96</v>
          </cell>
          <cell r="BC1088">
            <v>0</v>
          </cell>
          <cell r="BD1088">
            <v>0</v>
          </cell>
          <cell r="BE1088">
            <v>0</v>
          </cell>
          <cell r="BF1088">
            <v>0</v>
          </cell>
          <cell r="BG1088">
            <v>0</v>
          </cell>
          <cell r="BH1088">
            <v>0</v>
          </cell>
          <cell r="BI1088">
            <v>0</v>
          </cell>
          <cell r="BJ1088">
            <v>0</v>
          </cell>
          <cell r="BK1088">
            <v>0</v>
          </cell>
        </row>
        <row r="1089">
          <cell r="L1089" t="str">
            <v>8011551.805203</v>
          </cell>
          <cell r="M1089">
            <v>0</v>
          </cell>
          <cell r="N1089">
            <v>147500</v>
          </cell>
          <cell r="O1089">
            <v>2588282.2400000002</v>
          </cell>
          <cell r="P1089">
            <v>2824010.49</v>
          </cell>
          <cell r="Q1089">
            <v>3530672.49</v>
          </cell>
          <cell r="R1089">
            <v>3925607.6100000003</v>
          </cell>
          <cell r="S1089">
            <v>4835825.2</v>
          </cell>
          <cell r="T1089">
            <v>4960155.8</v>
          </cell>
          <cell r="U1089">
            <v>5039643.8</v>
          </cell>
          <cell r="V1089">
            <v>5843271.8200000003</v>
          </cell>
          <cell r="W1089">
            <v>5846805.8200000003</v>
          </cell>
          <cell r="X1089">
            <v>6496310.8200000003</v>
          </cell>
          <cell r="Y1089">
            <v>316975</v>
          </cell>
          <cell r="Z1089">
            <v>440645.05</v>
          </cell>
          <cell r="AA1089">
            <v>1353209.15</v>
          </cell>
          <cell r="AB1089">
            <v>1544939.8499999999</v>
          </cell>
          <cell r="AC1089">
            <v>3543747.07</v>
          </cell>
          <cell r="AD1089">
            <v>4379686.67</v>
          </cell>
          <cell r="AE1089">
            <v>4445071.12</v>
          </cell>
          <cell r="AF1089">
            <v>5802993.9100000001</v>
          </cell>
          <cell r="AG1089">
            <v>7533083.7800000003</v>
          </cell>
          <cell r="AH1089">
            <v>7635376.7800000003</v>
          </cell>
          <cell r="AI1089">
            <v>7635376.7800000003</v>
          </cell>
          <cell r="AJ1089">
            <v>7635376.7800000003</v>
          </cell>
          <cell r="AK1089">
            <v>0</v>
          </cell>
          <cell r="AL1089">
            <v>0</v>
          </cell>
          <cell r="AM1089">
            <v>0</v>
          </cell>
          <cell r="AN1089">
            <v>147500</v>
          </cell>
          <cell r="AO1089">
            <v>2440782.2400000002</v>
          </cell>
          <cell r="AP1089">
            <v>235728.25</v>
          </cell>
          <cell r="AQ1089">
            <v>706662</v>
          </cell>
          <cell r="AR1089">
            <v>394935.12</v>
          </cell>
          <cell r="AS1089">
            <v>910217.59</v>
          </cell>
          <cell r="AT1089">
            <v>124330.6</v>
          </cell>
          <cell r="AU1089">
            <v>79488</v>
          </cell>
          <cell r="AV1089">
            <v>803628.02</v>
          </cell>
          <cell r="AW1089">
            <v>3534</v>
          </cell>
          <cell r="AX1089">
            <v>649505</v>
          </cell>
          <cell r="AY1089">
            <v>316975</v>
          </cell>
          <cell r="AZ1089">
            <v>123670.05</v>
          </cell>
          <cell r="BA1089">
            <v>912564.1</v>
          </cell>
          <cell r="BB1089">
            <v>191730.7</v>
          </cell>
          <cell r="BC1089">
            <v>1998807.22</v>
          </cell>
          <cell r="BD1089">
            <v>835939.6</v>
          </cell>
          <cell r="BE1089">
            <v>65384.45</v>
          </cell>
          <cell r="BF1089">
            <v>1357922.79</v>
          </cell>
          <cell r="BG1089">
            <v>1730089.87</v>
          </cell>
          <cell r="BH1089">
            <v>102293</v>
          </cell>
          <cell r="BI1089">
            <v>0</v>
          </cell>
          <cell r="BJ1089">
            <v>0</v>
          </cell>
          <cell r="BK1089">
            <v>0</v>
          </cell>
        </row>
        <row r="1090">
          <cell r="L1090" t="str">
            <v>8011551.805102</v>
          </cell>
          <cell r="M1090">
            <v>0</v>
          </cell>
          <cell r="N1090">
            <v>120</v>
          </cell>
          <cell r="O1090">
            <v>120</v>
          </cell>
          <cell r="P1090">
            <v>37245</v>
          </cell>
          <cell r="Q1090">
            <v>37525</v>
          </cell>
          <cell r="R1090">
            <v>37525</v>
          </cell>
          <cell r="S1090">
            <v>37775</v>
          </cell>
          <cell r="T1090">
            <v>48700</v>
          </cell>
          <cell r="U1090">
            <v>96544</v>
          </cell>
          <cell r="V1090">
            <v>96894</v>
          </cell>
          <cell r="W1090">
            <v>97544</v>
          </cell>
          <cell r="X1090">
            <v>97544</v>
          </cell>
          <cell r="Y1090">
            <v>2660</v>
          </cell>
          <cell r="Z1090">
            <v>3800</v>
          </cell>
          <cell r="AA1090">
            <v>5950</v>
          </cell>
          <cell r="AB1090">
            <v>7150</v>
          </cell>
          <cell r="AC1090">
            <v>9850</v>
          </cell>
          <cell r="AD1090">
            <v>14850</v>
          </cell>
          <cell r="AE1090">
            <v>15300</v>
          </cell>
          <cell r="AF1090">
            <v>16100</v>
          </cell>
          <cell r="AG1090">
            <v>142478.58000000002</v>
          </cell>
          <cell r="AH1090">
            <v>143178.58000000002</v>
          </cell>
          <cell r="AI1090">
            <v>143428.58000000002</v>
          </cell>
          <cell r="AJ1090">
            <v>155928.58000000002</v>
          </cell>
          <cell r="AK1090">
            <v>33800</v>
          </cell>
          <cell r="AL1090">
            <v>0</v>
          </cell>
          <cell r="AM1090">
            <v>0</v>
          </cell>
          <cell r="AN1090">
            <v>120</v>
          </cell>
          <cell r="AO1090">
            <v>0</v>
          </cell>
          <cell r="AP1090">
            <v>37125</v>
          </cell>
          <cell r="AQ1090">
            <v>280</v>
          </cell>
          <cell r="AR1090">
            <v>0</v>
          </cell>
          <cell r="AS1090">
            <v>250</v>
          </cell>
          <cell r="AT1090">
            <v>10925</v>
          </cell>
          <cell r="AU1090">
            <v>47844</v>
          </cell>
          <cell r="AV1090">
            <v>350</v>
          </cell>
          <cell r="AW1090">
            <v>650</v>
          </cell>
          <cell r="AX1090">
            <v>0</v>
          </cell>
          <cell r="AY1090">
            <v>2660</v>
          </cell>
          <cell r="AZ1090">
            <v>1140</v>
          </cell>
          <cell r="BA1090">
            <v>2150</v>
          </cell>
          <cell r="BB1090">
            <v>1200</v>
          </cell>
          <cell r="BC1090">
            <v>2700</v>
          </cell>
          <cell r="BD1090">
            <v>5000</v>
          </cell>
          <cell r="BE1090">
            <v>450</v>
          </cell>
          <cell r="BF1090">
            <v>800</v>
          </cell>
          <cell r="BG1090">
            <v>126378.58</v>
          </cell>
          <cell r="BH1090">
            <v>700</v>
          </cell>
          <cell r="BI1090">
            <v>250</v>
          </cell>
          <cell r="BJ1090">
            <v>12500</v>
          </cell>
          <cell r="BK1090">
            <v>33800</v>
          </cell>
        </row>
        <row r="1091">
          <cell r="L1091" t="str">
            <v>8011551.805201</v>
          </cell>
          <cell r="M1091">
            <v>702699.36</v>
          </cell>
          <cell r="N1091">
            <v>1230489.6400000001</v>
          </cell>
          <cell r="O1091">
            <v>1485248.9600000002</v>
          </cell>
          <cell r="P1091">
            <v>1949644.6300000001</v>
          </cell>
          <cell r="Q1091">
            <v>2192696.73</v>
          </cell>
          <cell r="R1091">
            <v>2450961.7400000002</v>
          </cell>
          <cell r="S1091">
            <v>2480895.8400000003</v>
          </cell>
          <cell r="T1091">
            <v>3681988.1800000006</v>
          </cell>
          <cell r="U1091">
            <v>3882507.8500000006</v>
          </cell>
          <cell r="V1091">
            <v>3907532.8500000006</v>
          </cell>
          <cell r="W1091">
            <v>4054138.5900000008</v>
          </cell>
          <cell r="X1091">
            <v>5073172.3600000013</v>
          </cell>
          <cell r="Y1091">
            <v>83826.92</v>
          </cell>
          <cell r="Z1091">
            <v>178934.33000000002</v>
          </cell>
          <cell r="AA1091">
            <v>249117.33000000002</v>
          </cell>
          <cell r="AB1091">
            <v>556486.16</v>
          </cell>
          <cell r="AC1091">
            <v>651771.20000000007</v>
          </cell>
          <cell r="AD1091">
            <v>887402.03</v>
          </cell>
          <cell r="AE1091">
            <v>1011330.1900000001</v>
          </cell>
          <cell r="AF1091">
            <v>1569408.71</v>
          </cell>
          <cell r="AG1091">
            <v>3099785.6199999996</v>
          </cell>
          <cell r="AH1091">
            <v>2791239.6599999997</v>
          </cell>
          <cell r="AI1091">
            <v>2896688.36</v>
          </cell>
          <cell r="AJ1091">
            <v>3975638.79</v>
          </cell>
          <cell r="AK1091">
            <v>27279.03</v>
          </cell>
          <cell r="AL1091">
            <v>0</v>
          </cell>
          <cell r="AM1091">
            <v>702699.36</v>
          </cell>
          <cell r="AN1091">
            <v>527790.28</v>
          </cell>
          <cell r="AO1091">
            <v>254759.32</v>
          </cell>
          <cell r="AP1091">
            <v>464395.67</v>
          </cell>
          <cell r="AQ1091">
            <v>243052.1</v>
          </cell>
          <cell r="AR1091">
            <v>258265.01</v>
          </cell>
          <cell r="AS1091">
            <v>29934.1</v>
          </cell>
          <cell r="AT1091">
            <v>1201092.3400000001</v>
          </cell>
          <cell r="AU1091">
            <v>200519.67</v>
          </cell>
          <cell r="AV1091">
            <v>25025</v>
          </cell>
          <cell r="AW1091">
            <v>146605.74</v>
          </cell>
          <cell r="AX1091">
            <v>1019033.77</v>
          </cell>
          <cell r="AY1091">
            <v>83826.92</v>
          </cell>
          <cell r="AZ1091">
            <v>95107.41</v>
          </cell>
          <cell r="BA1091">
            <v>70183</v>
          </cell>
          <cell r="BB1091">
            <v>307368.83</v>
          </cell>
          <cell r="BC1091">
            <v>95285.04</v>
          </cell>
          <cell r="BD1091">
            <v>235630.83</v>
          </cell>
          <cell r="BE1091">
            <v>123928.16</v>
          </cell>
          <cell r="BF1091">
            <v>558078.52</v>
          </cell>
          <cell r="BG1091">
            <v>1530376.9099999997</v>
          </cell>
          <cell r="BH1091">
            <v>-308545.96000000002</v>
          </cell>
          <cell r="BI1091">
            <v>105448.7</v>
          </cell>
          <cell r="BJ1091">
            <v>1078950.43</v>
          </cell>
          <cell r="BK1091">
            <v>27279.03</v>
          </cell>
        </row>
        <row r="1092">
          <cell r="L1092" t="str">
            <v>8011551.808001</v>
          </cell>
          <cell r="M1092">
            <v>0</v>
          </cell>
          <cell r="N1092">
            <v>3400</v>
          </cell>
          <cell r="O1092">
            <v>9400</v>
          </cell>
          <cell r="P1092">
            <v>15800</v>
          </cell>
          <cell r="Q1092">
            <v>16675</v>
          </cell>
          <cell r="R1092">
            <v>26675</v>
          </cell>
          <cell r="S1092">
            <v>30075</v>
          </cell>
          <cell r="T1092">
            <v>39775</v>
          </cell>
          <cell r="U1092">
            <v>64775</v>
          </cell>
          <cell r="V1092">
            <v>79775</v>
          </cell>
          <cell r="W1092">
            <v>79775</v>
          </cell>
          <cell r="X1092">
            <v>79775</v>
          </cell>
          <cell r="Y1092">
            <v>1700</v>
          </cell>
          <cell r="Z1092">
            <v>1700</v>
          </cell>
          <cell r="AA1092">
            <v>1700</v>
          </cell>
          <cell r="AB1092">
            <v>1700</v>
          </cell>
          <cell r="AC1092">
            <v>11700</v>
          </cell>
          <cell r="AD1092">
            <v>14200</v>
          </cell>
          <cell r="AE1092">
            <v>15900</v>
          </cell>
          <cell r="AF1092">
            <v>15900</v>
          </cell>
          <cell r="AG1092">
            <v>25590</v>
          </cell>
          <cell r="AH1092">
            <v>25590</v>
          </cell>
          <cell r="AI1092">
            <v>25590</v>
          </cell>
          <cell r="AJ1092">
            <v>40590</v>
          </cell>
          <cell r="AK1092">
            <v>0</v>
          </cell>
          <cell r="AL1092">
            <v>0</v>
          </cell>
          <cell r="AM1092">
            <v>0</v>
          </cell>
          <cell r="AN1092">
            <v>3400</v>
          </cell>
          <cell r="AO1092">
            <v>6000</v>
          </cell>
          <cell r="AP1092">
            <v>6400</v>
          </cell>
          <cell r="AQ1092">
            <v>875</v>
          </cell>
          <cell r="AR1092">
            <v>10000</v>
          </cell>
          <cell r="AS1092">
            <v>3400</v>
          </cell>
          <cell r="AT1092">
            <v>9700</v>
          </cell>
          <cell r="AU1092">
            <v>25000</v>
          </cell>
          <cell r="AV1092">
            <v>15000</v>
          </cell>
          <cell r="AW1092">
            <v>0</v>
          </cell>
          <cell r="AX1092">
            <v>0</v>
          </cell>
          <cell r="AY1092">
            <v>1700</v>
          </cell>
          <cell r="AZ1092">
            <v>0</v>
          </cell>
          <cell r="BA1092">
            <v>0</v>
          </cell>
          <cell r="BB1092">
            <v>0</v>
          </cell>
          <cell r="BC1092">
            <v>10000</v>
          </cell>
          <cell r="BD1092">
            <v>2500</v>
          </cell>
          <cell r="BE1092">
            <v>1700</v>
          </cell>
          <cell r="BF1092">
            <v>0</v>
          </cell>
          <cell r="BG1092">
            <v>9690</v>
          </cell>
          <cell r="BH1092">
            <v>0</v>
          </cell>
          <cell r="BI1092">
            <v>0</v>
          </cell>
          <cell r="BJ1092">
            <v>15000</v>
          </cell>
          <cell r="BK1092">
            <v>0</v>
          </cell>
        </row>
        <row r="1093">
          <cell r="L1093" t="str">
            <v>8011551.808401.OTHER</v>
          </cell>
          <cell r="M1093">
            <v>64000</v>
          </cell>
          <cell r="N1093">
            <v>128000</v>
          </cell>
          <cell r="O1093">
            <v>368609.24</v>
          </cell>
          <cell r="P1093">
            <v>382609.24</v>
          </cell>
          <cell r="Q1093">
            <v>396609.24</v>
          </cell>
          <cell r="R1093">
            <v>410609.24</v>
          </cell>
          <cell r="S1093">
            <v>425509.24</v>
          </cell>
          <cell r="T1093">
            <v>439509.24</v>
          </cell>
          <cell r="U1093">
            <v>453509.24</v>
          </cell>
          <cell r="V1093">
            <v>470009.24</v>
          </cell>
          <cell r="W1093">
            <v>484009.24</v>
          </cell>
          <cell r="X1093">
            <v>498009.24</v>
          </cell>
          <cell r="Y1093">
            <v>14000</v>
          </cell>
          <cell r="Z1093">
            <v>28000</v>
          </cell>
          <cell r="AA1093">
            <v>42000</v>
          </cell>
          <cell r="AB1093">
            <v>49000</v>
          </cell>
          <cell r="AC1093">
            <v>58000</v>
          </cell>
          <cell r="AD1093">
            <v>66000</v>
          </cell>
          <cell r="AE1093">
            <v>74000</v>
          </cell>
          <cell r="AF1093">
            <v>82000</v>
          </cell>
          <cell r="AG1093">
            <v>278118</v>
          </cell>
          <cell r="AH1093">
            <v>286118</v>
          </cell>
          <cell r="AI1093">
            <v>294118</v>
          </cell>
          <cell r="AJ1093">
            <v>302118</v>
          </cell>
          <cell r="AK1093">
            <v>14000</v>
          </cell>
          <cell r="AL1093">
            <v>0</v>
          </cell>
          <cell r="AM1093">
            <v>64000</v>
          </cell>
          <cell r="AN1093">
            <v>64000</v>
          </cell>
          <cell r="AO1093">
            <v>240609.24</v>
          </cell>
          <cell r="AP1093">
            <v>14000</v>
          </cell>
          <cell r="AQ1093">
            <v>14000</v>
          </cell>
          <cell r="AR1093">
            <v>14000</v>
          </cell>
          <cell r="AS1093">
            <v>14900</v>
          </cell>
          <cell r="AT1093">
            <v>14000</v>
          </cell>
          <cell r="AU1093">
            <v>14000</v>
          </cell>
          <cell r="AV1093">
            <v>16500</v>
          </cell>
          <cell r="AW1093">
            <v>14000</v>
          </cell>
          <cell r="AX1093">
            <v>14000</v>
          </cell>
          <cell r="AY1093">
            <v>14000</v>
          </cell>
          <cell r="AZ1093">
            <v>14000</v>
          </cell>
          <cell r="BA1093">
            <v>14000</v>
          </cell>
          <cell r="BB1093">
            <v>7000</v>
          </cell>
          <cell r="BC1093">
            <v>9000</v>
          </cell>
          <cell r="BD1093">
            <v>8000</v>
          </cell>
          <cell r="BE1093">
            <v>8000</v>
          </cell>
          <cell r="BF1093">
            <v>8000</v>
          </cell>
          <cell r="BG1093">
            <v>196118</v>
          </cell>
          <cell r="BH1093">
            <v>8000</v>
          </cell>
          <cell r="BI1093">
            <v>8000</v>
          </cell>
          <cell r="BJ1093">
            <v>8000</v>
          </cell>
          <cell r="BK1093">
            <v>14000</v>
          </cell>
        </row>
        <row r="1094">
          <cell r="L1094" t="str">
            <v>8011551.809902</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G1094">
            <v>0</v>
          </cell>
          <cell r="BH1094">
            <v>0</v>
          </cell>
          <cell r="BI1094">
            <v>0</v>
          </cell>
          <cell r="BJ1094">
            <v>0</v>
          </cell>
          <cell r="BK1094">
            <v>0</v>
          </cell>
        </row>
        <row r="1095">
          <cell r="L1095" t="str">
            <v>8011551.814601</v>
          </cell>
          <cell r="M1095">
            <v>95212.86</v>
          </cell>
          <cell r="N1095">
            <v>279464.28999999998</v>
          </cell>
          <cell r="O1095">
            <v>491004.73</v>
          </cell>
          <cell r="P1095">
            <v>657983.21</v>
          </cell>
          <cell r="Q1095">
            <v>765283.21</v>
          </cell>
          <cell r="R1095">
            <v>937853.21</v>
          </cell>
          <cell r="S1095">
            <v>1425693.16</v>
          </cell>
          <cell r="T1095">
            <v>1472993.16</v>
          </cell>
          <cell r="U1095">
            <v>1803080.39</v>
          </cell>
          <cell r="V1095">
            <v>2055890.63</v>
          </cell>
          <cell r="W1095">
            <v>2295985.1799999997</v>
          </cell>
          <cell r="X1095">
            <v>2611262.1799999997</v>
          </cell>
          <cell r="Y1095">
            <v>189575</v>
          </cell>
          <cell r="Z1095">
            <v>351644</v>
          </cell>
          <cell r="AA1095">
            <v>711586.24</v>
          </cell>
          <cell r="AB1095">
            <v>961923.24</v>
          </cell>
          <cell r="AC1095">
            <v>1173589.24</v>
          </cell>
          <cell r="AD1095">
            <v>1422589.24</v>
          </cell>
          <cell r="AE1095">
            <v>1870324.24</v>
          </cell>
          <cell r="AF1095">
            <v>2136210.2400000002</v>
          </cell>
          <cell r="AG1095">
            <v>2571079.89</v>
          </cell>
          <cell r="AH1095">
            <v>2849468.89</v>
          </cell>
          <cell r="AI1095">
            <v>2882288.89</v>
          </cell>
          <cell r="AJ1095">
            <v>3350695.89</v>
          </cell>
          <cell r="AK1095">
            <v>203984</v>
          </cell>
          <cell r="AL1095">
            <v>0</v>
          </cell>
          <cell r="AM1095">
            <v>95212.86</v>
          </cell>
          <cell r="AN1095">
            <v>184251.43</v>
          </cell>
          <cell r="AO1095">
            <v>211540.44</v>
          </cell>
          <cell r="AP1095">
            <v>166978.48000000001</v>
          </cell>
          <cell r="AQ1095">
            <v>107300</v>
          </cell>
          <cell r="AR1095">
            <v>172570</v>
          </cell>
          <cell r="AS1095">
            <v>487839.95</v>
          </cell>
          <cell r="AT1095">
            <v>47300</v>
          </cell>
          <cell r="AU1095">
            <v>330087.23</v>
          </cell>
          <cell r="AV1095">
            <v>252810.23999999999</v>
          </cell>
          <cell r="AW1095">
            <v>240094.55</v>
          </cell>
          <cell r="AX1095">
            <v>315277</v>
          </cell>
          <cell r="AY1095">
            <v>189575</v>
          </cell>
          <cell r="AZ1095">
            <v>162069</v>
          </cell>
          <cell r="BA1095">
            <v>359942.24</v>
          </cell>
          <cell r="BB1095">
            <v>250337</v>
          </cell>
          <cell r="BC1095">
            <v>211666</v>
          </cell>
          <cell r="BD1095">
            <v>249000</v>
          </cell>
          <cell r="BE1095">
            <v>447735</v>
          </cell>
          <cell r="BF1095">
            <v>265886</v>
          </cell>
          <cell r="BG1095">
            <v>434869.65</v>
          </cell>
          <cell r="BH1095">
            <v>278389</v>
          </cell>
          <cell r="BI1095">
            <v>32820</v>
          </cell>
          <cell r="BJ1095">
            <v>468407</v>
          </cell>
          <cell r="BK1095">
            <v>203984</v>
          </cell>
        </row>
        <row r="1096">
          <cell r="L1096" t="str">
            <v>8011551.816001.MOTOR</v>
          </cell>
          <cell r="M1096">
            <v>0</v>
          </cell>
          <cell r="N1096">
            <v>0</v>
          </cell>
          <cell r="O1096">
            <v>0</v>
          </cell>
          <cell r="P1096">
            <v>0</v>
          </cell>
          <cell r="Q1096">
            <v>0</v>
          </cell>
          <cell r="R1096">
            <v>0</v>
          </cell>
          <cell r="S1096">
            <v>0</v>
          </cell>
          <cell r="T1096">
            <v>6080</v>
          </cell>
          <cell r="U1096">
            <v>6080</v>
          </cell>
          <cell r="V1096">
            <v>6080</v>
          </cell>
          <cell r="W1096">
            <v>6080</v>
          </cell>
          <cell r="X1096">
            <v>6080</v>
          </cell>
          <cell r="Y1096">
            <v>0</v>
          </cell>
          <cell r="Z1096">
            <v>0</v>
          </cell>
          <cell r="AA1096">
            <v>0</v>
          </cell>
          <cell r="AB1096">
            <v>0</v>
          </cell>
          <cell r="AC1096">
            <v>0</v>
          </cell>
          <cell r="AD1096">
            <v>0</v>
          </cell>
          <cell r="AE1096">
            <v>1300</v>
          </cell>
          <cell r="AF1096">
            <v>1300</v>
          </cell>
          <cell r="AG1096">
            <v>2600</v>
          </cell>
          <cell r="AH1096">
            <v>4540</v>
          </cell>
          <cell r="AI1096">
            <v>4540</v>
          </cell>
          <cell r="AJ1096">
            <v>33690</v>
          </cell>
          <cell r="AK1096">
            <v>0</v>
          </cell>
          <cell r="AL1096">
            <v>0</v>
          </cell>
          <cell r="AM1096">
            <v>0</v>
          </cell>
          <cell r="AN1096">
            <v>0</v>
          </cell>
          <cell r="AO1096">
            <v>0</v>
          </cell>
          <cell r="AP1096">
            <v>0</v>
          </cell>
          <cell r="AQ1096">
            <v>0</v>
          </cell>
          <cell r="AR1096">
            <v>0</v>
          </cell>
          <cell r="AS1096">
            <v>0</v>
          </cell>
          <cell r="AT1096">
            <v>6080</v>
          </cell>
          <cell r="AU1096">
            <v>0</v>
          </cell>
          <cell r="AV1096">
            <v>0</v>
          </cell>
          <cell r="AW1096">
            <v>0</v>
          </cell>
          <cell r="AX1096">
            <v>0</v>
          </cell>
          <cell r="AY1096">
            <v>0</v>
          </cell>
          <cell r="AZ1096">
            <v>0</v>
          </cell>
          <cell r="BA1096">
            <v>0</v>
          </cell>
          <cell r="BB1096">
            <v>0</v>
          </cell>
          <cell r="BC1096">
            <v>0</v>
          </cell>
          <cell r="BD1096">
            <v>0</v>
          </cell>
          <cell r="BE1096">
            <v>1300</v>
          </cell>
          <cell r="BF1096">
            <v>0</v>
          </cell>
          <cell r="BG1096">
            <v>1300</v>
          </cell>
          <cell r="BH1096">
            <v>1940</v>
          </cell>
          <cell r="BI1096">
            <v>0</v>
          </cell>
          <cell r="BJ1096">
            <v>29150</v>
          </cell>
          <cell r="BK1096">
            <v>0</v>
          </cell>
        </row>
        <row r="1097">
          <cell r="L1097" t="str">
            <v>8011551.816001.OTHER</v>
          </cell>
          <cell r="M1097">
            <v>0</v>
          </cell>
          <cell r="N1097">
            <v>0</v>
          </cell>
          <cell r="O1097">
            <v>7789</v>
          </cell>
          <cell r="P1097">
            <v>15578</v>
          </cell>
          <cell r="Q1097">
            <v>23368</v>
          </cell>
          <cell r="R1097">
            <v>31824</v>
          </cell>
          <cell r="S1097">
            <v>39937.5</v>
          </cell>
          <cell r="T1097">
            <v>48460.5</v>
          </cell>
          <cell r="U1097">
            <v>56984.5</v>
          </cell>
          <cell r="V1097">
            <v>65507.5</v>
          </cell>
          <cell r="W1097">
            <v>74031.5</v>
          </cell>
          <cell r="X1097">
            <v>84561</v>
          </cell>
          <cell r="Y1097">
            <v>0</v>
          </cell>
          <cell r="Z1097">
            <v>0</v>
          </cell>
          <cell r="AA1097">
            <v>0</v>
          </cell>
          <cell r="AB1097">
            <v>0</v>
          </cell>
          <cell r="AC1097">
            <v>0</v>
          </cell>
          <cell r="AD1097">
            <v>0</v>
          </cell>
          <cell r="AE1097">
            <v>1882.5</v>
          </cell>
          <cell r="AF1097">
            <v>6024.5</v>
          </cell>
          <cell r="AG1097">
            <v>10166.5</v>
          </cell>
          <cell r="AH1097">
            <v>14308.5</v>
          </cell>
          <cell r="AI1097">
            <v>18449.5</v>
          </cell>
          <cell r="AJ1097">
            <v>22591.25</v>
          </cell>
          <cell r="AK1097">
            <v>0</v>
          </cell>
          <cell r="AL1097">
            <v>0</v>
          </cell>
          <cell r="AM1097">
            <v>0</v>
          </cell>
          <cell r="AN1097">
            <v>0</v>
          </cell>
          <cell r="AO1097">
            <v>7789</v>
          </cell>
          <cell r="AP1097">
            <v>7789</v>
          </cell>
          <cell r="AQ1097">
            <v>7790</v>
          </cell>
          <cell r="AR1097">
            <v>8456</v>
          </cell>
          <cell r="AS1097">
            <v>8113.5</v>
          </cell>
          <cell r="AT1097">
            <v>8523</v>
          </cell>
          <cell r="AU1097">
            <v>8524</v>
          </cell>
          <cell r="AV1097">
            <v>8523</v>
          </cell>
          <cell r="AW1097">
            <v>8524</v>
          </cell>
          <cell r="AX1097">
            <v>10529.5</v>
          </cell>
          <cell r="AY1097">
            <v>0</v>
          </cell>
          <cell r="AZ1097">
            <v>0</v>
          </cell>
          <cell r="BA1097">
            <v>0</v>
          </cell>
          <cell r="BB1097">
            <v>0</v>
          </cell>
          <cell r="BC1097">
            <v>0</v>
          </cell>
          <cell r="BD1097">
            <v>0</v>
          </cell>
          <cell r="BE1097">
            <v>1882.5</v>
          </cell>
          <cell r="BF1097">
            <v>4142</v>
          </cell>
          <cell r="BG1097">
            <v>4142</v>
          </cell>
          <cell r="BH1097">
            <v>4142</v>
          </cell>
          <cell r="BI1097">
            <v>4141</v>
          </cell>
          <cell r="BJ1097">
            <v>4141.75</v>
          </cell>
          <cell r="BK1097">
            <v>0</v>
          </cell>
        </row>
        <row r="1098">
          <cell r="L1098" t="str">
            <v>8011551.816041</v>
          </cell>
          <cell r="M1098">
            <v>0</v>
          </cell>
          <cell r="N1098">
            <v>30000</v>
          </cell>
          <cell r="O1098">
            <v>65380</v>
          </cell>
          <cell r="P1098">
            <v>65380</v>
          </cell>
          <cell r="Q1098">
            <v>159646.43</v>
          </cell>
          <cell r="R1098">
            <v>159646.43</v>
          </cell>
          <cell r="S1098">
            <v>159646.43</v>
          </cell>
          <cell r="T1098">
            <v>159646.43</v>
          </cell>
          <cell r="U1098">
            <v>248791.43</v>
          </cell>
          <cell r="V1098">
            <v>248791.43</v>
          </cell>
          <cell r="W1098">
            <v>248791.43</v>
          </cell>
          <cell r="X1098">
            <v>248791.43</v>
          </cell>
          <cell r="Y1098">
            <v>11160</v>
          </cell>
          <cell r="Z1098">
            <v>11160</v>
          </cell>
          <cell r="AA1098">
            <v>11160</v>
          </cell>
          <cell r="AB1098">
            <v>11160</v>
          </cell>
          <cell r="AC1098">
            <v>11160</v>
          </cell>
          <cell r="AD1098">
            <v>11160</v>
          </cell>
          <cell r="AE1098">
            <v>56160</v>
          </cell>
          <cell r="AF1098">
            <v>105205</v>
          </cell>
          <cell r="AG1098">
            <v>255205</v>
          </cell>
          <cell r="AH1098">
            <v>255205</v>
          </cell>
          <cell r="AI1098">
            <v>280105</v>
          </cell>
          <cell r="AJ1098">
            <v>759187.81</v>
          </cell>
          <cell r="AK1098">
            <v>0</v>
          </cell>
          <cell r="AL1098">
            <v>0</v>
          </cell>
          <cell r="AM1098">
            <v>0</v>
          </cell>
          <cell r="AN1098">
            <v>30000</v>
          </cell>
          <cell r="AO1098">
            <v>35380</v>
          </cell>
          <cell r="AP1098">
            <v>0</v>
          </cell>
          <cell r="AQ1098">
            <v>94266.43</v>
          </cell>
          <cell r="AR1098">
            <v>0</v>
          </cell>
          <cell r="AS1098">
            <v>0</v>
          </cell>
          <cell r="AT1098">
            <v>0</v>
          </cell>
          <cell r="AU1098">
            <v>89145</v>
          </cell>
          <cell r="AV1098">
            <v>0</v>
          </cell>
          <cell r="AW1098">
            <v>0</v>
          </cell>
          <cell r="AX1098">
            <v>0</v>
          </cell>
          <cell r="AY1098">
            <v>11160</v>
          </cell>
          <cell r="AZ1098">
            <v>0</v>
          </cell>
          <cell r="BA1098">
            <v>0</v>
          </cell>
          <cell r="BB1098">
            <v>0</v>
          </cell>
          <cell r="BC1098">
            <v>0</v>
          </cell>
          <cell r="BD1098">
            <v>0</v>
          </cell>
          <cell r="BE1098">
            <v>45000</v>
          </cell>
          <cell r="BF1098">
            <v>49045</v>
          </cell>
          <cell r="BG1098">
            <v>150000</v>
          </cell>
          <cell r="BH1098">
            <v>0</v>
          </cell>
          <cell r="BI1098">
            <v>24900</v>
          </cell>
          <cell r="BJ1098">
            <v>479082.81</v>
          </cell>
          <cell r="BK1098">
            <v>0</v>
          </cell>
        </row>
        <row r="1099">
          <cell r="L1099" t="str">
            <v>8011551.821101</v>
          </cell>
          <cell r="M1099">
            <v>0</v>
          </cell>
          <cell r="N1099">
            <v>3055.09</v>
          </cell>
          <cell r="O1099">
            <v>3055.09</v>
          </cell>
          <cell r="P1099">
            <v>3055.09</v>
          </cell>
          <cell r="Q1099">
            <v>3055.09</v>
          </cell>
          <cell r="R1099">
            <v>3055.09</v>
          </cell>
          <cell r="S1099">
            <v>3055.09</v>
          </cell>
          <cell r="T1099">
            <v>3055.09</v>
          </cell>
          <cell r="U1099">
            <v>3055.09</v>
          </cell>
          <cell r="V1099">
            <v>3055.09</v>
          </cell>
          <cell r="W1099">
            <v>3055.09</v>
          </cell>
          <cell r="X1099">
            <v>0</v>
          </cell>
          <cell r="Y1099">
            <v>0</v>
          </cell>
          <cell r="Z1099">
            <v>0</v>
          </cell>
          <cell r="AA1099">
            <v>0</v>
          </cell>
          <cell r="AB1099">
            <v>0</v>
          </cell>
          <cell r="AC1099">
            <v>0</v>
          </cell>
          <cell r="AD1099">
            <v>0</v>
          </cell>
          <cell r="AE1099">
            <v>0</v>
          </cell>
          <cell r="AF1099">
            <v>0</v>
          </cell>
          <cell r="AG1099">
            <v>-2001</v>
          </cell>
          <cell r="AH1099">
            <v>-2001</v>
          </cell>
          <cell r="AI1099">
            <v>-2001</v>
          </cell>
          <cell r="AJ1099">
            <v>-2001</v>
          </cell>
          <cell r="AK1099">
            <v>0</v>
          </cell>
          <cell r="AL1099">
            <v>0</v>
          </cell>
          <cell r="AM1099">
            <v>0</v>
          </cell>
          <cell r="AN1099">
            <v>3055.09</v>
          </cell>
          <cell r="AO1099">
            <v>0</v>
          </cell>
          <cell r="AP1099">
            <v>0</v>
          </cell>
          <cell r="AQ1099">
            <v>0</v>
          </cell>
          <cell r="AR1099">
            <v>0</v>
          </cell>
          <cell r="AS1099">
            <v>0</v>
          </cell>
          <cell r="AT1099">
            <v>0</v>
          </cell>
          <cell r="AU1099">
            <v>0</v>
          </cell>
          <cell r="AV1099">
            <v>0</v>
          </cell>
          <cell r="AW1099">
            <v>0</v>
          </cell>
          <cell r="AX1099">
            <v>-3055.09</v>
          </cell>
          <cell r="AY1099">
            <v>0</v>
          </cell>
          <cell r="AZ1099">
            <v>0</v>
          </cell>
          <cell r="BA1099">
            <v>0</v>
          </cell>
          <cell r="BB1099">
            <v>0</v>
          </cell>
          <cell r="BC1099">
            <v>0</v>
          </cell>
          <cell r="BD1099">
            <v>0</v>
          </cell>
          <cell r="BE1099">
            <v>0</v>
          </cell>
          <cell r="BF1099">
            <v>0</v>
          </cell>
          <cell r="BG1099">
            <v>-2001</v>
          </cell>
          <cell r="BH1099">
            <v>0</v>
          </cell>
          <cell r="BI1099">
            <v>0</v>
          </cell>
          <cell r="BJ1099">
            <v>0</v>
          </cell>
          <cell r="BK1099">
            <v>0</v>
          </cell>
        </row>
        <row r="1100">
          <cell r="L1100" t="str">
            <v>8011551.816051</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4210</v>
          </cell>
          <cell r="AD1100">
            <v>4210</v>
          </cell>
          <cell r="AE1100">
            <v>4210</v>
          </cell>
          <cell r="AF1100">
            <v>55427.5</v>
          </cell>
          <cell r="AG1100">
            <v>71577.5</v>
          </cell>
          <cell r="AH1100">
            <v>71577.5</v>
          </cell>
          <cell r="AI1100">
            <v>75077.5</v>
          </cell>
          <cell r="AJ1100">
            <v>75077.5</v>
          </cell>
          <cell r="AK1100">
            <v>0</v>
          </cell>
          <cell r="AL1100">
            <v>0</v>
          </cell>
          <cell r="AM1100">
            <v>0</v>
          </cell>
          <cell r="AN1100">
            <v>0</v>
          </cell>
          <cell r="AO1100">
            <v>0</v>
          </cell>
          <cell r="AP1100">
            <v>0</v>
          </cell>
          <cell r="AQ1100">
            <v>0</v>
          </cell>
          <cell r="AR1100">
            <v>0</v>
          </cell>
          <cell r="AS1100">
            <v>0</v>
          </cell>
          <cell r="AT1100">
            <v>0</v>
          </cell>
          <cell r="AU1100">
            <v>0</v>
          </cell>
          <cell r="AV1100">
            <v>0</v>
          </cell>
          <cell r="AW1100">
            <v>0</v>
          </cell>
          <cell r="AX1100">
            <v>0</v>
          </cell>
          <cell r="AY1100">
            <v>0</v>
          </cell>
          <cell r="AZ1100">
            <v>0</v>
          </cell>
          <cell r="BA1100">
            <v>0</v>
          </cell>
          <cell r="BB1100">
            <v>0</v>
          </cell>
          <cell r="BC1100">
            <v>4210</v>
          </cell>
          <cell r="BD1100">
            <v>0</v>
          </cell>
          <cell r="BE1100">
            <v>0</v>
          </cell>
          <cell r="BF1100">
            <v>51217.5</v>
          </cell>
          <cell r="BG1100">
            <v>16150</v>
          </cell>
          <cell r="BH1100">
            <v>0</v>
          </cell>
          <cell r="BI1100">
            <v>3500</v>
          </cell>
          <cell r="BJ1100">
            <v>0</v>
          </cell>
          <cell r="BK1100">
            <v>0</v>
          </cell>
        </row>
        <row r="1101">
          <cell r="L1101" t="str">
            <v>8011551.816052</v>
          </cell>
          <cell r="M1101">
            <v>3362.92</v>
          </cell>
          <cell r="N1101">
            <v>22496.92</v>
          </cell>
          <cell r="O1101">
            <v>52126.92</v>
          </cell>
          <cell r="P1101">
            <v>52126.92</v>
          </cell>
          <cell r="Q1101">
            <v>85023.64</v>
          </cell>
          <cell r="R1101">
            <v>124625.41</v>
          </cell>
          <cell r="S1101">
            <v>124625.41</v>
          </cell>
          <cell r="T1101">
            <v>134625.41</v>
          </cell>
          <cell r="U1101">
            <v>136625.41</v>
          </cell>
          <cell r="V1101">
            <v>136625.41</v>
          </cell>
          <cell r="W1101">
            <v>136625.41</v>
          </cell>
          <cell r="X1101">
            <v>152825.41</v>
          </cell>
          <cell r="Y1101">
            <v>880</v>
          </cell>
          <cell r="Z1101">
            <v>880</v>
          </cell>
          <cell r="AA1101">
            <v>136968.5</v>
          </cell>
          <cell r="AB1101">
            <v>152345.49</v>
          </cell>
          <cell r="AC1101">
            <v>152345.49</v>
          </cell>
          <cell r="AD1101">
            <v>218564.49</v>
          </cell>
          <cell r="AE1101">
            <v>299954.86</v>
          </cell>
          <cell r="AF1101">
            <v>313304.86</v>
          </cell>
          <cell r="AG1101">
            <v>327604.86</v>
          </cell>
          <cell r="AH1101">
            <v>357404.86</v>
          </cell>
          <cell r="AI1101">
            <v>472289.86</v>
          </cell>
          <cell r="AJ1101">
            <v>604896.69999999995</v>
          </cell>
          <cell r="AK1101">
            <v>16686.5</v>
          </cell>
          <cell r="AL1101">
            <v>0</v>
          </cell>
          <cell r="AM1101">
            <v>3362.92</v>
          </cell>
          <cell r="AN1101">
            <v>19134</v>
          </cell>
          <cell r="AO1101">
            <v>29630</v>
          </cell>
          <cell r="AP1101">
            <v>0</v>
          </cell>
          <cell r="AQ1101">
            <v>32896.720000000001</v>
          </cell>
          <cell r="AR1101">
            <v>39601.769999999997</v>
          </cell>
          <cell r="AS1101">
            <v>0</v>
          </cell>
          <cell r="AT1101">
            <v>10000</v>
          </cell>
          <cell r="AU1101">
            <v>2000</v>
          </cell>
          <cell r="AV1101">
            <v>0</v>
          </cell>
          <cell r="AW1101">
            <v>0</v>
          </cell>
          <cell r="AX1101">
            <v>16200</v>
          </cell>
          <cell r="AY1101">
            <v>880</v>
          </cell>
          <cell r="AZ1101">
            <v>0</v>
          </cell>
          <cell r="BA1101">
            <v>136088.5</v>
          </cell>
          <cell r="BB1101">
            <v>15376.99</v>
          </cell>
          <cell r="BC1101">
            <v>0</v>
          </cell>
          <cell r="BD1101">
            <v>66219</v>
          </cell>
          <cell r="BE1101">
            <v>81390.37</v>
          </cell>
          <cell r="BF1101">
            <v>13350</v>
          </cell>
          <cell r="BG1101">
            <v>14300</v>
          </cell>
          <cell r="BH1101">
            <v>29800</v>
          </cell>
          <cell r="BI1101">
            <v>114885</v>
          </cell>
          <cell r="BJ1101">
            <v>132606.84</v>
          </cell>
          <cell r="BK1101">
            <v>16686.5</v>
          </cell>
        </row>
        <row r="1102">
          <cell r="L1102" t="str">
            <v>8011551.816002</v>
          </cell>
          <cell r="M1102">
            <v>120</v>
          </cell>
          <cell r="N1102">
            <v>120</v>
          </cell>
          <cell r="O1102">
            <v>2160</v>
          </cell>
          <cell r="P1102">
            <v>2320</v>
          </cell>
          <cell r="Q1102">
            <v>4460</v>
          </cell>
          <cell r="R1102">
            <v>7095</v>
          </cell>
          <cell r="S1102">
            <v>7095</v>
          </cell>
          <cell r="T1102">
            <v>42795</v>
          </cell>
          <cell r="U1102">
            <v>42795</v>
          </cell>
          <cell r="V1102">
            <v>42795</v>
          </cell>
          <cell r="W1102">
            <v>42795</v>
          </cell>
          <cell r="X1102">
            <v>47515</v>
          </cell>
          <cell r="Y1102">
            <v>31500</v>
          </cell>
          <cell r="Z1102">
            <v>44430</v>
          </cell>
          <cell r="AA1102">
            <v>54270</v>
          </cell>
          <cell r="AB1102">
            <v>55475.65</v>
          </cell>
          <cell r="AC1102">
            <v>59885.65</v>
          </cell>
          <cell r="AD1102">
            <v>60005.65</v>
          </cell>
          <cell r="AE1102">
            <v>60005.65</v>
          </cell>
          <cell r="AF1102">
            <v>62445.65</v>
          </cell>
          <cell r="AG1102">
            <v>62445.65</v>
          </cell>
          <cell r="AH1102">
            <v>62445.65</v>
          </cell>
          <cell r="AI1102">
            <v>62445.65</v>
          </cell>
          <cell r="AJ1102">
            <v>131690.65</v>
          </cell>
          <cell r="AK1102">
            <v>0</v>
          </cell>
          <cell r="AL1102">
            <v>0</v>
          </cell>
          <cell r="AM1102">
            <v>120</v>
          </cell>
          <cell r="AN1102">
            <v>0</v>
          </cell>
          <cell r="AO1102">
            <v>2040</v>
          </cell>
          <cell r="AP1102">
            <v>160</v>
          </cell>
          <cell r="AQ1102">
            <v>2140</v>
          </cell>
          <cell r="AR1102">
            <v>2635</v>
          </cell>
          <cell r="AS1102">
            <v>0</v>
          </cell>
          <cell r="AT1102">
            <v>35700</v>
          </cell>
          <cell r="AU1102">
            <v>0</v>
          </cell>
          <cell r="AV1102">
            <v>0</v>
          </cell>
          <cell r="AW1102">
            <v>0</v>
          </cell>
          <cell r="AX1102">
            <v>4720</v>
          </cell>
          <cell r="AY1102">
            <v>31500</v>
          </cell>
          <cell r="AZ1102">
            <v>12930</v>
          </cell>
          <cell r="BA1102">
            <v>9840</v>
          </cell>
          <cell r="BB1102">
            <v>1205.6500000000001</v>
          </cell>
          <cell r="BC1102">
            <v>4410</v>
          </cell>
          <cell r="BD1102">
            <v>120</v>
          </cell>
          <cell r="BE1102">
            <v>0</v>
          </cell>
          <cell r="BF1102">
            <v>2440</v>
          </cell>
          <cell r="BG1102">
            <v>0</v>
          </cell>
          <cell r="BH1102">
            <v>0</v>
          </cell>
          <cell r="BI1102">
            <v>0</v>
          </cell>
          <cell r="BJ1102">
            <v>69245</v>
          </cell>
          <cell r="BK1102">
            <v>0</v>
          </cell>
        </row>
        <row r="1103">
          <cell r="L1103" t="str">
            <v>8011551.820101</v>
          </cell>
          <cell r="M1103">
            <v>106085.21</v>
          </cell>
          <cell r="N1103">
            <v>195597.43</v>
          </cell>
          <cell r="O1103">
            <v>279849.09999999998</v>
          </cell>
          <cell r="P1103">
            <v>305944.75999999995</v>
          </cell>
          <cell r="Q1103">
            <v>422376.86</v>
          </cell>
          <cell r="R1103">
            <v>745301.90999999992</v>
          </cell>
          <cell r="S1103">
            <v>906953.22</v>
          </cell>
          <cell r="T1103">
            <v>833238.80999999994</v>
          </cell>
          <cell r="U1103">
            <v>970272.72</v>
          </cell>
          <cell r="V1103">
            <v>988978.80999999994</v>
          </cell>
          <cell r="W1103">
            <v>1235214.7999999998</v>
          </cell>
          <cell r="X1103">
            <v>1163816.5099999998</v>
          </cell>
          <cell r="Y1103">
            <v>104186.8</v>
          </cell>
          <cell r="Z1103">
            <v>147946.21000000002</v>
          </cell>
          <cell r="AA1103">
            <v>199912.63</v>
          </cell>
          <cell r="AB1103">
            <v>254974.6</v>
          </cell>
          <cell r="AC1103">
            <v>311010.56</v>
          </cell>
          <cell r="AD1103">
            <v>376524.43</v>
          </cell>
          <cell r="AE1103">
            <v>453470.31</v>
          </cell>
          <cell r="AF1103">
            <v>543104.09</v>
          </cell>
          <cell r="AG1103">
            <v>867963.61</v>
          </cell>
          <cell r="AH1103">
            <v>929490.55</v>
          </cell>
          <cell r="AI1103">
            <v>1047711.16</v>
          </cell>
          <cell r="AJ1103">
            <v>1129654</v>
          </cell>
          <cell r="AK1103">
            <v>120886.28</v>
          </cell>
          <cell r="AL1103">
            <v>0</v>
          </cell>
          <cell r="AM1103">
            <v>106085.21</v>
          </cell>
          <cell r="AN1103">
            <v>89512.22</v>
          </cell>
          <cell r="AO1103">
            <v>84251.67</v>
          </cell>
          <cell r="AP1103">
            <v>26095.66</v>
          </cell>
          <cell r="AQ1103">
            <v>116432.1</v>
          </cell>
          <cell r="AR1103">
            <v>322925.05</v>
          </cell>
          <cell r="AS1103">
            <v>161651.31</v>
          </cell>
          <cell r="AT1103">
            <v>-73714.41</v>
          </cell>
          <cell r="AU1103">
            <v>137033.91</v>
          </cell>
          <cell r="AV1103">
            <v>18706.09</v>
          </cell>
          <cell r="AW1103">
            <v>246235.99</v>
          </cell>
          <cell r="AX1103">
            <v>-71398.289999999994</v>
          </cell>
          <cell r="AY1103">
            <v>104186.8</v>
          </cell>
          <cell r="AZ1103">
            <v>43759.41</v>
          </cell>
          <cell r="BA1103">
            <v>51966.42</v>
          </cell>
          <cell r="BB1103">
            <v>55061.97</v>
          </cell>
          <cell r="BC1103">
            <v>56035.96</v>
          </cell>
          <cell r="BD1103">
            <v>65513.87</v>
          </cell>
          <cell r="BE1103">
            <v>76945.88</v>
          </cell>
          <cell r="BF1103">
            <v>89633.78</v>
          </cell>
          <cell r="BG1103">
            <v>324859.52000000002</v>
          </cell>
          <cell r="BH1103">
            <v>61526.94</v>
          </cell>
          <cell r="BI1103">
            <v>118220.61</v>
          </cell>
          <cell r="BJ1103">
            <v>81942.84</v>
          </cell>
          <cell r="BK1103">
            <v>120886.28</v>
          </cell>
        </row>
        <row r="1104">
          <cell r="L1104" t="str">
            <v>8011551.822101</v>
          </cell>
          <cell r="M1104">
            <v>4375</v>
          </cell>
          <cell r="N1104">
            <v>4375</v>
          </cell>
          <cell r="O1104">
            <v>37375</v>
          </cell>
          <cell r="P1104">
            <v>38605</v>
          </cell>
          <cell r="Q1104">
            <v>14584</v>
          </cell>
          <cell r="R1104">
            <v>14584</v>
          </cell>
          <cell r="S1104">
            <v>15937</v>
          </cell>
          <cell r="T1104">
            <v>48937</v>
          </cell>
          <cell r="U1104">
            <v>48937</v>
          </cell>
          <cell r="V1104">
            <v>15937</v>
          </cell>
          <cell r="W1104">
            <v>48937</v>
          </cell>
          <cell r="X1104">
            <v>48937</v>
          </cell>
          <cell r="Y1104">
            <v>3250</v>
          </cell>
          <cell r="Z1104">
            <v>-22599.9</v>
          </cell>
          <cell r="AA1104">
            <v>-13029.330000000002</v>
          </cell>
          <cell r="AB1104">
            <v>-45087.83</v>
          </cell>
          <cell r="AC1104">
            <v>-11146.330000000002</v>
          </cell>
          <cell r="AD1104">
            <v>27637.17</v>
          </cell>
          <cell r="AE1104">
            <v>-2000.5</v>
          </cell>
          <cell r="AF1104">
            <v>3379.5</v>
          </cell>
          <cell r="AG1104">
            <v>26916.2</v>
          </cell>
          <cell r="AH1104">
            <v>39558.699999999997</v>
          </cell>
          <cell r="AI1104">
            <v>20474.149999999998</v>
          </cell>
          <cell r="AJ1104">
            <v>33488.119999999995</v>
          </cell>
          <cell r="AK1104">
            <v>11364</v>
          </cell>
          <cell r="AL1104">
            <v>0</v>
          </cell>
          <cell r="AM1104">
            <v>4375</v>
          </cell>
          <cell r="AN1104">
            <v>0</v>
          </cell>
          <cell r="AO1104">
            <v>33000</v>
          </cell>
          <cell r="AP1104">
            <v>1230</v>
          </cell>
          <cell r="AQ1104">
            <v>-24021</v>
          </cell>
          <cell r="AR1104">
            <v>0</v>
          </cell>
          <cell r="AS1104">
            <v>1353</v>
          </cell>
          <cell r="AT1104">
            <v>33000</v>
          </cell>
          <cell r="AU1104">
            <v>0</v>
          </cell>
          <cell r="AV1104">
            <v>-33000</v>
          </cell>
          <cell r="AW1104">
            <v>33000</v>
          </cell>
          <cell r="AX1104">
            <v>0</v>
          </cell>
          <cell r="AY1104">
            <v>3250</v>
          </cell>
          <cell r="AZ1104">
            <v>-25849.9</v>
          </cell>
          <cell r="BA1104">
            <v>9570.57</v>
          </cell>
          <cell r="BB1104">
            <v>-32058.5</v>
          </cell>
          <cell r="BC1104">
            <v>33941.5</v>
          </cell>
          <cell r="BD1104">
            <v>38783.5</v>
          </cell>
          <cell r="BE1104">
            <v>-29637.67</v>
          </cell>
          <cell r="BF1104">
            <v>5380</v>
          </cell>
          <cell r="BG1104">
            <v>23536.7</v>
          </cell>
          <cell r="BH1104">
            <v>12642.5</v>
          </cell>
          <cell r="BI1104">
            <v>-19084.55</v>
          </cell>
          <cell r="BJ1104">
            <v>13013.97</v>
          </cell>
          <cell r="BK1104">
            <v>11364</v>
          </cell>
        </row>
        <row r="1105">
          <cell r="L1105" t="str">
            <v>8011551.822602</v>
          </cell>
          <cell r="M1105">
            <v>10309</v>
          </cell>
          <cell r="N1105">
            <v>20310</v>
          </cell>
          <cell r="O1105">
            <v>31233</v>
          </cell>
          <cell r="P1105">
            <v>35379</v>
          </cell>
          <cell r="Q1105">
            <v>34979</v>
          </cell>
          <cell r="R1105">
            <v>41874</v>
          </cell>
          <cell r="S1105">
            <v>77882</v>
          </cell>
          <cell r="T1105">
            <v>116351.95999999999</v>
          </cell>
          <cell r="U1105">
            <v>163481.91999999998</v>
          </cell>
          <cell r="V1105">
            <v>163481.91999999998</v>
          </cell>
          <cell r="W1105">
            <v>164231.91999999998</v>
          </cell>
          <cell r="X1105">
            <v>202324.91999999998</v>
          </cell>
          <cell r="Y1105">
            <v>0</v>
          </cell>
          <cell r="Z1105">
            <v>22400</v>
          </cell>
          <cell r="AA1105">
            <v>45100</v>
          </cell>
          <cell r="AB1105">
            <v>57350</v>
          </cell>
          <cell r="AC1105">
            <v>63950</v>
          </cell>
          <cell r="AD1105">
            <v>65800</v>
          </cell>
          <cell r="AE1105">
            <v>65800</v>
          </cell>
          <cell r="AF1105">
            <v>193215</v>
          </cell>
          <cell r="AG1105">
            <v>232040.97</v>
          </cell>
          <cell r="AH1105">
            <v>237391.97</v>
          </cell>
          <cell r="AI1105">
            <v>262266.21999999997</v>
          </cell>
          <cell r="AJ1105">
            <v>303366.21999999997</v>
          </cell>
          <cell r="AK1105">
            <v>3490</v>
          </cell>
          <cell r="AL1105">
            <v>0</v>
          </cell>
          <cell r="AM1105">
            <v>10309</v>
          </cell>
          <cell r="AN1105">
            <v>10001</v>
          </cell>
          <cell r="AO1105">
            <v>10923</v>
          </cell>
          <cell r="AP1105">
            <v>4146</v>
          </cell>
          <cell r="AQ1105">
            <v>-400</v>
          </cell>
          <cell r="AR1105">
            <v>6895</v>
          </cell>
          <cell r="AS1105">
            <v>36008</v>
          </cell>
          <cell r="AT1105">
            <v>38469.96</v>
          </cell>
          <cell r="AU1105">
            <v>47129.96</v>
          </cell>
          <cell r="AV1105">
            <v>0</v>
          </cell>
          <cell r="AW1105">
            <v>750</v>
          </cell>
          <cell r="AX1105">
            <v>38093</v>
          </cell>
          <cell r="AY1105">
            <v>0</v>
          </cell>
          <cell r="AZ1105">
            <v>22400</v>
          </cell>
          <cell r="BA1105">
            <v>22700</v>
          </cell>
          <cell r="BB1105">
            <v>12250</v>
          </cell>
          <cell r="BC1105">
            <v>6600</v>
          </cell>
          <cell r="BD1105">
            <v>1850</v>
          </cell>
          <cell r="BE1105">
            <v>0</v>
          </cell>
          <cell r="BF1105">
            <v>127415</v>
          </cell>
          <cell r="BG1105">
            <v>38825.97</v>
          </cell>
          <cell r="BH1105">
            <v>5351</v>
          </cell>
          <cell r="BI1105">
            <v>24874.25</v>
          </cell>
          <cell r="BJ1105">
            <v>41100</v>
          </cell>
          <cell r="BK1105">
            <v>3490</v>
          </cell>
        </row>
        <row r="1106">
          <cell r="L1106" t="str">
            <v>8011551.822603</v>
          </cell>
          <cell r="M1106">
            <v>3080</v>
          </cell>
          <cell r="N1106">
            <v>6160</v>
          </cell>
          <cell r="O1106">
            <v>6160</v>
          </cell>
          <cell r="P1106">
            <v>7560</v>
          </cell>
          <cell r="Q1106">
            <v>13440</v>
          </cell>
          <cell r="R1106">
            <v>13440</v>
          </cell>
          <cell r="S1106">
            <v>15400</v>
          </cell>
          <cell r="T1106">
            <v>15400</v>
          </cell>
          <cell r="U1106">
            <v>15400</v>
          </cell>
          <cell r="V1106">
            <v>15400</v>
          </cell>
          <cell r="W1106">
            <v>15400</v>
          </cell>
          <cell r="X1106">
            <v>15400</v>
          </cell>
          <cell r="Y1106">
            <v>0</v>
          </cell>
          <cell r="Z1106">
            <v>0</v>
          </cell>
          <cell r="AA1106">
            <v>700</v>
          </cell>
          <cell r="AB1106">
            <v>700</v>
          </cell>
          <cell r="AC1106">
            <v>700</v>
          </cell>
          <cell r="AD1106">
            <v>1400</v>
          </cell>
          <cell r="AE1106">
            <v>1400</v>
          </cell>
          <cell r="AF1106">
            <v>1400</v>
          </cell>
          <cell r="AG1106">
            <v>1400</v>
          </cell>
          <cell r="AH1106">
            <v>1400</v>
          </cell>
          <cell r="AI1106">
            <v>1400</v>
          </cell>
          <cell r="AJ1106">
            <v>1400</v>
          </cell>
          <cell r="AK1106">
            <v>0</v>
          </cell>
          <cell r="AL1106">
            <v>0</v>
          </cell>
          <cell r="AM1106">
            <v>3080</v>
          </cell>
          <cell r="AN1106">
            <v>3080</v>
          </cell>
          <cell r="AO1106">
            <v>0</v>
          </cell>
          <cell r="AP1106">
            <v>1400</v>
          </cell>
          <cell r="AQ1106">
            <v>5880</v>
          </cell>
          <cell r="AR1106">
            <v>0</v>
          </cell>
          <cell r="AS1106">
            <v>1960</v>
          </cell>
          <cell r="AT1106">
            <v>0</v>
          </cell>
          <cell r="AU1106">
            <v>0</v>
          </cell>
          <cell r="AV1106">
            <v>0</v>
          </cell>
          <cell r="AW1106">
            <v>0</v>
          </cell>
          <cell r="AX1106">
            <v>0</v>
          </cell>
          <cell r="AY1106">
            <v>0</v>
          </cell>
          <cell r="AZ1106">
            <v>0</v>
          </cell>
          <cell r="BA1106">
            <v>700</v>
          </cell>
          <cell r="BB1106">
            <v>0</v>
          </cell>
          <cell r="BC1106">
            <v>0</v>
          </cell>
          <cell r="BD1106">
            <v>700</v>
          </cell>
          <cell r="BE1106">
            <v>0</v>
          </cell>
          <cell r="BF1106">
            <v>0</v>
          </cell>
          <cell r="BG1106">
            <v>0</v>
          </cell>
          <cell r="BH1106">
            <v>0</v>
          </cell>
          <cell r="BI1106">
            <v>0</v>
          </cell>
          <cell r="BJ1106">
            <v>0</v>
          </cell>
          <cell r="BK1106">
            <v>0</v>
          </cell>
        </row>
        <row r="1107">
          <cell r="L1107" t="str">
            <v>8011551.853101</v>
          </cell>
          <cell r="M1107">
            <v>67411.600000000006</v>
          </cell>
          <cell r="N1107">
            <v>67411.600000000006</v>
          </cell>
          <cell r="O1107">
            <v>82411.600000000006</v>
          </cell>
          <cell r="P1107">
            <v>117977.60000000001</v>
          </cell>
          <cell r="Q1107">
            <v>142212.80000000002</v>
          </cell>
          <cell r="R1107">
            <v>261369.2</v>
          </cell>
          <cell r="S1107">
            <v>255535.6</v>
          </cell>
          <cell r="T1107">
            <v>255535.6</v>
          </cell>
          <cell r="U1107">
            <v>284879.2</v>
          </cell>
          <cell r="V1107">
            <v>284879.2</v>
          </cell>
          <cell r="W1107">
            <v>284879.2</v>
          </cell>
          <cell r="X1107">
            <v>301783.25</v>
          </cell>
          <cell r="Y1107">
            <v>0</v>
          </cell>
          <cell r="Z1107">
            <v>37978.379999999997</v>
          </cell>
          <cell r="AA1107">
            <v>37978.379999999997</v>
          </cell>
          <cell r="AB1107">
            <v>37978.379999999997</v>
          </cell>
          <cell r="AC1107">
            <v>37978.379999999997</v>
          </cell>
          <cell r="AD1107">
            <v>78298.78</v>
          </cell>
          <cell r="AE1107">
            <v>78298.78</v>
          </cell>
          <cell r="AF1107">
            <v>84498.78</v>
          </cell>
          <cell r="AG1107">
            <v>176228.66999999998</v>
          </cell>
          <cell r="AH1107">
            <v>176228.66999999998</v>
          </cell>
          <cell r="AI1107">
            <v>218121.40999999997</v>
          </cell>
          <cell r="AJ1107">
            <v>292899.99</v>
          </cell>
          <cell r="AK1107">
            <v>0</v>
          </cell>
          <cell r="AL1107">
            <v>0</v>
          </cell>
          <cell r="AM1107">
            <v>67411.600000000006</v>
          </cell>
          <cell r="AN1107">
            <v>0</v>
          </cell>
          <cell r="AO1107">
            <v>15000</v>
          </cell>
          <cell r="AP1107">
            <v>35566</v>
          </cell>
          <cell r="AQ1107">
            <v>24235.200000000001</v>
          </cell>
          <cell r="AR1107">
            <v>119156.4</v>
          </cell>
          <cell r="AS1107">
            <v>-5833.6</v>
          </cell>
          <cell r="AT1107">
            <v>0</v>
          </cell>
          <cell r="AU1107">
            <v>29343.599999999999</v>
          </cell>
          <cell r="AV1107">
            <v>0</v>
          </cell>
          <cell r="AW1107">
            <v>0</v>
          </cell>
          <cell r="AX1107">
            <v>16904.05</v>
          </cell>
          <cell r="AY1107">
            <v>0</v>
          </cell>
          <cell r="AZ1107">
            <v>37978.379999999997</v>
          </cell>
          <cell r="BA1107">
            <v>0</v>
          </cell>
          <cell r="BB1107">
            <v>0</v>
          </cell>
          <cell r="BC1107">
            <v>0</v>
          </cell>
          <cell r="BD1107">
            <v>40320.400000000001</v>
          </cell>
          <cell r="BE1107">
            <v>0</v>
          </cell>
          <cell r="BF1107">
            <v>6200</v>
          </cell>
          <cell r="BG1107">
            <v>91729.89</v>
          </cell>
          <cell r="BH1107">
            <v>0</v>
          </cell>
          <cell r="BI1107">
            <v>41892.74</v>
          </cell>
          <cell r="BJ1107">
            <v>74778.58</v>
          </cell>
          <cell r="BK1107">
            <v>0</v>
          </cell>
        </row>
        <row r="1108">
          <cell r="L1108" t="str">
            <v>8011551.814401</v>
          </cell>
          <cell r="M1108">
            <v>257000</v>
          </cell>
          <cell r="N1108">
            <v>513793.36</v>
          </cell>
          <cell r="O1108">
            <v>765541.6</v>
          </cell>
          <cell r="P1108">
            <v>1023324.11</v>
          </cell>
          <cell r="Q1108">
            <v>1280324.1099999999</v>
          </cell>
          <cell r="R1108">
            <v>1572530.15</v>
          </cell>
          <cell r="S1108">
            <v>1828059.15</v>
          </cell>
          <cell r="T1108">
            <v>2085059.15</v>
          </cell>
          <cell r="U1108">
            <v>2563573.34</v>
          </cell>
          <cell r="V1108">
            <v>2954029.2199999997</v>
          </cell>
          <cell r="W1108">
            <v>3291796.0599999996</v>
          </cell>
          <cell r="X1108">
            <v>3669604.8199999994</v>
          </cell>
          <cell r="Y1108">
            <v>316963.44</v>
          </cell>
          <cell r="Z1108">
            <v>654710.80000000005</v>
          </cell>
          <cell r="AA1108">
            <v>985445.04</v>
          </cell>
          <cell r="AB1108">
            <v>1329459.1800000002</v>
          </cell>
          <cell r="AC1108">
            <v>1683803.6500000001</v>
          </cell>
          <cell r="AD1108">
            <v>2040484.6500000001</v>
          </cell>
          <cell r="AE1108">
            <v>2423333.4500000002</v>
          </cell>
          <cell r="AF1108">
            <v>2739646.1900000004</v>
          </cell>
          <cell r="AG1108">
            <v>3043745.2100000004</v>
          </cell>
          <cell r="AH1108">
            <v>3394374.2900000005</v>
          </cell>
          <cell r="AI1108">
            <v>3740374.2900000005</v>
          </cell>
          <cell r="AJ1108">
            <v>4186784.2500000005</v>
          </cell>
          <cell r="AK1108">
            <v>356000</v>
          </cell>
          <cell r="AL1108">
            <v>0</v>
          </cell>
          <cell r="AM1108">
            <v>257000</v>
          </cell>
          <cell r="AN1108">
            <v>256793.36</v>
          </cell>
          <cell r="AO1108">
            <v>251748.24</v>
          </cell>
          <cell r="AP1108">
            <v>257782.51</v>
          </cell>
          <cell r="AQ1108">
            <v>257000</v>
          </cell>
          <cell r="AR1108">
            <v>292206.03999999998</v>
          </cell>
          <cell r="AS1108">
            <v>255529</v>
          </cell>
          <cell r="AT1108">
            <v>257000</v>
          </cell>
          <cell r="AU1108">
            <v>478514.19</v>
          </cell>
          <cell r="AV1108">
            <v>390455.88</v>
          </cell>
          <cell r="AW1108">
            <v>337766.84</v>
          </cell>
          <cell r="AX1108">
            <v>377808.76</v>
          </cell>
          <cell r="AY1108">
            <v>316963.44</v>
          </cell>
          <cell r="AZ1108">
            <v>337747.36</v>
          </cell>
          <cell r="BA1108">
            <v>330734.24</v>
          </cell>
          <cell r="BB1108">
            <v>344014.14</v>
          </cell>
          <cell r="BC1108">
            <v>354344.47</v>
          </cell>
          <cell r="BD1108">
            <v>356681</v>
          </cell>
          <cell r="BE1108">
            <v>382848.8</v>
          </cell>
          <cell r="BF1108">
            <v>316312.74</v>
          </cell>
          <cell r="BG1108">
            <v>304099.02</v>
          </cell>
          <cell r="BH1108">
            <v>350629.08</v>
          </cell>
          <cell r="BI1108">
            <v>346000</v>
          </cell>
          <cell r="BJ1108">
            <v>446409.96</v>
          </cell>
          <cell r="BK1108">
            <v>356000</v>
          </cell>
        </row>
        <row r="1109">
          <cell r="L1109" t="str">
            <v>8011551.805301</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87751.46</v>
          </cell>
          <cell r="AB1109">
            <v>87751.46</v>
          </cell>
          <cell r="AC1109">
            <v>87751.46</v>
          </cell>
          <cell r="AD1109">
            <v>87751.46</v>
          </cell>
          <cell r="AE1109">
            <v>87751.46</v>
          </cell>
          <cell r="AF1109">
            <v>87751.46</v>
          </cell>
          <cell r="AG1109">
            <v>87751.46</v>
          </cell>
          <cell r="AH1109">
            <v>87751.46</v>
          </cell>
          <cell r="AI1109">
            <v>87751.46</v>
          </cell>
          <cell r="AJ1109">
            <v>87751.46</v>
          </cell>
          <cell r="AK1109">
            <v>0</v>
          </cell>
          <cell r="AL1109">
            <v>0</v>
          </cell>
          <cell r="AM1109">
            <v>0</v>
          </cell>
          <cell r="AN1109">
            <v>0</v>
          </cell>
          <cell r="AO1109">
            <v>0</v>
          </cell>
          <cell r="AP1109">
            <v>0</v>
          </cell>
          <cell r="AQ1109">
            <v>0</v>
          </cell>
          <cell r="AR1109">
            <v>0</v>
          </cell>
          <cell r="AS1109">
            <v>0</v>
          </cell>
          <cell r="AT1109">
            <v>0</v>
          </cell>
          <cell r="AU1109">
            <v>0</v>
          </cell>
          <cell r="AV1109">
            <v>0</v>
          </cell>
          <cell r="AW1109">
            <v>0</v>
          </cell>
          <cell r="AX1109">
            <v>0</v>
          </cell>
          <cell r="AY1109">
            <v>0</v>
          </cell>
          <cell r="AZ1109">
            <v>0</v>
          </cell>
          <cell r="BA1109">
            <v>87751.46</v>
          </cell>
          <cell r="BB1109">
            <v>0</v>
          </cell>
          <cell r="BC1109">
            <v>0</v>
          </cell>
          <cell r="BD1109">
            <v>0</v>
          </cell>
          <cell r="BE1109">
            <v>0</v>
          </cell>
          <cell r="BF1109">
            <v>0</v>
          </cell>
          <cell r="BG1109">
            <v>0</v>
          </cell>
          <cell r="BH1109">
            <v>0</v>
          </cell>
          <cell r="BI1109">
            <v>0</v>
          </cell>
          <cell r="BJ1109">
            <v>0</v>
          </cell>
          <cell r="BK1109">
            <v>0</v>
          </cell>
        </row>
        <row r="1110">
          <cell r="L1110" t="str">
            <v>8011551.820102</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G1110">
            <v>0</v>
          </cell>
          <cell r="BH1110">
            <v>0</v>
          </cell>
          <cell r="BI1110">
            <v>0</v>
          </cell>
          <cell r="BJ1110">
            <v>0</v>
          </cell>
          <cell r="BK1110">
            <v>0</v>
          </cell>
        </row>
        <row r="1111">
          <cell r="L1111" t="str">
            <v>8011551.805202</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D1111">
            <v>0</v>
          </cell>
          <cell r="BE1111">
            <v>0</v>
          </cell>
          <cell r="BF1111">
            <v>0</v>
          </cell>
          <cell r="BG1111">
            <v>0</v>
          </cell>
          <cell r="BH1111">
            <v>0</v>
          </cell>
          <cell r="BI1111">
            <v>0</v>
          </cell>
          <cell r="BJ1111">
            <v>0</v>
          </cell>
          <cell r="BK1111">
            <v>0</v>
          </cell>
        </row>
        <row r="1112">
          <cell r="L1112" t="str">
            <v>8011551.821001</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G1112">
            <v>0</v>
          </cell>
          <cell r="BH1112">
            <v>0</v>
          </cell>
          <cell r="BI1112">
            <v>0</v>
          </cell>
          <cell r="BJ1112">
            <v>0</v>
          </cell>
          <cell r="BK1112">
            <v>0</v>
          </cell>
        </row>
        <row r="1113">
          <cell r="L1113" t="str">
            <v>8011551.814201.ELECT</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G1113">
            <v>0</v>
          </cell>
          <cell r="BH1113">
            <v>0</v>
          </cell>
          <cell r="BI1113">
            <v>0</v>
          </cell>
          <cell r="BJ1113">
            <v>0</v>
          </cell>
          <cell r="BK1113">
            <v>0</v>
          </cell>
        </row>
        <row r="1114">
          <cell r="L1114" t="str">
            <v>8011551.814201.OTHER</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G1114">
            <v>0</v>
          </cell>
          <cell r="BH1114">
            <v>0</v>
          </cell>
          <cell r="BI1114">
            <v>0</v>
          </cell>
          <cell r="BJ1114">
            <v>0</v>
          </cell>
          <cell r="BK1114">
            <v>0</v>
          </cell>
        </row>
        <row r="1115">
          <cell r="L1115" t="str">
            <v>8011551.814101</v>
          </cell>
          <cell r="M1115">
            <v>42579</v>
          </cell>
          <cell r="N1115">
            <v>85158</v>
          </cell>
          <cell r="O1115">
            <v>127737</v>
          </cell>
          <cell r="P1115">
            <v>170316</v>
          </cell>
          <cell r="Q1115">
            <v>212895</v>
          </cell>
          <cell r="R1115">
            <v>277335</v>
          </cell>
          <cell r="S1115">
            <v>353651.12</v>
          </cell>
          <cell r="T1115">
            <v>409747.12</v>
          </cell>
          <cell r="U1115">
            <v>465843.12</v>
          </cell>
          <cell r="V1115">
            <v>521939.12</v>
          </cell>
          <cell r="W1115">
            <v>578035.12</v>
          </cell>
          <cell r="X1115">
            <v>634131.12</v>
          </cell>
          <cell r="Y1115">
            <v>56096</v>
          </cell>
          <cell r="Z1115">
            <v>112191</v>
          </cell>
          <cell r="AA1115">
            <v>168287</v>
          </cell>
          <cell r="AB1115">
            <v>224382</v>
          </cell>
          <cell r="AC1115">
            <v>302700</v>
          </cell>
          <cell r="AD1115">
            <v>369906</v>
          </cell>
          <cell r="AE1115">
            <v>449434.86</v>
          </cell>
          <cell r="AF1115">
            <v>517494.86</v>
          </cell>
          <cell r="AG1115">
            <v>591439.86</v>
          </cell>
          <cell r="AH1115">
            <v>665384.86</v>
          </cell>
          <cell r="AI1115">
            <v>739329.86</v>
          </cell>
          <cell r="AJ1115">
            <v>813274.86</v>
          </cell>
          <cell r="AK1115">
            <v>29502</v>
          </cell>
          <cell r="AL1115">
            <v>0</v>
          </cell>
          <cell r="AM1115">
            <v>42579</v>
          </cell>
          <cell r="AN1115">
            <v>42579</v>
          </cell>
          <cell r="AO1115">
            <v>42579</v>
          </cell>
          <cell r="AP1115">
            <v>42579</v>
          </cell>
          <cell r="AQ1115">
            <v>42579</v>
          </cell>
          <cell r="AR1115">
            <v>64440</v>
          </cell>
          <cell r="AS1115">
            <v>76316.12</v>
          </cell>
          <cell r="AT1115">
            <v>56096</v>
          </cell>
          <cell r="AU1115">
            <v>56096</v>
          </cell>
          <cell r="AV1115">
            <v>56096</v>
          </cell>
          <cell r="AW1115">
            <v>56096</v>
          </cell>
          <cell r="AX1115">
            <v>56096</v>
          </cell>
          <cell r="AY1115">
            <v>56096</v>
          </cell>
          <cell r="AZ1115">
            <v>56095</v>
          </cell>
          <cell r="BA1115">
            <v>56096</v>
          </cell>
          <cell r="BB1115">
            <v>56095</v>
          </cell>
          <cell r="BC1115">
            <v>78318</v>
          </cell>
          <cell r="BD1115">
            <v>67206</v>
          </cell>
          <cell r="BE1115">
            <v>79528.86</v>
          </cell>
          <cell r="BF1115">
            <v>68060</v>
          </cell>
          <cell r="BG1115">
            <v>73945</v>
          </cell>
          <cell r="BH1115">
            <v>73945</v>
          </cell>
          <cell r="BI1115">
            <v>73945</v>
          </cell>
          <cell r="BJ1115">
            <v>73945</v>
          </cell>
          <cell r="BK1115">
            <v>29502</v>
          </cell>
        </row>
        <row r="1116">
          <cell r="L1116" t="str">
            <v>8011551.808401.LEGAL</v>
          </cell>
          <cell r="M1116">
            <v>15000</v>
          </cell>
          <cell r="N1116">
            <v>30000</v>
          </cell>
          <cell r="O1116">
            <v>45000</v>
          </cell>
          <cell r="P1116">
            <v>60000</v>
          </cell>
          <cell r="Q1116">
            <v>75000</v>
          </cell>
          <cell r="R1116">
            <v>90000</v>
          </cell>
          <cell r="S1116">
            <v>105000</v>
          </cell>
          <cell r="T1116">
            <v>120000</v>
          </cell>
          <cell r="U1116">
            <v>135000</v>
          </cell>
          <cell r="V1116">
            <v>166200</v>
          </cell>
          <cell r="W1116">
            <v>185700</v>
          </cell>
          <cell r="X1116">
            <v>200700</v>
          </cell>
          <cell r="Y1116">
            <v>15000</v>
          </cell>
          <cell r="Z1116">
            <v>33000</v>
          </cell>
          <cell r="AA1116">
            <v>49500</v>
          </cell>
          <cell r="AB1116">
            <v>66000</v>
          </cell>
          <cell r="AC1116">
            <v>82500</v>
          </cell>
          <cell r="AD1116">
            <v>99000</v>
          </cell>
          <cell r="AE1116">
            <v>115500</v>
          </cell>
          <cell r="AF1116">
            <v>132000</v>
          </cell>
          <cell r="AG1116">
            <v>148500</v>
          </cell>
          <cell r="AH1116">
            <v>203800</v>
          </cell>
          <cell r="AI1116">
            <v>220300</v>
          </cell>
          <cell r="AJ1116">
            <v>236800</v>
          </cell>
          <cell r="AK1116">
            <v>41667</v>
          </cell>
          <cell r="AL1116">
            <v>0</v>
          </cell>
          <cell r="AM1116">
            <v>15000</v>
          </cell>
          <cell r="AN1116">
            <v>15000</v>
          </cell>
          <cell r="AO1116">
            <v>15000</v>
          </cell>
          <cell r="AP1116">
            <v>15000</v>
          </cell>
          <cell r="AQ1116">
            <v>15000</v>
          </cell>
          <cell r="AR1116">
            <v>15000</v>
          </cell>
          <cell r="AS1116">
            <v>15000</v>
          </cell>
          <cell r="AT1116">
            <v>15000</v>
          </cell>
          <cell r="AU1116">
            <v>15000</v>
          </cell>
          <cell r="AV1116">
            <v>31200</v>
          </cell>
          <cell r="AW1116">
            <v>19500</v>
          </cell>
          <cell r="AX1116">
            <v>15000</v>
          </cell>
          <cell r="AY1116">
            <v>15000</v>
          </cell>
          <cell r="AZ1116">
            <v>18000</v>
          </cell>
          <cell r="BA1116">
            <v>16500</v>
          </cell>
          <cell r="BB1116">
            <v>16500</v>
          </cell>
          <cell r="BC1116">
            <v>16500</v>
          </cell>
          <cell r="BD1116">
            <v>16500</v>
          </cell>
          <cell r="BE1116">
            <v>16500</v>
          </cell>
          <cell r="BF1116">
            <v>16500</v>
          </cell>
          <cell r="BG1116">
            <v>16500</v>
          </cell>
          <cell r="BH1116">
            <v>55300</v>
          </cell>
          <cell r="BI1116">
            <v>16500</v>
          </cell>
          <cell r="BJ1116">
            <v>16500</v>
          </cell>
          <cell r="BK1116">
            <v>41667</v>
          </cell>
        </row>
        <row r="1117">
          <cell r="L1117" t="str">
            <v>8011551.803906</v>
          </cell>
          <cell r="M1117">
            <v>0</v>
          </cell>
          <cell r="N1117">
            <v>4335</v>
          </cell>
          <cell r="O1117">
            <v>14516</v>
          </cell>
          <cell r="P1117">
            <v>19544</v>
          </cell>
          <cell r="Q1117">
            <v>19758</v>
          </cell>
          <cell r="R1117">
            <v>20488</v>
          </cell>
          <cell r="S1117">
            <v>24756</v>
          </cell>
          <cell r="T1117">
            <v>81373</v>
          </cell>
          <cell r="U1117">
            <v>84889</v>
          </cell>
          <cell r="V1117">
            <v>91550</v>
          </cell>
          <cell r="W1117">
            <v>92322</v>
          </cell>
          <cell r="X1117">
            <v>94341</v>
          </cell>
          <cell r="Y1117">
            <v>1926</v>
          </cell>
          <cell r="Z1117">
            <v>4501</v>
          </cell>
          <cell r="AA1117">
            <v>12252</v>
          </cell>
          <cell r="AB1117">
            <v>12946</v>
          </cell>
          <cell r="AC1117">
            <v>16646</v>
          </cell>
          <cell r="AD1117">
            <v>25463</v>
          </cell>
          <cell r="AE1117">
            <v>31294</v>
          </cell>
          <cell r="AF1117">
            <v>34562</v>
          </cell>
          <cell r="AG1117">
            <v>44018</v>
          </cell>
          <cell r="AH1117">
            <v>50615</v>
          </cell>
          <cell r="AI1117">
            <v>60683</v>
          </cell>
          <cell r="AJ1117">
            <v>94197.6</v>
          </cell>
          <cell r="AK1117">
            <v>0</v>
          </cell>
          <cell r="AL1117">
            <v>0</v>
          </cell>
          <cell r="AM1117">
            <v>0</v>
          </cell>
          <cell r="AN1117">
            <v>4335</v>
          </cell>
          <cell r="AO1117">
            <v>10181</v>
          </cell>
          <cell r="AP1117">
            <v>5028</v>
          </cell>
          <cell r="AQ1117">
            <v>214</v>
          </cell>
          <cell r="AR1117">
            <v>730</v>
          </cell>
          <cell r="AS1117">
            <v>4268</v>
          </cell>
          <cell r="AT1117">
            <v>56617</v>
          </cell>
          <cell r="AU1117">
            <v>3516</v>
          </cell>
          <cell r="AV1117">
            <v>6661</v>
          </cell>
          <cell r="AW1117">
            <v>772</v>
          </cell>
          <cell r="AX1117">
            <v>2019</v>
          </cell>
          <cell r="AY1117">
            <v>1926</v>
          </cell>
          <cell r="AZ1117">
            <v>2575</v>
          </cell>
          <cell r="BA1117">
            <v>7751</v>
          </cell>
          <cell r="BB1117">
            <v>694</v>
          </cell>
          <cell r="BC1117">
            <v>3700</v>
          </cell>
          <cell r="BD1117">
            <v>8817</v>
          </cell>
          <cell r="BE1117">
            <v>5831</v>
          </cell>
          <cell r="BF1117">
            <v>3268</v>
          </cell>
          <cell r="BG1117">
            <v>9456</v>
          </cell>
          <cell r="BH1117">
            <v>6597</v>
          </cell>
          <cell r="BI1117">
            <v>10068</v>
          </cell>
          <cell r="BJ1117">
            <v>33514.6</v>
          </cell>
          <cell r="BK1117">
            <v>0</v>
          </cell>
        </row>
        <row r="1118">
          <cell r="L1118" t="str">
            <v>8011551.805204</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20000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G1118">
            <v>0</v>
          </cell>
          <cell r="BH1118">
            <v>0</v>
          </cell>
          <cell r="BI1118">
            <v>0</v>
          </cell>
          <cell r="BJ1118">
            <v>20000</v>
          </cell>
          <cell r="BK1118">
            <v>0</v>
          </cell>
        </row>
        <row r="1119">
          <cell r="L1119" t="str">
            <v>8011551.805205</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53585.599999999999</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G1119">
            <v>0</v>
          </cell>
          <cell r="BH1119">
            <v>0</v>
          </cell>
          <cell r="BI1119">
            <v>0</v>
          </cell>
          <cell r="BJ1119">
            <v>53585.599999999999</v>
          </cell>
          <cell r="BK1119">
            <v>0</v>
          </cell>
        </row>
        <row r="1120">
          <cell r="L1120" t="str">
            <v>8011508.801101.DASH</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cell r="AG1120">
            <v>0</v>
          </cell>
          <cell r="AH1120">
            <v>0</v>
          </cell>
          <cell r="AI1120">
            <v>0</v>
          </cell>
          <cell r="AJ1120">
            <v>0</v>
          </cell>
          <cell r="AK1120">
            <v>0</v>
          </cell>
          <cell r="AL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0</v>
          </cell>
          <cell r="AZ1120">
            <v>0</v>
          </cell>
          <cell r="BA1120">
            <v>0</v>
          </cell>
          <cell r="BB1120">
            <v>0</v>
          </cell>
          <cell r="BC1120">
            <v>0</v>
          </cell>
          <cell r="BD1120">
            <v>0</v>
          </cell>
          <cell r="BE1120">
            <v>0</v>
          </cell>
          <cell r="BF1120">
            <v>0</v>
          </cell>
          <cell r="BG1120">
            <v>0</v>
          </cell>
          <cell r="BH1120">
            <v>0</v>
          </cell>
          <cell r="BI1120">
            <v>0</v>
          </cell>
          <cell r="BJ1120">
            <v>0</v>
          </cell>
          <cell r="BK1120">
            <v>0</v>
          </cell>
        </row>
        <row r="1121">
          <cell r="L1121" t="str">
            <v>8011508.801101.MDBP</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cell r="AO1121">
            <v>0</v>
          </cell>
          <cell r="AP1121">
            <v>0</v>
          </cell>
          <cell r="AQ1121">
            <v>0</v>
          </cell>
          <cell r="AR1121">
            <v>0</v>
          </cell>
          <cell r="AS1121">
            <v>0</v>
          </cell>
          <cell r="AT1121">
            <v>0</v>
          </cell>
          <cell r="AU1121">
            <v>0</v>
          </cell>
          <cell r="AV1121">
            <v>0</v>
          </cell>
          <cell r="AW1121">
            <v>0</v>
          </cell>
          <cell r="AX1121">
            <v>0</v>
          </cell>
          <cell r="AY1121">
            <v>0</v>
          </cell>
          <cell r="AZ1121">
            <v>0</v>
          </cell>
          <cell r="BA1121">
            <v>0</v>
          </cell>
          <cell r="BB1121">
            <v>0</v>
          </cell>
          <cell r="BC1121">
            <v>0</v>
          </cell>
          <cell r="BD1121">
            <v>0</v>
          </cell>
          <cell r="BE1121">
            <v>0</v>
          </cell>
          <cell r="BF1121">
            <v>0</v>
          </cell>
          <cell r="BG1121">
            <v>0</v>
          </cell>
          <cell r="BH1121">
            <v>0</v>
          </cell>
          <cell r="BI1121">
            <v>0</v>
          </cell>
          <cell r="BJ1121">
            <v>0</v>
          </cell>
          <cell r="BK1121">
            <v>0</v>
          </cell>
        </row>
        <row r="1122">
          <cell r="L1122" t="str">
            <v>8011508.801101.MDPF</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G1122">
            <v>0</v>
          </cell>
          <cell r="BH1122">
            <v>0</v>
          </cell>
          <cell r="BI1122">
            <v>0</v>
          </cell>
          <cell r="BJ1122">
            <v>0</v>
          </cell>
          <cell r="BK1122">
            <v>0</v>
          </cell>
        </row>
        <row r="1123">
          <cell r="L1123" t="str">
            <v>8011508.801101.SAL</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D1123">
            <v>0</v>
          </cell>
          <cell r="BE1123">
            <v>0</v>
          </cell>
          <cell r="BF1123">
            <v>0</v>
          </cell>
          <cell r="BG1123">
            <v>0</v>
          </cell>
          <cell r="BH1123">
            <v>0</v>
          </cell>
          <cell r="BI1123">
            <v>0</v>
          </cell>
          <cell r="BJ1123">
            <v>0</v>
          </cell>
          <cell r="BK1123">
            <v>0</v>
          </cell>
        </row>
        <row r="1124">
          <cell r="L1124" t="str">
            <v>8011508.801101.LEAV</v>
          </cell>
          <cell r="M1124">
            <v>589648</v>
          </cell>
          <cell r="N1124">
            <v>589648</v>
          </cell>
          <cell r="O1124">
            <v>589233</v>
          </cell>
          <cell r="P1124">
            <v>589233</v>
          </cell>
          <cell r="Q1124">
            <v>1384876.3900000001</v>
          </cell>
          <cell r="R1124">
            <v>1384876.3900000001</v>
          </cell>
          <cell r="S1124">
            <v>1384876.3900000001</v>
          </cell>
          <cell r="T1124">
            <v>1384876.3900000001</v>
          </cell>
          <cell r="U1124">
            <v>2610996.58</v>
          </cell>
          <cell r="V1124">
            <v>2716649.54</v>
          </cell>
          <cell r="W1124">
            <v>2716649.54</v>
          </cell>
          <cell r="X1124">
            <v>2716649.54</v>
          </cell>
          <cell r="Y1124">
            <v>133156.78</v>
          </cell>
          <cell r="Z1124">
            <v>191894.2</v>
          </cell>
          <cell r="AA1124">
            <v>191894.2</v>
          </cell>
          <cell r="AB1124">
            <v>293283.75</v>
          </cell>
          <cell r="AC1124">
            <v>563942.84000000008</v>
          </cell>
          <cell r="AD1124">
            <v>715592.3600000001</v>
          </cell>
          <cell r="AE1124">
            <v>1144236.3700000001</v>
          </cell>
          <cell r="AF1124">
            <v>1520961.9700000002</v>
          </cell>
          <cell r="AG1124">
            <v>1765742.7700000003</v>
          </cell>
          <cell r="AH1124">
            <v>1905026.8500000003</v>
          </cell>
          <cell r="AI1124">
            <v>1975230.4900000002</v>
          </cell>
          <cell r="AJ1124">
            <v>1975230.4900000002</v>
          </cell>
          <cell r="AK1124">
            <v>103349.47</v>
          </cell>
          <cell r="AL1124">
            <v>0</v>
          </cell>
          <cell r="AM1124">
            <v>589648</v>
          </cell>
          <cell r="AN1124">
            <v>0</v>
          </cell>
          <cell r="AO1124">
            <v>-415</v>
          </cell>
          <cell r="AP1124">
            <v>0</v>
          </cell>
          <cell r="AQ1124">
            <v>795643.39</v>
          </cell>
          <cell r="AR1124">
            <v>0</v>
          </cell>
          <cell r="AS1124">
            <v>0</v>
          </cell>
          <cell r="AT1124">
            <v>0</v>
          </cell>
          <cell r="AU1124">
            <v>1226120.19</v>
          </cell>
          <cell r="AV1124">
            <v>105652.96</v>
          </cell>
          <cell r="AW1124">
            <v>0</v>
          </cell>
          <cell r="AX1124">
            <v>0</v>
          </cell>
          <cell r="AY1124">
            <v>133156.78</v>
          </cell>
          <cell r="AZ1124">
            <v>58737.42</v>
          </cell>
          <cell r="BA1124">
            <v>0</v>
          </cell>
          <cell r="BB1124">
            <v>101389.55</v>
          </cell>
          <cell r="BC1124">
            <v>270659.09000000003</v>
          </cell>
          <cell r="BD1124">
            <v>151649.51999999999</v>
          </cell>
          <cell r="BE1124">
            <v>428644.01</v>
          </cell>
          <cell r="BF1124">
            <v>376725.6</v>
          </cell>
          <cell r="BG1124">
            <v>244780.79999999999</v>
          </cell>
          <cell r="BH1124">
            <v>139284.07999999999</v>
          </cell>
          <cell r="BI1124">
            <v>70203.64</v>
          </cell>
          <cell r="BJ1124">
            <v>0</v>
          </cell>
          <cell r="BK1124">
            <v>103349.47</v>
          </cell>
        </row>
        <row r="1125">
          <cell r="L1125" t="str">
            <v>8011508.801101.HOUSE</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G1125">
            <v>0</v>
          </cell>
          <cell r="BH1125">
            <v>0</v>
          </cell>
          <cell r="BI1125">
            <v>0</v>
          </cell>
          <cell r="BJ1125">
            <v>0</v>
          </cell>
          <cell r="BK1125">
            <v>0</v>
          </cell>
        </row>
        <row r="1126">
          <cell r="L1126" t="str">
            <v>8011508.803904</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17384.62</v>
          </cell>
          <cell r="AB1126">
            <v>233364.97999999998</v>
          </cell>
          <cell r="AC1126">
            <v>287324.69999999995</v>
          </cell>
          <cell r="AD1126">
            <v>287324.69999999995</v>
          </cell>
          <cell r="AE1126">
            <v>287324.69999999995</v>
          </cell>
          <cell r="AF1126">
            <v>15400.699999999953</v>
          </cell>
          <cell r="AG1126">
            <v>186290.59999999995</v>
          </cell>
          <cell r="AH1126">
            <v>186250.59999999995</v>
          </cell>
          <cell r="AI1126">
            <v>354339.54999999993</v>
          </cell>
          <cell r="AJ1126">
            <v>354339.54999999993</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17384.62</v>
          </cell>
          <cell r="BB1126">
            <v>215980.36</v>
          </cell>
          <cell r="BC1126">
            <v>53959.72</v>
          </cell>
          <cell r="BD1126">
            <v>0</v>
          </cell>
          <cell r="BE1126">
            <v>0</v>
          </cell>
          <cell r="BF1126">
            <v>-271924</v>
          </cell>
          <cell r="BG1126">
            <v>170889.9</v>
          </cell>
          <cell r="BH1126">
            <v>-40</v>
          </cell>
          <cell r="BI1126">
            <v>168088.95</v>
          </cell>
          <cell r="BJ1126">
            <v>0</v>
          </cell>
          <cell r="BK1126">
            <v>0</v>
          </cell>
        </row>
        <row r="1127">
          <cell r="L1127" t="str">
            <v>8011508.803906</v>
          </cell>
          <cell r="M1127">
            <v>0</v>
          </cell>
          <cell r="N1127">
            <v>0</v>
          </cell>
          <cell r="O1127">
            <v>0</v>
          </cell>
          <cell r="P1127">
            <v>0</v>
          </cell>
          <cell r="Q1127">
            <v>2460</v>
          </cell>
          <cell r="R1127">
            <v>2460</v>
          </cell>
          <cell r="S1127">
            <v>2460</v>
          </cell>
          <cell r="T1127">
            <v>2460</v>
          </cell>
          <cell r="U1127">
            <v>2460</v>
          </cell>
          <cell r="V1127">
            <v>2460</v>
          </cell>
          <cell r="W1127">
            <v>2460</v>
          </cell>
          <cell r="X1127">
            <v>2460</v>
          </cell>
          <cell r="Y1127">
            <v>0</v>
          </cell>
          <cell r="Z1127">
            <v>0</v>
          </cell>
          <cell r="AA1127">
            <v>0</v>
          </cell>
          <cell r="AB1127">
            <v>0</v>
          </cell>
          <cell r="AC1127">
            <v>0</v>
          </cell>
          <cell r="AD1127">
            <v>0</v>
          </cell>
          <cell r="AE1127">
            <v>0</v>
          </cell>
          <cell r="AF1127">
            <v>0</v>
          </cell>
          <cell r="AG1127">
            <v>0</v>
          </cell>
          <cell r="AH1127">
            <v>0</v>
          </cell>
          <cell r="AI1127">
            <v>0</v>
          </cell>
          <cell r="AJ1127">
            <v>0</v>
          </cell>
          <cell r="AK1127">
            <v>0</v>
          </cell>
          <cell r="AL1127">
            <v>0</v>
          </cell>
          <cell r="AM1127">
            <v>0</v>
          </cell>
          <cell r="AN1127">
            <v>0</v>
          </cell>
          <cell r="AO1127">
            <v>0</v>
          </cell>
          <cell r="AP1127">
            <v>0</v>
          </cell>
          <cell r="AQ1127">
            <v>2460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v>0</v>
          </cell>
          <cell r="BK1127">
            <v>0</v>
          </cell>
        </row>
        <row r="1128">
          <cell r="L1128" t="str">
            <v>8011508.804101</v>
          </cell>
          <cell r="M1128">
            <v>42825.9</v>
          </cell>
          <cell r="N1128">
            <v>53941.56</v>
          </cell>
          <cell r="O1128">
            <v>53940.56</v>
          </cell>
          <cell r="P1128">
            <v>53940.56</v>
          </cell>
          <cell r="Q1128">
            <v>66548.88</v>
          </cell>
          <cell r="R1128">
            <v>81071.150000000009</v>
          </cell>
          <cell r="S1128">
            <v>94218.37000000001</v>
          </cell>
          <cell r="T1128">
            <v>107382.73000000001</v>
          </cell>
          <cell r="U1128">
            <v>152024.73000000001</v>
          </cell>
          <cell r="V1128">
            <v>165939.23000000001</v>
          </cell>
          <cell r="W1128">
            <v>165939.23000000001</v>
          </cell>
          <cell r="X1128">
            <v>179535.2</v>
          </cell>
          <cell r="Y1128">
            <v>6884.93</v>
          </cell>
          <cell r="Z1128">
            <v>13760.150000000001</v>
          </cell>
          <cell r="AA1128">
            <v>20400.52</v>
          </cell>
          <cell r="AB1128">
            <v>20400.52</v>
          </cell>
          <cell r="AC1128">
            <v>27367.010000000002</v>
          </cell>
          <cell r="AD1128">
            <v>35919.120000000003</v>
          </cell>
          <cell r="AE1128">
            <v>35919.120000000003</v>
          </cell>
          <cell r="AF1128">
            <v>42458.400000000001</v>
          </cell>
          <cell r="AG1128">
            <v>50982.32</v>
          </cell>
          <cell r="AH1128">
            <v>57588.52</v>
          </cell>
          <cell r="AI1128">
            <v>57588.52</v>
          </cell>
          <cell r="AJ1128">
            <v>92574.859999999986</v>
          </cell>
          <cell r="AK1128">
            <v>0</v>
          </cell>
          <cell r="AL1128">
            <v>0</v>
          </cell>
          <cell r="AM1128">
            <v>42825.9</v>
          </cell>
          <cell r="AN1128">
            <v>11115.66</v>
          </cell>
          <cell r="AO1128">
            <v>-1</v>
          </cell>
          <cell r="AP1128">
            <v>0</v>
          </cell>
          <cell r="AQ1128">
            <v>12608.32</v>
          </cell>
          <cell r="AR1128">
            <v>14522.27</v>
          </cell>
          <cell r="AS1128">
            <v>13147.22</v>
          </cell>
          <cell r="AT1128">
            <v>13164.36</v>
          </cell>
          <cell r="AU1128">
            <v>44642</v>
          </cell>
          <cell r="AV1128">
            <v>13914.5</v>
          </cell>
          <cell r="AW1128">
            <v>0</v>
          </cell>
          <cell r="AX1128">
            <v>13595.97</v>
          </cell>
          <cell r="AY1128">
            <v>6884.93</v>
          </cell>
          <cell r="AZ1128">
            <v>6875.22</v>
          </cell>
          <cell r="BA1128">
            <v>6640.37</v>
          </cell>
          <cell r="BB1128">
            <v>0</v>
          </cell>
          <cell r="BC1128">
            <v>6966.49</v>
          </cell>
          <cell r="BD1128">
            <v>8552.11</v>
          </cell>
          <cell r="BE1128">
            <v>0</v>
          </cell>
          <cell r="BF1128">
            <v>6539.28</v>
          </cell>
          <cell r="BG1128">
            <v>8523.92</v>
          </cell>
          <cell r="BH1128">
            <v>6606.2</v>
          </cell>
          <cell r="BI1128">
            <v>0</v>
          </cell>
          <cell r="BJ1128">
            <v>34986.339999999997</v>
          </cell>
          <cell r="BK1128">
            <v>0</v>
          </cell>
        </row>
        <row r="1129">
          <cell r="L1129" t="str">
            <v>8011508.804201</v>
          </cell>
          <cell r="M1129">
            <v>0</v>
          </cell>
          <cell r="N1129">
            <v>0</v>
          </cell>
          <cell r="O1129">
            <v>0</v>
          </cell>
          <cell r="P1129">
            <v>0</v>
          </cell>
          <cell r="Q1129">
            <v>0</v>
          </cell>
          <cell r="R1129">
            <v>0</v>
          </cell>
          <cell r="S1129">
            <v>1424600</v>
          </cell>
          <cell r="T1129">
            <v>1424600</v>
          </cell>
          <cell r="U1129">
            <v>0</v>
          </cell>
          <cell r="V1129">
            <v>0</v>
          </cell>
          <cell r="W1129">
            <v>0</v>
          </cell>
          <cell r="X1129">
            <v>0</v>
          </cell>
          <cell r="Y1129">
            <v>-244516.92</v>
          </cell>
          <cell r="Z1129">
            <v>-244516.92</v>
          </cell>
          <cell r="AA1129">
            <v>-244516.92</v>
          </cell>
          <cell r="AB1129">
            <v>-244516.92</v>
          </cell>
          <cell r="AC1129">
            <v>-244516.92</v>
          </cell>
          <cell r="AD1129">
            <v>-244516.92</v>
          </cell>
          <cell r="AE1129">
            <v>-244516.92</v>
          </cell>
          <cell r="AF1129">
            <v>-244516.92</v>
          </cell>
          <cell r="AG1129">
            <v>-235362.92</v>
          </cell>
          <cell r="AH1129">
            <v>-235362.92</v>
          </cell>
          <cell r="AI1129">
            <v>-235362.92</v>
          </cell>
          <cell r="AJ1129">
            <v>-235362.92</v>
          </cell>
          <cell r="AK1129">
            <v>0</v>
          </cell>
          <cell r="AL1129">
            <v>0</v>
          </cell>
          <cell r="AM1129">
            <v>0</v>
          </cell>
          <cell r="AN1129">
            <v>0</v>
          </cell>
          <cell r="AO1129">
            <v>0</v>
          </cell>
          <cell r="AP1129">
            <v>0</v>
          </cell>
          <cell r="AQ1129">
            <v>0</v>
          </cell>
          <cell r="AR1129">
            <v>0</v>
          </cell>
          <cell r="AS1129">
            <v>1424600</v>
          </cell>
          <cell r="AT1129">
            <v>0</v>
          </cell>
          <cell r="AU1129">
            <v>-1424600</v>
          </cell>
          <cell r="AV1129">
            <v>0</v>
          </cell>
          <cell r="AW1129">
            <v>0</v>
          </cell>
          <cell r="AX1129">
            <v>0</v>
          </cell>
          <cell r="AY1129">
            <v>-244516.92</v>
          </cell>
          <cell r="AZ1129">
            <v>0</v>
          </cell>
          <cell r="BA1129">
            <v>0</v>
          </cell>
          <cell r="BB1129">
            <v>0</v>
          </cell>
          <cell r="BC1129">
            <v>0</v>
          </cell>
          <cell r="BD1129">
            <v>0</v>
          </cell>
          <cell r="BE1129">
            <v>0</v>
          </cell>
          <cell r="BF1129">
            <v>0</v>
          </cell>
          <cell r="BG1129">
            <v>9154</v>
          </cell>
          <cell r="BH1129">
            <v>0</v>
          </cell>
          <cell r="BI1129">
            <v>0</v>
          </cell>
          <cell r="BJ1129">
            <v>0</v>
          </cell>
          <cell r="BK1129">
            <v>0</v>
          </cell>
        </row>
        <row r="1130">
          <cell r="L1130" t="str">
            <v>8011508.804202</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G1130">
            <v>0</v>
          </cell>
          <cell r="BH1130">
            <v>0</v>
          </cell>
          <cell r="BI1130">
            <v>0</v>
          </cell>
          <cell r="BJ1130">
            <v>0</v>
          </cell>
          <cell r="BK1130">
            <v>0</v>
          </cell>
        </row>
        <row r="1131">
          <cell r="L1131" t="str">
            <v>8011508.805101</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G1131">
            <v>0</v>
          </cell>
          <cell r="BH1131">
            <v>0</v>
          </cell>
          <cell r="BI1131">
            <v>0</v>
          </cell>
          <cell r="BJ1131">
            <v>0</v>
          </cell>
          <cell r="BK1131">
            <v>0</v>
          </cell>
        </row>
        <row r="1132">
          <cell r="L1132" t="str">
            <v>8011508.805101.ACC</v>
          </cell>
          <cell r="M1132">
            <v>0</v>
          </cell>
          <cell r="N1132">
            <v>0</v>
          </cell>
          <cell r="O1132">
            <v>0</v>
          </cell>
          <cell r="P1132">
            <v>0</v>
          </cell>
          <cell r="Q1132">
            <v>0</v>
          </cell>
          <cell r="R1132">
            <v>0</v>
          </cell>
          <cell r="S1132">
            <v>0</v>
          </cell>
          <cell r="T1132">
            <v>0</v>
          </cell>
          <cell r="U1132">
            <v>0</v>
          </cell>
          <cell r="V1132">
            <v>0</v>
          </cell>
          <cell r="W1132">
            <v>0</v>
          </cell>
          <cell r="X1132">
            <v>0</v>
          </cell>
          <cell r="Y1132">
            <v>11069.48</v>
          </cell>
          <cell r="Z1132">
            <v>11069.48</v>
          </cell>
          <cell r="AA1132">
            <v>11069.48</v>
          </cell>
          <cell r="AB1132">
            <v>11069.48</v>
          </cell>
          <cell r="AC1132">
            <v>11069.48</v>
          </cell>
          <cell r="AD1132">
            <v>11069.48</v>
          </cell>
          <cell r="AE1132">
            <v>11069.48</v>
          </cell>
          <cell r="AF1132">
            <v>11069.48</v>
          </cell>
          <cell r="AG1132">
            <v>11069.48</v>
          </cell>
          <cell r="AH1132">
            <v>11069.48</v>
          </cell>
          <cell r="AI1132">
            <v>13773</v>
          </cell>
          <cell r="AJ1132">
            <v>13773</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11069.48</v>
          </cell>
          <cell r="AZ1132">
            <v>0</v>
          </cell>
          <cell r="BA1132">
            <v>0</v>
          </cell>
          <cell r="BB1132">
            <v>0</v>
          </cell>
          <cell r="BC1132">
            <v>0</v>
          </cell>
          <cell r="BD1132">
            <v>0</v>
          </cell>
          <cell r="BE1132">
            <v>0</v>
          </cell>
          <cell r="BF1132">
            <v>0</v>
          </cell>
          <cell r="BG1132">
            <v>0</v>
          </cell>
          <cell r="BH1132">
            <v>0</v>
          </cell>
          <cell r="BI1132">
            <v>2703.52</v>
          </cell>
          <cell r="BJ1132">
            <v>0</v>
          </cell>
          <cell r="BK1132">
            <v>0</v>
          </cell>
        </row>
        <row r="1133">
          <cell r="L1133" t="str">
            <v>8011508.805101.AIR</v>
          </cell>
          <cell r="M1133">
            <v>0</v>
          </cell>
          <cell r="N1133">
            <v>0</v>
          </cell>
          <cell r="O1133">
            <v>0</v>
          </cell>
          <cell r="P1133">
            <v>0</v>
          </cell>
          <cell r="Q1133">
            <v>0</v>
          </cell>
          <cell r="R1133">
            <v>0</v>
          </cell>
          <cell r="S1133">
            <v>0</v>
          </cell>
          <cell r="T1133">
            <v>0</v>
          </cell>
          <cell r="U1133">
            <v>0</v>
          </cell>
          <cell r="V1133">
            <v>0</v>
          </cell>
          <cell r="W1133">
            <v>0</v>
          </cell>
          <cell r="X1133">
            <v>150</v>
          </cell>
          <cell r="Y1133">
            <v>0</v>
          </cell>
          <cell r="Z1133">
            <v>0</v>
          </cell>
          <cell r="AA1133">
            <v>0</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150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row>
        <row r="1134">
          <cell r="L1134" t="str">
            <v>8011508.805101.CAR</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cell r="AO1134">
            <v>0</v>
          </cell>
          <cell r="AP1134">
            <v>0</v>
          </cell>
          <cell r="AQ1134">
            <v>0</v>
          </cell>
          <cell r="AR1134">
            <v>0</v>
          </cell>
          <cell r="AS1134">
            <v>0</v>
          </cell>
          <cell r="AT1134">
            <v>0</v>
          </cell>
          <cell r="AU1134">
            <v>0</v>
          </cell>
          <cell r="AV1134">
            <v>0</v>
          </cell>
          <cell r="AW1134">
            <v>0</v>
          </cell>
          <cell r="AX1134">
            <v>0</v>
          </cell>
          <cell r="AY1134">
            <v>0</v>
          </cell>
          <cell r="AZ1134">
            <v>0</v>
          </cell>
          <cell r="BA1134">
            <v>0</v>
          </cell>
          <cell r="BB1134">
            <v>0</v>
          </cell>
          <cell r="BC1134">
            <v>0</v>
          </cell>
          <cell r="BD1134">
            <v>0</v>
          </cell>
          <cell r="BE1134">
            <v>0</v>
          </cell>
          <cell r="BF1134">
            <v>0</v>
          </cell>
          <cell r="BG1134">
            <v>0</v>
          </cell>
          <cell r="BH1134">
            <v>0</v>
          </cell>
          <cell r="BI1134">
            <v>0</v>
          </cell>
          <cell r="BJ1134">
            <v>0</v>
          </cell>
          <cell r="BK1134">
            <v>0</v>
          </cell>
        </row>
        <row r="1135">
          <cell r="L1135" t="str">
            <v>8011508.805101.OTH</v>
          </cell>
          <cell r="M1135">
            <v>0</v>
          </cell>
          <cell r="N1135">
            <v>0</v>
          </cell>
          <cell r="O1135">
            <v>213789.05</v>
          </cell>
          <cell r="P1135">
            <v>213789.05</v>
          </cell>
          <cell r="Q1135">
            <v>217120.28999999998</v>
          </cell>
          <cell r="R1135">
            <v>217120.28999999998</v>
          </cell>
          <cell r="S1135">
            <v>217120.28999999998</v>
          </cell>
          <cell r="T1135">
            <v>217120.28999999998</v>
          </cell>
          <cell r="U1135">
            <v>253411.28999999998</v>
          </cell>
          <cell r="V1135">
            <v>253411.28999999998</v>
          </cell>
          <cell r="W1135">
            <v>253411.28999999998</v>
          </cell>
          <cell r="X1135">
            <v>253411.28999999998</v>
          </cell>
          <cell r="Y1135">
            <v>0</v>
          </cell>
          <cell r="Z1135">
            <v>0</v>
          </cell>
          <cell r="AA1135">
            <v>0</v>
          </cell>
          <cell r="AB1135">
            <v>0</v>
          </cell>
          <cell r="AC1135">
            <v>0</v>
          </cell>
          <cell r="AD1135">
            <v>0</v>
          </cell>
          <cell r="AE1135">
            <v>0</v>
          </cell>
          <cell r="AF1135">
            <v>0</v>
          </cell>
          <cell r="AG1135">
            <v>0</v>
          </cell>
          <cell r="AH1135">
            <v>0</v>
          </cell>
          <cell r="AI1135">
            <v>0</v>
          </cell>
          <cell r="AJ1135">
            <v>0</v>
          </cell>
          <cell r="AK1135">
            <v>0</v>
          </cell>
          <cell r="AL1135">
            <v>0</v>
          </cell>
          <cell r="AM1135">
            <v>0</v>
          </cell>
          <cell r="AN1135">
            <v>0</v>
          </cell>
          <cell r="AO1135">
            <v>213789.05</v>
          </cell>
          <cell r="AP1135">
            <v>0</v>
          </cell>
          <cell r="AQ1135">
            <v>3331.24</v>
          </cell>
          <cell r="AR1135">
            <v>0</v>
          </cell>
          <cell r="AS1135">
            <v>0</v>
          </cell>
          <cell r="AT1135">
            <v>0</v>
          </cell>
          <cell r="AU1135">
            <v>36291</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v>0</v>
          </cell>
          <cell r="BK1135">
            <v>0</v>
          </cell>
        </row>
        <row r="1136">
          <cell r="L1136" t="str">
            <v>8011508.805102</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D1136">
            <v>0</v>
          </cell>
          <cell r="BE1136">
            <v>0</v>
          </cell>
          <cell r="BF1136">
            <v>0</v>
          </cell>
          <cell r="BG1136">
            <v>0</v>
          </cell>
          <cell r="BH1136">
            <v>0</v>
          </cell>
          <cell r="BI1136">
            <v>0</v>
          </cell>
          <cell r="BJ1136">
            <v>0</v>
          </cell>
          <cell r="BK1136">
            <v>0</v>
          </cell>
        </row>
        <row r="1137">
          <cell r="L1137" t="str">
            <v>8011508.805201</v>
          </cell>
          <cell r="M1137">
            <v>41965</v>
          </cell>
          <cell r="N1137">
            <v>85322.32</v>
          </cell>
          <cell r="O1137">
            <v>105752.32000000001</v>
          </cell>
          <cell r="P1137">
            <v>169092.16</v>
          </cell>
          <cell r="Q1137">
            <v>226317.43</v>
          </cell>
          <cell r="R1137">
            <v>264102.43</v>
          </cell>
          <cell r="S1137">
            <v>336787.41</v>
          </cell>
          <cell r="T1137">
            <v>349642.41</v>
          </cell>
          <cell r="U1137">
            <v>521781.26</v>
          </cell>
          <cell r="V1137">
            <v>635575.26</v>
          </cell>
          <cell r="W1137">
            <v>1599154.1800000002</v>
          </cell>
          <cell r="X1137">
            <v>1621629.1800000002</v>
          </cell>
          <cell r="Y1137">
            <v>152457.93</v>
          </cell>
          <cell r="Z1137">
            <v>1408114.53</v>
          </cell>
          <cell r="AA1137">
            <v>1525475.53</v>
          </cell>
          <cell r="AB1137">
            <v>1530635.53</v>
          </cell>
          <cell r="AC1137">
            <v>1676644</v>
          </cell>
          <cell r="AD1137">
            <v>1791516.05</v>
          </cell>
          <cell r="AE1137">
            <v>1791732.3</v>
          </cell>
          <cell r="AF1137">
            <v>1811547.72</v>
          </cell>
          <cell r="AG1137">
            <v>1842612.67</v>
          </cell>
          <cell r="AH1137">
            <v>1849460.17</v>
          </cell>
          <cell r="AI1137">
            <v>1856812.44</v>
          </cell>
          <cell r="AJ1137">
            <v>1859852.44</v>
          </cell>
          <cell r="AK1137">
            <v>955</v>
          </cell>
          <cell r="AL1137">
            <v>0</v>
          </cell>
          <cell r="AM1137">
            <v>41965</v>
          </cell>
          <cell r="AN1137">
            <v>43357.32</v>
          </cell>
          <cell r="AO1137">
            <v>20430</v>
          </cell>
          <cell r="AP1137">
            <v>63339.839999999997</v>
          </cell>
          <cell r="AQ1137">
            <v>57225.27</v>
          </cell>
          <cell r="AR1137">
            <v>37785</v>
          </cell>
          <cell r="AS1137">
            <v>72684.98</v>
          </cell>
          <cell r="AT1137">
            <v>12855</v>
          </cell>
          <cell r="AU1137">
            <v>172138.85</v>
          </cell>
          <cell r="AV1137">
            <v>113794</v>
          </cell>
          <cell r="AW1137">
            <v>963578.92</v>
          </cell>
          <cell r="AX1137">
            <v>22475</v>
          </cell>
          <cell r="AY1137">
            <v>152457.93</v>
          </cell>
          <cell r="AZ1137">
            <v>1255656.6000000001</v>
          </cell>
          <cell r="BA1137">
            <v>117361</v>
          </cell>
          <cell r="BB1137">
            <v>5160</v>
          </cell>
          <cell r="BC1137">
            <v>146008.47</v>
          </cell>
          <cell r="BD1137">
            <v>114872.05</v>
          </cell>
          <cell r="BE1137">
            <v>216.25</v>
          </cell>
          <cell r="BF1137">
            <v>19815.419999999998</v>
          </cell>
          <cell r="BG1137">
            <v>31064.95</v>
          </cell>
          <cell r="BH1137">
            <v>6847.5</v>
          </cell>
          <cell r="BI1137">
            <v>7352.27</v>
          </cell>
          <cell r="BJ1137">
            <v>3040</v>
          </cell>
          <cell r="BK1137">
            <v>955</v>
          </cell>
        </row>
        <row r="1138">
          <cell r="L1138" t="str">
            <v>8011508.805301</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5966.4</v>
          </cell>
          <cell r="AA1138">
            <v>5966.4</v>
          </cell>
          <cell r="AB1138">
            <v>5966.4</v>
          </cell>
          <cell r="AC1138">
            <v>12461.4</v>
          </cell>
          <cell r="AD1138">
            <v>43317.32</v>
          </cell>
          <cell r="AE1138">
            <v>43317.32</v>
          </cell>
          <cell r="AF1138">
            <v>43317.32</v>
          </cell>
          <cell r="AG1138">
            <v>43317.32</v>
          </cell>
          <cell r="AH1138">
            <v>43317.32</v>
          </cell>
          <cell r="AI1138">
            <v>43317.32</v>
          </cell>
          <cell r="AJ1138">
            <v>43317.32</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5966.4</v>
          </cell>
          <cell r="BA1138">
            <v>0</v>
          </cell>
          <cell r="BB1138">
            <v>0</v>
          </cell>
          <cell r="BC1138">
            <v>6495</v>
          </cell>
          <cell r="BD1138">
            <v>30855.919999999998</v>
          </cell>
          <cell r="BE1138">
            <v>0</v>
          </cell>
          <cell r="BF1138">
            <v>0</v>
          </cell>
          <cell r="BG1138">
            <v>0</v>
          </cell>
          <cell r="BH1138">
            <v>0</v>
          </cell>
          <cell r="BI1138">
            <v>0</v>
          </cell>
          <cell r="BJ1138">
            <v>0</v>
          </cell>
          <cell r="BK1138">
            <v>0</v>
          </cell>
        </row>
        <row r="1139">
          <cell r="L1139" t="str">
            <v>8011508.806101.ACC</v>
          </cell>
          <cell r="M1139">
            <v>0</v>
          </cell>
          <cell r="N1139">
            <v>125612.98</v>
          </cell>
          <cell r="O1139">
            <v>350114.98</v>
          </cell>
          <cell r="P1139">
            <v>744464.81</v>
          </cell>
          <cell r="Q1139">
            <v>994464.81</v>
          </cell>
          <cell r="R1139">
            <v>994464.81</v>
          </cell>
          <cell r="S1139">
            <v>985756.91</v>
          </cell>
          <cell r="T1139">
            <v>986161.91</v>
          </cell>
          <cell r="U1139">
            <v>2410761.91</v>
          </cell>
          <cell r="V1139">
            <v>2797259.97</v>
          </cell>
          <cell r="W1139">
            <v>2797259.97</v>
          </cell>
          <cell r="X1139">
            <v>2893037.4600000004</v>
          </cell>
          <cell r="Y1139">
            <v>-142390</v>
          </cell>
          <cell r="Z1139">
            <v>-82924.350000000006</v>
          </cell>
          <cell r="AA1139">
            <v>-82924.350000000006</v>
          </cell>
          <cell r="AB1139">
            <v>-22924.350000000006</v>
          </cell>
          <cell r="AC1139">
            <v>262486.13</v>
          </cell>
          <cell r="AD1139">
            <v>637486.13</v>
          </cell>
          <cell r="AE1139">
            <v>637486.13</v>
          </cell>
          <cell r="AF1139">
            <v>637486.13</v>
          </cell>
          <cell r="AG1139">
            <v>568311.89</v>
          </cell>
          <cell r="AH1139">
            <v>568311.89</v>
          </cell>
          <cell r="AI1139">
            <v>568311.89</v>
          </cell>
          <cell r="AJ1139">
            <v>568311.89</v>
          </cell>
          <cell r="AK1139">
            <v>16670.59</v>
          </cell>
          <cell r="AL1139">
            <v>0</v>
          </cell>
          <cell r="AM1139">
            <v>0</v>
          </cell>
          <cell r="AN1139">
            <v>125612.98</v>
          </cell>
          <cell r="AO1139">
            <v>224502</v>
          </cell>
          <cell r="AP1139">
            <v>394349.83</v>
          </cell>
          <cell r="AQ1139">
            <v>250000</v>
          </cell>
          <cell r="AR1139">
            <v>0</v>
          </cell>
          <cell r="AS1139">
            <v>-8707.8999999999942</v>
          </cell>
          <cell r="AT1139">
            <v>405</v>
          </cell>
          <cell r="AU1139">
            <v>1424600</v>
          </cell>
          <cell r="AV1139">
            <v>386498.06</v>
          </cell>
          <cell r="AW1139">
            <v>0</v>
          </cell>
          <cell r="AX1139">
            <v>95777.49</v>
          </cell>
          <cell r="AY1139">
            <v>-142390</v>
          </cell>
          <cell r="AZ1139">
            <v>59465.649999999994</v>
          </cell>
          <cell r="BA1139">
            <v>0</v>
          </cell>
          <cell r="BB1139">
            <v>60000</v>
          </cell>
          <cell r="BC1139">
            <v>285410.48</v>
          </cell>
          <cell r="BD1139">
            <v>375000</v>
          </cell>
          <cell r="BE1139">
            <v>0</v>
          </cell>
          <cell r="BF1139">
            <v>0</v>
          </cell>
          <cell r="BG1139">
            <v>-69174.240000000005</v>
          </cell>
          <cell r="BH1139">
            <v>0</v>
          </cell>
          <cell r="BI1139">
            <v>0</v>
          </cell>
          <cell r="BJ1139">
            <v>0</v>
          </cell>
          <cell r="BK1139">
            <v>16670.59</v>
          </cell>
        </row>
        <row r="1140">
          <cell r="L1140" t="str">
            <v>8011508.806101.AIR</v>
          </cell>
          <cell r="M1140">
            <v>0</v>
          </cell>
          <cell r="N1140">
            <v>123727.56</v>
          </cell>
          <cell r="O1140">
            <v>123727.56</v>
          </cell>
          <cell r="P1140">
            <v>275401.32999999996</v>
          </cell>
          <cell r="Q1140">
            <v>594735.82999999996</v>
          </cell>
          <cell r="R1140">
            <v>594735.82999999996</v>
          </cell>
          <cell r="S1140">
            <v>652654.97</v>
          </cell>
          <cell r="T1140">
            <v>652654.97</v>
          </cell>
          <cell r="U1140">
            <v>1022712.34</v>
          </cell>
          <cell r="V1140">
            <v>1436318.3399999999</v>
          </cell>
          <cell r="W1140">
            <v>1436318.3399999999</v>
          </cell>
          <cell r="X1140">
            <v>1489984.7299999997</v>
          </cell>
          <cell r="Y1140">
            <v>0</v>
          </cell>
          <cell r="Z1140">
            <v>138641.04</v>
          </cell>
          <cell r="AA1140">
            <v>430768.02</v>
          </cell>
          <cell r="AB1140">
            <v>540178.9</v>
          </cell>
          <cell r="AC1140">
            <v>700178.9</v>
          </cell>
          <cell r="AD1140">
            <v>701633.69000000006</v>
          </cell>
          <cell r="AE1140">
            <v>701633.69000000006</v>
          </cell>
          <cell r="AF1140">
            <v>701633.69000000006</v>
          </cell>
          <cell r="AG1140">
            <v>701633.69000000006</v>
          </cell>
          <cell r="AH1140">
            <v>781102.8600000001</v>
          </cell>
          <cell r="AI1140">
            <v>781102.8600000001</v>
          </cell>
          <cell r="AJ1140">
            <v>781102.8600000001</v>
          </cell>
          <cell r="AK1140">
            <v>0</v>
          </cell>
          <cell r="AL1140">
            <v>0</v>
          </cell>
          <cell r="AM1140">
            <v>0</v>
          </cell>
          <cell r="AN1140">
            <v>123727.56</v>
          </cell>
          <cell r="AO1140">
            <v>0</v>
          </cell>
          <cell r="AP1140">
            <v>151673.76999999999</v>
          </cell>
          <cell r="AQ1140">
            <v>319334.5</v>
          </cell>
          <cell r="AR1140">
            <v>0</v>
          </cell>
          <cell r="AS1140">
            <v>57919.14</v>
          </cell>
          <cell r="AT1140">
            <v>0</v>
          </cell>
          <cell r="AU1140">
            <v>370057.37</v>
          </cell>
          <cell r="AV1140">
            <v>413606</v>
          </cell>
          <cell r="AW1140">
            <v>0</v>
          </cell>
          <cell r="AX1140">
            <v>53666.39</v>
          </cell>
          <cell r="AY1140">
            <v>0</v>
          </cell>
          <cell r="AZ1140">
            <v>138641.04</v>
          </cell>
          <cell r="BA1140">
            <v>292126.98</v>
          </cell>
          <cell r="BB1140">
            <v>109410.88</v>
          </cell>
          <cell r="BC1140">
            <v>160000</v>
          </cell>
          <cell r="BD1140">
            <v>1454.79</v>
          </cell>
          <cell r="BE1140">
            <v>0</v>
          </cell>
          <cell r="BF1140">
            <v>0</v>
          </cell>
          <cell r="BG1140">
            <v>0</v>
          </cell>
          <cell r="BH1140">
            <v>79469.17</v>
          </cell>
          <cell r="BI1140">
            <v>0</v>
          </cell>
          <cell r="BJ1140">
            <v>0</v>
          </cell>
          <cell r="BK1140">
            <v>0</v>
          </cell>
        </row>
        <row r="1141">
          <cell r="L1141" t="str">
            <v>8011508.806101.CAR</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D1141">
            <v>0</v>
          </cell>
          <cell r="BE1141">
            <v>0</v>
          </cell>
          <cell r="BF1141">
            <v>0</v>
          </cell>
          <cell r="BG1141">
            <v>0</v>
          </cell>
          <cell r="BH1141">
            <v>0</v>
          </cell>
          <cell r="BI1141">
            <v>0</v>
          </cell>
          <cell r="BJ1141">
            <v>0</v>
          </cell>
          <cell r="BK1141">
            <v>0</v>
          </cell>
        </row>
        <row r="1142">
          <cell r="L1142" t="str">
            <v>8011508.806101.OTH</v>
          </cell>
          <cell r="M1142">
            <v>0</v>
          </cell>
          <cell r="N1142">
            <v>3325.14</v>
          </cell>
          <cell r="O1142">
            <v>14532.14</v>
          </cell>
          <cell r="P1142">
            <v>15307.14</v>
          </cell>
          <cell r="Q1142">
            <v>17475.64</v>
          </cell>
          <cell r="R1142">
            <v>17475.64</v>
          </cell>
          <cell r="S1142">
            <v>17475.64</v>
          </cell>
          <cell r="T1142">
            <v>17475.64</v>
          </cell>
          <cell r="U1142">
            <v>24047.89</v>
          </cell>
          <cell r="V1142">
            <v>31727.89</v>
          </cell>
          <cell r="W1142">
            <v>31727.89</v>
          </cell>
          <cell r="X1142">
            <v>43013.89</v>
          </cell>
          <cell r="Y1142">
            <v>31441.81</v>
          </cell>
          <cell r="Z1142">
            <v>42297.81</v>
          </cell>
          <cell r="AA1142">
            <v>78605.31</v>
          </cell>
          <cell r="AB1142">
            <v>79380.31</v>
          </cell>
          <cell r="AC1142">
            <v>79380.31</v>
          </cell>
          <cell r="AD1142">
            <v>79380.31</v>
          </cell>
          <cell r="AE1142">
            <v>79380.31</v>
          </cell>
          <cell r="AF1142">
            <v>85196.11</v>
          </cell>
          <cell r="AG1142">
            <v>85156.11</v>
          </cell>
          <cell r="AH1142">
            <v>86656.11</v>
          </cell>
          <cell r="AI1142">
            <v>87431.11</v>
          </cell>
          <cell r="AJ1142">
            <v>87431.11</v>
          </cell>
          <cell r="AK1142">
            <v>0</v>
          </cell>
          <cell r="AL1142">
            <v>0</v>
          </cell>
          <cell r="AM1142">
            <v>0</v>
          </cell>
          <cell r="AN1142">
            <v>3325.14</v>
          </cell>
          <cell r="AO1142">
            <v>11207</v>
          </cell>
          <cell r="AP1142">
            <v>775</v>
          </cell>
          <cell r="AQ1142">
            <v>2168.5</v>
          </cell>
          <cell r="AR1142">
            <v>0</v>
          </cell>
          <cell r="AS1142">
            <v>0</v>
          </cell>
          <cell r="AT1142">
            <v>0</v>
          </cell>
          <cell r="AU1142">
            <v>6572.25</v>
          </cell>
          <cell r="AV1142">
            <v>7680</v>
          </cell>
          <cell r="AW1142">
            <v>0</v>
          </cell>
          <cell r="AX1142">
            <v>11286</v>
          </cell>
          <cell r="AY1142">
            <v>31441.81</v>
          </cell>
          <cell r="AZ1142">
            <v>10856</v>
          </cell>
          <cell r="BA1142">
            <v>36307.5</v>
          </cell>
          <cell r="BB1142">
            <v>775</v>
          </cell>
          <cell r="BC1142">
            <v>0</v>
          </cell>
          <cell r="BD1142">
            <v>0</v>
          </cell>
          <cell r="BE1142">
            <v>0</v>
          </cell>
          <cell r="BF1142">
            <v>5815.8</v>
          </cell>
          <cell r="BG1142">
            <v>-40</v>
          </cell>
          <cell r="BH1142">
            <v>1500</v>
          </cell>
          <cell r="BI1142">
            <v>775</v>
          </cell>
          <cell r="BJ1142">
            <v>0</v>
          </cell>
          <cell r="BK1142">
            <v>0</v>
          </cell>
        </row>
        <row r="1143">
          <cell r="L1143" t="str">
            <v>8011508.808001</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G1143">
            <v>0</v>
          </cell>
          <cell r="BH1143">
            <v>0</v>
          </cell>
          <cell r="BI1143">
            <v>0</v>
          </cell>
          <cell r="BJ1143">
            <v>0</v>
          </cell>
          <cell r="BK1143">
            <v>0</v>
          </cell>
        </row>
        <row r="1144">
          <cell r="L1144" t="str">
            <v>8011508.808401.LEGAL</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D1144">
            <v>0</v>
          </cell>
          <cell r="BE1144">
            <v>0</v>
          </cell>
          <cell r="BF1144">
            <v>0</v>
          </cell>
          <cell r="BG1144">
            <v>0</v>
          </cell>
          <cell r="BH1144">
            <v>0</v>
          </cell>
          <cell r="BI1144">
            <v>0</v>
          </cell>
          <cell r="BJ1144">
            <v>0</v>
          </cell>
          <cell r="BK1144">
            <v>0</v>
          </cell>
        </row>
        <row r="1145">
          <cell r="L1145" t="str">
            <v>8011508.808401.OTHER</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G1145">
            <v>0</v>
          </cell>
          <cell r="BH1145">
            <v>0</v>
          </cell>
          <cell r="BI1145">
            <v>0</v>
          </cell>
          <cell r="BJ1145">
            <v>0</v>
          </cell>
          <cell r="BK1145">
            <v>0</v>
          </cell>
        </row>
        <row r="1146">
          <cell r="L1146" t="str">
            <v>8011508.814101</v>
          </cell>
          <cell r="M1146">
            <v>56254</v>
          </cell>
          <cell r="N1146">
            <v>112508</v>
          </cell>
          <cell r="O1146">
            <v>168762</v>
          </cell>
          <cell r="P1146">
            <v>224441</v>
          </cell>
          <cell r="Q1146">
            <v>280120</v>
          </cell>
          <cell r="R1146">
            <v>335799</v>
          </cell>
          <cell r="S1146">
            <v>400913</v>
          </cell>
          <cell r="T1146">
            <v>459685</v>
          </cell>
          <cell r="U1146">
            <v>518457</v>
          </cell>
          <cell r="V1146">
            <v>581445</v>
          </cell>
          <cell r="W1146">
            <v>644433</v>
          </cell>
          <cell r="X1146">
            <v>707421</v>
          </cell>
          <cell r="Y1146">
            <v>60886</v>
          </cell>
          <cell r="Z1146">
            <v>139417</v>
          </cell>
          <cell r="AA1146">
            <v>209125.5</v>
          </cell>
          <cell r="AB1146">
            <v>276704.5</v>
          </cell>
          <cell r="AC1146">
            <v>344283.5</v>
          </cell>
          <cell r="AD1146">
            <v>411862.5</v>
          </cell>
          <cell r="AE1146">
            <v>499805.5</v>
          </cell>
          <cell r="AF1146">
            <v>566763.5</v>
          </cell>
          <cell r="AG1146">
            <v>633720.5</v>
          </cell>
          <cell r="AH1146">
            <v>685954.5</v>
          </cell>
          <cell r="AI1146">
            <v>764305.5</v>
          </cell>
          <cell r="AJ1146">
            <v>842657</v>
          </cell>
          <cell r="AK1146">
            <v>81715</v>
          </cell>
          <cell r="AL1146">
            <v>0</v>
          </cell>
          <cell r="AM1146">
            <v>56254</v>
          </cell>
          <cell r="AN1146">
            <v>56254</v>
          </cell>
          <cell r="AO1146">
            <v>56254</v>
          </cell>
          <cell r="AP1146">
            <v>55679</v>
          </cell>
          <cell r="AQ1146">
            <v>55679</v>
          </cell>
          <cell r="AR1146">
            <v>55679</v>
          </cell>
          <cell r="AS1146">
            <v>65114</v>
          </cell>
          <cell r="AT1146">
            <v>58772</v>
          </cell>
          <cell r="AU1146">
            <v>58772</v>
          </cell>
          <cell r="AV1146">
            <v>62988</v>
          </cell>
          <cell r="AW1146">
            <v>62988</v>
          </cell>
          <cell r="AX1146">
            <v>62988</v>
          </cell>
          <cell r="AY1146">
            <v>60886</v>
          </cell>
          <cell r="AZ1146">
            <v>78531</v>
          </cell>
          <cell r="BA1146">
            <v>69708.5</v>
          </cell>
          <cell r="BB1146">
            <v>67579</v>
          </cell>
          <cell r="BC1146">
            <v>67579</v>
          </cell>
          <cell r="BD1146">
            <v>67579</v>
          </cell>
          <cell r="BE1146">
            <v>87943</v>
          </cell>
          <cell r="BF1146">
            <v>66958</v>
          </cell>
          <cell r="BG1146">
            <v>66957</v>
          </cell>
          <cell r="BH1146">
            <v>52234</v>
          </cell>
          <cell r="BI1146">
            <v>78351</v>
          </cell>
          <cell r="BJ1146">
            <v>78351.5</v>
          </cell>
          <cell r="BK1146">
            <v>81715</v>
          </cell>
        </row>
        <row r="1147">
          <cell r="L1147" t="str">
            <v>8011508.814201.ELECT</v>
          </cell>
          <cell r="M1147">
            <v>16945.23</v>
          </cell>
          <cell r="N1147">
            <v>29640.58</v>
          </cell>
          <cell r="O1147">
            <v>46727.51</v>
          </cell>
          <cell r="P1147">
            <v>63405.710000000006</v>
          </cell>
          <cell r="Q1147">
            <v>77271.360000000001</v>
          </cell>
          <cell r="R1147">
            <v>93632.71</v>
          </cell>
          <cell r="S1147">
            <v>109967.46</v>
          </cell>
          <cell r="T1147">
            <v>123498.1</v>
          </cell>
          <cell r="U1147">
            <v>137108.16</v>
          </cell>
          <cell r="V1147">
            <v>153435.20000000001</v>
          </cell>
          <cell r="W1147">
            <v>167971.5</v>
          </cell>
          <cell r="X1147">
            <v>181513</v>
          </cell>
          <cell r="Y1147">
            <v>15646.09</v>
          </cell>
          <cell r="Z1147">
            <v>25199.5</v>
          </cell>
          <cell r="AA1147">
            <v>34247.479999999996</v>
          </cell>
          <cell r="AB1147">
            <v>42725.03</v>
          </cell>
          <cell r="AC1147">
            <v>52160.659999999996</v>
          </cell>
          <cell r="AD1147">
            <v>61645.819999999992</v>
          </cell>
          <cell r="AE1147">
            <v>70568.45</v>
          </cell>
          <cell r="AF1147">
            <v>70568.45</v>
          </cell>
          <cell r="AG1147">
            <v>80251.649999999994</v>
          </cell>
          <cell r="AH1147">
            <v>89183.06</v>
          </cell>
          <cell r="AI1147">
            <v>96806.67</v>
          </cell>
          <cell r="AJ1147">
            <v>105522.89</v>
          </cell>
          <cell r="AK1147">
            <v>10694.84</v>
          </cell>
          <cell r="AL1147">
            <v>0</v>
          </cell>
          <cell r="AM1147">
            <v>16945.23</v>
          </cell>
          <cell r="AN1147">
            <v>12695.35</v>
          </cell>
          <cell r="AO1147">
            <v>17086.93</v>
          </cell>
          <cell r="AP1147">
            <v>16678.2</v>
          </cell>
          <cell r="AQ1147">
            <v>13865.65</v>
          </cell>
          <cell r="AR1147">
            <v>16361.35</v>
          </cell>
          <cell r="AS1147">
            <v>16334.75</v>
          </cell>
          <cell r="AT1147">
            <v>13530.64</v>
          </cell>
          <cell r="AU1147">
            <v>13610.06</v>
          </cell>
          <cell r="AV1147">
            <v>16327.04</v>
          </cell>
          <cell r="AW1147">
            <v>14536.3</v>
          </cell>
          <cell r="AX1147">
            <v>13541.5</v>
          </cell>
          <cell r="AY1147">
            <v>15646.09</v>
          </cell>
          <cell r="AZ1147">
            <v>9553.41</v>
          </cell>
          <cell r="BA1147">
            <v>9047.98</v>
          </cell>
          <cell r="BB1147">
            <v>8477.5499999999993</v>
          </cell>
          <cell r="BC1147">
            <v>9435.6299999999992</v>
          </cell>
          <cell r="BD1147">
            <v>9485.16</v>
          </cell>
          <cell r="BE1147">
            <v>8922.6299999999992</v>
          </cell>
          <cell r="BF1147">
            <v>0</v>
          </cell>
          <cell r="BG1147">
            <v>9683.2000000000007</v>
          </cell>
          <cell r="BH1147">
            <v>8931.41</v>
          </cell>
          <cell r="BI1147">
            <v>7623.61</v>
          </cell>
          <cell r="BJ1147">
            <v>8716.2199999999993</v>
          </cell>
          <cell r="BK1147">
            <v>10694.84</v>
          </cell>
        </row>
        <row r="1148">
          <cell r="L1148" t="str">
            <v>8011508.814201.OTHER</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G1148">
            <v>0</v>
          </cell>
          <cell r="BH1148">
            <v>0</v>
          </cell>
          <cell r="BI1148">
            <v>0</v>
          </cell>
          <cell r="BJ1148">
            <v>0</v>
          </cell>
          <cell r="BK1148">
            <v>0</v>
          </cell>
        </row>
        <row r="1149">
          <cell r="L1149" t="str">
            <v>8011508.814401</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0</v>
          </cell>
          <cell r="BA1149">
            <v>0</v>
          </cell>
          <cell r="BB1149">
            <v>0</v>
          </cell>
          <cell r="BC1149">
            <v>0</v>
          </cell>
          <cell r="BD1149">
            <v>0</v>
          </cell>
          <cell r="BE1149">
            <v>0</v>
          </cell>
          <cell r="BF1149">
            <v>0</v>
          </cell>
          <cell r="BG1149">
            <v>0</v>
          </cell>
          <cell r="BH1149">
            <v>0</v>
          </cell>
          <cell r="BI1149">
            <v>0</v>
          </cell>
          <cell r="BJ1149">
            <v>0</v>
          </cell>
          <cell r="BK1149">
            <v>0</v>
          </cell>
        </row>
        <row r="1150">
          <cell r="L1150" t="str">
            <v>8011508.814601</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cell r="AI1150">
            <v>0</v>
          </cell>
          <cell r="AJ1150">
            <v>0</v>
          </cell>
          <cell r="AK1150">
            <v>0</v>
          </cell>
          <cell r="AL1150">
            <v>0</v>
          </cell>
          <cell r="AM1150">
            <v>0</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0</v>
          </cell>
          <cell r="BA1150">
            <v>0</v>
          </cell>
          <cell r="BB1150">
            <v>0</v>
          </cell>
          <cell r="BC1150">
            <v>0</v>
          </cell>
          <cell r="BD1150">
            <v>0</v>
          </cell>
          <cell r="BE1150">
            <v>0</v>
          </cell>
          <cell r="BF1150">
            <v>0</v>
          </cell>
          <cell r="BG1150">
            <v>0</v>
          </cell>
          <cell r="BH1150">
            <v>0</v>
          </cell>
          <cell r="BI1150">
            <v>0</v>
          </cell>
          <cell r="BJ1150">
            <v>0</v>
          </cell>
          <cell r="BK1150">
            <v>0</v>
          </cell>
        </row>
        <row r="1151">
          <cell r="L1151" t="str">
            <v>8011508.816001.MOTOR</v>
          </cell>
          <cell r="M1151">
            <v>5500</v>
          </cell>
          <cell r="N1151">
            <v>6383</v>
          </cell>
          <cell r="O1151">
            <v>7283</v>
          </cell>
          <cell r="P1151">
            <v>15303</v>
          </cell>
          <cell r="Q1151">
            <v>15303</v>
          </cell>
          <cell r="R1151">
            <v>95829</v>
          </cell>
          <cell r="S1151">
            <v>95829</v>
          </cell>
          <cell r="T1151">
            <v>108549</v>
          </cell>
          <cell r="U1151">
            <v>108549</v>
          </cell>
          <cell r="V1151">
            <v>108949</v>
          </cell>
          <cell r="W1151">
            <v>170379</v>
          </cell>
          <cell r="X1151">
            <v>171779</v>
          </cell>
          <cell r="Y1151">
            <v>0</v>
          </cell>
          <cell r="Z1151">
            <v>950</v>
          </cell>
          <cell r="AA1151">
            <v>10150</v>
          </cell>
          <cell r="AB1151">
            <v>10150</v>
          </cell>
          <cell r="AC1151">
            <v>11950</v>
          </cell>
          <cell r="AD1151">
            <v>11950</v>
          </cell>
          <cell r="AE1151">
            <v>12850</v>
          </cell>
          <cell r="AF1151">
            <v>12850</v>
          </cell>
          <cell r="AG1151">
            <v>23850</v>
          </cell>
          <cell r="AH1151">
            <v>24750</v>
          </cell>
          <cell r="AI1151">
            <v>26134</v>
          </cell>
          <cell r="AJ1151">
            <v>26984</v>
          </cell>
          <cell r="AK1151">
            <v>0</v>
          </cell>
          <cell r="AL1151">
            <v>0</v>
          </cell>
          <cell r="AM1151">
            <v>5500</v>
          </cell>
          <cell r="AN1151">
            <v>883</v>
          </cell>
          <cell r="AO1151">
            <v>900</v>
          </cell>
          <cell r="AP1151">
            <v>8020</v>
          </cell>
          <cell r="AQ1151">
            <v>0</v>
          </cell>
          <cell r="AR1151">
            <v>80526</v>
          </cell>
          <cell r="AS1151">
            <v>0</v>
          </cell>
          <cell r="AT1151">
            <v>12720</v>
          </cell>
          <cell r="AU1151">
            <v>0</v>
          </cell>
          <cell r="AV1151">
            <v>400</v>
          </cell>
          <cell r="AW1151">
            <v>61430</v>
          </cell>
          <cell r="AX1151">
            <v>1400</v>
          </cell>
          <cell r="AY1151">
            <v>0</v>
          </cell>
          <cell r="AZ1151">
            <v>950</v>
          </cell>
          <cell r="BA1151">
            <v>9200</v>
          </cell>
          <cell r="BB1151">
            <v>0</v>
          </cell>
          <cell r="BC1151">
            <v>1800</v>
          </cell>
          <cell r="BD1151">
            <v>0</v>
          </cell>
          <cell r="BE1151">
            <v>900</v>
          </cell>
          <cell r="BF1151">
            <v>0</v>
          </cell>
          <cell r="BG1151">
            <v>11000</v>
          </cell>
          <cell r="BH1151">
            <v>900</v>
          </cell>
          <cell r="BI1151">
            <v>1384</v>
          </cell>
          <cell r="BJ1151">
            <v>850</v>
          </cell>
          <cell r="BK1151">
            <v>0</v>
          </cell>
        </row>
        <row r="1152">
          <cell r="L1152" t="str">
            <v>8011508.816001.OTHER</v>
          </cell>
          <cell r="M1152">
            <v>0</v>
          </cell>
          <cell r="N1152">
            <v>0</v>
          </cell>
          <cell r="O1152">
            <v>0</v>
          </cell>
          <cell r="P1152">
            <v>0</v>
          </cell>
          <cell r="Q1152">
            <v>0</v>
          </cell>
          <cell r="R1152">
            <v>0</v>
          </cell>
          <cell r="S1152">
            <v>0</v>
          </cell>
          <cell r="T1152">
            <v>0</v>
          </cell>
          <cell r="U1152">
            <v>3000</v>
          </cell>
          <cell r="V1152">
            <v>3000</v>
          </cell>
          <cell r="W1152">
            <v>3000</v>
          </cell>
          <cell r="X1152">
            <v>3000</v>
          </cell>
          <cell r="Y1152">
            <v>0</v>
          </cell>
          <cell r="Z1152">
            <v>0</v>
          </cell>
          <cell r="AA1152">
            <v>0</v>
          </cell>
          <cell r="AB1152">
            <v>0</v>
          </cell>
          <cell r="AC1152">
            <v>0</v>
          </cell>
          <cell r="AD1152">
            <v>0</v>
          </cell>
          <cell r="AE1152">
            <v>0</v>
          </cell>
          <cell r="AF1152">
            <v>0</v>
          </cell>
          <cell r="AG1152">
            <v>0</v>
          </cell>
          <cell r="AH1152">
            <v>0</v>
          </cell>
          <cell r="AI1152">
            <v>0</v>
          </cell>
          <cell r="AJ1152">
            <v>0</v>
          </cell>
          <cell r="AK1152">
            <v>0</v>
          </cell>
          <cell r="AL1152">
            <v>0</v>
          </cell>
          <cell r="AM1152">
            <v>0</v>
          </cell>
          <cell r="AN1152">
            <v>0</v>
          </cell>
          <cell r="AO1152">
            <v>0</v>
          </cell>
          <cell r="AP1152">
            <v>0</v>
          </cell>
          <cell r="AQ1152">
            <v>0</v>
          </cell>
          <cell r="AR1152">
            <v>0</v>
          </cell>
          <cell r="AS1152">
            <v>0</v>
          </cell>
          <cell r="AT1152">
            <v>0</v>
          </cell>
          <cell r="AU1152">
            <v>3000</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v>0</v>
          </cell>
          <cell r="BK1152">
            <v>0</v>
          </cell>
        </row>
        <row r="1153">
          <cell r="L1153" t="str">
            <v>8011508.816002</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0</v>
          </cell>
          <cell r="BI1153">
            <v>0</v>
          </cell>
          <cell r="BJ1153">
            <v>0</v>
          </cell>
          <cell r="BK1153">
            <v>0</v>
          </cell>
        </row>
        <row r="1154">
          <cell r="L1154" t="str">
            <v>8011508.820101</v>
          </cell>
          <cell r="M1154">
            <v>42612.69</v>
          </cell>
          <cell r="N1154">
            <v>88708.12</v>
          </cell>
          <cell r="O1154">
            <v>141241.60000000001</v>
          </cell>
          <cell r="P1154">
            <v>230327.5</v>
          </cell>
          <cell r="Q1154">
            <v>251724.44</v>
          </cell>
          <cell r="R1154">
            <v>251724.44</v>
          </cell>
          <cell r="S1154">
            <v>298871.06</v>
          </cell>
          <cell r="T1154">
            <v>433880.47</v>
          </cell>
          <cell r="U1154">
            <v>457424.45999999996</v>
          </cell>
          <cell r="V1154">
            <v>718864.63</v>
          </cell>
          <cell r="W1154">
            <v>718864.63</v>
          </cell>
          <cell r="X1154">
            <v>803073.37</v>
          </cell>
          <cell r="Y1154">
            <v>65305.13</v>
          </cell>
          <cell r="Z1154">
            <v>80225.259999999995</v>
          </cell>
          <cell r="AA1154">
            <v>87336.819999999992</v>
          </cell>
          <cell r="AB1154">
            <v>96162.23</v>
          </cell>
          <cell r="AC1154">
            <v>115050.15</v>
          </cell>
          <cell r="AD1154">
            <v>124647.73999999999</v>
          </cell>
          <cell r="AE1154">
            <v>130967.84</v>
          </cell>
          <cell r="AF1154">
            <v>147238.29999999999</v>
          </cell>
          <cell r="AG1154">
            <v>147238.29999999999</v>
          </cell>
          <cell r="AH1154">
            <v>156531.09</v>
          </cell>
          <cell r="AI1154">
            <v>163389.41999999998</v>
          </cell>
          <cell r="AJ1154">
            <v>168031.52999999997</v>
          </cell>
          <cell r="AK1154">
            <v>94701.33</v>
          </cell>
          <cell r="AL1154">
            <v>0</v>
          </cell>
          <cell r="AM1154">
            <v>42612.69</v>
          </cell>
          <cell r="AN1154">
            <v>46095.43</v>
          </cell>
          <cell r="AO1154">
            <v>52533.48</v>
          </cell>
          <cell r="AP1154">
            <v>89085.9</v>
          </cell>
          <cell r="AQ1154">
            <v>21396.94</v>
          </cell>
          <cell r="AR1154">
            <v>0</v>
          </cell>
          <cell r="AS1154">
            <v>47146.62</v>
          </cell>
          <cell r="AT1154">
            <v>135009.41</v>
          </cell>
          <cell r="AU1154">
            <v>23543.99</v>
          </cell>
          <cell r="AV1154">
            <v>261440.17</v>
          </cell>
          <cell r="AW1154">
            <v>0</v>
          </cell>
          <cell r="AX1154">
            <v>84208.74</v>
          </cell>
          <cell r="AY1154">
            <v>65305.13</v>
          </cell>
          <cell r="AZ1154">
            <v>14920.13</v>
          </cell>
          <cell r="BA1154">
            <v>7111.56</v>
          </cell>
          <cell r="BB1154">
            <v>8825.41</v>
          </cell>
          <cell r="BC1154">
            <v>18887.919999999998</v>
          </cell>
          <cell r="BD1154">
            <v>9597.59</v>
          </cell>
          <cell r="BE1154">
            <v>6320.1</v>
          </cell>
          <cell r="BF1154">
            <v>16270.46</v>
          </cell>
          <cell r="BG1154">
            <v>0</v>
          </cell>
          <cell r="BH1154">
            <v>9292.7900000000009</v>
          </cell>
          <cell r="BI1154">
            <v>6858.33</v>
          </cell>
          <cell r="BJ1154">
            <v>4642.1099999999997</v>
          </cell>
          <cell r="BK1154">
            <v>94701.33</v>
          </cell>
        </row>
        <row r="1155">
          <cell r="L1155" t="str">
            <v>8011508.821101</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v>0</v>
          </cell>
          <cell r="BK1155">
            <v>0</v>
          </cell>
        </row>
        <row r="1156">
          <cell r="L1156" t="str">
            <v>8011508.822101</v>
          </cell>
          <cell r="M1156">
            <v>13734.51</v>
          </cell>
          <cell r="N1156">
            <v>40017.699999999997</v>
          </cell>
          <cell r="O1156">
            <v>40017.699999999997</v>
          </cell>
          <cell r="P1156">
            <v>55787.61</v>
          </cell>
          <cell r="Q1156">
            <v>108353.98999999999</v>
          </cell>
          <cell r="R1156">
            <v>108353.98999999999</v>
          </cell>
          <cell r="S1156">
            <v>134637.18</v>
          </cell>
          <cell r="T1156">
            <v>155663.72999999998</v>
          </cell>
          <cell r="U1156">
            <v>197929.21999999997</v>
          </cell>
          <cell r="V1156">
            <v>230424.78999999998</v>
          </cell>
          <cell r="W1156">
            <v>230424.78999999998</v>
          </cell>
          <cell r="X1156">
            <v>285115.05</v>
          </cell>
          <cell r="Y1156">
            <v>32814.15</v>
          </cell>
          <cell r="Z1156">
            <v>54691.31</v>
          </cell>
          <cell r="AA1156">
            <v>80533.81</v>
          </cell>
          <cell r="AB1156">
            <v>91737.35</v>
          </cell>
          <cell r="AC1156">
            <v>114144.43000000001</v>
          </cell>
          <cell r="AD1156">
            <v>144970.54</v>
          </cell>
          <cell r="AE1156">
            <v>167375.5</v>
          </cell>
          <cell r="AF1156">
            <v>200984.09</v>
          </cell>
          <cell r="AG1156">
            <v>223391.16999999998</v>
          </cell>
          <cell r="AH1156">
            <v>245798.25</v>
          </cell>
          <cell r="AI1156">
            <v>272221.53999999998</v>
          </cell>
          <cell r="AJ1156">
            <v>293248.06</v>
          </cell>
          <cell r="AK1156">
            <v>19725.64</v>
          </cell>
          <cell r="AL1156">
            <v>0</v>
          </cell>
          <cell r="AM1156">
            <v>13734.51</v>
          </cell>
          <cell r="AN1156">
            <v>26283.19</v>
          </cell>
          <cell r="AO1156">
            <v>0</v>
          </cell>
          <cell r="AP1156">
            <v>15769.91</v>
          </cell>
          <cell r="AQ1156">
            <v>52566.38</v>
          </cell>
          <cell r="AR1156">
            <v>0</v>
          </cell>
          <cell r="AS1156">
            <v>26283.19</v>
          </cell>
          <cell r="AT1156">
            <v>21026.55</v>
          </cell>
          <cell r="AU1156">
            <v>42265.49</v>
          </cell>
          <cell r="AV1156">
            <v>32495.57</v>
          </cell>
          <cell r="AW1156">
            <v>0</v>
          </cell>
          <cell r="AX1156">
            <v>54690.26</v>
          </cell>
          <cell r="AY1156">
            <v>32814.15</v>
          </cell>
          <cell r="AZ1156">
            <v>21877.16</v>
          </cell>
          <cell r="BA1156">
            <v>25842.5</v>
          </cell>
          <cell r="BB1156">
            <v>11203.54</v>
          </cell>
          <cell r="BC1156">
            <v>22407.08</v>
          </cell>
          <cell r="BD1156">
            <v>30826.11</v>
          </cell>
          <cell r="BE1156">
            <v>22404.959999999999</v>
          </cell>
          <cell r="BF1156">
            <v>33608.589999999997</v>
          </cell>
          <cell r="BG1156">
            <v>22407.08</v>
          </cell>
          <cell r="BH1156">
            <v>22407.08</v>
          </cell>
          <cell r="BI1156">
            <v>26423.29</v>
          </cell>
          <cell r="BJ1156">
            <v>21026.52</v>
          </cell>
          <cell r="BK1156">
            <v>19725.64</v>
          </cell>
        </row>
        <row r="1157">
          <cell r="L1157" t="str">
            <v>8011508.822602</v>
          </cell>
          <cell r="M1157">
            <v>0</v>
          </cell>
          <cell r="N1157">
            <v>884</v>
          </cell>
          <cell r="O1157">
            <v>884</v>
          </cell>
          <cell r="P1157">
            <v>884</v>
          </cell>
          <cell r="Q1157">
            <v>7591.56</v>
          </cell>
          <cell r="R1157">
            <v>7591.56</v>
          </cell>
          <cell r="S1157">
            <v>9091.5600000000013</v>
          </cell>
          <cell r="T1157">
            <v>9091.5600000000013</v>
          </cell>
          <cell r="U1157">
            <v>9091.5600000000013</v>
          </cell>
          <cell r="V1157">
            <v>10591.560000000001</v>
          </cell>
          <cell r="W1157">
            <v>11216.560000000001</v>
          </cell>
          <cell r="X1157">
            <v>11216.560000000001</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884</v>
          </cell>
          <cell r="AO1157">
            <v>0</v>
          </cell>
          <cell r="AP1157">
            <v>0</v>
          </cell>
          <cell r="AQ1157">
            <v>6707.56</v>
          </cell>
          <cell r="AR1157">
            <v>0</v>
          </cell>
          <cell r="AS1157">
            <v>1500</v>
          </cell>
          <cell r="AT1157">
            <v>0</v>
          </cell>
          <cell r="AU1157">
            <v>0</v>
          </cell>
          <cell r="AV1157">
            <v>1500</v>
          </cell>
          <cell r="AW1157">
            <v>625</v>
          </cell>
          <cell r="AX1157">
            <v>0</v>
          </cell>
          <cell r="AY1157">
            <v>0</v>
          </cell>
          <cell r="AZ1157">
            <v>0</v>
          </cell>
          <cell r="BA1157">
            <v>0</v>
          </cell>
          <cell r="BB1157">
            <v>0</v>
          </cell>
          <cell r="BC1157">
            <v>0</v>
          </cell>
          <cell r="BD1157">
            <v>0</v>
          </cell>
          <cell r="BE1157">
            <v>0</v>
          </cell>
          <cell r="BF1157">
            <v>0</v>
          </cell>
          <cell r="BG1157">
            <v>0</v>
          </cell>
          <cell r="BH1157">
            <v>0</v>
          </cell>
          <cell r="BI1157">
            <v>0</v>
          </cell>
          <cell r="BJ1157">
            <v>0</v>
          </cell>
          <cell r="BK1157">
            <v>0</v>
          </cell>
        </row>
        <row r="1158">
          <cell r="L1158" t="str">
            <v>8011508.822603</v>
          </cell>
          <cell r="M1158">
            <v>280</v>
          </cell>
          <cell r="N1158">
            <v>280</v>
          </cell>
          <cell r="O1158">
            <v>280</v>
          </cell>
          <cell r="P1158">
            <v>280</v>
          </cell>
          <cell r="Q1158">
            <v>280</v>
          </cell>
          <cell r="R1158">
            <v>280</v>
          </cell>
          <cell r="S1158">
            <v>280</v>
          </cell>
          <cell r="T1158">
            <v>280</v>
          </cell>
          <cell r="U1158">
            <v>280</v>
          </cell>
          <cell r="V1158">
            <v>280</v>
          </cell>
          <cell r="W1158">
            <v>280</v>
          </cell>
          <cell r="X1158">
            <v>280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280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row>
        <row r="1159">
          <cell r="L1159" t="str">
            <v>8011508.853101</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cell r="AO1159">
            <v>0</v>
          </cell>
          <cell r="AP1159">
            <v>0</v>
          </cell>
          <cell r="AQ1159">
            <v>0</v>
          </cell>
          <cell r="AR1159">
            <v>0</v>
          </cell>
          <cell r="AS1159">
            <v>0</v>
          </cell>
          <cell r="AT1159">
            <v>0</v>
          </cell>
          <cell r="AU1159">
            <v>0</v>
          </cell>
          <cell r="AV1159">
            <v>0</v>
          </cell>
          <cell r="AW1159">
            <v>0</v>
          </cell>
          <cell r="AX1159">
            <v>0</v>
          </cell>
          <cell r="AY1159">
            <v>0</v>
          </cell>
          <cell r="AZ1159">
            <v>0</v>
          </cell>
          <cell r="BA1159">
            <v>0</v>
          </cell>
          <cell r="BB1159">
            <v>0</v>
          </cell>
          <cell r="BC1159">
            <v>0</v>
          </cell>
          <cell r="BD1159">
            <v>0</v>
          </cell>
          <cell r="BE1159">
            <v>0</v>
          </cell>
          <cell r="BF1159">
            <v>0</v>
          </cell>
          <cell r="BG1159">
            <v>0</v>
          </cell>
          <cell r="BH1159">
            <v>0</v>
          </cell>
          <cell r="BI1159">
            <v>0</v>
          </cell>
          <cell r="BJ1159">
            <v>0</v>
          </cell>
          <cell r="BK1159">
            <v>0</v>
          </cell>
        </row>
        <row r="1160">
          <cell r="L1160" t="str">
            <v>8011552.804201</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41740</v>
          </cell>
          <cell r="AJ1160">
            <v>41740</v>
          </cell>
          <cell r="AK1160">
            <v>32499.4</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G1160">
            <v>0</v>
          </cell>
          <cell r="BH1160">
            <v>0</v>
          </cell>
          <cell r="BI1160">
            <v>41740</v>
          </cell>
          <cell r="BJ1160">
            <v>0</v>
          </cell>
          <cell r="BK1160">
            <v>32499.4</v>
          </cell>
        </row>
        <row r="1161">
          <cell r="L1161" t="str">
            <v>8011552.805201</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115260</v>
          </cell>
          <cell r="AJ1161">
            <v>115260</v>
          </cell>
          <cell r="AK1161">
            <v>13000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115260</v>
          </cell>
          <cell r="BJ1161">
            <v>0</v>
          </cell>
          <cell r="BK1161">
            <v>13000</v>
          </cell>
        </row>
        <row r="1162">
          <cell r="L1162" t="str">
            <v>8011552.805203</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5239</v>
          </cell>
          <cell r="AJ1162">
            <v>-1008966.4</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G1162">
            <v>0</v>
          </cell>
          <cell r="BH1162">
            <v>0</v>
          </cell>
          <cell r="BI1162">
            <v>5239</v>
          </cell>
          <cell r="BJ1162">
            <v>-1014205.4</v>
          </cell>
          <cell r="BK1162">
            <v>0</v>
          </cell>
        </row>
        <row r="1163">
          <cell r="L1163" t="str">
            <v>8011552.816052</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18000</v>
          </cell>
          <cell r="AJ1163">
            <v>24000</v>
          </cell>
          <cell r="AK1163">
            <v>0</v>
          </cell>
          <cell r="AL1163">
            <v>0</v>
          </cell>
          <cell r="AM1163">
            <v>0</v>
          </cell>
          <cell r="AN1163">
            <v>0</v>
          </cell>
          <cell r="AO1163">
            <v>0</v>
          </cell>
          <cell r="AP1163">
            <v>0</v>
          </cell>
          <cell r="AQ1163">
            <v>0</v>
          </cell>
          <cell r="AR1163">
            <v>0</v>
          </cell>
          <cell r="AS1163">
            <v>0</v>
          </cell>
          <cell r="AT1163">
            <v>0</v>
          </cell>
          <cell r="AU1163">
            <v>0</v>
          </cell>
          <cell r="AV1163">
            <v>0</v>
          </cell>
          <cell r="AW1163">
            <v>0</v>
          </cell>
          <cell r="AX1163">
            <v>0</v>
          </cell>
          <cell r="AY1163">
            <v>0</v>
          </cell>
          <cell r="AZ1163">
            <v>0</v>
          </cell>
          <cell r="BA1163">
            <v>0</v>
          </cell>
          <cell r="BB1163">
            <v>0</v>
          </cell>
          <cell r="BC1163">
            <v>0</v>
          </cell>
          <cell r="BD1163">
            <v>0</v>
          </cell>
          <cell r="BE1163">
            <v>0</v>
          </cell>
          <cell r="BF1163">
            <v>0</v>
          </cell>
          <cell r="BG1163">
            <v>0</v>
          </cell>
          <cell r="BH1163">
            <v>0</v>
          </cell>
          <cell r="BI1163">
            <v>18000</v>
          </cell>
          <cell r="BJ1163">
            <v>6000</v>
          </cell>
          <cell r="BK1163">
            <v>0</v>
          </cell>
        </row>
        <row r="1164">
          <cell r="L1164" t="str">
            <v>8011552.820101</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25000</v>
          </cell>
          <cell r="AJ1164">
            <v>47479.65</v>
          </cell>
          <cell r="AK1164">
            <v>43352.66</v>
          </cell>
          <cell r="AL1164">
            <v>0</v>
          </cell>
          <cell r="AM1164">
            <v>0</v>
          </cell>
          <cell r="AN1164">
            <v>0</v>
          </cell>
          <cell r="AO1164">
            <v>0</v>
          </cell>
          <cell r="AP1164">
            <v>0</v>
          </cell>
          <cell r="AQ1164">
            <v>0</v>
          </cell>
          <cell r="AR1164">
            <v>0</v>
          </cell>
          <cell r="AS1164">
            <v>0</v>
          </cell>
          <cell r="AT1164">
            <v>0</v>
          </cell>
          <cell r="AU1164">
            <v>0</v>
          </cell>
          <cell r="AV1164">
            <v>0</v>
          </cell>
          <cell r="AW1164">
            <v>0</v>
          </cell>
          <cell r="AX1164">
            <v>0</v>
          </cell>
          <cell r="AY1164">
            <v>0</v>
          </cell>
          <cell r="AZ1164">
            <v>0</v>
          </cell>
          <cell r="BA1164">
            <v>0</v>
          </cell>
          <cell r="BB1164">
            <v>0</v>
          </cell>
          <cell r="BC1164">
            <v>0</v>
          </cell>
          <cell r="BD1164">
            <v>0</v>
          </cell>
          <cell r="BE1164">
            <v>0</v>
          </cell>
          <cell r="BF1164">
            <v>0</v>
          </cell>
          <cell r="BG1164">
            <v>0</v>
          </cell>
          <cell r="BH1164">
            <v>0</v>
          </cell>
          <cell r="BI1164">
            <v>25000</v>
          </cell>
          <cell r="BJ1164">
            <v>22479.65</v>
          </cell>
          <cell r="BK1164">
            <v>43352.66</v>
          </cell>
        </row>
        <row r="1165">
          <cell r="L1165" t="str">
            <v>8011552.822602</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30000</v>
          </cell>
          <cell r="AJ1165">
            <v>41334</v>
          </cell>
          <cell r="AK1165">
            <v>3000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0</v>
          </cell>
          <cell r="AZ1165">
            <v>0</v>
          </cell>
          <cell r="BA1165">
            <v>0</v>
          </cell>
          <cell r="BB1165">
            <v>0</v>
          </cell>
          <cell r="BC1165">
            <v>0</v>
          </cell>
          <cell r="BD1165">
            <v>0</v>
          </cell>
          <cell r="BE1165">
            <v>0</v>
          </cell>
          <cell r="BF1165">
            <v>0</v>
          </cell>
          <cell r="BG1165">
            <v>0</v>
          </cell>
          <cell r="BH1165">
            <v>0</v>
          </cell>
          <cell r="BI1165">
            <v>30000</v>
          </cell>
          <cell r="BJ1165">
            <v>11334</v>
          </cell>
          <cell r="BK1165">
            <v>3000</v>
          </cell>
        </row>
        <row r="1166">
          <cell r="L1166" t="str">
            <v>8011552.853101</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0</v>
          </cell>
          <cell r="AZ1166">
            <v>0</v>
          </cell>
          <cell r="BA1166">
            <v>0</v>
          </cell>
          <cell r="BB1166">
            <v>0</v>
          </cell>
          <cell r="BC1166">
            <v>0</v>
          </cell>
          <cell r="BD1166">
            <v>0</v>
          </cell>
          <cell r="BE1166">
            <v>0</v>
          </cell>
          <cell r="BF1166">
            <v>0</v>
          </cell>
          <cell r="BG1166">
            <v>0</v>
          </cell>
          <cell r="BH1166">
            <v>0</v>
          </cell>
          <cell r="BI1166">
            <v>0</v>
          </cell>
          <cell r="BJ1166">
            <v>0</v>
          </cell>
          <cell r="BK1166">
            <v>0</v>
          </cell>
        </row>
        <row r="1167">
          <cell r="L1167" t="str">
            <v>8011552.801102.BASIC</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7250</v>
          </cell>
          <cell r="AJ1167">
            <v>14500</v>
          </cell>
          <cell r="AK1167">
            <v>8483</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G1167">
            <v>0</v>
          </cell>
          <cell r="BH1167">
            <v>0</v>
          </cell>
          <cell r="BI1167">
            <v>7250</v>
          </cell>
          <cell r="BJ1167">
            <v>7250</v>
          </cell>
          <cell r="BK1167">
            <v>8483</v>
          </cell>
        </row>
        <row r="1168">
          <cell r="L1168" t="str">
            <v>8011552.801102.DA</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9994</v>
          </cell>
          <cell r="AJ1168">
            <v>19988</v>
          </cell>
          <cell r="AK1168">
            <v>9994</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G1168">
            <v>0</v>
          </cell>
          <cell r="BH1168">
            <v>0</v>
          </cell>
          <cell r="BI1168">
            <v>9994</v>
          </cell>
          <cell r="BJ1168">
            <v>9994</v>
          </cell>
          <cell r="BK1168">
            <v>9994</v>
          </cell>
        </row>
        <row r="1169">
          <cell r="L1169" t="str">
            <v>8011552.801102.PF</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725</v>
          </cell>
          <cell r="AJ1169">
            <v>1450</v>
          </cell>
          <cell r="AK1169">
            <v>848</v>
          </cell>
          <cell r="AL1169">
            <v>0</v>
          </cell>
          <cell r="AM1169">
            <v>0</v>
          </cell>
          <cell r="AN1169">
            <v>0</v>
          </cell>
          <cell r="AO1169">
            <v>0</v>
          </cell>
          <cell r="AP1169">
            <v>0</v>
          </cell>
          <cell r="AQ1169">
            <v>0</v>
          </cell>
          <cell r="AR1169">
            <v>0</v>
          </cell>
          <cell r="AS1169">
            <v>0</v>
          </cell>
          <cell r="AT1169">
            <v>0</v>
          </cell>
          <cell r="AU1169">
            <v>0</v>
          </cell>
          <cell r="AV1169">
            <v>0</v>
          </cell>
          <cell r="AW1169">
            <v>0</v>
          </cell>
          <cell r="AX1169">
            <v>0</v>
          </cell>
          <cell r="AY1169">
            <v>0</v>
          </cell>
          <cell r="AZ1169">
            <v>0</v>
          </cell>
          <cell r="BA1169">
            <v>0</v>
          </cell>
          <cell r="BB1169">
            <v>0</v>
          </cell>
          <cell r="BC1169">
            <v>0</v>
          </cell>
          <cell r="BD1169">
            <v>0</v>
          </cell>
          <cell r="BE1169">
            <v>0</v>
          </cell>
          <cell r="BF1169">
            <v>0</v>
          </cell>
          <cell r="BG1169">
            <v>0</v>
          </cell>
          <cell r="BH1169">
            <v>0</v>
          </cell>
          <cell r="BI1169">
            <v>725</v>
          </cell>
          <cell r="BJ1169">
            <v>725</v>
          </cell>
          <cell r="BK1169">
            <v>848</v>
          </cell>
        </row>
        <row r="1170">
          <cell r="L1170" t="str">
            <v>8011552.822101</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3200</v>
          </cell>
          <cell r="AJ1170">
            <v>10002.459999999999</v>
          </cell>
          <cell r="AK1170">
            <v>2900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3200</v>
          </cell>
          <cell r="BJ1170">
            <v>6802.46</v>
          </cell>
          <cell r="BK1170">
            <v>2900</v>
          </cell>
        </row>
        <row r="1171">
          <cell r="L1171" t="str">
            <v>8011552.801102.LEAV</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3754</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G1171">
            <v>0</v>
          </cell>
          <cell r="BH1171">
            <v>0</v>
          </cell>
          <cell r="BI1171">
            <v>0</v>
          </cell>
          <cell r="BJ1171">
            <v>3754</v>
          </cell>
          <cell r="BK1171">
            <v>0</v>
          </cell>
        </row>
        <row r="1172">
          <cell r="L1172" t="str">
            <v>8011552.805102</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2450</v>
          </cell>
          <cell r="AK1172">
            <v>12500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G1172">
            <v>0</v>
          </cell>
          <cell r="BH1172">
            <v>0</v>
          </cell>
          <cell r="BI1172">
            <v>0</v>
          </cell>
          <cell r="BJ1172">
            <v>2450</v>
          </cell>
          <cell r="BK1172">
            <v>12500</v>
          </cell>
        </row>
        <row r="1173">
          <cell r="L1173" t="str">
            <v>8011552.806101.ACC</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38013</v>
          </cell>
          <cell r="AK1173">
            <v>0</v>
          </cell>
          <cell r="AL1173">
            <v>0</v>
          </cell>
          <cell r="AM1173">
            <v>0</v>
          </cell>
          <cell r="AN1173">
            <v>0</v>
          </cell>
          <cell r="AO1173">
            <v>0</v>
          </cell>
          <cell r="AP1173">
            <v>0</v>
          </cell>
          <cell r="AQ1173">
            <v>0</v>
          </cell>
          <cell r="AR1173">
            <v>0</v>
          </cell>
          <cell r="AS1173">
            <v>0</v>
          </cell>
          <cell r="AT1173">
            <v>0</v>
          </cell>
          <cell r="AU1173">
            <v>0</v>
          </cell>
          <cell r="AV1173">
            <v>0</v>
          </cell>
          <cell r="AW1173">
            <v>0</v>
          </cell>
          <cell r="AX1173">
            <v>0</v>
          </cell>
          <cell r="AY1173">
            <v>0</v>
          </cell>
          <cell r="AZ1173">
            <v>0</v>
          </cell>
          <cell r="BA1173">
            <v>0</v>
          </cell>
          <cell r="BB1173">
            <v>0</v>
          </cell>
          <cell r="BC1173">
            <v>0</v>
          </cell>
          <cell r="BD1173">
            <v>0</v>
          </cell>
          <cell r="BE1173">
            <v>0</v>
          </cell>
          <cell r="BF1173">
            <v>0</v>
          </cell>
          <cell r="BG1173">
            <v>0</v>
          </cell>
          <cell r="BH1173">
            <v>0</v>
          </cell>
          <cell r="BI1173">
            <v>0</v>
          </cell>
          <cell r="BJ1173">
            <v>38013</v>
          </cell>
          <cell r="BK1173">
            <v>0</v>
          </cell>
        </row>
        <row r="1174">
          <cell r="L1174" t="str">
            <v>8011552.806101.AIR</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67385</v>
          </cell>
          <cell r="AK1174">
            <v>-1044</v>
          </cell>
          <cell r="AL1174">
            <v>0</v>
          </cell>
          <cell r="AM1174">
            <v>0</v>
          </cell>
          <cell r="AN1174">
            <v>0</v>
          </cell>
          <cell r="AO1174">
            <v>0</v>
          </cell>
          <cell r="AP1174">
            <v>0</v>
          </cell>
          <cell r="AQ1174">
            <v>0</v>
          </cell>
          <cell r="AR1174">
            <v>0</v>
          </cell>
          <cell r="AS1174">
            <v>0</v>
          </cell>
          <cell r="AT1174">
            <v>0</v>
          </cell>
          <cell r="AU1174">
            <v>0</v>
          </cell>
          <cell r="AV1174">
            <v>0</v>
          </cell>
          <cell r="AW1174">
            <v>0</v>
          </cell>
          <cell r="AX1174">
            <v>0</v>
          </cell>
          <cell r="AY1174">
            <v>0</v>
          </cell>
          <cell r="AZ1174">
            <v>0</v>
          </cell>
          <cell r="BA1174">
            <v>0</v>
          </cell>
          <cell r="BB1174">
            <v>0</v>
          </cell>
          <cell r="BC1174">
            <v>0</v>
          </cell>
          <cell r="BD1174">
            <v>0</v>
          </cell>
          <cell r="BE1174">
            <v>0</v>
          </cell>
          <cell r="BF1174">
            <v>0</v>
          </cell>
          <cell r="BG1174">
            <v>0</v>
          </cell>
          <cell r="BH1174">
            <v>0</v>
          </cell>
          <cell r="BI1174">
            <v>0</v>
          </cell>
          <cell r="BJ1174">
            <v>67385</v>
          </cell>
          <cell r="BK1174">
            <v>-1044</v>
          </cell>
        </row>
        <row r="1175">
          <cell r="L1175" t="str">
            <v>8011552.801102.DASE</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cell r="AI1175">
            <v>0</v>
          </cell>
          <cell r="AK1175">
            <v>943</v>
          </cell>
          <cell r="AL1175">
            <v>0</v>
          </cell>
          <cell r="AM1175">
            <v>0</v>
          </cell>
          <cell r="AN1175">
            <v>0</v>
          </cell>
          <cell r="AO1175">
            <v>0</v>
          </cell>
          <cell r="AP1175">
            <v>0</v>
          </cell>
          <cell r="AQ1175">
            <v>0</v>
          </cell>
          <cell r="AR1175">
            <v>0</v>
          </cell>
          <cell r="AS1175">
            <v>0</v>
          </cell>
          <cell r="AT1175">
            <v>0</v>
          </cell>
          <cell r="AU1175">
            <v>0</v>
          </cell>
          <cell r="AV1175">
            <v>0</v>
          </cell>
          <cell r="AW1175">
            <v>0</v>
          </cell>
          <cell r="AX1175">
            <v>0</v>
          </cell>
          <cell r="AY1175">
            <v>0</v>
          </cell>
          <cell r="AZ1175">
            <v>0</v>
          </cell>
          <cell r="BA1175">
            <v>0</v>
          </cell>
          <cell r="BB1175">
            <v>0</v>
          </cell>
          <cell r="BC1175">
            <v>0</v>
          </cell>
          <cell r="BD1175">
            <v>0</v>
          </cell>
          <cell r="BE1175">
            <v>0</v>
          </cell>
          <cell r="BF1175">
            <v>0</v>
          </cell>
          <cell r="BG1175">
            <v>0</v>
          </cell>
          <cell r="BH1175">
            <v>0</v>
          </cell>
          <cell r="BI1175">
            <v>0</v>
          </cell>
          <cell r="BJ1175">
            <v>0</v>
          </cell>
          <cell r="BK1175">
            <v>943</v>
          </cell>
        </row>
        <row r="1176">
          <cell r="L1176" t="str">
            <v>8011552.805101.ACC</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9801</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0</v>
          </cell>
          <cell r="BC1176">
            <v>0</v>
          </cell>
          <cell r="BD1176">
            <v>0</v>
          </cell>
          <cell r="BE1176">
            <v>0</v>
          </cell>
          <cell r="BF1176">
            <v>0</v>
          </cell>
          <cell r="BG1176">
            <v>0</v>
          </cell>
          <cell r="BH1176">
            <v>0</v>
          </cell>
          <cell r="BI1176">
            <v>0</v>
          </cell>
          <cell r="BJ1176">
            <v>0</v>
          </cell>
          <cell r="BK1176">
            <v>9801</v>
          </cell>
        </row>
      </sheetData>
      <sheetData sheetId="20">
        <row r="2">
          <cell r="D2" t="str">
            <v>JDE Code</v>
          </cell>
          <cell r="E2" t="str">
            <v xml:space="preserve">Account  Title        </v>
          </cell>
          <cell r="F2" t="str">
            <v>Scale Code</v>
          </cell>
          <cell r="G2" t="str">
            <v>Scale Code Definition</v>
          </cell>
          <cell r="H2" t="str">
            <v>BNTL CC</v>
          </cell>
          <cell r="I2" t="str">
            <v>BNTL CC Name</v>
          </cell>
          <cell r="J2" t="str">
            <v>Function Area Code</v>
          </cell>
          <cell r="K2" t="str">
            <v>Function Area Name</v>
          </cell>
          <cell r="L2" t="str">
            <v>JDE &amp; CC</v>
          </cell>
          <cell r="M2">
            <v>41275</v>
          </cell>
          <cell r="N2">
            <v>41306</v>
          </cell>
          <cell r="O2">
            <v>41334</v>
          </cell>
          <cell r="P2">
            <v>41365</v>
          </cell>
          <cell r="Q2">
            <v>41395</v>
          </cell>
          <cell r="R2">
            <v>41426</v>
          </cell>
          <cell r="S2">
            <v>41456</v>
          </cell>
          <cell r="T2">
            <v>41487</v>
          </cell>
          <cell r="U2">
            <v>41518</v>
          </cell>
          <cell r="V2">
            <v>41548</v>
          </cell>
          <cell r="W2">
            <v>41579</v>
          </cell>
          <cell r="X2">
            <v>41609</v>
          </cell>
          <cell r="Y2">
            <v>41640</v>
          </cell>
          <cell r="Z2">
            <v>41671</v>
          </cell>
          <cell r="AA2">
            <v>41699</v>
          </cell>
          <cell r="AB2">
            <v>41730</v>
          </cell>
          <cell r="AC2">
            <v>41760</v>
          </cell>
          <cell r="AD2">
            <v>41791</v>
          </cell>
          <cell r="AE2">
            <v>41821</v>
          </cell>
          <cell r="AF2">
            <v>41852</v>
          </cell>
          <cell r="AG2">
            <v>41883</v>
          </cell>
          <cell r="AH2">
            <v>41913</v>
          </cell>
          <cell r="AI2">
            <v>41944</v>
          </cell>
          <cell r="AJ2">
            <v>41974</v>
          </cell>
          <cell r="AK2">
            <v>42005</v>
          </cell>
          <cell r="AM2">
            <v>41275</v>
          </cell>
          <cell r="AN2">
            <v>41306</v>
          </cell>
          <cell r="AO2">
            <v>41334</v>
          </cell>
          <cell r="AP2">
            <v>41365</v>
          </cell>
          <cell r="AQ2">
            <v>41395</v>
          </cell>
          <cell r="AR2">
            <v>41426</v>
          </cell>
          <cell r="AS2">
            <v>41456</v>
          </cell>
          <cell r="AT2">
            <v>41487</v>
          </cell>
          <cell r="AU2">
            <v>41518</v>
          </cell>
          <cell r="AV2">
            <v>41548</v>
          </cell>
          <cell r="AW2">
            <v>41579</v>
          </cell>
          <cell r="AX2">
            <v>41609</v>
          </cell>
          <cell r="AY2">
            <v>41640</v>
          </cell>
          <cell r="AZ2">
            <v>41671</v>
          </cell>
          <cell r="BA2">
            <v>41699</v>
          </cell>
          <cell r="BB2">
            <v>41730</v>
          </cell>
          <cell r="BC2">
            <v>41760</v>
          </cell>
          <cell r="BD2">
            <v>41791</v>
          </cell>
          <cell r="BE2">
            <v>41821</v>
          </cell>
          <cell r="BF2">
            <v>41852</v>
          </cell>
          <cell r="BG2">
            <v>41883</v>
          </cell>
          <cell r="BH2">
            <v>41913</v>
          </cell>
          <cell r="BI2">
            <v>41944</v>
          </cell>
          <cell r="BJ2">
            <v>41974</v>
          </cell>
          <cell r="BK2">
            <v>42005</v>
          </cell>
        </row>
        <row r="3">
          <cell r="D3" t="str">
            <v>113101.EBL007</v>
          </cell>
          <cell r="E3" t="str">
            <v>Everest Bank Limited</v>
          </cell>
          <cell r="F3">
            <v>105730000</v>
          </cell>
          <cell r="G3" t="str">
            <v>Disb Acct-IBU Non US</v>
          </cell>
          <cell r="H3">
            <v>0</v>
          </cell>
          <cell r="I3" t="str">
            <v/>
          </cell>
          <cell r="J3">
            <v>0</v>
          </cell>
          <cell r="K3" t="str">
            <v/>
          </cell>
          <cell r="L3">
            <v>0</v>
          </cell>
          <cell r="M3">
            <v>4174229.58</v>
          </cell>
          <cell r="N3">
            <v>2784455.99</v>
          </cell>
          <cell r="O3">
            <v>24019189.84</v>
          </cell>
          <cell r="P3">
            <v>7549950.8399999999</v>
          </cell>
          <cell r="Q3">
            <v>13702216.060000001</v>
          </cell>
          <cell r="R3">
            <v>11092311.25</v>
          </cell>
          <cell r="S3">
            <v>10584001.48</v>
          </cell>
          <cell r="T3">
            <v>7219987.6500000004</v>
          </cell>
          <cell r="U3">
            <v>22623775.170000002</v>
          </cell>
          <cell r="V3">
            <v>9768884.1699999999</v>
          </cell>
          <cell r="W3">
            <v>2393214.02</v>
          </cell>
          <cell r="X3">
            <v>706908.91</v>
          </cell>
          <cell r="Y3">
            <v>3678799.91</v>
          </cell>
          <cell r="Z3">
            <v>22165312.440000001</v>
          </cell>
          <cell r="AA3">
            <v>13215882.02</v>
          </cell>
          <cell r="AB3">
            <v>20907998.02</v>
          </cell>
          <cell r="AC3">
            <v>27865622.870000001</v>
          </cell>
          <cell r="AD3">
            <v>18905597.460000001</v>
          </cell>
          <cell r="AE3">
            <v>3804217.8</v>
          </cell>
          <cell r="AF3">
            <v>7964117.9299999997</v>
          </cell>
          <cell r="AG3">
            <v>18626613.359999999</v>
          </cell>
          <cell r="AH3">
            <v>27391098.579999998</v>
          </cell>
          <cell r="AI3">
            <v>2456090.4500000002</v>
          </cell>
          <cell r="AJ3">
            <v>5454197.0800000001</v>
          </cell>
          <cell r="AK3">
            <v>2333833.0499999998</v>
          </cell>
          <cell r="AM3">
            <v>4174229.58</v>
          </cell>
          <cell r="AN3">
            <v>-1389773.5899999999</v>
          </cell>
          <cell r="AO3">
            <v>21234733.850000001</v>
          </cell>
          <cell r="AP3">
            <v>-16469239</v>
          </cell>
          <cell r="AQ3">
            <v>6152265.2200000007</v>
          </cell>
          <cell r="AR3">
            <v>-2609904.8100000005</v>
          </cell>
          <cell r="AS3">
            <v>-508309.76999999955</v>
          </cell>
          <cell r="AT3">
            <v>-3364013.83</v>
          </cell>
          <cell r="AU3">
            <v>15403787.520000001</v>
          </cell>
          <cell r="AV3">
            <v>-12854891.000000002</v>
          </cell>
          <cell r="AW3">
            <v>-7375670.1500000004</v>
          </cell>
          <cell r="AX3">
            <v>-1686305.1099999999</v>
          </cell>
          <cell r="AY3">
            <v>3678799.91</v>
          </cell>
          <cell r="AZ3">
            <v>18486512.530000001</v>
          </cell>
          <cell r="BA3">
            <v>-8949430.4200000018</v>
          </cell>
          <cell r="BB3">
            <v>7692116</v>
          </cell>
          <cell r="BC3">
            <v>6957624.8500000015</v>
          </cell>
          <cell r="BD3">
            <v>-8960025.4100000001</v>
          </cell>
          <cell r="BE3">
            <v>-15101379.66</v>
          </cell>
          <cell r="BF3">
            <v>4159900.13</v>
          </cell>
          <cell r="BG3">
            <v>10662495.43</v>
          </cell>
          <cell r="BH3">
            <v>8764485.2199999988</v>
          </cell>
          <cell r="BI3">
            <v>-24935008.129999999</v>
          </cell>
          <cell r="BJ3">
            <v>2998106.63</v>
          </cell>
          <cell r="BK3">
            <v>2333833.0499999998</v>
          </cell>
        </row>
        <row r="4">
          <cell r="D4" t="str">
            <v>113101.LBL375</v>
          </cell>
          <cell r="E4" t="str">
            <v>Lumbini Bank Limited</v>
          </cell>
          <cell r="F4">
            <v>105730000</v>
          </cell>
          <cell r="G4" t="str">
            <v>Disb Acct-IBU Non US</v>
          </cell>
          <cell r="H4">
            <v>0</v>
          </cell>
          <cell r="I4" t="str">
            <v/>
          </cell>
          <cell r="J4">
            <v>0</v>
          </cell>
          <cell r="K4" t="str">
            <v/>
          </cell>
          <cell r="L4">
            <v>0</v>
          </cell>
          <cell r="M4">
            <v>86164.02</v>
          </cell>
          <cell r="N4">
            <v>86164.02</v>
          </cell>
          <cell r="O4">
            <v>86164.02</v>
          </cell>
          <cell r="P4">
            <v>86164.02</v>
          </cell>
          <cell r="Q4">
            <v>86164.02</v>
          </cell>
          <cell r="R4">
            <v>2086164.02</v>
          </cell>
          <cell r="S4">
            <v>2086164.02</v>
          </cell>
          <cell r="T4">
            <v>2086164.02</v>
          </cell>
          <cell r="U4">
            <v>2086164.02</v>
          </cell>
          <cell r="V4">
            <v>2086164.02</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M4">
            <v>86164.02</v>
          </cell>
          <cell r="AN4">
            <v>0</v>
          </cell>
          <cell r="AO4">
            <v>0</v>
          </cell>
          <cell r="AP4">
            <v>0</v>
          </cell>
          <cell r="AQ4">
            <v>0</v>
          </cell>
          <cell r="AR4">
            <v>2000000</v>
          </cell>
          <cell r="AS4">
            <v>0</v>
          </cell>
          <cell r="AT4">
            <v>0</v>
          </cell>
          <cell r="AU4">
            <v>0</v>
          </cell>
          <cell r="AV4">
            <v>0</v>
          </cell>
          <cell r="AW4">
            <v>-2086164.02</v>
          </cell>
          <cell r="AX4">
            <v>0</v>
          </cell>
          <cell r="AY4">
            <v>0</v>
          </cell>
          <cell r="AZ4">
            <v>0</v>
          </cell>
          <cell r="BA4">
            <v>0</v>
          </cell>
          <cell r="BB4">
            <v>0</v>
          </cell>
          <cell r="BC4">
            <v>0</v>
          </cell>
          <cell r="BD4">
            <v>0</v>
          </cell>
          <cell r="BE4">
            <v>0</v>
          </cell>
          <cell r="BF4">
            <v>0</v>
          </cell>
          <cell r="BG4">
            <v>0</v>
          </cell>
          <cell r="BH4">
            <v>0</v>
          </cell>
          <cell r="BI4">
            <v>0</v>
          </cell>
          <cell r="BJ4">
            <v>0</v>
          </cell>
          <cell r="BK4">
            <v>0</v>
          </cell>
        </row>
        <row r="5">
          <cell r="D5" t="str">
            <v>113101.NBB701</v>
          </cell>
          <cell r="E5" t="str">
            <v>Nepal Bangaladesh Bank</v>
          </cell>
          <cell r="F5">
            <v>105730000</v>
          </cell>
          <cell r="G5" t="str">
            <v>Disb Acct-IBU Non US</v>
          </cell>
          <cell r="H5">
            <v>0</v>
          </cell>
          <cell r="I5" t="str">
            <v/>
          </cell>
          <cell r="J5">
            <v>0</v>
          </cell>
          <cell r="K5" t="str">
            <v/>
          </cell>
          <cell r="L5">
            <v>0</v>
          </cell>
          <cell r="M5">
            <v>433397.51</v>
          </cell>
          <cell r="N5">
            <v>283397.51</v>
          </cell>
          <cell r="O5">
            <v>1557297.51</v>
          </cell>
          <cell r="P5">
            <v>-3917702.49</v>
          </cell>
          <cell r="Q5">
            <v>3695697.51</v>
          </cell>
          <cell r="R5">
            <v>10157263.51</v>
          </cell>
          <cell r="S5">
            <v>2931263.51</v>
          </cell>
          <cell r="T5">
            <v>2809684.51</v>
          </cell>
          <cell r="U5">
            <v>5154084.51</v>
          </cell>
          <cell r="V5">
            <v>2186164.5099999998</v>
          </cell>
          <cell r="W5">
            <v>51164.509999999995</v>
          </cell>
          <cell r="X5">
            <v>807064.51</v>
          </cell>
          <cell r="Y5">
            <v>817064.51</v>
          </cell>
          <cell r="Z5">
            <v>2927064.51</v>
          </cell>
          <cell r="AA5">
            <v>4490064.51</v>
          </cell>
          <cell r="AB5">
            <v>2743064.51</v>
          </cell>
          <cell r="AC5">
            <v>496064.51</v>
          </cell>
          <cell r="AD5">
            <v>8104664.5099999998</v>
          </cell>
          <cell r="AE5">
            <v>4631664.51</v>
          </cell>
          <cell r="AF5">
            <v>4151664.51</v>
          </cell>
          <cell r="AG5">
            <v>3443164.51</v>
          </cell>
          <cell r="AH5">
            <v>565164.51</v>
          </cell>
          <cell r="AI5">
            <v>95164.51</v>
          </cell>
          <cell r="AJ5">
            <v>849244.51</v>
          </cell>
          <cell r="AK5">
            <v>973244.51</v>
          </cell>
          <cell r="AM5">
            <v>433397.51</v>
          </cell>
          <cell r="AN5">
            <v>-150000</v>
          </cell>
          <cell r="AO5">
            <v>1273900</v>
          </cell>
          <cell r="AP5">
            <v>-5475000</v>
          </cell>
          <cell r="AQ5">
            <v>7613400</v>
          </cell>
          <cell r="AR5">
            <v>6461566</v>
          </cell>
          <cell r="AS5">
            <v>-7226000</v>
          </cell>
          <cell r="AT5">
            <v>-121579</v>
          </cell>
          <cell r="AU5">
            <v>2344400</v>
          </cell>
          <cell r="AV5">
            <v>-2967920</v>
          </cell>
          <cell r="AW5">
            <v>-2135000</v>
          </cell>
          <cell r="AX5">
            <v>755900</v>
          </cell>
          <cell r="AY5">
            <v>817064.51</v>
          </cell>
          <cell r="AZ5">
            <v>2110000</v>
          </cell>
          <cell r="BA5">
            <v>1563000</v>
          </cell>
          <cell r="BB5">
            <v>-1747000</v>
          </cell>
          <cell r="BC5">
            <v>-2247000</v>
          </cell>
          <cell r="BD5">
            <v>7608600</v>
          </cell>
          <cell r="BE5">
            <v>-3473000</v>
          </cell>
          <cell r="BF5">
            <v>-480000</v>
          </cell>
          <cell r="BG5">
            <v>-708500</v>
          </cell>
          <cell r="BH5">
            <v>-2878000</v>
          </cell>
          <cell r="BI5">
            <v>-470000</v>
          </cell>
          <cell r="BJ5">
            <v>754080</v>
          </cell>
          <cell r="BK5">
            <v>973244.51</v>
          </cell>
        </row>
        <row r="6">
          <cell r="D6" t="str">
            <v>113101.NBL365</v>
          </cell>
          <cell r="E6" t="str">
            <v>Nepal Bank Limited</v>
          </cell>
          <cell r="F6">
            <v>105520000</v>
          </cell>
          <cell r="G6" t="str">
            <v>Disb Acct-NIBU N-US</v>
          </cell>
          <cell r="H6">
            <v>0</v>
          </cell>
          <cell r="I6" t="str">
            <v/>
          </cell>
          <cell r="J6">
            <v>0</v>
          </cell>
          <cell r="K6" t="str">
            <v/>
          </cell>
          <cell r="L6">
            <v>0</v>
          </cell>
          <cell r="M6">
            <v>419770.78</v>
          </cell>
          <cell r="N6">
            <v>337473.78</v>
          </cell>
          <cell r="O6">
            <v>243064.78</v>
          </cell>
          <cell r="P6">
            <v>243064.78</v>
          </cell>
          <cell r="Q6">
            <v>193064.78</v>
          </cell>
          <cell r="R6">
            <v>193064.78</v>
          </cell>
          <cell r="S6">
            <v>23657.78</v>
          </cell>
          <cell r="T6">
            <v>27904.78</v>
          </cell>
          <cell r="U6">
            <v>27904.78</v>
          </cell>
          <cell r="V6">
            <v>27904.78</v>
          </cell>
          <cell r="W6">
            <v>27904.78</v>
          </cell>
          <cell r="X6">
            <v>102904.78</v>
          </cell>
          <cell r="Y6">
            <v>102904.78</v>
          </cell>
          <cell r="Z6">
            <v>102904.78</v>
          </cell>
          <cell r="AA6">
            <v>102904.78</v>
          </cell>
          <cell r="AB6">
            <v>102904.78</v>
          </cell>
          <cell r="AC6">
            <v>102904.78</v>
          </cell>
          <cell r="AD6">
            <v>102904.78</v>
          </cell>
          <cell r="AE6">
            <v>102904.78</v>
          </cell>
          <cell r="AF6">
            <v>102904.78</v>
          </cell>
          <cell r="AG6">
            <v>102904.78</v>
          </cell>
          <cell r="AH6">
            <v>102904.78</v>
          </cell>
          <cell r="AI6">
            <v>102904.78</v>
          </cell>
          <cell r="AJ6">
            <v>112904.78</v>
          </cell>
          <cell r="AK6">
            <v>112904.78</v>
          </cell>
          <cell r="AM6">
            <v>419770.78</v>
          </cell>
          <cell r="AN6">
            <v>-82297</v>
          </cell>
          <cell r="AO6">
            <v>-94409.000000000029</v>
          </cell>
          <cell r="AP6">
            <v>0</v>
          </cell>
          <cell r="AQ6">
            <v>-50000</v>
          </cell>
          <cell r="AR6">
            <v>0</v>
          </cell>
          <cell r="AS6">
            <v>-169407</v>
          </cell>
          <cell r="AT6">
            <v>4247</v>
          </cell>
          <cell r="AU6">
            <v>0</v>
          </cell>
          <cell r="AV6">
            <v>0</v>
          </cell>
          <cell r="AW6">
            <v>0</v>
          </cell>
          <cell r="AX6">
            <v>75000</v>
          </cell>
          <cell r="AY6">
            <v>102904.78</v>
          </cell>
          <cell r="AZ6">
            <v>0</v>
          </cell>
          <cell r="BA6">
            <v>0</v>
          </cell>
          <cell r="BB6">
            <v>0</v>
          </cell>
          <cell r="BC6">
            <v>0</v>
          </cell>
          <cell r="BD6">
            <v>0</v>
          </cell>
          <cell r="BE6">
            <v>0</v>
          </cell>
          <cell r="BF6">
            <v>0</v>
          </cell>
          <cell r="BG6">
            <v>0</v>
          </cell>
          <cell r="BH6">
            <v>0</v>
          </cell>
          <cell r="BI6">
            <v>0</v>
          </cell>
          <cell r="BJ6">
            <v>10000</v>
          </cell>
          <cell r="BK6">
            <v>112904.78</v>
          </cell>
        </row>
        <row r="7">
          <cell r="D7" t="str">
            <v>113101.NBL380</v>
          </cell>
          <cell r="E7" t="str">
            <v>Nepal Bank Limited</v>
          </cell>
          <cell r="F7">
            <v>105520000</v>
          </cell>
          <cell r="G7" t="str">
            <v>Disb Acct-NIBU N-US</v>
          </cell>
          <cell r="H7">
            <v>0</v>
          </cell>
          <cell r="I7" t="str">
            <v/>
          </cell>
          <cell r="J7">
            <v>0</v>
          </cell>
          <cell r="K7" t="str">
            <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row>
        <row r="8">
          <cell r="D8" t="str">
            <v>113101.NBL579</v>
          </cell>
          <cell r="E8" t="str">
            <v>Nepal Bank Limited</v>
          </cell>
          <cell r="F8">
            <v>105520000</v>
          </cell>
          <cell r="G8" t="str">
            <v>Disb Acct-NIBU N-US</v>
          </cell>
          <cell r="H8">
            <v>0</v>
          </cell>
          <cell r="I8" t="str">
            <v/>
          </cell>
          <cell r="J8">
            <v>0</v>
          </cell>
          <cell r="K8" t="str">
            <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row>
        <row r="9">
          <cell r="D9" t="str">
            <v>113101.NBL632</v>
          </cell>
          <cell r="E9" t="str">
            <v>Nepal Bank Limited</v>
          </cell>
          <cell r="F9">
            <v>105520000</v>
          </cell>
          <cell r="G9" t="str">
            <v>Disb Acct-NIBU N-US</v>
          </cell>
          <cell r="H9">
            <v>0</v>
          </cell>
          <cell r="I9" t="str">
            <v/>
          </cell>
          <cell r="J9">
            <v>0</v>
          </cell>
          <cell r="K9" t="str">
            <v/>
          </cell>
          <cell r="L9">
            <v>0</v>
          </cell>
          <cell r="M9">
            <v>350248.89</v>
          </cell>
          <cell r="N9">
            <v>6018937.4400000004</v>
          </cell>
          <cell r="O9">
            <v>17487052.239999998</v>
          </cell>
          <cell r="P9">
            <v>10607924.65</v>
          </cell>
          <cell r="Q9">
            <v>20551058.859999999</v>
          </cell>
          <cell r="R9">
            <v>5156435.34</v>
          </cell>
          <cell r="S9">
            <v>17412433.539999999</v>
          </cell>
          <cell r="T9">
            <v>980120.94</v>
          </cell>
          <cell r="U9">
            <v>13278797.949999999</v>
          </cell>
          <cell r="V9">
            <v>2047722.46</v>
          </cell>
          <cell r="W9">
            <v>421924.46</v>
          </cell>
          <cell r="X9">
            <v>2004710.57</v>
          </cell>
          <cell r="Y9">
            <v>1838673.07</v>
          </cell>
          <cell r="Z9">
            <v>3572036.57</v>
          </cell>
          <cell r="AA9">
            <v>4998942.57</v>
          </cell>
          <cell r="AB9">
            <v>13050743.57</v>
          </cell>
          <cell r="AC9">
            <v>7411163.0700000003</v>
          </cell>
          <cell r="AD9">
            <v>19587631.969999999</v>
          </cell>
          <cell r="AE9">
            <v>12966887.699999999</v>
          </cell>
          <cell r="AF9">
            <v>17700369.969999999</v>
          </cell>
          <cell r="AG9">
            <v>19681387.77</v>
          </cell>
          <cell r="AH9">
            <v>10611875.77</v>
          </cell>
          <cell r="AI9">
            <v>4544824.7699999996</v>
          </cell>
          <cell r="AJ9">
            <v>9124227.7699999996</v>
          </cell>
          <cell r="AK9">
            <v>14336935.57</v>
          </cell>
          <cell r="AM9">
            <v>350248.89</v>
          </cell>
          <cell r="AN9">
            <v>5668688.5500000007</v>
          </cell>
          <cell r="AO9">
            <v>11468114.799999997</v>
          </cell>
          <cell r="AP9">
            <v>-6879127.589999998</v>
          </cell>
          <cell r="AQ9">
            <v>9943134.209999999</v>
          </cell>
          <cell r="AR9">
            <v>-15394623.52</v>
          </cell>
          <cell r="AS9">
            <v>12255998.199999999</v>
          </cell>
          <cell r="AT9">
            <v>-16432312.6</v>
          </cell>
          <cell r="AU9">
            <v>12298677.01</v>
          </cell>
          <cell r="AV9">
            <v>-11231075.489999998</v>
          </cell>
          <cell r="AW9">
            <v>-1625798</v>
          </cell>
          <cell r="AX9">
            <v>1582786.11</v>
          </cell>
          <cell r="AY9">
            <v>1838673.07</v>
          </cell>
          <cell r="AZ9">
            <v>1733363.4999999998</v>
          </cell>
          <cell r="BA9">
            <v>1426906.0000000005</v>
          </cell>
          <cell r="BB9">
            <v>8051801</v>
          </cell>
          <cell r="BC9">
            <v>-5639580.5</v>
          </cell>
          <cell r="BD9">
            <v>12176468.899999999</v>
          </cell>
          <cell r="BE9">
            <v>-6620744.2699999996</v>
          </cell>
          <cell r="BF9">
            <v>4733482.2699999996</v>
          </cell>
          <cell r="BG9">
            <v>1981017.8000000007</v>
          </cell>
          <cell r="BH9">
            <v>-9069512</v>
          </cell>
          <cell r="BI9">
            <v>-6067051</v>
          </cell>
          <cell r="BJ9">
            <v>4579403</v>
          </cell>
          <cell r="BK9">
            <v>14336935.57</v>
          </cell>
        </row>
        <row r="10">
          <cell r="D10" t="str">
            <v>113101.RBB168</v>
          </cell>
          <cell r="E10" t="str">
            <v>Rastriya Banijya Bank</v>
          </cell>
          <cell r="F10">
            <v>105520000</v>
          </cell>
          <cell r="G10" t="str">
            <v>Disb Acct-NIBU N-US</v>
          </cell>
          <cell r="H10">
            <v>0</v>
          </cell>
          <cell r="I10" t="str">
            <v/>
          </cell>
          <cell r="J10">
            <v>0</v>
          </cell>
          <cell r="K10" t="str">
            <v/>
          </cell>
          <cell r="L10">
            <v>0</v>
          </cell>
          <cell r="M10">
            <v>5199065.9400000004</v>
          </cell>
          <cell r="N10">
            <v>6356717.1900000004</v>
          </cell>
          <cell r="O10">
            <v>17329137.190000001</v>
          </cell>
          <cell r="P10">
            <v>17158064.890000001</v>
          </cell>
          <cell r="Q10">
            <v>20538429.890000001</v>
          </cell>
          <cell r="R10">
            <v>8119909.8899999997</v>
          </cell>
          <cell r="S10">
            <v>15072747.890000001</v>
          </cell>
          <cell r="T10">
            <v>5148832.42</v>
          </cell>
          <cell r="U10">
            <v>15041931.42</v>
          </cell>
          <cell r="V10">
            <v>13208558.699999999</v>
          </cell>
          <cell r="W10">
            <v>10309984.310000001</v>
          </cell>
          <cell r="X10">
            <v>4850064.6399999997</v>
          </cell>
          <cell r="Y10">
            <v>1793495.64</v>
          </cell>
          <cell r="Z10">
            <v>5310256.6399999997</v>
          </cell>
          <cell r="AA10">
            <v>6771715.0800000001</v>
          </cell>
          <cell r="AB10">
            <v>18218121.940000001</v>
          </cell>
          <cell r="AC10">
            <v>9067728.8599999994</v>
          </cell>
          <cell r="AD10">
            <v>11609846.26</v>
          </cell>
          <cell r="AE10">
            <v>11167479.16</v>
          </cell>
          <cell r="AF10">
            <v>3892177.56</v>
          </cell>
          <cell r="AG10">
            <v>19551986.859999999</v>
          </cell>
          <cell r="AH10">
            <v>3189709.75</v>
          </cell>
          <cell r="AI10">
            <v>7807262.6299999999</v>
          </cell>
          <cell r="AJ10">
            <v>15016060.380000001</v>
          </cell>
          <cell r="AK10">
            <v>5722994.3799999999</v>
          </cell>
          <cell r="AM10">
            <v>5199065.9400000004</v>
          </cell>
          <cell r="AN10">
            <v>1157651.25</v>
          </cell>
          <cell r="AO10">
            <v>10972420</v>
          </cell>
          <cell r="AP10">
            <v>-171072.30000000075</v>
          </cell>
          <cell r="AQ10">
            <v>3380365</v>
          </cell>
          <cell r="AR10">
            <v>-12418520</v>
          </cell>
          <cell r="AS10">
            <v>6952838.0000000009</v>
          </cell>
          <cell r="AT10">
            <v>-9923915.4700000007</v>
          </cell>
          <cell r="AU10">
            <v>9893099</v>
          </cell>
          <cell r="AV10">
            <v>-1833372.7200000007</v>
          </cell>
          <cell r="AW10">
            <v>-2898574.3899999987</v>
          </cell>
          <cell r="AX10">
            <v>-5459919.6700000009</v>
          </cell>
          <cell r="AY10">
            <v>1793495.64</v>
          </cell>
          <cell r="AZ10">
            <v>3516761</v>
          </cell>
          <cell r="BA10">
            <v>1461458.4400000004</v>
          </cell>
          <cell r="BB10">
            <v>11446406.860000001</v>
          </cell>
          <cell r="BC10">
            <v>-9150393.0800000019</v>
          </cell>
          <cell r="BD10">
            <v>2542117.4000000004</v>
          </cell>
          <cell r="BE10">
            <v>-442367.09999999963</v>
          </cell>
          <cell r="BF10">
            <v>-7275301.5999999996</v>
          </cell>
          <cell r="BG10">
            <v>15659809.299999999</v>
          </cell>
          <cell r="BH10">
            <v>-16362277.109999999</v>
          </cell>
          <cell r="BI10">
            <v>4617552.88</v>
          </cell>
          <cell r="BJ10">
            <v>7208797.7500000009</v>
          </cell>
          <cell r="BK10">
            <v>5722994.3799999999</v>
          </cell>
        </row>
        <row r="11">
          <cell r="D11" t="str">
            <v>113101.SCB163</v>
          </cell>
          <cell r="E11" t="str">
            <v>Standard Chartered Bank</v>
          </cell>
          <cell r="F11">
            <v>210101000</v>
          </cell>
          <cell r="G11" t="str">
            <v>Bank Overdrafts</v>
          </cell>
          <cell r="H11">
            <v>0</v>
          </cell>
          <cell r="I11" t="str">
            <v/>
          </cell>
          <cell r="J11">
            <v>0</v>
          </cell>
          <cell r="K11" t="str">
            <v/>
          </cell>
          <cell r="L11">
            <v>0</v>
          </cell>
          <cell r="M11">
            <v>-20086977.030000001</v>
          </cell>
          <cell r="N11">
            <v>-925074.8</v>
          </cell>
          <cell r="O11">
            <v>34422619.799999997</v>
          </cell>
          <cell r="P11">
            <v>19908314.510000002</v>
          </cell>
          <cell r="Q11">
            <v>16524752.82</v>
          </cell>
          <cell r="R11">
            <v>-64540174.649999999</v>
          </cell>
          <cell r="S11">
            <v>-18439260.23</v>
          </cell>
          <cell r="T11">
            <v>94757183.370000005</v>
          </cell>
          <cell r="U11">
            <v>58236357.18</v>
          </cell>
          <cell r="V11">
            <v>-911614.27</v>
          </cell>
          <cell r="W11">
            <v>-215661199.09999999</v>
          </cell>
          <cell r="X11">
            <v>-255017170.34</v>
          </cell>
          <cell r="Y11">
            <v>-289507540.99000001</v>
          </cell>
          <cell r="Z11">
            <v>-432956351.44999999</v>
          </cell>
          <cell r="AA11">
            <v>-269156698.69</v>
          </cell>
          <cell r="AB11">
            <v>-129362757.76000001</v>
          </cell>
          <cell r="AC11">
            <v>-213783267.47</v>
          </cell>
          <cell r="AD11">
            <v>-430981386.86000001</v>
          </cell>
          <cell r="AE11">
            <v>-612176839.38</v>
          </cell>
          <cell r="AF11">
            <v>-591994929.46000004</v>
          </cell>
          <cell r="AG11">
            <v>-617230886.42999995</v>
          </cell>
          <cell r="AH11">
            <v>-532906447.91999996</v>
          </cell>
          <cell r="AI11">
            <v>-659610676.30999994</v>
          </cell>
          <cell r="AJ11">
            <v>-786340714.92999995</v>
          </cell>
          <cell r="AK11">
            <v>-849723153.98000002</v>
          </cell>
          <cell r="AM11">
            <v>-20086977.030000001</v>
          </cell>
          <cell r="AN11">
            <v>19161902.23</v>
          </cell>
          <cell r="AO11">
            <v>35347694.599999994</v>
          </cell>
          <cell r="AP11">
            <v>-14514305.289999995</v>
          </cell>
          <cell r="AQ11">
            <v>-3383561.6900000013</v>
          </cell>
          <cell r="AR11">
            <v>-81064927.469999999</v>
          </cell>
          <cell r="AS11">
            <v>46100914.420000002</v>
          </cell>
          <cell r="AT11">
            <v>113196443.60000001</v>
          </cell>
          <cell r="AU11">
            <v>-36520826.190000005</v>
          </cell>
          <cell r="AV11">
            <v>-59147971.450000003</v>
          </cell>
          <cell r="AW11">
            <v>-214749584.82999998</v>
          </cell>
          <cell r="AX11">
            <v>-39355971.24000001</v>
          </cell>
          <cell r="AY11">
            <v>-289507540.99000001</v>
          </cell>
          <cell r="AZ11">
            <v>-143448810.45999998</v>
          </cell>
          <cell r="BA11">
            <v>163799652.75999999</v>
          </cell>
          <cell r="BB11">
            <v>139793940.93000001</v>
          </cell>
          <cell r="BC11">
            <v>-84420509.709999993</v>
          </cell>
          <cell r="BD11">
            <v>-217198119.39000002</v>
          </cell>
          <cell r="BE11">
            <v>-181195452.51999998</v>
          </cell>
          <cell r="BF11">
            <v>20181909.919999957</v>
          </cell>
          <cell r="BG11">
            <v>-25235956.969999909</v>
          </cell>
          <cell r="BH11">
            <v>84324438.50999999</v>
          </cell>
          <cell r="BI11">
            <v>-126704228.38999999</v>
          </cell>
          <cell r="BJ11">
            <v>-126730038.62</v>
          </cell>
          <cell r="BK11">
            <v>-849723153.98000002</v>
          </cell>
        </row>
        <row r="12">
          <cell r="D12" t="str">
            <v>113101.NIC730C</v>
          </cell>
          <cell r="E12" t="str">
            <v>NIC Bank Limited</v>
          </cell>
          <cell r="F12">
            <v>105730000</v>
          </cell>
          <cell r="G12" t="str">
            <v>Disb Acct-IBU Non US</v>
          </cell>
          <cell r="H12">
            <v>0</v>
          </cell>
          <cell r="I12" t="str">
            <v/>
          </cell>
          <cell r="J12">
            <v>0</v>
          </cell>
          <cell r="K12" t="str">
            <v/>
          </cell>
          <cell r="L12">
            <v>0</v>
          </cell>
          <cell r="M12">
            <v>1544011.9</v>
          </cell>
          <cell r="N12">
            <v>7798850.7199999997</v>
          </cell>
          <cell r="O12">
            <v>14511702.720000001</v>
          </cell>
          <cell r="P12">
            <v>18232160.719999999</v>
          </cell>
          <cell r="Q12">
            <v>8349960.7199999997</v>
          </cell>
          <cell r="R12">
            <v>34380730.719999999</v>
          </cell>
          <cell r="S12">
            <v>9393260.7200000007</v>
          </cell>
          <cell r="T12">
            <v>13647983.66</v>
          </cell>
          <cell r="U12">
            <v>11390783.66</v>
          </cell>
          <cell r="V12">
            <v>9113283.6600000001</v>
          </cell>
          <cell r="W12">
            <v>3674363.88</v>
          </cell>
          <cell r="X12">
            <v>461955.61</v>
          </cell>
          <cell r="Y12">
            <v>925955.61</v>
          </cell>
          <cell r="Z12">
            <v>18674948.829999998</v>
          </cell>
          <cell r="AA12">
            <v>6341848.8300000001</v>
          </cell>
          <cell r="AB12">
            <v>18856848.829999998</v>
          </cell>
          <cell r="AC12">
            <v>15051211.9</v>
          </cell>
          <cell r="AD12">
            <v>17488301.899999999</v>
          </cell>
          <cell r="AE12">
            <v>6106903.8200000003</v>
          </cell>
          <cell r="AF12">
            <v>15790530.390000001</v>
          </cell>
          <cell r="AG12">
            <v>22871423.390000001</v>
          </cell>
          <cell r="AH12">
            <v>25376898.390000001</v>
          </cell>
          <cell r="AI12">
            <v>3323985.86</v>
          </cell>
          <cell r="AJ12">
            <v>627967.86</v>
          </cell>
          <cell r="AK12">
            <v>5111567.8600000003</v>
          </cell>
          <cell r="AM12">
            <v>1544011.9</v>
          </cell>
          <cell r="AN12">
            <v>6254838.8200000003</v>
          </cell>
          <cell r="AO12">
            <v>6712852.0000000009</v>
          </cell>
          <cell r="AP12">
            <v>3720457.9999999981</v>
          </cell>
          <cell r="AQ12">
            <v>-9882200</v>
          </cell>
          <cell r="AR12">
            <v>26030770</v>
          </cell>
          <cell r="AS12">
            <v>-24987470</v>
          </cell>
          <cell r="AT12">
            <v>4254722.9399999995</v>
          </cell>
          <cell r="AU12">
            <v>-2257200</v>
          </cell>
          <cell r="AV12">
            <v>-2277500</v>
          </cell>
          <cell r="AW12">
            <v>-5438919.7800000003</v>
          </cell>
          <cell r="AX12">
            <v>-3212408.27</v>
          </cell>
          <cell r="AY12">
            <v>925955.61</v>
          </cell>
          <cell r="AZ12">
            <v>17748993.219999999</v>
          </cell>
          <cell r="BA12">
            <v>-12333099.999999998</v>
          </cell>
          <cell r="BB12">
            <v>12514999.999999998</v>
          </cell>
          <cell r="BC12">
            <v>-3805636.9299999978</v>
          </cell>
          <cell r="BD12">
            <v>2437089.9999999981</v>
          </cell>
          <cell r="BE12">
            <v>-11381398.079999998</v>
          </cell>
          <cell r="BF12">
            <v>9683626.5700000003</v>
          </cell>
          <cell r="BG12">
            <v>7080893</v>
          </cell>
          <cell r="BH12">
            <v>2505475</v>
          </cell>
          <cell r="BI12">
            <v>-22052912.530000001</v>
          </cell>
          <cell r="BJ12">
            <v>-2696018</v>
          </cell>
          <cell r="BK12">
            <v>5111567.8600000003</v>
          </cell>
        </row>
        <row r="13">
          <cell r="D13" t="str">
            <v>113201.SCBTD</v>
          </cell>
          <cell r="E13" t="str">
            <v>Time Deposit - SCBNL</v>
          </cell>
          <cell r="F13">
            <v>105730000</v>
          </cell>
          <cell r="G13" t="str">
            <v>Disb Acct-IBU Non US</v>
          </cell>
          <cell r="H13">
            <v>0</v>
          </cell>
          <cell r="I13" t="str">
            <v/>
          </cell>
          <cell r="J13">
            <v>0</v>
          </cell>
          <cell r="K13" t="str">
            <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row>
        <row r="14">
          <cell r="D14">
            <v>113602</v>
          </cell>
          <cell r="E14" t="str">
            <v>Petty Cash</v>
          </cell>
          <cell r="F14">
            <v>105540000</v>
          </cell>
          <cell r="G14" t="str">
            <v>Petty Cash - Non US</v>
          </cell>
          <cell r="H14">
            <v>0</v>
          </cell>
          <cell r="I14" t="str">
            <v/>
          </cell>
          <cell r="J14">
            <v>0</v>
          </cell>
          <cell r="K14" t="str">
            <v/>
          </cell>
          <cell r="L14">
            <v>0</v>
          </cell>
          <cell r="M14">
            <v>71501</v>
          </cell>
          <cell r="N14">
            <v>61385</v>
          </cell>
          <cell r="O14">
            <v>33653</v>
          </cell>
          <cell r="P14">
            <v>36293</v>
          </cell>
          <cell r="Q14">
            <v>64631</v>
          </cell>
          <cell r="R14">
            <v>76961</v>
          </cell>
          <cell r="S14">
            <v>22333</v>
          </cell>
          <cell r="T14">
            <v>84235</v>
          </cell>
          <cell r="U14">
            <v>54520</v>
          </cell>
          <cell r="V14">
            <v>65334</v>
          </cell>
          <cell r="W14">
            <v>41454</v>
          </cell>
          <cell r="X14">
            <v>0</v>
          </cell>
          <cell r="Y14">
            <v>90199</v>
          </cell>
          <cell r="Z14">
            <v>66339</v>
          </cell>
          <cell r="AA14">
            <v>66339</v>
          </cell>
          <cell r="AB14">
            <v>62692</v>
          </cell>
          <cell r="AC14">
            <v>37701</v>
          </cell>
          <cell r="AD14">
            <v>52262</v>
          </cell>
          <cell r="AE14">
            <v>41217</v>
          </cell>
          <cell r="AF14">
            <v>52527</v>
          </cell>
          <cell r="AG14">
            <v>48302</v>
          </cell>
          <cell r="AH14">
            <v>45565</v>
          </cell>
          <cell r="AI14">
            <v>44455</v>
          </cell>
          <cell r="AJ14">
            <v>0</v>
          </cell>
          <cell r="AK14">
            <v>17740</v>
          </cell>
          <cell r="AM14">
            <v>71501</v>
          </cell>
          <cell r="AN14">
            <v>-10116</v>
          </cell>
          <cell r="AO14">
            <v>-27732</v>
          </cell>
          <cell r="AP14">
            <v>2640</v>
          </cell>
          <cell r="AQ14">
            <v>28338</v>
          </cell>
          <cell r="AR14">
            <v>12330</v>
          </cell>
          <cell r="AS14">
            <v>-54628</v>
          </cell>
          <cell r="AT14">
            <v>61902</v>
          </cell>
          <cell r="AU14">
            <v>-29715</v>
          </cell>
          <cell r="AV14">
            <v>10814</v>
          </cell>
          <cell r="AW14">
            <v>-23880</v>
          </cell>
          <cell r="AX14">
            <v>-41454</v>
          </cell>
          <cell r="AY14">
            <v>90199</v>
          </cell>
          <cell r="AZ14">
            <v>-23860</v>
          </cell>
          <cell r="BA14">
            <v>0</v>
          </cell>
          <cell r="BB14">
            <v>-3647</v>
          </cell>
          <cell r="BC14">
            <v>-24991</v>
          </cell>
          <cell r="BD14">
            <v>14561</v>
          </cell>
          <cell r="BE14">
            <v>-11045</v>
          </cell>
          <cell r="BF14">
            <v>11310</v>
          </cell>
          <cell r="BG14">
            <v>-4225</v>
          </cell>
          <cell r="BH14">
            <v>-2737</v>
          </cell>
          <cell r="BI14">
            <v>-1110</v>
          </cell>
          <cell r="BJ14">
            <v>-44455</v>
          </cell>
          <cell r="BK14">
            <v>17740</v>
          </cell>
        </row>
        <row r="15">
          <cell r="D15">
            <v>113603</v>
          </cell>
          <cell r="E15" t="str">
            <v>Local Floats</v>
          </cell>
          <cell r="F15">
            <v>105540000</v>
          </cell>
          <cell r="G15" t="str">
            <v>Petty Cash - Non US</v>
          </cell>
          <cell r="H15">
            <v>0</v>
          </cell>
          <cell r="I15" t="str">
            <v/>
          </cell>
          <cell r="J15">
            <v>0</v>
          </cell>
          <cell r="K15" t="str">
            <v/>
          </cell>
          <cell r="L15">
            <v>0</v>
          </cell>
          <cell r="M15">
            <v>58446</v>
          </cell>
          <cell r="N15">
            <v>53381</v>
          </cell>
          <cell r="O15">
            <v>28199</v>
          </cell>
          <cell r="P15">
            <v>178371</v>
          </cell>
          <cell r="Q15">
            <v>124842</v>
          </cell>
          <cell r="R15">
            <v>121858</v>
          </cell>
          <cell r="S15">
            <v>24686</v>
          </cell>
          <cell r="T15">
            <v>-53096</v>
          </cell>
          <cell r="U15">
            <v>60296</v>
          </cell>
          <cell r="V15">
            <v>32342</v>
          </cell>
          <cell r="W15">
            <v>29074</v>
          </cell>
          <cell r="X15">
            <v>469306</v>
          </cell>
          <cell r="Y15">
            <v>410236</v>
          </cell>
          <cell r="Z15">
            <v>70053</v>
          </cell>
          <cell r="AA15">
            <v>27354</v>
          </cell>
          <cell r="AB15">
            <v>63320.62</v>
          </cell>
          <cell r="AC15">
            <v>62736.62</v>
          </cell>
          <cell r="AD15">
            <v>26094.62</v>
          </cell>
          <cell r="AE15">
            <v>64805.62</v>
          </cell>
          <cell r="AF15">
            <v>39035.620000000003</v>
          </cell>
          <cell r="AG15">
            <v>67705.62</v>
          </cell>
          <cell r="AH15">
            <v>150805.62</v>
          </cell>
          <cell r="AI15">
            <v>110577.62</v>
          </cell>
          <cell r="AJ15">
            <v>548300</v>
          </cell>
          <cell r="AK15">
            <v>-14386</v>
          </cell>
          <cell r="AM15">
            <v>58446</v>
          </cell>
          <cell r="AN15">
            <v>-5065</v>
          </cell>
          <cell r="AO15">
            <v>-25182</v>
          </cell>
          <cell r="AP15">
            <v>150172</v>
          </cell>
          <cell r="AQ15">
            <v>-53529</v>
          </cell>
          <cell r="AR15">
            <v>-2984</v>
          </cell>
          <cell r="AS15">
            <v>-97172</v>
          </cell>
          <cell r="AT15">
            <v>-77782</v>
          </cell>
          <cell r="AU15">
            <v>113392</v>
          </cell>
          <cell r="AV15">
            <v>-27954</v>
          </cell>
          <cell r="AW15">
            <v>-3268</v>
          </cell>
          <cell r="AX15">
            <v>440232</v>
          </cell>
          <cell r="AY15">
            <v>410236</v>
          </cell>
          <cell r="AZ15">
            <v>-340183</v>
          </cell>
          <cell r="BA15">
            <v>-42699</v>
          </cell>
          <cell r="BB15">
            <v>35966.620000000003</v>
          </cell>
          <cell r="BC15">
            <v>-584</v>
          </cell>
          <cell r="BD15">
            <v>-36642</v>
          </cell>
          <cell r="BE15">
            <v>38711</v>
          </cell>
          <cell r="BF15">
            <v>-25770</v>
          </cell>
          <cell r="BG15">
            <v>28669.999999999993</v>
          </cell>
          <cell r="BH15">
            <v>83100</v>
          </cell>
          <cell r="BI15">
            <v>-40228</v>
          </cell>
          <cell r="BJ15">
            <v>437722.38</v>
          </cell>
          <cell r="BK15">
            <v>-14386</v>
          </cell>
        </row>
        <row r="16">
          <cell r="D16">
            <v>113604</v>
          </cell>
          <cell r="E16" t="str">
            <v>Travel Floats</v>
          </cell>
          <cell r="F16">
            <v>130201000</v>
          </cell>
          <cell r="G16" t="str">
            <v>Emp A/R - Oth</v>
          </cell>
          <cell r="H16">
            <v>0</v>
          </cell>
          <cell r="I16" t="str">
            <v/>
          </cell>
          <cell r="J16">
            <v>0</v>
          </cell>
          <cell r="K16" t="str">
            <v/>
          </cell>
          <cell r="L16">
            <v>0</v>
          </cell>
          <cell r="M16">
            <v>-259044.37</v>
          </cell>
          <cell r="N16">
            <v>-300594.37</v>
          </cell>
          <cell r="O16">
            <v>-196390.06</v>
          </cell>
          <cell r="P16">
            <v>84427.94</v>
          </cell>
          <cell r="Q16">
            <v>-165821.06</v>
          </cell>
          <cell r="R16">
            <v>-850375.56</v>
          </cell>
          <cell r="S16">
            <v>17392.5</v>
          </cell>
          <cell r="T16">
            <v>-78287.5</v>
          </cell>
          <cell r="U16">
            <v>299942.5</v>
          </cell>
          <cell r="V16">
            <v>-382179.5</v>
          </cell>
          <cell r="W16">
            <v>-341350.5</v>
          </cell>
          <cell r="X16">
            <v>-39797.5</v>
          </cell>
          <cell r="Y16">
            <v>208620.5</v>
          </cell>
          <cell r="Z16">
            <v>-388879.5</v>
          </cell>
          <cell r="AA16">
            <v>240734.5</v>
          </cell>
          <cell r="AB16">
            <v>-656011.6</v>
          </cell>
          <cell r="AC16">
            <v>388700.4</v>
          </cell>
          <cell r="AD16">
            <v>315651.40000000002</v>
          </cell>
          <cell r="AE16">
            <v>400338.4</v>
          </cell>
          <cell r="AF16">
            <v>-103287.6</v>
          </cell>
          <cell r="AG16">
            <v>209082</v>
          </cell>
          <cell r="AH16">
            <v>293986</v>
          </cell>
          <cell r="AI16">
            <v>206150</v>
          </cell>
          <cell r="AJ16">
            <v>-597266</v>
          </cell>
          <cell r="AK16">
            <v>-436299</v>
          </cell>
          <cell r="AM16">
            <v>-259044.37</v>
          </cell>
          <cell r="AN16">
            <v>-41550</v>
          </cell>
          <cell r="AO16">
            <v>104204.31</v>
          </cell>
          <cell r="AP16">
            <v>280818</v>
          </cell>
          <cell r="AQ16">
            <v>-250249</v>
          </cell>
          <cell r="AR16">
            <v>-684554.5</v>
          </cell>
          <cell r="AS16">
            <v>867768.06</v>
          </cell>
          <cell r="AT16">
            <v>-95680</v>
          </cell>
          <cell r="AU16">
            <v>378230</v>
          </cell>
          <cell r="AV16">
            <v>-682122</v>
          </cell>
          <cell r="AW16">
            <v>40829</v>
          </cell>
          <cell r="AX16">
            <v>301553</v>
          </cell>
          <cell r="AY16">
            <v>208620.5</v>
          </cell>
          <cell r="AZ16">
            <v>-597500</v>
          </cell>
          <cell r="BA16">
            <v>629614</v>
          </cell>
          <cell r="BB16">
            <v>-896746.1</v>
          </cell>
          <cell r="BC16">
            <v>1044712</v>
          </cell>
          <cell r="BD16">
            <v>-73049</v>
          </cell>
          <cell r="BE16">
            <v>84687</v>
          </cell>
          <cell r="BF16">
            <v>-503626</v>
          </cell>
          <cell r="BG16">
            <v>312369.59999999998</v>
          </cell>
          <cell r="BH16">
            <v>84904</v>
          </cell>
          <cell r="BI16">
            <v>-87836</v>
          </cell>
          <cell r="BJ16">
            <v>-803416</v>
          </cell>
          <cell r="BK16">
            <v>-436299</v>
          </cell>
        </row>
        <row r="17">
          <cell r="D17">
            <v>121001</v>
          </cell>
          <cell r="E17" t="str">
            <v>A/C Receivable-Liquid</v>
          </cell>
          <cell r="F17">
            <v>115101000</v>
          </cell>
          <cell r="G17" t="str">
            <v>Accounts Receivable-Trade</v>
          </cell>
          <cell r="H17">
            <v>0</v>
          </cell>
          <cell r="I17" t="str">
            <v/>
          </cell>
          <cell r="J17">
            <v>0</v>
          </cell>
          <cell r="K17" t="str">
            <v/>
          </cell>
          <cell r="L17">
            <v>0</v>
          </cell>
          <cell r="M17">
            <v>226943033.22</v>
          </cell>
          <cell r="N17">
            <v>159046759.02000001</v>
          </cell>
          <cell r="O17">
            <v>158075808.63</v>
          </cell>
          <cell r="P17">
            <v>192117279.43000001</v>
          </cell>
          <cell r="Q17">
            <v>134847882.83000001</v>
          </cell>
          <cell r="R17">
            <v>213207323.25</v>
          </cell>
          <cell r="S17">
            <v>235767069.21000001</v>
          </cell>
          <cell r="T17">
            <v>240471955.77000001</v>
          </cell>
          <cell r="U17">
            <v>303103610.22000003</v>
          </cell>
          <cell r="V17">
            <v>307847601.67000002</v>
          </cell>
          <cell r="W17">
            <v>294060757.81</v>
          </cell>
          <cell r="X17">
            <v>257778621.71000001</v>
          </cell>
          <cell r="Y17">
            <v>291091541.44999999</v>
          </cell>
          <cell r="Z17">
            <v>228500439.27000001</v>
          </cell>
          <cell r="AA17">
            <v>267937205.52000001</v>
          </cell>
          <cell r="AB17">
            <v>297089798.18000001</v>
          </cell>
          <cell r="AC17">
            <v>320426729.36000001</v>
          </cell>
          <cell r="AD17">
            <v>212083588.5</v>
          </cell>
          <cell r="AE17">
            <v>227978775.63999999</v>
          </cell>
          <cell r="AF17">
            <v>266683499.06999999</v>
          </cell>
          <cell r="AG17">
            <v>346424200.48000002</v>
          </cell>
          <cell r="AH17">
            <v>257625027.12</v>
          </cell>
          <cell r="AI17">
            <v>132301506.59</v>
          </cell>
          <cell r="AJ17">
            <v>49633746.729999997</v>
          </cell>
          <cell r="AK17">
            <v>75195073.099999994</v>
          </cell>
          <cell r="AM17">
            <v>226943033.22</v>
          </cell>
          <cell r="AN17">
            <v>-67896274.199999988</v>
          </cell>
          <cell r="AO17">
            <v>-970950.3900000155</v>
          </cell>
          <cell r="AP17">
            <v>34041470.800000012</v>
          </cell>
          <cell r="AQ17">
            <v>-57269396.599999994</v>
          </cell>
          <cell r="AR17">
            <v>78359440.419999987</v>
          </cell>
          <cell r="AS17">
            <v>22559745.960000008</v>
          </cell>
          <cell r="AT17">
            <v>4704886.5600000024</v>
          </cell>
          <cell r="AU17">
            <v>62631654.450000018</v>
          </cell>
          <cell r="AV17">
            <v>4743991.4499999881</v>
          </cell>
          <cell r="AW17">
            <v>-13786843.860000014</v>
          </cell>
          <cell r="AX17">
            <v>-36282136.099999994</v>
          </cell>
          <cell r="AY17">
            <v>291091541.44999999</v>
          </cell>
          <cell r="AZ17">
            <v>-62591102.179999977</v>
          </cell>
          <cell r="BA17">
            <v>39436766.25</v>
          </cell>
          <cell r="BB17">
            <v>29152592.659999996</v>
          </cell>
          <cell r="BC17">
            <v>23336931.180000007</v>
          </cell>
          <cell r="BD17">
            <v>-108343140.86000001</v>
          </cell>
          <cell r="BE17">
            <v>15895187.139999986</v>
          </cell>
          <cell r="BF17">
            <v>38704723.430000007</v>
          </cell>
          <cell r="BG17">
            <v>79740701.410000026</v>
          </cell>
          <cell r="BH17">
            <v>-88799173.360000014</v>
          </cell>
          <cell r="BI17">
            <v>-125323520.53</v>
          </cell>
          <cell r="BJ17">
            <v>-82667759.860000014</v>
          </cell>
          <cell r="BK17">
            <v>75195073.099999994</v>
          </cell>
        </row>
        <row r="18">
          <cell r="D18">
            <v>129001</v>
          </cell>
          <cell r="E18" t="str">
            <v>Prov for Doubt Debts</v>
          </cell>
          <cell r="F18">
            <v>115104000</v>
          </cell>
          <cell r="G18" t="str">
            <v>Allow-doubtful acct</v>
          </cell>
          <cell r="H18">
            <v>0</v>
          </cell>
          <cell r="I18" t="str">
            <v/>
          </cell>
          <cell r="J18">
            <v>0</v>
          </cell>
          <cell r="K18" t="str">
            <v/>
          </cell>
          <cell r="L18">
            <v>0</v>
          </cell>
          <cell r="M18">
            <v>-2213051.37</v>
          </cell>
          <cell r="N18">
            <v>-2213051.37</v>
          </cell>
          <cell r="O18">
            <v>-2213051.37</v>
          </cell>
          <cell r="P18">
            <v>-699699.01</v>
          </cell>
          <cell r="Q18">
            <v>-699699.01</v>
          </cell>
          <cell r="R18">
            <v>-699699.01</v>
          </cell>
          <cell r="S18">
            <v>-699699.01</v>
          </cell>
          <cell r="T18">
            <v>-699699.01</v>
          </cell>
          <cell r="U18">
            <v>-699699.01</v>
          </cell>
          <cell r="V18">
            <v>-699699.01</v>
          </cell>
          <cell r="W18">
            <v>-699699.01</v>
          </cell>
          <cell r="X18">
            <v>-699699.01</v>
          </cell>
          <cell r="Y18">
            <v>-99699.01</v>
          </cell>
          <cell r="Z18">
            <v>-99699.01</v>
          </cell>
          <cell r="AA18">
            <v>-99699.01</v>
          </cell>
          <cell r="AB18">
            <v>-99699.01</v>
          </cell>
          <cell r="AC18">
            <v>-99699.01</v>
          </cell>
          <cell r="AD18">
            <v>-99699.01</v>
          </cell>
          <cell r="AE18">
            <v>0</v>
          </cell>
          <cell r="AF18">
            <v>0</v>
          </cell>
          <cell r="AG18">
            <v>0</v>
          </cell>
          <cell r="AH18">
            <v>-5101200.41</v>
          </cell>
          <cell r="AI18">
            <v>0</v>
          </cell>
          <cell r="AJ18">
            <v>0</v>
          </cell>
          <cell r="AK18">
            <v>0</v>
          </cell>
          <cell r="AM18">
            <v>-2213051.37</v>
          </cell>
          <cell r="AN18">
            <v>0</v>
          </cell>
          <cell r="AO18">
            <v>0</v>
          </cell>
          <cell r="AP18">
            <v>1513352.36</v>
          </cell>
          <cell r="AQ18">
            <v>0</v>
          </cell>
          <cell r="AR18">
            <v>0</v>
          </cell>
          <cell r="AS18">
            <v>0</v>
          </cell>
          <cell r="AT18">
            <v>0</v>
          </cell>
          <cell r="AU18">
            <v>0</v>
          </cell>
          <cell r="AV18">
            <v>0</v>
          </cell>
          <cell r="AW18">
            <v>0</v>
          </cell>
          <cell r="AX18">
            <v>0</v>
          </cell>
          <cell r="AY18">
            <v>-99699.01</v>
          </cell>
          <cell r="AZ18">
            <v>0</v>
          </cell>
          <cell r="BA18">
            <v>0</v>
          </cell>
          <cell r="BB18">
            <v>0</v>
          </cell>
          <cell r="BC18">
            <v>0</v>
          </cell>
          <cell r="BD18">
            <v>0</v>
          </cell>
          <cell r="BE18">
            <v>99699.01</v>
          </cell>
          <cell r="BF18">
            <v>0</v>
          </cell>
          <cell r="BG18">
            <v>0</v>
          </cell>
          <cell r="BH18">
            <v>-5101200.41</v>
          </cell>
          <cell r="BI18">
            <v>5101200.41</v>
          </cell>
          <cell r="BJ18">
            <v>0</v>
          </cell>
          <cell r="BK18">
            <v>0</v>
          </cell>
        </row>
        <row r="19">
          <cell r="D19" t="str">
            <v>131101.CONC</v>
          </cell>
          <cell r="E19" t="str">
            <v>Invent-RM-Concentrate</v>
          </cell>
          <cell r="F19">
            <v>120100000</v>
          </cell>
          <cell r="G19" t="str">
            <v>Raw Materials</v>
          </cell>
          <cell r="H19">
            <v>0</v>
          </cell>
          <cell r="I19" t="str">
            <v/>
          </cell>
          <cell r="J19">
            <v>0</v>
          </cell>
          <cell r="K19" t="str">
            <v/>
          </cell>
          <cell r="L19">
            <v>0</v>
          </cell>
          <cell r="M19">
            <v>43134072</v>
          </cell>
          <cell r="N19">
            <v>42597912</v>
          </cell>
          <cell r="O19">
            <v>28952640</v>
          </cell>
          <cell r="P19">
            <v>106132872</v>
          </cell>
          <cell r="Q19">
            <v>44125968</v>
          </cell>
          <cell r="R19">
            <v>108345384</v>
          </cell>
          <cell r="S19">
            <v>89618170</v>
          </cell>
          <cell r="T19">
            <v>114327546</v>
          </cell>
          <cell r="U19">
            <v>78481102</v>
          </cell>
          <cell r="V19">
            <v>85400116</v>
          </cell>
          <cell r="W19">
            <v>74223168</v>
          </cell>
          <cell r="X19">
            <v>102446364</v>
          </cell>
          <cell r="Y19">
            <v>92325669</v>
          </cell>
          <cell r="Z19">
            <v>88932476</v>
          </cell>
          <cell r="AA19">
            <v>111741509</v>
          </cell>
          <cell r="AB19">
            <v>102305558</v>
          </cell>
          <cell r="AC19">
            <v>100329616</v>
          </cell>
          <cell r="AD19">
            <v>67969628</v>
          </cell>
          <cell r="AE19">
            <v>175393612</v>
          </cell>
          <cell r="AF19">
            <v>114659351</v>
          </cell>
          <cell r="AG19">
            <v>172462845</v>
          </cell>
          <cell r="AH19">
            <v>128832164</v>
          </cell>
          <cell r="AI19">
            <v>101471571</v>
          </cell>
          <cell r="AJ19">
            <v>82777938</v>
          </cell>
          <cell r="AK19">
            <v>141880466</v>
          </cell>
          <cell r="AM19">
            <v>43134072</v>
          </cell>
          <cell r="AN19">
            <v>-536160</v>
          </cell>
          <cell r="AO19">
            <v>-13645272</v>
          </cell>
          <cell r="AP19">
            <v>77180232</v>
          </cell>
          <cell r="AQ19">
            <v>-62006904</v>
          </cell>
          <cell r="AR19">
            <v>64219416</v>
          </cell>
          <cell r="AS19">
            <v>-18727214</v>
          </cell>
          <cell r="AT19">
            <v>24709376</v>
          </cell>
          <cell r="AU19">
            <v>-35846444</v>
          </cell>
          <cell r="AV19">
            <v>6919014</v>
          </cell>
          <cell r="AW19">
            <v>-11176948</v>
          </cell>
          <cell r="AX19">
            <v>28223196</v>
          </cell>
          <cell r="AY19">
            <v>92325669</v>
          </cell>
          <cell r="AZ19">
            <v>-3393193</v>
          </cell>
          <cell r="BA19">
            <v>22809033</v>
          </cell>
          <cell r="BB19">
            <v>-9435951</v>
          </cell>
          <cell r="BC19">
            <v>-1975942</v>
          </cell>
          <cell r="BD19">
            <v>-32359988</v>
          </cell>
          <cell r="BE19">
            <v>107423984</v>
          </cell>
          <cell r="BF19">
            <v>-60734261</v>
          </cell>
          <cell r="BG19">
            <v>57803494</v>
          </cell>
          <cell r="BH19">
            <v>-43630681</v>
          </cell>
          <cell r="BI19">
            <v>-27360593</v>
          </cell>
          <cell r="BJ19">
            <v>-18693633</v>
          </cell>
          <cell r="BK19">
            <v>141880466</v>
          </cell>
        </row>
        <row r="20">
          <cell r="D20" t="str">
            <v>131201.SUGAR</v>
          </cell>
          <cell r="E20" t="str">
            <v>Invent-RM-Sugar</v>
          </cell>
          <cell r="F20">
            <v>120100000</v>
          </cell>
          <cell r="G20" t="str">
            <v>Raw Materials</v>
          </cell>
          <cell r="H20">
            <v>0</v>
          </cell>
          <cell r="I20" t="str">
            <v/>
          </cell>
          <cell r="J20">
            <v>0</v>
          </cell>
          <cell r="K20" t="str">
            <v/>
          </cell>
          <cell r="L20">
            <v>0</v>
          </cell>
          <cell r="M20">
            <v>968884.5</v>
          </cell>
          <cell r="N20">
            <v>633890.84</v>
          </cell>
          <cell r="O20">
            <v>3538248.79</v>
          </cell>
          <cell r="P20">
            <v>3309685.08</v>
          </cell>
          <cell r="Q20">
            <v>3187943.28</v>
          </cell>
          <cell r="R20">
            <v>9783112.1999999993</v>
          </cell>
          <cell r="S20">
            <v>5976600.9000000004</v>
          </cell>
          <cell r="T20">
            <v>9518275.0500000007</v>
          </cell>
          <cell r="U20">
            <v>14654919</v>
          </cell>
          <cell r="V20">
            <v>10082530</v>
          </cell>
          <cell r="W20">
            <v>14811171.800000001</v>
          </cell>
          <cell r="X20">
            <v>15130272</v>
          </cell>
          <cell r="Y20">
            <v>8281862.0999999996</v>
          </cell>
          <cell r="Z20">
            <v>5262006.5999999996</v>
          </cell>
          <cell r="AA20">
            <v>22933226.699999999</v>
          </cell>
          <cell r="AB20">
            <v>10806383.699999999</v>
          </cell>
          <cell r="AC20">
            <v>2124029.7000000002</v>
          </cell>
          <cell r="AD20">
            <v>24314040</v>
          </cell>
          <cell r="AE20">
            <v>12630973.5</v>
          </cell>
          <cell r="AF20">
            <v>14273040.5</v>
          </cell>
          <cell r="AG20">
            <v>12258879.5</v>
          </cell>
          <cell r="AH20">
            <v>18697662</v>
          </cell>
          <cell r="AI20">
            <v>11609475.75</v>
          </cell>
          <cell r="AJ20">
            <v>15313414.5</v>
          </cell>
          <cell r="AK20">
            <v>9640197.8499999996</v>
          </cell>
          <cell r="AM20">
            <v>968884.5</v>
          </cell>
          <cell r="AN20">
            <v>-334993.66000000003</v>
          </cell>
          <cell r="AO20">
            <v>2904357.95</v>
          </cell>
          <cell r="AP20">
            <v>-228563.70999999996</v>
          </cell>
          <cell r="AQ20">
            <v>-121741.80000000028</v>
          </cell>
          <cell r="AR20">
            <v>6595168.9199999999</v>
          </cell>
          <cell r="AS20">
            <v>-3806511.2999999989</v>
          </cell>
          <cell r="AT20">
            <v>3541674.1500000004</v>
          </cell>
          <cell r="AU20">
            <v>5136643.9499999993</v>
          </cell>
          <cell r="AV20">
            <v>-4572389</v>
          </cell>
          <cell r="AW20">
            <v>4728641.8000000007</v>
          </cell>
          <cell r="AX20">
            <v>319100.19999999925</v>
          </cell>
          <cell r="AY20">
            <v>8281862.0999999996</v>
          </cell>
          <cell r="AZ20">
            <v>-3019855.5</v>
          </cell>
          <cell r="BA20">
            <v>17671220.100000001</v>
          </cell>
          <cell r="BB20">
            <v>-12126843</v>
          </cell>
          <cell r="BC20">
            <v>-8682354</v>
          </cell>
          <cell r="BD20">
            <v>22190010.300000001</v>
          </cell>
          <cell r="BE20">
            <v>-11683066.5</v>
          </cell>
          <cell r="BF20">
            <v>1642067</v>
          </cell>
          <cell r="BG20">
            <v>-2014161</v>
          </cell>
          <cell r="BH20">
            <v>6438782.5</v>
          </cell>
          <cell r="BI20">
            <v>-7088186.25</v>
          </cell>
          <cell r="BJ20">
            <v>3703938.75</v>
          </cell>
          <cell r="BK20">
            <v>9640197.8499999996</v>
          </cell>
        </row>
        <row r="21">
          <cell r="D21" t="str">
            <v>131401.C02</v>
          </cell>
          <cell r="E21" t="str">
            <v>Invent-RM-CO2</v>
          </cell>
          <cell r="F21">
            <v>120100000</v>
          </cell>
          <cell r="G21" t="str">
            <v>Raw Materials</v>
          </cell>
          <cell r="H21">
            <v>0</v>
          </cell>
          <cell r="I21" t="str">
            <v/>
          </cell>
          <cell r="J21">
            <v>0</v>
          </cell>
          <cell r="K21" t="str">
            <v/>
          </cell>
          <cell r="L21">
            <v>0</v>
          </cell>
          <cell r="M21">
            <v>408652.4</v>
          </cell>
          <cell r="N21">
            <v>370860</v>
          </cell>
          <cell r="O21">
            <v>357085.2</v>
          </cell>
          <cell r="P21">
            <v>418532.4</v>
          </cell>
          <cell r="Q21">
            <v>247314.6</v>
          </cell>
          <cell r="R21">
            <v>1686460.1</v>
          </cell>
          <cell r="S21">
            <v>1970052</v>
          </cell>
          <cell r="T21">
            <v>1684624</v>
          </cell>
          <cell r="U21">
            <v>2299392</v>
          </cell>
          <cell r="V21">
            <v>1579200</v>
          </cell>
          <cell r="W21">
            <v>1422859.2</v>
          </cell>
          <cell r="X21">
            <v>1556301.6</v>
          </cell>
          <cell r="Y21">
            <v>1204785</v>
          </cell>
          <cell r="Z21">
            <v>1730979</v>
          </cell>
          <cell r="AA21">
            <v>1724263.2</v>
          </cell>
          <cell r="AB21">
            <v>1804583.22</v>
          </cell>
          <cell r="AC21">
            <v>1279950</v>
          </cell>
          <cell r="AD21">
            <v>1140618.3</v>
          </cell>
          <cell r="AE21">
            <v>2305600</v>
          </cell>
          <cell r="AF21">
            <v>2200800</v>
          </cell>
          <cell r="AG21">
            <v>1886400</v>
          </cell>
          <cell r="AH21">
            <v>1313656.2</v>
          </cell>
          <cell r="AI21">
            <v>1570640.7</v>
          </cell>
          <cell r="AJ21">
            <v>1013733.03</v>
          </cell>
          <cell r="AK21">
            <v>1428642.75</v>
          </cell>
          <cell r="AM21">
            <v>408652.4</v>
          </cell>
          <cell r="AN21">
            <v>-37792.400000000023</v>
          </cell>
          <cell r="AO21">
            <v>-13774.799999999988</v>
          </cell>
          <cell r="AP21">
            <v>61447.200000000012</v>
          </cell>
          <cell r="AQ21">
            <v>-171217.80000000002</v>
          </cell>
          <cell r="AR21">
            <v>1439145.5</v>
          </cell>
          <cell r="AS21">
            <v>283591.89999999991</v>
          </cell>
          <cell r="AT21">
            <v>-285428</v>
          </cell>
          <cell r="AU21">
            <v>614768</v>
          </cell>
          <cell r="AV21">
            <v>-720192</v>
          </cell>
          <cell r="AW21">
            <v>-156340.80000000005</v>
          </cell>
          <cell r="AX21">
            <v>133442.40000000014</v>
          </cell>
          <cell r="AY21">
            <v>1204785</v>
          </cell>
          <cell r="AZ21">
            <v>526194</v>
          </cell>
          <cell r="BA21">
            <v>-6715.8000000000466</v>
          </cell>
          <cell r="BB21">
            <v>80320.020000000019</v>
          </cell>
          <cell r="BC21">
            <v>-524633.22</v>
          </cell>
          <cell r="BD21">
            <v>-139331.69999999995</v>
          </cell>
          <cell r="BE21">
            <v>1164981.7</v>
          </cell>
          <cell r="BF21">
            <v>-104800</v>
          </cell>
          <cell r="BG21">
            <v>-314400</v>
          </cell>
          <cell r="BH21">
            <v>-572743.80000000005</v>
          </cell>
          <cell r="BI21">
            <v>256984.5</v>
          </cell>
          <cell r="BJ21">
            <v>-556907.66999999993</v>
          </cell>
          <cell r="BK21">
            <v>1428642.75</v>
          </cell>
        </row>
        <row r="22">
          <cell r="D22" t="str">
            <v>132501.RM</v>
          </cell>
          <cell r="E22" t="str">
            <v>WIP-RM</v>
          </cell>
          <cell r="F22">
            <v>120201000</v>
          </cell>
          <cell r="G22" t="str">
            <v>Work In Process</v>
          </cell>
          <cell r="H22">
            <v>0</v>
          </cell>
          <cell r="I22" t="str">
            <v/>
          </cell>
          <cell r="J22">
            <v>0</v>
          </cell>
          <cell r="K22" t="str">
            <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D23" t="str">
            <v>132501.TRF</v>
          </cell>
          <cell r="E23" t="str">
            <v>WIP-Transfers</v>
          </cell>
          <cell r="F23">
            <v>120201000</v>
          </cell>
          <cell r="G23" t="str">
            <v>Work In Process</v>
          </cell>
          <cell r="H23">
            <v>0</v>
          </cell>
          <cell r="I23" t="str">
            <v/>
          </cell>
          <cell r="J23">
            <v>0</v>
          </cell>
          <cell r="K23" t="str">
            <v/>
          </cell>
          <cell r="L23">
            <v>0</v>
          </cell>
          <cell r="M23">
            <v>0</v>
          </cell>
          <cell r="N23">
            <v>573643.6</v>
          </cell>
          <cell r="O23">
            <v>0</v>
          </cell>
          <cell r="P23">
            <v>745971.6</v>
          </cell>
          <cell r="Q23">
            <v>1307368.82</v>
          </cell>
          <cell r="R23">
            <v>619115.4</v>
          </cell>
          <cell r="S23">
            <v>1859399.21</v>
          </cell>
          <cell r="T23">
            <v>3009678.71</v>
          </cell>
          <cell r="U23">
            <v>8738977.4299999997</v>
          </cell>
          <cell r="V23">
            <v>3071962.36</v>
          </cell>
          <cell r="W23">
            <v>0</v>
          </cell>
          <cell r="X23">
            <v>689391.59</v>
          </cell>
          <cell r="Y23">
            <v>2951487.15</v>
          </cell>
          <cell r="Z23">
            <v>3901823.2</v>
          </cell>
          <cell r="AA23">
            <v>4547544</v>
          </cell>
          <cell r="AB23">
            <v>3746208.4</v>
          </cell>
          <cell r="AC23">
            <v>5668510.1699999999</v>
          </cell>
          <cell r="AD23">
            <v>3188032.65</v>
          </cell>
          <cell r="AE23">
            <v>1532607.34</v>
          </cell>
          <cell r="AF23">
            <v>4326464.74</v>
          </cell>
          <cell r="AG23">
            <v>4162900.8</v>
          </cell>
          <cell r="AH23">
            <v>363843.56</v>
          </cell>
          <cell r="AI23">
            <v>67912.039999999994</v>
          </cell>
          <cell r="AJ23">
            <v>3772659.99</v>
          </cell>
          <cell r="AK23">
            <v>1898026</v>
          </cell>
          <cell r="AM23">
            <v>0</v>
          </cell>
          <cell r="AN23">
            <v>573643.6</v>
          </cell>
          <cell r="AO23">
            <v>-573643.6</v>
          </cell>
          <cell r="AP23">
            <v>745971.6</v>
          </cell>
          <cell r="AQ23">
            <v>561397.22000000009</v>
          </cell>
          <cell r="AR23">
            <v>-688253.42</v>
          </cell>
          <cell r="AS23">
            <v>1240283.81</v>
          </cell>
          <cell r="AT23">
            <v>1150279.5</v>
          </cell>
          <cell r="AU23">
            <v>5729298.7199999997</v>
          </cell>
          <cell r="AV23">
            <v>-5667015.0700000003</v>
          </cell>
          <cell r="AW23">
            <v>-3071962.36</v>
          </cell>
          <cell r="AX23">
            <v>689391.59</v>
          </cell>
          <cell r="AY23">
            <v>2951487.15</v>
          </cell>
          <cell r="AZ23">
            <v>950336.05000000028</v>
          </cell>
          <cell r="BA23">
            <v>645720.79999999981</v>
          </cell>
          <cell r="BB23">
            <v>-801335.60000000009</v>
          </cell>
          <cell r="BC23">
            <v>1922301.77</v>
          </cell>
          <cell r="BD23">
            <v>-2480477.52</v>
          </cell>
          <cell r="BE23">
            <v>-1655425.3099999998</v>
          </cell>
          <cell r="BF23">
            <v>2793857.4000000004</v>
          </cell>
          <cell r="BG23">
            <v>-163563.94000000041</v>
          </cell>
          <cell r="BH23">
            <v>-3799057.2399999998</v>
          </cell>
          <cell r="BI23">
            <v>-295931.52000000002</v>
          </cell>
          <cell r="BJ23">
            <v>3704747.95</v>
          </cell>
          <cell r="BK23">
            <v>1898026</v>
          </cell>
        </row>
        <row r="24">
          <cell r="D24" t="str">
            <v>132501.C02</v>
          </cell>
          <cell r="E24" t="str">
            <v>WIP-CO2</v>
          </cell>
          <cell r="F24">
            <v>120201000</v>
          </cell>
          <cell r="G24" t="str">
            <v>Work In Process</v>
          </cell>
          <cell r="H24">
            <v>0</v>
          </cell>
          <cell r="I24" t="str">
            <v/>
          </cell>
          <cell r="J24">
            <v>0</v>
          </cell>
          <cell r="K24" t="str">
            <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D25">
            <v>133001</v>
          </cell>
          <cell r="E25" t="str">
            <v>Finished Product Stock</v>
          </cell>
          <cell r="F25">
            <v>120301000</v>
          </cell>
          <cell r="G25" t="str">
            <v>Finished prod</v>
          </cell>
          <cell r="H25">
            <v>0</v>
          </cell>
          <cell r="I25" t="str">
            <v/>
          </cell>
          <cell r="J25">
            <v>0</v>
          </cell>
          <cell r="K25" t="str">
            <v/>
          </cell>
          <cell r="L25">
            <v>0</v>
          </cell>
          <cell r="M25">
            <v>4012878.33</v>
          </cell>
          <cell r="N25">
            <v>1710476.71</v>
          </cell>
          <cell r="O25">
            <v>1005534.69</v>
          </cell>
          <cell r="P25">
            <v>42719.05</v>
          </cell>
          <cell r="Q25">
            <v>700686.13</v>
          </cell>
          <cell r="R25">
            <v>89306.62</v>
          </cell>
          <cell r="S25">
            <v>4472495.55</v>
          </cell>
          <cell r="T25">
            <v>22545870.530000001</v>
          </cell>
          <cell r="U25">
            <v>10273734.52</v>
          </cell>
          <cell r="V25">
            <v>5578404.4699999997</v>
          </cell>
          <cell r="W25">
            <v>14070489.16</v>
          </cell>
          <cell r="X25">
            <v>19464709.75</v>
          </cell>
          <cell r="Y25">
            <v>12448752.710000001</v>
          </cell>
          <cell r="Z25">
            <v>22379487.93</v>
          </cell>
          <cell r="AA25">
            <v>7223189.5700000003</v>
          </cell>
          <cell r="AB25">
            <v>11967126.77</v>
          </cell>
          <cell r="AC25">
            <v>23374338.699999999</v>
          </cell>
          <cell r="AD25">
            <v>37339629.549999997</v>
          </cell>
          <cell r="AE25">
            <v>10002570.82</v>
          </cell>
          <cell r="AF25">
            <v>10072697.83</v>
          </cell>
          <cell r="AG25">
            <v>20932146.77</v>
          </cell>
          <cell r="AH25">
            <v>9711994.6999999993</v>
          </cell>
          <cell r="AI25">
            <v>20182155.109999999</v>
          </cell>
          <cell r="AJ25">
            <v>35356157.090000004</v>
          </cell>
          <cell r="AK25">
            <v>34070876.130000003</v>
          </cell>
          <cell r="AM25">
            <v>4012878.33</v>
          </cell>
          <cell r="AN25">
            <v>-2302401.62</v>
          </cell>
          <cell r="AO25">
            <v>-704942.02</v>
          </cell>
          <cell r="AP25">
            <v>-962815.6399999999</v>
          </cell>
          <cell r="AQ25">
            <v>657967.07999999996</v>
          </cell>
          <cell r="AR25">
            <v>-611379.51</v>
          </cell>
          <cell r="AS25">
            <v>4383188.93</v>
          </cell>
          <cell r="AT25">
            <v>18073374.98</v>
          </cell>
          <cell r="AU25">
            <v>-12272136.010000002</v>
          </cell>
          <cell r="AV25">
            <v>-4695330.05</v>
          </cell>
          <cell r="AW25">
            <v>8492084.6900000013</v>
          </cell>
          <cell r="AX25">
            <v>5394220.5899999999</v>
          </cell>
          <cell r="AY25">
            <v>12448752.710000001</v>
          </cell>
          <cell r="AZ25">
            <v>9930735.2199999988</v>
          </cell>
          <cell r="BA25">
            <v>-15156298.359999999</v>
          </cell>
          <cell r="BB25">
            <v>4743937.1999999993</v>
          </cell>
          <cell r="BC25">
            <v>11407211.93</v>
          </cell>
          <cell r="BD25">
            <v>13965290.849999998</v>
          </cell>
          <cell r="BE25">
            <v>-27337058.729999997</v>
          </cell>
          <cell r="BF25">
            <v>70127.009999999776</v>
          </cell>
          <cell r="BG25">
            <v>10859448.939999999</v>
          </cell>
          <cell r="BH25">
            <v>-11220152.07</v>
          </cell>
          <cell r="BI25">
            <v>10470160.41</v>
          </cell>
          <cell r="BJ25">
            <v>15174001.980000004</v>
          </cell>
          <cell r="BK25">
            <v>34070876.130000003</v>
          </cell>
        </row>
        <row r="26">
          <cell r="D26" t="str">
            <v>133501.FG</v>
          </cell>
          <cell r="E26" t="str">
            <v>Deferred Inventory-FG</v>
          </cell>
          <cell r="F26">
            <v>120301000</v>
          </cell>
          <cell r="G26" t="str">
            <v>Finished prod</v>
          </cell>
          <cell r="H26">
            <v>0</v>
          </cell>
          <cell r="I26" t="str">
            <v/>
          </cell>
          <cell r="J26">
            <v>0</v>
          </cell>
          <cell r="K26" t="str">
            <v/>
          </cell>
          <cell r="L26">
            <v>0</v>
          </cell>
          <cell r="M26">
            <v>2232687.34</v>
          </cell>
          <cell r="N26">
            <v>2232687.34</v>
          </cell>
          <cell r="O26">
            <v>1642125.79</v>
          </cell>
          <cell r="P26">
            <v>1638635.95</v>
          </cell>
          <cell r="Q26">
            <v>1638635.95</v>
          </cell>
          <cell r="R26">
            <v>1638635.95</v>
          </cell>
          <cell r="S26">
            <v>1638635.95</v>
          </cell>
          <cell r="T26">
            <v>1638635.95</v>
          </cell>
          <cell r="U26">
            <v>1638635.95</v>
          </cell>
          <cell r="V26">
            <v>1334518.26</v>
          </cell>
          <cell r="W26">
            <v>1334518.26</v>
          </cell>
          <cell r="X26">
            <v>5790136.5099999998</v>
          </cell>
          <cell r="Y26">
            <v>5119447.22</v>
          </cell>
          <cell r="Z26">
            <v>5119447.22</v>
          </cell>
          <cell r="AA26">
            <v>5119447.22</v>
          </cell>
          <cell r="AB26">
            <v>5119447.22</v>
          </cell>
          <cell r="AC26">
            <v>5119447.22</v>
          </cell>
          <cell r="AD26">
            <v>5119447.22</v>
          </cell>
          <cell r="AE26">
            <v>8068169.9900000002</v>
          </cell>
          <cell r="AF26">
            <v>8068169.9900000002</v>
          </cell>
          <cell r="AG26">
            <v>8068169.9900000002</v>
          </cell>
          <cell r="AH26">
            <v>7904273.9299999997</v>
          </cell>
          <cell r="AI26">
            <v>7904273.9299999997</v>
          </cell>
          <cell r="AJ26">
            <v>6999964.0300000003</v>
          </cell>
          <cell r="AK26">
            <v>6793353.4400000004</v>
          </cell>
          <cell r="AM26">
            <v>2232687.34</v>
          </cell>
          <cell r="AN26">
            <v>0</v>
          </cell>
          <cell r="AO26">
            <v>-590561.54999999981</v>
          </cell>
          <cell r="AP26">
            <v>-3489.8400000000838</v>
          </cell>
          <cell r="AQ26">
            <v>0</v>
          </cell>
          <cell r="AR26">
            <v>0</v>
          </cell>
          <cell r="AS26">
            <v>0</v>
          </cell>
          <cell r="AT26">
            <v>0</v>
          </cell>
          <cell r="AU26">
            <v>0</v>
          </cell>
          <cell r="AV26">
            <v>-304117.68999999994</v>
          </cell>
          <cell r="AW26">
            <v>0</v>
          </cell>
          <cell r="AX26">
            <v>4455618.25</v>
          </cell>
          <cell r="AY26">
            <v>5119447.22</v>
          </cell>
          <cell r="AZ26">
            <v>0</v>
          </cell>
          <cell r="BA26">
            <v>0</v>
          </cell>
          <cell r="BB26">
            <v>0</v>
          </cell>
          <cell r="BC26">
            <v>0</v>
          </cell>
          <cell r="BD26">
            <v>0</v>
          </cell>
          <cell r="BE26">
            <v>2948722.7700000005</v>
          </cell>
          <cell r="BF26">
            <v>0</v>
          </cell>
          <cell r="BG26">
            <v>0</v>
          </cell>
          <cell r="BH26">
            <v>-163896.06000000052</v>
          </cell>
          <cell r="BI26">
            <v>0</v>
          </cell>
          <cell r="BJ26">
            <v>-904309.89999999944</v>
          </cell>
          <cell r="BK26">
            <v>6793353.4400000004</v>
          </cell>
        </row>
        <row r="27">
          <cell r="D27" t="str">
            <v>133501.RM</v>
          </cell>
          <cell r="E27" t="str">
            <v>Deferred Inventory-RM</v>
          </cell>
          <cell r="F27">
            <v>120100000</v>
          </cell>
          <cell r="G27" t="str">
            <v>Raw Materials</v>
          </cell>
          <cell r="H27">
            <v>0</v>
          </cell>
          <cell r="I27" t="str">
            <v/>
          </cell>
          <cell r="J27">
            <v>0</v>
          </cell>
          <cell r="K27" t="str">
            <v/>
          </cell>
          <cell r="L27">
            <v>0</v>
          </cell>
          <cell r="M27">
            <v>0</v>
          </cell>
          <cell r="N27">
            <v>66819.600000000006</v>
          </cell>
          <cell r="O27">
            <v>2155228.4500000002</v>
          </cell>
          <cell r="P27">
            <v>5431855.0099999998</v>
          </cell>
          <cell r="Q27">
            <v>7391945.8499999996</v>
          </cell>
          <cell r="R27">
            <v>2551231.67</v>
          </cell>
          <cell r="S27">
            <v>-9486047.7699999996</v>
          </cell>
          <cell r="T27">
            <v>-9486047.7699999996</v>
          </cell>
          <cell r="U27">
            <v>-9486047.7699999996</v>
          </cell>
          <cell r="V27">
            <v>-9664337.1199999992</v>
          </cell>
          <cell r="W27">
            <v>-9664337.1199999992</v>
          </cell>
          <cell r="X27">
            <v>2265497.0299999998</v>
          </cell>
          <cell r="Y27">
            <v>-1178364.46</v>
          </cell>
          <cell r="Z27">
            <v>-1178364.46</v>
          </cell>
          <cell r="AA27">
            <v>-1178364.46</v>
          </cell>
          <cell r="AB27">
            <v>-2221742.4500000002</v>
          </cell>
          <cell r="AC27">
            <v>-2221742.4500000002</v>
          </cell>
          <cell r="AD27">
            <v>-2221742.4500000002</v>
          </cell>
          <cell r="AE27">
            <v>3598174.13</v>
          </cell>
          <cell r="AF27">
            <v>3598174.13</v>
          </cell>
          <cell r="AG27">
            <v>3598174.13</v>
          </cell>
          <cell r="AH27">
            <v>754234.32</v>
          </cell>
          <cell r="AI27">
            <v>754234.32</v>
          </cell>
          <cell r="AJ27">
            <v>-2343681.38</v>
          </cell>
          <cell r="AK27">
            <v>-1864411.21</v>
          </cell>
          <cell r="AM27">
            <v>0</v>
          </cell>
          <cell r="AN27">
            <v>66819.600000000006</v>
          </cell>
          <cell r="AO27">
            <v>2088408.85</v>
          </cell>
          <cell r="AP27">
            <v>3276626.5599999996</v>
          </cell>
          <cell r="AQ27">
            <v>1960090.8399999999</v>
          </cell>
          <cell r="AR27">
            <v>-4840714.18</v>
          </cell>
          <cell r="AS27">
            <v>-12037279.439999999</v>
          </cell>
          <cell r="AT27">
            <v>0</v>
          </cell>
          <cell r="AU27">
            <v>0</v>
          </cell>
          <cell r="AV27">
            <v>-178289.34999999963</v>
          </cell>
          <cell r="AW27">
            <v>0</v>
          </cell>
          <cell r="AX27">
            <v>11929834.149999999</v>
          </cell>
          <cell r="AY27">
            <v>-1178364.46</v>
          </cell>
          <cell r="AZ27">
            <v>0</v>
          </cell>
          <cell r="BA27">
            <v>0</v>
          </cell>
          <cell r="BB27">
            <v>-1043377.9900000002</v>
          </cell>
          <cell r="BC27">
            <v>0</v>
          </cell>
          <cell r="BD27">
            <v>0</v>
          </cell>
          <cell r="BE27">
            <v>5819916.5800000001</v>
          </cell>
          <cell r="BF27">
            <v>0</v>
          </cell>
          <cell r="BG27">
            <v>0</v>
          </cell>
          <cell r="BH27">
            <v>-2843939.81</v>
          </cell>
          <cell r="BI27">
            <v>0</v>
          </cell>
          <cell r="BJ27">
            <v>-3097915.6999999997</v>
          </cell>
          <cell r="BK27">
            <v>-1864411.21</v>
          </cell>
        </row>
        <row r="28">
          <cell r="D28" t="str">
            <v>135101.CART</v>
          </cell>
          <cell r="E28" t="str">
            <v>Inventory-PK-Cartoon</v>
          </cell>
          <cell r="F28">
            <v>120501000</v>
          </cell>
          <cell r="G28" t="str">
            <v>Cartons</v>
          </cell>
          <cell r="H28">
            <v>0</v>
          </cell>
          <cell r="I28" t="str">
            <v/>
          </cell>
          <cell r="J28">
            <v>0</v>
          </cell>
          <cell r="K28" t="str">
            <v/>
          </cell>
          <cell r="L28">
            <v>0</v>
          </cell>
          <cell r="M28">
            <v>0</v>
          </cell>
          <cell r="N28">
            <v>0</v>
          </cell>
          <cell r="O28">
            <v>2847344.55</v>
          </cell>
          <cell r="P28">
            <v>5240046.51</v>
          </cell>
          <cell r="Q28">
            <v>5161654.43</v>
          </cell>
          <cell r="R28">
            <v>0</v>
          </cell>
          <cell r="S28">
            <v>0</v>
          </cell>
          <cell r="T28">
            <v>0</v>
          </cell>
          <cell r="U28">
            <v>1315722.06</v>
          </cell>
          <cell r="V28">
            <v>7817819.4100000001</v>
          </cell>
          <cell r="W28">
            <v>7325762.7000000002</v>
          </cell>
          <cell r="X28">
            <v>6816758.8200000003</v>
          </cell>
          <cell r="Y28">
            <v>6335850.7800000003</v>
          </cell>
          <cell r="Z28">
            <v>10721180.710000001</v>
          </cell>
          <cell r="AA28">
            <v>7061934.4000000004</v>
          </cell>
          <cell r="AB28">
            <v>6187323.5099999998</v>
          </cell>
          <cell r="AC28">
            <v>10505858.52</v>
          </cell>
          <cell r="AD28">
            <v>13524726.76</v>
          </cell>
          <cell r="AE28">
            <v>17107929.82</v>
          </cell>
          <cell r="AF28">
            <v>14371665.210000001</v>
          </cell>
          <cell r="AG28">
            <v>12767560.68</v>
          </cell>
          <cell r="AH28">
            <v>10737764.02</v>
          </cell>
          <cell r="AI28">
            <v>10203118.34</v>
          </cell>
          <cell r="AJ28">
            <v>9415799.7599999998</v>
          </cell>
          <cell r="AK28">
            <v>10917773.76</v>
          </cell>
          <cell r="AM28">
            <v>0</v>
          </cell>
          <cell r="AN28">
            <v>0</v>
          </cell>
          <cell r="AO28">
            <v>2847344.55</v>
          </cell>
          <cell r="AP28">
            <v>2392701.96</v>
          </cell>
          <cell r="AQ28">
            <v>-78392.080000000075</v>
          </cell>
          <cell r="AR28">
            <v>-5161654.43</v>
          </cell>
          <cell r="AS28">
            <v>0</v>
          </cell>
          <cell r="AT28">
            <v>0</v>
          </cell>
          <cell r="AU28">
            <v>1315722.06</v>
          </cell>
          <cell r="AV28">
            <v>6502097.3499999996</v>
          </cell>
          <cell r="AW28">
            <v>-492056.70999999996</v>
          </cell>
          <cell r="AX28">
            <v>-509003.87999999989</v>
          </cell>
          <cell r="AY28">
            <v>6335850.7800000003</v>
          </cell>
          <cell r="AZ28">
            <v>4385329.9300000006</v>
          </cell>
          <cell r="BA28">
            <v>-3659246.3100000005</v>
          </cell>
          <cell r="BB28">
            <v>-874610.8900000006</v>
          </cell>
          <cell r="BC28">
            <v>4318535.01</v>
          </cell>
          <cell r="BD28">
            <v>3018868.24</v>
          </cell>
          <cell r="BE28">
            <v>3583203.0600000005</v>
          </cell>
          <cell r="BF28">
            <v>-2736264.6099999994</v>
          </cell>
          <cell r="BG28">
            <v>-1604104.5300000012</v>
          </cell>
          <cell r="BH28">
            <v>-2029796.6600000001</v>
          </cell>
          <cell r="BI28">
            <v>-534645.6799999997</v>
          </cell>
          <cell r="BJ28">
            <v>-787318.58000000007</v>
          </cell>
          <cell r="BK28">
            <v>10917773.76</v>
          </cell>
        </row>
        <row r="29">
          <cell r="D29" t="str">
            <v>135301.CLOS</v>
          </cell>
          <cell r="E29" t="str">
            <v>Inventory-PK-Closure</v>
          </cell>
          <cell r="F29">
            <v>120500000</v>
          </cell>
          <cell r="G29" t="str">
            <v>Packaging Mtrl</v>
          </cell>
          <cell r="H29">
            <v>0</v>
          </cell>
          <cell r="I29" t="str">
            <v/>
          </cell>
          <cell r="J29">
            <v>0</v>
          </cell>
          <cell r="K29" t="str">
            <v/>
          </cell>
          <cell r="L29">
            <v>0</v>
          </cell>
          <cell r="M29">
            <v>0</v>
          </cell>
          <cell r="N29">
            <v>0</v>
          </cell>
          <cell r="O29">
            <v>0</v>
          </cell>
          <cell r="P29">
            <v>1068375</v>
          </cell>
          <cell r="Q29">
            <v>905575</v>
          </cell>
          <cell r="R29">
            <v>0</v>
          </cell>
          <cell r="S29">
            <v>0</v>
          </cell>
          <cell r="T29">
            <v>0</v>
          </cell>
          <cell r="U29">
            <v>113100</v>
          </cell>
          <cell r="V29">
            <v>3821887.5</v>
          </cell>
          <cell r="W29">
            <v>3923616.5</v>
          </cell>
          <cell r="X29">
            <v>3587027.5</v>
          </cell>
          <cell r="Y29">
            <v>5798095</v>
          </cell>
          <cell r="Z29">
            <v>6239272.5</v>
          </cell>
          <cell r="AA29">
            <v>8225648</v>
          </cell>
          <cell r="AB29">
            <v>7172998</v>
          </cell>
          <cell r="AC29">
            <v>5563498</v>
          </cell>
          <cell r="AD29">
            <v>7311748</v>
          </cell>
          <cell r="AE29">
            <v>7961098</v>
          </cell>
          <cell r="AF29">
            <v>7444948</v>
          </cell>
          <cell r="AG29">
            <v>5570348</v>
          </cell>
          <cell r="AH29">
            <v>6941198</v>
          </cell>
          <cell r="AI29">
            <v>5940898</v>
          </cell>
          <cell r="AJ29">
            <v>6811935</v>
          </cell>
          <cell r="AK29">
            <v>8774415</v>
          </cell>
          <cell r="AM29">
            <v>0</v>
          </cell>
          <cell r="AN29">
            <v>0</v>
          </cell>
          <cell r="AO29">
            <v>0</v>
          </cell>
          <cell r="AP29">
            <v>1068375</v>
          </cell>
          <cell r="AQ29">
            <v>-162800</v>
          </cell>
          <cell r="AR29">
            <v>-905575</v>
          </cell>
          <cell r="AS29">
            <v>0</v>
          </cell>
          <cell r="AT29">
            <v>0</v>
          </cell>
          <cell r="AU29">
            <v>113100</v>
          </cell>
          <cell r="AV29">
            <v>3708787.5</v>
          </cell>
          <cell r="AW29">
            <v>101729</v>
          </cell>
          <cell r="AX29">
            <v>-336589</v>
          </cell>
          <cell r="AY29">
            <v>5798095</v>
          </cell>
          <cell r="AZ29">
            <v>441177.5</v>
          </cell>
          <cell r="BA29">
            <v>1986375.5</v>
          </cell>
          <cell r="BB29">
            <v>-1052650</v>
          </cell>
          <cell r="BC29">
            <v>-1609500</v>
          </cell>
          <cell r="BD29">
            <v>1748250</v>
          </cell>
          <cell r="BE29">
            <v>649350</v>
          </cell>
          <cell r="BF29">
            <v>-516150</v>
          </cell>
          <cell r="BG29">
            <v>-1874600</v>
          </cell>
          <cell r="BH29">
            <v>1370850</v>
          </cell>
          <cell r="BI29">
            <v>-1000300</v>
          </cell>
          <cell r="BJ29">
            <v>871037</v>
          </cell>
          <cell r="BK29">
            <v>8774415</v>
          </cell>
        </row>
        <row r="30">
          <cell r="D30" t="str">
            <v>135301.CROW</v>
          </cell>
          <cell r="E30" t="str">
            <v>Inventory-PK-Crown</v>
          </cell>
          <cell r="F30">
            <v>120502000</v>
          </cell>
          <cell r="G30" t="str">
            <v>Crowns</v>
          </cell>
          <cell r="H30">
            <v>0</v>
          </cell>
          <cell r="I30" t="str">
            <v/>
          </cell>
          <cell r="J30">
            <v>0</v>
          </cell>
          <cell r="K30" t="str">
            <v/>
          </cell>
          <cell r="L30">
            <v>0</v>
          </cell>
          <cell r="M30">
            <v>5481581.6200000001</v>
          </cell>
          <cell r="N30">
            <v>5456482.4199999999</v>
          </cell>
          <cell r="O30">
            <v>3391475.62</v>
          </cell>
          <cell r="P30">
            <v>2081360.17</v>
          </cell>
          <cell r="Q30">
            <v>4939814.8899999997</v>
          </cell>
          <cell r="R30">
            <v>3606768.01</v>
          </cell>
          <cell r="S30">
            <v>4313548.8099999996</v>
          </cell>
          <cell r="T30">
            <v>2626747.21</v>
          </cell>
          <cell r="U30">
            <v>3767068.81</v>
          </cell>
          <cell r="V30">
            <v>4657102.57</v>
          </cell>
          <cell r="W30">
            <v>5107329.22</v>
          </cell>
          <cell r="X30">
            <v>4273983.6500000004</v>
          </cell>
          <cell r="Y30">
            <v>3786128.07</v>
          </cell>
          <cell r="Z30">
            <v>4503676.04</v>
          </cell>
          <cell r="AA30">
            <v>8930186.5</v>
          </cell>
          <cell r="AB30">
            <v>9581334.9199999999</v>
          </cell>
          <cell r="AC30">
            <v>6745537.4500000002</v>
          </cell>
          <cell r="AD30">
            <v>8524454.9900000002</v>
          </cell>
          <cell r="AE30">
            <v>13491797.77</v>
          </cell>
          <cell r="AF30">
            <v>9276906.25</v>
          </cell>
          <cell r="AG30">
            <v>8289066.25</v>
          </cell>
          <cell r="AH30">
            <v>4567530.25</v>
          </cell>
          <cell r="AI30">
            <v>4214730.25</v>
          </cell>
          <cell r="AJ30">
            <v>3071658.25</v>
          </cell>
          <cell r="AK30">
            <v>4517220.37</v>
          </cell>
          <cell r="AM30">
            <v>5481581.6200000001</v>
          </cell>
          <cell r="AN30">
            <v>-25099.200000000186</v>
          </cell>
          <cell r="AO30">
            <v>-2065006.7999999998</v>
          </cell>
          <cell r="AP30">
            <v>-1310115.4500000002</v>
          </cell>
          <cell r="AQ30">
            <v>2858454.7199999997</v>
          </cell>
          <cell r="AR30">
            <v>-1333046.8799999999</v>
          </cell>
          <cell r="AS30">
            <v>706780.79999999981</v>
          </cell>
          <cell r="AT30">
            <v>-1686801.5999999996</v>
          </cell>
          <cell r="AU30">
            <v>1140321.6000000001</v>
          </cell>
          <cell r="AV30">
            <v>890033.76000000024</v>
          </cell>
          <cell r="AW30">
            <v>450226.64999999944</v>
          </cell>
          <cell r="AX30">
            <v>-833345.56999999937</v>
          </cell>
          <cell r="AY30">
            <v>3786128.07</v>
          </cell>
          <cell r="AZ30">
            <v>717547.9700000002</v>
          </cell>
          <cell r="BA30">
            <v>4426510.46</v>
          </cell>
          <cell r="BB30">
            <v>651148.41999999993</v>
          </cell>
          <cell r="BC30">
            <v>-2835797.4699999997</v>
          </cell>
          <cell r="BD30">
            <v>1778917.54</v>
          </cell>
          <cell r="BE30">
            <v>4967342.7799999993</v>
          </cell>
          <cell r="BF30">
            <v>-4214891.5199999996</v>
          </cell>
          <cell r="BG30">
            <v>-987840</v>
          </cell>
          <cell r="BH30">
            <v>-3721536</v>
          </cell>
          <cell r="BI30">
            <v>-352800</v>
          </cell>
          <cell r="BJ30">
            <v>-1143072</v>
          </cell>
          <cell r="BK30">
            <v>4517220.37</v>
          </cell>
        </row>
        <row r="31">
          <cell r="D31" t="str">
            <v>135701.PREF</v>
          </cell>
          <cell r="E31" t="str">
            <v>Inventory-PK-Preform</v>
          </cell>
          <cell r="F31">
            <v>120500000</v>
          </cell>
          <cell r="G31" t="str">
            <v>Packaging Mtrl</v>
          </cell>
          <cell r="H31">
            <v>0</v>
          </cell>
          <cell r="I31" t="str">
            <v/>
          </cell>
          <cell r="J31">
            <v>0</v>
          </cell>
          <cell r="K31" t="str">
            <v/>
          </cell>
          <cell r="L31">
            <v>0</v>
          </cell>
          <cell r="M31">
            <v>0</v>
          </cell>
          <cell r="N31">
            <v>6203790</v>
          </cell>
          <cell r="O31">
            <v>6203790</v>
          </cell>
          <cell r="P31">
            <v>12258634.5</v>
          </cell>
          <cell r="Q31">
            <v>18341914.5</v>
          </cell>
          <cell r="R31">
            <v>0</v>
          </cell>
          <cell r="S31">
            <v>0</v>
          </cell>
          <cell r="T31">
            <v>0</v>
          </cell>
          <cell r="U31">
            <v>-12669179</v>
          </cell>
          <cell r="V31">
            <v>19025715.420000002</v>
          </cell>
          <cell r="W31">
            <v>16432508.02</v>
          </cell>
          <cell r="X31">
            <v>13500580.9</v>
          </cell>
          <cell r="Y31">
            <v>13258264.060000001</v>
          </cell>
          <cell r="Z31">
            <v>35524873.93</v>
          </cell>
          <cell r="AA31">
            <v>29900062.719999999</v>
          </cell>
          <cell r="AB31">
            <v>51624881.020000003</v>
          </cell>
          <cell r="AC31">
            <v>35424852.240000002</v>
          </cell>
          <cell r="AD31">
            <v>50941642.759999998</v>
          </cell>
          <cell r="AE31">
            <v>48166412.859999999</v>
          </cell>
          <cell r="AF31">
            <v>45048346.479999997</v>
          </cell>
          <cell r="AG31">
            <v>34277272.340000004</v>
          </cell>
          <cell r="AH31">
            <v>39291823.240000002</v>
          </cell>
          <cell r="AI31">
            <v>34049994.259999998</v>
          </cell>
          <cell r="AJ31">
            <v>32940942.559999999</v>
          </cell>
          <cell r="AK31">
            <v>31508562.02</v>
          </cell>
          <cell r="AM31">
            <v>0</v>
          </cell>
          <cell r="AN31">
            <v>6203790</v>
          </cell>
          <cell r="AO31">
            <v>0</v>
          </cell>
          <cell r="AP31">
            <v>6054844.5</v>
          </cell>
          <cell r="AQ31">
            <v>6083280</v>
          </cell>
          <cell r="AR31">
            <v>-18341914.5</v>
          </cell>
          <cell r="AS31">
            <v>0</v>
          </cell>
          <cell r="AT31">
            <v>0</v>
          </cell>
          <cell r="AU31">
            <v>-12669179</v>
          </cell>
          <cell r="AV31">
            <v>31694894.420000002</v>
          </cell>
          <cell r="AW31">
            <v>-2593207.4000000022</v>
          </cell>
          <cell r="AX31">
            <v>-2931927.1199999992</v>
          </cell>
          <cell r="AY31">
            <v>13258264.060000001</v>
          </cell>
          <cell r="AZ31">
            <v>22266609.869999997</v>
          </cell>
          <cell r="BA31">
            <v>-5624811.2100000009</v>
          </cell>
          <cell r="BB31">
            <v>21724818.300000004</v>
          </cell>
          <cell r="BC31">
            <v>-16200028.780000001</v>
          </cell>
          <cell r="BD31">
            <v>15516790.519999996</v>
          </cell>
          <cell r="BE31">
            <v>-2775229.8999999985</v>
          </cell>
          <cell r="BF31">
            <v>-3118066.3800000027</v>
          </cell>
          <cell r="BG31">
            <v>-10771074.139999993</v>
          </cell>
          <cell r="BH31">
            <v>5014550.8999999985</v>
          </cell>
          <cell r="BI31">
            <v>-5241828.9800000042</v>
          </cell>
          <cell r="BJ31">
            <v>-1109051.6999999993</v>
          </cell>
          <cell r="BK31">
            <v>31508562.02</v>
          </cell>
        </row>
        <row r="32">
          <cell r="D32" t="str">
            <v>135801.GLUE</v>
          </cell>
          <cell r="E32" t="str">
            <v>Inventory-PK-Glue</v>
          </cell>
          <cell r="F32">
            <v>120508000</v>
          </cell>
          <cell r="G32" t="str">
            <v>Misc Pack Mtrl</v>
          </cell>
          <cell r="H32">
            <v>0</v>
          </cell>
          <cell r="I32" t="str">
            <v/>
          </cell>
          <cell r="J32">
            <v>0</v>
          </cell>
          <cell r="K32" t="str">
            <v/>
          </cell>
          <cell r="L32">
            <v>0</v>
          </cell>
          <cell r="M32">
            <v>0</v>
          </cell>
          <cell r="N32">
            <v>0</v>
          </cell>
          <cell r="O32">
            <v>0</v>
          </cell>
          <cell r="P32">
            <v>407878</v>
          </cell>
          <cell r="Q32">
            <v>407878</v>
          </cell>
          <cell r="R32">
            <v>0</v>
          </cell>
          <cell r="S32">
            <v>0</v>
          </cell>
          <cell r="T32">
            <v>0</v>
          </cell>
          <cell r="U32">
            <v>0</v>
          </cell>
          <cell r="V32">
            <v>0</v>
          </cell>
          <cell r="W32">
            <v>0</v>
          </cell>
          <cell r="X32">
            <v>755250.79999999993</v>
          </cell>
          <cell r="Y32">
            <v>755250.8</v>
          </cell>
          <cell r="Z32">
            <v>755250.8</v>
          </cell>
          <cell r="AA32">
            <v>735885.4</v>
          </cell>
          <cell r="AB32">
            <v>726202.7</v>
          </cell>
          <cell r="AC32">
            <v>716520</v>
          </cell>
          <cell r="AD32">
            <v>697154.59</v>
          </cell>
          <cell r="AE32">
            <v>668106.48</v>
          </cell>
          <cell r="AF32">
            <v>658423.78</v>
          </cell>
          <cell r="AG32">
            <v>629375.67000000004</v>
          </cell>
          <cell r="AH32">
            <v>619692.97</v>
          </cell>
          <cell r="AI32">
            <v>619692.97</v>
          </cell>
          <cell r="AJ32">
            <v>614448.17000000004</v>
          </cell>
          <cell r="AK32">
            <v>610010.27</v>
          </cell>
          <cell r="AM32">
            <v>0</v>
          </cell>
          <cell r="AN32">
            <v>0</v>
          </cell>
          <cell r="AO32">
            <v>0</v>
          </cell>
          <cell r="AP32">
            <v>407878</v>
          </cell>
          <cell r="AQ32">
            <v>0</v>
          </cell>
          <cell r="AR32">
            <v>-407878</v>
          </cell>
          <cell r="AS32">
            <v>0</v>
          </cell>
          <cell r="AT32">
            <v>0</v>
          </cell>
          <cell r="AU32">
            <v>0</v>
          </cell>
          <cell r="AV32">
            <v>0</v>
          </cell>
          <cell r="AW32">
            <v>0</v>
          </cell>
          <cell r="AX32">
            <v>755250.79999999993</v>
          </cell>
          <cell r="AY32">
            <v>755250.8</v>
          </cell>
          <cell r="AZ32">
            <v>0</v>
          </cell>
          <cell r="BA32">
            <v>-19365.400000000023</v>
          </cell>
          <cell r="BB32">
            <v>-9682.7000000000698</v>
          </cell>
          <cell r="BC32">
            <v>-9682.6999999999534</v>
          </cell>
          <cell r="BD32">
            <v>-19365.410000000033</v>
          </cell>
          <cell r="BE32">
            <v>-29048.109999999986</v>
          </cell>
          <cell r="BF32">
            <v>-9682.6999999999534</v>
          </cell>
          <cell r="BG32">
            <v>-29048.109999999986</v>
          </cell>
          <cell r="BH32">
            <v>-9682.7000000000698</v>
          </cell>
          <cell r="BI32">
            <v>0</v>
          </cell>
          <cell r="BJ32">
            <v>-5244.7999999999302</v>
          </cell>
          <cell r="BK32">
            <v>610010.27</v>
          </cell>
        </row>
        <row r="33">
          <cell r="D33" t="str">
            <v>135801.LABE</v>
          </cell>
          <cell r="E33" t="str">
            <v>Inventory-PK-Label</v>
          </cell>
          <cell r="F33">
            <v>120508000</v>
          </cell>
          <cell r="G33" t="str">
            <v>Misc Pack Mtrl</v>
          </cell>
          <cell r="H33">
            <v>0</v>
          </cell>
          <cell r="I33" t="str">
            <v/>
          </cell>
          <cell r="J33">
            <v>0</v>
          </cell>
          <cell r="K33" t="str">
            <v/>
          </cell>
          <cell r="L33">
            <v>0</v>
          </cell>
          <cell r="M33">
            <v>0</v>
          </cell>
          <cell r="N33">
            <v>0</v>
          </cell>
          <cell r="O33">
            <v>0</v>
          </cell>
          <cell r="P33">
            <v>2801575.38</v>
          </cell>
          <cell r="Q33">
            <v>3570079.56</v>
          </cell>
          <cell r="R33">
            <v>0</v>
          </cell>
          <cell r="S33">
            <v>0</v>
          </cell>
          <cell r="T33">
            <v>0</v>
          </cell>
          <cell r="U33">
            <v>-348348</v>
          </cell>
          <cell r="V33">
            <v>5408078.0700000003</v>
          </cell>
          <cell r="W33">
            <v>5238093.6399999997</v>
          </cell>
          <cell r="X33">
            <v>5809395.1399999997</v>
          </cell>
          <cell r="Y33">
            <v>5200928.7699999996</v>
          </cell>
          <cell r="Z33">
            <v>5012792.0599999996</v>
          </cell>
          <cell r="AA33">
            <v>4552554.3099999996</v>
          </cell>
          <cell r="AB33">
            <v>3750053.78</v>
          </cell>
          <cell r="AC33">
            <v>2706504.98</v>
          </cell>
          <cell r="AD33">
            <v>3957442.79</v>
          </cell>
          <cell r="AE33">
            <v>3886843.59</v>
          </cell>
          <cell r="AF33">
            <v>4196107.09</v>
          </cell>
          <cell r="AG33">
            <v>3178750.49</v>
          </cell>
          <cell r="AH33">
            <v>3030289.55</v>
          </cell>
          <cell r="AI33">
            <v>2871322.88</v>
          </cell>
          <cell r="AJ33">
            <v>3572498.97</v>
          </cell>
          <cell r="AK33">
            <v>3173651.15</v>
          </cell>
          <cell r="AM33">
            <v>0</v>
          </cell>
          <cell r="AN33">
            <v>0</v>
          </cell>
          <cell r="AO33">
            <v>0</v>
          </cell>
          <cell r="AP33">
            <v>2801575.38</v>
          </cell>
          <cell r="AQ33">
            <v>768504.18000000017</v>
          </cell>
          <cell r="AR33">
            <v>-3570079.56</v>
          </cell>
          <cell r="AS33">
            <v>0</v>
          </cell>
          <cell r="AT33">
            <v>0</v>
          </cell>
          <cell r="AU33">
            <v>-348348</v>
          </cell>
          <cell r="AV33">
            <v>5756426.0700000003</v>
          </cell>
          <cell r="AW33">
            <v>-169984.43000000063</v>
          </cell>
          <cell r="AX33">
            <v>571301.5</v>
          </cell>
          <cell r="AY33">
            <v>5200928.7699999996</v>
          </cell>
          <cell r="AZ33">
            <v>-188136.70999999996</v>
          </cell>
          <cell r="BA33">
            <v>-460237.75</v>
          </cell>
          <cell r="BB33">
            <v>-802500.5299999998</v>
          </cell>
          <cell r="BC33">
            <v>-1043548.7999999998</v>
          </cell>
          <cell r="BD33">
            <v>1250937.81</v>
          </cell>
          <cell r="BE33">
            <v>-70599.200000000186</v>
          </cell>
          <cell r="BF33">
            <v>309263.5</v>
          </cell>
          <cell r="BG33">
            <v>-1017356.5999999996</v>
          </cell>
          <cell r="BH33">
            <v>-148460.94000000041</v>
          </cell>
          <cell r="BI33">
            <v>-158966.66999999993</v>
          </cell>
          <cell r="BJ33">
            <v>701176.09000000032</v>
          </cell>
          <cell r="BK33">
            <v>3173651.15</v>
          </cell>
        </row>
        <row r="34">
          <cell r="D34" t="str">
            <v>135801.SLEV</v>
          </cell>
          <cell r="E34" t="str">
            <v>Inventory-PK-Sleeves</v>
          </cell>
          <cell r="F34">
            <v>120508000</v>
          </cell>
          <cell r="G34" t="str">
            <v>Misc Pack Mtrl</v>
          </cell>
          <cell r="H34">
            <v>0</v>
          </cell>
          <cell r="I34" t="str">
            <v/>
          </cell>
          <cell r="J34">
            <v>0</v>
          </cell>
          <cell r="K34" t="str">
            <v/>
          </cell>
          <cell r="L34">
            <v>0</v>
          </cell>
          <cell r="M34">
            <v>0</v>
          </cell>
          <cell r="N34">
            <v>0</v>
          </cell>
          <cell r="O34">
            <v>0</v>
          </cell>
          <cell r="P34">
            <v>0</v>
          </cell>
          <cell r="Q34">
            <v>0</v>
          </cell>
          <cell r="R34">
            <v>0</v>
          </cell>
          <cell r="S34">
            <v>0</v>
          </cell>
          <cell r="T34">
            <v>0</v>
          </cell>
          <cell r="U34">
            <v>-9682.7000000000007</v>
          </cell>
          <cell r="V34">
            <v>0</v>
          </cell>
          <cell r="W34">
            <v>764933.5</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M34">
            <v>0</v>
          </cell>
          <cell r="AN34">
            <v>0</v>
          </cell>
          <cell r="AO34">
            <v>0</v>
          </cell>
          <cell r="AP34">
            <v>0</v>
          </cell>
          <cell r="AQ34">
            <v>0</v>
          </cell>
          <cell r="AR34">
            <v>0</v>
          </cell>
          <cell r="AS34">
            <v>0</v>
          </cell>
          <cell r="AT34">
            <v>0</v>
          </cell>
          <cell r="AU34">
            <v>-9682.7000000000007</v>
          </cell>
          <cell r="AV34">
            <v>9682.7000000000007</v>
          </cell>
          <cell r="AW34">
            <v>764933.5</v>
          </cell>
          <cell r="AX34">
            <v>-764933.5</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D35" t="str">
            <v>139101.COOL</v>
          </cell>
          <cell r="E35" t="str">
            <v>Engg Spares-Coolers</v>
          </cell>
          <cell r="F35">
            <v>120601000</v>
          </cell>
          <cell r="G35" t="str">
            <v>Vending, Cooler, Dispensers</v>
          </cell>
          <cell r="H35">
            <v>0</v>
          </cell>
          <cell r="I35" t="str">
            <v/>
          </cell>
          <cell r="J35">
            <v>0</v>
          </cell>
          <cell r="K35" t="str">
            <v/>
          </cell>
          <cell r="L35">
            <v>0</v>
          </cell>
          <cell r="M35">
            <v>1386021.67</v>
          </cell>
          <cell r="N35">
            <v>1386021.67</v>
          </cell>
          <cell r="O35">
            <v>1386021.67</v>
          </cell>
          <cell r="P35">
            <v>1380666.67</v>
          </cell>
          <cell r="Q35">
            <v>1375271.72</v>
          </cell>
          <cell r="R35">
            <v>1320451.27</v>
          </cell>
          <cell r="S35">
            <v>1315270.32</v>
          </cell>
          <cell r="T35">
            <v>1292427.6100000001</v>
          </cell>
          <cell r="U35">
            <v>1292427.6100000001</v>
          </cell>
          <cell r="V35">
            <v>1292427.6100000001</v>
          </cell>
          <cell r="W35">
            <v>1292427.6100000001</v>
          </cell>
          <cell r="X35">
            <v>1292427.6100000001</v>
          </cell>
          <cell r="Y35">
            <v>1292427.6100000001</v>
          </cell>
          <cell r="Z35">
            <v>1292427.6100000001</v>
          </cell>
          <cell r="AA35">
            <v>1132593.1299999999</v>
          </cell>
          <cell r="AB35">
            <v>1073770.78</v>
          </cell>
          <cell r="AC35">
            <v>964908.56</v>
          </cell>
          <cell r="AD35">
            <v>901941.46</v>
          </cell>
          <cell r="AE35">
            <v>508763.44</v>
          </cell>
          <cell r="AF35">
            <v>1292456.24</v>
          </cell>
          <cell r="AG35">
            <v>1231900.68</v>
          </cell>
          <cell r="AH35">
            <v>1210899.02</v>
          </cell>
          <cell r="AI35">
            <v>1180130.32</v>
          </cell>
          <cell r="AJ35">
            <v>1163982.17</v>
          </cell>
          <cell r="AK35">
            <v>1163982.17</v>
          </cell>
          <cell r="AM35">
            <v>1386021.67</v>
          </cell>
          <cell r="AN35">
            <v>0</v>
          </cell>
          <cell r="AO35">
            <v>0</v>
          </cell>
          <cell r="AP35">
            <v>-5355</v>
          </cell>
          <cell r="AQ35">
            <v>-5394.9499999999534</v>
          </cell>
          <cell r="AR35">
            <v>-54820.449999999953</v>
          </cell>
          <cell r="AS35">
            <v>-5180.9499999999534</v>
          </cell>
          <cell r="AT35">
            <v>-22842.709999999963</v>
          </cell>
          <cell r="AU35">
            <v>0</v>
          </cell>
          <cell r="AV35">
            <v>0</v>
          </cell>
          <cell r="AW35">
            <v>0</v>
          </cell>
          <cell r="AX35">
            <v>0</v>
          </cell>
          <cell r="AY35">
            <v>1292427.6100000001</v>
          </cell>
          <cell r="AZ35">
            <v>0</v>
          </cell>
          <cell r="BA35">
            <v>-159834.48000000021</v>
          </cell>
          <cell r="BB35">
            <v>-58822.34999999986</v>
          </cell>
          <cell r="BC35">
            <v>-108862.21999999997</v>
          </cell>
          <cell r="BD35">
            <v>-62967.100000000093</v>
          </cell>
          <cell r="BE35">
            <v>-393178.01999999996</v>
          </cell>
          <cell r="BF35">
            <v>783692.80000000005</v>
          </cell>
          <cell r="BG35">
            <v>-60555.560000000056</v>
          </cell>
          <cell r="BH35">
            <v>-21001.659999999916</v>
          </cell>
          <cell r="BI35">
            <v>-30768.699999999953</v>
          </cell>
          <cell r="BJ35">
            <v>-16148.15000000014</v>
          </cell>
          <cell r="BK35">
            <v>1163982.17</v>
          </cell>
        </row>
        <row r="36">
          <cell r="D36" t="str">
            <v>139101.MACH</v>
          </cell>
          <cell r="E36" t="str">
            <v>Engg Spares-Machinery</v>
          </cell>
          <cell r="F36">
            <v>120609000</v>
          </cell>
          <cell r="G36" t="str">
            <v>Spare Parts</v>
          </cell>
          <cell r="H36">
            <v>0</v>
          </cell>
          <cell r="I36" t="str">
            <v/>
          </cell>
          <cell r="J36">
            <v>0</v>
          </cell>
          <cell r="K36" t="str">
            <v/>
          </cell>
          <cell r="L36">
            <v>0</v>
          </cell>
          <cell r="M36">
            <v>24074897.440000001</v>
          </cell>
          <cell r="N36">
            <v>23561854.75</v>
          </cell>
          <cell r="O36">
            <v>23367441.27</v>
          </cell>
          <cell r="P36">
            <v>23304183.59</v>
          </cell>
          <cell r="Q36">
            <v>23690416.969999999</v>
          </cell>
          <cell r="R36">
            <v>23277763.32</v>
          </cell>
          <cell r="S36">
            <v>22848012.359999999</v>
          </cell>
          <cell r="T36">
            <v>23624164.379999999</v>
          </cell>
          <cell r="U36">
            <v>26203054.469999999</v>
          </cell>
          <cell r="V36">
            <v>25883735.52</v>
          </cell>
          <cell r="W36">
            <v>26926426.390000001</v>
          </cell>
          <cell r="X36">
            <v>36135557.200000003</v>
          </cell>
          <cell r="Y36">
            <v>37810393.539999999</v>
          </cell>
          <cell r="Z36">
            <v>39405592.259999998</v>
          </cell>
          <cell r="AA36">
            <v>39123026.939999998</v>
          </cell>
          <cell r="AB36">
            <v>38852505.549999997</v>
          </cell>
          <cell r="AC36">
            <v>51891397.43</v>
          </cell>
          <cell r="AD36">
            <v>57395562.920000002</v>
          </cell>
          <cell r="AE36">
            <v>55932045.32</v>
          </cell>
          <cell r="AF36">
            <v>57255082.869999997</v>
          </cell>
          <cell r="AG36">
            <v>64845290.039999999</v>
          </cell>
          <cell r="AH36">
            <v>65700829.590000004</v>
          </cell>
          <cell r="AI36">
            <v>66485493.969999999</v>
          </cell>
          <cell r="AJ36">
            <v>61387239.149999999</v>
          </cell>
          <cell r="AK36">
            <v>63345249.990000002</v>
          </cell>
          <cell r="AM36">
            <v>24074897.440000001</v>
          </cell>
          <cell r="AN36">
            <v>-513042.69000000134</v>
          </cell>
          <cell r="AO36">
            <v>-194413.48000000045</v>
          </cell>
          <cell r="AP36">
            <v>-63257.679999999702</v>
          </cell>
          <cell r="AQ36">
            <v>386233.37999999896</v>
          </cell>
          <cell r="AR36">
            <v>-412653.64999999851</v>
          </cell>
          <cell r="AS36">
            <v>-429750.96000000089</v>
          </cell>
          <cell r="AT36">
            <v>776152.01999999955</v>
          </cell>
          <cell r="AU36">
            <v>2578890.09</v>
          </cell>
          <cell r="AV36">
            <v>-319318.94999999925</v>
          </cell>
          <cell r="AW36">
            <v>1042690.870000001</v>
          </cell>
          <cell r="AX36">
            <v>9209130.8100000024</v>
          </cell>
          <cell r="AY36">
            <v>37810393.539999999</v>
          </cell>
          <cell r="AZ36">
            <v>1595198.7199999988</v>
          </cell>
          <cell r="BA36">
            <v>-282565.3200000003</v>
          </cell>
          <cell r="BB36">
            <v>-270521.3900000006</v>
          </cell>
          <cell r="BC36">
            <v>13038891.880000003</v>
          </cell>
          <cell r="BD36">
            <v>5504165.4900000021</v>
          </cell>
          <cell r="BE36">
            <v>-1463517.6000000015</v>
          </cell>
          <cell r="BF36">
            <v>1323037.549999997</v>
          </cell>
          <cell r="BG36">
            <v>7590207.1700000018</v>
          </cell>
          <cell r="BH36">
            <v>855539.55000000447</v>
          </cell>
          <cell r="BI36">
            <v>784664.37999999523</v>
          </cell>
          <cell r="BJ36">
            <v>-5098254.82</v>
          </cell>
          <cell r="BK36">
            <v>63345249.990000002</v>
          </cell>
        </row>
        <row r="37">
          <cell r="D37" t="str">
            <v>139301.ADVT</v>
          </cell>
          <cell r="E37" t="str">
            <v>Inventory-Other-A&amp;P Material</v>
          </cell>
          <cell r="F37">
            <v>120609000</v>
          </cell>
          <cell r="G37" t="str">
            <v>Spare Parts</v>
          </cell>
          <cell r="H37">
            <v>0</v>
          </cell>
          <cell r="I37" t="str">
            <v/>
          </cell>
          <cell r="J37">
            <v>0</v>
          </cell>
          <cell r="K37" t="str">
            <v/>
          </cell>
          <cell r="L37">
            <v>0</v>
          </cell>
          <cell r="M37">
            <v>86615.21</v>
          </cell>
          <cell r="N37">
            <v>86615.21</v>
          </cell>
          <cell r="O37">
            <v>86615.21</v>
          </cell>
          <cell r="P37">
            <v>86615.21</v>
          </cell>
          <cell r="Q37">
            <v>86615.21</v>
          </cell>
          <cell r="R37">
            <v>86615.21</v>
          </cell>
          <cell r="S37">
            <v>86615.21</v>
          </cell>
          <cell r="T37">
            <v>86615.21</v>
          </cell>
          <cell r="U37">
            <v>86615.21</v>
          </cell>
          <cell r="V37">
            <v>82550.820000000007</v>
          </cell>
          <cell r="W37">
            <v>82550.820000000007</v>
          </cell>
          <cell r="X37">
            <v>82550.820000000007</v>
          </cell>
          <cell r="Y37">
            <v>78486.429999999993</v>
          </cell>
          <cell r="Z37">
            <v>70357.649999999994</v>
          </cell>
          <cell r="AA37">
            <v>70357.649999999994</v>
          </cell>
          <cell r="AB37">
            <v>66293.259999999995</v>
          </cell>
          <cell r="AC37">
            <v>66293.259999999995</v>
          </cell>
          <cell r="AD37">
            <v>66293.259999999995</v>
          </cell>
          <cell r="AE37">
            <v>66293.259999999995</v>
          </cell>
          <cell r="AF37">
            <v>66293.259999999995</v>
          </cell>
          <cell r="AG37">
            <v>66293.259999999995</v>
          </cell>
          <cell r="AH37">
            <v>66293.259999999995</v>
          </cell>
          <cell r="AI37">
            <v>62228.87</v>
          </cell>
          <cell r="AJ37">
            <v>62228.87</v>
          </cell>
          <cell r="AK37">
            <v>58164.480000000003</v>
          </cell>
          <cell r="AM37">
            <v>86615.21</v>
          </cell>
          <cell r="AN37">
            <v>0</v>
          </cell>
          <cell r="AO37">
            <v>0</v>
          </cell>
          <cell r="AP37">
            <v>0</v>
          </cell>
          <cell r="AQ37">
            <v>0</v>
          </cell>
          <cell r="AR37">
            <v>0</v>
          </cell>
          <cell r="AS37">
            <v>0</v>
          </cell>
          <cell r="AT37">
            <v>0</v>
          </cell>
          <cell r="AU37">
            <v>0</v>
          </cell>
          <cell r="AV37">
            <v>-4064.3899999999994</v>
          </cell>
          <cell r="AW37">
            <v>0</v>
          </cell>
          <cell r="AX37">
            <v>0</v>
          </cell>
          <cell r="AY37">
            <v>78486.429999999993</v>
          </cell>
          <cell r="AZ37">
            <v>-8128.7799999999988</v>
          </cell>
          <cell r="BA37">
            <v>0</v>
          </cell>
          <cell r="BB37">
            <v>-4064.3899999999994</v>
          </cell>
          <cell r="BC37">
            <v>0</v>
          </cell>
          <cell r="BD37">
            <v>0</v>
          </cell>
          <cell r="BE37">
            <v>0</v>
          </cell>
          <cell r="BF37">
            <v>0</v>
          </cell>
          <cell r="BG37">
            <v>0</v>
          </cell>
          <cell r="BH37">
            <v>0</v>
          </cell>
          <cell r="BI37">
            <v>-4064.3899999999921</v>
          </cell>
          <cell r="BJ37">
            <v>0</v>
          </cell>
          <cell r="BK37">
            <v>58164.480000000003</v>
          </cell>
        </row>
        <row r="38">
          <cell r="D38" t="str">
            <v>139601.ELEC</v>
          </cell>
          <cell r="E38" t="str">
            <v>Engg Spares-Electric</v>
          </cell>
          <cell r="F38">
            <v>120609000</v>
          </cell>
          <cell r="G38" t="str">
            <v>Spare Parts</v>
          </cell>
          <cell r="H38">
            <v>0</v>
          </cell>
          <cell r="I38" t="str">
            <v/>
          </cell>
          <cell r="J38">
            <v>0</v>
          </cell>
          <cell r="K38" t="str">
            <v/>
          </cell>
          <cell r="L38">
            <v>0</v>
          </cell>
          <cell r="M38">
            <v>1995279.66</v>
          </cell>
          <cell r="N38">
            <v>1913047.96</v>
          </cell>
          <cell r="O38">
            <v>1866111.2</v>
          </cell>
          <cell r="P38">
            <v>2026289.83</v>
          </cell>
          <cell r="Q38">
            <v>1799302.4</v>
          </cell>
          <cell r="R38">
            <v>1792654.48</v>
          </cell>
          <cell r="S38">
            <v>1800529.84</v>
          </cell>
          <cell r="T38">
            <v>1774014.19</v>
          </cell>
          <cell r="U38">
            <v>2019014.68</v>
          </cell>
          <cell r="V38">
            <v>1928932.51</v>
          </cell>
          <cell r="W38">
            <v>1938098.31</v>
          </cell>
          <cell r="X38">
            <v>1923726.72</v>
          </cell>
          <cell r="Y38">
            <v>1922810.59</v>
          </cell>
          <cell r="Z38">
            <v>1951780.06</v>
          </cell>
          <cell r="AA38">
            <v>1973829.54</v>
          </cell>
          <cell r="AB38">
            <v>2013062.55</v>
          </cell>
          <cell r="AC38">
            <v>10648605.800000001</v>
          </cell>
          <cell r="AD38">
            <v>10651572.51</v>
          </cell>
          <cell r="AE38">
            <v>10436295.359999999</v>
          </cell>
          <cell r="AF38">
            <v>10784677.17</v>
          </cell>
          <cell r="AG38">
            <v>11734084.699999999</v>
          </cell>
          <cell r="AH38">
            <v>12255386.93</v>
          </cell>
          <cell r="AI38">
            <v>15662282.130000001</v>
          </cell>
          <cell r="AJ38">
            <v>18418265.969999999</v>
          </cell>
          <cell r="AK38">
            <v>18467049.510000002</v>
          </cell>
          <cell r="AM38">
            <v>1995279.66</v>
          </cell>
          <cell r="AN38">
            <v>-82231.699999999953</v>
          </cell>
          <cell r="AO38">
            <v>-46936.760000000009</v>
          </cell>
          <cell r="AP38">
            <v>160178.63000000012</v>
          </cell>
          <cell r="AQ38">
            <v>-226987.43000000017</v>
          </cell>
          <cell r="AR38">
            <v>-6647.9199999999255</v>
          </cell>
          <cell r="AS38">
            <v>7875.3600000001024</v>
          </cell>
          <cell r="AT38">
            <v>-26515.65000000014</v>
          </cell>
          <cell r="AU38">
            <v>245000.49</v>
          </cell>
          <cell r="AV38">
            <v>-90082.169999999925</v>
          </cell>
          <cell r="AW38">
            <v>9165.8000000000466</v>
          </cell>
          <cell r="AX38">
            <v>-14371.590000000084</v>
          </cell>
          <cell r="AY38">
            <v>1922810.59</v>
          </cell>
          <cell r="AZ38">
            <v>28969.469999999972</v>
          </cell>
          <cell r="BA38">
            <v>22049.479999999981</v>
          </cell>
          <cell r="BB38">
            <v>39233.010000000009</v>
          </cell>
          <cell r="BC38">
            <v>8635543.25</v>
          </cell>
          <cell r="BD38">
            <v>2966.7099999990314</v>
          </cell>
          <cell r="BE38">
            <v>-215277.15000000037</v>
          </cell>
          <cell r="BF38">
            <v>348381.81000000052</v>
          </cell>
          <cell r="BG38">
            <v>949407.52999999933</v>
          </cell>
          <cell r="BH38">
            <v>521302.23000000045</v>
          </cell>
          <cell r="BI38">
            <v>3406895.2000000011</v>
          </cell>
          <cell r="BJ38">
            <v>2755983.839999998</v>
          </cell>
          <cell r="BK38">
            <v>18467049.510000002</v>
          </cell>
        </row>
        <row r="39">
          <cell r="D39" t="str">
            <v>139701.PM</v>
          </cell>
          <cell r="E39" t="str">
            <v>GIT-PM</v>
          </cell>
          <cell r="F39">
            <v>120612000</v>
          </cell>
          <cell r="G39" t="str">
            <v>Merchandise in Transit</v>
          </cell>
          <cell r="H39">
            <v>0</v>
          </cell>
          <cell r="I39" t="str">
            <v/>
          </cell>
          <cell r="J39">
            <v>0</v>
          </cell>
          <cell r="K39" t="str">
            <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22630160</v>
          </cell>
          <cell r="AC39">
            <v>0</v>
          </cell>
          <cell r="AD39">
            <v>0</v>
          </cell>
          <cell r="AE39">
            <v>0</v>
          </cell>
          <cell r="AF39">
            <v>0</v>
          </cell>
          <cell r="AG39">
            <v>0</v>
          </cell>
          <cell r="AH39">
            <v>0</v>
          </cell>
          <cell r="AI39">
            <v>0</v>
          </cell>
          <cell r="AJ39">
            <v>0</v>
          </cell>
          <cell r="AK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22630160</v>
          </cell>
          <cell r="BC39">
            <v>-22630160</v>
          </cell>
          <cell r="BD39">
            <v>0</v>
          </cell>
          <cell r="BE39">
            <v>0</v>
          </cell>
          <cell r="BF39">
            <v>0</v>
          </cell>
          <cell r="BG39">
            <v>0</v>
          </cell>
          <cell r="BH39">
            <v>0</v>
          </cell>
          <cell r="BI39">
            <v>0</v>
          </cell>
          <cell r="BJ39">
            <v>0</v>
          </cell>
          <cell r="BK39">
            <v>0</v>
          </cell>
        </row>
        <row r="40">
          <cell r="D40" t="str">
            <v>139701.OTH</v>
          </cell>
          <cell r="E40" t="str">
            <v>GIT-Others</v>
          </cell>
          <cell r="F40">
            <v>120612000</v>
          </cell>
          <cell r="G40" t="str">
            <v>Merchandise in Transit</v>
          </cell>
          <cell r="H40">
            <v>0</v>
          </cell>
          <cell r="I40" t="str">
            <v/>
          </cell>
          <cell r="J40">
            <v>0</v>
          </cell>
          <cell r="K40" t="str">
            <v/>
          </cell>
          <cell r="L40">
            <v>0</v>
          </cell>
          <cell r="M40">
            <v>0</v>
          </cell>
          <cell r="N40">
            <v>0</v>
          </cell>
          <cell r="O40">
            <v>0</v>
          </cell>
          <cell r="P40">
            <v>0</v>
          </cell>
          <cell r="Q40">
            <v>0</v>
          </cell>
          <cell r="R40">
            <v>0</v>
          </cell>
          <cell r="S40">
            <v>0</v>
          </cell>
          <cell r="T40">
            <v>2367802.9700000002</v>
          </cell>
          <cell r="U40">
            <v>2358407.88</v>
          </cell>
          <cell r="V40">
            <v>73530</v>
          </cell>
          <cell r="W40">
            <v>0</v>
          </cell>
          <cell r="X40">
            <v>0</v>
          </cell>
          <cell r="Y40">
            <v>0</v>
          </cell>
          <cell r="Z40">
            <v>0</v>
          </cell>
          <cell r="AA40">
            <v>0</v>
          </cell>
          <cell r="AB40">
            <v>0</v>
          </cell>
          <cell r="AC40">
            <v>18736588.760000002</v>
          </cell>
          <cell r="AD40">
            <v>18736588.760000002</v>
          </cell>
          <cell r="AE40">
            <v>18736588.760000002</v>
          </cell>
          <cell r="AF40">
            <v>0</v>
          </cell>
          <cell r="AG40">
            <v>1228862.98</v>
          </cell>
          <cell r="AH40">
            <v>4335179.22</v>
          </cell>
          <cell r="AI40">
            <v>1228862.98</v>
          </cell>
          <cell r="AJ40">
            <v>1509343.76</v>
          </cell>
          <cell r="AK40">
            <v>0</v>
          </cell>
          <cell r="AM40">
            <v>0</v>
          </cell>
          <cell r="AN40">
            <v>0</v>
          </cell>
          <cell r="AO40">
            <v>0</v>
          </cell>
          <cell r="AP40">
            <v>0</v>
          </cell>
          <cell r="AQ40">
            <v>0</v>
          </cell>
          <cell r="AR40">
            <v>0</v>
          </cell>
          <cell r="AS40">
            <v>0</v>
          </cell>
          <cell r="AT40">
            <v>2367802.9700000002</v>
          </cell>
          <cell r="AU40">
            <v>-9395.0900000003166</v>
          </cell>
          <cell r="AV40">
            <v>-2284877.88</v>
          </cell>
          <cell r="AW40">
            <v>-73530</v>
          </cell>
          <cell r="AX40">
            <v>0</v>
          </cell>
          <cell r="AY40">
            <v>0</v>
          </cell>
          <cell r="AZ40">
            <v>0</v>
          </cell>
          <cell r="BA40">
            <v>0</v>
          </cell>
          <cell r="BB40">
            <v>0</v>
          </cell>
          <cell r="BC40">
            <v>18736588.760000002</v>
          </cell>
          <cell r="BD40">
            <v>0</v>
          </cell>
          <cell r="BE40">
            <v>0</v>
          </cell>
          <cell r="BF40">
            <v>-18736588.760000002</v>
          </cell>
          <cell r="BG40">
            <v>1228862.98</v>
          </cell>
          <cell r="BH40">
            <v>3106316.2399999998</v>
          </cell>
          <cell r="BI40">
            <v>-3106316.2399999998</v>
          </cell>
          <cell r="BJ40">
            <v>280480.78000000003</v>
          </cell>
          <cell r="BK40">
            <v>0</v>
          </cell>
        </row>
        <row r="41">
          <cell r="D41" t="str">
            <v>139701.RM</v>
          </cell>
          <cell r="E41" t="str">
            <v>GIT-RM</v>
          </cell>
          <cell r="F41">
            <v>120613000</v>
          </cell>
          <cell r="G41" t="str">
            <v>Merchandise in Transit-Raw Material</v>
          </cell>
          <cell r="H41">
            <v>0</v>
          </cell>
          <cell r="I41" t="str">
            <v/>
          </cell>
          <cell r="J41">
            <v>0</v>
          </cell>
          <cell r="K41" t="str">
            <v/>
          </cell>
          <cell r="L41">
            <v>0</v>
          </cell>
          <cell r="M41">
            <v>24173050.280000001</v>
          </cell>
          <cell r="N41">
            <v>100305173.68000001</v>
          </cell>
          <cell r="O41">
            <v>123300684.73999999</v>
          </cell>
          <cell r="P41">
            <v>60801679.939999998</v>
          </cell>
          <cell r="Q41">
            <v>79514523.469999999</v>
          </cell>
          <cell r="R41">
            <v>71417966.670000002</v>
          </cell>
          <cell r="S41">
            <v>130954790.90000001</v>
          </cell>
          <cell r="T41">
            <v>41894481.310000002</v>
          </cell>
          <cell r="U41">
            <v>33738477.710000001</v>
          </cell>
          <cell r="V41">
            <v>16021382.84</v>
          </cell>
          <cell r="W41">
            <v>21798221.75</v>
          </cell>
          <cell r="X41">
            <v>14527925.939999999</v>
          </cell>
          <cell r="Y41">
            <v>14527925.939999999</v>
          </cell>
          <cell r="Z41">
            <v>14788309</v>
          </cell>
          <cell r="AA41">
            <v>76777049.439999998</v>
          </cell>
          <cell r="AB41">
            <v>126491347.40000001</v>
          </cell>
          <cell r="AC41">
            <v>56301723.740000002</v>
          </cell>
          <cell r="AD41">
            <v>97812014.519999996</v>
          </cell>
          <cell r="AE41">
            <v>82008292.469999999</v>
          </cell>
          <cell r="AF41">
            <v>129078430.72</v>
          </cell>
          <cell r="AG41">
            <v>124294832.59999999</v>
          </cell>
          <cell r="AH41">
            <v>50330074.090000004</v>
          </cell>
          <cell r="AI41">
            <v>36752723.039999999</v>
          </cell>
          <cell r="AJ41">
            <v>79988801.540000007</v>
          </cell>
          <cell r="AK41">
            <v>46957385.789999999</v>
          </cell>
          <cell r="AM41">
            <v>24173050.280000001</v>
          </cell>
          <cell r="AN41">
            <v>76132123.400000006</v>
          </cell>
          <cell r="AO41">
            <v>22995511.059999987</v>
          </cell>
          <cell r="AP41">
            <v>-62499004.799999997</v>
          </cell>
          <cell r="AQ41">
            <v>18712843.530000001</v>
          </cell>
          <cell r="AR41">
            <v>-8096556.799999997</v>
          </cell>
          <cell r="AS41">
            <v>59536824.230000004</v>
          </cell>
          <cell r="AT41">
            <v>-89060309.590000004</v>
          </cell>
          <cell r="AU41">
            <v>-8156003.6000000015</v>
          </cell>
          <cell r="AV41">
            <v>-17717094.870000001</v>
          </cell>
          <cell r="AW41">
            <v>5776838.9100000001</v>
          </cell>
          <cell r="AX41">
            <v>-7270295.8100000005</v>
          </cell>
          <cell r="AY41">
            <v>14527925.939999999</v>
          </cell>
          <cell r="AZ41">
            <v>260383.06000000052</v>
          </cell>
          <cell r="BA41">
            <v>61988740.439999998</v>
          </cell>
          <cell r="BB41">
            <v>49714297.960000008</v>
          </cell>
          <cell r="BC41">
            <v>-70189623.659999996</v>
          </cell>
          <cell r="BD41">
            <v>41510290.779999994</v>
          </cell>
          <cell r="BE41">
            <v>-15803722.049999997</v>
          </cell>
          <cell r="BF41">
            <v>47070138.25</v>
          </cell>
          <cell r="BG41">
            <v>-4783598.1200000048</v>
          </cell>
          <cell r="BH41">
            <v>-73964758.50999999</v>
          </cell>
          <cell r="BI41">
            <v>-13577351.050000004</v>
          </cell>
          <cell r="BJ41">
            <v>43236078.500000007</v>
          </cell>
          <cell r="BK41">
            <v>46957385.789999999</v>
          </cell>
        </row>
        <row r="42">
          <cell r="D42" t="str">
            <v>139801.CHEM</v>
          </cell>
          <cell r="E42" t="str">
            <v>Inventory-Gas &amp; Chemicals</v>
          </cell>
          <cell r="F42">
            <v>120102000</v>
          </cell>
          <cell r="G42" t="str">
            <v>Ingredients</v>
          </cell>
          <cell r="H42">
            <v>0</v>
          </cell>
          <cell r="I42" t="str">
            <v/>
          </cell>
          <cell r="J42">
            <v>0</v>
          </cell>
          <cell r="K42" t="str">
            <v/>
          </cell>
          <cell r="L42">
            <v>0</v>
          </cell>
          <cell r="M42">
            <v>4489574.83</v>
          </cell>
          <cell r="N42">
            <v>4439552.12</v>
          </cell>
          <cell r="O42">
            <v>6329291.1399999997</v>
          </cell>
          <cell r="P42">
            <v>5231030.3600000003</v>
          </cell>
          <cell r="Q42">
            <v>6163058.0099999998</v>
          </cell>
          <cell r="R42">
            <v>5919693.5099999998</v>
          </cell>
          <cell r="S42">
            <v>7806180.0199999996</v>
          </cell>
          <cell r="T42">
            <v>7443153.7400000002</v>
          </cell>
          <cell r="U42">
            <v>7718459.7800000003</v>
          </cell>
          <cell r="V42">
            <v>6383537.6900000004</v>
          </cell>
          <cell r="W42">
            <v>6725269.4100000001</v>
          </cell>
          <cell r="X42">
            <v>7962635.0300000003</v>
          </cell>
          <cell r="Y42">
            <v>6145391.0700000003</v>
          </cell>
          <cell r="Z42">
            <v>6851455.1699999999</v>
          </cell>
          <cell r="AA42">
            <v>6517967.5700000003</v>
          </cell>
          <cell r="AB42">
            <v>5938313.2000000002</v>
          </cell>
          <cell r="AC42">
            <v>5841928.7800000003</v>
          </cell>
          <cell r="AD42">
            <v>9853349.6500000004</v>
          </cell>
          <cell r="AE42">
            <v>7735373.21</v>
          </cell>
          <cell r="AF42">
            <v>6662119.4299999997</v>
          </cell>
          <cell r="AG42">
            <v>8327285.1699999999</v>
          </cell>
          <cell r="AH42">
            <v>8337034.9000000004</v>
          </cell>
          <cell r="AI42">
            <v>7573075.3600000003</v>
          </cell>
          <cell r="AJ42">
            <v>7782880.04</v>
          </cell>
          <cell r="AK42">
            <v>8600840.8000000007</v>
          </cell>
          <cell r="AM42">
            <v>4489574.83</v>
          </cell>
          <cell r="AN42">
            <v>-50022.709999999963</v>
          </cell>
          <cell r="AO42">
            <v>1889739.0199999996</v>
          </cell>
          <cell r="AP42">
            <v>-1098260.7799999993</v>
          </cell>
          <cell r="AQ42">
            <v>932027.64999999944</v>
          </cell>
          <cell r="AR42">
            <v>-243364.5</v>
          </cell>
          <cell r="AS42">
            <v>1886486.5099999998</v>
          </cell>
          <cell r="AT42">
            <v>-363026.27999999933</v>
          </cell>
          <cell r="AU42">
            <v>275306.04000000004</v>
          </cell>
          <cell r="AV42">
            <v>-1334922.0899999999</v>
          </cell>
          <cell r="AW42">
            <v>341731.71999999974</v>
          </cell>
          <cell r="AX42">
            <v>1237365.6200000001</v>
          </cell>
          <cell r="AY42">
            <v>6145391.0700000003</v>
          </cell>
          <cell r="AZ42">
            <v>706064.09999999963</v>
          </cell>
          <cell r="BA42">
            <v>-333487.59999999963</v>
          </cell>
          <cell r="BB42">
            <v>-579654.37000000011</v>
          </cell>
          <cell r="BC42">
            <v>-96384.419999999925</v>
          </cell>
          <cell r="BD42">
            <v>4011420.87</v>
          </cell>
          <cell r="BE42">
            <v>-2117976.4400000004</v>
          </cell>
          <cell r="BF42">
            <v>-1073253.7800000003</v>
          </cell>
          <cell r="BG42">
            <v>1665165.7400000002</v>
          </cell>
          <cell r="BH42">
            <v>9749.730000000447</v>
          </cell>
          <cell r="BI42">
            <v>-763959.54</v>
          </cell>
          <cell r="BJ42">
            <v>209804.6799999997</v>
          </cell>
          <cell r="BK42">
            <v>8600840.8000000007</v>
          </cell>
        </row>
        <row r="43">
          <cell r="D43" t="str">
            <v>139801.CONS</v>
          </cell>
          <cell r="E43" t="str">
            <v>Inventory-Construction</v>
          </cell>
          <cell r="F43">
            <v>120601000</v>
          </cell>
          <cell r="G43" t="str">
            <v>Vending, Cooler, Dispensers</v>
          </cell>
          <cell r="H43">
            <v>0</v>
          </cell>
          <cell r="I43" t="str">
            <v/>
          </cell>
          <cell r="J43">
            <v>0</v>
          </cell>
          <cell r="K43" t="str">
            <v/>
          </cell>
          <cell r="L43">
            <v>0</v>
          </cell>
          <cell r="M43">
            <v>113102.64</v>
          </cell>
          <cell r="N43">
            <v>113102.64</v>
          </cell>
          <cell r="O43">
            <v>130282.64</v>
          </cell>
          <cell r="P43">
            <v>130282.64</v>
          </cell>
          <cell r="Q43">
            <v>130282.64</v>
          </cell>
          <cell r="R43">
            <v>114519.38</v>
          </cell>
          <cell r="S43">
            <v>114519.38</v>
          </cell>
          <cell r="T43">
            <v>114519.38</v>
          </cell>
          <cell r="U43">
            <v>114519.38</v>
          </cell>
          <cell r="V43">
            <v>114519.38</v>
          </cell>
          <cell r="W43">
            <v>114519.38</v>
          </cell>
          <cell r="X43">
            <v>114519.38</v>
          </cell>
          <cell r="Y43">
            <v>137473.62</v>
          </cell>
          <cell r="Z43">
            <v>137473.62</v>
          </cell>
          <cell r="AA43">
            <v>137473.62</v>
          </cell>
          <cell r="AB43">
            <v>134813.62</v>
          </cell>
          <cell r="AC43">
            <v>134210.70000000001</v>
          </cell>
          <cell r="AD43">
            <v>134210.70000000001</v>
          </cell>
          <cell r="AE43">
            <v>131550.70000000001</v>
          </cell>
          <cell r="AF43">
            <v>131550.70000000001</v>
          </cell>
          <cell r="AG43">
            <v>130188.2</v>
          </cell>
          <cell r="AH43">
            <v>130188.2</v>
          </cell>
          <cell r="AI43">
            <v>130188.2</v>
          </cell>
          <cell r="AJ43">
            <v>129788.2</v>
          </cell>
          <cell r="AK43">
            <v>80837.2</v>
          </cell>
          <cell r="AM43">
            <v>113102.64</v>
          </cell>
          <cell r="AN43">
            <v>0</v>
          </cell>
          <cell r="AO43">
            <v>17180</v>
          </cell>
          <cell r="AP43">
            <v>0</v>
          </cell>
          <cell r="AQ43">
            <v>0</v>
          </cell>
          <cell r="AR43">
            <v>-15763.259999999995</v>
          </cell>
          <cell r="AS43">
            <v>0</v>
          </cell>
          <cell r="AT43">
            <v>0</v>
          </cell>
          <cell r="AU43">
            <v>0</v>
          </cell>
          <cell r="AV43">
            <v>0</v>
          </cell>
          <cell r="AW43">
            <v>0</v>
          </cell>
          <cell r="AX43">
            <v>0</v>
          </cell>
          <cell r="AY43">
            <v>137473.62</v>
          </cell>
          <cell r="AZ43">
            <v>0</v>
          </cell>
          <cell r="BA43">
            <v>0</v>
          </cell>
          <cell r="BB43">
            <v>-2660</v>
          </cell>
          <cell r="BC43">
            <v>-602.9199999999837</v>
          </cell>
          <cell r="BD43">
            <v>0</v>
          </cell>
          <cell r="BE43">
            <v>-2660</v>
          </cell>
          <cell r="BF43">
            <v>0</v>
          </cell>
          <cell r="BG43">
            <v>-1362.5000000000146</v>
          </cell>
          <cell r="BH43">
            <v>0</v>
          </cell>
          <cell r="BI43">
            <v>0</v>
          </cell>
          <cell r="BJ43">
            <v>-400</v>
          </cell>
          <cell r="BK43">
            <v>80837.2</v>
          </cell>
        </row>
        <row r="44">
          <cell r="D44" t="str">
            <v>139801.FUEL</v>
          </cell>
          <cell r="E44" t="str">
            <v>Inventory-Power &amp; Fuel</v>
          </cell>
          <cell r="F44">
            <v>120102000</v>
          </cell>
          <cell r="G44" t="str">
            <v>Ingredients</v>
          </cell>
          <cell r="H44">
            <v>0</v>
          </cell>
          <cell r="I44" t="str">
            <v/>
          </cell>
          <cell r="J44">
            <v>0</v>
          </cell>
          <cell r="K44" t="str">
            <v/>
          </cell>
          <cell r="L44">
            <v>0</v>
          </cell>
          <cell r="M44">
            <v>1363385.05</v>
          </cell>
          <cell r="N44">
            <v>1072666.3600000001</v>
          </cell>
          <cell r="O44">
            <v>1739405.09</v>
          </cell>
          <cell r="P44">
            <v>1397172.82</v>
          </cell>
          <cell r="Q44">
            <v>2136232.19</v>
          </cell>
          <cell r="R44">
            <v>2790739.75</v>
          </cell>
          <cell r="S44">
            <v>1986535.19</v>
          </cell>
          <cell r="T44">
            <v>6208440.6399999997</v>
          </cell>
          <cell r="U44">
            <v>7847286.8899999997</v>
          </cell>
          <cell r="V44">
            <v>9316515.3100000005</v>
          </cell>
          <cell r="W44">
            <v>8475656.9299999997</v>
          </cell>
          <cell r="X44">
            <v>7142600.54</v>
          </cell>
          <cell r="Y44">
            <v>8373372.0999999996</v>
          </cell>
          <cell r="Z44">
            <v>8494049.2599999998</v>
          </cell>
          <cell r="AA44">
            <v>8415525.9800000004</v>
          </cell>
          <cell r="AB44">
            <v>7145816.8899999997</v>
          </cell>
          <cell r="AC44">
            <v>9602836.5600000005</v>
          </cell>
          <cell r="AD44">
            <v>7223915.4500000002</v>
          </cell>
          <cell r="AE44">
            <v>6852436.7699999996</v>
          </cell>
          <cell r="AF44">
            <v>7967623.5999999996</v>
          </cell>
          <cell r="AG44">
            <v>7285397.1500000004</v>
          </cell>
          <cell r="AH44">
            <v>8255079.7699999996</v>
          </cell>
          <cell r="AI44">
            <v>7587259.5999999996</v>
          </cell>
          <cell r="AJ44">
            <v>6192760.29</v>
          </cell>
          <cell r="AK44">
            <v>6600573.5599999996</v>
          </cell>
          <cell r="AM44">
            <v>1363385.05</v>
          </cell>
          <cell r="AN44">
            <v>-290718.68999999994</v>
          </cell>
          <cell r="AO44">
            <v>666738.73</v>
          </cell>
          <cell r="AP44">
            <v>-342232.27</v>
          </cell>
          <cell r="AQ44">
            <v>739059.36999999988</v>
          </cell>
          <cell r="AR44">
            <v>654507.56000000006</v>
          </cell>
          <cell r="AS44">
            <v>-804204.56</v>
          </cell>
          <cell r="AT44">
            <v>4221905.4499999993</v>
          </cell>
          <cell r="AU44">
            <v>1638846.25</v>
          </cell>
          <cell r="AV44">
            <v>1469228.4200000009</v>
          </cell>
          <cell r="AW44">
            <v>-840858.38000000082</v>
          </cell>
          <cell r="AX44">
            <v>-1333056.3899999997</v>
          </cell>
          <cell r="AY44">
            <v>8373372.0999999996</v>
          </cell>
          <cell r="AZ44">
            <v>120677.16000000015</v>
          </cell>
          <cell r="BA44">
            <v>-78523.279999999329</v>
          </cell>
          <cell r="BB44">
            <v>-1269709.0900000008</v>
          </cell>
          <cell r="BC44">
            <v>2457019.6700000009</v>
          </cell>
          <cell r="BD44">
            <v>-2378921.1100000003</v>
          </cell>
          <cell r="BE44">
            <v>-371478.68000000063</v>
          </cell>
          <cell r="BF44">
            <v>1115186.83</v>
          </cell>
          <cell r="BG44">
            <v>-682226.44999999925</v>
          </cell>
          <cell r="BH44">
            <v>969682.61999999918</v>
          </cell>
          <cell r="BI44">
            <v>-667820.16999999993</v>
          </cell>
          <cell r="BJ44">
            <v>-1394499.3099999996</v>
          </cell>
          <cell r="BK44">
            <v>6600573.5599999996</v>
          </cell>
        </row>
        <row r="45">
          <cell r="D45" t="str">
            <v>139801.MISC</v>
          </cell>
          <cell r="E45" t="str">
            <v>Inventory-Miscellaneous</v>
          </cell>
          <cell r="F45">
            <v>120102000</v>
          </cell>
          <cell r="G45" t="str">
            <v>Ingredients</v>
          </cell>
          <cell r="H45">
            <v>0</v>
          </cell>
          <cell r="I45" t="str">
            <v/>
          </cell>
          <cell r="J45">
            <v>0</v>
          </cell>
          <cell r="K45" t="str">
            <v/>
          </cell>
          <cell r="L45">
            <v>0</v>
          </cell>
          <cell r="M45">
            <v>606620.43000000005</v>
          </cell>
          <cell r="N45">
            <v>619151.17000000004</v>
          </cell>
          <cell r="O45">
            <v>604093.30000000005</v>
          </cell>
          <cell r="P45">
            <v>827505.21</v>
          </cell>
          <cell r="Q45">
            <v>1093084.3</v>
          </cell>
          <cell r="R45">
            <v>1005903.09</v>
          </cell>
          <cell r="S45">
            <v>878847.1</v>
          </cell>
          <cell r="T45">
            <v>836000.35</v>
          </cell>
          <cell r="U45">
            <v>1037648.04</v>
          </cell>
          <cell r="V45">
            <v>1119471.57</v>
          </cell>
          <cell r="W45">
            <v>1023040.17</v>
          </cell>
          <cell r="X45">
            <v>1197115.68</v>
          </cell>
          <cell r="Y45">
            <v>988150.64</v>
          </cell>
          <cell r="Z45">
            <v>963821.58</v>
          </cell>
          <cell r="AA45">
            <v>1496384.5</v>
          </cell>
          <cell r="AB45">
            <v>1427028.25</v>
          </cell>
          <cell r="AC45">
            <v>1091686.6599999999</v>
          </cell>
          <cell r="AD45">
            <v>1151547.75</v>
          </cell>
          <cell r="AE45">
            <v>567914.9</v>
          </cell>
          <cell r="AF45">
            <v>1421790.6</v>
          </cell>
          <cell r="AG45">
            <v>2569921.71</v>
          </cell>
          <cell r="AH45">
            <v>2289180.9900000002</v>
          </cell>
          <cell r="AI45">
            <v>2060878.52</v>
          </cell>
          <cell r="AJ45">
            <v>2202044.64</v>
          </cell>
          <cell r="AK45">
            <v>2102876.2999999998</v>
          </cell>
          <cell r="AM45">
            <v>606620.43000000005</v>
          </cell>
          <cell r="AN45">
            <v>12530.739999999991</v>
          </cell>
          <cell r="AO45">
            <v>-15057.869999999995</v>
          </cell>
          <cell r="AP45">
            <v>223411.90999999992</v>
          </cell>
          <cell r="AQ45">
            <v>265579.09000000008</v>
          </cell>
          <cell r="AR45">
            <v>-87181.210000000079</v>
          </cell>
          <cell r="AS45">
            <v>-127055.98999999999</v>
          </cell>
          <cell r="AT45">
            <v>-42846.75</v>
          </cell>
          <cell r="AU45">
            <v>201647.69000000006</v>
          </cell>
          <cell r="AV45">
            <v>81823.530000000028</v>
          </cell>
          <cell r="AW45">
            <v>-96431.400000000023</v>
          </cell>
          <cell r="AX45">
            <v>174075.50999999989</v>
          </cell>
          <cell r="AY45">
            <v>988150.64</v>
          </cell>
          <cell r="AZ45">
            <v>-24329.060000000056</v>
          </cell>
          <cell r="BA45">
            <v>532562.92000000004</v>
          </cell>
          <cell r="BB45">
            <v>-69356.25</v>
          </cell>
          <cell r="BC45">
            <v>-335341.59000000008</v>
          </cell>
          <cell r="BD45">
            <v>59861.090000000084</v>
          </cell>
          <cell r="BE45">
            <v>-583632.85</v>
          </cell>
          <cell r="BF45">
            <v>853875.70000000007</v>
          </cell>
          <cell r="BG45">
            <v>1148131.1099999999</v>
          </cell>
          <cell r="BH45">
            <v>-280740.71999999974</v>
          </cell>
          <cell r="BI45">
            <v>-228302.4700000002</v>
          </cell>
          <cell r="BJ45">
            <v>141166.12000000011</v>
          </cell>
          <cell r="BK45">
            <v>2102876.2999999998</v>
          </cell>
        </row>
        <row r="46">
          <cell r="D46" t="str">
            <v>139801.WOFF</v>
          </cell>
          <cell r="E46" t="str">
            <v>Product Stock Write Off</v>
          </cell>
          <cell r="F46">
            <v>120102000</v>
          </cell>
          <cell r="G46" t="str">
            <v>Ingredients</v>
          </cell>
          <cell r="H46">
            <v>0</v>
          </cell>
          <cell r="I46" t="str">
            <v/>
          </cell>
          <cell r="J46">
            <v>0</v>
          </cell>
          <cell r="K46" t="str">
            <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D47" t="str">
            <v>139801.WOOD</v>
          </cell>
          <cell r="E47" t="str">
            <v>Invent-Wooden Pallets</v>
          </cell>
          <cell r="F47">
            <v>120508000</v>
          </cell>
          <cell r="G47" t="str">
            <v>Misc Pack Mtrl</v>
          </cell>
          <cell r="H47">
            <v>0</v>
          </cell>
          <cell r="I47" t="str">
            <v/>
          </cell>
          <cell r="J47">
            <v>0</v>
          </cell>
          <cell r="K47" t="str">
            <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row>
        <row r="48">
          <cell r="D48">
            <v>139802</v>
          </cell>
          <cell r="E48" t="str">
            <v>Unopened Container</v>
          </cell>
          <cell r="F48">
            <v>150700000</v>
          </cell>
          <cell r="G48" t="str">
            <v>Depreciable containers</v>
          </cell>
          <cell r="H48">
            <v>0</v>
          </cell>
          <cell r="I48" t="str">
            <v/>
          </cell>
          <cell r="J48">
            <v>0</v>
          </cell>
          <cell r="K48" t="str">
            <v/>
          </cell>
          <cell r="L48">
            <v>0</v>
          </cell>
          <cell r="M48">
            <v>0</v>
          </cell>
          <cell r="N48">
            <v>0</v>
          </cell>
          <cell r="O48">
            <v>0</v>
          </cell>
          <cell r="P48">
            <v>22620150</v>
          </cell>
          <cell r="Q48">
            <v>12609990</v>
          </cell>
          <cell r="R48">
            <v>0</v>
          </cell>
          <cell r="S48">
            <v>0</v>
          </cell>
          <cell r="T48">
            <v>0</v>
          </cell>
          <cell r="U48">
            <v>0</v>
          </cell>
          <cell r="V48">
            <v>0</v>
          </cell>
          <cell r="W48">
            <v>0</v>
          </cell>
          <cell r="X48">
            <v>636300</v>
          </cell>
          <cell r="Y48">
            <v>2175300</v>
          </cell>
          <cell r="Z48">
            <v>3202830</v>
          </cell>
          <cell r="AA48">
            <v>3742830</v>
          </cell>
          <cell r="AB48">
            <v>37565730</v>
          </cell>
          <cell r="AC48">
            <v>11789460</v>
          </cell>
          <cell r="AD48">
            <v>1855890</v>
          </cell>
          <cell r="AE48">
            <v>0</v>
          </cell>
          <cell r="AF48">
            <v>0</v>
          </cell>
          <cell r="AG48">
            <v>0</v>
          </cell>
          <cell r="AH48">
            <v>0</v>
          </cell>
          <cell r="AI48">
            <v>0</v>
          </cell>
          <cell r="AJ48">
            <v>0</v>
          </cell>
          <cell r="AK48">
            <v>0</v>
          </cell>
          <cell r="AM48">
            <v>0</v>
          </cell>
          <cell r="AN48">
            <v>0</v>
          </cell>
          <cell r="AO48">
            <v>0</v>
          </cell>
          <cell r="AP48">
            <v>22620150</v>
          </cell>
          <cell r="AQ48">
            <v>-10010160</v>
          </cell>
          <cell r="AR48">
            <v>-12609990</v>
          </cell>
          <cell r="AS48">
            <v>0</v>
          </cell>
          <cell r="AT48">
            <v>0</v>
          </cell>
          <cell r="AU48">
            <v>0</v>
          </cell>
          <cell r="AV48">
            <v>0</v>
          </cell>
          <cell r="AW48">
            <v>0</v>
          </cell>
          <cell r="AX48">
            <v>636300</v>
          </cell>
          <cell r="AY48">
            <v>2175300</v>
          </cell>
          <cell r="AZ48">
            <v>1027530</v>
          </cell>
          <cell r="BA48">
            <v>540000</v>
          </cell>
          <cell r="BB48">
            <v>33822900</v>
          </cell>
          <cell r="BC48">
            <v>-25776270</v>
          </cell>
          <cell r="BD48">
            <v>-9933570</v>
          </cell>
          <cell r="BE48">
            <v>-1855890</v>
          </cell>
          <cell r="BF48">
            <v>0</v>
          </cell>
          <cell r="BG48">
            <v>0</v>
          </cell>
          <cell r="BH48">
            <v>0</v>
          </cell>
          <cell r="BI48">
            <v>0</v>
          </cell>
          <cell r="BJ48">
            <v>0</v>
          </cell>
          <cell r="BK48">
            <v>0</v>
          </cell>
        </row>
        <row r="49">
          <cell r="D49">
            <v>141001</v>
          </cell>
          <cell r="E49" t="str">
            <v>Prepaid-Supplies</v>
          </cell>
          <cell r="F49">
            <v>130401000</v>
          </cell>
          <cell r="G49" t="str">
            <v>Prepd to Vendors</v>
          </cell>
          <cell r="H49">
            <v>0</v>
          </cell>
          <cell r="I49" t="str">
            <v/>
          </cell>
          <cell r="J49">
            <v>0</v>
          </cell>
          <cell r="K49" t="str">
            <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D50">
            <v>142001</v>
          </cell>
          <cell r="E50" t="str">
            <v>Prepaid Insurance</v>
          </cell>
          <cell r="F50">
            <v>125201000</v>
          </cell>
          <cell r="G50" t="str">
            <v>Prepd Insurance</v>
          </cell>
          <cell r="H50">
            <v>0</v>
          </cell>
          <cell r="I50" t="str">
            <v/>
          </cell>
          <cell r="J50">
            <v>0</v>
          </cell>
          <cell r="K50" t="str">
            <v/>
          </cell>
          <cell r="L50">
            <v>0</v>
          </cell>
          <cell r="M50">
            <v>3601181.6</v>
          </cell>
          <cell r="N50">
            <v>3207374.71</v>
          </cell>
          <cell r="O50">
            <v>3240768.71</v>
          </cell>
          <cell r="P50">
            <v>3312529.96</v>
          </cell>
          <cell r="Q50">
            <v>2557355.21</v>
          </cell>
          <cell r="R50">
            <v>2127343.21</v>
          </cell>
          <cell r="S50">
            <v>2709651.25</v>
          </cell>
          <cell r="T50">
            <v>5523971.75</v>
          </cell>
          <cell r="U50">
            <v>4986900.75</v>
          </cell>
          <cell r="V50">
            <v>4463648.29</v>
          </cell>
          <cell r="W50">
            <v>3923721.04</v>
          </cell>
          <cell r="X50">
            <v>3632401.31</v>
          </cell>
          <cell r="Y50">
            <v>11498009.02</v>
          </cell>
          <cell r="Z50">
            <v>10362107.02</v>
          </cell>
          <cell r="AA50">
            <v>9522522.5199999996</v>
          </cell>
          <cell r="AB50">
            <v>8556242.0199999996</v>
          </cell>
          <cell r="AC50">
            <v>7466088.0199999996</v>
          </cell>
          <cell r="AD50">
            <v>6281161.0199999996</v>
          </cell>
          <cell r="AE50">
            <v>6237353.7699999996</v>
          </cell>
          <cell r="AF50">
            <v>5177173.2699999996</v>
          </cell>
          <cell r="AG50">
            <v>4149896.77</v>
          </cell>
          <cell r="AH50">
            <v>3340251.65</v>
          </cell>
          <cell r="AI50">
            <v>2282885.4</v>
          </cell>
          <cell r="AJ50">
            <v>11137186.68</v>
          </cell>
          <cell r="AK50">
            <v>10067672.68</v>
          </cell>
          <cell r="AM50">
            <v>3601181.6</v>
          </cell>
          <cell r="AN50">
            <v>-393806.89000000013</v>
          </cell>
          <cell r="AO50">
            <v>33394</v>
          </cell>
          <cell r="AP50">
            <v>71761.25</v>
          </cell>
          <cell r="AQ50">
            <v>-755174.75</v>
          </cell>
          <cell r="AR50">
            <v>-430012</v>
          </cell>
          <cell r="AS50">
            <v>582308.04</v>
          </cell>
          <cell r="AT50">
            <v>2814320.5</v>
          </cell>
          <cell r="AU50">
            <v>-537071</v>
          </cell>
          <cell r="AV50">
            <v>-523252.45999999996</v>
          </cell>
          <cell r="AW50">
            <v>-539927.25</v>
          </cell>
          <cell r="AX50">
            <v>-291319.73</v>
          </cell>
          <cell r="AY50">
            <v>11498009.02</v>
          </cell>
          <cell r="AZ50">
            <v>-1135902</v>
          </cell>
          <cell r="BA50">
            <v>-839584.5</v>
          </cell>
          <cell r="BB50">
            <v>-966280.5</v>
          </cell>
          <cell r="BC50">
            <v>-1090154</v>
          </cell>
          <cell r="BD50">
            <v>-1184927</v>
          </cell>
          <cell r="BE50">
            <v>-43807.25</v>
          </cell>
          <cell r="BF50">
            <v>-1060180.5</v>
          </cell>
          <cell r="BG50">
            <v>-1027276.4999999995</v>
          </cell>
          <cell r="BH50">
            <v>-809645.12000000011</v>
          </cell>
          <cell r="BI50">
            <v>-1057366.25</v>
          </cell>
          <cell r="BJ50">
            <v>8854301.2799999993</v>
          </cell>
          <cell r="BK50">
            <v>10067672.68</v>
          </cell>
        </row>
        <row r="51">
          <cell r="D51" t="str">
            <v>143001.CY</v>
          </cell>
          <cell r="E51" t="str">
            <v>Advance Income Tax-CY</v>
          </cell>
          <cell r="F51">
            <v>125301000</v>
          </cell>
          <cell r="G51" t="str">
            <v>Prepaid Income Taxes</v>
          </cell>
          <cell r="H51">
            <v>0</v>
          </cell>
          <cell r="I51" t="str">
            <v/>
          </cell>
          <cell r="J51">
            <v>0</v>
          </cell>
          <cell r="K51" t="str">
            <v/>
          </cell>
          <cell r="L51">
            <v>0</v>
          </cell>
          <cell r="M51">
            <v>181581970.13</v>
          </cell>
          <cell r="N51">
            <v>181908372.05000001</v>
          </cell>
          <cell r="O51">
            <v>182241274.05000001</v>
          </cell>
          <cell r="P51">
            <v>187553013.55000001</v>
          </cell>
          <cell r="Q51">
            <v>187823694.44</v>
          </cell>
          <cell r="R51">
            <v>188199314.44</v>
          </cell>
          <cell r="S51">
            <v>188326435.59999999</v>
          </cell>
          <cell r="T51">
            <v>188429176.38</v>
          </cell>
          <cell r="U51">
            <v>188601195.38</v>
          </cell>
          <cell r="V51">
            <v>188680537.38</v>
          </cell>
          <cell r="W51">
            <v>188702558.91999999</v>
          </cell>
          <cell r="X51">
            <v>188721282.78999999</v>
          </cell>
          <cell r="Y51">
            <v>188721282.78999999</v>
          </cell>
          <cell r="Z51">
            <v>188741135.40000001</v>
          </cell>
          <cell r="AA51">
            <v>188875478.40000001</v>
          </cell>
          <cell r="AB51">
            <v>189045332.40000001</v>
          </cell>
          <cell r="AC51">
            <v>189265642.88</v>
          </cell>
          <cell r="AD51">
            <v>189479555.88</v>
          </cell>
          <cell r="AE51">
            <v>197068395.53999999</v>
          </cell>
          <cell r="AF51">
            <v>197374327.53999999</v>
          </cell>
          <cell r="AG51">
            <v>197143231.53999999</v>
          </cell>
          <cell r="AH51">
            <v>197409692.53999999</v>
          </cell>
          <cell r="AI51">
            <v>197435896.86000001</v>
          </cell>
          <cell r="AJ51">
            <v>197444776.86000001</v>
          </cell>
          <cell r="AK51">
            <v>197463833.86000001</v>
          </cell>
          <cell r="AM51">
            <v>181581970.13</v>
          </cell>
          <cell r="AN51">
            <v>326401.92000001669</v>
          </cell>
          <cell r="AO51">
            <v>332902</v>
          </cell>
          <cell r="AP51">
            <v>5311739.5</v>
          </cell>
          <cell r="AQ51">
            <v>270680.88999998569</v>
          </cell>
          <cell r="AR51">
            <v>375620</v>
          </cell>
          <cell r="AS51">
            <v>127121.15999999642</v>
          </cell>
          <cell r="AT51">
            <v>102740.78000000119</v>
          </cell>
          <cell r="AU51">
            <v>172019</v>
          </cell>
          <cell r="AV51">
            <v>79342</v>
          </cell>
          <cell r="AW51">
            <v>22021.539999991655</v>
          </cell>
          <cell r="AX51">
            <v>18723.870000004768</v>
          </cell>
          <cell r="AY51">
            <v>188721282.78999999</v>
          </cell>
          <cell r="AZ51">
            <v>19852.610000014305</v>
          </cell>
          <cell r="BA51">
            <v>134343</v>
          </cell>
          <cell r="BB51">
            <v>169854</v>
          </cell>
          <cell r="BC51">
            <v>220310.47999998927</v>
          </cell>
          <cell r="BD51">
            <v>213913</v>
          </cell>
          <cell r="BE51">
            <v>7588839.6599999964</v>
          </cell>
          <cell r="BF51">
            <v>305932</v>
          </cell>
          <cell r="BG51">
            <v>-231096</v>
          </cell>
          <cell r="BH51">
            <v>266461</v>
          </cell>
          <cell r="BI51">
            <v>26204.32000002265</v>
          </cell>
          <cell r="BJ51">
            <v>8880</v>
          </cell>
          <cell r="BK51">
            <v>197463833.86000001</v>
          </cell>
        </row>
        <row r="52">
          <cell r="D52" t="str">
            <v>143001.PY</v>
          </cell>
          <cell r="E52" t="str">
            <v>Advance Income Tax-PY</v>
          </cell>
          <cell r="F52">
            <v>125301000</v>
          </cell>
          <cell r="G52" t="str">
            <v>Prepaid Income Taxes</v>
          </cell>
          <cell r="H52">
            <v>0</v>
          </cell>
          <cell r="I52" t="str">
            <v/>
          </cell>
          <cell r="J52">
            <v>0</v>
          </cell>
          <cell r="K52" t="str">
            <v/>
          </cell>
          <cell r="L52">
            <v>0</v>
          </cell>
          <cell r="M52">
            <v>30988741.390000001</v>
          </cell>
          <cell r="N52">
            <v>30988741.390000001</v>
          </cell>
          <cell r="O52">
            <v>30988741.390000001</v>
          </cell>
          <cell r="P52">
            <v>30988741.390000001</v>
          </cell>
          <cell r="Q52">
            <v>30988741.390000001</v>
          </cell>
          <cell r="R52">
            <v>30988741.390000001</v>
          </cell>
          <cell r="S52">
            <v>30988741.390000001</v>
          </cell>
          <cell r="T52">
            <v>30988741.390000001</v>
          </cell>
          <cell r="U52">
            <v>30988741.390000001</v>
          </cell>
          <cell r="V52">
            <v>30988741.390000001</v>
          </cell>
          <cell r="W52">
            <v>30988741.390000001</v>
          </cell>
          <cell r="X52">
            <v>30988741.390000001</v>
          </cell>
          <cell r="Y52">
            <v>30988741.390000001</v>
          </cell>
          <cell r="Z52">
            <v>30988741.390000001</v>
          </cell>
          <cell r="AA52">
            <v>30988741.390000001</v>
          </cell>
          <cell r="AB52">
            <v>30988741.390000001</v>
          </cell>
          <cell r="AC52">
            <v>30988741.390000001</v>
          </cell>
          <cell r="AD52">
            <v>30988741.390000001</v>
          </cell>
          <cell r="AE52">
            <v>30988741.390000001</v>
          </cell>
          <cell r="AF52">
            <v>30988741.390000001</v>
          </cell>
          <cell r="AG52">
            <v>30988741.390000001</v>
          </cell>
          <cell r="AH52">
            <v>30988741.390000001</v>
          </cell>
          <cell r="AI52">
            <v>30988741.390000001</v>
          </cell>
          <cell r="AJ52">
            <v>32766118.600000001</v>
          </cell>
          <cell r="AK52">
            <v>32766118.600000001</v>
          </cell>
          <cell r="AM52">
            <v>30988741.390000001</v>
          </cell>
          <cell r="AN52">
            <v>0</v>
          </cell>
          <cell r="AO52">
            <v>0</v>
          </cell>
          <cell r="AP52">
            <v>0</v>
          </cell>
          <cell r="AQ52">
            <v>0</v>
          </cell>
          <cell r="AR52">
            <v>0</v>
          </cell>
          <cell r="AS52">
            <v>0</v>
          </cell>
          <cell r="AT52">
            <v>0</v>
          </cell>
          <cell r="AU52">
            <v>0</v>
          </cell>
          <cell r="AV52">
            <v>0</v>
          </cell>
          <cell r="AW52">
            <v>0</v>
          </cell>
          <cell r="AX52">
            <v>0</v>
          </cell>
          <cell r="AY52">
            <v>30988741.390000001</v>
          </cell>
          <cell r="AZ52">
            <v>0</v>
          </cell>
          <cell r="BA52">
            <v>0</v>
          </cell>
          <cell r="BB52">
            <v>0</v>
          </cell>
          <cell r="BC52">
            <v>0</v>
          </cell>
          <cell r="BD52">
            <v>0</v>
          </cell>
          <cell r="BE52">
            <v>0</v>
          </cell>
          <cell r="BF52">
            <v>0</v>
          </cell>
          <cell r="BG52">
            <v>0</v>
          </cell>
          <cell r="BH52">
            <v>0</v>
          </cell>
          <cell r="BI52">
            <v>0</v>
          </cell>
          <cell r="BJ52">
            <v>1777377.2100000009</v>
          </cell>
          <cell r="BK52">
            <v>32766118.600000001</v>
          </cell>
        </row>
        <row r="53">
          <cell r="D53">
            <v>147001</v>
          </cell>
          <cell r="E53" t="str">
            <v>Pepaid Container Expen</v>
          </cell>
          <cell r="F53">
            <v>255301000</v>
          </cell>
          <cell r="G53" t="str">
            <v>Sub Reinv Earn BofY</v>
          </cell>
          <cell r="H53">
            <v>0</v>
          </cell>
          <cell r="I53" t="str">
            <v/>
          </cell>
          <cell r="J53">
            <v>0</v>
          </cell>
          <cell r="K53" t="str">
            <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row>
        <row r="54">
          <cell r="D54" t="str">
            <v>149001.BONUS</v>
          </cell>
          <cell r="E54" t="str">
            <v>Advance Bonus</v>
          </cell>
          <cell r="F54">
            <v>130202000</v>
          </cell>
          <cell r="G54" t="str">
            <v>Employees' A/R Other</v>
          </cell>
          <cell r="H54">
            <v>0</v>
          </cell>
          <cell r="I54" t="str">
            <v/>
          </cell>
          <cell r="J54">
            <v>0</v>
          </cell>
          <cell r="K54" t="str">
            <v/>
          </cell>
          <cell r="L54">
            <v>0</v>
          </cell>
          <cell r="M54">
            <v>8583000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10315000</v>
          </cell>
          <cell r="AH54">
            <v>10315000</v>
          </cell>
          <cell r="AI54">
            <v>10270000</v>
          </cell>
          <cell r="AJ54">
            <v>10270000</v>
          </cell>
          <cell r="AK54">
            <v>10270000</v>
          </cell>
          <cell r="AM54">
            <v>8583000</v>
          </cell>
          <cell r="AN54">
            <v>-8583000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10315000</v>
          </cell>
          <cell r="BH54">
            <v>0</v>
          </cell>
          <cell r="BI54">
            <v>-45000</v>
          </cell>
          <cell r="BJ54">
            <v>0</v>
          </cell>
          <cell r="BK54">
            <v>10270000</v>
          </cell>
        </row>
        <row r="55">
          <cell r="D55" t="str">
            <v>149001.GEN</v>
          </cell>
          <cell r="E55" t="str">
            <v>Prepaid General</v>
          </cell>
          <cell r="F55">
            <v>125001000</v>
          </cell>
          <cell r="G55" t="str">
            <v>Prepaid Expense General</v>
          </cell>
          <cell r="H55">
            <v>0</v>
          </cell>
          <cell r="I55" t="str">
            <v/>
          </cell>
          <cell r="J55">
            <v>0</v>
          </cell>
          <cell r="K55" t="str">
            <v/>
          </cell>
          <cell r="L55">
            <v>0</v>
          </cell>
          <cell r="M55">
            <v>2223859.9900000002</v>
          </cell>
          <cell r="N55">
            <v>1957680.99</v>
          </cell>
          <cell r="O55">
            <v>1476307.24</v>
          </cell>
          <cell r="P55">
            <v>1387915.24</v>
          </cell>
          <cell r="Q55">
            <v>1726278.3</v>
          </cell>
          <cell r="R55">
            <v>1589992.55</v>
          </cell>
          <cell r="S55">
            <v>1756624.61</v>
          </cell>
          <cell r="T55">
            <v>1414168.61</v>
          </cell>
          <cell r="U55">
            <v>1188997.6100000001</v>
          </cell>
          <cell r="V55">
            <v>1389255.11</v>
          </cell>
          <cell r="W55">
            <v>1718786.61</v>
          </cell>
          <cell r="X55">
            <v>3821313.61</v>
          </cell>
          <cell r="Y55">
            <v>3342940.61</v>
          </cell>
          <cell r="Z55">
            <v>3086754.11</v>
          </cell>
          <cell r="AA55">
            <v>3361490.11</v>
          </cell>
          <cell r="AB55">
            <v>2647808.2000000002</v>
          </cell>
          <cell r="AC55">
            <v>2638550.7000000002</v>
          </cell>
          <cell r="AD55">
            <v>2231025.2000000002</v>
          </cell>
          <cell r="AE55">
            <v>1498059.7</v>
          </cell>
          <cell r="AF55">
            <v>2001908.02</v>
          </cell>
          <cell r="AG55">
            <v>2385467.66</v>
          </cell>
          <cell r="AH55">
            <v>4862665.82</v>
          </cell>
          <cell r="AI55">
            <v>4597602.63</v>
          </cell>
          <cell r="AJ55">
            <v>5105001.3899999997</v>
          </cell>
          <cell r="AK55">
            <v>1424350.39</v>
          </cell>
          <cell r="AM55">
            <v>2223859.9900000002</v>
          </cell>
          <cell r="AN55">
            <v>-266179.00000000023</v>
          </cell>
          <cell r="AO55">
            <v>-481373.75</v>
          </cell>
          <cell r="AP55">
            <v>-88392</v>
          </cell>
          <cell r="AQ55">
            <v>338363.06000000006</v>
          </cell>
          <cell r="AR55">
            <v>-136285.75</v>
          </cell>
          <cell r="AS55">
            <v>166632.06000000006</v>
          </cell>
          <cell r="AT55">
            <v>-342456</v>
          </cell>
          <cell r="AU55">
            <v>-225171</v>
          </cell>
          <cell r="AV55">
            <v>200257.5</v>
          </cell>
          <cell r="AW55">
            <v>329531.5</v>
          </cell>
          <cell r="AX55">
            <v>2102527</v>
          </cell>
          <cell r="AY55">
            <v>3342940.61</v>
          </cell>
          <cell r="AZ55">
            <v>-256186.5</v>
          </cell>
          <cell r="BA55">
            <v>274736</v>
          </cell>
          <cell r="BB55">
            <v>-713681.90999999968</v>
          </cell>
          <cell r="BC55">
            <v>-9257.5</v>
          </cell>
          <cell r="BD55">
            <v>-407525.5</v>
          </cell>
          <cell r="BE55">
            <v>-732965.50000000023</v>
          </cell>
          <cell r="BF55">
            <v>503848.32000000007</v>
          </cell>
          <cell r="BG55">
            <v>383559.64000000013</v>
          </cell>
          <cell r="BH55">
            <v>2477198.16</v>
          </cell>
          <cell r="BI55">
            <v>-265063.19000000041</v>
          </cell>
          <cell r="BJ55">
            <v>507398.75999999978</v>
          </cell>
          <cell r="BK55">
            <v>1424350.39</v>
          </cell>
        </row>
        <row r="56">
          <cell r="D56" t="str">
            <v>149001.LC</v>
          </cell>
          <cell r="E56" t="str">
            <v>Letter of Credit Margin</v>
          </cell>
          <cell r="F56">
            <v>125001000</v>
          </cell>
          <cell r="G56" t="str">
            <v>Prepaid Expense General</v>
          </cell>
          <cell r="H56">
            <v>0</v>
          </cell>
          <cell r="I56" t="str">
            <v/>
          </cell>
          <cell r="J56">
            <v>0</v>
          </cell>
          <cell r="K56" t="str">
            <v/>
          </cell>
          <cell r="L56">
            <v>0</v>
          </cell>
          <cell r="M56">
            <v>31163666.77</v>
          </cell>
          <cell r="N56">
            <v>24564250.190000001</v>
          </cell>
          <cell r="O56">
            <v>35608306.899999999</v>
          </cell>
          <cell r="P56">
            <v>40149614.280000001</v>
          </cell>
          <cell r="Q56">
            <v>42090985.409999996</v>
          </cell>
          <cell r="R56">
            <v>33826127.560000002</v>
          </cell>
          <cell r="S56">
            <v>23527500.789999999</v>
          </cell>
          <cell r="T56">
            <v>23234229.16</v>
          </cell>
          <cell r="U56">
            <v>59925204.909999996</v>
          </cell>
          <cell r="V56">
            <v>63186014.369999997</v>
          </cell>
          <cell r="W56">
            <v>52982274.420000002</v>
          </cell>
          <cell r="X56">
            <v>3155874.8</v>
          </cell>
          <cell r="Y56">
            <v>2437155.65</v>
          </cell>
          <cell r="Z56">
            <v>3935327.65</v>
          </cell>
          <cell r="AA56">
            <v>21539849.82</v>
          </cell>
          <cell r="AB56">
            <v>17980394.329999998</v>
          </cell>
          <cell r="AC56">
            <v>19307365.440000001</v>
          </cell>
          <cell r="AD56">
            <v>14100918.73</v>
          </cell>
          <cell r="AE56">
            <v>12648824.74</v>
          </cell>
          <cell r="AF56">
            <v>9265636.2300000004</v>
          </cell>
          <cell r="AG56">
            <v>2050816.82</v>
          </cell>
          <cell r="AH56">
            <v>609028.81999999995</v>
          </cell>
          <cell r="AI56">
            <v>3648059.52</v>
          </cell>
          <cell r="AJ56">
            <v>5164495.6900000004</v>
          </cell>
          <cell r="AK56">
            <v>5843702.5599999996</v>
          </cell>
          <cell r="AM56">
            <v>31163666.77</v>
          </cell>
          <cell r="AN56">
            <v>-6599416.5799999982</v>
          </cell>
          <cell r="AO56">
            <v>11044056.709999997</v>
          </cell>
          <cell r="AP56">
            <v>4541307.3800000027</v>
          </cell>
          <cell r="AQ56">
            <v>1941371.1299999952</v>
          </cell>
          <cell r="AR56">
            <v>-8264857.849999994</v>
          </cell>
          <cell r="AS56">
            <v>-10298626.770000003</v>
          </cell>
          <cell r="AT56">
            <v>-293271.62999999896</v>
          </cell>
          <cell r="AU56">
            <v>36690975.75</v>
          </cell>
          <cell r="AV56">
            <v>3260809.4600000009</v>
          </cell>
          <cell r="AW56">
            <v>-10203739.949999996</v>
          </cell>
          <cell r="AX56">
            <v>-49826399.620000005</v>
          </cell>
          <cell r="AY56">
            <v>2437155.65</v>
          </cell>
          <cell r="AZ56">
            <v>1498172</v>
          </cell>
          <cell r="BA56">
            <v>17604522.170000002</v>
          </cell>
          <cell r="BB56">
            <v>-3559455.4900000021</v>
          </cell>
          <cell r="BC56">
            <v>1326971.1100000031</v>
          </cell>
          <cell r="BD56">
            <v>-5206446.7100000009</v>
          </cell>
          <cell r="BE56">
            <v>-1452093.9900000002</v>
          </cell>
          <cell r="BF56">
            <v>-3383188.51</v>
          </cell>
          <cell r="BG56">
            <v>-7214819.4100000001</v>
          </cell>
          <cell r="BH56">
            <v>-1441788</v>
          </cell>
          <cell r="BI56">
            <v>3039030.7</v>
          </cell>
          <cell r="BJ56">
            <v>1516436.1700000004</v>
          </cell>
          <cell r="BK56">
            <v>5843702.5599999996</v>
          </cell>
        </row>
        <row r="57">
          <cell r="D57">
            <v>149501</v>
          </cell>
          <cell r="E57" t="str">
            <v>Deferred Assets</v>
          </cell>
          <cell r="F57">
            <v>145201000</v>
          </cell>
          <cell r="G57" t="str">
            <v>Def Tax Asset-Non Cu</v>
          </cell>
          <cell r="H57">
            <v>0</v>
          </cell>
          <cell r="I57" t="str">
            <v/>
          </cell>
          <cell r="J57">
            <v>0</v>
          </cell>
          <cell r="K57" t="str">
            <v/>
          </cell>
          <cell r="L57">
            <v>0</v>
          </cell>
          <cell r="M57">
            <v>23033685</v>
          </cell>
          <cell r="N57">
            <v>23033685</v>
          </cell>
          <cell r="O57">
            <v>23033685</v>
          </cell>
          <cell r="P57">
            <v>23033685</v>
          </cell>
          <cell r="Q57">
            <v>23033685</v>
          </cell>
          <cell r="R57">
            <v>23033685</v>
          </cell>
          <cell r="S57">
            <v>23033685</v>
          </cell>
          <cell r="T57">
            <v>23033685</v>
          </cell>
          <cell r="U57">
            <v>23033685</v>
          </cell>
          <cell r="V57">
            <v>23033685</v>
          </cell>
          <cell r="W57">
            <v>23033685</v>
          </cell>
          <cell r="X57">
            <v>9020785.4800000004</v>
          </cell>
          <cell r="Y57">
            <v>9020785.4800000004</v>
          </cell>
          <cell r="Z57">
            <v>9020785.4800000004</v>
          </cell>
          <cell r="AA57">
            <v>9020785.4800000004</v>
          </cell>
          <cell r="AB57">
            <v>9020785.4800000004</v>
          </cell>
          <cell r="AC57">
            <v>9020785.4800000004</v>
          </cell>
          <cell r="AD57">
            <v>9020785.4800000004</v>
          </cell>
          <cell r="AE57">
            <v>9020785.4800000004</v>
          </cell>
          <cell r="AF57">
            <v>9020785.4800000004</v>
          </cell>
          <cell r="AG57">
            <v>9020785.4800000004</v>
          </cell>
          <cell r="AH57">
            <v>9020785.4800000004</v>
          </cell>
          <cell r="AI57">
            <v>-9490456.6999999993</v>
          </cell>
          <cell r="AJ57">
            <v>-9490456.6999999993</v>
          </cell>
          <cell r="AK57">
            <v>-9490456.6999999993</v>
          </cell>
          <cell r="AM57">
            <v>23033685</v>
          </cell>
          <cell r="AN57">
            <v>0</v>
          </cell>
          <cell r="AO57">
            <v>0</v>
          </cell>
          <cell r="AP57">
            <v>0</v>
          </cell>
          <cell r="AQ57">
            <v>0</v>
          </cell>
          <cell r="AR57">
            <v>0</v>
          </cell>
          <cell r="AS57">
            <v>0</v>
          </cell>
          <cell r="AT57">
            <v>0</v>
          </cell>
          <cell r="AU57">
            <v>0</v>
          </cell>
          <cell r="AV57">
            <v>0</v>
          </cell>
          <cell r="AW57">
            <v>0</v>
          </cell>
          <cell r="AX57">
            <v>-14012899.52</v>
          </cell>
          <cell r="AY57">
            <v>9020785.4800000004</v>
          </cell>
          <cell r="AZ57">
            <v>0</v>
          </cell>
          <cell r="BA57">
            <v>0</v>
          </cell>
          <cell r="BB57">
            <v>0</v>
          </cell>
          <cell r="BC57">
            <v>0</v>
          </cell>
          <cell r="BD57">
            <v>0</v>
          </cell>
          <cell r="BE57">
            <v>0</v>
          </cell>
          <cell r="BF57">
            <v>0</v>
          </cell>
          <cell r="BG57">
            <v>0</v>
          </cell>
          <cell r="BH57">
            <v>0</v>
          </cell>
          <cell r="BI57">
            <v>-18511242.18</v>
          </cell>
          <cell r="BJ57">
            <v>0</v>
          </cell>
          <cell r="BK57">
            <v>-9490456.6999999993</v>
          </cell>
        </row>
        <row r="58">
          <cell r="D58">
            <v>150000</v>
          </cell>
          <cell r="E58" t="str">
            <v>Investments</v>
          </cell>
          <cell r="F58">
            <v>135101000</v>
          </cell>
          <cell r="G58" t="str">
            <v>Investment in Consol Aff</v>
          </cell>
          <cell r="H58">
            <v>0</v>
          </cell>
          <cell r="I58" t="str">
            <v/>
          </cell>
          <cell r="J58">
            <v>0</v>
          </cell>
          <cell r="K58" t="str">
            <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D59" t="str">
            <v>160501.EXPS</v>
          </cell>
          <cell r="E59" t="str">
            <v>Employees' Accts Recei</v>
          </cell>
          <cell r="F59">
            <v>105540000</v>
          </cell>
          <cell r="G59" t="str">
            <v>Petty Cash - Non US</v>
          </cell>
          <cell r="H59">
            <v>0</v>
          </cell>
          <cell r="I59" t="str">
            <v/>
          </cell>
          <cell r="J59">
            <v>0</v>
          </cell>
          <cell r="K59" t="str">
            <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D60" t="str">
            <v>160501.LOAN</v>
          </cell>
          <cell r="E60" t="str">
            <v>Employees' Accts Recev</v>
          </cell>
          <cell r="F60">
            <v>130202000</v>
          </cell>
          <cell r="G60" t="str">
            <v>Employees' A/R Other</v>
          </cell>
          <cell r="H60">
            <v>0</v>
          </cell>
          <cell r="I60" t="str">
            <v/>
          </cell>
          <cell r="J60">
            <v>0</v>
          </cell>
          <cell r="K60" t="str">
            <v/>
          </cell>
          <cell r="L60">
            <v>0</v>
          </cell>
          <cell r="M60">
            <v>6134878.4299999997</v>
          </cell>
          <cell r="N60">
            <v>5858781.9299999997</v>
          </cell>
          <cell r="O60">
            <v>5606110.9299999997</v>
          </cell>
          <cell r="P60">
            <v>5594748.9299999997</v>
          </cell>
          <cell r="Q60">
            <v>5115936.93</v>
          </cell>
          <cell r="R60">
            <v>4708571.6399999997</v>
          </cell>
          <cell r="S60">
            <v>6061943.79</v>
          </cell>
          <cell r="T60">
            <v>5873699.3799999999</v>
          </cell>
          <cell r="U60">
            <v>6935309.3799999999</v>
          </cell>
          <cell r="V60">
            <v>18611583.379999999</v>
          </cell>
          <cell r="W60">
            <v>17192981.199999999</v>
          </cell>
          <cell r="X60">
            <v>18204918.199999999</v>
          </cell>
          <cell r="Y60">
            <v>15938267.199999999</v>
          </cell>
          <cell r="Z60">
            <v>18593473.199999999</v>
          </cell>
          <cell r="AA60">
            <v>18451992.199999999</v>
          </cell>
          <cell r="AB60">
            <v>16805113.199999999</v>
          </cell>
          <cell r="AC60">
            <v>17820432.199999999</v>
          </cell>
          <cell r="AD60">
            <v>16885759.199999999</v>
          </cell>
          <cell r="AE60">
            <v>16403126.199999999</v>
          </cell>
          <cell r="AF60">
            <v>15608761.199999999</v>
          </cell>
          <cell r="AG60">
            <v>15413136.199999999</v>
          </cell>
          <cell r="AH60">
            <v>17635136.199999999</v>
          </cell>
          <cell r="AI60">
            <v>16418791.640000001</v>
          </cell>
          <cell r="AJ60">
            <v>16811837.640000001</v>
          </cell>
          <cell r="AK60">
            <v>16579928.640000001</v>
          </cell>
          <cell r="AM60">
            <v>6134878.4299999997</v>
          </cell>
          <cell r="AN60">
            <v>-276096.5</v>
          </cell>
          <cell r="AO60">
            <v>-252671</v>
          </cell>
          <cell r="AP60">
            <v>-11362</v>
          </cell>
          <cell r="AQ60">
            <v>-478812</v>
          </cell>
          <cell r="AR60">
            <v>-407365.29000000004</v>
          </cell>
          <cell r="AS60">
            <v>1353372.1500000004</v>
          </cell>
          <cell r="AT60">
            <v>-188244.41000000015</v>
          </cell>
          <cell r="AU60">
            <v>1061610</v>
          </cell>
          <cell r="AV60">
            <v>11676274</v>
          </cell>
          <cell r="AW60">
            <v>-1418602.1799999997</v>
          </cell>
          <cell r="AX60">
            <v>1011937</v>
          </cell>
          <cell r="AY60">
            <v>15938267.199999999</v>
          </cell>
          <cell r="AZ60">
            <v>2655206</v>
          </cell>
          <cell r="BA60">
            <v>-141481</v>
          </cell>
          <cell r="BB60">
            <v>-1646879</v>
          </cell>
          <cell r="BC60">
            <v>1015319</v>
          </cell>
          <cell r="BD60">
            <v>-934673</v>
          </cell>
          <cell r="BE60">
            <v>-482633</v>
          </cell>
          <cell r="BF60">
            <v>-794365</v>
          </cell>
          <cell r="BG60">
            <v>-195625</v>
          </cell>
          <cell r="BH60">
            <v>2222000</v>
          </cell>
          <cell r="BI60">
            <v>-1216344.5599999987</v>
          </cell>
          <cell r="BJ60">
            <v>393046</v>
          </cell>
          <cell r="BK60">
            <v>16579928.640000001</v>
          </cell>
        </row>
        <row r="61">
          <cell r="D61">
            <v>161401</v>
          </cell>
          <cell r="E61" t="str">
            <v>VAT Receivable</v>
          </cell>
          <cell r="F61">
            <v>130301000</v>
          </cell>
          <cell r="G61" t="str">
            <v>VAT Rec</v>
          </cell>
          <cell r="H61">
            <v>0</v>
          </cell>
          <cell r="I61" t="str">
            <v/>
          </cell>
          <cell r="J61">
            <v>0</v>
          </cell>
          <cell r="K61" t="str">
            <v/>
          </cell>
          <cell r="L61">
            <v>0</v>
          </cell>
          <cell r="M61">
            <v>36455028.700000003</v>
          </cell>
          <cell r="N61">
            <v>50896732.810000002</v>
          </cell>
          <cell r="O61">
            <v>66381069.600000001</v>
          </cell>
          <cell r="P61">
            <v>68587011.049999997</v>
          </cell>
          <cell r="Q61">
            <v>66988615.130000003</v>
          </cell>
          <cell r="R61">
            <v>121503366.56</v>
          </cell>
          <cell r="S61">
            <v>102229545.59999999</v>
          </cell>
          <cell r="T61">
            <v>139957147.09</v>
          </cell>
          <cell r="U61">
            <v>158386105.69</v>
          </cell>
          <cell r="V61">
            <v>99431648.900000006</v>
          </cell>
          <cell r="W61">
            <v>82321694.140000001</v>
          </cell>
          <cell r="X61">
            <v>66874954.609999999</v>
          </cell>
          <cell r="Y61">
            <v>70553007.650000006</v>
          </cell>
          <cell r="Z61">
            <v>100435782.44</v>
          </cell>
          <cell r="AA61">
            <v>124428876.28</v>
          </cell>
          <cell r="AB61">
            <v>162478612.00999999</v>
          </cell>
          <cell r="AC61">
            <v>95725569.840000004</v>
          </cell>
          <cell r="AD61">
            <v>98762860.659999996</v>
          </cell>
          <cell r="AE61">
            <v>111850911.47</v>
          </cell>
          <cell r="AF61">
            <v>61668180.960000001</v>
          </cell>
          <cell r="AG61">
            <v>66129310.079999998</v>
          </cell>
          <cell r="AH61">
            <v>80321392.930000007</v>
          </cell>
          <cell r="AI61">
            <v>34068612.289999999</v>
          </cell>
          <cell r="AJ61">
            <v>25165580.440000001</v>
          </cell>
          <cell r="AK61">
            <v>28886978.989999998</v>
          </cell>
          <cell r="AM61">
            <v>36455028.700000003</v>
          </cell>
          <cell r="AN61">
            <v>14441704.109999999</v>
          </cell>
          <cell r="AO61">
            <v>15484336.789999999</v>
          </cell>
          <cell r="AP61">
            <v>2205941.4499999955</v>
          </cell>
          <cell r="AQ61">
            <v>-1598395.9199999943</v>
          </cell>
          <cell r="AR61">
            <v>54514751.43</v>
          </cell>
          <cell r="AS61">
            <v>-19273820.960000008</v>
          </cell>
          <cell r="AT61">
            <v>37727601.49000001</v>
          </cell>
          <cell r="AU61">
            <v>18428958.599999994</v>
          </cell>
          <cell r="AV61">
            <v>-58954456.789999992</v>
          </cell>
          <cell r="AW61">
            <v>-17109954.760000005</v>
          </cell>
          <cell r="AX61">
            <v>-15446739.530000001</v>
          </cell>
          <cell r="AY61">
            <v>70553007.650000006</v>
          </cell>
          <cell r="AZ61">
            <v>29882774.789999992</v>
          </cell>
          <cell r="BA61">
            <v>23993093.840000004</v>
          </cell>
          <cell r="BB61">
            <v>38049735.729999989</v>
          </cell>
          <cell r="BC61">
            <v>-66753042.169999987</v>
          </cell>
          <cell r="BD61">
            <v>3037290.8199999928</v>
          </cell>
          <cell r="BE61">
            <v>13088050.810000002</v>
          </cell>
          <cell r="BF61">
            <v>-50182730.509999998</v>
          </cell>
          <cell r="BG61">
            <v>4461129.1199999973</v>
          </cell>
          <cell r="BH61">
            <v>14192082.850000009</v>
          </cell>
          <cell r="BI61">
            <v>-46252780.640000008</v>
          </cell>
          <cell r="BJ61">
            <v>-8903031.8499999978</v>
          </cell>
          <cell r="BK61">
            <v>28886978.989999998</v>
          </cell>
        </row>
        <row r="62">
          <cell r="D62" t="str">
            <v>161501.DEPO</v>
          </cell>
          <cell r="E62" t="str">
            <v>Miscellaneous Deposits</v>
          </cell>
          <cell r="F62">
            <v>140201000</v>
          </cell>
          <cell r="G62" t="str">
            <v>Taxes Recoverable</v>
          </cell>
          <cell r="H62">
            <v>0</v>
          </cell>
          <cell r="I62" t="str">
            <v/>
          </cell>
          <cell r="J62">
            <v>0</v>
          </cell>
          <cell r="K62" t="str">
            <v/>
          </cell>
          <cell r="L62">
            <v>0</v>
          </cell>
          <cell r="M62">
            <v>35863062</v>
          </cell>
          <cell r="N62">
            <v>35863062</v>
          </cell>
          <cell r="O62">
            <v>37682562</v>
          </cell>
          <cell r="P62">
            <v>38496062</v>
          </cell>
          <cell r="Q62">
            <v>39494294</v>
          </cell>
          <cell r="R62">
            <v>41504294</v>
          </cell>
          <cell r="S62">
            <v>42044619</v>
          </cell>
          <cell r="T62">
            <v>42147949</v>
          </cell>
          <cell r="U62">
            <v>46145449</v>
          </cell>
          <cell r="V62">
            <v>47319449</v>
          </cell>
          <cell r="W62">
            <v>47369449</v>
          </cell>
          <cell r="X62">
            <v>43350449</v>
          </cell>
          <cell r="Y62">
            <v>43846449</v>
          </cell>
          <cell r="Z62">
            <v>44142449</v>
          </cell>
          <cell r="AA62">
            <v>44742949</v>
          </cell>
          <cell r="AB62">
            <v>46774949</v>
          </cell>
          <cell r="AC62">
            <v>44993949</v>
          </cell>
          <cell r="AD62">
            <v>48911949</v>
          </cell>
          <cell r="AE62">
            <v>49968949</v>
          </cell>
          <cell r="AF62">
            <v>42344449</v>
          </cell>
          <cell r="AG62">
            <v>36882149</v>
          </cell>
          <cell r="AH62">
            <v>35131149</v>
          </cell>
          <cell r="AI62">
            <v>21859649</v>
          </cell>
          <cell r="AJ62">
            <v>18681649</v>
          </cell>
          <cell r="AK62">
            <v>21113149</v>
          </cell>
          <cell r="AM62">
            <v>35863062</v>
          </cell>
          <cell r="AN62">
            <v>0</v>
          </cell>
          <cell r="AO62">
            <v>1819500</v>
          </cell>
          <cell r="AP62">
            <v>813500</v>
          </cell>
          <cell r="AQ62">
            <v>998232</v>
          </cell>
          <cell r="AR62">
            <v>2010000</v>
          </cell>
          <cell r="AS62">
            <v>540325</v>
          </cell>
          <cell r="AT62">
            <v>103330</v>
          </cell>
          <cell r="AU62">
            <v>3997500</v>
          </cell>
          <cell r="AV62">
            <v>1174000</v>
          </cell>
          <cell r="AW62">
            <v>50000</v>
          </cell>
          <cell r="AX62">
            <v>-4019000</v>
          </cell>
          <cell r="AY62">
            <v>43846449</v>
          </cell>
          <cell r="AZ62">
            <v>296000</v>
          </cell>
          <cell r="BA62">
            <v>600500</v>
          </cell>
          <cell r="BB62">
            <v>2032000</v>
          </cell>
          <cell r="BC62">
            <v>-1781000</v>
          </cell>
          <cell r="BD62">
            <v>3918000</v>
          </cell>
          <cell r="BE62">
            <v>1057000</v>
          </cell>
          <cell r="BF62">
            <v>-7624500</v>
          </cell>
          <cell r="BG62">
            <v>-5462300</v>
          </cell>
          <cell r="BH62">
            <v>-1751000</v>
          </cell>
          <cell r="BI62">
            <v>-13271500</v>
          </cell>
          <cell r="BJ62">
            <v>-3178000</v>
          </cell>
          <cell r="BK62">
            <v>21113149</v>
          </cell>
        </row>
        <row r="63">
          <cell r="D63" t="str">
            <v>161501.MISC</v>
          </cell>
          <cell r="E63" t="str">
            <v>Misc Accounts Recei</v>
          </cell>
          <cell r="F63">
            <v>130102000</v>
          </cell>
          <cell r="G63" t="str">
            <v>Misc A/R Curr NRec</v>
          </cell>
          <cell r="H63">
            <v>0</v>
          </cell>
          <cell r="I63" t="str">
            <v/>
          </cell>
          <cell r="J63">
            <v>0</v>
          </cell>
          <cell r="K63" t="str">
            <v/>
          </cell>
          <cell r="L63">
            <v>0</v>
          </cell>
          <cell r="M63">
            <v>-146843.99</v>
          </cell>
          <cell r="N63">
            <v>-74309.990000000005</v>
          </cell>
          <cell r="O63">
            <v>-7028.99</v>
          </cell>
          <cell r="P63">
            <v>194839.31</v>
          </cell>
          <cell r="Q63">
            <v>701876.31</v>
          </cell>
          <cell r="R63">
            <v>204610.51</v>
          </cell>
          <cell r="S63">
            <v>466210.51</v>
          </cell>
          <cell r="T63">
            <v>311176.51</v>
          </cell>
          <cell r="U63">
            <v>880878.51</v>
          </cell>
          <cell r="V63">
            <v>587819.51</v>
          </cell>
          <cell r="W63">
            <v>538974.51</v>
          </cell>
          <cell r="X63">
            <v>281626.51</v>
          </cell>
          <cell r="Y63">
            <v>-4446.49</v>
          </cell>
          <cell r="Z63">
            <v>238322.51</v>
          </cell>
          <cell r="AA63">
            <v>537011.51</v>
          </cell>
          <cell r="AB63">
            <v>-39133.49</v>
          </cell>
          <cell r="AC63">
            <v>808174.51</v>
          </cell>
          <cell r="AD63">
            <v>-39133.49</v>
          </cell>
          <cell r="AE63">
            <v>264553.01</v>
          </cell>
          <cell r="AF63">
            <v>-35446.99</v>
          </cell>
          <cell r="AG63">
            <v>1028207.01</v>
          </cell>
          <cell r="AH63">
            <v>469311.01</v>
          </cell>
          <cell r="AI63">
            <v>-39475.99</v>
          </cell>
          <cell r="AJ63">
            <v>-13017.99</v>
          </cell>
          <cell r="AK63">
            <v>-39507.99</v>
          </cell>
          <cell r="AM63">
            <v>-146843.99</v>
          </cell>
          <cell r="AN63">
            <v>72533.999999999985</v>
          </cell>
          <cell r="AO63">
            <v>67281</v>
          </cell>
          <cell r="AP63">
            <v>201868.3</v>
          </cell>
          <cell r="AQ63">
            <v>507037.00000000006</v>
          </cell>
          <cell r="AR63">
            <v>-497265.80000000005</v>
          </cell>
          <cell r="AS63">
            <v>261600</v>
          </cell>
          <cell r="AT63">
            <v>-155034</v>
          </cell>
          <cell r="AU63">
            <v>569702</v>
          </cell>
          <cell r="AV63">
            <v>-293059</v>
          </cell>
          <cell r="AW63">
            <v>-48845</v>
          </cell>
          <cell r="AX63">
            <v>-257348</v>
          </cell>
          <cell r="AY63">
            <v>-4446.49</v>
          </cell>
          <cell r="AZ63">
            <v>242769</v>
          </cell>
          <cell r="BA63">
            <v>298689</v>
          </cell>
          <cell r="BB63">
            <v>-576145</v>
          </cell>
          <cell r="BC63">
            <v>847308</v>
          </cell>
          <cell r="BD63">
            <v>-847308</v>
          </cell>
          <cell r="BE63">
            <v>303686.5</v>
          </cell>
          <cell r="BF63">
            <v>-300000</v>
          </cell>
          <cell r="BG63">
            <v>1063654</v>
          </cell>
          <cell r="BH63">
            <v>-558896</v>
          </cell>
          <cell r="BI63">
            <v>-508787</v>
          </cell>
          <cell r="BJ63">
            <v>26458</v>
          </cell>
          <cell r="BK63">
            <v>-39507.99</v>
          </cell>
        </row>
        <row r="64">
          <cell r="D64" t="str">
            <v>161501.MKT</v>
          </cell>
          <cell r="E64" t="str">
            <v>Marketing Claims Recei</v>
          </cell>
          <cell r="F64">
            <v>130102000</v>
          </cell>
          <cell r="G64" t="str">
            <v>Misc A/R Curr NRec</v>
          </cell>
          <cell r="H64">
            <v>0</v>
          </cell>
          <cell r="I64" t="str">
            <v/>
          </cell>
          <cell r="J64">
            <v>0</v>
          </cell>
          <cell r="K64" t="str">
            <v/>
          </cell>
          <cell r="L64">
            <v>0</v>
          </cell>
          <cell r="M64">
            <v>6418905.2599999998</v>
          </cell>
          <cell r="N64">
            <v>6440773.0199999996</v>
          </cell>
          <cell r="O64">
            <v>5280600.43</v>
          </cell>
          <cell r="P64">
            <v>5280600.43</v>
          </cell>
          <cell r="Q64">
            <v>5711921.4299999997</v>
          </cell>
          <cell r="R64">
            <v>27486295.539999999</v>
          </cell>
          <cell r="S64">
            <v>34085142.539999999</v>
          </cell>
          <cell r="T64">
            <v>41936294</v>
          </cell>
          <cell r="U64">
            <v>44531747.68</v>
          </cell>
          <cell r="V64">
            <v>65114998.409999996</v>
          </cell>
          <cell r="W64">
            <v>74612632.5</v>
          </cell>
          <cell r="X64">
            <v>55170257.619999997</v>
          </cell>
          <cell r="Y64">
            <v>31569922.57</v>
          </cell>
          <cell r="Z64">
            <v>40289917.509999998</v>
          </cell>
          <cell r="AA64">
            <v>26828740.91</v>
          </cell>
          <cell r="AB64">
            <v>19837376.91</v>
          </cell>
          <cell r="AC64">
            <v>12046178.09</v>
          </cell>
          <cell r="AD64">
            <v>-12301804.91</v>
          </cell>
          <cell r="AE64">
            <v>-75753.830000000075</v>
          </cell>
          <cell r="AF64">
            <v>13673512.219999999</v>
          </cell>
          <cell r="AG64">
            <v>37662944.049999997</v>
          </cell>
          <cell r="AH64">
            <v>22680606.25</v>
          </cell>
          <cell r="AI64">
            <v>8973281</v>
          </cell>
          <cell r="AJ64">
            <v>26883768</v>
          </cell>
          <cell r="AK64">
            <v>19431500</v>
          </cell>
          <cell r="AM64">
            <v>6418905.2599999998</v>
          </cell>
          <cell r="AN64">
            <v>21867.759999999776</v>
          </cell>
          <cell r="AO64">
            <v>-1160172.5899999999</v>
          </cell>
          <cell r="AP64">
            <v>0</v>
          </cell>
          <cell r="AQ64">
            <v>431321</v>
          </cell>
          <cell r="AR64">
            <v>21774374.109999999</v>
          </cell>
          <cell r="AS64">
            <v>6598847</v>
          </cell>
          <cell r="AT64">
            <v>7851151.4600000009</v>
          </cell>
          <cell r="AU64">
            <v>2595453.6799999997</v>
          </cell>
          <cell r="AV64">
            <v>20583250.729999997</v>
          </cell>
          <cell r="AW64">
            <v>9497634.0900000036</v>
          </cell>
          <cell r="AX64">
            <v>-19442374.880000003</v>
          </cell>
          <cell r="AY64">
            <v>31569922.57</v>
          </cell>
          <cell r="AZ64">
            <v>8719994.9399999976</v>
          </cell>
          <cell r="BA64">
            <v>-13461176.599999998</v>
          </cell>
          <cell r="BB64">
            <v>-6991364</v>
          </cell>
          <cell r="BC64">
            <v>-7791198.8200000003</v>
          </cell>
          <cell r="BD64">
            <v>-24347983</v>
          </cell>
          <cell r="BE64">
            <v>12226051.08</v>
          </cell>
          <cell r="BF64">
            <v>13749266.049999999</v>
          </cell>
          <cell r="BG64">
            <v>23989431.829999998</v>
          </cell>
          <cell r="BH64">
            <v>-14982337.799999997</v>
          </cell>
          <cell r="BI64">
            <v>-13707325.25</v>
          </cell>
          <cell r="BJ64">
            <v>17910487</v>
          </cell>
          <cell r="BK64">
            <v>19431500</v>
          </cell>
        </row>
        <row r="65">
          <cell r="D65">
            <v>170100</v>
          </cell>
          <cell r="E65" t="str">
            <v>Freehold Land</v>
          </cell>
          <cell r="F65">
            <v>150101000</v>
          </cell>
          <cell r="G65" t="str">
            <v>Land</v>
          </cell>
          <cell r="H65">
            <v>0</v>
          </cell>
          <cell r="I65" t="str">
            <v/>
          </cell>
          <cell r="J65">
            <v>0</v>
          </cell>
          <cell r="K65" t="str">
            <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D66">
            <v>170101</v>
          </cell>
          <cell r="E66" t="str">
            <v>Land(Freehold)&amp;Improvent</v>
          </cell>
          <cell r="F66">
            <v>150101000</v>
          </cell>
          <cell r="G66" t="str">
            <v>Land</v>
          </cell>
          <cell r="H66">
            <v>0</v>
          </cell>
          <cell r="I66" t="str">
            <v/>
          </cell>
          <cell r="J66">
            <v>0</v>
          </cell>
          <cell r="K66" t="str">
            <v/>
          </cell>
          <cell r="L66">
            <v>0</v>
          </cell>
          <cell r="M66">
            <v>1107758.32</v>
          </cell>
          <cell r="N66">
            <v>1107758.32</v>
          </cell>
          <cell r="O66">
            <v>1107758.32</v>
          </cell>
          <cell r="P66">
            <v>1107758.32</v>
          </cell>
          <cell r="Q66">
            <v>1107758.32</v>
          </cell>
          <cell r="R66">
            <v>1107758.32</v>
          </cell>
          <cell r="S66">
            <v>1107758.32</v>
          </cell>
          <cell r="T66">
            <v>1107758.32</v>
          </cell>
          <cell r="U66">
            <v>1107758.32</v>
          </cell>
          <cell r="V66">
            <v>1107758.32</v>
          </cell>
          <cell r="W66">
            <v>1107758.32</v>
          </cell>
          <cell r="X66">
            <v>1107758.32</v>
          </cell>
          <cell r="Y66">
            <v>1107758.32</v>
          </cell>
          <cell r="Z66">
            <v>1107758.32</v>
          </cell>
          <cell r="AA66">
            <v>1107758.32</v>
          </cell>
          <cell r="AB66">
            <v>1107758.32</v>
          </cell>
          <cell r="AC66">
            <v>1107758.32</v>
          </cell>
          <cell r="AD66">
            <v>1107758.32</v>
          </cell>
          <cell r="AE66">
            <v>1107758.32</v>
          </cell>
          <cell r="AF66">
            <v>1107758.32</v>
          </cell>
          <cell r="AG66">
            <v>1107758.32</v>
          </cell>
          <cell r="AH66">
            <v>1107758.32</v>
          </cell>
          <cell r="AI66">
            <v>1107758.32</v>
          </cell>
          <cell r="AJ66">
            <v>1107758.32</v>
          </cell>
          <cell r="AK66">
            <v>1107758.32</v>
          </cell>
          <cell r="AM66">
            <v>1107758.32</v>
          </cell>
          <cell r="AN66">
            <v>0</v>
          </cell>
          <cell r="AO66">
            <v>0</v>
          </cell>
          <cell r="AP66">
            <v>0</v>
          </cell>
          <cell r="AQ66">
            <v>0</v>
          </cell>
          <cell r="AR66">
            <v>0</v>
          </cell>
          <cell r="AS66">
            <v>0</v>
          </cell>
          <cell r="AT66">
            <v>0</v>
          </cell>
          <cell r="AU66">
            <v>0</v>
          </cell>
          <cell r="AV66">
            <v>0</v>
          </cell>
          <cell r="AW66">
            <v>0</v>
          </cell>
          <cell r="AX66">
            <v>0</v>
          </cell>
          <cell r="AY66">
            <v>1107758.32</v>
          </cell>
          <cell r="AZ66">
            <v>0</v>
          </cell>
          <cell r="BA66">
            <v>0</v>
          </cell>
          <cell r="BB66">
            <v>0</v>
          </cell>
          <cell r="BC66">
            <v>0</v>
          </cell>
          <cell r="BD66">
            <v>0</v>
          </cell>
          <cell r="BE66">
            <v>0</v>
          </cell>
          <cell r="BF66">
            <v>0</v>
          </cell>
          <cell r="BG66">
            <v>0</v>
          </cell>
          <cell r="BH66">
            <v>0</v>
          </cell>
          <cell r="BI66">
            <v>0</v>
          </cell>
          <cell r="BJ66">
            <v>0</v>
          </cell>
          <cell r="BK66">
            <v>1107758.32</v>
          </cell>
        </row>
        <row r="67">
          <cell r="D67">
            <v>170200</v>
          </cell>
          <cell r="E67" t="str">
            <v>Leasehold Land</v>
          </cell>
          <cell r="F67">
            <v>150301000</v>
          </cell>
          <cell r="G67" t="str">
            <v>Leasehold Impr</v>
          </cell>
          <cell r="H67">
            <v>0</v>
          </cell>
          <cell r="I67" t="str">
            <v/>
          </cell>
          <cell r="J67">
            <v>0</v>
          </cell>
          <cell r="K67" t="str">
            <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D68">
            <v>170301</v>
          </cell>
          <cell r="E68" t="str">
            <v>Buildings</v>
          </cell>
          <cell r="F68">
            <v>150200000</v>
          </cell>
          <cell r="G68" t="str">
            <v>Buildings</v>
          </cell>
          <cell r="H68">
            <v>0</v>
          </cell>
          <cell r="I68" t="str">
            <v/>
          </cell>
          <cell r="J68">
            <v>0</v>
          </cell>
          <cell r="K68" t="str">
            <v/>
          </cell>
          <cell r="L68">
            <v>0</v>
          </cell>
          <cell r="M68">
            <v>29590637.09</v>
          </cell>
          <cell r="N68">
            <v>29590637.09</v>
          </cell>
          <cell r="O68">
            <v>29590637.09</v>
          </cell>
          <cell r="P68">
            <v>29590637.09</v>
          </cell>
          <cell r="Q68">
            <v>29590637.09</v>
          </cell>
          <cell r="R68">
            <v>29590637.09</v>
          </cell>
          <cell r="S68">
            <v>29590637.09</v>
          </cell>
          <cell r="T68">
            <v>29822037.09</v>
          </cell>
          <cell r="U68">
            <v>30786019.09</v>
          </cell>
          <cell r="V68">
            <v>30786019.09</v>
          </cell>
          <cell r="W68">
            <v>30786019.09</v>
          </cell>
          <cell r="X68">
            <v>504996419.43000001</v>
          </cell>
          <cell r="Y68">
            <v>504996419.43000001</v>
          </cell>
          <cell r="Z68">
            <v>504996419.43000001</v>
          </cell>
          <cell r="AA68">
            <v>504996419.43000001</v>
          </cell>
          <cell r="AB68">
            <v>570663060.39999998</v>
          </cell>
          <cell r="AC68">
            <v>570663060.39999998</v>
          </cell>
          <cell r="AD68">
            <v>570663060.39999998</v>
          </cell>
          <cell r="AE68">
            <v>570663060.39999998</v>
          </cell>
          <cell r="AF68">
            <v>570663060.39999998</v>
          </cell>
          <cell r="AG68">
            <v>531964907.56999999</v>
          </cell>
          <cell r="AH68">
            <v>531964907.56999999</v>
          </cell>
          <cell r="AI68">
            <v>551941817.26999998</v>
          </cell>
          <cell r="AJ68">
            <v>564760011.89999998</v>
          </cell>
          <cell r="AK68">
            <v>564760011.89999998</v>
          </cell>
          <cell r="AM68">
            <v>29590637.09</v>
          </cell>
          <cell r="AN68">
            <v>0</v>
          </cell>
          <cell r="AO68">
            <v>0</v>
          </cell>
          <cell r="AP68">
            <v>0</v>
          </cell>
          <cell r="AQ68">
            <v>0</v>
          </cell>
          <cell r="AR68">
            <v>0</v>
          </cell>
          <cell r="AS68">
            <v>0</v>
          </cell>
          <cell r="AT68">
            <v>231400</v>
          </cell>
          <cell r="AU68">
            <v>963982</v>
          </cell>
          <cell r="AV68">
            <v>0</v>
          </cell>
          <cell r="AW68">
            <v>0</v>
          </cell>
          <cell r="AX68">
            <v>474210400.34000003</v>
          </cell>
          <cell r="AY68">
            <v>504996419.43000001</v>
          </cell>
          <cell r="AZ68">
            <v>0</v>
          </cell>
          <cell r="BA68">
            <v>0</v>
          </cell>
          <cell r="BB68">
            <v>65666640.969999969</v>
          </cell>
          <cell r="BC68">
            <v>0</v>
          </cell>
          <cell r="BD68">
            <v>0</v>
          </cell>
          <cell r="BE68">
            <v>0</v>
          </cell>
          <cell r="BF68">
            <v>0</v>
          </cell>
          <cell r="BG68">
            <v>-38698152.829999983</v>
          </cell>
          <cell r="BH68">
            <v>0</v>
          </cell>
          <cell r="BI68">
            <v>19976909.699999988</v>
          </cell>
          <cell r="BJ68">
            <v>12818194.629999995</v>
          </cell>
          <cell r="BK68">
            <v>564760011.89999998</v>
          </cell>
        </row>
        <row r="69">
          <cell r="D69" t="str">
            <v>170501.M&amp;E</v>
          </cell>
          <cell r="E69" t="str">
            <v>Machinery &amp; Equipment</v>
          </cell>
          <cell r="F69">
            <v>150500000</v>
          </cell>
          <cell r="G69" t="str">
            <v>Machinery &amp; Equipment</v>
          </cell>
          <cell r="H69">
            <v>0</v>
          </cell>
          <cell r="I69" t="str">
            <v/>
          </cell>
          <cell r="J69">
            <v>0</v>
          </cell>
          <cell r="K69" t="str">
            <v/>
          </cell>
          <cell r="L69">
            <v>0</v>
          </cell>
          <cell r="M69">
            <v>204702670.69</v>
          </cell>
          <cell r="N69">
            <v>205305026.69</v>
          </cell>
          <cell r="O69">
            <v>239360152.02000001</v>
          </cell>
          <cell r="P69">
            <v>240704757.15000001</v>
          </cell>
          <cell r="Q69">
            <v>240784687.27000001</v>
          </cell>
          <cell r="R69">
            <v>240852087.27000001</v>
          </cell>
          <cell r="S69">
            <v>238053252.16999999</v>
          </cell>
          <cell r="T69">
            <v>238053252.16999999</v>
          </cell>
          <cell r="U69">
            <v>238053252.16999999</v>
          </cell>
          <cell r="V69">
            <v>238066378.16999999</v>
          </cell>
          <cell r="W69">
            <v>238066378.16999999</v>
          </cell>
          <cell r="X69">
            <v>1776756061.5999999</v>
          </cell>
          <cell r="Y69">
            <v>1776973826.5999999</v>
          </cell>
          <cell r="Z69">
            <v>1777117871.5999999</v>
          </cell>
          <cell r="AA69">
            <v>1777291022.0999999</v>
          </cell>
          <cell r="AB69">
            <v>1777291022.0999999</v>
          </cell>
          <cell r="AC69">
            <v>1777291022.0999999</v>
          </cell>
          <cell r="AD69">
            <v>1777291022.0999999</v>
          </cell>
          <cell r="AE69">
            <v>1777291022.0999999</v>
          </cell>
          <cell r="AF69">
            <v>1778587070.0999999</v>
          </cell>
          <cell r="AG69">
            <v>1807460753.6199999</v>
          </cell>
          <cell r="AH69">
            <v>1807482237.0899999</v>
          </cell>
          <cell r="AI69">
            <v>1807482237.0899999</v>
          </cell>
          <cell r="AJ69">
            <v>1807482237.0899999</v>
          </cell>
          <cell r="AK69">
            <v>1807482237.0899999</v>
          </cell>
          <cell r="AM69">
            <v>204702670.69</v>
          </cell>
          <cell r="AN69">
            <v>602356</v>
          </cell>
          <cell r="AO69">
            <v>34055125.330000013</v>
          </cell>
          <cell r="AP69">
            <v>1344605.1299999952</v>
          </cell>
          <cell r="AQ69">
            <v>79930.120000004768</v>
          </cell>
          <cell r="AR69">
            <v>67400</v>
          </cell>
          <cell r="AS69">
            <v>-2798835.1000000238</v>
          </cell>
          <cell r="AT69">
            <v>0</v>
          </cell>
          <cell r="AU69">
            <v>0</v>
          </cell>
          <cell r="AV69">
            <v>13126</v>
          </cell>
          <cell r="AW69">
            <v>0</v>
          </cell>
          <cell r="AX69">
            <v>1538689683.4299998</v>
          </cell>
          <cell r="AY69">
            <v>1776973826.5999999</v>
          </cell>
          <cell r="AZ69">
            <v>144045</v>
          </cell>
          <cell r="BA69">
            <v>173150.5</v>
          </cell>
          <cell r="BB69">
            <v>0</v>
          </cell>
          <cell r="BC69">
            <v>0</v>
          </cell>
          <cell r="BD69">
            <v>0</v>
          </cell>
          <cell r="BE69">
            <v>0</v>
          </cell>
          <cell r="BF69">
            <v>1296048</v>
          </cell>
          <cell r="BG69">
            <v>28873683.519999981</v>
          </cell>
          <cell r="BH69">
            <v>21483.47000002861</v>
          </cell>
          <cell r="BI69">
            <v>0</v>
          </cell>
          <cell r="BJ69">
            <v>0</v>
          </cell>
          <cell r="BK69">
            <v>1807482237.0899999</v>
          </cell>
        </row>
        <row r="70">
          <cell r="D70" t="str">
            <v>170501.OFFICE</v>
          </cell>
          <cell r="E70" t="str">
            <v>M&amp;E Office Equipment</v>
          </cell>
          <cell r="F70">
            <v>150512000</v>
          </cell>
          <cell r="G70" t="str">
            <v>Furniture &amp; Fixtures</v>
          </cell>
          <cell r="H70">
            <v>0</v>
          </cell>
          <cell r="I70" t="str">
            <v/>
          </cell>
          <cell r="J70">
            <v>0</v>
          </cell>
          <cell r="K70" t="str">
            <v/>
          </cell>
          <cell r="L70">
            <v>0</v>
          </cell>
          <cell r="M70">
            <v>635451.72</v>
          </cell>
          <cell r="N70">
            <v>652973.72</v>
          </cell>
          <cell r="O70">
            <v>652973.72</v>
          </cell>
          <cell r="P70">
            <v>652973.72</v>
          </cell>
          <cell r="Q70">
            <v>652973.72</v>
          </cell>
          <cell r="R70">
            <v>652973.72</v>
          </cell>
          <cell r="S70">
            <v>652973.72</v>
          </cell>
          <cell r="T70">
            <v>712473.72</v>
          </cell>
          <cell r="U70">
            <v>712473.72</v>
          </cell>
          <cell r="V70">
            <v>712473.72</v>
          </cell>
          <cell r="W70">
            <v>712473.72</v>
          </cell>
          <cell r="X70">
            <v>700261.72</v>
          </cell>
          <cell r="Y70">
            <v>700261.72</v>
          </cell>
          <cell r="Z70">
            <v>700261.72</v>
          </cell>
          <cell r="AA70">
            <v>700261.72</v>
          </cell>
          <cell r="AB70">
            <v>700261.72</v>
          </cell>
          <cell r="AC70">
            <v>700261.72</v>
          </cell>
          <cell r="AD70">
            <v>505125.72</v>
          </cell>
          <cell r="AE70">
            <v>505125.72</v>
          </cell>
          <cell r="AF70">
            <v>505125.72</v>
          </cell>
          <cell r="AG70">
            <v>651855.72</v>
          </cell>
          <cell r="AH70">
            <v>651855.72</v>
          </cell>
          <cell r="AI70">
            <v>668183.15</v>
          </cell>
          <cell r="AJ70">
            <v>668183.15</v>
          </cell>
          <cell r="AK70">
            <v>668183.15</v>
          </cell>
          <cell r="AM70">
            <v>635451.72</v>
          </cell>
          <cell r="AN70">
            <v>17522</v>
          </cell>
          <cell r="AO70">
            <v>0</v>
          </cell>
          <cell r="AP70">
            <v>0</v>
          </cell>
          <cell r="AQ70">
            <v>0</v>
          </cell>
          <cell r="AR70">
            <v>0</v>
          </cell>
          <cell r="AS70">
            <v>0</v>
          </cell>
          <cell r="AT70">
            <v>59500</v>
          </cell>
          <cell r="AU70">
            <v>0</v>
          </cell>
          <cell r="AV70">
            <v>0</v>
          </cell>
          <cell r="AW70">
            <v>0</v>
          </cell>
          <cell r="AX70">
            <v>-12212</v>
          </cell>
          <cell r="AY70">
            <v>700261.72</v>
          </cell>
          <cell r="AZ70">
            <v>0</v>
          </cell>
          <cell r="BA70">
            <v>0</v>
          </cell>
          <cell r="BB70">
            <v>0</v>
          </cell>
          <cell r="BC70">
            <v>0</v>
          </cell>
          <cell r="BD70">
            <v>-195136</v>
          </cell>
          <cell r="BE70">
            <v>0</v>
          </cell>
          <cell r="BF70">
            <v>0</v>
          </cell>
          <cell r="BG70">
            <v>146730</v>
          </cell>
          <cell r="BH70">
            <v>0</v>
          </cell>
          <cell r="BI70">
            <v>16327.430000000051</v>
          </cell>
          <cell r="BJ70">
            <v>0</v>
          </cell>
          <cell r="BK70">
            <v>668183.15</v>
          </cell>
        </row>
        <row r="71">
          <cell r="D71" t="str">
            <v>170501.OTH</v>
          </cell>
          <cell r="E71" t="str">
            <v>M&amp;E Other Assets</v>
          </cell>
          <cell r="F71">
            <v>150500000</v>
          </cell>
          <cell r="G71" t="str">
            <v>Machinery &amp; Equipment</v>
          </cell>
          <cell r="H71">
            <v>0</v>
          </cell>
          <cell r="I71" t="str">
            <v/>
          </cell>
          <cell r="J71">
            <v>0</v>
          </cell>
          <cell r="K71" t="str">
            <v/>
          </cell>
          <cell r="L71">
            <v>0</v>
          </cell>
          <cell r="M71">
            <v>12163614.17</v>
          </cell>
          <cell r="N71">
            <v>11941135.369999999</v>
          </cell>
          <cell r="O71">
            <v>11941135.369999999</v>
          </cell>
          <cell r="P71">
            <v>11941135.369999999</v>
          </cell>
          <cell r="Q71">
            <v>12008535.369999999</v>
          </cell>
          <cell r="R71">
            <v>11941135.369999999</v>
          </cell>
          <cell r="S71">
            <v>11724822.869999999</v>
          </cell>
          <cell r="T71">
            <v>11724822.869999999</v>
          </cell>
          <cell r="U71">
            <v>11724822.869999999</v>
          </cell>
          <cell r="V71">
            <v>11724822.869999999</v>
          </cell>
          <cell r="W71">
            <v>11724822.869999999</v>
          </cell>
          <cell r="X71">
            <v>11654594.27</v>
          </cell>
          <cell r="Y71">
            <v>11654594.27</v>
          </cell>
          <cell r="Z71">
            <v>11654594.27</v>
          </cell>
          <cell r="AA71">
            <v>11713094.27</v>
          </cell>
          <cell r="AB71">
            <v>11713094.27</v>
          </cell>
          <cell r="AC71">
            <v>13765002.27</v>
          </cell>
          <cell r="AD71">
            <v>13089503.630000001</v>
          </cell>
          <cell r="AE71">
            <v>13089503.630000001</v>
          </cell>
          <cell r="AF71">
            <v>13089503.630000001</v>
          </cell>
          <cell r="AG71">
            <v>13305816.15</v>
          </cell>
          <cell r="AH71">
            <v>13394040.15</v>
          </cell>
          <cell r="AI71">
            <v>13504040.130000001</v>
          </cell>
          <cell r="AJ71">
            <v>13510040.130000001</v>
          </cell>
          <cell r="AK71">
            <v>13510040.130000001</v>
          </cell>
          <cell r="AM71">
            <v>12163614.17</v>
          </cell>
          <cell r="AN71">
            <v>-222478.80000000075</v>
          </cell>
          <cell r="AO71">
            <v>0</v>
          </cell>
          <cell r="AP71">
            <v>0</v>
          </cell>
          <cell r="AQ71">
            <v>67400</v>
          </cell>
          <cell r="AR71">
            <v>-67400</v>
          </cell>
          <cell r="AS71">
            <v>-216312.5</v>
          </cell>
          <cell r="AT71">
            <v>0</v>
          </cell>
          <cell r="AU71">
            <v>0</v>
          </cell>
          <cell r="AV71">
            <v>0</v>
          </cell>
          <cell r="AW71">
            <v>0</v>
          </cell>
          <cell r="AX71">
            <v>-70228.599999999627</v>
          </cell>
          <cell r="AY71">
            <v>11654594.27</v>
          </cell>
          <cell r="AZ71">
            <v>0</v>
          </cell>
          <cell r="BA71">
            <v>58500</v>
          </cell>
          <cell r="BB71">
            <v>0</v>
          </cell>
          <cell r="BC71">
            <v>2051908</v>
          </cell>
          <cell r="BD71">
            <v>-675498.63999999873</v>
          </cell>
          <cell r="BE71">
            <v>0</v>
          </cell>
          <cell r="BF71">
            <v>0</v>
          </cell>
          <cell r="BG71">
            <v>216312.51999999955</v>
          </cell>
          <cell r="BH71">
            <v>88224</v>
          </cell>
          <cell r="BI71">
            <v>109999.98000000045</v>
          </cell>
          <cell r="BJ71">
            <v>6000</v>
          </cell>
          <cell r="BK71">
            <v>13510040.130000001</v>
          </cell>
        </row>
        <row r="72">
          <cell r="D72" t="str">
            <v>170501.WELL</v>
          </cell>
          <cell r="E72" t="str">
            <v>M&amp;E Tubewell &amp; Reservo</v>
          </cell>
          <cell r="F72">
            <v>150500000</v>
          </cell>
          <cell r="G72" t="str">
            <v>Machinery &amp; Equipment</v>
          </cell>
          <cell r="H72">
            <v>0</v>
          </cell>
          <cell r="I72" t="str">
            <v/>
          </cell>
          <cell r="J72">
            <v>0</v>
          </cell>
          <cell r="K72" t="str">
            <v/>
          </cell>
          <cell r="L72">
            <v>0</v>
          </cell>
          <cell r="M72">
            <v>1972354</v>
          </cell>
          <cell r="N72">
            <v>1972354</v>
          </cell>
          <cell r="O72">
            <v>1972354</v>
          </cell>
          <cell r="P72">
            <v>1972354</v>
          </cell>
          <cell r="Q72">
            <v>1972354</v>
          </cell>
          <cell r="R72">
            <v>1972354</v>
          </cell>
          <cell r="S72">
            <v>1972354</v>
          </cell>
          <cell r="T72">
            <v>1972354</v>
          </cell>
          <cell r="U72">
            <v>1972354</v>
          </cell>
          <cell r="V72">
            <v>1972354</v>
          </cell>
          <cell r="W72">
            <v>1972354</v>
          </cell>
          <cell r="X72">
            <v>1972354</v>
          </cell>
          <cell r="Y72">
            <v>1972354</v>
          </cell>
          <cell r="Z72">
            <v>1972354</v>
          </cell>
          <cell r="AA72">
            <v>1972354</v>
          </cell>
          <cell r="AB72">
            <v>1972354</v>
          </cell>
          <cell r="AC72">
            <v>1972354</v>
          </cell>
          <cell r="AD72">
            <v>1972354</v>
          </cell>
          <cell r="AE72">
            <v>1972354</v>
          </cell>
          <cell r="AF72">
            <v>1972354</v>
          </cell>
          <cell r="AG72">
            <v>1972354</v>
          </cell>
          <cell r="AH72">
            <v>1972354</v>
          </cell>
          <cell r="AI72">
            <v>1972354</v>
          </cell>
          <cell r="AJ72">
            <v>1972354</v>
          </cell>
          <cell r="AK72">
            <v>1972354</v>
          </cell>
          <cell r="AM72">
            <v>1972354</v>
          </cell>
          <cell r="AN72">
            <v>0</v>
          </cell>
          <cell r="AO72">
            <v>0</v>
          </cell>
          <cell r="AP72">
            <v>0</v>
          </cell>
          <cell r="AQ72">
            <v>0</v>
          </cell>
          <cell r="AR72">
            <v>0</v>
          </cell>
          <cell r="AS72">
            <v>0</v>
          </cell>
          <cell r="AT72">
            <v>0</v>
          </cell>
          <cell r="AU72">
            <v>0</v>
          </cell>
          <cell r="AV72">
            <v>0</v>
          </cell>
          <cell r="AW72">
            <v>0</v>
          </cell>
          <cell r="AX72">
            <v>0</v>
          </cell>
          <cell r="AY72">
            <v>1972354</v>
          </cell>
          <cell r="AZ72">
            <v>0</v>
          </cell>
          <cell r="BA72">
            <v>0</v>
          </cell>
          <cell r="BB72">
            <v>0</v>
          </cell>
          <cell r="BC72">
            <v>0</v>
          </cell>
          <cell r="BD72">
            <v>0</v>
          </cell>
          <cell r="BE72">
            <v>0</v>
          </cell>
          <cell r="BF72">
            <v>0</v>
          </cell>
          <cell r="BG72">
            <v>0</v>
          </cell>
          <cell r="BH72">
            <v>0</v>
          </cell>
          <cell r="BI72">
            <v>0</v>
          </cell>
          <cell r="BJ72">
            <v>0</v>
          </cell>
          <cell r="BK72">
            <v>1972354</v>
          </cell>
        </row>
        <row r="73">
          <cell r="D73">
            <v>170601</v>
          </cell>
          <cell r="E73" t="str">
            <v>Furniture &amp; Fittings</v>
          </cell>
          <cell r="F73">
            <v>150512000</v>
          </cell>
          <cell r="G73" t="str">
            <v>Furniture &amp; Fixtures</v>
          </cell>
          <cell r="H73">
            <v>0</v>
          </cell>
          <cell r="I73" t="str">
            <v/>
          </cell>
          <cell r="J73">
            <v>0</v>
          </cell>
          <cell r="K73" t="str">
            <v/>
          </cell>
          <cell r="L73">
            <v>0</v>
          </cell>
          <cell r="M73">
            <v>2155249.16</v>
          </cell>
          <cell r="N73">
            <v>2104919.75</v>
          </cell>
          <cell r="O73">
            <v>2104919.75</v>
          </cell>
          <cell r="P73">
            <v>2104919.75</v>
          </cell>
          <cell r="Q73">
            <v>2195919.75</v>
          </cell>
          <cell r="R73">
            <v>2195919.75</v>
          </cell>
          <cell r="S73">
            <v>2270919.75</v>
          </cell>
          <cell r="T73">
            <v>2270919.75</v>
          </cell>
          <cell r="U73">
            <v>2350519.75</v>
          </cell>
          <cell r="V73">
            <v>2350519.75</v>
          </cell>
          <cell r="W73">
            <v>2350519.75</v>
          </cell>
          <cell r="X73">
            <v>2379690.75</v>
          </cell>
          <cell r="Y73">
            <v>2444736.75</v>
          </cell>
          <cell r="Z73">
            <v>2456936.75</v>
          </cell>
          <cell r="AA73">
            <v>2456936.75</v>
          </cell>
          <cell r="AB73">
            <v>2456936.75</v>
          </cell>
          <cell r="AC73">
            <v>2456936.75</v>
          </cell>
          <cell r="AD73">
            <v>2547286.75</v>
          </cell>
          <cell r="AE73">
            <v>2547286.75</v>
          </cell>
          <cell r="AF73">
            <v>2566136.2799999998</v>
          </cell>
          <cell r="AG73">
            <v>2875242.28</v>
          </cell>
          <cell r="AH73">
            <v>2875242.28</v>
          </cell>
          <cell r="AI73">
            <v>2875242.28</v>
          </cell>
          <cell r="AJ73">
            <v>3411744.78</v>
          </cell>
          <cell r="AK73">
            <v>3411744.78</v>
          </cell>
          <cell r="AM73">
            <v>2155249.16</v>
          </cell>
          <cell r="AN73">
            <v>-50329.410000000149</v>
          </cell>
          <cell r="AO73">
            <v>0</v>
          </cell>
          <cell r="AP73">
            <v>0</v>
          </cell>
          <cell r="AQ73">
            <v>91000</v>
          </cell>
          <cell r="AR73">
            <v>0</v>
          </cell>
          <cell r="AS73">
            <v>75000</v>
          </cell>
          <cell r="AT73">
            <v>0</v>
          </cell>
          <cell r="AU73">
            <v>79600</v>
          </cell>
          <cell r="AV73">
            <v>0</v>
          </cell>
          <cell r="AW73">
            <v>0</v>
          </cell>
          <cell r="AX73">
            <v>29171</v>
          </cell>
          <cell r="AY73">
            <v>2444736.75</v>
          </cell>
          <cell r="AZ73">
            <v>12200</v>
          </cell>
          <cell r="BA73">
            <v>0</v>
          </cell>
          <cell r="BB73">
            <v>0</v>
          </cell>
          <cell r="BC73">
            <v>0</v>
          </cell>
          <cell r="BD73">
            <v>90350</v>
          </cell>
          <cell r="BE73">
            <v>0</v>
          </cell>
          <cell r="BF73">
            <v>18849.529999999795</v>
          </cell>
          <cell r="BG73">
            <v>309106</v>
          </cell>
          <cell r="BH73">
            <v>0</v>
          </cell>
          <cell r="BI73">
            <v>0</v>
          </cell>
          <cell r="BJ73">
            <v>536502.5</v>
          </cell>
          <cell r="BK73">
            <v>3411744.78</v>
          </cell>
        </row>
        <row r="74">
          <cell r="D74">
            <v>170602</v>
          </cell>
          <cell r="E74" t="str">
            <v>Silver Coins</v>
          </cell>
          <cell r="F74">
            <v>105920000</v>
          </cell>
          <cell r="G74" t="str">
            <v>Cash Equivalents - Non US Currency</v>
          </cell>
          <cell r="H74">
            <v>0</v>
          </cell>
          <cell r="I74" t="str">
            <v/>
          </cell>
          <cell r="J74">
            <v>0</v>
          </cell>
          <cell r="K74" t="str">
            <v/>
          </cell>
          <cell r="L74">
            <v>0</v>
          </cell>
          <cell r="M74">
            <v>75786.100000000006</v>
          </cell>
          <cell r="N74">
            <v>75786.100000000006</v>
          </cell>
          <cell r="O74">
            <v>75786.100000000006</v>
          </cell>
          <cell r="P74">
            <v>75786.100000000006</v>
          </cell>
          <cell r="Q74">
            <v>75786.100000000006</v>
          </cell>
          <cell r="R74">
            <v>75786.100000000006</v>
          </cell>
          <cell r="S74">
            <v>75786.100000000006</v>
          </cell>
          <cell r="T74">
            <v>75786.100000000006</v>
          </cell>
          <cell r="U74">
            <v>75786.100000000006</v>
          </cell>
          <cell r="V74">
            <v>75786.100000000006</v>
          </cell>
          <cell r="W74">
            <v>85686.1</v>
          </cell>
          <cell r="X74">
            <v>85686.1</v>
          </cell>
          <cell r="Y74">
            <v>85686.1</v>
          </cell>
          <cell r="Z74">
            <v>85686.1</v>
          </cell>
          <cell r="AA74">
            <v>85686.1</v>
          </cell>
          <cell r="AB74">
            <v>85686.1</v>
          </cell>
          <cell r="AC74">
            <v>85686.1</v>
          </cell>
          <cell r="AD74">
            <v>85686.1</v>
          </cell>
          <cell r="AE74">
            <v>85686.1</v>
          </cell>
          <cell r="AF74">
            <v>85686.1</v>
          </cell>
          <cell r="AG74">
            <v>85686.1</v>
          </cell>
          <cell r="AH74">
            <v>85686.1</v>
          </cell>
          <cell r="AI74">
            <v>96686.1</v>
          </cell>
          <cell r="AJ74">
            <v>96686.1</v>
          </cell>
          <cell r="AK74">
            <v>96686.1</v>
          </cell>
          <cell r="AM74">
            <v>75786.100000000006</v>
          </cell>
          <cell r="AN74">
            <v>0</v>
          </cell>
          <cell r="AO74">
            <v>0</v>
          </cell>
          <cell r="AP74">
            <v>0</v>
          </cell>
          <cell r="AQ74">
            <v>0</v>
          </cell>
          <cell r="AR74">
            <v>0</v>
          </cell>
          <cell r="AS74">
            <v>0</v>
          </cell>
          <cell r="AT74">
            <v>0</v>
          </cell>
          <cell r="AU74">
            <v>0</v>
          </cell>
          <cell r="AV74">
            <v>0</v>
          </cell>
          <cell r="AW74">
            <v>9900</v>
          </cell>
          <cell r="AX74">
            <v>0</v>
          </cell>
          <cell r="AY74">
            <v>85686.1</v>
          </cell>
          <cell r="AZ74">
            <v>0</v>
          </cell>
          <cell r="BA74">
            <v>0</v>
          </cell>
          <cell r="BB74">
            <v>0</v>
          </cell>
          <cell r="BC74">
            <v>0</v>
          </cell>
          <cell r="BD74">
            <v>0</v>
          </cell>
          <cell r="BE74">
            <v>0</v>
          </cell>
          <cell r="BF74">
            <v>0</v>
          </cell>
          <cell r="BG74">
            <v>0</v>
          </cell>
          <cell r="BH74">
            <v>0</v>
          </cell>
          <cell r="BI74">
            <v>11000</v>
          </cell>
          <cell r="BJ74">
            <v>0</v>
          </cell>
          <cell r="BK74">
            <v>96686.1</v>
          </cell>
        </row>
        <row r="75">
          <cell r="D75" t="str">
            <v>170701.FORK</v>
          </cell>
          <cell r="E75" t="str">
            <v>Forklifts</v>
          </cell>
          <cell r="F75">
            <v>150500000</v>
          </cell>
          <cell r="G75" t="str">
            <v>Machinery &amp; Equipment</v>
          </cell>
          <cell r="H75">
            <v>0</v>
          </cell>
          <cell r="I75" t="str">
            <v/>
          </cell>
          <cell r="J75">
            <v>0</v>
          </cell>
          <cell r="K75" t="str">
            <v/>
          </cell>
          <cell r="L75">
            <v>0</v>
          </cell>
          <cell r="M75">
            <v>11219659.460000001</v>
          </cell>
          <cell r="N75">
            <v>11219659.460000001</v>
          </cell>
          <cell r="O75">
            <v>11219659.460000001</v>
          </cell>
          <cell r="P75">
            <v>11219659.460000001</v>
          </cell>
          <cell r="Q75">
            <v>11219659.460000001</v>
          </cell>
          <cell r="R75">
            <v>11219659.460000001</v>
          </cell>
          <cell r="S75">
            <v>11219659.460000001</v>
          </cell>
          <cell r="T75">
            <v>11219659.460000001</v>
          </cell>
          <cell r="U75">
            <v>11219659.460000001</v>
          </cell>
          <cell r="V75">
            <v>11219659.460000001</v>
          </cell>
          <cell r="W75">
            <v>11219659.460000001</v>
          </cell>
          <cell r="X75">
            <v>17511871.100000001</v>
          </cell>
          <cell r="Y75">
            <v>17620531.100000001</v>
          </cell>
          <cell r="Z75">
            <v>17511871.100000001</v>
          </cell>
          <cell r="AA75">
            <v>17511871.100000001</v>
          </cell>
          <cell r="AB75">
            <v>21908807.190000001</v>
          </cell>
          <cell r="AC75">
            <v>21908807.190000001</v>
          </cell>
          <cell r="AD75">
            <v>21908807.190000001</v>
          </cell>
          <cell r="AE75">
            <v>21908807.190000001</v>
          </cell>
          <cell r="AF75">
            <v>21908807.190000001</v>
          </cell>
          <cell r="AG75">
            <v>21908807.190000001</v>
          </cell>
          <cell r="AH75">
            <v>21908807.190000001</v>
          </cell>
          <cell r="AI75">
            <v>21908807.190000001</v>
          </cell>
          <cell r="AJ75">
            <v>21908807.190000001</v>
          </cell>
          <cell r="AK75">
            <v>21908807.190000001</v>
          </cell>
          <cell r="AM75">
            <v>11219659.460000001</v>
          </cell>
          <cell r="AN75">
            <v>0</v>
          </cell>
          <cell r="AO75">
            <v>0</v>
          </cell>
          <cell r="AP75">
            <v>0</v>
          </cell>
          <cell r="AQ75">
            <v>0</v>
          </cell>
          <cell r="AR75">
            <v>0</v>
          </cell>
          <cell r="AS75">
            <v>0</v>
          </cell>
          <cell r="AT75">
            <v>0</v>
          </cell>
          <cell r="AU75">
            <v>0</v>
          </cell>
          <cell r="AV75">
            <v>0</v>
          </cell>
          <cell r="AW75">
            <v>0</v>
          </cell>
          <cell r="AX75">
            <v>6292211.6400000006</v>
          </cell>
          <cell r="AY75">
            <v>17620531.100000001</v>
          </cell>
          <cell r="AZ75">
            <v>-108660</v>
          </cell>
          <cell r="BA75">
            <v>0</v>
          </cell>
          <cell r="BB75">
            <v>4396936.09</v>
          </cell>
          <cell r="BC75">
            <v>0</v>
          </cell>
          <cell r="BD75">
            <v>0</v>
          </cell>
          <cell r="BE75">
            <v>0</v>
          </cell>
          <cell r="BF75">
            <v>0</v>
          </cell>
          <cell r="BG75">
            <v>0</v>
          </cell>
          <cell r="BH75">
            <v>0</v>
          </cell>
          <cell r="BI75">
            <v>0</v>
          </cell>
          <cell r="BJ75">
            <v>0</v>
          </cell>
          <cell r="BK75">
            <v>21908807.190000001</v>
          </cell>
        </row>
        <row r="76">
          <cell r="D76" t="str">
            <v>170701.VEHI</v>
          </cell>
          <cell r="E76" t="str">
            <v>Automobiles</v>
          </cell>
          <cell r="F76">
            <v>150509000</v>
          </cell>
          <cell r="G76" t="str">
            <v>Automobiles/trucks</v>
          </cell>
          <cell r="H76">
            <v>0</v>
          </cell>
          <cell r="I76" t="str">
            <v/>
          </cell>
          <cell r="J76">
            <v>0</v>
          </cell>
          <cell r="K76" t="str">
            <v/>
          </cell>
          <cell r="L76">
            <v>0</v>
          </cell>
          <cell r="M76">
            <v>1022175.2</v>
          </cell>
          <cell r="N76">
            <v>1022175.2</v>
          </cell>
          <cell r="O76">
            <v>1022175.2</v>
          </cell>
          <cell r="P76">
            <v>1022175.2</v>
          </cell>
          <cell r="Q76">
            <v>5491201.75</v>
          </cell>
          <cell r="R76">
            <v>5491201.75</v>
          </cell>
          <cell r="S76">
            <v>5491201.75</v>
          </cell>
          <cell r="T76">
            <v>5491201.75</v>
          </cell>
          <cell r="U76">
            <v>5839785.75</v>
          </cell>
          <cell r="V76">
            <v>5839785.75</v>
          </cell>
          <cell r="W76">
            <v>5839785.75</v>
          </cell>
          <cell r="X76">
            <v>5839785.75</v>
          </cell>
          <cell r="Y76">
            <v>5839785.75</v>
          </cell>
          <cell r="Z76">
            <v>6137130.8799999999</v>
          </cell>
          <cell r="AA76">
            <v>6137130.8799999999</v>
          </cell>
          <cell r="AB76">
            <v>6137130.8799999999</v>
          </cell>
          <cell r="AC76">
            <v>6137130.8799999999</v>
          </cell>
          <cell r="AD76">
            <v>6137130.8799999999</v>
          </cell>
          <cell r="AE76">
            <v>6137130.8799999999</v>
          </cell>
          <cell r="AF76">
            <v>6137130.8799999999</v>
          </cell>
          <cell r="AG76">
            <v>6137130.8799999999</v>
          </cell>
          <cell r="AH76">
            <v>6137130.8799999999</v>
          </cell>
          <cell r="AI76">
            <v>6137130.8799999999</v>
          </cell>
          <cell r="AJ76">
            <v>6137130.8799999999</v>
          </cell>
          <cell r="AK76">
            <v>6137130.8799999999</v>
          </cell>
          <cell r="AM76">
            <v>1022175.2</v>
          </cell>
          <cell r="AN76">
            <v>0</v>
          </cell>
          <cell r="AO76">
            <v>0</v>
          </cell>
          <cell r="AP76">
            <v>0</v>
          </cell>
          <cell r="AQ76">
            <v>4469026.55</v>
          </cell>
          <cell r="AR76">
            <v>0</v>
          </cell>
          <cell r="AS76">
            <v>0</v>
          </cell>
          <cell r="AT76">
            <v>0</v>
          </cell>
          <cell r="AU76">
            <v>348584</v>
          </cell>
          <cell r="AV76">
            <v>0</v>
          </cell>
          <cell r="AW76">
            <v>0</v>
          </cell>
          <cell r="AX76">
            <v>0</v>
          </cell>
          <cell r="AY76">
            <v>5839785.75</v>
          </cell>
          <cell r="AZ76">
            <v>297345.12999999989</v>
          </cell>
          <cell r="BA76">
            <v>0</v>
          </cell>
          <cell r="BB76">
            <v>0</v>
          </cell>
          <cell r="BC76">
            <v>0</v>
          </cell>
          <cell r="BD76">
            <v>0</v>
          </cell>
          <cell r="BE76">
            <v>0</v>
          </cell>
          <cell r="BF76">
            <v>0</v>
          </cell>
          <cell r="BG76">
            <v>0</v>
          </cell>
          <cell r="BH76">
            <v>0</v>
          </cell>
          <cell r="BI76">
            <v>0</v>
          </cell>
          <cell r="BJ76">
            <v>0</v>
          </cell>
          <cell r="BK76">
            <v>6137130.8799999999</v>
          </cell>
        </row>
        <row r="77">
          <cell r="D77" t="str">
            <v>170901.HARD</v>
          </cell>
          <cell r="E77" t="str">
            <v>Computer Hardware</v>
          </cell>
          <cell r="F77">
            <v>150601000</v>
          </cell>
          <cell r="G77" t="str">
            <v>Computer equipment</v>
          </cell>
          <cell r="H77">
            <v>0</v>
          </cell>
          <cell r="I77" t="str">
            <v/>
          </cell>
          <cell r="J77">
            <v>0</v>
          </cell>
          <cell r="K77" t="str">
            <v/>
          </cell>
          <cell r="L77">
            <v>0</v>
          </cell>
          <cell r="M77">
            <v>1717946.92</v>
          </cell>
          <cell r="N77">
            <v>1631050.56</v>
          </cell>
          <cell r="O77">
            <v>1631050.56</v>
          </cell>
          <cell r="P77">
            <v>1631050.56</v>
          </cell>
          <cell r="Q77">
            <v>1631050.56</v>
          </cell>
          <cell r="R77">
            <v>1631050.56</v>
          </cell>
          <cell r="S77">
            <v>1631050.56</v>
          </cell>
          <cell r="T77">
            <v>1631050.56</v>
          </cell>
          <cell r="U77">
            <v>1631050.56</v>
          </cell>
          <cell r="V77">
            <v>1631050.56</v>
          </cell>
          <cell r="W77">
            <v>1631050.56</v>
          </cell>
          <cell r="X77">
            <v>1643262.56</v>
          </cell>
          <cell r="Y77">
            <v>1643262.56</v>
          </cell>
          <cell r="Z77">
            <v>1643262.56</v>
          </cell>
          <cell r="AA77">
            <v>1643262.56</v>
          </cell>
          <cell r="AB77">
            <v>1643262.56</v>
          </cell>
          <cell r="AC77">
            <v>1643262.56</v>
          </cell>
          <cell r="AD77">
            <v>1648494.64</v>
          </cell>
          <cell r="AE77">
            <v>7340903.2000000002</v>
          </cell>
          <cell r="AF77">
            <v>7340903.2000000002</v>
          </cell>
          <cell r="AG77">
            <v>8169428.8799999999</v>
          </cell>
          <cell r="AH77">
            <v>8169428.8799999999</v>
          </cell>
          <cell r="AI77">
            <v>8391428.8800000008</v>
          </cell>
          <cell r="AJ77">
            <v>8391428.8800000008</v>
          </cell>
          <cell r="AK77">
            <v>8391428.8800000008</v>
          </cell>
          <cell r="AM77">
            <v>1717946.92</v>
          </cell>
          <cell r="AN77">
            <v>-86896.35999999987</v>
          </cell>
          <cell r="AO77">
            <v>0</v>
          </cell>
          <cell r="AP77">
            <v>0</v>
          </cell>
          <cell r="AQ77">
            <v>0</v>
          </cell>
          <cell r="AR77">
            <v>0</v>
          </cell>
          <cell r="AS77">
            <v>0</v>
          </cell>
          <cell r="AT77">
            <v>0</v>
          </cell>
          <cell r="AU77">
            <v>0</v>
          </cell>
          <cell r="AV77">
            <v>0</v>
          </cell>
          <cell r="AW77">
            <v>0</v>
          </cell>
          <cell r="AX77">
            <v>12212</v>
          </cell>
          <cell r="AY77">
            <v>1643262.56</v>
          </cell>
          <cell r="AZ77">
            <v>0</v>
          </cell>
          <cell r="BA77">
            <v>0</v>
          </cell>
          <cell r="BB77">
            <v>0</v>
          </cell>
          <cell r="BC77">
            <v>0</v>
          </cell>
          <cell r="BD77">
            <v>5232.0799999998417</v>
          </cell>
          <cell r="BE77">
            <v>5692408.5600000005</v>
          </cell>
          <cell r="BF77">
            <v>0</v>
          </cell>
          <cell r="BG77">
            <v>828525.6799999997</v>
          </cell>
          <cell r="BH77">
            <v>0</v>
          </cell>
          <cell r="BI77">
            <v>222000.00000000093</v>
          </cell>
          <cell r="BJ77">
            <v>0</v>
          </cell>
          <cell r="BK77">
            <v>8391428.8800000008</v>
          </cell>
        </row>
        <row r="78">
          <cell r="D78" t="str">
            <v>170901.SOFT</v>
          </cell>
          <cell r="E78" t="str">
            <v>Computer Software</v>
          </cell>
          <cell r="F78">
            <v>150601000</v>
          </cell>
          <cell r="G78" t="str">
            <v>Computer equipment</v>
          </cell>
          <cell r="H78">
            <v>0</v>
          </cell>
          <cell r="I78" t="str">
            <v/>
          </cell>
          <cell r="J78">
            <v>0</v>
          </cell>
          <cell r="K78" t="str">
            <v/>
          </cell>
          <cell r="L78">
            <v>0</v>
          </cell>
          <cell r="M78">
            <v>3811115.81</v>
          </cell>
          <cell r="N78">
            <v>3811115.81</v>
          </cell>
          <cell r="O78">
            <v>3811115.81</v>
          </cell>
          <cell r="P78">
            <v>3811115.81</v>
          </cell>
          <cell r="Q78">
            <v>3811115.81</v>
          </cell>
          <cell r="R78">
            <v>6880596.7699999996</v>
          </cell>
          <cell r="S78">
            <v>7076280.3700000001</v>
          </cell>
          <cell r="T78">
            <v>7076280.3700000001</v>
          </cell>
          <cell r="U78">
            <v>7076280.3700000001</v>
          </cell>
          <cell r="V78">
            <v>6707764.3700000001</v>
          </cell>
          <cell r="W78">
            <v>6707764.3700000001</v>
          </cell>
          <cell r="X78">
            <v>27802132.390000001</v>
          </cell>
          <cell r="Y78">
            <v>27802132.390000001</v>
          </cell>
          <cell r="Z78">
            <v>27940082.390000001</v>
          </cell>
          <cell r="AA78">
            <v>27940082.390000001</v>
          </cell>
          <cell r="AB78">
            <v>27940082.390000001</v>
          </cell>
          <cell r="AC78">
            <v>27940082.390000001</v>
          </cell>
          <cell r="AD78">
            <v>28061812.559999999</v>
          </cell>
          <cell r="AE78">
            <v>28061812.559999999</v>
          </cell>
          <cell r="AF78">
            <v>28061812.559999999</v>
          </cell>
          <cell r="AG78">
            <v>6867197.8399999999</v>
          </cell>
          <cell r="AH78">
            <v>6867197.8399999999</v>
          </cell>
          <cell r="AI78">
            <v>6867197.8399999999</v>
          </cell>
          <cell r="AJ78">
            <v>6867197.8399999999</v>
          </cell>
          <cell r="AK78">
            <v>6867197.8399999999</v>
          </cell>
          <cell r="AM78">
            <v>3811115.81</v>
          </cell>
          <cell r="AN78">
            <v>0</v>
          </cell>
          <cell r="AO78">
            <v>0</v>
          </cell>
          <cell r="AP78">
            <v>0</v>
          </cell>
          <cell r="AQ78">
            <v>0</v>
          </cell>
          <cell r="AR78">
            <v>3069480.9599999995</v>
          </cell>
          <cell r="AS78">
            <v>195683.60000000056</v>
          </cell>
          <cell r="AT78">
            <v>0</v>
          </cell>
          <cell r="AU78">
            <v>0</v>
          </cell>
          <cell r="AV78">
            <v>-368516</v>
          </cell>
          <cell r="AW78">
            <v>0</v>
          </cell>
          <cell r="AX78">
            <v>21094368.02</v>
          </cell>
          <cell r="AY78">
            <v>27802132.390000001</v>
          </cell>
          <cell r="AZ78">
            <v>137950</v>
          </cell>
          <cell r="BA78">
            <v>0</v>
          </cell>
          <cell r="BB78">
            <v>0</v>
          </cell>
          <cell r="BC78">
            <v>0</v>
          </cell>
          <cell r="BD78">
            <v>121730.16999999806</v>
          </cell>
          <cell r="BE78">
            <v>0</v>
          </cell>
          <cell r="BF78">
            <v>0</v>
          </cell>
          <cell r="BG78">
            <v>-21194614.719999999</v>
          </cell>
          <cell r="BH78">
            <v>0</v>
          </cell>
          <cell r="BI78">
            <v>0</v>
          </cell>
          <cell r="BJ78">
            <v>0</v>
          </cell>
          <cell r="BK78">
            <v>6867197.8399999999</v>
          </cell>
        </row>
        <row r="79">
          <cell r="D79" t="str">
            <v>171401.COOL</v>
          </cell>
          <cell r="E79" t="str">
            <v>S&amp;M - Coolers</v>
          </cell>
          <cell r="F79">
            <v>150504000</v>
          </cell>
          <cell r="G79" t="str">
            <v>Coolers</v>
          </cell>
          <cell r="H79">
            <v>0</v>
          </cell>
          <cell r="I79" t="str">
            <v/>
          </cell>
          <cell r="J79">
            <v>0</v>
          </cell>
          <cell r="K79" t="str">
            <v/>
          </cell>
          <cell r="L79">
            <v>0</v>
          </cell>
          <cell r="M79">
            <v>285691948.73000002</v>
          </cell>
          <cell r="N79">
            <v>285691948.73000002</v>
          </cell>
          <cell r="O79">
            <v>290378211.23000002</v>
          </cell>
          <cell r="P79">
            <v>294139545.67000002</v>
          </cell>
          <cell r="Q79">
            <v>294139545.67000002</v>
          </cell>
          <cell r="R79">
            <v>294139545.67000002</v>
          </cell>
          <cell r="S79">
            <v>294139545.67000002</v>
          </cell>
          <cell r="T79">
            <v>294139545.67000002</v>
          </cell>
          <cell r="U79">
            <v>294139545.67000002</v>
          </cell>
          <cell r="V79">
            <v>294139545.67000002</v>
          </cell>
          <cell r="W79">
            <v>294139545.67000002</v>
          </cell>
          <cell r="X79">
            <v>191024418.66999999</v>
          </cell>
          <cell r="Y79">
            <v>191024418.66999999</v>
          </cell>
          <cell r="Z79">
            <v>191024418.66999999</v>
          </cell>
          <cell r="AA79">
            <v>203152945.19</v>
          </cell>
          <cell r="AB79">
            <v>203152945.19</v>
          </cell>
          <cell r="AC79">
            <v>203152945.19</v>
          </cell>
          <cell r="AD79">
            <v>218880511.19999999</v>
          </cell>
          <cell r="AE79">
            <v>222986643.09999999</v>
          </cell>
          <cell r="AF79">
            <v>224117039.94999999</v>
          </cell>
          <cell r="AG79">
            <v>224117039.94999999</v>
          </cell>
          <cell r="AH79">
            <v>224117039.94999999</v>
          </cell>
          <cell r="AI79">
            <v>224117039.94999999</v>
          </cell>
          <cell r="AJ79">
            <v>224117039.94999999</v>
          </cell>
          <cell r="AK79">
            <v>224117039.94999999</v>
          </cell>
          <cell r="AM79">
            <v>285691948.73000002</v>
          </cell>
          <cell r="AN79">
            <v>0</v>
          </cell>
          <cell r="AO79">
            <v>4686262.5</v>
          </cell>
          <cell r="AP79">
            <v>3761334.4399999976</v>
          </cell>
          <cell r="AQ79">
            <v>0</v>
          </cell>
          <cell r="AR79">
            <v>0</v>
          </cell>
          <cell r="AS79">
            <v>0</v>
          </cell>
          <cell r="AT79">
            <v>0</v>
          </cell>
          <cell r="AU79">
            <v>0</v>
          </cell>
          <cell r="AV79">
            <v>0</v>
          </cell>
          <cell r="AW79">
            <v>0</v>
          </cell>
          <cell r="AX79">
            <v>-103115127.00000003</v>
          </cell>
          <cell r="AY79">
            <v>191024418.66999999</v>
          </cell>
          <cell r="AZ79">
            <v>0</v>
          </cell>
          <cell r="BA79">
            <v>12128526.520000011</v>
          </cell>
          <cell r="BB79">
            <v>0</v>
          </cell>
          <cell r="BC79">
            <v>0</v>
          </cell>
          <cell r="BD79">
            <v>15727566.00999999</v>
          </cell>
          <cell r="BE79">
            <v>4106131.900000006</v>
          </cell>
          <cell r="BF79">
            <v>1130396.849999994</v>
          </cell>
          <cell r="BG79">
            <v>0</v>
          </cell>
          <cell r="BH79">
            <v>0</v>
          </cell>
          <cell r="BI79">
            <v>0</v>
          </cell>
          <cell r="BJ79">
            <v>0</v>
          </cell>
          <cell r="BK79">
            <v>224117039.94999999</v>
          </cell>
        </row>
        <row r="80">
          <cell r="D80">
            <v>173501</v>
          </cell>
          <cell r="E80" t="str">
            <v>PPE Under Construction</v>
          </cell>
          <cell r="F80">
            <v>150404000</v>
          </cell>
          <cell r="G80" t="str">
            <v>PropertiesUCon-M&amp;E</v>
          </cell>
          <cell r="H80">
            <v>0</v>
          </cell>
          <cell r="I80" t="str">
            <v/>
          </cell>
          <cell r="J80">
            <v>0</v>
          </cell>
          <cell r="K80" t="str">
            <v/>
          </cell>
          <cell r="L80">
            <v>0</v>
          </cell>
          <cell r="M80">
            <v>347891385.75999999</v>
          </cell>
          <cell r="N80">
            <v>1009405332.16</v>
          </cell>
          <cell r="O80">
            <v>1150001852.24</v>
          </cell>
          <cell r="P80">
            <v>1231184373.9100001</v>
          </cell>
          <cell r="Q80">
            <v>1265924299.5799999</v>
          </cell>
          <cell r="R80">
            <v>1557551958.98</v>
          </cell>
          <cell r="S80">
            <v>1816036462.0400002</v>
          </cell>
          <cell r="T80">
            <v>1855537835.3499999</v>
          </cell>
          <cell r="U80">
            <v>1856672033.51</v>
          </cell>
          <cell r="V80">
            <v>1821850049.4400001</v>
          </cell>
          <cell r="W80">
            <v>1961880804.1800001</v>
          </cell>
          <cell r="X80">
            <v>55980319.810000002</v>
          </cell>
          <cell r="Y80">
            <v>56758041.75</v>
          </cell>
          <cell r="Z80">
            <v>71596692.390000001</v>
          </cell>
          <cell r="AA80">
            <v>99775803.260000005</v>
          </cell>
          <cell r="AB80">
            <v>91328071.950000003</v>
          </cell>
          <cell r="AC80">
            <v>96398095.060000002</v>
          </cell>
          <cell r="AD80">
            <v>94973371.840000004</v>
          </cell>
          <cell r="AE80">
            <v>94919222.719999999</v>
          </cell>
          <cell r="AF80">
            <v>94919222.719999999</v>
          </cell>
          <cell r="AG80">
            <v>147344278.74000001</v>
          </cell>
          <cell r="AH80">
            <v>147322795.27000001</v>
          </cell>
          <cell r="AI80">
            <v>148591592.69999999</v>
          </cell>
          <cell r="AJ80">
            <v>149169340.40000001</v>
          </cell>
          <cell r="AK80">
            <v>149169340.40000001</v>
          </cell>
          <cell r="AM80">
            <v>347891385.75999999</v>
          </cell>
          <cell r="AN80">
            <v>661513946.39999998</v>
          </cell>
          <cell r="AO80">
            <v>140596520.08000004</v>
          </cell>
          <cell r="AP80">
            <v>81182521.670000076</v>
          </cell>
          <cell r="AQ80">
            <v>34739925.669999838</v>
          </cell>
          <cell r="AR80">
            <v>291627659.4000001</v>
          </cell>
          <cell r="AS80">
            <v>258484503.06000018</v>
          </cell>
          <cell r="AT80">
            <v>39501373.309999704</v>
          </cell>
          <cell r="AU80">
            <v>1134198.1600000858</v>
          </cell>
          <cell r="AV80">
            <v>-34821984.069999933</v>
          </cell>
          <cell r="AW80">
            <v>140030754.74000001</v>
          </cell>
          <cell r="AX80">
            <v>-1905900484.3700001</v>
          </cell>
          <cell r="AY80">
            <v>56758041.75</v>
          </cell>
          <cell r="AZ80">
            <v>14838650.640000001</v>
          </cell>
          <cell r="BA80">
            <v>28179110.870000005</v>
          </cell>
          <cell r="BB80">
            <v>-8447731.3100000024</v>
          </cell>
          <cell r="BC80">
            <v>5070023.1099999994</v>
          </cell>
          <cell r="BD80">
            <v>-1424723.2199999988</v>
          </cell>
          <cell r="BE80">
            <v>-54149.120000004768</v>
          </cell>
          <cell r="BF80">
            <v>0</v>
          </cell>
          <cell r="BG80">
            <v>52425056.020000011</v>
          </cell>
          <cell r="BH80">
            <v>-21483.469999998808</v>
          </cell>
          <cell r="BI80">
            <v>1268797.4299999774</v>
          </cell>
          <cell r="BJ80">
            <v>577747.70000001788</v>
          </cell>
          <cell r="BK80">
            <v>149169340.40000001</v>
          </cell>
        </row>
        <row r="81">
          <cell r="D81" t="str">
            <v>174001.LOAN</v>
          </cell>
          <cell r="E81" t="str">
            <v>Returnable Bottles-Loan</v>
          </cell>
          <cell r="F81">
            <v>150700000</v>
          </cell>
          <cell r="G81" t="str">
            <v>Depreciable containers</v>
          </cell>
          <cell r="H81">
            <v>0</v>
          </cell>
          <cell r="I81" t="str">
            <v/>
          </cell>
          <cell r="J81">
            <v>0</v>
          </cell>
          <cell r="K81" t="str">
            <v/>
          </cell>
          <cell r="L81">
            <v>0</v>
          </cell>
          <cell r="M81">
            <v>-1763361</v>
          </cell>
          <cell r="N81">
            <v>-2103129</v>
          </cell>
          <cell r="O81">
            <v>-1284379</v>
          </cell>
          <cell r="P81">
            <v>20904365</v>
          </cell>
          <cell r="Q81">
            <v>21056565</v>
          </cell>
          <cell r="R81">
            <v>14852957</v>
          </cell>
          <cell r="S81">
            <v>20864389</v>
          </cell>
          <cell r="T81">
            <v>18796021</v>
          </cell>
          <cell r="U81">
            <v>18967620.5</v>
          </cell>
          <cell r="V81">
            <v>24338701</v>
          </cell>
          <cell r="W81">
            <v>3513861</v>
          </cell>
          <cell r="X81">
            <v>-20080169.629999999</v>
          </cell>
          <cell r="Y81">
            <v>-17595729.629999999</v>
          </cell>
          <cell r="Z81">
            <v>-10222649.630000001</v>
          </cell>
          <cell r="AA81">
            <v>13369990.369999999</v>
          </cell>
          <cell r="AB81">
            <v>16460289.369999999</v>
          </cell>
          <cell r="AC81">
            <v>19858369.370000001</v>
          </cell>
          <cell r="AD81">
            <v>18760333.870000001</v>
          </cell>
          <cell r="AE81">
            <v>15460093.869999999</v>
          </cell>
          <cell r="AF81">
            <v>34132777.869999997</v>
          </cell>
          <cell r="AG81">
            <v>33111872.100000001</v>
          </cell>
          <cell r="AH81">
            <v>16865232.100000001</v>
          </cell>
          <cell r="AI81">
            <v>-10035674.27</v>
          </cell>
          <cell r="AJ81">
            <v>-22622519.77</v>
          </cell>
          <cell r="AK81">
            <v>-15457238.359999999</v>
          </cell>
          <cell r="AM81">
            <v>-1763361</v>
          </cell>
          <cell r="AN81">
            <v>-339768</v>
          </cell>
          <cell r="AO81">
            <v>818750</v>
          </cell>
          <cell r="AP81">
            <v>22188744</v>
          </cell>
          <cell r="AQ81">
            <v>152200</v>
          </cell>
          <cell r="AR81">
            <v>-6203608</v>
          </cell>
          <cell r="AS81">
            <v>6011432</v>
          </cell>
          <cell r="AT81">
            <v>-2068368</v>
          </cell>
          <cell r="AU81">
            <v>171599.5</v>
          </cell>
          <cell r="AV81">
            <v>5371080.5</v>
          </cell>
          <cell r="AW81">
            <v>-20824840</v>
          </cell>
          <cell r="AX81">
            <v>-23594030.629999999</v>
          </cell>
          <cell r="AY81">
            <v>-17595729.629999999</v>
          </cell>
          <cell r="AZ81">
            <v>7373079.9999999981</v>
          </cell>
          <cell r="BA81">
            <v>23592640</v>
          </cell>
          <cell r="BB81">
            <v>3090299</v>
          </cell>
          <cell r="BC81">
            <v>3398080.0000000019</v>
          </cell>
          <cell r="BD81">
            <v>-1098035.5</v>
          </cell>
          <cell r="BE81">
            <v>-3300240.0000000019</v>
          </cell>
          <cell r="BF81">
            <v>18672684</v>
          </cell>
          <cell r="BG81">
            <v>-1020905.7699999958</v>
          </cell>
          <cell r="BH81">
            <v>-16246640</v>
          </cell>
          <cell r="BI81">
            <v>-26900906.370000001</v>
          </cell>
          <cell r="BJ81">
            <v>-12586845.5</v>
          </cell>
          <cell r="BK81">
            <v>-15457238.359999999</v>
          </cell>
        </row>
        <row r="82">
          <cell r="D82" t="str">
            <v>174001.PLANT</v>
          </cell>
          <cell r="E82" t="str">
            <v>Returnable Bottles-Plant</v>
          </cell>
          <cell r="F82">
            <v>150700000</v>
          </cell>
          <cell r="G82" t="str">
            <v>Depreciable containers</v>
          </cell>
          <cell r="H82">
            <v>0</v>
          </cell>
          <cell r="I82" t="str">
            <v/>
          </cell>
          <cell r="J82">
            <v>0</v>
          </cell>
          <cell r="K82" t="str">
            <v/>
          </cell>
          <cell r="L82">
            <v>0</v>
          </cell>
          <cell r="M82">
            <v>78585366</v>
          </cell>
          <cell r="N82">
            <v>78902486</v>
          </cell>
          <cell r="O82">
            <v>97674816</v>
          </cell>
          <cell r="P82">
            <v>85903016</v>
          </cell>
          <cell r="Q82">
            <v>92495696</v>
          </cell>
          <cell r="R82">
            <v>103373206</v>
          </cell>
          <cell r="S82">
            <v>94533766</v>
          </cell>
          <cell r="T82">
            <v>94946766</v>
          </cell>
          <cell r="U82">
            <v>104094646.5</v>
          </cell>
          <cell r="V82">
            <v>87299046</v>
          </cell>
          <cell r="W82">
            <v>108066206</v>
          </cell>
          <cell r="X82">
            <v>130637672</v>
          </cell>
          <cell r="Y82">
            <v>123534912</v>
          </cell>
          <cell r="Z82">
            <v>110247032</v>
          </cell>
          <cell r="AA82">
            <v>77748592</v>
          </cell>
          <cell r="AB82">
            <v>71960192</v>
          </cell>
          <cell r="AC82">
            <v>66002512</v>
          </cell>
          <cell r="AD82">
            <v>69678892</v>
          </cell>
          <cell r="AE82">
            <v>68625472</v>
          </cell>
          <cell r="AF82">
            <v>49751472</v>
          </cell>
          <cell r="AG82">
            <v>50329432</v>
          </cell>
          <cell r="AH82">
            <v>54208712</v>
          </cell>
          <cell r="AI82">
            <v>80536952</v>
          </cell>
          <cell r="AJ82">
            <v>102860312</v>
          </cell>
          <cell r="AK82">
            <v>87807992</v>
          </cell>
          <cell r="AM82">
            <v>78585366</v>
          </cell>
          <cell r="AN82">
            <v>317120</v>
          </cell>
          <cell r="AO82">
            <v>18772330</v>
          </cell>
          <cell r="AP82">
            <v>-11771800</v>
          </cell>
          <cell r="AQ82">
            <v>6592680</v>
          </cell>
          <cell r="AR82">
            <v>10877510</v>
          </cell>
          <cell r="AS82">
            <v>-8839440</v>
          </cell>
          <cell r="AT82">
            <v>413000</v>
          </cell>
          <cell r="AU82">
            <v>9147880.5</v>
          </cell>
          <cell r="AV82">
            <v>-16795600.5</v>
          </cell>
          <cell r="AW82">
            <v>20767160</v>
          </cell>
          <cell r="AX82">
            <v>22571466</v>
          </cell>
          <cell r="AY82">
            <v>123534912</v>
          </cell>
          <cell r="AZ82">
            <v>-13287880</v>
          </cell>
          <cell r="BA82">
            <v>-32498440</v>
          </cell>
          <cell r="BB82">
            <v>-5788400</v>
          </cell>
          <cell r="BC82">
            <v>-5957680</v>
          </cell>
          <cell r="BD82">
            <v>3676380</v>
          </cell>
          <cell r="BE82">
            <v>-1053420</v>
          </cell>
          <cell r="BF82">
            <v>-18874000</v>
          </cell>
          <cell r="BG82">
            <v>577960</v>
          </cell>
          <cell r="BH82">
            <v>3879280</v>
          </cell>
          <cell r="BI82">
            <v>26328240</v>
          </cell>
          <cell r="BJ82">
            <v>22323360</v>
          </cell>
          <cell r="BK82">
            <v>87807992</v>
          </cell>
        </row>
        <row r="83">
          <cell r="D83" t="str">
            <v>174001.TRADE</v>
          </cell>
          <cell r="E83" t="str">
            <v>Returnable Bottles-Trade</v>
          </cell>
          <cell r="F83">
            <v>150700000</v>
          </cell>
          <cell r="G83" t="str">
            <v>Depreciable containers</v>
          </cell>
          <cell r="H83">
            <v>0</v>
          </cell>
          <cell r="I83" t="str">
            <v/>
          </cell>
          <cell r="J83">
            <v>0</v>
          </cell>
          <cell r="K83" t="str">
            <v/>
          </cell>
          <cell r="L83">
            <v>0</v>
          </cell>
          <cell r="M83">
            <v>330856758.69</v>
          </cell>
          <cell r="N83">
            <v>330879406.69</v>
          </cell>
          <cell r="O83">
            <v>331997126.69</v>
          </cell>
          <cell r="P83">
            <v>342160942.69</v>
          </cell>
          <cell r="Q83">
            <v>348846246.69</v>
          </cell>
          <cell r="R83">
            <v>356933384.69</v>
          </cell>
          <cell r="S83">
            <v>357801408.69</v>
          </cell>
          <cell r="T83">
            <v>359456776.69</v>
          </cell>
          <cell r="U83">
            <v>359851176.69</v>
          </cell>
          <cell r="V83">
            <v>359972976.69</v>
          </cell>
          <cell r="W83">
            <v>360030656.69</v>
          </cell>
          <cell r="X83">
            <v>351136388.31999999</v>
          </cell>
          <cell r="Y83">
            <v>355754708.31999999</v>
          </cell>
          <cell r="Z83">
            <v>356407006.31999999</v>
          </cell>
          <cell r="AA83">
            <v>356991215.31999999</v>
          </cell>
          <cell r="AB83">
            <v>358858245.31999999</v>
          </cell>
          <cell r="AC83">
            <v>364732245.31999999</v>
          </cell>
          <cell r="AD83">
            <v>369474458.81999999</v>
          </cell>
          <cell r="AE83">
            <v>370363228.81999999</v>
          </cell>
          <cell r="AF83">
            <v>369733473.81999999</v>
          </cell>
          <cell r="AG83">
            <v>369526948.58999997</v>
          </cell>
          <cell r="AH83">
            <v>369343237.58999997</v>
          </cell>
          <cell r="AI83">
            <v>369084832.95999998</v>
          </cell>
          <cell r="AJ83">
            <v>367098207.45999998</v>
          </cell>
          <cell r="AK83">
            <v>374985246.05000001</v>
          </cell>
          <cell r="AM83">
            <v>330856758.69</v>
          </cell>
          <cell r="AN83">
            <v>22648</v>
          </cell>
          <cell r="AO83">
            <v>1117720</v>
          </cell>
          <cell r="AP83">
            <v>10163816</v>
          </cell>
          <cell r="AQ83">
            <v>6685304</v>
          </cell>
          <cell r="AR83">
            <v>8087138</v>
          </cell>
          <cell r="AS83">
            <v>868024</v>
          </cell>
          <cell r="AT83">
            <v>1655368</v>
          </cell>
          <cell r="AU83">
            <v>394400</v>
          </cell>
          <cell r="AV83">
            <v>121800</v>
          </cell>
          <cell r="AW83">
            <v>57680</v>
          </cell>
          <cell r="AX83">
            <v>-8894268.3700000048</v>
          </cell>
          <cell r="AY83">
            <v>355754708.31999999</v>
          </cell>
          <cell r="AZ83">
            <v>652298</v>
          </cell>
          <cell r="BA83">
            <v>584209</v>
          </cell>
          <cell r="BB83">
            <v>1867030</v>
          </cell>
          <cell r="BC83">
            <v>5874000</v>
          </cell>
          <cell r="BD83">
            <v>4742213.5</v>
          </cell>
          <cell r="BE83">
            <v>888770</v>
          </cell>
          <cell r="BF83">
            <v>-629755</v>
          </cell>
          <cell r="BG83">
            <v>-206525.23000001907</v>
          </cell>
          <cell r="BH83">
            <v>-183711</v>
          </cell>
          <cell r="BI83">
            <v>-258404.62999999523</v>
          </cell>
          <cell r="BJ83">
            <v>-1986625.5</v>
          </cell>
          <cell r="BK83">
            <v>374985246.05000001</v>
          </cell>
        </row>
        <row r="84">
          <cell r="D84">
            <v>174030</v>
          </cell>
          <cell r="E84" t="str">
            <v>FA-Wooden pallets</v>
          </cell>
          <cell r="F84">
            <v>150700000</v>
          </cell>
          <cell r="G84" t="str">
            <v>Depreciable containers</v>
          </cell>
          <cell r="H84">
            <v>0</v>
          </cell>
          <cell r="I84" t="str">
            <v/>
          </cell>
          <cell r="J84">
            <v>0</v>
          </cell>
          <cell r="K84" t="str">
            <v/>
          </cell>
          <cell r="L84">
            <v>0</v>
          </cell>
          <cell r="M84">
            <v>5730758</v>
          </cell>
          <cell r="N84">
            <v>5730758</v>
          </cell>
          <cell r="O84">
            <v>6182758</v>
          </cell>
          <cell r="P84">
            <v>6860758</v>
          </cell>
          <cell r="Q84">
            <v>6084000</v>
          </cell>
          <cell r="R84">
            <v>7440000</v>
          </cell>
          <cell r="S84">
            <v>7432000</v>
          </cell>
          <cell r="T84">
            <v>8110000</v>
          </cell>
          <cell r="U84">
            <v>8110000</v>
          </cell>
          <cell r="V84">
            <v>6900000</v>
          </cell>
          <cell r="W84">
            <v>6900000</v>
          </cell>
          <cell r="X84">
            <v>6900000</v>
          </cell>
          <cell r="Y84">
            <v>6900000</v>
          </cell>
          <cell r="Z84">
            <v>9225000</v>
          </cell>
          <cell r="AA84">
            <v>9745000</v>
          </cell>
          <cell r="AB84">
            <v>11140000</v>
          </cell>
          <cell r="AC84">
            <v>12535000</v>
          </cell>
          <cell r="AD84">
            <v>13140000</v>
          </cell>
          <cell r="AE84">
            <v>13662000</v>
          </cell>
          <cell r="AF84">
            <v>15057000</v>
          </cell>
          <cell r="AG84">
            <v>15987000</v>
          </cell>
          <cell r="AH84">
            <v>15911000</v>
          </cell>
          <cell r="AI84">
            <v>15911000</v>
          </cell>
          <cell r="AJ84">
            <v>15911000</v>
          </cell>
          <cell r="AK84">
            <v>15911000</v>
          </cell>
          <cell r="AM84">
            <v>5730758</v>
          </cell>
          <cell r="AN84">
            <v>0</v>
          </cell>
          <cell r="AO84">
            <v>452000</v>
          </cell>
          <cell r="AP84">
            <v>678000</v>
          </cell>
          <cell r="AQ84">
            <v>-776758</v>
          </cell>
          <cell r="AR84">
            <v>1356000</v>
          </cell>
          <cell r="AS84">
            <v>-8000</v>
          </cell>
          <cell r="AT84">
            <v>678000</v>
          </cell>
          <cell r="AU84">
            <v>0</v>
          </cell>
          <cell r="AV84">
            <v>-1210000</v>
          </cell>
          <cell r="AW84">
            <v>0</v>
          </cell>
          <cell r="AX84">
            <v>0</v>
          </cell>
          <cell r="AY84">
            <v>6900000</v>
          </cell>
          <cell r="AZ84">
            <v>2325000</v>
          </cell>
          <cell r="BA84">
            <v>520000</v>
          </cell>
          <cell r="BB84">
            <v>1395000</v>
          </cell>
          <cell r="BC84">
            <v>1395000</v>
          </cell>
          <cell r="BD84">
            <v>605000</v>
          </cell>
          <cell r="BE84">
            <v>522000</v>
          </cell>
          <cell r="BF84">
            <v>1395000</v>
          </cell>
          <cell r="BG84">
            <v>930000</v>
          </cell>
          <cell r="BH84">
            <v>-76000</v>
          </cell>
          <cell r="BI84">
            <v>0</v>
          </cell>
          <cell r="BJ84">
            <v>0</v>
          </cell>
          <cell r="BK84">
            <v>15911000</v>
          </cell>
        </row>
        <row r="85">
          <cell r="D85">
            <v>174002</v>
          </cell>
          <cell r="E85" t="str">
            <v>Container Float</v>
          </cell>
          <cell r="F85">
            <v>150700000</v>
          </cell>
          <cell r="G85" t="str">
            <v>Depreciable containers</v>
          </cell>
          <cell r="H85">
            <v>0</v>
          </cell>
          <cell r="I85" t="str">
            <v/>
          </cell>
          <cell r="J85">
            <v>0</v>
          </cell>
          <cell r="K85" t="str">
            <v/>
          </cell>
          <cell r="L85">
            <v>0</v>
          </cell>
          <cell r="M85">
            <v>-407678763.69</v>
          </cell>
          <cell r="N85">
            <v>-407678763.69</v>
          </cell>
          <cell r="O85">
            <v>-428387563.69</v>
          </cell>
          <cell r="P85">
            <v>-471588473.69</v>
          </cell>
          <cell r="Q85">
            <v>-475008497.69</v>
          </cell>
          <cell r="R85">
            <v>-475159547.69</v>
          </cell>
          <cell r="S85">
            <v>-473199563.69</v>
          </cell>
          <cell r="T85">
            <v>-473199563.69</v>
          </cell>
          <cell r="U85">
            <v>-482913443.69</v>
          </cell>
          <cell r="V85">
            <v>-471610723.69</v>
          </cell>
          <cell r="W85">
            <v>-471610723.69</v>
          </cell>
          <cell r="X85">
            <v>-462330190.69</v>
          </cell>
          <cell r="Y85">
            <v>-463869190.69</v>
          </cell>
          <cell r="Z85">
            <v>-459634218.69</v>
          </cell>
          <cell r="AA85">
            <v>-451852627.69</v>
          </cell>
          <cell r="AB85">
            <v>-484844456.69</v>
          </cell>
          <cell r="AC85">
            <v>-462382586.69</v>
          </cell>
          <cell r="AD85">
            <v>-459769574.69</v>
          </cell>
          <cell r="AE85">
            <v>-454448794.69</v>
          </cell>
          <cell r="AF85">
            <v>-453617723.69</v>
          </cell>
          <cell r="AG85">
            <v>-452968252.69</v>
          </cell>
          <cell r="AH85">
            <v>-440417181.69</v>
          </cell>
          <cell r="AI85">
            <v>-439586110.69</v>
          </cell>
          <cell r="AJ85">
            <v>-447335999.69</v>
          </cell>
          <cell r="AK85">
            <v>-447335999.69</v>
          </cell>
          <cell r="AM85">
            <v>-407678763.69</v>
          </cell>
          <cell r="AN85">
            <v>0</v>
          </cell>
          <cell r="AO85">
            <v>-20708800</v>
          </cell>
          <cell r="AP85">
            <v>-43200910</v>
          </cell>
          <cell r="AQ85">
            <v>-3420024</v>
          </cell>
          <cell r="AR85">
            <v>-151050</v>
          </cell>
          <cell r="AS85">
            <v>1959984</v>
          </cell>
          <cell r="AT85">
            <v>0</v>
          </cell>
          <cell r="AU85">
            <v>-9713880</v>
          </cell>
          <cell r="AV85">
            <v>11302720</v>
          </cell>
          <cell r="AW85">
            <v>0</v>
          </cell>
          <cell r="AX85">
            <v>9280533</v>
          </cell>
          <cell r="AY85">
            <v>-463869190.69</v>
          </cell>
          <cell r="AZ85">
            <v>4234972</v>
          </cell>
          <cell r="BA85">
            <v>7781591</v>
          </cell>
          <cell r="BB85">
            <v>-32991829</v>
          </cell>
          <cell r="BC85">
            <v>22461870</v>
          </cell>
          <cell r="BD85">
            <v>2613012</v>
          </cell>
          <cell r="BE85">
            <v>5320780</v>
          </cell>
          <cell r="BF85">
            <v>831071</v>
          </cell>
          <cell r="BG85">
            <v>649471</v>
          </cell>
          <cell r="BH85">
            <v>12551071</v>
          </cell>
          <cell r="BI85">
            <v>831071</v>
          </cell>
          <cell r="BJ85">
            <v>-7749889</v>
          </cell>
          <cell r="BK85">
            <v>-447335999.69</v>
          </cell>
        </row>
        <row r="86">
          <cell r="D86">
            <v>174010</v>
          </cell>
          <cell r="E86" t="str">
            <v>PPE-Container - Bottle</v>
          </cell>
          <cell r="F86">
            <v>150700000</v>
          </cell>
          <cell r="G86" t="str">
            <v>Depreciable containers</v>
          </cell>
          <cell r="H86">
            <v>0</v>
          </cell>
          <cell r="I86" t="str">
            <v/>
          </cell>
          <cell r="J86">
            <v>0</v>
          </cell>
          <cell r="K86" t="str">
            <v/>
          </cell>
          <cell r="L86">
            <v>0</v>
          </cell>
          <cell r="M86">
            <v>267298222.24000001</v>
          </cell>
          <cell r="N86">
            <v>267298222.24000001</v>
          </cell>
          <cell r="O86">
            <v>283219969.24000001</v>
          </cell>
          <cell r="P86">
            <v>312568765.19</v>
          </cell>
          <cell r="Q86">
            <v>315742290.57999998</v>
          </cell>
          <cell r="R86">
            <v>314849977.29000002</v>
          </cell>
          <cell r="S86">
            <v>314608019.29000002</v>
          </cell>
          <cell r="T86">
            <v>314608019.29000002</v>
          </cell>
          <cell r="U86">
            <v>327100934.41000003</v>
          </cell>
          <cell r="V86">
            <v>318294897.31</v>
          </cell>
          <cell r="W86">
            <v>318294897.31</v>
          </cell>
          <cell r="X86">
            <v>320551217.70999998</v>
          </cell>
          <cell r="Y86">
            <v>322541294.48000002</v>
          </cell>
          <cell r="Z86">
            <v>321006455.55000001</v>
          </cell>
          <cell r="AA86">
            <v>316453479.13999999</v>
          </cell>
          <cell r="AB86">
            <v>361488853.36000001</v>
          </cell>
          <cell r="AC86">
            <v>399484168.56</v>
          </cell>
          <cell r="AD86">
            <v>410218607.47000003</v>
          </cell>
          <cell r="AE86">
            <v>403576327.98000002</v>
          </cell>
          <cell r="AF86">
            <v>403576327.98000002</v>
          </cell>
          <cell r="AG86">
            <v>403760927.98000002</v>
          </cell>
          <cell r="AH86">
            <v>394539881.98000002</v>
          </cell>
          <cell r="AI86">
            <v>394539881.98000002</v>
          </cell>
          <cell r="AJ86">
            <v>406066651.19</v>
          </cell>
          <cell r="AK86">
            <v>406066651.19</v>
          </cell>
          <cell r="AM86">
            <v>267298222.24000001</v>
          </cell>
          <cell r="AN86">
            <v>0</v>
          </cell>
          <cell r="AO86">
            <v>15921747</v>
          </cell>
          <cell r="AP86">
            <v>29348795.949999988</v>
          </cell>
          <cell r="AQ86">
            <v>3173525.3899999857</v>
          </cell>
          <cell r="AR86">
            <v>-892313.28999996185</v>
          </cell>
          <cell r="AS86">
            <v>-241958</v>
          </cell>
          <cell r="AT86">
            <v>0</v>
          </cell>
          <cell r="AU86">
            <v>12492915.120000005</v>
          </cell>
          <cell r="AV86">
            <v>-8806037.1000000238</v>
          </cell>
          <cell r="AW86">
            <v>0</v>
          </cell>
          <cell r="AX86">
            <v>2256320.3999999762</v>
          </cell>
          <cell r="AY86">
            <v>322541294.48000002</v>
          </cell>
          <cell r="AZ86">
            <v>-1534838.9300000072</v>
          </cell>
          <cell r="BA86">
            <v>-4552976.4100000262</v>
          </cell>
          <cell r="BB86">
            <v>45035374.220000029</v>
          </cell>
          <cell r="BC86">
            <v>37995315.199999988</v>
          </cell>
          <cell r="BD86">
            <v>10734438.910000026</v>
          </cell>
          <cell r="BE86">
            <v>-6642279.4900000095</v>
          </cell>
          <cell r="BF86">
            <v>0</v>
          </cell>
          <cell r="BG86">
            <v>184600</v>
          </cell>
          <cell r="BH86">
            <v>-9221046</v>
          </cell>
          <cell r="BI86">
            <v>0</v>
          </cell>
          <cell r="BJ86">
            <v>11526769.209999979</v>
          </cell>
          <cell r="BK86">
            <v>406066651.19</v>
          </cell>
        </row>
        <row r="87">
          <cell r="D87">
            <v>174020</v>
          </cell>
          <cell r="E87" t="str">
            <v>PPE-Container - Crate</v>
          </cell>
          <cell r="F87">
            <v>150700000</v>
          </cell>
          <cell r="G87" t="str">
            <v>Depreciable containers</v>
          </cell>
          <cell r="H87">
            <v>0</v>
          </cell>
          <cell r="I87" t="str">
            <v/>
          </cell>
          <cell r="J87">
            <v>0</v>
          </cell>
          <cell r="K87" t="str">
            <v/>
          </cell>
          <cell r="L87">
            <v>0</v>
          </cell>
          <cell r="M87">
            <v>191334523.52000001</v>
          </cell>
          <cell r="N87">
            <v>191334523.52000001</v>
          </cell>
          <cell r="O87">
            <v>204472420.72</v>
          </cell>
          <cell r="P87">
            <v>208920509.72</v>
          </cell>
          <cell r="Q87">
            <v>216714358.28</v>
          </cell>
          <cell r="R87">
            <v>219027160</v>
          </cell>
          <cell r="S87">
            <v>219027160</v>
          </cell>
          <cell r="T87">
            <v>219027160</v>
          </cell>
          <cell r="U87">
            <v>219027160</v>
          </cell>
          <cell r="V87">
            <v>218035840</v>
          </cell>
          <cell r="W87">
            <v>218035840</v>
          </cell>
          <cell r="X87">
            <v>216810669</v>
          </cell>
          <cell r="Y87">
            <v>216810669</v>
          </cell>
          <cell r="Z87">
            <v>215396704</v>
          </cell>
          <cell r="AA87">
            <v>213489644</v>
          </cell>
          <cell r="AB87">
            <v>213489644</v>
          </cell>
          <cell r="AC87">
            <v>219901124.46000001</v>
          </cell>
          <cell r="AD87">
            <v>239925821.40000001</v>
          </cell>
          <cell r="AE87">
            <v>243399933.28999999</v>
          </cell>
          <cell r="AF87">
            <v>243399933.28999999</v>
          </cell>
          <cell r="AG87">
            <v>244023103.68000001</v>
          </cell>
          <cell r="AH87">
            <v>242272110.68000001</v>
          </cell>
          <cell r="AI87">
            <v>242272110.68000001</v>
          </cell>
          <cell r="AJ87">
            <v>242272110.68000001</v>
          </cell>
          <cell r="AK87">
            <v>242272110.68000001</v>
          </cell>
          <cell r="AM87">
            <v>191334523.52000001</v>
          </cell>
          <cell r="AN87">
            <v>0</v>
          </cell>
          <cell r="AO87">
            <v>13137897.199999988</v>
          </cell>
          <cell r="AP87">
            <v>4448089</v>
          </cell>
          <cell r="AQ87">
            <v>7793848.5600000024</v>
          </cell>
          <cell r="AR87">
            <v>2312801.7199999988</v>
          </cell>
          <cell r="AS87">
            <v>0</v>
          </cell>
          <cell r="AT87">
            <v>0</v>
          </cell>
          <cell r="AU87">
            <v>0</v>
          </cell>
          <cell r="AV87">
            <v>-991320</v>
          </cell>
          <cell r="AW87">
            <v>0</v>
          </cell>
          <cell r="AX87">
            <v>-1225171</v>
          </cell>
          <cell r="AY87">
            <v>216810669</v>
          </cell>
          <cell r="AZ87">
            <v>-1413965</v>
          </cell>
          <cell r="BA87">
            <v>-1907060</v>
          </cell>
          <cell r="BB87">
            <v>0</v>
          </cell>
          <cell r="BC87">
            <v>6411480.4600000083</v>
          </cell>
          <cell r="BD87">
            <v>20024696.939999998</v>
          </cell>
          <cell r="BE87">
            <v>3474111.8899999857</v>
          </cell>
          <cell r="BF87">
            <v>0</v>
          </cell>
          <cell r="BG87">
            <v>623170.3900000155</v>
          </cell>
          <cell r="BH87">
            <v>-1750993</v>
          </cell>
          <cell r="BI87">
            <v>0</v>
          </cell>
          <cell r="BJ87">
            <v>0</v>
          </cell>
          <cell r="BK87">
            <v>242272110.68000001</v>
          </cell>
        </row>
        <row r="88">
          <cell r="D88">
            <v>174040</v>
          </cell>
          <cell r="E88" t="str">
            <v>FA-Plastic Pallets</v>
          </cell>
          <cell r="F88">
            <v>150700000</v>
          </cell>
          <cell r="G88" t="str">
            <v>Depreciable containers</v>
          </cell>
          <cell r="H88">
            <v>0</v>
          </cell>
          <cell r="I88" t="str">
            <v/>
          </cell>
          <cell r="J88">
            <v>0</v>
          </cell>
          <cell r="K88" t="str">
            <v/>
          </cell>
          <cell r="L88">
            <v>0</v>
          </cell>
          <cell r="M88">
            <v>0</v>
          </cell>
          <cell r="N88">
            <v>0</v>
          </cell>
          <cell r="O88">
            <v>0</v>
          </cell>
          <cell r="P88">
            <v>0</v>
          </cell>
          <cell r="Q88">
            <v>0</v>
          </cell>
          <cell r="R88">
            <v>0</v>
          </cell>
          <cell r="S88">
            <v>0</v>
          </cell>
          <cell r="T88">
            <v>0</v>
          </cell>
          <cell r="U88">
            <v>0</v>
          </cell>
          <cell r="V88">
            <v>0</v>
          </cell>
          <cell r="W88">
            <v>0</v>
          </cell>
          <cell r="X88">
            <v>8857587.2599999998</v>
          </cell>
          <cell r="Y88">
            <v>8857587.2599999998</v>
          </cell>
          <cell r="Z88">
            <v>8872641.2599999998</v>
          </cell>
          <cell r="AA88">
            <v>8872641.2599999998</v>
          </cell>
          <cell r="AB88">
            <v>8872641.2599999998</v>
          </cell>
          <cell r="AC88">
            <v>8872641.2599999998</v>
          </cell>
          <cell r="AD88">
            <v>8872641.2599999998</v>
          </cell>
          <cell r="AE88">
            <v>8872641.2599999998</v>
          </cell>
          <cell r="AF88">
            <v>8872641.2599999998</v>
          </cell>
          <cell r="AG88">
            <v>8872641.2599999998</v>
          </cell>
          <cell r="AH88">
            <v>8925378.2599999998</v>
          </cell>
          <cell r="AI88">
            <v>8925378.2599999998</v>
          </cell>
          <cell r="AJ88">
            <v>8925378.2599999998</v>
          </cell>
          <cell r="AK88">
            <v>8925378.2599999998</v>
          </cell>
          <cell r="AM88">
            <v>0</v>
          </cell>
          <cell r="AN88">
            <v>0</v>
          </cell>
          <cell r="AO88">
            <v>0</v>
          </cell>
          <cell r="AP88">
            <v>0</v>
          </cell>
          <cell r="AQ88">
            <v>0</v>
          </cell>
          <cell r="AR88">
            <v>0</v>
          </cell>
          <cell r="AS88">
            <v>0</v>
          </cell>
          <cell r="AT88">
            <v>0</v>
          </cell>
          <cell r="AU88">
            <v>0</v>
          </cell>
          <cell r="AV88">
            <v>0</v>
          </cell>
          <cell r="AW88">
            <v>0</v>
          </cell>
          <cell r="AX88">
            <v>8857587.2599999998</v>
          </cell>
          <cell r="AY88">
            <v>8857587.2599999998</v>
          </cell>
          <cell r="AZ88">
            <v>15054</v>
          </cell>
          <cell r="BA88">
            <v>0</v>
          </cell>
          <cell r="BB88">
            <v>0</v>
          </cell>
          <cell r="BC88">
            <v>0</v>
          </cell>
          <cell r="BD88">
            <v>0</v>
          </cell>
          <cell r="BE88">
            <v>0</v>
          </cell>
          <cell r="BF88">
            <v>0</v>
          </cell>
          <cell r="BG88">
            <v>0</v>
          </cell>
          <cell r="BH88">
            <v>52737</v>
          </cell>
          <cell r="BI88">
            <v>0</v>
          </cell>
          <cell r="BJ88">
            <v>0</v>
          </cell>
          <cell r="BK88">
            <v>8925378.2599999998</v>
          </cell>
        </row>
        <row r="89">
          <cell r="D89">
            <v>184010</v>
          </cell>
          <cell r="E89" t="str">
            <v>Accumulated Depreciation-Bottle</v>
          </cell>
          <cell r="F89">
            <v>155501000</v>
          </cell>
          <cell r="G89" t="str">
            <v>Accumulated Depreciation - Depreciated Containers</v>
          </cell>
          <cell r="H89">
            <v>0</v>
          </cell>
          <cell r="I89" t="str">
            <v/>
          </cell>
          <cell r="J89">
            <v>0</v>
          </cell>
          <cell r="K89" t="str">
            <v/>
          </cell>
          <cell r="L89">
            <v>0</v>
          </cell>
          <cell r="M89">
            <v>-203029569.02000001</v>
          </cell>
          <cell r="N89">
            <v>-207000009.75</v>
          </cell>
          <cell r="O89">
            <v>-211412721.22</v>
          </cell>
          <cell r="P89">
            <v>-218347104.11000001</v>
          </cell>
          <cell r="Q89">
            <v>-221314540.49000001</v>
          </cell>
          <cell r="R89">
            <v>-224915543.72</v>
          </cell>
          <cell r="S89">
            <v>-229900972.94</v>
          </cell>
          <cell r="T89">
            <v>-235004880.97999999</v>
          </cell>
          <cell r="U89">
            <v>-240697941.37</v>
          </cell>
          <cell r="V89">
            <v>-237222080.75999999</v>
          </cell>
          <cell r="W89">
            <v>-242776652.15000001</v>
          </cell>
          <cell r="X89">
            <v>-246707350.31999999</v>
          </cell>
          <cell r="Y89">
            <v>-251061250.91</v>
          </cell>
          <cell r="Z89">
            <v>-253046574.78999999</v>
          </cell>
          <cell r="AA89">
            <v>-251227526.65000001</v>
          </cell>
          <cell r="AB89">
            <v>-255558576.53</v>
          </cell>
          <cell r="AC89">
            <v>-261232204.69999999</v>
          </cell>
          <cell r="AD89">
            <v>-260197019.96000001</v>
          </cell>
          <cell r="AE89">
            <v>-266008524.44</v>
          </cell>
          <cell r="AF89">
            <v>-271820028.92000002</v>
          </cell>
          <cell r="AG89">
            <v>-277631533.39999998</v>
          </cell>
          <cell r="AH89">
            <v>-274177054.83999997</v>
          </cell>
          <cell r="AI89">
            <v>-279994822.27999997</v>
          </cell>
          <cell r="AJ89">
            <v>-283519749.39999998</v>
          </cell>
          <cell r="AK89">
            <v>-289737252.23000002</v>
          </cell>
          <cell r="AM89">
            <v>-203029569.02000001</v>
          </cell>
          <cell r="AN89">
            <v>-3970440.7299999893</v>
          </cell>
          <cell r="AO89">
            <v>-4412711.4699999988</v>
          </cell>
          <cell r="AP89">
            <v>-6934382.8900000155</v>
          </cell>
          <cell r="AQ89">
            <v>-2967436.3799999952</v>
          </cell>
          <cell r="AR89">
            <v>-3601003.2299999893</v>
          </cell>
          <cell r="AS89">
            <v>-4985429.2199999988</v>
          </cell>
          <cell r="AT89">
            <v>-5103908.0399999917</v>
          </cell>
          <cell r="AU89">
            <v>-5693060.3900000155</v>
          </cell>
          <cell r="AV89">
            <v>3475860.6100000143</v>
          </cell>
          <cell r="AW89">
            <v>-5554571.3900000155</v>
          </cell>
          <cell r="AX89">
            <v>-3930698.1699999869</v>
          </cell>
          <cell r="AY89">
            <v>-251061250.91</v>
          </cell>
          <cell r="AZ89">
            <v>-1985323.8799999952</v>
          </cell>
          <cell r="BA89">
            <v>1819048.1399999857</v>
          </cell>
          <cell r="BB89">
            <v>-4331049.8799999952</v>
          </cell>
          <cell r="BC89">
            <v>-5673628.1699999869</v>
          </cell>
          <cell r="BD89">
            <v>1035184.7399999797</v>
          </cell>
          <cell r="BE89">
            <v>-5811504.4799999893</v>
          </cell>
          <cell r="BF89">
            <v>-5811504.4800000191</v>
          </cell>
          <cell r="BG89">
            <v>-5811504.4799999595</v>
          </cell>
          <cell r="BH89">
            <v>3454478.5600000024</v>
          </cell>
          <cell r="BI89">
            <v>-5817767.4399999976</v>
          </cell>
          <cell r="BJ89">
            <v>-3524927.1200000048</v>
          </cell>
          <cell r="BK89">
            <v>-289737252.23000002</v>
          </cell>
        </row>
        <row r="90">
          <cell r="D90">
            <v>184020</v>
          </cell>
          <cell r="E90" t="str">
            <v>Accumulated Depreciation-Shell</v>
          </cell>
          <cell r="F90">
            <v>155501000</v>
          </cell>
          <cell r="G90" t="str">
            <v>Accumulated Depreciation - Depreciated Containers</v>
          </cell>
          <cell r="H90">
            <v>0</v>
          </cell>
          <cell r="I90" t="str">
            <v/>
          </cell>
          <cell r="J90">
            <v>0</v>
          </cell>
          <cell r="K90" t="str">
            <v/>
          </cell>
          <cell r="L90">
            <v>0</v>
          </cell>
          <cell r="M90">
            <v>-114779340.37</v>
          </cell>
          <cell r="N90">
            <v>-116813835.69</v>
          </cell>
          <cell r="O90">
            <v>-119067295.91</v>
          </cell>
          <cell r="P90">
            <v>-121394891</v>
          </cell>
          <cell r="Q90">
            <v>-121553028.48999999</v>
          </cell>
          <cell r="R90">
            <v>-124049493.18000001</v>
          </cell>
          <cell r="S90">
            <v>-126157579.84999999</v>
          </cell>
          <cell r="T90">
            <v>-128580847.88</v>
          </cell>
          <cell r="U90">
            <v>-131004415.91</v>
          </cell>
          <cell r="V90">
            <v>-132436663.94</v>
          </cell>
          <cell r="W90">
            <v>-134860231.97</v>
          </cell>
          <cell r="X90">
            <v>-136218386.56</v>
          </cell>
          <cell r="Y90">
            <v>-139112756.84</v>
          </cell>
          <cell r="Z90">
            <v>-139985765.83000001</v>
          </cell>
          <cell r="AA90">
            <v>-140430444.97</v>
          </cell>
          <cell r="AB90">
            <v>-142782184.11000001</v>
          </cell>
          <cell r="AC90">
            <v>-145198879.75</v>
          </cell>
          <cell r="AD90">
            <v>-145930330.16</v>
          </cell>
          <cell r="AE90">
            <v>-147782738.90000001</v>
          </cell>
          <cell r="AF90">
            <v>-150605406.63999999</v>
          </cell>
          <cell r="AG90">
            <v>-153438460.55000001</v>
          </cell>
          <cell r="AH90">
            <v>-154520521.46000001</v>
          </cell>
          <cell r="AI90">
            <v>-157324668.34</v>
          </cell>
          <cell r="AJ90">
            <v>-159878866.28999999</v>
          </cell>
          <cell r="AK90">
            <v>-162433064.24000001</v>
          </cell>
          <cell r="AM90">
            <v>-114779340.37</v>
          </cell>
          <cell r="AN90">
            <v>-2034495.3199999928</v>
          </cell>
          <cell r="AO90">
            <v>-2253460.2199999988</v>
          </cell>
          <cell r="AP90">
            <v>-2327595.0900000036</v>
          </cell>
          <cell r="AQ90">
            <v>-158137.48999999464</v>
          </cell>
          <cell r="AR90">
            <v>-2496464.6900000125</v>
          </cell>
          <cell r="AS90">
            <v>-2108086.6699999869</v>
          </cell>
          <cell r="AT90">
            <v>-2423268.0300000012</v>
          </cell>
          <cell r="AU90">
            <v>-2423568.0300000012</v>
          </cell>
          <cell r="AV90">
            <v>-1432248.0300000012</v>
          </cell>
          <cell r="AW90">
            <v>-2423568.0300000012</v>
          </cell>
          <cell r="AX90">
            <v>-1358154.5900000036</v>
          </cell>
          <cell r="AY90">
            <v>-139112756.84</v>
          </cell>
          <cell r="AZ90">
            <v>-873008.99000000954</v>
          </cell>
          <cell r="BA90">
            <v>-444679.13999998569</v>
          </cell>
          <cell r="BB90">
            <v>-2351739.1400000155</v>
          </cell>
          <cell r="BC90">
            <v>-2416695.6399999857</v>
          </cell>
          <cell r="BD90">
            <v>-731450.40999999642</v>
          </cell>
          <cell r="BE90">
            <v>-1852408.7400000095</v>
          </cell>
          <cell r="BF90">
            <v>-2822667.7399999797</v>
          </cell>
          <cell r="BG90">
            <v>-2833053.9100000262</v>
          </cell>
          <cell r="BH90">
            <v>-1082060.9099999964</v>
          </cell>
          <cell r="BI90">
            <v>-2804146.8799999952</v>
          </cell>
          <cell r="BJ90">
            <v>-2554197.9499999881</v>
          </cell>
          <cell r="BK90">
            <v>-162433064.24000001</v>
          </cell>
        </row>
        <row r="91">
          <cell r="D91">
            <v>180301</v>
          </cell>
          <cell r="E91" t="str">
            <v>A/D - Buildings</v>
          </cell>
          <cell r="F91">
            <v>155101000</v>
          </cell>
          <cell r="G91" t="str">
            <v>AD Building</v>
          </cell>
          <cell r="H91">
            <v>0</v>
          </cell>
          <cell r="I91" t="str">
            <v/>
          </cell>
          <cell r="J91">
            <v>0</v>
          </cell>
          <cell r="K91" t="str">
            <v/>
          </cell>
          <cell r="L91">
            <v>0</v>
          </cell>
          <cell r="M91">
            <v>-12882326.779999999</v>
          </cell>
          <cell r="N91">
            <v>-12930344.779999999</v>
          </cell>
          <cell r="O91">
            <v>-12978365.779999999</v>
          </cell>
          <cell r="P91">
            <v>-13026384.779999999</v>
          </cell>
          <cell r="Q91">
            <v>-13074406.779999999</v>
          </cell>
          <cell r="R91">
            <v>-13122428.779999999</v>
          </cell>
          <cell r="S91">
            <v>-13170449.779999999</v>
          </cell>
          <cell r="T91">
            <v>-13856222.57</v>
          </cell>
          <cell r="U91">
            <v>-14543604.359999999</v>
          </cell>
          <cell r="V91">
            <v>-15230986.15</v>
          </cell>
          <cell r="W91">
            <v>-15918365.939999999</v>
          </cell>
          <cell r="X91">
            <v>-17370656.120000001</v>
          </cell>
          <cell r="Y91">
            <v>-18211018.789999999</v>
          </cell>
          <cell r="Z91">
            <v>-19051364.120000001</v>
          </cell>
          <cell r="AA91">
            <v>-19891734.120000001</v>
          </cell>
          <cell r="AB91">
            <v>-20799609.120000001</v>
          </cell>
          <cell r="AC91">
            <v>-21707484.120000001</v>
          </cell>
          <cell r="AD91">
            <v>-22615365.120000001</v>
          </cell>
          <cell r="AE91">
            <v>-23523241.120000001</v>
          </cell>
          <cell r="AF91">
            <v>-24431116.120000001</v>
          </cell>
          <cell r="AG91">
            <v>-25457426.120000001</v>
          </cell>
          <cell r="AH91">
            <v>-26107102.120000001</v>
          </cell>
          <cell r="AI91">
            <v>-26923995.120000001</v>
          </cell>
          <cell r="AJ91">
            <v>-27863969.120000001</v>
          </cell>
          <cell r="AK91">
            <v>-28804035.120000001</v>
          </cell>
          <cell r="AM91">
            <v>-12882326.779999999</v>
          </cell>
          <cell r="AN91">
            <v>-48018</v>
          </cell>
          <cell r="AO91">
            <v>-48021</v>
          </cell>
          <cell r="AP91">
            <v>-48019</v>
          </cell>
          <cell r="AQ91">
            <v>-48022</v>
          </cell>
          <cell r="AR91">
            <v>-48022</v>
          </cell>
          <cell r="AS91">
            <v>-48021</v>
          </cell>
          <cell r="AT91">
            <v>-685772.79000000097</v>
          </cell>
          <cell r="AU91">
            <v>-687381.78999999911</v>
          </cell>
          <cell r="AV91">
            <v>-687381.79000000097</v>
          </cell>
          <cell r="AW91">
            <v>-687379.78999999911</v>
          </cell>
          <cell r="AX91">
            <v>-1452290.1800000016</v>
          </cell>
          <cell r="AY91">
            <v>-18211018.789999999</v>
          </cell>
          <cell r="AZ91">
            <v>-840345.33000000194</v>
          </cell>
          <cell r="BA91">
            <v>-840370</v>
          </cell>
          <cell r="BB91">
            <v>-907875</v>
          </cell>
          <cell r="BC91">
            <v>-907875</v>
          </cell>
          <cell r="BD91">
            <v>-907881</v>
          </cell>
          <cell r="BE91">
            <v>-907876</v>
          </cell>
          <cell r="BF91">
            <v>-907875</v>
          </cell>
          <cell r="BG91">
            <v>-1026310</v>
          </cell>
          <cell r="BH91">
            <v>-649676</v>
          </cell>
          <cell r="BI91">
            <v>-816893</v>
          </cell>
          <cell r="BJ91">
            <v>-939974</v>
          </cell>
          <cell r="BK91">
            <v>-28804035.120000001</v>
          </cell>
        </row>
        <row r="92">
          <cell r="D92" t="str">
            <v>180501.M&amp;E</v>
          </cell>
          <cell r="E92" t="str">
            <v>A/D-M&amp;E-Main</v>
          </cell>
          <cell r="F92">
            <v>155208000</v>
          </cell>
          <cell r="G92" t="str">
            <v>Accumulative Depreciation M&amp;E</v>
          </cell>
          <cell r="H92">
            <v>0</v>
          </cell>
          <cell r="I92" t="str">
            <v/>
          </cell>
          <cell r="J92">
            <v>0</v>
          </cell>
          <cell r="K92" t="str">
            <v/>
          </cell>
          <cell r="L92">
            <v>0</v>
          </cell>
          <cell r="M92">
            <v>-119454755.13</v>
          </cell>
          <cell r="N92">
            <v>-120048573.13</v>
          </cell>
          <cell r="O92">
            <v>-120791762.48</v>
          </cell>
          <cell r="P92">
            <v>-121538883.65000001</v>
          </cell>
          <cell r="Q92">
            <v>-122604588.47</v>
          </cell>
          <cell r="R92">
            <v>-123457239.98</v>
          </cell>
          <cell r="S92">
            <v>-121205694.25</v>
          </cell>
          <cell r="T92">
            <v>-130021815.43000001</v>
          </cell>
          <cell r="U92">
            <v>-138837927.61000001</v>
          </cell>
          <cell r="V92">
            <v>-147654260.19999999</v>
          </cell>
          <cell r="W92">
            <v>-156470431.21000001</v>
          </cell>
          <cell r="X92">
            <v>-158965592.88</v>
          </cell>
          <cell r="Y92">
            <v>-168544790.22999999</v>
          </cell>
          <cell r="Z92">
            <v>-177943251.68000001</v>
          </cell>
          <cell r="AA92">
            <v>-187434393.68000001</v>
          </cell>
          <cell r="AB92">
            <v>-196925379.68000001</v>
          </cell>
          <cell r="AC92">
            <v>-206416375.68000001</v>
          </cell>
          <cell r="AD92">
            <v>-215907364.69</v>
          </cell>
          <cell r="AE92">
            <v>-225398358.69</v>
          </cell>
          <cell r="AF92">
            <v>-236234856.25999999</v>
          </cell>
          <cell r="AG92">
            <v>-245733630.83000001</v>
          </cell>
          <cell r="AH92">
            <v>-255311308.59</v>
          </cell>
          <cell r="AI92">
            <v>-264877124.63999999</v>
          </cell>
          <cell r="AJ92">
            <v>-274442940.70999998</v>
          </cell>
          <cell r="AK92">
            <v>-283796897.70999998</v>
          </cell>
          <cell r="AM92">
            <v>-119454755.13</v>
          </cell>
          <cell r="AN92">
            <v>-593818</v>
          </cell>
          <cell r="AO92">
            <v>-743189.35000000894</v>
          </cell>
          <cell r="AP92">
            <v>-747121.17000000179</v>
          </cell>
          <cell r="AQ92">
            <v>-1065704.8199999928</v>
          </cell>
          <cell r="AR92">
            <v>-852651.51000000536</v>
          </cell>
          <cell r="AS92">
            <v>2251545.7300000042</v>
          </cell>
          <cell r="AT92">
            <v>-8816121.1800000072</v>
          </cell>
          <cell r="AU92">
            <v>-8816112.1800000072</v>
          </cell>
          <cell r="AV92">
            <v>-8816332.5899999738</v>
          </cell>
          <cell r="AW92">
            <v>-8816171.0100000203</v>
          </cell>
          <cell r="AX92">
            <v>-2495161.6699999869</v>
          </cell>
          <cell r="AY92">
            <v>-168544790.22999999</v>
          </cell>
          <cell r="AZ92">
            <v>-9398461.4500000179</v>
          </cell>
          <cell r="BA92">
            <v>-9491142</v>
          </cell>
          <cell r="BB92">
            <v>-9490986</v>
          </cell>
          <cell r="BC92">
            <v>-9490996</v>
          </cell>
          <cell r="BD92">
            <v>-9490989.0099999905</v>
          </cell>
          <cell r="BE92">
            <v>-9490994</v>
          </cell>
          <cell r="BF92">
            <v>-10836497.569999993</v>
          </cell>
          <cell r="BG92">
            <v>-9498774.5700000226</v>
          </cell>
          <cell r="BH92">
            <v>-9577677.7599999905</v>
          </cell>
          <cell r="BI92">
            <v>-9565816.0499999821</v>
          </cell>
          <cell r="BJ92">
            <v>-9565816.0699999928</v>
          </cell>
          <cell r="BK92">
            <v>-283796897.70999998</v>
          </cell>
        </row>
        <row r="93">
          <cell r="D93" t="str">
            <v>180501.OFFICE</v>
          </cell>
          <cell r="E93" t="str">
            <v>A/D-M&amp;E-Office Equipments</v>
          </cell>
          <cell r="F93">
            <v>155212000</v>
          </cell>
          <cell r="G93" t="str">
            <v>AD Furn and fixtures</v>
          </cell>
          <cell r="H93">
            <v>0</v>
          </cell>
          <cell r="I93" t="str">
            <v/>
          </cell>
          <cell r="J93">
            <v>0</v>
          </cell>
          <cell r="K93" t="str">
            <v/>
          </cell>
          <cell r="L93">
            <v>0</v>
          </cell>
          <cell r="M93">
            <v>-282653.65000000002</v>
          </cell>
          <cell r="N93">
            <v>-289861.25</v>
          </cell>
          <cell r="O93">
            <v>-297068.84000000003</v>
          </cell>
          <cell r="P93">
            <v>-304276.44</v>
          </cell>
          <cell r="Q93">
            <v>-311486.03000000003</v>
          </cell>
          <cell r="R93">
            <v>-318693.63</v>
          </cell>
          <cell r="S93">
            <v>-325151.27</v>
          </cell>
          <cell r="T93">
            <v>-332602.53000000003</v>
          </cell>
          <cell r="U93">
            <v>-340051.79</v>
          </cell>
          <cell r="V93">
            <v>-347502.05</v>
          </cell>
          <cell r="W93">
            <v>-354952.32</v>
          </cell>
          <cell r="X93">
            <v>-362402.57</v>
          </cell>
          <cell r="Y93">
            <v>-369852.82</v>
          </cell>
          <cell r="Z93">
            <v>-377303.65</v>
          </cell>
          <cell r="AA93">
            <v>-384763.69</v>
          </cell>
          <cell r="AB93">
            <v>-392224.73</v>
          </cell>
          <cell r="AC93">
            <v>-399686.78</v>
          </cell>
          <cell r="AD93">
            <v>-198512.82</v>
          </cell>
          <cell r="AE93">
            <v>-205973.86</v>
          </cell>
          <cell r="AF93">
            <v>-213433.9</v>
          </cell>
          <cell r="AG93">
            <v>-224016.44</v>
          </cell>
          <cell r="AH93">
            <v>-233923.98</v>
          </cell>
          <cell r="AI93">
            <v>-243829.52</v>
          </cell>
          <cell r="AJ93">
            <v>-254636.06</v>
          </cell>
          <cell r="AK93">
            <v>-264834.3</v>
          </cell>
          <cell r="AM93">
            <v>-282653.65000000002</v>
          </cell>
          <cell r="AN93">
            <v>-7207.5999999999767</v>
          </cell>
          <cell r="AO93">
            <v>-7207.5900000000256</v>
          </cell>
          <cell r="AP93">
            <v>-7207.5999999999767</v>
          </cell>
          <cell r="AQ93">
            <v>-7209.5900000000256</v>
          </cell>
          <cell r="AR93">
            <v>-7207.5999999999767</v>
          </cell>
          <cell r="AS93">
            <v>-6457.640000000014</v>
          </cell>
          <cell r="AT93">
            <v>-7451.2600000000093</v>
          </cell>
          <cell r="AU93">
            <v>-7449.2599999999511</v>
          </cell>
          <cell r="AV93">
            <v>-7450.2600000000093</v>
          </cell>
          <cell r="AW93">
            <v>-7450.2700000000186</v>
          </cell>
          <cell r="AX93">
            <v>-7450.25</v>
          </cell>
          <cell r="AY93">
            <v>-369852.82</v>
          </cell>
          <cell r="AZ93">
            <v>-7450.8300000000163</v>
          </cell>
          <cell r="BA93">
            <v>-7460.039999999979</v>
          </cell>
          <cell r="BB93">
            <v>-7461.039999999979</v>
          </cell>
          <cell r="BC93">
            <v>-7462.0500000000466</v>
          </cell>
          <cell r="BD93">
            <v>201173.96000000002</v>
          </cell>
          <cell r="BE93">
            <v>-7461.039999999979</v>
          </cell>
          <cell r="BF93">
            <v>-7460.0400000000081</v>
          </cell>
          <cell r="BG93">
            <v>-10582.540000000008</v>
          </cell>
          <cell r="BH93">
            <v>-9907.5400000000081</v>
          </cell>
          <cell r="BI93">
            <v>-9905.539999999979</v>
          </cell>
          <cell r="BJ93">
            <v>-10806.540000000008</v>
          </cell>
          <cell r="BK93">
            <v>-264834.3</v>
          </cell>
        </row>
        <row r="94">
          <cell r="D94" t="str">
            <v>180501.OTH</v>
          </cell>
          <cell r="E94" t="str">
            <v>A/D-M&amp;E Others</v>
          </cell>
          <cell r="F94">
            <v>155208000</v>
          </cell>
          <cell r="G94" t="str">
            <v>Accumulative Depreciation M&amp;E</v>
          </cell>
          <cell r="H94">
            <v>0</v>
          </cell>
          <cell r="I94" t="str">
            <v/>
          </cell>
          <cell r="J94">
            <v>0</v>
          </cell>
          <cell r="K94" t="str">
            <v/>
          </cell>
          <cell r="L94">
            <v>0</v>
          </cell>
          <cell r="M94">
            <v>-10668177.800000001</v>
          </cell>
          <cell r="N94">
            <v>-10511196</v>
          </cell>
          <cell r="O94">
            <v>-10557177</v>
          </cell>
          <cell r="P94">
            <v>-10603161</v>
          </cell>
          <cell r="Q94">
            <v>-10649134</v>
          </cell>
          <cell r="R94">
            <v>-10692776</v>
          </cell>
          <cell r="S94">
            <v>-10520105.5</v>
          </cell>
          <cell r="T94">
            <v>-10562997.5</v>
          </cell>
          <cell r="U94">
            <v>-10605894.5</v>
          </cell>
          <cell r="V94">
            <v>-10648796.5</v>
          </cell>
          <cell r="W94">
            <v>-10690204.5</v>
          </cell>
          <cell r="X94">
            <v>-10691003.66</v>
          </cell>
          <cell r="Y94">
            <v>-10729383.82</v>
          </cell>
          <cell r="Z94">
            <v>-10785062.66</v>
          </cell>
          <cell r="AA94">
            <v>-10830879.66</v>
          </cell>
          <cell r="AB94">
            <v>-10878627.66</v>
          </cell>
          <cell r="AC94">
            <v>-10923507.82</v>
          </cell>
          <cell r="AD94">
            <v>-10328638.18</v>
          </cell>
          <cell r="AE94">
            <v>-10407266.18</v>
          </cell>
          <cell r="AF94">
            <v>-10467871.33</v>
          </cell>
          <cell r="AG94">
            <v>-10744709.85</v>
          </cell>
          <cell r="AH94">
            <v>-10805234.85</v>
          </cell>
          <cell r="AI94">
            <v>-10869939.85</v>
          </cell>
          <cell r="AJ94">
            <v>-10934566.85</v>
          </cell>
          <cell r="AK94">
            <v>-11003074.85</v>
          </cell>
          <cell r="AM94">
            <v>-10668177.800000001</v>
          </cell>
          <cell r="AN94">
            <v>156981.80000000075</v>
          </cell>
          <cell r="AO94">
            <v>-45981</v>
          </cell>
          <cell r="AP94">
            <v>-45984</v>
          </cell>
          <cell r="AQ94">
            <v>-45973</v>
          </cell>
          <cell r="AR94">
            <v>-43642</v>
          </cell>
          <cell r="AS94">
            <v>172670.5</v>
          </cell>
          <cell r="AT94">
            <v>-42892</v>
          </cell>
          <cell r="AU94">
            <v>-42897</v>
          </cell>
          <cell r="AV94">
            <v>-42902</v>
          </cell>
          <cell r="AW94">
            <v>-41408</v>
          </cell>
          <cell r="AX94">
            <v>-799.16000000014901</v>
          </cell>
          <cell r="AY94">
            <v>-10729383.82</v>
          </cell>
          <cell r="AZ94">
            <v>-55678.839999999851</v>
          </cell>
          <cell r="BA94">
            <v>-45817</v>
          </cell>
          <cell r="BB94">
            <v>-47748</v>
          </cell>
          <cell r="BC94">
            <v>-44880.160000000149</v>
          </cell>
          <cell r="BD94">
            <v>594869.6400000006</v>
          </cell>
          <cell r="BE94">
            <v>-78628</v>
          </cell>
          <cell r="BF94">
            <v>-60605.150000000373</v>
          </cell>
          <cell r="BG94">
            <v>-276838.51999999955</v>
          </cell>
          <cell r="BH94">
            <v>-60525</v>
          </cell>
          <cell r="BI94">
            <v>-64705</v>
          </cell>
          <cell r="BJ94">
            <v>-64627</v>
          </cell>
          <cell r="BK94">
            <v>-11003074.85</v>
          </cell>
        </row>
        <row r="95">
          <cell r="D95" t="str">
            <v>180501.WELL</v>
          </cell>
          <cell r="E95" t="str">
            <v>A/D-M&amp;E-Tubewell&amp;Reservior</v>
          </cell>
          <cell r="F95">
            <v>155208000</v>
          </cell>
          <cell r="G95" t="str">
            <v>Accumulative Depreciation M&amp;E</v>
          </cell>
          <cell r="H95">
            <v>0</v>
          </cell>
          <cell r="I95" t="str">
            <v/>
          </cell>
          <cell r="J95">
            <v>0</v>
          </cell>
          <cell r="K95" t="str">
            <v/>
          </cell>
          <cell r="L95">
            <v>0</v>
          </cell>
          <cell r="M95">
            <v>-1972351</v>
          </cell>
          <cell r="N95">
            <v>-1972351</v>
          </cell>
          <cell r="O95">
            <v>-1972351</v>
          </cell>
          <cell r="P95">
            <v>-1972351</v>
          </cell>
          <cell r="Q95">
            <v>-1972351</v>
          </cell>
          <cell r="R95">
            <v>-1972351</v>
          </cell>
          <cell r="S95">
            <v>-1972351</v>
          </cell>
          <cell r="T95">
            <v>-1972351</v>
          </cell>
          <cell r="U95">
            <v>-1972351</v>
          </cell>
          <cell r="V95">
            <v>-1972351</v>
          </cell>
          <cell r="W95">
            <v>-1972351</v>
          </cell>
          <cell r="X95">
            <v>-1972351</v>
          </cell>
          <cell r="Y95">
            <v>-1972351</v>
          </cell>
          <cell r="Z95">
            <v>-1972351</v>
          </cell>
          <cell r="AA95">
            <v>-1972351</v>
          </cell>
          <cell r="AB95">
            <v>-1972351</v>
          </cell>
          <cell r="AC95">
            <v>-1972351</v>
          </cell>
          <cell r="AD95">
            <v>-1972351</v>
          </cell>
          <cell r="AE95">
            <v>-1972351</v>
          </cell>
          <cell r="AF95">
            <v>-1972351</v>
          </cell>
          <cell r="AG95">
            <v>-1972351</v>
          </cell>
          <cell r="AH95">
            <v>-1972351</v>
          </cell>
          <cell r="AI95">
            <v>-1972351</v>
          </cell>
          <cell r="AJ95">
            <v>-1972351</v>
          </cell>
          <cell r="AK95">
            <v>-1972351</v>
          </cell>
          <cell r="AM95">
            <v>-1972351</v>
          </cell>
          <cell r="AN95">
            <v>0</v>
          </cell>
          <cell r="AO95">
            <v>0</v>
          </cell>
          <cell r="AP95">
            <v>0</v>
          </cell>
          <cell r="AQ95">
            <v>0</v>
          </cell>
          <cell r="AR95">
            <v>0</v>
          </cell>
          <cell r="AS95">
            <v>0</v>
          </cell>
          <cell r="AT95">
            <v>0</v>
          </cell>
          <cell r="AU95">
            <v>0</v>
          </cell>
          <cell r="AV95">
            <v>0</v>
          </cell>
          <cell r="AW95">
            <v>0</v>
          </cell>
          <cell r="AX95">
            <v>0</v>
          </cell>
          <cell r="AY95">
            <v>-1972351</v>
          </cell>
          <cell r="AZ95">
            <v>0</v>
          </cell>
          <cell r="BA95">
            <v>0</v>
          </cell>
          <cell r="BB95">
            <v>0</v>
          </cell>
          <cell r="BC95">
            <v>0</v>
          </cell>
          <cell r="BD95">
            <v>0</v>
          </cell>
          <cell r="BE95">
            <v>0</v>
          </cell>
          <cell r="BF95">
            <v>0</v>
          </cell>
          <cell r="BG95">
            <v>0</v>
          </cell>
          <cell r="BH95">
            <v>0</v>
          </cell>
          <cell r="BI95">
            <v>0</v>
          </cell>
          <cell r="BJ95">
            <v>0</v>
          </cell>
          <cell r="BK95">
            <v>-1972351</v>
          </cell>
        </row>
        <row r="96">
          <cell r="D96">
            <v>180601</v>
          </cell>
          <cell r="E96" t="str">
            <v>A/D - Furniture &amp; Fixtures</v>
          </cell>
          <cell r="F96">
            <v>155212000</v>
          </cell>
          <cell r="G96" t="str">
            <v>AD Furn and fixtures</v>
          </cell>
          <cell r="H96">
            <v>0</v>
          </cell>
          <cell r="I96" t="str">
            <v/>
          </cell>
          <cell r="J96">
            <v>0</v>
          </cell>
          <cell r="K96" t="str">
            <v/>
          </cell>
          <cell r="L96">
            <v>0</v>
          </cell>
          <cell r="M96">
            <v>-1276053.56</v>
          </cell>
          <cell r="N96">
            <v>-1244492.1499999999</v>
          </cell>
          <cell r="O96">
            <v>-1263247.1499999999</v>
          </cell>
          <cell r="P96">
            <v>-1281989.1499999999</v>
          </cell>
          <cell r="Q96">
            <v>-1300736.1499999999</v>
          </cell>
          <cell r="R96">
            <v>-1319469.1499999999</v>
          </cell>
          <cell r="S96">
            <v>-1339948.1499999999</v>
          </cell>
          <cell r="T96">
            <v>-1359969.15</v>
          </cell>
          <cell r="U96">
            <v>-1383546.15</v>
          </cell>
          <cell r="V96">
            <v>-1404656.15</v>
          </cell>
          <cell r="W96">
            <v>-1425143.15</v>
          </cell>
          <cell r="X96">
            <v>-1450180.15</v>
          </cell>
          <cell r="Y96">
            <v>-1470539.15</v>
          </cell>
          <cell r="Z96">
            <v>-1497838.15</v>
          </cell>
          <cell r="AA96">
            <v>-1521723.15</v>
          </cell>
          <cell r="AB96">
            <v>-1545591.15</v>
          </cell>
          <cell r="AC96">
            <v>-1569466.15</v>
          </cell>
          <cell r="AD96">
            <v>-1593006.15</v>
          </cell>
          <cell r="AE96">
            <v>-1618179.15</v>
          </cell>
          <cell r="AF96">
            <v>-1643768.15</v>
          </cell>
          <cell r="AG96">
            <v>-1673838.15</v>
          </cell>
          <cell r="AH96">
            <v>-1703523.15</v>
          </cell>
          <cell r="AI96">
            <v>-1733417.15</v>
          </cell>
          <cell r="AJ96">
            <v>-1770923.15</v>
          </cell>
          <cell r="AK96">
            <v>-1808122.15</v>
          </cell>
          <cell r="AM96">
            <v>-1276053.56</v>
          </cell>
          <cell r="AN96">
            <v>31561.410000000149</v>
          </cell>
          <cell r="AO96">
            <v>-18755</v>
          </cell>
          <cell r="AP96">
            <v>-18742</v>
          </cell>
          <cell r="AQ96">
            <v>-18747</v>
          </cell>
          <cell r="AR96">
            <v>-18733</v>
          </cell>
          <cell r="AS96">
            <v>-20479</v>
          </cell>
          <cell r="AT96">
            <v>-20021</v>
          </cell>
          <cell r="AU96">
            <v>-23577</v>
          </cell>
          <cell r="AV96">
            <v>-21110</v>
          </cell>
          <cell r="AW96">
            <v>-20487</v>
          </cell>
          <cell r="AX96">
            <v>-25037</v>
          </cell>
          <cell r="AY96">
            <v>-1470539.15</v>
          </cell>
          <cell r="AZ96">
            <v>-27299</v>
          </cell>
          <cell r="BA96">
            <v>-23885</v>
          </cell>
          <cell r="BB96">
            <v>-23868</v>
          </cell>
          <cell r="BC96">
            <v>-23875</v>
          </cell>
          <cell r="BD96">
            <v>-23540</v>
          </cell>
          <cell r="BE96">
            <v>-25173</v>
          </cell>
          <cell r="BF96">
            <v>-25589</v>
          </cell>
          <cell r="BG96">
            <v>-30070</v>
          </cell>
          <cell r="BH96">
            <v>-29685</v>
          </cell>
          <cell r="BI96">
            <v>-29894</v>
          </cell>
          <cell r="BJ96">
            <v>-37506</v>
          </cell>
          <cell r="BK96">
            <v>-1808122.15</v>
          </cell>
        </row>
        <row r="97">
          <cell r="D97" t="str">
            <v>180701.FORK</v>
          </cell>
          <cell r="E97" t="str">
            <v>A/D - Forklifts</v>
          </cell>
          <cell r="F97">
            <v>155208000</v>
          </cell>
          <cell r="G97" t="str">
            <v>Accumulative Depreciation M&amp;E</v>
          </cell>
          <cell r="H97">
            <v>0</v>
          </cell>
          <cell r="I97" t="str">
            <v/>
          </cell>
          <cell r="J97">
            <v>0</v>
          </cell>
          <cell r="K97" t="str">
            <v/>
          </cell>
          <cell r="L97">
            <v>0</v>
          </cell>
          <cell r="M97">
            <v>-6475123.4299999997</v>
          </cell>
          <cell r="N97">
            <v>-6534827.4299999997</v>
          </cell>
          <cell r="O97">
            <v>-6594530.4299999997</v>
          </cell>
          <cell r="P97">
            <v>-6654234.4299999997</v>
          </cell>
          <cell r="Q97">
            <v>-6713937.4299999997</v>
          </cell>
          <cell r="R97">
            <v>-6773642.4299999997</v>
          </cell>
          <cell r="S97">
            <v>-6833344.4299999997</v>
          </cell>
          <cell r="T97">
            <v>-6893049.4299999997</v>
          </cell>
          <cell r="U97">
            <v>-6952751.4299999997</v>
          </cell>
          <cell r="V97">
            <v>-7012456.4299999997</v>
          </cell>
          <cell r="W97">
            <v>-7072159.4299999997</v>
          </cell>
          <cell r="X97">
            <v>-5739414.7800000003</v>
          </cell>
          <cell r="Y97">
            <v>-5865939.9100000001</v>
          </cell>
          <cell r="Z97">
            <v>-5994383.7800000003</v>
          </cell>
          <cell r="AA97">
            <v>-6121870.7800000003</v>
          </cell>
          <cell r="AB97">
            <v>-6285997.9199999999</v>
          </cell>
          <cell r="AC97">
            <v>-6450126.04</v>
          </cell>
          <cell r="AD97">
            <v>-6614254.1799999997</v>
          </cell>
          <cell r="AE97">
            <v>-6778382.3200000003</v>
          </cell>
          <cell r="AF97">
            <v>-6942510.46</v>
          </cell>
          <cell r="AG97">
            <v>-7106638.5800000001</v>
          </cell>
          <cell r="AH97">
            <v>-7270766.7199999997</v>
          </cell>
          <cell r="AI97">
            <v>-7434893.8600000003</v>
          </cell>
          <cell r="AJ97">
            <v>-7599021.9800000004</v>
          </cell>
          <cell r="AK97">
            <v>-7763143.9800000004</v>
          </cell>
          <cell r="AM97">
            <v>-6475123.4299999997</v>
          </cell>
          <cell r="AN97">
            <v>-59704</v>
          </cell>
          <cell r="AO97">
            <v>-59703</v>
          </cell>
          <cell r="AP97">
            <v>-59704</v>
          </cell>
          <cell r="AQ97">
            <v>-59703</v>
          </cell>
          <cell r="AR97">
            <v>-59705</v>
          </cell>
          <cell r="AS97">
            <v>-59702</v>
          </cell>
          <cell r="AT97">
            <v>-59705</v>
          </cell>
          <cell r="AU97">
            <v>-59702</v>
          </cell>
          <cell r="AV97">
            <v>-59705</v>
          </cell>
          <cell r="AW97">
            <v>-59703</v>
          </cell>
          <cell r="AX97">
            <v>1332744.6499999994</v>
          </cell>
          <cell r="AY97">
            <v>-5865939.9100000001</v>
          </cell>
          <cell r="AZ97">
            <v>-128443.87000000011</v>
          </cell>
          <cell r="BA97">
            <v>-127487</v>
          </cell>
          <cell r="BB97">
            <v>-164127.13999999966</v>
          </cell>
          <cell r="BC97">
            <v>-164128.12000000011</v>
          </cell>
          <cell r="BD97">
            <v>-164128.13999999966</v>
          </cell>
          <cell r="BE97">
            <v>-164128.1400000006</v>
          </cell>
          <cell r="BF97">
            <v>-164128.13999999966</v>
          </cell>
          <cell r="BG97">
            <v>-164128.12000000011</v>
          </cell>
          <cell r="BH97">
            <v>-164128.13999999966</v>
          </cell>
          <cell r="BI97">
            <v>-164127.1400000006</v>
          </cell>
          <cell r="BJ97">
            <v>-164128.12000000011</v>
          </cell>
          <cell r="BK97">
            <v>-7763143.9800000004</v>
          </cell>
        </row>
        <row r="98">
          <cell r="D98" t="str">
            <v>180701.OTH</v>
          </cell>
          <cell r="E98" t="str">
            <v>A/D - Automobiles - Others</v>
          </cell>
          <cell r="F98">
            <v>155210000</v>
          </cell>
          <cell r="G98" t="str">
            <v>AD Autos and trucks</v>
          </cell>
          <cell r="H98">
            <v>0</v>
          </cell>
          <cell r="I98" t="str">
            <v/>
          </cell>
          <cell r="J98">
            <v>0</v>
          </cell>
          <cell r="K98" t="str">
            <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row>
        <row r="99">
          <cell r="D99" t="str">
            <v>180701.VEHI</v>
          </cell>
          <cell r="E99" t="str">
            <v>A/D - Automobiles</v>
          </cell>
          <cell r="F99">
            <v>155210000</v>
          </cell>
          <cell r="G99" t="str">
            <v>AD Autos and trucks</v>
          </cell>
          <cell r="H99">
            <v>0</v>
          </cell>
          <cell r="I99" t="str">
            <v/>
          </cell>
          <cell r="J99">
            <v>0</v>
          </cell>
          <cell r="K99" t="str">
            <v/>
          </cell>
          <cell r="L99">
            <v>0</v>
          </cell>
          <cell r="M99">
            <v>-575764.14</v>
          </cell>
          <cell r="N99">
            <v>-591977.14</v>
          </cell>
          <cell r="O99">
            <v>-604183.26</v>
          </cell>
          <cell r="P99">
            <v>-700556.26</v>
          </cell>
          <cell r="Q99">
            <v>-777559.26</v>
          </cell>
          <cell r="R99">
            <v>-864250.26</v>
          </cell>
          <cell r="S99">
            <v>-950940.26</v>
          </cell>
          <cell r="T99">
            <v>-1037630.26</v>
          </cell>
          <cell r="U99">
            <v>-1124322.26</v>
          </cell>
          <cell r="V99">
            <v>-1251680.26</v>
          </cell>
          <cell r="W99">
            <v>-1344179.26</v>
          </cell>
          <cell r="X99">
            <v>-1356385.26</v>
          </cell>
          <cell r="Y99">
            <v>-1448885.26</v>
          </cell>
          <cell r="Z99">
            <v>-1541379.26</v>
          </cell>
          <cell r="AA99">
            <v>-1633881.26</v>
          </cell>
          <cell r="AB99">
            <v>-1736292.26</v>
          </cell>
          <cell r="AC99">
            <v>-1833750.26</v>
          </cell>
          <cell r="AD99">
            <v>-1931205.26</v>
          </cell>
          <cell r="AE99">
            <v>-2024237.7</v>
          </cell>
          <cell r="AF99">
            <v>-2117274.7000000002</v>
          </cell>
          <cell r="AG99">
            <v>-2210312.7000000002</v>
          </cell>
          <cell r="AH99">
            <v>-2303349.7000000002</v>
          </cell>
          <cell r="AI99">
            <v>-2396387.7000000002</v>
          </cell>
          <cell r="AJ99">
            <v>-2489424.7000000002</v>
          </cell>
          <cell r="AK99">
            <v>-2582795.7000000002</v>
          </cell>
          <cell r="AM99">
            <v>-575764.14</v>
          </cell>
          <cell r="AN99">
            <v>-16213</v>
          </cell>
          <cell r="AO99">
            <v>-12206.119999999995</v>
          </cell>
          <cell r="AP99">
            <v>-96373</v>
          </cell>
          <cell r="AQ99">
            <v>-77003</v>
          </cell>
          <cell r="AR99">
            <v>-86691</v>
          </cell>
          <cell r="AS99">
            <v>-86690</v>
          </cell>
          <cell r="AT99">
            <v>-86690</v>
          </cell>
          <cell r="AU99">
            <v>-86692</v>
          </cell>
          <cell r="AV99">
            <v>-127358</v>
          </cell>
          <cell r="AW99">
            <v>-92499</v>
          </cell>
          <cell r="AX99">
            <v>-12206</v>
          </cell>
          <cell r="AY99">
            <v>-1448885.26</v>
          </cell>
          <cell r="AZ99">
            <v>-92494</v>
          </cell>
          <cell r="BA99">
            <v>-92502</v>
          </cell>
          <cell r="BB99">
            <v>-102411</v>
          </cell>
          <cell r="BC99">
            <v>-97458</v>
          </cell>
          <cell r="BD99">
            <v>-97455</v>
          </cell>
          <cell r="BE99">
            <v>-93032.439999999944</v>
          </cell>
          <cell r="BF99">
            <v>-93037.000000000233</v>
          </cell>
          <cell r="BG99">
            <v>-93038</v>
          </cell>
          <cell r="BH99">
            <v>-93037</v>
          </cell>
          <cell r="BI99">
            <v>-93038</v>
          </cell>
          <cell r="BJ99">
            <v>-93037</v>
          </cell>
          <cell r="BK99">
            <v>-2582795.7000000002</v>
          </cell>
        </row>
        <row r="100">
          <cell r="D100" t="str">
            <v>180901.HARD</v>
          </cell>
          <cell r="E100" t="str">
            <v>A/D-Computer Hardware</v>
          </cell>
          <cell r="F100">
            <v>155301000</v>
          </cell>
          <cell r="G100" t="str">
            <v>AD Computer equip</v>
          </cell>
          <cell r="H100">
            <v>0</v>
          </cell>
          <cell r="I100" t="str">
            <v/>
          </cell>
          <cell r="J100">
            <v>0</v>
          </cell>
          <cell r="K100" t="str">
            <v/>
          </cell>
          <cell r="L100">
            <v>0</v>
          </cell>
          <cell r="M100">
            <v>-1114803.0900000001</v>
          </cell>
          <cell r="N100">
            <v>-1045608.26</v>
          </cell>
          <cell r="O100">
            <v>-1063306.8</v>
          </cell>
          <cell r="P100">
            <v>-1081003.33</v>
          </cell>
          <cell r="Q100">
            <v>-1098698.8600000001</v>
          </cell>
          <cell r="R100">
            <v>-1116397.3999999999</v>
          </cell>
          <cell r="S100">
            <v>-1134094.94</v>
          </cell>
          <cell r="T100">
            <v>-1151583.47</v>
          </cell>
          <cell r="U100">
            <v>-1169073.01</v>
          </cell>
          <cell r="V100">
            <v>-1186563.54</v>
          </cell>
          <cell r="W100">
            <v>-1204051.07</v>
          </cell>
          <cell r="X100">
            <v>-1205632.6100000001</v>
          </cell>
          <cell r="Y100">
            <v>-1542557.07</v>
          </cell>
          <cell r="Z100">
            <v>-1234483.6100000001</v>
          </cell>
          <cell r="AA100">
            <v>-1248913.6100000001</v>
          </cell>
          <cell r="AB100">
            <v>-1263342.6100000001</v>
          </cell>
          <cell r="AC100">
            <v>-1277087.6100000001</v>
          </cell>
          <cell r="AD100">
            <v>-1249268.78</v>
          </cell>
          <cell r="AE100">
            <v>-3418681.17</v>
          </cell>
          <cell r="AF100">
            <v>-3447095.22</v>
          </cell>
          <cell r="AG100">
            <v>-4114990.06</v>
          </cell>
          <cell r="AH100">
            <v>-4665838.8099999996</v>
          </cell>
          <cell r="AI100">
            <v>-5067467.95</v>
          </cell>
          <cell r="AJ100">
            <v>-5197480.24</v>
          </cell>
          <cell r="AK100">
            <v>-5265902.24</v>
          </cell>
          <cell r="AM100">
            <v>-1114803.0900000001</v>
          </cell>
          <cell r="AN100">
            <v>69194.830000000075</v>
          </cell>
          <cell r="AO100">
            <v>-17698.540000000037</v>
          </cell>
          <cell r="AP100">
            <v>-17696.530000000028</v>
          </cell>
          <cell r="AQ100">
            <v>-17695.530000000028</v>
          </cell>
          <cell r="AR100">
            <v>-17698.539999999804</v>
          </cell>
          <cell r="AS100">
            <v>-17697.540000000037</v>
          </cell>
          <cell r="AT100">
            <v>-17488.530000000028</v>
          </cell>
          <cell r="AU100">
            <v>-17489.540000000037</v>
          </cell>
          <cell r="AV100">
            <v>-17490.530000000028</v>
          </cell>
          <cell r="AW100">
            <v>-17487.530000000028</v>
          </cell>
          <cell r="AX100">
            <v>-1581.5400000000373</v>
          </cell>
          <cell r="AY100">
            <v>-1542557.07</v>
          </cell>
          <cell r="AZ100">
            <v>308073.45999999996</v>
          </cell>
          <cell r="BA100">
            <v>-14430</v>
          </cell>
          <cell r="BB100">
            <v>-14429</v>
          </cell>
          <cell r="BC100">
            <v>-13745</v>
          </cell>
          <cell r="BD100">
            <v>27818.830000000075</v>
          </cell>
          <cell r="BE100">
            <v>-2169412.3899999997</v>
          </cell>
          <cell r="BF100">
            <v>-28414.050000000279</v>
          </cell>
          <cell r="BG100">
            <v>-667894.83999999985</v>
          </cell>
          <cell r="BH100">
            <v>-550848.74999999953</v>
          </cell>
          <cell r="BI100">
            <v>-401629.1400000006</v>
          </cell>
          <cell r="BJ100">
            <v>-130012.29000000004</v>
          </cell>
          <cell r="BK100">
            <v>-5265902.24</v>
          </cell>
        </row>
        <row r="101">
          <cell r="D101" t="str">
            <v>180901.SOFT</v>
          </cell>
          <cell r="E101" t="str">
            <v>A/D-Computer Software</v>
          </cell>
          <cell r="F101">
            <v>155301000</v>
          </cell>
          <cell r="G101" t="str">
            <v>AD Computer equip</v>
          </cell>
          <cell r="H101">
            <v>0</v>
          </cell>
          <cell r="I101" t="str">
            <v/>
          </cell>
          <cell r="J101">
            <v>0</v>
          </cell>
          <cell r="K101" t="str">
            <v/>
          </cell>
          <cell r="L101">
            <v>0</v>
          </cell>
          <cell r="M101">
            <v>-2095702.29</v>
          </cell>
          <cell r="N101">
            <v>-2130526.29</v>
          </cell>
          <cell r="O101">
            <v>-2165352.29</v>
          </cell>
          <cell r="P101">
            <v>-2200177.29</v>
          </cell>
          <cell r="Q101">
            <v>-2235001.29</v>
          </cell>
          <cell r="R101">
            <v>-2320923.29</v>
          </cell>
          <cell r="S101">
            <v>-2419693.29</v>
          </cell>
          <cell r="T101">
            <v>-2505615.29</v>
          </cell>
          <cell r="U101">
            <v>-2591538.29</v>
          </cell>
          <cell r="V101">
            <v>-2663359.29</v>
          </cell>
          <cell r="W101">
            <v>-2746461.29</v>
          </cell>
          <cell r="X101">
            <v>-4471775.29</v>
          </cell>
          <cell r="Y101">
            <v>-4584609.71</v>
          </cell>
          <cell r="Z101">
            <v>-5340431.46</v>
          </cell>
          <cell r="AA101">
            <v>-5775911.6200000001</v>
          </cell>
          <cell r="AB101">
            <v>-6211391.79</v>
          </cell>
          <cell r="AC101">
            <v>-6646872.96</v>
          </cell>
          <cell r="AD101">
            <v>-7084380.96</v>
          </cell>
          <cell r="AE101">
            <v>-7521889.96</v>
          </cell>
          <cell r="AF101">
            <v>-3502397.88</v>
          </cell>
          <cell r="AG101">
            <v>-3586664.04</v>
          </cell>
          <cell r="AH101">
            <v>-3644111.71</v>
          </cell>
          <cell r="AI101">
            <v>-3719954.71</v>
          </cell>
          <cell r="AJ101">
            <v>-3795796.71</v>
          </cell>
          <cell r="AK101">
            <v>-3871637.71</v>
          </cell>
          <cell r="AM101">
            <v>-2095702.29</v>
          </cell>
          <cell r="AN101">
            <v>-34824</v>
          </cell>
          <cell r="AO101">
            <v>-34826</v>
          </cell>
          <cell r="AP101">
            <v>-34825</v>
          </cell>
          <cell r="AQ101">
            <v>-34824</v>
          </cell>
          <cell r="AR101">
            <v>-85922</v>
          </cell>
          <cell r="AS101">
            <v>-98770</v>
          </cell>
          <cell r="AT101">
            <v>-85922</v>
          </cell>
          <cell r="AU101">
            <v>-85923</v>
          </cell>
          <cell r="AV101">
            <v>-71821</v>
          </cell>
          <cell r="AW101">
            <v>-83102</v>
          </cell>
          <cell r="AX101">
            <v>-1725314</v>
          </cell>
          <cell r="AY101">
            <v>-4584609.71</v>
          </cell>
          <cell r="AZ101">
            <v>-755821.75</v>
          </cell>
          <cell r="BA101">
            <v>-435480.16000000015</v>
          </cell>
          <cell r="BB101">
            <v>-435480.16999999993</v>
          </cell>
          <cell r="BC101">
            <v>-435481.16999999993</v>
          </cell>
          <cell r="BD101">
            <v>-437508</v>
          </cell>
          <cell r="BE101">
            <v>-437509</v>
          </cell>
          <cell r="BF101">
            <v>4019492.08</v>
          </cell>
          <cell r="BG101">
            <v>-84266.160000000149</v>
          </cell>
          <cell r="BH101">
            <v>-57447.669999999925</v>
          </cell>
          <cell r="BI101">
            <v>-75843</v>
          </cell>
          <cell r="BJ101">
            <v>-75842</v>
          </cell>
          <cell r="BK101">
            <v>-3871637.71</v>
          </cell>
        </row>
        <row r="102">
          <cell r="D102" t="str">
            <v>181401.COOL</v>
          </cell>
          <cell r="E102" t="str">
            <v>A/D-S&amp;M - Coolers</v>
          </cell>
          <cell r="F102">
            <v>155204000</v>
          </cell>
          <cell r="G102" t="str">
            <v>AD Coolers</v>
          </cell>
          <cell r="H102">
            <v>0</v>
          </cell>
          <cell r="I102" t="str">
            <v/>
          </cell>
          <cell r="J102">
            <v>0</v>
          </cell>
          <cell r="K102" t="str">
            <v/>
          </cell>
          <cell r="L102">
            <v>0</v>
          </cell>
          <cell r="M102">
            <v>-157072477.25</v>
          </cell>
          <cell r="N102">
            <v>-158681180.34999999</v>
          </cell>
          <cell r="O102">
            <v>-160328935.69999999</v>
          </cell>
          <cell r="P102">
            <v>-162008035.47</v>
          </cell>
          <cell r="Q102">
            <v>-163632996.71000001</v>
          </cell>
          <cell r="R102">
            <v>-165258363.91999999</v>
          </cell>
          <cell r="S102">
            <v>-166883731.19999999</v>
          </cell>
          <cell r="T102">
            <v>-168509098.43000001</v>
          </cell>
          <cell r="U102">
            <v>-170134465.66</v>
          </cell>
          <cell r="V102">
            <v>-171759832.87</v>
          </cell>
          <cell r="W102">
            <v>-173385200.13</v>
          </cell>
          <cell r="X102">
            <v>-73397414.780000001</v>
          </cell>
          <cell r="Y102">
            <v>-75022782.010000005</v>
          </cell>
          <cell r="Z102">
            <v>-76460696.560000002</v>
          </cell>
          <cell r="AA102">
            <v>-84894845.370000005</v>
          </cell>
          <cell r="AB102">
            <v>-86811513.939999998</v>
          </cell>
          <cell r="AC102">
            <v>-88456520.670000002</v>
          </cell>
          <cell r="AD102">
            <v>-90232590.359999999</v>
          </cell>
          <cell r="AE102">
            <v>-92034642.069999993</v>
          </cell>
          <cell r="AF102">
            <v>-93862585.450000003</v>
          </cell>
          <cell r="AG102">
            <v>-95682292.939999998</v>
          </cell>
          <cell r="AH102">
            <v>-97502000.379999995</v>
          </cell>
          <cell r="AI102">
            <v>-99321707.909999996</v>
          </cell>
          <cell r="AJ102">
            <v>-101141415.42</v>
          </cell>
          <cell r="AK102">
            <v>-102973500.01000001</v>
          </cell>
          <cell r="AM102">
            <v>-157072477.25</v>
          </cell>
          <cell r="AN102">
            <v>-1608703.099999994</v>
          </cell>
          <cell r="AO102">
            <v>-1647755.349999994</v>
          </cell>
          <cell r="AP102">
            <v>-1679099.7700000107</v>
          </cell>
          <cell r="AQ102">
            <v>-1624961.2400000095</v>
          </cell>
          <cell r="AR102">
            <v>-1625367.2099999785</v>
          </cell>
          <cell r="AS102">
            <v>-1625367.2800000012</v>
          </cell>
          <cell r="AT102">
            <v>-1625367.2300000191</v>
          </cell>
          <cell r="AU102">
            <v>-1625367.2299999893</v>
          </cell>
          <cell r="AV102">
            <v>-1625367.2100000083</v>
          </cell>
          <cell r="AW102">
            <v>-1625367.2599999905</v>
          </cell>
          <cell r="AX102">
            <v>99987785.349999994</v>
          </cell>
          <cell r="AY102">
            <v>-75022782.010000005</v>
          </cell>
          <cell r="AZ102">
            <v>-1437914.549999997</v>
          </cell>
          <cell r="BA102">
            <v>-8434148.8100000024</v>
          </cell>
          <cell r="BB102">
            <v>-1916668.5699999928</v>
          </cell>
          <cell r="BC102">
            <v>-1645006.7300000042</v>
          </cell>
          <cell r="BD102">
            <v>-1776069.6899999976</v>
          </cell>
          <cell r="BE102">
            <v>-1802051.7099999934</v>
          </cell>
          <cell r="BF102">
            <v>-1827943.3800000101</v>
          </cell>
          <cell r="BG102">
            <v>-1819707.4899999946</v>
          </cell>
          <cell r="BH102">
            <v>-1819707.4399999976</v>
          </cell>
          <cell r="BI102">
            <v>-1819707.5300000012</v>
          </cell>
          <cell r="BJ102">
            <v>-1819707.5100000054</v>
          </cell>
          <cell r="BK102">
            <v>-102973500.01000001</v>
          </cell>
        </row>
        <row r="103">
          <cell r="D103">
            <v>184030</v>
          </cell>
          <cell r="E103" t="str">
            <v>A/D-Wooden pallets</v>
          </cell>
          <cell r="F103">
            <v>155501000</v>
          </cell>
          <cell r="G103" t="str">
            <v>Accumulated Depreciation - Depreciated Containers</v>
          </cell>
          <cell r="H103">
            <v>0</v>
          </cell>
          <cell r="I103" t="str">
            <v/>
          </cell>
          <cell r="J103">
            <v>0</v>
          </cell>
          <cell r="K103" t="str">
            <v/>
          </cell>
          <cell r="L103">
            <v>0</v>
          </cell>
          <cell r="M103">
            <v>-4380760</v>
          </cell>
          <cell r="N103">
            <v>-4564097</v>
          </cell>
          <cell r="O103">
            <v>-4732930</v>
          </cell>
          <cell r="P103">
            <v>-4896678</v>
          </cell>
          <cell r="Q103">
            <v>-3381835</v>
          </cell>
          <cell r="R103">
            <v>-3568751</v>
          </cell>
          <cell r="S103">
            <v>-3211626</v>
          </cell>
          <cell r="T103">
            <v>-3445625</v>
          </cell>
          <cell r="U103">
            <v>-3679624</v>
          </cell>
          <cell r="V103">
            <v>-2703626</v>
          </cell>
          <cell r="W103">
            <v>-2920856</v>
          </cell>
          <cell r="X103">
            <v>-3480915.34</v>
          </cell>
          <cell r="Y103">
            <v>-3850730.34</v>
          </cell>
          <cell r="Z103">
            <v>-4317420.34</v>
          </cell>
          <cell r="AA103">
            <v>-4412860.34</v>
          </cell>
          <cell r="AB103">
            <v>-4977178.04</v>
          </cell>
          <cell r="AC103">
            <v>-5599118.9400000004</v>
          </cell>
          <cell r="AD103">
            <v>-5489184.8399999999</v>
          </cell>
          <cell r="AE103">
            <v>-5800000.7400000002</v>
          </cell>
          <cell r="AF103">
            <v>-6576941.6399999997</v>
          </cell>
          <cell r="AG103">
            <v>-7375966.54</v>
          </cell>
          <cell r="AH103">
            <v>-7204259.6900000004</v>
          </cell>
          <cell r="AI103">
            <v>-8026247.54</v>
          </cell>
          <cell r="AJ103">
            <v>-8848235.3900000006</v>
          </cell>
          <cell r="AK103">
            <v>-9728349.3900000006</v>
          </cell>
          <cell r="AM103">
            <v>-4380760</v>
          </cell>
          <cell r="AN103">
            <v>-183337</v>
          </cell>
          <cell r="AO103">
            <v>-168833</v>
          </cell>
          <cell r="AP103">
            <v>-163748</v>
          </cell>
          <cell r="AQ103">
            <v>1514843</v>
          </cell>
          <cell r="AR103">
            <v>-186916</v>
          </cell>
          <cell r="AS103">
            <v>357125</v>
          </cell>
          <cell r="AT103">
            <v>-233999</v>
          </cell>
          <cell r="AU103">
            <v>-233999</v>
          </cell>
          <cell r="AV103">
            <v>975998</v>
          </cell>
          <cell r="AW103">
            <v>-217230</v>
          </cell>
          <cell r="AX103">
            <v>-560059.33999999985</v>
          </cell>
          <cell r="AY103">
            <v>-3850730.34</v>
          </cell>
          <cell r="AZ103">
            <v>-466690</v>
          </cell>
          <cell r="BA103">
            <v>-95440</v>
          </cell>
          <cell r="BB103">
            <v>-564317.70000000019</v>
          </cell>
          <cell r="BC103">
            <v>-621940.90000000037</v>
          </cell>
          <cell r="BD103">
            <v>109934.10000000056</v>
          </cell>
          <cell r="BE103">
            <v>-310815.90000000037</v>
          </cell>
          <cell r="BF103">
            <v>-776940.89999999944</v>
          </cell>
          <cell r="BG103">
            <v>-799024.90000000037</v>
          </cell>
          <cell r="BH103">
            <v>171706.84999999963</v>
          </cell>
          <cell r="BI103">
            <v>-821987.84999999963</v>
          </cell>
          <cell r="BJ103">
            <v>-821987.85000000056</v>
          </cell>
          <cell r="BK103">
            <v>-9728349.3900000006</v>
          </cell>
        </row>
        <row r="104">
          <cell r="D104">
            <v>184040</v>
          </cell>
          <cell r="E104" t="str">
            <v>A/D-Plastic pallets</v>
          </cell>
          <cell r="F104">
            <v>155501000</v>
          </cell>
          <cell r="G104" t="str">
            <v>Accumulated Depreciation - Depreciated Containers</v>
          </cell>
          <cell r="H104">
            <v>0</v>
          </cell>
          <cell r="I104" t="str">
            <v/>
          </cell>
          <cell r="J104">
            <v>0</v>
          </cell>
          <cell r="K104" t="str">
            <v/>
          </cell>
          <cell r="L104">
            <v>0</v>
          </cell>
          <cell r="M104">
            <v>0</v>
          </cell>
          <cell r="N104">
            <v>0</v>
          </cell>
          <cell r="O104">
            <v>0</v>
          </cell>
          <cell r="P104">
            <v>0</v>
          </cell>
          <cell r="Q104">
            <v>0</v>
          </cell>
          <cell r="R104">
            <v>0</v>
          </cell>
          <cell r="S104">
            <v>0</v>
          </cell>
          <cell r="T104">
            <v>0</v>
          </cell>
          <cell r="U104">
            <v>0</v>
          </cell>
          <cell r="V104">
            <v>0</v>
          </cell>
          <cell r="W104">
            <v>0</v>
          </cell>
          <cell r="X104">
            <v>-738132.27</v>
          </cell>
          <cell r="Y104">
            <v>-738132.27</v>
          </cell>
          <cell r="Z104">
            <v>-738132.27</v>
          </cell>
          <cell r="AA104">
            <v>-738132.27</v>
          </cell>
          <cell r="AB104">
            <v>-738132.27</v>
          </cell>
          <cell r="AC104">
            <v>-738132.27</v>
          </cell>
          <cell r="AD104">
            <v>-738132.27</v>
          </cell>
          <cell r="AE104">
            <v>-738132.27</v>
          </cell>
          <cell r="AF104">
            <v>-738132.27</v>
          </cell>
          <cell r="AG104">
            <v>-738132.27</v>
          </cell>
          <cell r="AH104">
            <v>-738132.27</v>
          </cell>
          <cell r="AI104">
            <v>-738132.27</v>
          </cell>
          <cell r="AJ104">
            <v>-738132.27</v>
          </cell>
          <cell r="AK104">
            <v>-738132.27</v>
          </cell>
          <cell r="AM104">
            <v>0</v>
          </cell>
          <cell r="AN104">
            <v>0</v>
          </cell>
          <cell r="AO104">
            <v>0</v>
          </cell>
          <cell r="AP104">
            <v>0</v>
          </cell>
          <cell r="AQ104">
            <v>0</v>
          </cell>
          <cell r="AR104">
            <v>0</v>
          </cell>
          <cell r="AS104">
            <v>0</v>
          </cell>
          <cell r="AT104">
            <v>0</v>
          </cell>
          <cell r="AU104">
            <v>0</v>
          </cell>
          <cell r="AV104">
            <v>0</v>
          </cell>
          <cell r="AW104">
            <v>0</v>
          </cell>
          <cell r="AX104">
            <v>-738132.27</v>
          </cell>
          <cell r="AY104">
            <v>-738132.27</v>
          </cell>
          <cell r="AZ104">
            <v>0</v>
          </cell>
          <cell r="BA104">
            <v>0</v>
          </cell>
          <cell r="BB104">
            <v>0</v>
          </cell>
          <cell r="BC104">
            <v>0</v>
          </cell>
          <cell r="BD104">
            <v>0</v>
          </cell>
          <cell r="BE104">
            <v>0</v>
          </cell>
          <cell r="BF104">
            <v>0</v>
          </cell>
          <cell r="BG104">
            <v>0</v>
          </cell>
          <cell r="BH104">
            <v>0</v>
          </cell>
          <cell r="BI104">
            <v>0</v>
          </cell>
          <cell r="BJ104">
            <v>0</v>
          </cell>
          <cell r="BK104">
            <v>-738132.27</v>
          </cell>
        </row>
        <row r="105">
          <cell r="D105">
            <v>184200</v>
          </cell>
          <cell r="E105" t="str">
            <v>Def Costs Cust Liability</v>
          </cell>
          <cell r="F105">
            <v>150700000</v>
          </cell>
          <cell r="G105" t="str">
            <v>Depreciable containers</v>
          </cell>
          <cell r="H105">
            <v>0</v>
          </cell>
          <cell r="I105" t="str">
            <v/>
          </cell>
          <cell r="J105">
            <v>0</v>
          </cell>
          <cell r="K105" t="str">
            <v/>
          </cell>
          <cell r="L105">
            <v>0</v>
          </cell>
          <cell r="M105">
            <v>45909044.149999999</v>
          </cell>
          <cell r="N105">
            <v>44502757.149999999</v>
          </cell>
          <cell r="O105">
            <v>44424166.149999999</v>
          </cell>
          <cell r="P105">
            <v>44575695.149999999</v>
          </cell>
          <cell r="Q105">
            <v>40283896.149999999</v>
          </cell>
          <cell r="R105">
            <v>38877609.149999999</v>
          </cell>
          <cell r="S105">
            <v>37471321.149999999</v>
          </cell>
          <cell r="T105">
            <v>36065034.149999999</v>
          </cell>
          <cell r="U105">
            <v>34658747.149999999</v>
          </cell>
          <cell r="V105">
            <v>33252460.149999999</v>
          </cell>
          <cell r="W105">
            <v>31846173.149999999</v>
          </cell>
          <cell r="X105">
            <v>30439886.149999999</v>
          </cell>
          <cell r="Y105">
            <v>29033599.149999999</v>
          </cell>
          <cell r="Z105">
            <v>27627312.149999999</v>
          </cell>
          <cell r="AA105">
            <v>26221025.149999999</v>
          </cell>
          <cell r="AB105">
            <v>25361066.149999999</v>
          </cell>
          <cell r="AC105">
            <v>23772339.149999999</v>
          </cell>
          <cell r="AD105">
            <v>22487348.149999999</v>
          </cell>
          <cell r="AE105">
            <v>21202356.149999999</v>
          </cell>
          <cell r="AF105">
            <v>19917365.149999999</v>
          </cell>
          <cell r="AG105">
            <v>18632374.149999999</v>
          </cell>
          <cell r="AH105">
            <v>17347383.149999999</v>
          </cell>
          <cell r="AI105">
            <v>16062392.15</v>
          </cell>
          <cell r="AJ105">
            <v>14777401.15</v>
          </cell>
          <cell r="AK105">
            <v>13492410.15</v>
          </cell>
          <cell r="AM105">
            <v>45909044.149999999</v>
          </cell>
          <cell r="AN105">
            <v>-1406287</v>
          </cell>
          <cell r="AO105">
            <v>-78591</v>
          </cell>
          <cell r="AP105">
            <v>151529</v>
          </cell>
          <cell r="AQ105">
            <v>-4291799</v>
          </cell>
          <cell r="AR105">
            <v>-1406287</v>
          </cell>
          <cell r="AS105">
            <v>-1406288</v>
          </cell>
          <cell r="AT105">
            <v>-1406287</v>
          </cell>
          <cell r="AU105">
            <v>-1406287</v>
          </cell>
          <cell r="AV105">
            <v>-1406287</v>
          </cell>
          <cell r="AW105">
            <v>-1406287</v>
          </cell>
          <cell r="AX105">
            <v>-1406287</v>
          </cell>
          <cell r="AY105">
            <v>29033599.149999999</v>
          </cell>
          <cell r="AZ105">
            <v>-1406287</v>
          </cell>
          <cell r="BA105">
            <v>-1406287</v>
          </cell>
          <cell r="BB105">
            <v>-859959</v>
          </cell>
          <cell r="BC105">
            <v>-1588727</v>
          </cell>
          <cell r="BD105">
            <v>-1284991</v>
          </cell>
          <cell r="BE105">
            <v>-1284992</v>
          </cell>
          <cell r="BF105">
            <v>-1284991</v>
          </cell>
          <cell r="BG105">
            <v>-1284991</v>
          </cell>
          <cell r="BH105">
            <v>-1284991</v>
          </cell>
          <cell r="BI105">
            <v>-1284990.9999999981</v>
          </cell>
          <cell r="BJ105">
            <v>-1284991</v>
          </cell>
          <cell r="BK105">
            <v>13492410.15</v>
          </cell>
        </row>
        <row r="106">
          <cell r="D106">
            <v>185100</v>
          </cell>
          <cell r="E106" t="str">
            <v>Asset held for sales -Cost</v>
          </cell>
          <cell r="F106">
            <v>0</v>
          </cell>
          <cell r="G106" t="str">
            <v/>
          </cell>
          <cell r="H106">
            <v>0</v>
          </cell>
          <cell r="I106" t="str">
            <v/>
          </cell>
          <cell r="J106">
            <v>0</v>
          </cell>
          <cell r="K106" t="str">
            <v/>
          </cell>
          <cell r="L106">
            <v>0</v>
          </cell>
          <cell r="M106">
            <v>0</v>
          </cell>
          <cell r="N106">
            <v>0</v>
          </cell>
          <cell r="O106">
            <v>0</v>
          </cell>
          <cell r="P106">
            <v>0</v>
          </cell>
          <cell r="Q106">
            <v>0</v>
          </cell>
          <cell r="R106">
            <v>0</v>
          </cell>
          <cell r="S106">
            <v>0</v>
          </cell>
          <cell r="T106">
            <v>0</v>
          </cell>
          <cell r="U106">
            <v>0</v>
          </cell>
          <cell r="V106">
            <v>0</v>
          </cell>
          <cell r="W106">
            <v>-21369522.629999999</v>
          </cell>
          <cell r="X106">
            <v>21369522.629999999</v>
          </cell>
          <cell r="Y106">
            <v>21369522.629999999</v>
          </cell>
          <cell r="Z106">
            <v>21369522.629999999</v>
          </cell>
          <cell r="AA106">
            <v>21369522.629999999</v>
          </cell>
          <cell r="AB106">
            <v>21369522.629999999</v>
          </cell>
          <cell r="AC106">
            <v>21369522.629999999</v>
          </cell>
          <cell r="AD106">
            <v>21369522.629999999</v>
          </cell>
          <cell r="AE106">
            <v>21369522.629999999</v>
          </cell>
          <cell r="AF106">
            <v>21369522.629999999</v>
          </cell>
          <cell r="AG106">
            <v>21369522.629999999</v>
          </cell>
          <cell r="AH106">
            <v>21369522.629999999</v>
          </cell>
          <cell r="AI106">
            <v>21369522.629999999</v>
          </cell>
          <cell r="AJ106">
            <v>21369522.629999999</v>
          </cell>
          <cell r="AK106">
            <v>21369522.629999999</v>
          </cell>
          <cell r="AM106">
            <v>0</v>
          </cell>
          <cell r="AN106">
            <v>0</v>
          </cell>
          <cell r="AO106">
            <v>0</v>
          </cell>
          <cell r="AP106">
            <v>0</v>
          </cell>
          <cell r="AQ106">
            <v>0</v>
          </cell>
          <cell r="AR106">
            <v>0</v>
          </cell>
          <cell r="AS106">
            <v>0</v>
          </cell>
          <cell r="AT106">
            <v>0</v>
          </cell>
          <cell r="AU106">
            <v>0</v>
          </cell>
          <cell r="AV106">
            <v>0</v>
          </cell>
          <cell r="AW106">
            <v>-21369522.629999999</v>
          </cell>
          <cell r="AX106">
            <v>42739045.259999998</v>
          </cell>
          <cell r="AY106">
            <v>21369522.629999999</v>
          </cell>
          <cell r="AZ106">
            <v>0</v>
          </cell>
          <cell r="BA106">
            <v>0</v>
          </cell>
          <cell r="BB106">
            <v>0</v>
          </cell>
          <cell r="BC106">
            <v>0</v>
          </cell>
          <cell r="BD106">
            <v>0</v>
          </cell>
          <cell r="BE106">
            <v>0</v>
          </cell>
          <cell r="BF106">
            <v>0</v>
          </cell>
          <cell r="BG106">
            <v>0</v>
          </cell>
          <cell r="BH106">
            <v>0</v>
          </cell>
          <cell r="BI106">
            <v>0</v>
          </cell>
          <cell r="BJ106">
            <v>0</v>
          </cell>
          <cell r="BK106">
            <v>21369522.629999999</v>
          </cell>
        </row>
        <row r="107">
          <cell r="D107">
            <v>185110</v>
          </cell>
          <cell r="E107" t="str">
            <v>Asset held for sales -AD</v>
          </cell>
          <cell r="F107">
            <v>0</v>
          </cell>
          <cell r="G107" t="str">
            <v/>
          </cell>
          <cell r="H107">
            <v>0</v>
          </cell>
          <cell r="I107" t="str">
            <v/>
          </cell>
          <cell r="J107">
            <v>0</v>
          </cell>
          <cell r="K107" t="str">
            <v/>
          </cell>
          <cell r="L107">
            <v>0</v>
          </cell>
          <cell r="M107">
            <v>0</v>
          </cell>
          <cell r="N107">
            <v>0</v>
          </cell>
          <cell r="O107">
            <v>0</v>
          </cell>
          <cell r="P107">
            <v>0</v>
          </cell>
          <cell r="Q107">
            <v>0</v>
          </cell>
          <cell r="R107">
            <v>0</v>
          </cell>
          <cell r="S107">
            <v>0</v>
          </cell>
          <cell r="T107">
            <v>0</v>
          </cell>
          <cell r="U107">
            <v>0</v>
          </cell>
          <cell r="V107">
            <v>0</v>
          </cell>
          <cell r="W107">
            <v>10381223.91</v>
          </cell>
          <cell r="X107">
            <v>-21369515.629999999</v>
          </cell>
          <cell r="Y107">
            <v>-21369515.629999999</v>
          </cell>
          <cell r="Z107">
            <v>-21369515.629999999</v>
          </cell>
          <cell r="AA107">
            <v>-21369515.629999999</v>
          </cell>
          <cell r="AB107">
            <v>-21369515.629999999</v>
          </cell>
          <cell r="AC107">
            <v>-21369515.629999999</v>
          </cell>
          <cell r="AD107">
            <v>-21369515.629999999</v>
          </cell>
          <cell r="AE107">
            <v>-21369515.629999999</v>
          </cell>
          <cell r="AF107">
            <v>-21369515.629999999</v>
          </cell>
          <cell r="AG107">
            <v>-21369515.629999999</v>
          </cell>
          <cell r="AH107">
            <v>-21369515.629999999</v>
          </cell>
          <cell r="AI107">
            <v>-21369515.629999999</v>
          </cell>
          <cell r="AJ107">
            <v>-21369515.629999999</v>
          </cell>
          <cell r="AK107">
            <v>-21369515.629999999</v>
          </cell>
          <cell r="AM107">
            <v>0</v>
          </cell>
          <cell r="AN107">
            <v>0</v>
          </cell>
          <cell r="AO107">
            <v>0</v>
          </cell>
          <cell r="AP107">
            <v>0</v>
          </cell>
          <cell r="AQ107">
            <v>0</v>
          </cell>
          <cell r="AR107">
            <v>0</v>
          </cell>
          <cell r="AS107">
            <v>0</v>
          </cell>
          <cell r="AT107">
            <v>0</v>
          </cell>
          <cell r="AU107">
            <v>0</v>
          </cell>
          <cell r="AV107">
            <v>0</v>
          </cell>
          <cell r="AW107">
            <v>10381223.91</v>
          </cell>
          <cell r="AX107">
            <v>-31750739.539999999</v>
          </cell>
          <cell r="AY107">
            <v>-21369515.629999999</v>
          </cell>
          <cell r="AZ107">
            <v>0</v>
          </cell>
          <cell r="BA107">
            <v>0</v>
          </cell>
          <cell r="BB107">
            <v>0</v>
          </cell>
          <cell r="BC107">
            <v>0</v>
          </cell>
          <cell r="BD107">
            <v>0</v>
          </cell>
          <cell r="BE107">
            <v>0</v>
          </cell>
          <cell r="BF107">
            <v>0</v>
          </cell>
          <cell r="BG107">
            <v>0</v>
          </cell>
          <cell r="BH107">
            <v>0</v>
          </cell>
          <cell r="BI107">
            <v>0</v>
          </cell>
          <cell r="BJ107">
            <v>0</v>
          </cell>
          <cell r="BK107">
            <v>-21369515.629999999</v>
          </cell>
        </row>
        <row r="108">
          <cell r="D108">
            <v>211001</v>
          </cell>
          <cell r="E108" t="str">
            <v>AP - Trade</v>
          </cell>
          <cell r="F108">
            <v>205101000</v>
          </cell>
          <cell r="G108" t="str">
            <v>Accounts Payable Trade</v>
          </cell>
          <cell r="H108">
            <v>0</v>
          </cell>
          <cell r="I108" t="str">
            <v/>
          </cell>
          <cell r="J108">
            <v>0</v>
          </cell>
          <cell r="K108" t="str">
            <v/>
          </cell>
          <cell r="L108">
            <v>0</v>
          </cell>
          <cell r="M108">
            <v>394271972.31</v>
          </cell>
          <cell r="N108">
            <v>-6768268.8799999999</v>
          </cell>
          <cell r="O108">
            <v>-23144150.699999999</v>
          </cell>
          <cell r="P108">
            <v>-18225421.170000002</v>
          </cell>
          <cell r="Q108">
            <v>-18198176.52</v>
          </cell>
          <cell r="R108">
            <v>-105724573.90000001</v>
          </cell>
          <cell r="S108">
            <v>-263787180.25999999</v>
          </cell>
          <cell r="T108">
            <v>-363299941.22000003</v>
          </cell>
          <cell r="U108">
            <v>-364431714.42000002</v>
          </cell>
          <cell r="V108">
            <v>-263378320.18000001</v>
          </cell>
          <cell r="W108">
            <v>-61753682.230000004</v>
          </cell>
          <cell r="X108">
            <v>-168822450.34</v>
          </cell>
          <cell r="Y108">
            <v>-109528400.45</v>
          </cell>
          <cell r="Z108">
            <v>-72354248.579999998</v>
          </cell>
          <cell r="AA108">
            <v>-144940247.19999999</v>
          </cell>
          <cell r="AB108">
            <v>-300755271.11000001</v>
          </cell>
          <cell r="AC108">
            <v>-294291261.79000002</v>
          </cell>
          <cell r="AD108">
            <v>-164535224.88999999</v>
          </cell>
          <cell r="AE108">
            <v>-215526235.52000001</v>
          </cell>
          <cell r="AF108">
            <v>-128562258.88</v>
          </cell>
          <cell r="AG108">
            <v>-114964061.76000001</v>
          </cell>
          <cell r="AH108">
            <v>-58218885.490000002</v>
          </cell>
          <cell r="AI108">
            <v>-42553504.119999997</v>
          </cell>
          <cell r="AJ108">
            <v>-32771389.100000001</v>
          </cell>
          <cell r="AK108">
            <v>-43482662.460000001</v>
          </cell>
          <cell r="AM108">
            <v>394271972.31</v>
          </cell>
          <cell r="AN108">
            <v>-401040241.19</v>
          </cell>
          <cell r="AO108">
            <v>-16375881.82</v>
          </cell>
          <cell r="AP108">
            <v>4918729.5299999975</v>
          </cell>
          <cell r="AQ108">
            <v>27244.650000002235</v>
          </cell>
          <cell r="AR108">
            <v>-87526397.38000001</v>
          </cell>
          <cell r="AS108">
            <v>-158062606.35999998</v>
          </cell>
          <cell r="AT108">
            <v>-99512760.960000038</v>
          </cell>
          <cell r="AU108">
            <v>-1131773.1999999881</v>
          </cell>
          <cell r="AV108">
            <v>101053394.24000001</v>
          </cell>
          <cell r="AW108">
            <v>201624637.94999999</v>
          </cell>
          <cell r="AX108">
            <v>-107068768.11</v>
          </cell>
          <cell r="AY108">
            <v>-109528400.45</v>
          </cell>
          <cell r="AZ108">
            <v>37174151.870000005</v>
          </cell>
          <cell r="BA108">
            <v>-72585998.61999999</v>
          </cell>
          <cell r="BB108">
            <v>-155815023.91000003</v>
          </cell>
          <cell r="BC108">
            <v>6464009.3199999928</v>
          </cell>
          <cell r="BD108">
            <v>129756036.90000004</v>
          </cell>
          <cell r="BE108">
            <v>-50991010.630000025</v>
          </cell>
          <cell r="BF108">
            <v>86963976.640000015</v>
          </cell>
          <cell r="BG108">
            <v>13598197.11999999</v>
          </cell>
          <cell r="BH108">
            <v>56745176.270000003</v>
          </cell>
          <cell r="BI108">
            <v>15665381.370000005</v>
          </cell>
          <cell r="BJ108">
            <v>9782115.0199999958</v>
          </cell>
          <cell r="BK108">
            <v>-43482662.460000001</v>
          </cell>
        </row>
        <row r="109">
          <cell r="D109" t="str">
            <v>212001.AUDIT</v>
          </cell>
          <cell r="E109" t="str">
            <v>Prov for Audit Fees</v>
          </cell>
          <cell r="F109">
            <v>215602000</v>
          </cell>
          <cell r="G109" t="str">
            <v>Accr Exp-Gen</v>
          </cell>
          <cell r="H109">
            <v>0</v>
          </cell>
          <cell r="I109" t="str">
            <v/>
          </cell>
          <cell r="J109">
            <v>0</v>
          </cell>
          <cell r="K109" t="str">
            <v/>
          </cell>
          <cell r="L109">
            <v>0</v>
          </cell>
          <cell r="M109">
            <v>-983379</v>
          </cell>
          <cell r="N109">
            <v>-1780952</v>
          </cell>
          <cell r="O109">
            <v>-1863012</v>
          </cell>
          <cell r="P109">
            <v>-3376098</v>
          </cell>
          <cell r="Q109">
            <v>-4173671</v>
          </cell>
          <cell r="R109">
            <v>-5223356</v>
          </cell>
          <cell r="S109">
            <v>-5813966.5</v>
          </cell>
          <cell r="T109">
            <v>-6802698.5</v>
          </cell>
          <cell r="U109">
            <v>-7697625.5</v>
          </cell>
          <cell r="V109">
            <v>-1369518</v>
          </cell>
          <cell r="W109">
            <v>-2336202</v>
          </cell>
          <cell r="X109">
            <v>-951620</v>
          </cell>
          <cell r="Y109">
            <v>-1755922</v>
          </cell>
          <cell r="Z109">
            <v>-2560224</v>
          </cell>
          <cell r="AA109">
            <v>-3427866</v>
          </cell>
          <cell r="AB109">
            <v>-3427866</v>
          </cell>
          <cell r="AC109">
            <v>-5135545</v>
          </cell>
          <cell r="AD109">
            <v>-6007834</v>
          </cell>
          <cell r="AE109">
            <v>-6862327</v>
          </cell>
          <cell r="AF109">
            <v>-7403727</v>
          </cell>
          <cell r="AG109">
            <v>-3801236.1</v>
          </cell>
          <cell r="AH109">
            <v>-1813049.57</v>
          </cell>
          <cell r="AI109">
            <v>-919536</v>
          </cell>
          <cell r="AJ109">
            <v>-982322</v>
          </cell>
          <cell r="AK109">
            <v>-1073784</v>
          </cell>
          <cell r="AM109">
            <v>-983379</v>
          </cell>
          <cell r="AN109">
            <v>-797573</v>
          </cell>
          <cell r="AO109">
            <v>-82060</v>
          </cell>
          <cell r="AP109">
            <v>-1513086</v>
          </cell>
          <cell r="AQ109">
            <v>-797573</v>
          </cell>
          <cell r="AR109">
            <v>-1049685</v>
          </cell>
          <cell r="AS109">
            <v>-590610.5</v>
          </cell>
          <cell r="AT109">
            <v>-988732</v>
          </cell>
          <cell r="AU109">
            <v>-894927</v>
          </cell>
          <cell r="AV109">
            <v>6328107.5</v>
          </cell>
          <cell r="AW109">
            <v>-966684</v>
          </cell>
          <cell r="AX109">
            <v>1384582</v>
          </cell>
          <cell r="AY109">
            <v>-1755922</v>
          </cell>
          <cell r="AZ109">
            <v>-804302</v>
          </cell>
          <cell r="BA109">
            <v>-867642</v>
          </cell>
          <cell r="BB109">
            <v>0</v>
          </cell>
          <cell r="BC109">
            <v>-1707679</v>
          </cell>
          <cell r="BD109">
            <v>-872289</v>
          </cell>
          <cell r="BE109">
            <v>-854493</v>
          </cell>
          <cell r="BF109">
            <v>-541400</v>
          </cell>
          <cell r="BG109">
            <v>3602490.9</v>
          </cell>
          <cell r="BH109">
            <v>1988186.53</v>
          </cell>
          <cell r="BI109">
            <v>893513.57000000007</v>
          </cell>
          <cell r="BJ109">
            <v>-62786</v>
          </cell>
          <cell r="BK109">
            <v>-1073784</v>
          </cell>
        </row>
        <row r="110">
          <cell r="D110" t="str">
            <v>212001.Prov</v>
          </cell>
          <cell r="E110" t="str">
            <v>Provision for Expensesees</v>
          </cell>
          <cell r="F110">
            <v>215602000</v>
          </cell>
          <cell r="G110" t="str">
            <v>Accr Exp-Gen</v>
          </cell>
          <cell r="H110">
            <v>0</v>
          </cell>
          <cell r="I110" t="str">
            <v/>
          </cell>
          <cell r="J110">
            <v>0</v>
          </cell>
          <cell r="K110" t="str">
            <v/>
          </cell>
          <cell r="L110">
            <v>0</v>
          </cell>
          <cell r="M110">
            <v>0</v>
          </cell>
          <cell r="N110">
            <v>0</v>
          </cell>
          <cell r="O110">
            <v>0</v>
          </cell>
          <cell r="P110">
            <v>0</v>
          </cell>
          <cell r="Q110">
            <v>0</v>
          </cell>
          <cell r="R110">
            <v>0</v>
          </cell>
          <cell r="S110">
            <v>0</v>
          </cell>
          <cell r="T110">
            <v>0</v>
          </cell>
          <cell r="U110">
            <v>-70010303.150000006</v>
          </cell>
          <cell r="V110">
            <v>-53869381.969999999</v>
          </cell>
          <cell r="W110">
            <v>-70586937.719999999</v>
          </cell>
          <cell r="X110">
            <v>-30412962.109999999</v>
          </cell>
          <cell r="Y110">
            <v>-53318698.810000002</v>
          </cell>
          <cell r="Z110">
            <v>-84951179.989999995</v>
          </cell>
          <cell r="AA110">
            <v>-102486364.20999999</v>
          </cell>
          <cell r="AB110">
            <v>-77209336.329999998</v>
          </cell>
          <cell r="AC110">
            <v>-91353000.969999999</v>
          </cell>
          <cell r="AD110">
            <v>-65722184.240000002</v>
          </cell>
          <cell r="AE110">
            <v>-42417002.890000001</v>
          </cell>
          <cell r="AF110">
            <v>-50550483.640000001</v>
          </cell>
          <cell r="AG110">
            <v>-105081532.01000001</v>
          </cell>
          <cell r="AH110">
            <v>-86691561.189999998</v>
          </cell>
          <cell r="AI110">
            <v>-96554711.780000001</v>
          </cell>
          <cell r="AJ110">
            <v>-80186868.090000004</v>
          </cell>
          <cell r="AK110">
            <v>-107073943.69</v>
          </cell>
          <cell r="AM110">
            <v>0</v>
          </cell>
          <cell r="AN110">
            <v>0</v>
          </cell>
          <cell r="AO110">
            <v>0</v>
          </cell>
          <cell r="AP110">
            <v>0</v>
          </cell>
          <cell r="AQ110">
            <v>0</v>
          </cell>
          <cell r="AR110">
            <v>0</v>
          </cell>
          <cell r="AS110">
            <v>0</v>
          </cell>
          <cell r="AT110">
            <v>0</v>
          </cell>
          <cell r="AU110">
            <v>-70010303.150000006</v>
          </cell>
          <cell r="AV110">
            <v>16140921.180000007</v>
          </cell>
          <cell r="AW110">
            <v>-16717555.75</v>
          </cell>
          <cell r="AX110">
            <v>40173975.609999999</v>
          </cell>
          <cell r="AY110">
            <v>-53318698.810000002</v>
          </cell>
          <cell r="AZ110">
            <v>-31632481.179999992</v>
          </cell>
          <cell r="BA110">
            <v>-17535184.219999999</v>
          </cell>
          <cell r="BB110">
            <v>25277027.879999995</v>
          </cell>
          <cell r="BC110">
            <v>-14143664.640000001</v>
          </cell>
          <cell r="BD110">
            <v>25630816.729999997</v>
          </cell>
          <cell r="BE110">
            <v>23305181.350000001</v>
          </cell>
          <cell r="BF110">
            <v>-8133480.75</v>
          </cell>
          <cell r="BG110">
            <v>-54531048.370000005</v>
          </cell>
          <cell r="BH110">
            <v>18389970.820000008</v>
          </cell>
          <cell r="BI110">
            <v>-9863150.5900000036</v>
          </cell>
          <cell r="BJ110">
            <v>16367843.689999998</v>
          </cell>
          <cell r="BK110">
            <v>-107073943.69</v>
          </cell>
        </row>
        <row r="111">
          <cell r="D111" t="str">
            <v>212001.MGMT</v>
          </cell>
          <cell r="E111" t="str">
            <v>Provision for MGT Fees</v>
          </cell>
          <cell r="F111">
            <v>215602000</v>
          </cell>
          <cell r="G111" t="str">
            <v>Accr Exp-Gen</v>
          </cell>
          <cell r="H111">
            <v>0</v>
          </cell>
          <cell r="I111" t="str">
            <v/>
          </cell>
          <cell r="J111">
            <v>0</v>
          </cell>
          <cell r="K111" t="str">
            <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row>
        <row r="112">
          <cell r="D112" t="str">
            <v>212001.MISC</v>
          </cell>
          <cell r="E112" t="str">
            <v>AP - Miscellaneous</v>
          </cell>
          <cell r="F112">
            <v>205105000</v>
          </cell>
          <cell r="G112" t="str">
            <v>A/P - Mics.</v>
          </cell>
          <cell r="H112">
            <v>0</v>
          </cell>
          <cell r="I112" t="str">
            <v/>
          </cell>
          <cell r="J112">
            <v>0</v>
          </cell>
          <cell r="K112" t="str">
            <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row>
        <row r="113">
          <cell r="D113" t="str">
            <v>212001.STAX</v>
          </cell>
          <cell r="E113" t="str">
            <v>AP Taxes-Staff</v>
          </cell>
          <cell r="F113">
            <v>220306000</v>
          </cell>
          <cell r="G113" t="str">
            <v>Accrued Payroll Taxes</v>
          </cell>
          <cell r="H113">
            <v>0</v>
          </cell>
          <cell r="I113" t="str">
            <v/>
          </cell>
          <cell r="J113">
            <v>0</v>
          </cell>
          <cell r="K113" t="str">
            <v/>
          </cell>
          <cell r="L113">
            <v>0</v>
          </cell>
          <cell r="M113">
            <v>-3657026</v>
          </cell>
          <cell r="N113">
            <v>-3823778</v>
          </cell>
          <cell r="O113">
            <v>-269487</v>
          </cell>
          <cell r="P113">
            <v>-588167</v>
          </cell>
          <cell r="Q113">
            <v>-762350</v>
          </cell>
          <cell r="R113">
            <v>-1481690.69</v>
          </cell>
          <cell r="S113">
            <v>-292384</v>
          </cell>
          <cell r="T113">
            <v>3600949</v>
          </cell>
          <cell r="U113">
            <v>-334641.24</v>
          </cell>
          <cell r="V113">
            <v>-550509.24</v>
          </cell>
          <cell r="W113">
            <v>-608293.24</v>
          </cell>
          <cell r="X113">
            <v>-925981.24</v>
          </cell>
          <cell r="Y113">
            <v>-1471517.24</v>
          </cell>
          <cell r="Z113">
            <v>-1041698.24</v>
          </cell>
          <cell r="AA113">
            <v>-178782.04</v>
          </cell>
          <cell r="AB113">
            <v>-694879.04</v>
          </cell>
          <cell r="AC113">
            <v>-1087940.04</v>
          </cell>
          <cell r="AD113">
            <v>-795129.8</v>
          </cell>
          <cell r="AE113">
            <v>-595509.80000000005</v>
          </cell>
          <cell r="AF113">
            <v>-202708</v>
          </cell>
          <cell r="AG113">
            <v>-7554905.7000000002</v>
          </cell>
          <cell r="AH113">
            <v>-7560500.7000000002</v>
          </cell>
          <cell r="AI113">
            <v>-345799.05</v>
          </cell>
          <cell r="AJ113">
            <v>-636497.05000000005</v>
          </cell>
          <cell r="AK113">
            <v>-128250</v>
          </cell>
          <cell r="AM113">
            <v>-3657026</v>
          </cell>
          <cell r="AN113">
            <v>-166752</v>
          </cell>
          <cell r="AO113">
            <v>3554291</v>
          </cell>
          <cell r="AP113">
            <v>-318680</v>
          </cell>
          <cell r="AQ113">
            <v>-174183</v>
          </cell>
          <cell r="AR113">
            <v>-719340.69</v>
          </cell>
          <cell r="AS113">
            <v>1189306.69</v>
          </cell>
          <cell r="AT113">
            <v>3893333</v>
          </cell>
          <cell r="AU113">
            <v>-3935590.24</v>
          </cell>
          <cell r="AV113">
            <v>-215868</v>
          </cell>
          <cell r="AW113">
            <v>-57784</v>
          </cell>
          <cell r="AX113">
            <v>-317688</v>
          </cell>
          <cell r="AY113">
            <v>-1471517.24</v>
          </cell>
          <cell r="AZ113">
            <v>429819</v>
          </cell>
          <cell r="BA113">
            <v>862916.2</v>
          </cell>
          <cell r="BB113">
            <v>-516097</v>
          </cell>
          <cell r="BC113">
            <v>-393061</v>
          </cell>
          <cell r="BD113">
            <v>292810.23999999999</v>
          </cell>
          <cell r="BE113">
            <v>199620</v>
          </cell>
          <cell r="BF113">
            <v>392801.80000000005</v>
          </cell>
          <cell r="BG113">
            <v>-7352197.7000000002</v>
          </cell>
          <cell r="BH113">
            <v>-5595</v>
          </cell>
          <cell r="BI113">
            <v>7214701.6500000004</v>
          </cell>
          <cell r="BJ113">
            <v>-290698.00000000006</v>
          </cell>
          <cell r="BK113">
            <v>-128250</v>
          </cell>
        </row>
        <row r="114">
          <cell r="D114" t="str">
            <v>212001.TAX</v>
          </cell>
          <cell r="E114" t="str">
            <v>AP - Misc. Taxes</v>
          </cell>
          <cell r="F114">
            <v>220308000</v>
          </cell>
          <cell r="G114" t="str">
            <v>Accrued Taxes - General</v>
          </cell>
          <cell r="H114">
            <v>0</v>
          </cell>
          <cell r="I114" t="str">
            <v/>
          </cell>
          <cell r="J114">
            <v>0</v>
          </cell>
          <cell r="K114" t="str">
            <v/>
          </cell>
          <cell r="L114">
            <v>0</v>
          </cell>
          <cell r="M114">
            <v>9534490.1099999994</v>
          </cell>
          <cell r="N114">
            <v>10279952.960000001</v>
          </cell>
          <cell r="O114">
            <v>11050436.15</v>
          </cell>
          <cell r="P114">
            <v>9971356.3300000001</v>
          </cell>
          <cell r="Q114">
            <v>10177969.99</v>
          </cell>
          <cell r="R114">
            <v>-2880736.28</v>
          </cell>
          <cell r="S114">
            <v>-575079.97</v>
          </cell>
          <cell r="T114">
            <v>-74619.490000000005</v>
          </cell>
          <cell r="U114">
            <v>1394358.92</v>
          </cell>
          <cell r="V114">
            <v>-920359.49</v>
          </cell>
          <cell r="W114">
            <v>91426.31</v>
          </cell>
          <cell r="X114">
            <v>-16180611.02</v>
          </cell>
          <cell r="Y114">
            <v>-16177737.970000001</v>
          </cell>
          <cell r="Z114">
            <v>74661.95</v>
          </cell>
          <cell r="AA114">
            <v>-36857.519999999997</v>
          </cell>
          <cell r="AB114">
            <v>-1470391.93</v>
          </cell>
          <cell r="AC114">
            <v>-2799910.58</v>
          </cell>
          <cell r="AD114">
            <v>-3285344.84</v>
          </cell>
          <cell r="AE114">
            <v>-117085.45</v>
          </cell>
          <cell r="AF114">
            <v>-158187.14000000001</v>
          </cell>
          <cell r="AG114">
            <v>-705517.18</v>
          </cell>
          <cell r="AH114">
            <v>-37236.11</v>
          </cell>
          <cell r="AI114">
            <v>-523177.32</v>
          </cell>
          <cell r="AJ114">
            <v>1342555.02</v>
          </cell>
          <cell r="AK114">
            <v>2299266.9</v>
          </cell>
          <cell r="AM114">
            <v>9534490.1099999994</v>
          </cell>
          <cell r="AN114">
            <v>745462.85000000149</v>
          </cell>
          <cell r="AO114">
            <v>770483.18999999948</v>
          </cell>
          <cell r="AP114">
            <v>-1079079.8200000003</v>
          </cell>
          <cell r="AQ114">
            <v>206613.66000000015</v>
          </cell>
          <cell r="AR114">
            <v>-13058706.27</v>
          </cell>
          <cell r="AS114">
            <v>2305656.3099999996</v>
          </cell>
          <cell r="AT114">
            <v>500460.48</v>
          </cell>
          <cell r="AU114">
            <v>1468978.41</v>
          </cell>
          <cell r="AV114">
            <v>-2314718.41</v>
          </cell>
          <cell r="AW114">
            <v>1011785.8</v>
          </cell>
          <cell r="AX114">
            <v>-16272037.33</v>
          </cell>
          <cell r="AY114">
            <v>-16177737.970000001</v>
          </cell>
          <cell r="AZ114">
            <v>16252399.92</v>
          </cell>
          <cell r="BA114">
            <v>-111519.47</v>
          </cell>
          <cell r="BB114">
            <v>-1433534.41</v>
          </cell>
          <cell r="BC114">
            <v>-1329518.6500000001</v>
          </cell>
          <cell r="BD114">
            <v>-485434.25999999978</v>
          </cell>
          <cell r="BE114">
            <v>3168259.3899999997</v>
          </cell>
          <cell r="BF114">
            <v>-41101.690000000017</v>
          </cell>
          <cell r="BG114">
            <v>-547330.04</v>
          </cell>
          <cell r="BH114">
            <v>668281.07000000007</v>
          </cell>
          <cell r="BI114">
            <v>-485941.21</v>
          </cell>
          <cell r="BJ114">
            <v>1865732.34</v>
          </cell>
          <cell r="BK114">
            <v>2299266.9</v>
          </cell>
        </row>
        <row r="115">
          <cell r="D115" t="str">
            <v>212001.UWS</v>
          </cell>
          <cell r="E115" t="str">
            <v>Unpaid Wages &amp; Salary</v>
          </cell>
          <cell r="F115">
            <v>205301000</v>
          </cell>
          <cell r="G115" t="str">
            <v>Unclaimed Checks and Wages</v>
          </cell>
          <cell r="H115">
            <v>0</v>
          </cell>
          <cell r="I115" t="str">
            <v/>
          </cell>
          <cell r="J115">
            <v>0</v>
          </cell>
          <cell r="K115" t="str">
            <v/>
          </cell>
          <cell r="L115">
            <v>0</v>
          </cell>
          <cell r="M115">
            <v>-4388634</v>
          </cell>
          <cell r="N115">
            <v>-4487488</v>
          </cell>
          <cell r="O115">
            <v>-4355830</v>
          </cell>
          <cell r="P115">
            <v>-5919763</v>
          </cell>
          <cell r="Q115">
            <v>-4661559</v>
          </cell>
          <cell r="R115">
            <v>-4453350.3099999996</v>
          </cell>
          <cell r="S115">
            <v>-5714035</v>
          </cell>
          <cell r="T115">
            <v>-4887412</v>
          </cell>
          <cell r="U115">
            <v>-5883701</v>
          </cell>
          <cell r="V115">
            <v>-5822427</v>
          </cell>
          <cell r="W115">
            <v>-5876587.8200000003</v>
          </cell>
          <cell r="X115">
            <v>-9159885</v>
          </cell>
          <cell r="Y115">
            <v>-5227187</v>
          </cell>
          <cell r="Z115">
            <v>-5405572</v>
          </cell>
          <cell r="AA115">
            <v>-4826967</v>
          </cell>
          <cell r="AB115">
            <v>-6410342</v>
          </cell>
          <cell r="AC115">
            <v>-5030223</v>
          </cell>
          <cell r="AD115">
            <v>-5623980</v>
          </cell>
          <cell r="AE115">
            <v>-7093943</v>
          </cell>
          <cell r="AF115">
            <v>-6215384</v>
          </cell>
          <cell r="AG115">
            <v>-6006015</v>
          </cell>
          <cell r="AH115">
            <v>-2044549</v>
          </cell>
          <cell r="AI115">
            <v>-7015535.75</v>
          </cell>
          <cell r="AJ115">
            <v>-7304866</v>
          </cell>
          <cell r="AK115">
            <v>-6516891.5999999996</v>
          </cell>
          <cell r="AM115">
            <v>-4388634</v>
          </cell>
          <cell r="AN115">
            <v>-98854</v>
          </cell>
          <cell r="AO115">
            <v>131658</v>
          </cell>
          <cell r="AP115">
            <v>-1563933</v>
          </cell>
          <cell r="AQ115">
            <v>1258204</v>
          </cell>
          <cell r="AR115">
            <v>208208.69000000041</v>
          </cell>
          <cell r="AS115">
            <v>-1260684.6900000004</v>
          </cell>
          <cell r="AT115">
            <v>826623</v>
          </cell>
          <cell r="AU115">
            <v>-996289</v>
          </cell>
          <cell r="AV115">
            <v>61274</v>
          </cell>
          <cell r="AW115">
            <v>-54160.820000000298</v>
          </cell>
          <cell r="AX115">
            <v>-3283297.1799999997</v>
          </cell>
          <cell r="AY115">
            <v>-5227187</v>
          </cell>
          <cell r="AZ115">
            <v>-178385</v>
          </cell>
          <cell r="BA115">
            <v>578605</v>
          </cell>
          <cell r="BB115">
            <v>-1583375</v>
          </cell>
          <cell r="BC115">
            <v>1380119</v>
          </cell>
          <cell r="BD115">
            <v>-593757</v>
          </cell>
          <cell r="BE115">
            <v>-1469963</v>
          </cell>
          <cell r="BF115">
            <v>878559</v>
          </cell>
          <cell r="BG115">
            <v>209369</v>
          </cell>
          <cell r="BH115">
            <v>3961466</v>
          </cell>
          <cell r="BI115">
            <v>-4970986.75</v>
          </cell>
          <cell r="BJ115">
            <v>-289330.25</v>
          </cell>
          <cell r="BK115">
            <v>-6516891.5999999996</v>
          </cell>
        </row>
        <row r="116">
          <cell r="D116" t="str">
            <v>212101.OTH</v>
          </cell>
          <cell r="E116" t="str">
            <v>Other Security Deposit</v>
          </cell>
          <cell r="F116">
            <v>205201000</v>
          </cell>
          <cell r="G116" t="str">
            <v>Customer's Deposit and Credit Balances - Other Pay</v>
          </cell>
          <cell r="H116">
            <v>0</v>
          </cell>
          <cell r="I116" t="str">
            <v/>
          </cell>
          <cell r="J116">
            <v>0</v>
          </cell>
          <cell r="K116" t="str">
            <v/>
          </cell>
          <cell r="L116">
            <v>0</v>
          </cell>
          <cell r="M116">
            <v>-1981100</v>
          </cell>
          <cell r="N116">
            <v>-1923600</v>
          </cell>
          <cell r="O116">
            <v>-1923600</v>
          </cell>
          <cell r="P116">
            <v>-1873600</v>
          </cell>
          <cell r="Q116">
            <v>-1698600</v>
          </cell>
          <cell r="R116">
            <v>-1398600</v>
          </cell>
          <cell r="S116">
            <v>-1348600</v>
          </cell>
          <cell r="T116">
            <v>-923600</v>
          </cell>
          <cell r="U116">
            <v>-873600</v>
          </cell>
          <cell r="V116">
            <v>-1459430</v>
          </cell>
          <cell r="W116">
            <v>-1304430</v>
          </cell>
          <cell r="X116">
            <v>-1754430</v>
          </cell>
          <cell r="Y116">
            <v>-1754430</v>
          </cell>
          <cell r="Z116">
            <v>-1804430</v>
          </cell>
          <cell r="AA116">
            <v>-1704430</v>
          </cell>
          <cell r="AB116">
            <v>-1304430</v>
          </cell>
          <cell r="AC116">
            <v>-1304430</v>
          </cell>
          <cell r="AD116">
            <v>-1254430</v>
          </cell>
          <cell r="AE116">
            <v>-1254430</v>
          </cell>
          <cell r="AF116">
            <v>-1279430</v>
          </cell>
          <cell r="AG116">
            <v>-1279430</v>
          </cell>
          <cell r="AH116">
            <v>-1279430</v>
          </cell>
          <cell r="AI116">
            <v>-1279430</v>
          </cell>
          <cell r="AJ116">
            <v>-1279430</v>
          </cell>
          <cell r="AK116">
            <v>-3744430</v>
          </cell>
          <cell r="AM116">
            <v>-1981100</v>
          </cell>
          <cell r="AN116">
            <v>57500</v>
          </cell>
          <cell r="AO116">
            <v>0</v>
          </cell>
          <cell r="AP116">
            <v>50000</v>
          </cell>
          <cell r="AQ116">
            <v>175000</v>
          </cell>
          <cell r="AR116">
            <v>300000</v>
          </cell>
          <cell r="AS116">
            <v>50000</v>
          </cell>
          <cell r="AT116">
            <v>425000</v>
          </cell>
          <cell r="AU116">
            <v>50000</v>
          </cell>
          <cell r="AV116">
            <v>-585830</v>
          </cell>
          <cell r="AW116">
            <v>155000</v>
          </cell>
          <cell r="AX116">
            <v>-450000</v>
          </cell>
          <cell r="AY116">
            <v>-1754430</v>
          </cell>
          <cell r="AZ116">
            <v>-50000</v>
          </cell>
          <cell r="BA116">
            <v>100000</v>
          </cell>
          <cell r="BB116">
            <v>400000</v>
          </cell>
          <cell r="BC116">
            <v>0</v>
          </cell>
          <cell r="BD116">
            <v>50000</v>
          </cell>
          <cell r="BE116">
            <v>0</v>
          </cell>
          <cell r="BF116">
            <v>-25000</v>
          </cell>
          <cell r="BG116">
            <v>0</v>
          </cell>
          <cell r="BH116">
            <v>0</v>
          </cell>
          <cell r="BI116">
            <v>0</v>
          </cell>
          <cell r="BJ116">
            <v>0</v>
          </cell>
          <cell r="BK116">
            <v>-3744430</v>
          </cell>
        </row>
        <row r="117">
          <cell r="D117" t="str">
            <v>212201.DIVD</v>
          </cell>
          <cell r="E117" t="str">
            <v>Unclaimed Dividend</v>
          </cell>
          <cell r="F117">
            <v>205401000</v>
          </cell>
          <cell r="G117" t="str">
            <v>Dividends Payable</v>
          </cell>
          <cell r="H117">
            <v>0</v>
          </cell>
          <cell r="I117" t="str">
            <v/>
          </cell>
          <cell r="J117">
            <v>0</v>
          </cell>
          <cell r="K117" t="str">
            <v/>
          </cell>
          <cell r="L117">
            <v>0</v>
          </cell>
          <cell r="M117">
            <v>-3781543</v>
          </cell>
          <cell r="N117">
            <v>-3638349</v>
          </cell>
          <cell r="O117">
            <v>-3625811</v>
          </cell>
          <cell r="P117">
            <v>-3610209.5</v>
          </cell>
          <cell r="Q117">
            <v>-3596150.5</v>
          </cell>
          <cell r="R117">
            <v>-3590713.5</v>
          </cell>
          <cell r="S117">
            <v>-3145032</v>
          </cell>
          <cell r="T117">
            <v>-3122774.5</v>
          </cell>
          <cell r="U117">
            <v>-3101212</v>
          </cell>
          <cell r="V117">
            <v>-3044005</v>
          </cell>
          <cell r="W117">
            <v>-3049474</v>
          </cell>
          <cell r="X117">
            <v>-2993766.5</v>
          </cell>
          <cell r="Y117">
            <v>-2980089.5</v>
          </cell>
          <cell r="Z117">
            <v>-2904845.5</v>
          </cell>
          <cell r="AA117">
            <v>-2789064.25</v>
          </cell>
          <cell r="AB117">
            <v>-2749404.25</v>
          </cell>
          <cell r="AC117">
            <v>-2605589.75</v>
          </cell>
          <cell r="AD117">
            <v>-2575712.75</v>
          </cell>
          <cell r="AE117">
            <v>-2544314.75</v>
          </cell>
          <cell r="AF117">
            <v>-2511088.75</v>
          </cell>
          <cell r="AG117">
            <v>-2511088.75</v>
          </cell>
          <cell r="AH117">
            <v>-2493941.75</v>
          </cell>
          <cell r="AI117">
            <v>-2487055.25</v>
          </cell>
          <cell r="AJ117">
            <v>-3480500.25</v>
          </cell>
          <cell r="AK117">
            <v>-3471666.25</v>
          </cell>
          <cell r="AM117">
            <v>-3781543</v>
          </cell>
          <cell r="AN117">
            <v>143194</v>
          </cell>
          <cell r="AO117">
            <v>12538</v>
          </cell>
          <cell r="AP117">
            <v>15601.5</v>
          </cell>
          <cell r="AQ117">
            <v>14059</v>
          </cell>
          <cell r="AR117">
            <v>5437</v>
          </cell>
          <cell r="AS117">
            <v>445681.5</v>
          </cell>
          <cell r="AT117">
            <v>22257.5</v>
          </cell>
          <cell r="AU117">
            <v>21562.5</v>
          </cell>
          <cell r="AV117">
            <v>57207</v>
          </cell>
          <cell r="AW117">
            <v>-5469</v>
          </cell>
          <cell r="AX117">
            <v>55707.5</v>
          </cell>
          <cell r="AY117">
            <v>-2980089.5</v>
          </cell>
          <cell r="AZ117">
            <v>75244</v>
          </cell>
          <cell r="BA117">
            <v>115781.25</v>
          </cell>
          <cell r="BB117">
            <v>39660</v>
          </cell>
          <cell r="BC117">
            <v>143814.5</v>
          </cell>
          <cell r="BD117">
            <v>29877</v>
          </cell>
          <cell r="BE117">
            <v>31398</v>
          </cell>
          <cell r="BF117">
            <v>33226</v>
          </cell>
          <cell r="BG117">
            <v>0</v>
          </cell>
          <cell r="BH117">
            <v>17147</v>
          </cell>
          <cell r="BI117">
            <v>6886.5</v>
          </cell>
          <cell r="BJ117">
            <v>-993445</v>
          </cell>
          <cell r="BK117">
            <v>-3471666.25</v>
          </cell>
        </row>
        <row r="118">
          <cell r="D118" t="str">
            <v>212201.STALE</v>
          </cell>
          <cell r="E118" t="str">
            <v>Stale Cheques</v>
          </cell>
          <cell r="F118">
            <v>205101000</v>
          </cell>
          <cell r="G118" t="str">
            <v>Accounts Payable Trade</v>
          </cell>
          <cell r="H118">
            <v>0</v>
          </cell>
          <cell r="I118" t="str">
            <v/>
          </cell>
          <cell r="J118">
            <v>0</v>
          </cell>
          <cell r="K118" t="str">
            <v/>
          </cell>
          <cell r="L118">
            <v>0</v>
          </cell>
          <cell r="M118">
            <v>-10117.469999999999</v>
          </cell>
          <cell r="N118">
            <v>-10117.469999999999</v>
          </cell>
          <cell r="O118">
            <v>-10117.469999999999</v>
          </cell>
          <cell r="P118">
            <v>-16692.47</v>
          </cell>
          <cell r="Q118">
            <v>-16692.47</v>
          </cell>
          <cell r="R118">
            <v>-16692.47</v>
          </cell>
          <cell r="S118">
            <v>-16692.47</v>
          </cell>
          <cell r="T118">
            <v>-16692.47</v>
          </cell>
          <cell r="U118">
            <v>-16692.47</v>
          </cell>
          <cell r="V118">
            <v>-16692.47</v>
          </cell>
          <cell r="W118">
            <v>-16692.47</v>
          </cell>
          <cell r="X118">
            <v>-55581.47</v>
          </cell>
          <cell r="Y118">
            <v>-55581.47</v>
          </cell>
          <cell r="Z118">
            <v>-55581.47</v>
          </cell>
          <cell r="AA118">
            <v>-55581.47</v>
          </cell>
          <cell r="AB118">
            <v>-55581.47</v>
          </cell>
          <cell r="AC118">
            <v>-55581.47</v>
          </cell>
          <cell r="AD118">
            <v>-55581.47</v>
          </cell>
          <cell r="AE118">
            <v>-71556.47</v>
          </cell>
          <cell r="AF118">
            <v>-71556.47</v>
          </cell>
          <cell r="AG118">
            <v>-71556.47</v>
          </cell>
          <cell r="AH118">
            <v>-57828.47</v>
          </cell>
          <cell r="AI118">
            <v>-57828.47</v>
          </cell>
          <cell r="AJ118">
            <v>-57828.47</v>
          </cell>
          <cell r="AK118">
            <v>-57828.47</v>
          </cell>
          <cell r="AM118">
            <v>-10117.469999999999</v>
          </cell>
          <cell r="AN118">
            <v>0</v>
          </cell>
          <cell r="AO118">
            <v>0</v>
          </cell>
          <cell r="AP118">
            <v>-6575.0000000000018</v>
          </cell>
          <cell r="AQ118">
            <v>0</v>
          </cell>
          <cell r="AR118">
            <v>0</v>
          </cell>
          <cell r="AS118">
            <v>0</v>
          </cell>
          <cell r="AT118">
            <v>0</v>
          </cell>
          <cell r="AU118">
            <v>0</v>
          </cell>
          <cell r="AV118">
            <v>0</v>
          </cell>
          <cell r="AW118">
            <v>0</v>
          </cell>
          <cell r="AX118">
            <v>-38889</v>
          </cell>
          <cell r="AY118">
            <v>-55581.47</v>
          </cell>
          <cell r="AZ118">
            <v>0</v>
          </cell>
          <cell r="BA118">
            <v>0</v>
          </cell>
          <cell r="BB118">
            <v>0</v>
          </cell>
          <cell r="BC118">
            <v>0</v>
          </cell>
          <cell r="BD118">
            <v>0</v>
          </cell>
          <cell r="BE118">
            <v>-15975</v>
          </cell>
          <cell r="BF118">
            <v>0</v>
          </cell>
          <cell r="BG118">
            <v>0</v>
          </cell>
          <cell r="BH118">
            <v>13728</v>
          </cell>
          <cell r="BI118">
            <v>0</v>
          </cell>
          <cell r="BJ118">
            <v>0</v>
          </cell>
          <cell r="BK118">
            <v>-57828.47</v>
          </cell>
        </row>
        <row r="119">
          <cell r="D119" t="str">
            <v>212401.BONUS</v>
          </cell>
          <cell r="E119" t="str">
            <v>Prov for Bonus</v>
          </cell>
          <cell r="F119">
            <v>215402000</v>
          </cell>
          <cell r="G119" t="str">
            <v>Accrued Compensation - Current</v>
          </cell>
          <cell r="H119">
            <v>0</v>
          </cell>
          <cell r="I119" t="str">
            <v/>
          </cell>
          <cell r="J119">
            <v>0</v>
          </cell>
          <cell r="K119" t="str">
            <v/>
          </cell>
          <cell r="L119">
            <v>0</v>
          </cell>
          <cell r="M119">
            <v>-9514726</v>
          </cell>
          <cell r="N119">
            <v>-30147</v>
          </cell>
          <cell r="O119">
            <v>-4484706</v>
          </cell>
          <cell r="P119">
            <v>-8939265</v>
          </cell>
          <cell r="Q119">
            <v>-13393824</v>
          </cell>
          <cell r="R119">
            <v>-13393824</v>
          </cell>
          <cell r="S119">
            <v>-13393824</v>
          </cell>
          <cell r="T119">
            <v>-13393824</v>
          </cell>
          <cell r="U119">
            <v>-13393824</v>
          </cell>
          <cell r="V119">
            <v>-30147</v>
          </cell>
          <cell r="W119">
            <v>-30147</v>
          </cell>
          <cell r="X119">
            <v>-30147</v>
          </cell>
          <cell r="Y119">
            <v>-30147</v>
          </cell>
          <cell r="Z119">
            <v>-30147</v>
          </cell>
          <cell r="AA119">
            <v>-30147</v>
          </cell>
          <cell r="AB119">
            <v>-2792147</v>
          </cell>
          <cell r="AC119">
            <v>-5554147</v>
          </cell>
          <cell r="AD119">
            <v>-8316147</v>
          </cell>
          <cell r="AE119">
            <v>-11078147</v>
          </cell>
          <cell r="AF119">
            <v>-11078147</v>
          </cell>
          <cell r="AG119">
            <v>-11078147</v>
          </cell>
          <cell r="AH119">
            <v>-11078147</v>
          </cell>
          <cell r="AI119">
            <v>-11078147</v>
          </cell>
          <cell r="AJ119">
            <v>-11078147</v>
          </cell>
          <cell r="AK119">
            <v>-11078147</v>
          </cell>
          <cell r="AM119">
            <v>-9514726</v>
          </cell>
          <cell r="AN119">
            <v>9484579</v>
          </cell>
          <cell r="AO119">
            <v>-4454559</v>
          </cell>
          <cell r="AP119">
            <v>-4454559</v>
          </cell>
          <cell r="AQ119">
            <v>-4454559</v>
          </cell>
          <cell r="AR119">
            <v>0</v>
          </cell>
          <cell r="AS119">
            <v>0</v>
          </cell>
          <cell r="AT119">
            <v>0</v>
          </cell>
          <cell r="AU119">
            <v>0</v>
          </cell>
          <cell r="AV119">
            <v>13363677</v>
          </cell>
          <cell r="AW119">
            <v>0</v>
          </cell>
          <cell r="AX119">
            <v>0</v>
          </cell>
          <cell r="AY119">
            <v>-30147</v>
          </cell>
          <cell r="AZ119">
            <v>0</v>
          </cell>
          <cell r="BA119">
            <v>0</v>
          </cell>
          <cell r="BB119">
            <v>-2762000</v>
          </cell>
          <cell r="BC119">
            <v>-2762000</v>
          </cell>
          <cell r="BD119">
            <v>-2762000</v>
          </cell>
          <cell r="BE119">
            <v>-2762000</v>
          </cell>
          <cell r="BF119">
            <v>0</v>
          </cell>
          <cell r="BG119">
            <v>0</v>
          </cell>
          <cell r="BH119">
            <v>0</v>
          </cell>
          <cell r="BI119">
            <v>0</v>
          </cell>
          <cell r="BJ119">
            <v>0</v>
          </cell>
          <cell r="BK119">
            <v>-11078147</v>
          </cell>
        </row>
        <row r="120">
          <cell r="D120" t="str">
            <v>212401.QTRS</v>
          </cell>
          <cell r="E120" t="str">
            <v>Prov for Staff Quarter</v>
          </cell>
          <cell r="F120">
            <v>215402000</v>
          </cell>
          <cell r="G120" t="str">
            <v>Accrued Compensation - Current</v>
          </cell>
          <cell r="H120">
            <v>0</v>
          </cell>
          <cell r="I120" t="str">
            <v/>
          </cell>
          <cell r="J120">
            <v>0</v>
          </cell>
          <cell r="K120" t="str">
            <v/>
          </cell>
          <cell r="L120">
            <v>0</v>
          </cell>
          <cell r="M120">
            <v>-14700044</v>
          </cell>
          <cell r="N120">
            <v>0</v>
          </cell>
          <cell r="O120">
            <v>-2227279</v>
          </cell>
          <cell r="P120">
            <v>-4454558</v>
          </cell>
          <cell r="Q120">
            <v>-6681837</v>
          </cell>
          <cell r="R120">
            <v>-6681837</v>
          </cell>
          <cell r="S120">
            <v>-7500119</v>
          </cell>
          <cell r="T120">
            <v>-7500119</v>
          </cell>
          <cell r="U120">
            <v>-7500119</v>
          </cell>
          <cell r="V120">
            <v>0</v>
          </cell>
          <cell r="W120">
            <v>0</v>
          </cell>
          <cell r="X120">
            <v>0</v>
          </cell>
          <cell r="Y120">
            <v>0</v>
          </cell>
          <cell r="Z120">
            <v>0</v>
          </cell>
          <cell r="AA120">
            <v>0</v>
          </cell>
          <cell r="AB120">
            <v>-1381000</v>
          </cell>
          <cell r="AC120">
            <v>-2762000</v>
          </cell>
          <cell r="AD120">
            <v>-4143000</v>
          </cell>
          <cell r="AE120">
            <v>-5524000</v>
          </cell>
          <cell r="AF120">
            <v>-5524000</v>
          </cell>
          <cell r="AG120">
            <v>-5524000</v>
          </cell>
          <cell r="AH120">
            <v>-5524000</v>
          </cell>
          <cell r="AI120">
            <v>-5524000</v>
          </cell>
          <cell r="AJ120">
            <v>-5524000</v>
          </cell>
          <cell r="AK120">
            <v>-5524000</v>
          </cell>
          <cell r="AM120">
            <v>-14700044</v>
          </cell>
          <cell r="AN120">
            <v>14700044</v>
          </cell>
          <cell r="AO120">
            <v>-2227279</v>
          </cell>
          <cell r="AP120">
            <v>-2227279</v>
          </cell>
          <cell r="AQ120">
            <v>-2227279</v>
          </cell>
          <cell r="AR120">
            <v>0</v>
          </cell>
          <cell r="AS120">
            <v>-818282</v>
          </cell>
          <cell r="AT120">
            <v>0</v>
          </cell>
          <cell r="AU120">
            <v>0</v>
          </cell>
          <cell r="AV120">
            <v>7500119</v>
          </cell>
          <cell r="AW120">
            <v>0</v>
          </cell>
          <cell r="AX120">
            <v>0</v>
          </cell>
          <cell r="AY120">
            <v>0</v>
          </cell>
          <cell r="AZ120">
            <v>0</v>
          </cell>
          <cell r="BA120">
            <v>0</v>
          </cell>
          <cell r="BB120">
            <v>-1381000</v>
          </cell>
          <cell r="BC120">
            <v>-1381000</v>
          </cell>
          <cell r="BD120">
            <v>-1381000</v>
          </cell>
          <cell r="BE120">
            <v>-1381000</v>
          </cell>
          <cell r="BF120">
            <v>0</v>
          </cell>
          <cell r="BG120">
            <v>0</v>
          </cell>
          <cell r="BH120">
            <v>0</v>
          </cell>
          <cell r="BI120">
            <v>0</v>
          </cell>
          <cell r="BJ120">
            <v>0</v>
          </cell>
          <cell r="BK120">
            <v>-5524000</v>
          </cell>
        </row>
        <row r="121">
          <cell r="D121">
            <v>212701</v>
          </cell>
          <cell r="E121" t="str">
            <v>Bank overdraft -SCBNL</v>
          </cell>
          <cell r="F121">
            <v>235101000</v>
          </cell>
          <cell r="G121" t="str">
            <v>Long-Term Debt</v>
          </cell>
          <cell r="H121">
            <v>0</v>
          </cell>
          <cell r="I121" t="str">
            <v/>
          </cell>
          <cell r="J121">
            <v>0</v>
          </cell>
          <cell r="K121" t="str">
            <v/>
          </cell>
          <cell r="L121">
            <v>0</v>
          </cell>
          <cell r="M121">
            <v>-712698000</v>
          </cell>
          <cell r="N121">
            <v>-1073323000</v>
          </cell>
          <cell r="O121">
            <v>-1197549000</v>
          </cell>
          <cell r="P121">
            <v>-1197549000</v>
          </cell>
          <cell r="Q121">
            <v>-1197549000</v>
          </cell>
          <cell r="R121">
            <v>-1197549000</v>
          </cell>
          <cell r="S121">
            <v>-1321540000</v>
          </cell>
          <cell r="T121">
            <v>-1321540000</v>
          </cell>
          <cell r="U121">
            <v>-1321539941</v>
          </cell>
          <cell r="V121">
            <v>-1321540000</v>
          </cell>
          <cell r="W121">
            <v>-1412631000</v>
          </cell>
          <cell r="X121">
            <v>-1456000000</v>
          </cell>
          <cell r="Y121">
            <v>-1456000000</v>
          </cell>
          <cell r="Z121">
            <v>-1456000000</v>
          </cell>
          <cell r="AA121">
            <v>-1456000000</v>
          </cell>
          <cell r="AB121">
            <v>-1456000000</v>
          </cell>
          <cell r="AC121">
            <v>-1274000000</v>
          </cell>
          <cell r="AD121">
            <v>-1274000000</v>
          </cell>
          <cell r="AE121">
            <v>-1274000000</v>
          </cell>
          <cell r="AF121">
            <v>-1274000000</v>
          </cell>
          <cell r="AG121">
            <v>-1274000000</v>
          </cell>
          <cell r="AH121">
            <v>-1274000000</v>
          </cell>
          <cell r="AI121">
            <v>-1092000000</v>
          </cell>
          <cell r="AJ121">
            <v>-1092000000</v>
          </cell>
          <cell r="AK121">
            <v>-1092000000</v>
          </cell>
          <cell r="AM121">
            <v>-712698000</v>
          </cell>
          <cell r="AN121">
            <v>-360625000</v>
          </cell>
          <cell r="AO121">
            <v>-124226000</v>
          </cell>
          <cell r="AP121">
            <v>0</v>
          </cell>
          <cell r="AQ121">
            <v>0</v>
          </cell>
          <cell r="AR121">
            <v>0</v>
          </cell>
          <cell r="AS121">
            <v>-123991000</v>
          </cell>
          <cell r="AT121">
            <v>0</v>
          </cell>
          <cell r="AU121">
            <v>59</v>
          </cell>
          <cell r="AV121">
            <v>-59</v>
          </cell>
          <cell r="AW121">
            <v>-91091000</v>
          </cell>
          <cell r="AX121">
            <v>-43369000</v>
          </cell>
          <cell r="AY121">
            <v>-1456000000</v>
          </cell>
          <cell r="AZ121">
            <v>0</v>
          </cell>
          <cell r="BA121">
            <v>0</v>
          </cell>
          <cell r="BB121">
            <v>0</v>
          </cell>
          <cell r="BC121">
            <v>182000000</v>
          </cell>
          <cell r="BD121">
            <v>0</v>
          </cell>
          <cell r="BE121">
            <v>0</v>
          </cell>
          <cell r="BF121">
            <v>0</v>
          </cell>
          <cell r="BG121">
            <v>0</v>
          </cell>
          <cell r="BH121">
            <v>0</v>
          </cell>
          <cell r="BI121">
            <v>182000000</v>
          </cell>
          <cell r="BJ121">
            <v>0</v>
          </cell>
          <cell r="BK121">
            <v>-1092000000</v>
          </cell>
        </row>
        <row r="122">
          <cell r="D122">
            <v>213001</v>
          </cell>
          <cell r="E122" t="str">
            <v>Proposed Dividend</v>
          </cell>
          <cell r="F122">
            <v>205401000</v>
          </cell>
          <cell r="G122" t="str">
            <v>Dividends Payable</v>
          </cell>
          <cell r="H122">
            <v>0</v>
          </cell>
          <cell r="I122" t="str">
            <v/>
          </cell>
          <cell r="J122">
            <v>0</v>
          </cell>
          <cell r="K122" t="str">
            <v/>
          </cell>
          <cell r="L122">
            <v>0</v>
          </cell>
          <cell r="M122">
            <v>-4054205</v>
          </cell>
          <cell r="N122">
            <v>-2677108</v>
          </cell>
          <cell r="O122">
            <v>-2568824</v>
          </cell>
          <cell r="P122">
            <v>-2209893</v>
          </cell>
          <cell r="Q122">
            <v>-2183652</v>
          </cell>
          <cell r="R122">
            <v>-1430339</v>
          </cell>
          <cell r="S122">
            <v>-1364008</v>
          </cell>
          <cell r="T122">
            <v>-1348989</v>
          </cell>
          <cell r="U122">
            <v>-1325574</v>
          </cell>
          <cell r="V122">
            <v>-1292257</v>
          </cell>
          <cell r="W122">
            <v>-1258148</v>
          </cell>
          <cell r="X122">
            <v>-1227628</v>
          </cell>
          <cell r="Y122">
            <v>-1219553</v>
          </cell>
          <cell r="Z122">
            <v>-1193714</v>
          </cell>
          <cell r="AA122">
            <v>-1085832</v>
          </cell>
          <cell r="AB122">
            <v>-1081794</v>
          </cell>
          <cell r="AC122">
            <v>-1041419</v>
          </cell>
          <cell r="AD122">
            <v>-1041419</v>
          </cell>
          <cell r="AE122">
            <v>-1041419</v>
          </cell>
          <cell r="AF122">
            <v>-1041419</v>
          </cell>
          <cell r="AG122">
            <v>-1041419</v>
          </cell>
          <cell r="AH122">
            <v>-1041419</v>
          </cell>
          <cell r="AI122">
            <v>-1041419</v>
          </cell>
          <cell r="AJ122">
            <v>0</v>
          </cell>
          <cell r="AK122">
            <v>0</v>
          </cell>
          <cell r="AM122">
            <v>-4054205</v>
          </cell>
          <cell r="AN122">
            <v>1377097</v>
          </cell>
          <cell r="AO122">
            <v>108284</v>
          </cell>
          <cell r="AP122">
            <v>358931</v>
          </cell>
          <cell r="AQ122">
            <v>26241</v>
          </cell>
          <cell r="AR122">
            <v>753313</v>
          </cell>
          <cell r="AS122">
            <v>66331</v>
          </cell>
          <cell r="AT122">
            <v>15019</v>
          </cell>
          <cell r="AU122">
            <v>23415</v>
          </cell>
          <cell r="AV122">
            <v>33317</v>
          </cell>
          <cell r="AW122">
            <v>34109</v>
          </cell>
          <cell r="AX122">
            <v>30520</v>
          </cell>
          <cell r="AY122">
            <v>-1219553</v>
          </cell>
          <cell r="AZ122">
            <v>25839</v>
          </cell>
          <cell r="BA122">
            <v>107882</v>
          </cell>
          <cell r="BB122">
            <v>4038</v>
          </cell>
          <cell r="BC122">
            <v>40375</v>
          </cell>
          <cell r="BD122">
            <v>0</v>
          </cell>
          <cell r="BE122">
            <v>0</v>
          </cell>
          <cell r="BF122">
            <v>0</v>
          </cell>
          <cell r="BG122">
            <v>0</v>
          </cell>
          <cell r="BH122">
            <v>0</v>
          </cell>
          <cell r="BI122">
            <v>0</v>
          </cell>
          <cell r="BJ122">
            <v>1041419</v>
          </cell>
          <cell r="BK122">
            <v>0</v>
          </cell>
        </row>
        <row r="123">
          <cell r="D123">
            <v>221001</v>
          </cell>
          <cell r="E123" t="str">
            <v>Container Deposit</v>
          </cell>
          <cell r="F123">
            <v>215601000</v>
          </cell>
          <cell r="G123" t="str">
            <v>Accrued expenses Gen</v>
          </cell>
          <cell r="H123">
            <v>0</v>
          </cell>
          <cell r="I123" t="str">
            <v/>
          </cell>
          <cell r="J123">
            <v>0</v>
          </cell>
          <cell r="K123" t="str">
            <v/>
          </cell>
          <cell r="L123">
            <v>0</v>
          </cell>
          <cell r="M123">
            <v>-257741106.53</v>
          </cell>
          <cell r="N123">
            <v>-257763754.53</v>
          </cell>
          <cell r="O123">
            <v>-258825474.53</v>
          </cell>
          <cell r="P123">
            <v>-268862730.52999997</v>
          </cell>
          <cell r="Q123">
            <v>-275730594.52999997</v>
          </cell>
          <cell r="R123">
            <v>-283567732.52999997</v>
          </cell>
          <cell r="S123">
            <v>-284435756.52999997</v>
          </cell>
          <cell r="T123">
            <v>-286091124.52999997</v>
          </cell>
          <cell r="U123">
            <v>-286485524.52999997</v>
          </cell>
          <cell r="V123">
            <v>-286607324.52999997</v>
          </cell>
          <cell r="W123">
            <v>-286665004.52999997</v>
          </cell>
          <cell r="X123">
            <v>-277770736.16000003</v>
          </cell>
          <cell r="Y123">
            <v>-282389056.16000003</v>
          </cell>
          <cell r="Z123">
            <v>-283041354.16000003</v>
          </cell>
          <cell r="AA123">
            <v>-287055563.16000003</v>
          </cell>
          <cell r="AB123">
            <v>-285492593.16000003</v>
          </cell>
          <cell r="AC123">
            <v>-291366593.16000003</v>
          </cell>
          <cell r="AD123">
            <v>-296108806.66000003</v>
          </cell>
          <cell r="AE123">
            <v>-296997576.66000003</v>
          </cell>
          <cell r="AF123">
            <v>-296367821.66000003</v>
          </cell>
          <cell r="AG123">
            <v>-296161296.43000001</v>
          </cell>
          <cell r="AH123">
            <v>-295977585.43000001</v>
          </cell>
          <cell r="AI123">
            <v>-295999180.80000001</v>
          </cell>
          <cell r="AJ123">
            <v>-294628555.30000001</v>
          </cell>
          <cell r="AK123">
            <v>-300723593.88999999</v>
          </cell>
          <cell r="AM123">
            <v>-257741106.53</v>
          </cell>
          <cell r="AN123">
            <v>-22648</v>
          </cell>
          <cell r="AO123">
            <v>-1061720</v>
          </cell>
          <cell r="AP123">
            <v>-10037255.99999997</v>
          </cell>
          <cell r="AQ123">
            <v>-6867864</v>
          </cell>
          <cell r="AR123">
            <v>-7837138</v>
          </cell>
          <cell r="AS123">
            <v>-868024</v>
          </cell>
          <cell r="AT123">
            <v>-1655368</v>
          </cell>
          <cell r="AU123">
            <v>-394400</v>
          </cell>
          <cell r="AV123">
            <v>-121800</v>
          </cell>
          <cell r="AW123">
            <v>-57680</v>
          </cell>
          <cell r="AX123">
            <v>8894268.3699999452</v>
          </cell>
          <cell r="AY123">
            <v>-282389056.16000003</v>
          </cell>
          <cell r="AZ123">
            <v>-652298</v>
          </cell>
          <cell r="BA123">
            <v>-4014209</v>
          </cell>
          <cell r="BB123">
            <v>1562970</v>
          </cell>
          <cell r="BC123">
            <v>-5874000</v>
          </cell>
          <cell r="BD123">
            <v>-4742213.5</v>
          </cell>
          <cell r="BE123">
            <v>-888770</v>
          </cell>
          <cell r="BF123">
            <v>629755</v>
          </cell>
          <cell r="BG123">
            <v>206525.23000001907</v>
          </cell>
          <cell r="BH123">
            <v>183711</v>
          </cell>
          <cell r="BI123">
            <v>-21595.370000004768</v>
          </cell>
          <cell r="BJ123">
            <v>1370625.5</v>
          </cell>
          <cell r="BK123">
            <v>-300723593.88999999</v>
          </cell>
        </row>
        <row r="124">
          <cell r="D124" t="str">
            <v>221001.250ML</v>
          </cell>
          <cell r="E124" t="str">
            <v>Container Deposit-250ml</v>
          </cell>
          <cell r="F124">
            <v>215601000</v>
          </cell>
          <cell r="G124" t="str">
            <v>Accrued expenses Gen</v>
          </cell>
          <cell r="H124">
            <v>0</v>
          </cell>
          <cell r="I124" t="str">
            <v/>
          </cell>
          <cell r="J124">
            <v>0</v>
          </cell>
          <cell r="K124" t="str">
            <v/>
          </cell>
          <cell r="L124">
            <v>0</v>
          </cell>
          <cell r="M124">
            <v>-73365652.159999996</v>
          </cell>
          <cell r="N124">
            <v>-73365652.159999996</v>
          </cell>
          <cell r="O124">
            <v>-73365652.159999996</v>
          </cell>
          <cell r="P124">
            <v>-73365652.159999996</v>
          </cell>
          <cell r="Q124">
            <v>-73365652.159999996</v>
          </cell>
          <cell r="R124">
            <v>-73365652.159999996</v>
          </cell>
          <cell r="S124">
            <v>-73365652.159999996</v>
          </cell>
          <cell r="T124">
            <v>-73365652.159999996</v>
          </cell>
          <cell r="U124">
            <v>-73365652.159999996</v>
          </cell>
          <cell r="V124">
            <v>-73365652.159999996</v>
          </cell>
          <cell r="W124">
            <v>-73365652.159999996</v>
          </cell>
          <cell r="X124">
            <v>-73365652.159999996</v>
          </cell>
          <cell r="Y124">
            <v>-73365652.159999996</v>
          </cell>
          <cell r="Z124">
            <v>-73365652.159999996</v>
          </cell>
          <cell r="AA124">
            <v>-73365652.159999996</v>
          </cell>
          <cell r="AB124">
            <v>-73365652.159999996</v>
          </cell>
          <cell r="AC124">
            <v>-73365652.159999996</v>
          </cell>
          <cell r="AD124">
            <v>-73365652.159999996</v>
          </cell>
          <cell r="AE124">
            <v>-73365652.159999996</v>
          </cell>
          <cell r="AF124">
            <v>-73365652.159999996</v>
          </cell>
          <cell r="AG124">
            <v>-73365652.159999996</v>
          </cell>
          <cell r="AH124">
            <v>-73365652.159999996</v>
          </cell>
          <cell r="AI124">
            <v>-73365652.159999996</v>
          </cell>
          <cell r="AJ124">
            <v>-73365652.159999996</v>
          </cell>
          <cell r="AK124">
            <v>-73365652.159999996</v>
          </cell>
          <cell r="AM124">
            <v>-73365652.159999996</v>
          </cell>
          <cell r="AN124">
            <v>0</v>
          </cell>
          <cell r="AO124">
            <v>0</v>
          </cell>
          <cell r="AP124">
            <v>0</v>
          </cell>
          <cell r="AQ124">
            <v>0</v>
          </cell>
          <cell r="AR124">
            <v>0</v>
          </cell>
          <cell r="AS124">
            <v>0</v>
          </cell>
          <cell r="AT124">
            <v>0</v>
          </cell>
          <cell r="AU124">
            <v>0</v>
          </cell>
          <cell r="AV124">
            <v>0</v>
          </cell>
          <cell r="AW124">
            <v>0</v>
          </cell>
          <cell r="AX124">
            <v>0</v>
          </cell>
          <cell r="AY124">
            <v>-73365652.159999996</v>
          </cell>
          <cell r="AZ124">
            <v>0</v>
          </cell>
          <cell r="BA124">
            <v>0</v>
          </cell>
          <cell r="BB124">
            <v>0</v>
          </cell>
          <cell r="BC124">
            <v>0</v>
          </cell>
          <cell r="BD124">
            <v>0</v>
          </cell>
          <cell r="BE124">
            <v>0</v>
          </cell>
          <cell r="BF124">
            <v>0</v>
          </cell>
          <cell r="BG124">
            <v>0</v>
          </cell>
          <cell r="BH124">
            <v>0</v>
          </cell>
          <cell r="BI124">
            <v>0</v>
          </cell>
          <cell r="BJ124">
            <v>0</v>
          </cell>
          <cell r="BK124">
            <v>-73365652.159999996</v>
          </cell>
        </row>
        <row r="125">
          <cell r="D125">
            <v>222101</v>
          </cell>
          <cell r="E125" t="str">
            <v>Accrued Advertising</v>
          </cell>
          <cell r="F125">
            <v>205101000</v>
          </cell>
          <cell r="G125" t="str">
            <v>Accounts Payable Trade</v>
          </cell>
          <cell r="H125">
            <v>0</v>
          </cell>
          <cell r="I125" t="str">
            <v/>
          </cell>
          <cell r="J125">
            <v>0</v>
          </cell>
          <cell r="K125" t="str">
            <v/>
          </cell>
          <cell r="L125">
            <v>0</v>
          </cell>
          <cell r="M125">
            <v>-152661862.52000001</v>
          </cell>
          <cell r="N125">
            <v>-49179723.520000003</v>
          </cell>
          <cell r="O125">
            <v>-78114829.519999996</v>
          </cell>
          <cell r="P125">
            <v>-102149296.02</v>
          </cell>
          <cell r="Q125">
            <v>-47672298.020000003</v>
          </cell>
          <cell r="R125">
            <v>-39336771.840000004</v>
          </cell>
          <cell r="S125">
            <v>-111184361.84</v>
          </cell>
          <cell r="T125">
            <v>-132478083.84</v>
          </cell>
          <cell r="U125">
            <v>-177152443.16999999</v>
          </cell>
          <cell r="V125">
            <v>-201871356.91</v>
          </cell>
          <cell r="W125">
            <v>-212230998.44999999</v>
          </cell>
          <cell r="X125">
            <v>-205744969.33000001</v>
          </cell>
          <cell r="Y125">
            <v>-209584701.09</v>
          </cell>
          <cell r="Z125">
            <v>-101619668.59</v>
          </cell>
          <cell r="AA125">
            <v>-146688031.59</v>
          </cell>
          <cell r="AB125">
            <v>-194062801.59</v>
          </cell>
          <cell r="AC125">
            <v>-232526645.59</v>
          </cell>
          <cell r="AD125">
            <v>-135484533.49000001</v>
          </cell>
          <cell r="AE125">
            <v>-135943023.96000001</v>
          </cell>
          <cell r="AF125">
            <v>-174435453.63</v>
          </cell>
          <cell r="AG125">
            <v>-222952402.44999999</v>
          </cell>
          <cell r="AH125">
            <v>-168399640.88</v>
          </cell>
          <cell r="AI125">
            <v>-71886390.629999995</v>
          </cell>
          <cell r="AJ125">
            <v>-76923597.530000001</v>
          </cell>
          <cell r="AK125">
            <v>-61438185.009999998</v>
          </cell>
          <cell r="AM125">
            <v>-152661862.52000001</v>
          </cell>
          <cell r="AN125">
            <v>103482139</v>
          </cell>
          <cell r="AO125">
            <v>-28935105.999999993</v>
          </cell>
          <cell r="AP125">
            <v>-24034466.5</v>
          </cell>
          <cell r="AQ125">
            <v>54476997.999999993</v>
          </cell>
          <cell r="AR125">
            <v>8335526.1799999997</v>
          </cell>
          <cell r="AS125">
            <v>-71847590</v>
          </cell>
          <cell r="AT125">
            <v>-21293722</v>
          </cell>
          <cell r="AU125">
            <v>-44674359.329999983</v>
          </cell>
          <cell r="AV125">
            <v>-24718913.74000001</v>
          </cell>
          <cell r="AW125">
            <v>-10359641.539999992</v>
          </cell>
          <cell r="AX125">
            <v>6486029.119999975</v>
          </cell>
          <cell r="AY125">
            <v>-209584701.09</v>
          </cell>
          <cell r="AZ125">
            <v>107965032.5</v>
          </cell>
          <cell r="BA125">
            <v>-45068363</v>
          </cell>
          <cell r="BB125">
            <v>-47374770</v>
          </cell>
          <cell r="BC125">
            <v>-38463844</v>
          </cell>
          <cell r="BD125">
            <v>97042112.099999994</v>
          </cell>
          <cell r="BE125">
            <v>-458490.46999999881</v>
          </cell>
          <cell r="BF125">
            <v>-38492429.669999987</v>
          </cell>
          <cell r="BG125">
            <v>-48516948.819999993</v>
          </cell>
          <cell r="BH125">
            <v>54552761.569999993</v>
          </cell>
          <cell r="BI125">
            <v>96513250.25</v>
          </cell>
          <cell r="BJ125">
            <v>-5037206.900000006</v>
          </cell>
          <cell r="BK125">
            <v>-61438185.009999998</v>
          </cell>
        </row>
        <row r="126">
          <cell r="D126">
            <v>222201</v>
          </cell>
          <cell r="E126" t="str">
            <v>Accrued Expense - General</v>
          </cell>
          <cell r="F126">
            <v>215602000</v>
          </cell>
          <cell r="G126" t="str">
            <v>Accr Exp-Gen</v>
          </cell>
          <cell r="H126">
            <v>0</v>
          </cell>
          <cell r="I126" t="str">
            <v/>
          </cell>
          <cell r="J126">
            <v>0</v>
          </cell>
          <cell r="K126" t="str">
            <v/>
          </cell>
          <cell r="L126">
            <v>0</v>
          </cell>
          <cell r="M126">
            <v>-36157040.359999999</v>
          </cell>
          <cell r="N126">
            <v>-57132505.969999999</v>
          </cell>
          <cell r="O126">
            <v>-101126074.77</v>
          </cell>
          <cell r="P126">
            <v>-114930658.78</v>
          </cell>
          <cell r="Q126">
            <v>-97008668.019999996</v>
          </cell>
          <cell r="R126">
            <v>-125822441.33</v>
          </cell>
          <cell r="S126">
            <v>-92614674.75</v>
          </cell>
          <cell r="T126">
            <v>-79861673.319999993</v>
          </cell>
          <cell r="U126">
            <v>-36327669.259999998</v>
          </cell>
          <cell r="V126">
            <v>-22897128.329999998</v>
          </cell>
          <cell r="W126">
            <v>-25286479.550000001</v>
          </cell>
          <cell r="X126">
            <v>-22627779.550000001</v>
          </cell>
          <cell r="Y126">
            <v>-22493544.07</v>
          </cell>
          <cell r="Z126">
            <v>-42671769.07</v>
          </cell>
          <cell r="AA126">
            <v>-58079463.729999997</v>
          </cell>
          <cell r="AB126">
            <v>-102985407.33</v>
          </cell>
          <cell r="AC126">
            <v>-63616508.759999998</v>
          </cell>
          <cell r="AD126">
            <v>-74676291.129999995</v>
          </cell>
          <cell r="AE126">
            <v>-44939461.719999999</v>
          </cell>
          <cell r="AF126">
            <v>-56065200.920000002</v>
          </cell>
          <cell r="AG126">
            <v>-47462783.329999998</v>
          </cell>
          <cell r="AH126">
            <v>-12278212.359999999</v>
          </cell>
          <cell r="AI126">
            <v>-5547222.4800000004</v>
          </cell>
          <cell r="AJ126">
            <v>-6228616.0899999999</v>
          </cell>
          <cell r="AK126">
            <v>-6383595.2999999998</v>
          </cell>
          <cell r="AM126">
            <v>-36157040.359999999</v>
          </cell>
          <cell r="AN126">
            <v>-20975465.609999999</v>
          </cell>
          <cell r="AO126">
            <v>-43993568.799999997</v>
          </cell>
          <cell r="AP126">
            <v>-13804584.010000005</v>
          </cell>
          <cell r="AQ126">
            <v>17921990.760000005</v>
          </cell>
          <cell r="AR126">
            <v>-28813773.310000002</v>
          </cell>
          <cell r="AS126">
            <v>33207766.579999998</v>
          </cell>
          <cell r="AT126">
            <v>12753001.430000007</v>
          </cell>
          <cell r="AU126">
            <v>43534004.059999995</v>
          </cell>
          <cell r="AV126">
            <v>13430540.93</v>
          </cell>
          <cell r="AW126">
            <v>-2389351.2200000025</v>
          </cell>
          <cell r="AX126">
            <v>2658700</v>
          </cell>
          <cell r="AY126">
            <v>-22493544.07</v>
          </cell>
          <cell r="AZ126">
            <v>-20178225</v>
          </cell>
          <cell r="BA126">
            <v>-15407694.659999996</v>
          </cell>
          <cell r="BB126">
            <v>-44905943.600000001</v>
          </cell>
          <cell r="BC126">
            <v>39368898.57</v>
          </cell>
          <cell r="BD126">
            <v>-11059782.369999997</v>
          </cell>
          <cell r="BE126">
            <v>29736829.409999996</v>
          </cell>
          <cell r="BF126">
            <v>-11125739.200000003</v>
          </cell>
          <cell r="BG126">
            <v>8602417.5900000036</v>
          </cell>
          <cell r="BH126">
            <v>35184570.969999999</v>
          </cell>
          <cell r="BI126">
            <v>6730989.879999999</v>
          </cell>
          <cell r="BJ126">
            <v>-681393.6099999994</v>
          </cell>
          <cell r="BK126">
            <v>-6383595.2999999998</v>
          </cell>
        </row>
        <row r="127">
          <cell r="D127">
            <v>222401</v>
          </cell>
          <cell r="E127" t="str">
            <v>Accrued Interest Payable</v>
          </cell>
          <cell r="F127">
            <v>215301000</v>
          </cell>
          <cell r="G127" t="str">
            <v>Accr Int Pay</v>
          </cell>
          <cell r="H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-12495315.1</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-12495315.1</v>
          </cell>
        </row>
        <row r="128">
          <cell r="D128">
            <v>222701</v>
          </cell>
          <cell r="E128" t="str">
            <v>Accrued Gratuity Provision</v>
          </cell>
          <cell r="F128">
            <v>235203000</v>
          </cell>
          <cell r="G128" t="str">
            <v>Accrued Retirement Plan Expense - Other Plans -  Noncurrent</v>
          </cell>
          <cell r="H128">
            <v>0</v>
          </cell>
          <cell r="I128" t="str">
            <v/>
          </cell>
          <cell r="J128">
            <v>0</v>
          </cell>
          <cell r="K128" t="str">
            <v/>
          </cell>
          <cell r="L128">
            <v>0</v>
          </cell>
          <cell r="M128">
            <v>-48020659</v>
          </cell>
          <cell r="N128">
            <v>-48686683</v>
          </cell>
          <cell r="O128">
            <v>-49352707</v>
          </cell>
          <cell r="P128">
            <v>-50018731</v>
          </cell>
          <cell r="Q128">
            <v>-50155640</v>
          </cell>
          <cell r="R128">
            <v>-46087274</v>
          </cell>
          <cell r="S128">
            <v>-46921787</v>
          </cell>
          <cell r="T128">
            <v>-50385905</v>
          </cell>
          <cell r="U128">
            <v>-54399517</v>
          </cell>
          <cell r="V128">
            <v>-58413129</v>
          </cell>
          <cell r="W128">
            <v>-61587089</v>
          </cell>
          <cell r="X128">
            <v>-66838168</v>
          </cell>
          <cell r="Y128">
            <v>-65104495</v>
          </cell>
          <cell r="Z128">
            <v>-65343644</v>
          </cell>
          <cell r="AA128">
            <v>-66109575</v>
          </cell>
          <cell r="AB128">
            <v>-65872960</v>
          </cell>
          <cell r="AC128">
            <v>-66638891</v>
          </cell>
          <cell r="AD128">
            <v>-67404820</v>
          </cell>
          <cell r="AE128">
            <v>-72545602</v>
          </cell>
          <cell r="AF128">
            <v>-73932468</v>
          </cell>
          <cell r="AG128">
            <v>-75319334</v>
          </cell>
          <cell r="AH128">
            <v>-96604720</v>
          </cell>
          <cell r="AI128">
            <v>-97933927</v>
          </cell>
          <cell r="AJ128">
            <v>-99320793</v>
          </cell>
          <cell r="AK128">
            <v>-101467793</v>
          </cell>
          <cell r="AM128">
            <v>-48020659</v>
          </cell>
          <cell r="AN128">
            <v>-666024</v>
          </cell>
          <cell r="AO128">
            <v>-666024</v>
          </cell>
          <cell r="AP128">
            <v>-666024</v>
          </cell>
          <cell r="AQ128">
            <v>-136909</v>
          </cell>
          <cell r="AR128">
            <v>4068366</v>
          </cell>
          <cell r="AS128">
            <v>-834513</v>
          </cell>
          <cell r="AT128">
            <v>-3464118</v>
          </cell>
          <cell r="AU128">
            <v>-4013612</v>
          </cell>
          <cell r="AV128">
            <v>-4013612</v>
          </cell>
          <cell r="AW128">
            <v>-3173960</v>
          </cell>
          <cell r="AX128">
            <v>-5251079</v>
          </cell>
          <cell r="AY128">
            <v>-65104495</v>
          </cell>
          <cell r="AZ128">
            <v>-239149</v>
          </cell>
          <cell r="BA128">
            <v>-765931</v>
          </cell>
          <cell r="BB128">
            <v>236615</v>
          </cell>
          <cell r="BC128">
            <v>-765931</v>
          </cell>
          <cell r="BD128">
            <v>-765929</v>
          </cell>
          <cell r="BE128">
            <v>-5140782</v>
          </cell>
          <cell r="BF128">
            <v>-1386866</v>
          </cell>
          <cell r="BG128">
            <v>-1386866</v>
          </cell>
          <cell r="BH128">
            <v>-21285386</v>
          </cell>
          <cell r="BI128">
            <v>-1329207</v>
          </cell>
          <cell r="BJ128">
            <v>-1386866</v>
          </cell>
          <cell r="BK128">
            <v>-101467793</v>
          </cell>
        </row>
        <row r="129">
          <cell r="D129">
            <v>222702</v>
          </cell>
          <cell r="E129" t="str">
            <v>Accrued Retirement Provision</v>
          </cell>
          <cell r="F129">
            <v>235203000</v>
          </cell>
          <cell r="G129" t="str">
            <v>Accrued Retirement Plan Expense - Other Plans -  Noncurrent</v>
          </cell>
          <cell r="H129">
            <v>0</v>
          </cell>
          <cell r="I129" t="str">
            <v/>
          </cell>
          <cell r="J129">
            <v>0</v>
          </cell>
          <cell r="K129" t="str">
            <v/>
          </cell>
          <cell r="L129">
            <v>0</v>
          </cell>
          <cell r="M129">
            <v>-25553221</v>
          </cell>
          <cell r="N129">
            <v>-26158002</v>
          </cell>
          <cell r="O129">
            <v>-26762783</v>
          </cell>
          <cell r="P129">
            <v>-27367564</v>
          </cell>
          <cell r="Q129">
            <v>-27541788</v>
          </cell>
          <cell r="R129">
            <v>-25127107</v>
          </cell>
          <cell r="S129">
            <v>-26731898</v>
          </cell>
          <cell r="T129">
            <v>-26310871</v>
          </cell>
          <cell r="U129">
            <v>-26310871</v>
          </cell>
          <cell r="V129">
            <v>-26310871</v>
          </cell>
          <cell r="W129">
            <v>-25789069</v>
          </cell>
          <cell r="X129">
            <v>-27670156</v>
          </cell>
          <cell r="Y129">
            <v>-26735090</v>
          </cell>
          <cell r="Z129">
            <v>-27371370</v>
          </cell>
          <cell r="AA129">
            <v>-28007650</v>
          </cell>
          <cell r="AB129">
            <v>-28086505</v>
          </cell>
          <cell r="AC129">
            <v>-28722785</v>
          </cell>
          <cell r="AD129">
            <v>-29359065</v>
          </cell>
          <cell r="AE129">
            <v>-30149824</v>
          </cell>
          <cell r="AF129">
            <v>-30149824</v>
          </cell>
          <cell r="AG129">
            <v>-30149824</v>
          </cell>
          <cell r="AH129">
            <v>-31440581</v>
          </cell>
          <cell r="AI129">
            <v>-31393303</v>
          </cell>
          <cell r="AJ129">
            <v>-32184060</v>
          </cell>
          <cell r="AK129">
            <v>-33193526.670000002</v>
          </cell>
          <cell r="AM129">
            <v>-25553221</v>
          </cell>
          <cell r="AN129">
            <v>-604781</v>
          </cell>
          <cell r="AO129">
            <v>-604781</v>
          </cell>
          <cell r="AP129">
            <v>-604781</v>
          </cell>
          <cell r="AQ129">
            <v>-174224</v>
          </cell>
          <cell r="AR129">
            <v>2414681</v>
          </cell>
          <cell r="AS129">
            <v>-1604791</v>
          </cell>
          <cell r="AT129">
            <v>421027</v>
          </cell>
          <cell r="AU129">
            <v>0</v>
          </cell>
          <cell r="AV129">
            <v>0</v>
          </cell>
          <cell r="AW129">
            <v>521802</v>
          </cell>
          <cell r="AX129">
            <v>-1881087</v>
          </cell>
          <cell r="AY129">
            <v>-26735090</v>
          </cell>
          <cell r="AZ129">
            <v>-636280</v>
          </cell>
          <cell r="BA129">
            <v>-636280</v>
          </cell>
          <cell r="BB129">
            <v>-78855</v>
          </cell>
          <cell r="BC129">
            <v>-636280</v>
          </cell>
          <cell r="BD129">
            <v>-636280</v>
          </cell>
          <cell r="BE129">
            <v>-790759</v>
          </cell>
          <cell r="BF129">
            <v>0</v>
          </cell>
          <cell r="BG129">
            <v>0</v>
          </cell>
          <cell r="BH129">
            <v>-1290757</v>
          </cell>
          <cell r="BI129">
            <v>47278</v>
          </cell>
          <cell r="BJ129">
            <v>-790757</v>
          </cell>
          <cell r="BK129">
            <v>-33193526.670000002</v>
          </cell>
        </row>
        <row r="130">
          <cell r="D130">
            <v>223601</v>
          </cell>
          <cell r="E130" t="str">
            <v>Deferred Income</v>
          </cell>
          <cell r="F130">
            <v>215603000</v>
          </cell>
          <cell r="G130" t="str">
            <v>Deferred Income-Short Term</v>
          </cell>
          <cell r="H130">
            <v>0</v>
          </cell>
          <cell r="I130" t="str">
            <v/>
          </cell>
          <cell r="J130">
            <v>0</v>
          </cell>
          <cell r="K130" t="str">
            <v/>
          </cell>
          <cell r="L130">
            <v>0</v>
          </cell>
          <cell r="M130">
            <v>-5933956.1299999999</v>
          </cell>
          <cell r="N130">
            <v>-5860642.1299999999</v>
          </cell>
          <cell r="O130">
            <v>-5787328.1299999999</v>
          </cell>
          <cell r="P130">
            <v>-5714014.1299999999</v>
          </cell>
          <cell r="Q130">
            <v>-5640700.1299999999</v>
          </cell>
          <cell r="R130">
            <v>-5567386.1299999999</v>
          </cell>
          <cell r="S130">
            <v>-5494072.1299999999</v>
          </cell>
          <cell r="T130">
            <v>-5420758.1299999999</v>
          </cell>
          <cell r="U130">
            <v>-5347444.13</v>
          </cell>
          <cell r="V130">
            <v>-5274130.13</v>
          </cell>
          <cell r="W130">
            <v>-5200816.13</v>
          </cell>
          <cell r="X130">
            <v>-5127502.13</v>
          </cell>
          <cell r="Y130">
            <v>-5054174.13</v>
          </cell>
          <cell r="Z130">
            <v>-4980846.13</v>
          </cell>
          <cell r="AA130">
            <v>-4907518.13</v>
          </cell>
          <cell r="AB130">
            <v>-4834190.13</v>
          </cell>
          <cell r="AC130">
            <v>-4760862.13</v>
          </cell>
          <cell r="AD130">
            <v>-4687534.13</v>
          </cell>
          <cell r="AE130">
            <v>-4614206.13</v>
          </cell>
          <cell r="AF130">
            <v>-4540878.13</v>
          </cell>
          <cell r="AG130">
            <v>-4467550.13</v>
          </cell>
          <cell r="AH130">
            <v>-4394222.13</v>
          </cell>
          <cell r="AI130">
            <v>-4320894.13</v>
          </cell>
          <cell r="AJ130">
            <v>-4247566.13</v>
          </cell>
          <cell r="AK130">
            <v>-4174238.13</v>
          </cell>
          <cell r="AM130">
            <v>-5933956.1299999999</v>
          </cell>
          <cell r="AN130">
            <v>73314</v>
          </cell>
          <cell r="AO130">
            <v>73314</v>
          </cell>
          <cell r="AP130">
            <v>73314</v>
          </cell>
          <cell r="AQ130">
            <v>73314</v>
          </cell>
          <cell r="AR130">
            <v>73314</v>
          </cell>
          <cell r="AS130">
            <v>73314</v>
          </cell>
          <cell r="AT130">
            <v>73314</v>
          </cell>
          <cell r="AU130">
            <v>73314</v>
          </cell>
          <cell r="AV130">
            <v>73314</v>
          </cell>
          <cell r="AW130">
            <v>73314</v>
          </cell>
          <cell r="AX130">
            <v>73314</v>
          </cell>
          <cell r="AY130">
            <v>-5054174.13</v>
          </cell>
          <cell r="AZ130">
            <v>73328</v>
          </cell>
          <cell r="BA130">
            <v>73328</v>
          </cell>
          <cell r="BB130">
            <v>73328</v>
          </cell>
          <cell r="BC130">
            <v>73328</v>
          </cell>
          <cell r="BD130">
            <v>73328</v>
          </cell>
          <cell r="BE130">
            <v>73328</v>
          </cell>
          <cell r="BF130">
            <v>73328</v>
          </cell>
          <cell r="BG130">
            <v>73328</v>
          </cell>
          <cell r="BH130">
            <v>73328</v>
          </cell>
          <cell r="BI130">
            <v>73328</v>
          </cell>
          <cell r="BJ130">
            <v>73328</v>
          </cell>
          <cell r="BK130">
            <v>-4174238.13</v>
          </cell>
        </row>
        <row r="131">
          <cell r="D131" t="str">
            <v>223401.CY</v>
          </cell>
          <cell r="E131" t="str">
            <v>Accrued Taxes-CY</v>
          </cell>
          <cell r="F131">
            <v>125301000</v>
          </cell>
          <cell r="G131" t="str">
            <v>Prepaid Income Taxes</v>
          </cell>
          <cell r="H131">
            <v>0</v>
          </cell>
          <cell r="I131" t="str">
            <v/>
          </cell>
          <cell r="J131">
            <v>0</v>
          </cell>
          <cell r="K131" t="str">
            <v/>
          </cell>
          <cell r="L131">
            <v>0</v>
          </cell>
          <cell r="M131">
            <v>-150697317.16</v>
          </cell>
          <cell r="N131">
            <v>-150697317.16</v>
          </cell>
          <cell r="O131">
            <v>-150697317.16</v>
          </cell>
          <cell r="P131">
            <v>-150697317.16</v>
          </cell>
          <cell r="Q131">
            <v>-150697317.16</v>
          </cell>
          <cell r="R131">
            <v>-150697317.16</v>
          </cell>
          <cell r="S131">
            <v>-150697317.16</v>
          </cell>
          <cell r="T131">
            <v>-150697317.16</v>
          </cell>
          <cell r="U131">
            <v>-150697317.16</v>
          </cell>
          <cell r="V131">
            <v>-150697317.16</v>
          </cell>
          <cell r="W131">
            <v>-150697317.16</v>
          </cell>
          <cell r="X131">
            <v>-150697317.16</v>
          </cell>
          <cell r="Y131">
            <v>-150697317.16</v>
          </cell>
          <cell r="Z131">
            <v>-150697317.16</v>
          </cell>
          <cell r="AA131">
            <v>-150697317.16</v>
          </cell>
          <cell r="AB131">
            <v>-150697317.16</v>
          </cell>
          <cell r="AC131">
            <v>-161610235.16</v>
          </cell>
          <cell r="AD131">
            <v>-177849173.16</v>
          </cell>
          <cell r="AE131">
            <v>-177849173.16</v>
          </cell>
          <cell r="AF131">
            <v>-177849173.16</v>
          </cell>
          <cell r="AG131">
            <v>-177683963.16</v>
          </cell>
          <cell r="AH131">
            <v>-177849173.16</v>
          </cell>
          <cell r="AI131">
            <v>-150090696.31999999</v>
          </cell>
          <cell r="AJ131">
            <v>-150090696.31999999</v>
          </cell>
          <cell r="AK131">
            <v>-150090696.31999999</v>
          </cell>
          <cell r="AM131">
            <v>-150697317.16</v>
          </cell>
          <cell r="AN131">
            <v>0</v>
          </cell>
          <cell r="AO131">
            <v>0</v>
          </cell>
          <cell r="AP131">
            <v>0</v>
          </cell>
          <cell r="AQ131">
            <v>0</v>
          </cell>
          <cell r="AR131">
            <v>0</v>
          </cell>
          <cell r="AS131">
            <v>0</v>
          </cell>
          <cell r="AT131">
            <v>0</v>
          </cell>
          <cell r="AU131">
            <v>0</v>
          </cell>
          <cell r="AV131">
            <v>0</v>
          </cell>
          <cell r="AW131">
            <v>0</v>
          </cell>
          <cell r="AX131">
            <v>0</v>
          </cell>
          <cell r="AY131">
            <v>-150697317.16</v>
          </cell>
          <cell r="AZ131">
            <v>0</v>
          </cell>
          <cell r="BA131">
            <v>0</v>
          </cell>
          <cell r="BB131">
            <v>0</v>
          </cell>
          <cell r="BC131">
            <v>-10912918</v>
          </cell>
          <cell r="BD131">
            <v>-16238938</v>
          </cell>
          <cell r="BE131">
            <v>0</v>
          </cell>
          <cell r="BF131">
            <v>0</v>
          </cell>
          <cell r="BG131">
            <v>165210</v>
          </cell>
          <cell r="BH131">
            <v>-165210</v>
          </cell>
          <cell r="BI131">
            <v>27758476.840000004</v>
          </cell>
          <cell r="BJ131">
            <v>0</v>
          </cell>
          <cell r="BK131">
            <v>-150090696.31999999</v>
          </cell>
        </row>
        <row r="132">
          <cell r="D132" t="str">
            <v>223401.PY</v>
          </cell>
          <cell r="E132" t="str">
            <v>Accrued Taxes-PY</v>
          </cell>
          <cell r="F132">
            <v>125301000</v>
          </cell>
          <cell r="G132" t="str">
            <v>Prepaid Income Taxes</v>
          </cell>
          <cell r="H132">
            <v>0</v>
          </cell>
          <cell r="I132" t="str">
            <v/>
          </cell>
          <cell r="J132">
            <v>0</v>
          </cell>
          <cell r="K132" t="str">
            <v/>
          </cell>
          <cell r="L132">
            <v>0</v>
          </cell>
          <cell r="M132">
            <v>-31389560.84</v>
          </cell>
          <cell r="N132">
            <v>-31389560.84</v>
          </cell>
          <cell r="O132">
            <v>-31389560.84</v>
          </cell>
          <cell r="P132">
            <v>-31389560.84</v>
          </cell>
          <cell r="Q132">
            <v>-31389560.84</v>
          </cell>
          <cell r="R132">
            <v>-31389560.84</v>
          </cell>
          <cell r="S132">
            <v>-31389560.84</v>
          </cell>
          <cell r="T132">
            <v>-31389560.84</v>
          </cell>
          <cell r="U132">
            <v>-31389560.84</v>
          </cell>
          <cell r="V132">
            <v>-31389560.84</v>
          </cell>
          <cell r="W132">
            <v>-31389560.84</v>
          </cell>
          <cell r="X132">
            <v>-31389560.84</v>
          </cell>
          <cell r="Y132">
            <v>-31389560.84</v>
          </cell>
          <cell r="Z132">
            <v>-31389560.84</v>
          </cell>
          <cell r="AA132">
            <v>-31389560.84</v>
          </cell>
          <cell r="AB132">
            <v>-31389560.84</v>
          </cell>
          <cell r="AC132">
            <v>-31389560.84</v>
          </cell>
          <cell r="AD132">
            <v>-31389560.84</v>
          </cell>
          <cell r="AE132">
            <v>-31389560.84</v>
          </cell>
          <cell r="AF132">
            <v>-31389560.84</v>
          </cell>
          <cell r="AG132">
            <v>-31389560.84</v>
          </cell>
          <cell r="AH132">
            <v>-31389560.84</v>
          </cell>
          <cell r="AI132">
            <v>-31389560.84</v>
          </cell>
          <cell r="AJ132">
            <v>-43913011.689999998</v>
          </cell>
          <cell r="AK132">
            <v>-43913011.689999998</v>
          </cell>
          <cell r="AM132">
            <v>-31389560.84</v>
          </cell>
          <cell r="AN132">
            <v>0</v>
          </cell>
          <cell r="AO132">
            <v>0</v>
          </cell>
          <cell r="AP132">
            <v>0</v>
          </cell>
          <cell r="AQ132">
            <v>0</v>
          </cell>
          <cell r="AR132">
            <v>0</v>
          </cell>
          <cell r="AS132">
            <v>0</v>
          </cell>
          <cell r="AT132">
            <v>0</v>
          </cell>
          <cell r="AU132">
            <v>0</v>
          </cell>
          <cell r="AV132">
            <v>0</v>
          </cell>
          <cell r="AW132">
            <v>0</v>
          </cell>
          <cell r="AX132">
            <v>0</v>
          </cell>
          <cell r="AY132">
            <v>-31389560.84</v>
          </cell>
          <cell r="AZ132">
            <v>0</v>
          </cell>
          <cell r="BA132">
            <v>0</v>
          </cell>
          <cell r="BB132">
            <v>0</v>
          </cell>
          <cell r="BC132">
            <v>0</v>
          </cell>
          <cell r="BD132">
            <v>0</v>
          </cell>
          <cell r="BE132">
            <v>0</v>
          </cell>
          <cell r="BF132">
            <v>0</v>
          </cell>
          <cell r="BG132">
            <v>0</v>
          </cell>
          <cell r="BH132">
            <v>0</v>
          </cell>
          <cell r="BI132">
            <v>0</v>
          </cell>
          <cell r="BJ132">
            <v>-12523450.849999998</v>
          </cell>
          <cell r="BK132">
            <v>-43913011.689999998</v>
          </cell>
        </row>
        <row r="133">
          <cell r="D133">
            <v>224000</v>
          </cell>
          <cell r="E133" t="str">
            <v>Accrued Taxes-Others</v>
          </cell>
          <cell r="F133">
            <v>220308000</v>
          </cell>
          <cell r="G133" t="str">
            <v>Accrued Taxes - General</v>
          </cell>
          <cell r="H133">
            <v>0</v>
          </cell>
          <cell r="I133" t="str">
            <v/>
          </cell>
          <cell r="J133">
            <v>0</v>
          </cell>
          <cell r="K133" t="str">
            <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D134">
            <v>224301</v>
          </cell>
          <cell r="E134" t="str">
            <v>VAT Collections</v>
          </cell>
          <cell r="F134">
            <v>220307000</v>
          </cell>
          <cell r="G134" t="str">
            <v>VAT Output</v>
          </cell>
          <cell r="H134">
            <v>0</v>
          </cell>
          <cell r="I134" t="str">
            <v/>
          </cell>
          <cell r="J134">
            <v>0</v>
          </cell>
          <cell r="K134" t="str">
            <v/>
          </cell>
          <cell r="L134">
            <v>0</v>
          </cell>
          <cell r="M134">
            <v>-20785698.670000002</v>
          </cell>
          <cell r="N134">
            <v>-2739464.91</v>
          </cell>
          <cell r="O134">
            <v>-6863598.6200000001</v>
          </cell>
          <cell r="P134">
            <v>-1928587.07</v>
          </cell>
          <cell r="Q134">
            <v>-13290947.26</v>
          </cell>
          <cell r="R134">
            <v>-42059177.780000001</v>
          </cell>
          <cell r="S134">
            <v>-11738346.68</v>
          </cell>
          <cell r="T134">
            <v>-38186440.409999996</v>
          </cell>
          <cell r="U134">
            <v>-83952462.079999998</v>
          </cell>
          <cell r="V134">
            <v>-38695097.790000007</v>
          </cell>
          <cell r="W134">
            <v>-24136277.719999999</v>
          </cell>
          <cell r="X134">
            <v>7876246.3099999996</v>
          </cell>
          <cell r="Y134">
            <v>-428542.69</v>
          </cell>
          <cell r="Z134">
            <v>-20160479.219999999</v>
          </cell>
          <cell r="AA134">
            <v>-63908652.18</v>
          </cell>
          <cell r="AB134">
            <v>-114274701.87</v>
          </cell>
          <cell r="AC134">
            <v>-60725438.590000004</v>
          </cell>
          <cell r="AD134">
            <v>-85932144.319999993</v>
          </cell>
          <cell r="AE134">
            <v>-74414156.209999993</v>
          </cell>
          <cell r="AF134">
            <v>-48941629.640000001</v>
          </cell>
          <cell r="AG134">
            <v>-65406862.990000002</v>
          </cell>
          <cell r="AH134">
            <v>-85332177.859999999</v>
          </cell>
          <cell r="AI134">
            <v>-24825155.109999999</v>
          </cell>
          <cell r="AJ134">
            <v>-8420276.4700000007</v>
          </cell>
          <cell r="AK134">
            <v>-11345989.66</v>
          </cell>
          <cell r="AM134">
            <v>-20785698.670000002</v>
          </cell>
          <cell r="AN134">
            <v>18046233.760000002</v>
          </cell>
          <cell r="AO134">
            <v>-4124133.71</v>
          </cell>
          <cell r="AP134">
            <v>4935011.55</v>
          </cell>
          <cell r="AQ134">
            <v>-11362360.189999999</v>
          </cell>
          <cell r="AR134">
            <v>-28768230.520000003</v>
          </cell>
          <cell r="AS134">
            <v>30320831.100000001</v>
          </cell>
          <cell r="AT134">
            <v>-26448093.729999997</v>
          </cell>
          <cell r="AU134">
            <v>-45766021.670000002</v>
          </cell>
          <cell r="AV134">
            <v>45257364.289999992</v>
          </cell>
          <cell r="AW134">
            <v>14558820.070000008</v>
          </cell>
          <cell r="AX134">
            <v>32012524.029999997</v>
          </cell>
          <cell r="AY134">
            <v>-428542.69</v>
          </cell>
          <cell r="AZ134">
            <v>-19731936.529999997</v>
          </cell>
          <cell r="BA134">
            <v>-43748172.960000001</v>
          </cell>
          <cell r="BB134">
            <v>-50366049.690000005</v>
          </cell>
          <cell r="BC134">
            <v>53549263.280000001</v>
          </cell>
          <cell r="BD134">
            <v>-25206705.729999989</v>
          </cell>
          <cell r="BE134">
            <v>11517988.109999999</v>
          </cell>
          <cell r="BF134">
            <v>25472526.569999993</v>
          </cell>
          <cell r="BG134">
            <v>-16465233.350000001</v>
          </cell>
          <cell r="BH134">
            <v>-19925314.869999997</v>
          </cell>
          <cell r="BI134">
            <v>60507022.75</v>
          </cell>
          <cell r="BJ134">
            <v>16404878.639999999</v>
          </cell>
          <cell r="BK134">
            <v>-11345989.66</v>
          </cell>
        </row>
        <row r="135">
          <cell r="D135">
            <v>224501</v>
          </cell>
          <cell r="E135" t="str">
            <v>Excise Duty Payable</v>
          </cell>
          <cell r="F135">
            <v>220308000</v>
          </cell>
          <cell r="G135" t="str">
            <v>Accrued Taxes - General</v>
          </cell>
          <cell r="H135">
            <v>0</v>
          </cell>
          <cell r="I135" t="str">
            <v/>
          </cell>
          <cell r="J135">
            <v>0</v>
          </cell>
          <cell r="K135" t="str">
            <v/>
          </cell>
          <cell r="L135">
            <v>0</v>
          </cell>
          <cell r="M135">
            <v>-978470</v>
          </cell>
          <cell r="N135">
            <v>-900980</v>
          </cell>
          <cell r="O135">
            <v>-5041295</v>
          </cell>
          <cell r="P135">
            <v>-11996225</v>
          </cell>
          <cell r="Q135">
            <v>-14425955</v>
          </cell>
          <cell r="R135">
            <v>-15427385</v>
          </cell>
          <cell r="S135">
            <v>-12379760</v>
          </cell>
          <cell r="T135">
            <v>-17690336</v>
          </cell>
          <cell r="U135">
            <v>-24696066.5</v>
          </cell>
          <cell r="V135">
            <v>-23979581</v>
          </cell>
          <cell r="W135">
            <v>-8479016</v>
          </cell>
          <cell r="X135">
            <v>-2991241.7</v>
          </cell>
          <cell r="Y135">
            <v>-4529515.9000000004</v>
          </cell>
          <cell r="Z135">
            <v>-10852189.6</v>
          </cell>
          <cell r="AA135">
            <v>-24428831.800000001</v>
          </cell>
          <cell r="AB135">
            <v>-29680526.5</v>
          </cell>
          <cell r="AC135">
            <v>-38104167.399999999</v>
          </cell>
          <cell r="AD135">
            <v>-40505428.600000001</v>
          </cell>
          <cell r="AE135">
            <v>-33277964</v>
          </cell>
          <cell r="AF135">
            <v>-34851305.700000003</v>
          </cell>
          <cell r="AG135">
            <v>-50920616.100000001</v>
          </cell>
          <cell r="AH135">
            <v>-36391029.600000001</v>
          </cell>
          <cell r="AI135">
            <v>-14569545.9</v>
          </cell>
          <cell r="AJ135">
            <v>-5178849</v>
          </cell>
          <cell r="AK135">
            <v>-10060728.6</v>
          </cell>
          <cell r="AM135">
            <v>-978470</v>
          </cell>
          <cell r="AN135">
            <v>77490</v>
          </cell>
          <cell r="AO135">
            <v>-4140315</v>
          </cell>
          <cell r="AP135">
            <v>-6954930</v>
          </cell>
          <cell r="AQ135">
            <v>-2429730</v>
          </cell>
          <cell r="AR135">
            <v>-1001430</v>
          </cell>
          <cell r="AS135">
            <v>3047625</v>
          </cell>
          <cell r="AT135">
            <v>-5310576</v>
          </cell>
          <cell r="AU135">
            <v>-7005730.5</v>
          </cell>
          <cell r="AV135">
            <v>716485.5</v>
          </cell>
          <cell r="AW135">
            <v>15500565</v>
          </cell>
          <cell r="AX135">
            <v>5487774.2999999998</v>
          </cell>
          <cell r="AY135">
            <v>-4529515.9000000004</v>
          </cell>
          <cell r="AZ135">
            <v>-6322673.6999999993</v>
          </cell>
          <cell r="BA135">
            <v>-13576642.200000001</v>
          </cell>
          <cell r="BB135">
            <v>-5251694.6999999993</v>
          </cell>
          <cell r="BC135">
            <v>-8423640.8999999985</v>
          </cell>
          <cell r="BD135">
            <v>-2401261.200000003</v>
          </cell>
          <cell r="BE135">
            <v>7227464.6000000015</v>
          </cell>
          <cell r="BF135">
            <v>-1573341.700000003</v>
          </cell>
          <cell r="BG135">
            <v>-16069310.399999999</v>
          </cell>
          <cell r="BH135">
            <v>14529586.5</v>
          </cell>
          <cell r="BI135">
            <v>21821483.700000003</v>
          </cell>
          <cell r="BJ135">
            <v>9390696.9000000004</v>
          </cell>
          <cell r="BK135">
            <v>-10060728.6</v>
          </cell>
        </row>
        <row r="136">
          <cell r="D136">
            <v>233408</v>
          </cell>
          <cell r="E136" t="str">
            <v>Inter-Co-BNL</v>
          </cell>
          <cell r="F136">
            <v>230101000</v>
          </cell>
          <cell r="G136" t="str">
            <v>Cons Aff - Cur - A/P</v>
          </cell>
          <cell r="H136">
            <v>0</v>
          </cell>
          <cell r="I136" t="str">
            <v/>
          </cell>
          <cell r="J136">
            <v>0</v>
          </cell>
          <cell r="K136" t="str">
            <v/>
          </cell>
          <cell r="L136">
            <v>0</v>
          </cell>
          <cell r="M136">
            <v>294646333.74000001</v>
          </cell>
          <cell r="N136">
            <v>209774431.68000001</v>
          </cell>
          <cell r="O136">
            <v>115956593.78</v>
          </cell>
          <cell r="P136">
            <v>-51536396.390000001</v>
          </cell>
          <cell r="Q136">
            <v>-45943151.460000001</v>
          </cell>
          <cell r="R136">
            <v>-261955435.55000001</v>
          </cell>
          <cell r="S136">
            <v>-274771654.94</v>
          </cell>
          <cell r="T136">
            <v>-242147049.47999999</v>
          </cell>
          <cell r="U136">
            <v>-150317921.59999999</v>
          </cell>
          <cell r="V136">
            <v>-136909247.15000001</v>
          </cell>
          <cell r="W136">
            <v>-140579508.75999999</v>
          </cell>
          <cell r="X136">
            <v>-122414131.67</v>
          </cell>
          <cell r="Y136">
            <v>-113803648.69</v>
          </cell>
          <cell r="Z136">
            <v>-111831116.25</v>
          </cell>
          <cell r="AA136">
            <v>-195292364.63999999</v>
          </cell>
          <cell r="AB136">
            <v>-271513964.39999998</v>
          </cell>
          <cell r="AC136">
            <v>-240610483.63</v>
          </cell>
          <cell r="AD136">
            <v>-146463741.43000001</v>
          </cell>
          <cell r="AE136">
            <v>-25299109.809999999</v>
          </cell>
          <cell r="AF136">
            <v>-41387676.600000001</v>
          </cell>
          <cell r="AG136">
            <v>-51263475.289999999</v>
          </cell>
          <cell r="AH136">
            <v>-37555114.659999996</v>
          </cell>
          <cell r="AI136">
            <v>-53688618.490000002</v>
          </cell>
          <cell r="AJ136">
            <v>-6500380.6600000001</v>
          </cell>
          <cell r="AK136">
            <v>-12868017.52</v>
          </cell>
          <cell r="AM136">
            <v>294646333.74000001</v>
          </cell>
          <cell r="AN136">
            <v>-84871902.060000002</v>
          </cell>
          <cell r="AO136">
            <v>-93817837.900000006</v>
          </cell>
          <cell r="AP136">
            <v>-167492990.17000002</v>
          </cell>
          <cell r="AQ136">
            <v>5593244.9299999997</v>
          </cell>
          <cell r="AR136">
            <v>-216012284.09</v>
          </cell>
          <cell r="AS136">
            <v>-12816219.389999986</v>
          </cell>
          <cell r="AT136">
            <v>32624605.460000008</v>
          </cell>
          <cell r="AU136">
            <v>91829127.879999995</v>
          </cell>
          <cell r="AV136">
            <v>13408674.449999988</v>
          </cell>
          <cell r="AW136">
            <v>-3670261.6099999845</v>
          </cell>
          <cell r="AX136">
            <v>18165377.089999989</v>
          </cell>
          <cell r="AY136">
            <v>-113803648.69</v>
          </cell>
          <cell r="AZ136">
            <v>1972532.4399999976</v>
          </cell>
          <cell r="BA136">
            <v>-83461248.389999986</v>
          </cell>
          <cell r="BB136">
            <v>-76221599.75999999</v>
          </cell>
          <cell r="BC136">
            <v>30903480.769999981</v>
          </cell>
          <cell r="BD136">
            <v>94146742.199999988</v>
          </cell>
          <cell r="BE136">
            <v>121164631.62</v>
          </cell>
          <cell r="BF136">
            <v>-16088566.790000003</v>
          </cell>
          <cell r="BG136">
            <v>-9875798.6899999976</v>
          </cell>
          <cell r="BH136">
            <v>13708360.630000003</v>
          </cell>
          <cell r="BI136">
            <v>-16133503.830000006</v>
          </cell>
          <cell r="BJ136">
            <v>47188237.829999998</v>
          </cell>
          <cell r="BK136">
            <v>-12868017.52</v>
          </cell>
        </row>
        <row r="137">
          <cell r="D137">
            <v>233410</v>
          </cell>
          <cell r="E137" t="str">
            <v>Inter-Co-Troika</v>
          </cell>
          <cell r="F137">
            <v>230101000</v>
          </cell>
          <cell r="G137" t="str">
            <v>Cons Aff - Cur - A/P</v>
          </cell>
          <cell r="H137">
            <v>0</v>
          </cell>
          <cell r="I137" t="str">
            <v/>
          </cell>
          <cell r="J137">
            <v>0</v>
          </cell>
          <cell r="K137" t="str">
            <v/>
          </cell>
          <cell r="L137">
            <v>0</v>
          </cell>
          <cell r="M137">
            <v>-85048393.219999999</v>
          </cell>
          <cell r="N137">
            <v>-85675536.439999998</v>
          </cell>
          <cell r="O137">
            <v>-111933181.01000001</v>
          </cell>
          <cell r="P137">
            <v>-26037462.440000001</v>
          </cell>
          <cell r="Q137">
            <v>-19186558.379999999</v>
          </cell>
          <cell r="R137">
            <v>4331258.3499999996</v>
          </cell>
          <cell r="S137">
            <v>-6731709.9900000002</v>
          </cell>
          <cell r="T137">
            <v>-10382585.01</v>
          </cell>
          <cell r="U137">
            <v>-11545011.51</v>
          </cell>
          <cell r="V137">
            <v>-11933672.189999999</v>
          </cell>
          <cell r="W137">
            <v>-12822125.09</v>
          </cell>
          <cell r="X137">
            <v>-12014300.09</v>
          </cell>
          <cell r="Y137">
            <v>-12014300.09</v>
          </cell>
          <cell r="Z137">
            <v>-19515451.23</v>
          </cell>
          <cell r="AA137">
            <v>-20043478.920000002</v>
          </cell>
          <cell r="AB137">
            <v>-20043478.920000002</v>
          </cell>
          <cell r="AC137">
            <v>-19976273.120000001</v>
          </cell>
          <cell r="AD137">
            <v>-20603592.620000001</v>
          </cell>
          <cell r="AE137">
            <v>-20541537.620000001</v>
          </cell>
          <cell r="AF137">
            <v>-20541537.620000001</v>
          </cell>
          <cell r="AG137">
            <v>-21670712.719999999</v>
          </cell>
          <cell r="AH137">
            <v>-21670712.719999999</v>
          </cell>
          <cell r="AI137">
            <v>-21670712.719999999</v>
          </cell>
          <cell r="AJ137">
            <v>-21670712.719999999</v>
          </cell>
          <cell r="AK137">
            <v>-21670712.719999999</v>
          </cell>
          <cell r="AM137">
            <v>-85048393.219999999</v>
          </cell>
          <cell r="AN137">
            <v>-627143.21999999881</v>
          </cell>
          <cell r="AO137">
            <v>-26257644.570000008</v>
          </cell>
          <cell r="AP137">
            <v>85895718.570000008</v>
          </cell>
          <cell r="AQ137">
            <v>6850904.0600000024</v>
          </cell>
          <cell r="AR137">
            <v>23517816.729999997</v>
          </cell>
          <cell r="AS137">
            <v>-11062968.34</v>
          </cell>
          <cell r="AT137">
            <v>-3650875.0199999996</v>
          </cell>
          <cell r="AU137">
            <v>-1162426.5</v>
          </cell>
          <cell r="AV137">
            <v>-388660.6799999997</v>
          </cell>
          <cell r="AW137">
            <v>-888452.90000000037</v>
          </cell>
          <cell r="AX137">
            <v>807825</v>
          </cell>
          <cell r="AY137">
            <v>-12014300.09</v>
          </cell>
          <cell r="AZ137">
            <v>-7501151.1400000006</v>
          </cell>
          <cell r="BA137">
            <v>-528027.69000000134</v>
          </cell>
          <cell r="BB137">
            <v>0</v>
          </cell>
          <cell r="BC137">
            <v>67205.800000000745</v>
          </cell>
          <cell r="BD137">
            <v>-627319.5</v>
          </cell>
          <cell r="BE137">
            <v>62055</v>
          </cell>
          <cell r="BF137">
            <v>0</v>
          </cell>
          <cell r="BG137">
            <v>-1129175.0999999978</v>
          </cell>
          <cell r="BH137">
            <v>0</v>
          </cell>
          <cell r="BI137">
            <v>0</v>
          </cell>
          <cell r="BJ137">
            <v>0</v>
          </cell>
          <cell r="BK137">
            <v>-21670712.719999999</v>
          </cell>
        </row>
        <row r="138">
          <cell r="D138">
            <v>234428</v>
          </cell>
          <cell r="E138" t="str">
            <v>ICL-Global Service Company</v>
          </cell>
          <cell r="F138">
            <v>205105000</v>
          </cell>
          <cell r="G138" t="str">
            <v>A/P - Mics.</v>
          </cell>
          <cell r="H138">
            <v>0</v>
          </cell>
          <cell r="I138" t="str">
            <v/>
          </cell>
          <cell r="J138">
            <v>0</v>
          </cell>
          <cell r="K138" t="str">
            <v/>
          </cell>
          <cell r="L138">
            <v>0</v>
          </cell>
          <cell r="M138">
            <v>-3733935.92</v>
          </cell>
          <cell r="N138">
            <v>-3733935.92</v>
          </cell>
          <cell r="O138">
            <v>-3117599.42</v>
          </cell>
          <cell r="P138">
            <v>-2831752</v>
          </cell>
          <cell r="Q138">
            <v>-2611784.0499999998</v>
          </cell>
          <cell r="R138">
            <v>-2730094.74</v>
          </cell>
          <cell r="S138">
            <v>-1895758.89</v>
          </cell>
          <cell r="T138">
            <v>-818645.11</v>
          </cell>
          <cell r="U138">
            <v>-815401.62</v>
          </cell>
          <cell r="V138">
            <v>-1470704.62</v>
          </cell>
          <cell r="W138">
            <v>-1482495.28</v>
          </cell>
          <cell r="X138">
            <v>-2517882.16</v>
          </cell>
          <cell r="Y138">
            <v>-2520713.71</v>
          </cell>
          <cell r="Z138">
            <v>-2591975.84</v>
          </cell>
          <cell r="AA138">
            <v>-2631683.54</v>
          </cell>
          <cell r="AB138">
            <v>-2069427.84</v>
          </cell>
          <cell r="AC138">
            <v>-2619926.84</v>
          </cell>
          <cell r="AD138">
            <v>-3186884.84</v>
          </cell>
          <cell r="AE138">
            <v>-3754136.84</v>
          </cell>
          <cell r="AF138">
            <v>-2015818.43</v>
          </cell>
          <cell r="AG138">
            <v>-1034549.59</v>
          </cell>
          <cell r="AH138">
            <v>-90413.29</v>
          </cell>
          <cell r="AI138">
            <v>0</v>
          </cell>
          <cell r="AJ138">
            <v>0</v>
          </cell>
          <cell r="AK138">
            <v>0</v>
          </cell>
          <cell r="AM138">
            <v>-3733935.92</v>
          </cell>
          <cell r="AN138">
            <v>0</v>
          </cell>
          <cell r="AO138">
            <v>616336.5</v>
          </cell>
          <cell r="AP138">
            <v>285847.41999999993</v>
          </cell>
          <cell r="AQ138">
            <v>219967.95000000019</v>
          </cell>
          <cell r="AR138">
            <v>-118310.69000000041</v>
          </cell>
          <cell r="AS138">
            <v>834335.85000000033</v>
          </cell>
          <cell r="AT138">
            <v>1077113.7799999998</v>
          </cell>
          <cell r="AU138">
            <v>3243.4899999999907</v>
          </cell>
          <cell r="AV138">
            <v>-655303.00000000012</v>
          </cell>
          <cell r="AW138">
            <v>-11790.659999999916</v>
          </cell>
          <cell r="AX138">
            <v>-1035386.8800000001</v>
          </cell>
          <cell r="AY138">
            <v>-2520713.71</v>
          </cell>
          <cell r="AZ138">
            <v>-71262.129999999888</v>
          </cell>
          <cell r="BA138">
            <v>-39707.700000000186</v>
          </cell>
          <cell r="BB138">
            <v>562255.69999999995</v>
          </cell>
          <cell r="BC138">
            <v>-550498.99999999977</v>
          </cell>
          <cell r="BD138">
            <v>-566958</v>
          </cell>
          <cell r="BE138">
            <v>-567252</v>
          </cell>
          <cell r="BF138">
            <v>1738318.41</v>
          </cell>
          <cell r="BG138">
            <v>981268.84</v>
          </cell>
          <cell r="BH138">
            <v>944136.29999999993</v>
          </cell>
          <cell r="BI138">
            <v>90413.29</v>
          </cell>
          <cell r="BJ138">
            <v>0</v>
          </cell>
          <cell r="BK138">
            <v>0</v>
          </cell>
        </row>
        <row r="139">
          <cell r="D139">
            <v>233450</v>
          </cell>
          <cell r="E139" t="str">
            <v>Inter-Co Payable-MIDI</v>
          </cell>
          <cell r="F139">
            <v>205101000</v>
          </cell>
          <cell r="G139" t="str">
            <v>Accounts Payable Trade</v>
          </cell>
          <cell r="H139">
            <v>0</v>
          </cell>
          <cell r="I139" t="str">
            <v/>
          </cell>
          <cell r="J139">
            <v>0</v>
          </cell>
          <cell r="K139" t="str">
            <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D140">
            <v>233451</v>
          </cell>
          <cell r="E140" t="str">
            <v>Atlantic Industries</v>
          </cell>
          <cell r="F140">
            <v>230101000</v>
          </cell>
          <cell r="G140" t="str">
            <v>Cons Aff - Cur - A/P</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20720484</v>
          </cell>
          <cell r="AJ140">
            <v>-24194523.399999999</v>
          </cell>
          <cell r="AK140">
            <v>26848139.600000001</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20720484</v>
          </cell>
          <cell r="BJ140">
            <v>-44915007.399999999</v>
          </cell>
          <cell r="BK140">
            <v>26848139.600000001</v>
          </cell>
        </row>
        <row r="141">
          <cell r="D141">
            <v>223501</v>
          </cell>
          <cell r="E141" t="str">
            <v>Deferred liability</v>
          </cell>
          <cell r="F141">
            <v>225202000</v>
          </cell>
          <cell r="G141" t="str">
            <v>Def Non US Tax</v>
          </cell>
          <cell r="H141">
            <v>0</v>
          </cell>
          <cell r="I141" t="str">
            <v/>
          </cell>
          <cell r="J141">
            <v>0</v>
          </cell>
          <cell r="K141" t="str">
            <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row>
        <row r="142">
          <cell r="D142">
            <v>292001</v>
          </cell>
          <cell r="E142" t="str">
            <v>Issued Share Capital</v>
          </cell>
          <cell r="F142">
            <v>255101000</v>
          </cell>
          <cell r="G142" t="str">
            <v>Capital Stock</v>
          </cell>
          <cell r="H142">
            <v>0</v>
          </cell>
          <cell r="I142" t="str">
            <v/>
          </cell>
          <cell r="J142">
            <v>0</v>
          </cell>
          <cell r="K142" t="str">
            <v/>
          </cell>
          <cell r="L142">
            <v>0</v>
          </cell>
          <cell r="M142">
            <v>-121000000</v>
          </cell>
          <cell r="N142">
            <v>-121000000</v>
          </cell>
          <cell r="O142">
            <v>-121000000</v>
          </cell>
          <cell r="P142">
            <v>-121000000</v>
          </cell>
          <cell r="Q142">
            <v>-121000000</v>
          </cell>
          <cell r="R142">
            <v>-121000000</v>
          </cell>
          <cell r="S142">
            <v>-121000000</v>
          </cell>
          <cell r="T142">
            <v>-121000000</v>
          </cell>
          <cell r="U142">
            <v>-121000000</v>
          </cell>
          <cell r="V142">
            <v>-121000000</v>
          </cell>
          <cell r="W142">
            <v>-121000000</v>
          </cell>
          <cell r="X142">
            <v>-121000000</v>
          </cell>
          <cell r="Y142">
            <v>-121000000</v>
          </cell>
          <cell r="Z142">
            <v>-121000000</v>
          </cell>
          <cell r="AA142">
            <v>-121000000</v>
          </cell>
          <cell r="AB142">
            <v>-121000000</v>
          </cell>
          <cell r="AC142">
            <v>-121000000</v>
          </cell>
          <cell r="AD142">
            <v>-121000000</v>
          </cell>
          <cell r="AE142">
            <v>-121000000</v>
          </cell>
          <cell r="AF142">
            <v>-121000000</v>
          </cell>
          <cell r="AG142">
            <v>-121000000</v>
          </cell>
          <cell r="AH142">
            <v>-121000000</v>
          </cell>
          <cell r="AI142">
            <v>-121000000</v>
          </cell>
          <cell r="AJ142">
            <v>-121000000</v>
          </cell>
          <cell r="AK142">
            <v>-121000000</v>
          </cell>
          <cell r="AM142">
            <v>-121000000</v>
          </cell>
          <cell r="AN142">
            <v>0</v>
          </cell>
          <cell r="AO142">
            <v>0</v>
          </cell>
          <cell r="AP142">
            <v>0</v>
          </cell>
          <cell r="AQ142">
            <v>0</v>
          </cell>
          <cell r="AR142">
            <v>0</v>
          </cell>
          <cell r="AS142">
            <v>0</v>
          </cell>
          <cell r="AT142">
            <v>0</v>
          </cell>
          <cell r="AU142">
            <v>0</v>
          </cell>
          <cell r="AV142">
            <v>0</v>
          </cell>
          <cell r="AW142">
            <v>0</v>
          </cell>
          <cell r="AX142">
            <v>0</v>
          </cell>
          <cell r="AY142">
            <v>-121000000</v>
          </cell>
          <cell r="AZ142">
            <v>0</v>
          </cell>
          <cell r="BA142">
            <v>0</v>
          </cell>
          <cell r="BB142">
            <v>0</v>
          </cell>
          <cell r="BC142">
            <v>0</v>
          </cell>
          <cell r="BD142">
            <v>0</v>
          </cell>
          <cell r="BE142">
            <v>0</v>
          </cell>
          <cell r="BF142">
            <v>0</v>
          </cell>
          <cell r="BG142">
            <v>0</v>
          </cell>
          <cell r="BH142">
            <v>0</v>
          </cell>
          <cell r="BI142">
            <v>0</v>
          </cell>
          <cell r="BJ142">
            <v>0</v>
          </cell>
          <cell r="BK142">
            <v>-121000000</v>
          </cell>
        </row>
        <row r="143">
          <cell r="D143">
            <v>294001</v>
          </cell>
          <cell r="E143" t="str">
            <v>Additional Paid-In Capital</v>
          </cell>
          <cell r="F143">
            <v>255101000</v>
          </cell>
          <cell r="G143" t="str">
            <v>Capital Stock</v>
          </cell>
          <cell r="H143">
            <v>0</v>
          </cell>
          <cell r="I143" t="str">
            <v/>
          </cell>
          <cell r="J143">
            <v>0</v>
          </cell>
          <cell r="K143" t="str">
            <v/>
          </cell>
          <cell r="L143">
            <v>0</v>
          </cell>
          <cell r="M143">
            <v>-952000</v>
          </cell>
          <cell r="N143">
            <v>-952000</v>
          </cell>
          <cell r="O143">
            <v>-952000</v>
          </cell>
          <cell r="P143">
            <v>-952000</v>
          </cell>
          <cell r="Q143">
            <v>-952000</v>
          </cell>
          <cell r="R143">
            <v>-952000</v>
          </cell>
          <cell r="S143">
            <v>-952000</v>
          </cell>
          <cell r="T143">
            <v>-952000</v>
          </cell>
          <cell r="U143">
            <v>-952000</v>
          </cell>
          <cell r="V143">
            <v>-952000</v>
          </cell>
          <cell r="W143">
            <v>-952000</v>
          </cell>
          <cell r="X143">
            <v>-952000</v>
          </cell>
          <cell r="Y143">
            <v>-952000</v>
          </cell>
          <cell r="Z143">
            <v>-952000</v>
          </cell>
          <cell r="AA143">
            <v>-952000</v>
          </cell>
          <cell r="AB143">
            <v>-952000</v>
          </cell>
          <cell r="AC143">
            <v>-952000</v>
          </cell>
          <cell r="AD143">
            <v>-952000</v>
          </cell>
          <cell r="AE143">
            <v>-952000</v>
          </cell>
          <cell r="AF143">
            <v>-952000</v>
          </cell>
          <cell r="AG143">
            <v>-952000</v>
          </cell>
          <cell r="AH143">
            <v>-952000</v>
          </cell>
          <cell r="AI143">
            <v>-952000</v>
          </cell>
          <cell r="AJ143">
            <v>-952000</v>
          </cell>
          <cell r="AK143">
            <v>-952000</v>
          </cell>
          <cell r="AM143">
            <v>-952000</v>
          </cell>
          <cell r="AN143">
            <v>0</v>
          </cell>
          <cell r="AO143">
            <v>0</v>
          </cell>
          <cell r="AP143">
            <v>0</v>
          </cell>
          <cell r="AQ143">
            <v>0</v>
          </cell>
          <cell r="AR143">
            <v>0</v>
          </cell>
          <cell r="AS143">
            <v>0</v>
          </cell>
          <cell r="AT143">
            <v>0</v>
          </cell>
          <cell r="AU143">
            <v>0</v>
          </cell>
          <cell r="AV143">
            <v>0</v>
          </cell>
          <cell r="AW143">
            <v>0</v>
          </cell>
          <cell r="AX143">
            <v>0</v>
          </cell>
          <cell r="AY143">
            <v>-952000</v>
          </cell>
          <cell r="AZ143">
            <v>0</v>
          </cell>
          <cell r="BA143">
            <v>0</v>
          </cell>
          <cell r="BB143">
            <v>0</v>
          </cell>
          <cell r="BC143">
            <v>0</v>
          </cell>
          <cell r="BD143">
            <v>0</v>
          </cell>
          <cell r="BE143">
            <v>0</v>
          </cell>
          <cell r="BF143">
            <v>0</v>
          </cell>
          <cell r="BG143">
            <v>0</v>
          </cell>
          <cell r="BH143">
            <v>0</v>
          </cell>
          <cell r="BI143">
            <v>0</v>
          </cell>
          <cell r="BJ143">
            <v>0</v>
          </cell>
          <cell r="BK143">
            <v>-952000</v>
          </cell>
        </row>
        <row r="144">
          <cell r="D144">
            <v>296001</v>
          </cell>
          <cell r="E144" t="str">
            <v>Retained Earnings</v>
          </cell>
          <cell r="F144">
            <v>255301000</v>
          </cell>
          <cell r="G144" t="str">
            <v>Sub Reinv Earn BofY</v>
          </cell>
          <cell r="H144">
            <v>0</v>
          </cell>
          <cell r="I144" t="str">
            <v/>
          </cell>
          <cell r="J144">
            <v>0</v>
          </cell>
          <cell r="K144" t="str">
            <v/>
          </cell>
          <cell r="L144">
            <v>0</v>
          </cell>
          <cell r="M144">
            <v>-428837427.41000003</v>
          </cell>
          <cell r="N144">
            <v>-428837427.41000003</v>
          </cell>
          <cell r="O144">
            <v>-428837427.41000003</v>
          </cell>
          <cell r="P144">
            <v>-428837427.41000003</v>
          </cell>
          <cell r="Q144">
            <v>-428837427.41000003</v>
          </cell>
          <cell r="R144">
            <v>-428837427.41000003</v>
          </cell>
          <cell r="S144">
            <v>-428837427.41000003</v>
          </cell>
          <cell r="T144">
            <v>-428837427.41000003</v>
          </cell>
          <cell r="U144">
            <v>-428837427.41000003</v>
          </cell>
          <cell r="V144">
            <v>-428837427.41000003</v>
          </cell>
          <cell r="W144">
            <v>-428837427.41000003</v>
          </cell>
          <cell r="X144">
            <v>-428837427.41000003</v>
          </cell>
          <cell r="Y144">
            <v>-402238380.08999997</v>
          </cell>
          <cell r="Z144">
            <v>-402238380.08999997</v>
          </cell>
          <cell r="AA144">
            <v>-402238380.08999997</v>
          </cell>
          <cell r="AB144">
            <v>-402238380.08999997</v>
          </cell>
          <cell r="AC144">
            <v>-402238380.08999997</v>
          </cell>
          <cell r="AD144">
            <v>-402238380.08999997</v>
          </cell>
          <cell r="AE144">
            <v>-402238380.08999997</v>
          </cell>
          <cell r="AF144">
            <v>-402238380.08999997</v>
          </cell>
          <cell r="AG144">
            <v>-402238380.08999997</v>
          </cell>
          <cell r="AH144">
            <v>-402238380.08999997</v>
          </cell>
          <cell r="AI144">
            <v>-402238380.08999997</v>
          </cell>
          <cell r="AJ144">
            <v>-402238380.08999997</v>
          </cell>
          <cell r="AK144">
            <v>-416836826.57999998</v>
          </cell>
          <cell r="AM144">
            <v>-428837427.41000003</v>
          </cell>
          <cell r="AN144">
            <v>0</v>
          </cell>
          <cell r="AO144">
            <v>0</v>
          </cell>
          <cell r="AP144">
            <v>0</v>
          </cell>
          <cell r="AQ144">
            <v>0</v>
          </cell>
          <cell r="AR144">
            <v>0</v>
          </cell>
          <cell r="AS144">
            <v>0</v>
          </cell>
          <cell r="AT144">
            <v>0</v>
          </cell>
          <cell r="AU144">
            <v>0</v>
          </cell>
          <cell r="AV144">
            <v>0</v>
          </cell>
          <cell r="AW144">
            <v>0</v>
          </cell>
          <cell r="AX144">
            <v>0</v>
          </cell>
          <cell r="AY144">
            <v>-402238380.08999997</v>
          </cell>
          <cell r="AZ144">
            <v>0</v>
          </cell>
          <cell r="BA144">
            <v>0</v>
          </cell>
          <cell r="BB144">
            <v>0</v>
          </cell>
          <cell r="BC144">
            <v>0</v>
          </cell>
          <cell r="BD144">
            <v>0</v>
          </cell>
          <cell r="BE144">
            <v>0</v>
          </cell>
          <cell r="BF144">
            <v>0</v>
          </cell>
          <cell r="BG144">
            <v>0</v>
          </cell>
          <cell r="BH144">
            <v>0</v>
          </cell>
          <cell r="BI144">
            <v>0</v>
          </cell>
          <cell r="BJ144">
            <v>0</v>
          </cell>
          <cell r="BK144">
            <v>-416836826.57999998</v>
          </cell>
        </row>
        <row r="145">
          <cell r="D145">
            <v>311001</v>
          </cell>
          <cell r="E145" t="str">
            <v>GSR-Product</v>
          </cell>
          <cell r="F145">
            <v>305101000</v>
          </cell>
          <cell r="G145" t="str">
            <v>Sales - Prod</v>
          </cell>
          <cell r="H145">
            <v>0</v>
          </cell>
          <cell r="I145" t="str">
            <v/>
          </cell>
          <cell r="J145">
            <v>0</v>
          </cell>
          <cell r="K145" t="str">
            <v/>
          </cell>
          <cell r="L145">
            <v>0</v>
          </cell>
          <cell r="M145">
            <v>-10980936.4</v>
          </cell>
          <cell r="N145">
            <v>-20037724</v>
          </cell>
          <cell r="O145">
            <v>-102726457.81999999</v>
          </cell>
          <cell r="P145">
            <v>-259918555.81999999</v>
          </cell>
          <cell r="Q145">
            <v>-437307571.81999999</v>
          </cell>
          <cell r="R145">
            <v>-643197079.41999996</v>
          </cell>
          <cell r="S145">
            <v>-789888865.96000004</v>
          </cell>
          <cell r="T145">
            <v>-1016008214.4</v>
          </cell>
          <cell r="U145">
            <v>-1400056484.29</v>
          </cell>
          <cell r="V145">
            <v>-1669291193.1600001</v>
          </cell>
          <cell r="W145">
            <v>-1731386272.0799999</v>
          </cell>
          <cell r="X145">
            <v>-1775569118.3099999</v>
          </cell>
          <cell r="Y145">
            <v>-70436778.760000005</v>
          </cell>
          <cell r="Z145">
            <v>-240328977.5</v>
          </cell>
          <cell r="AA145">
            <v>-609025496.21000004</v>
          </cell>
          <cell r="AB145">
            <v>-1016434208.66</v>
          </cell>
          <cell r="AC145">
            <v>-1505658059.1700001</v>
          </cell>
          <cell r="AD145">
            <v>-2054862560.6900001</v>
          </cell>
          <cell r="AE145">
            <v>-2351616385.4499998</v>
          </cell>
          <cell r="AF145">
            <v>-2668974247.0100002</v>
          </cell>
          <cell r="AG145">
            <v>-3211446440.8499999</v>
          </cell>
          <cell r="AH145">
            <v>-3499729640.2800002</v>
          </cell>
          <cell r="AI145">
            <v>-3621140284.5799999</v>
          </cell>
          <cell r="AJ145">
            <v>-3668913408.73</v>
          </cell>
          <cell r="AK145">
            <v>-125690441.98</v>
          </cell>
          <cell r="AM145">
            <v>-10980936.4</v>
          </cell>
          <cell r="AN145">
            <v>-9056787.5999999996</v>
          </cell>
          <cell r="AO145">
            <v>-82688733.819999993</v>
          </cell>
          <cell r="AP145">
            <v>-157192098</v>
          </cell>
          <cell r="AQ145">
            <v>-177389016</v>
          </cell>
          <cell r="AR145">
            <v>-205889507.59999996</v>
          </cell>
          <cell r="AS145">
            <v>-146691786.54000008</v>
          </cell>
          <cell r="AT145">
            <v>-226119348.43999994</v>
          </cell>
          <cell r="AU145">
            <v>-384048269.88999999</v>
          </cell>
          <cell r="AV145">
            <v>-269234708.87000012</v>
          </cell>
          <cell r="AW145">
            <v>-62095078.919999838</v>
          </cell>
          <cell r="AX145">
            <v>-44182846.230000019</v>
          </cell>
          <cell r="AY145">
            <v>-70436778.760000005</v>
          </cell>
          <cell r="AZ145">
            <v>-169892198.74000001</v>
          </cell>
          <cell r="BA145">
            <v>-368696518.71000004</v>
          </cell>
          <cell r="BB145">
            <v>-407408712.44999993</v>
          </cell>
          <cell r="BC145">
            <v>-489223850.51000011</v>
          </cell>
          <cell r="BD145">
            <v>-549204501.51999998</v>
          </cell>
          <cell r="BE145">
            <v>-296753824.75999975</v>
          </cell>
          <cell r="BF145">
            <v>-317357861.56000042</v>
          </cell>
          <cell r="BG145">
            <v>-542472193.83999968</v>
          </cell>
          <cell r="BH145">
            <v>-288283199.43000031</v>
          </cell>
          <cell r="BI145">
            <v>-121410644.29999971</v>
          </cell>
          <cell r="BJ145">
            <v>-47773124.150000095</v>
          </cell>
          <cell r="BK145">
            <v>-125690441.98</v>
          </cell>
        </row>
        <row r="146">
          <cell r="D146" t="str">
            <v>314001.CO2</v>
          </cell>
          <cell r="E146" t="str">
            <v>GSR-Sale of CO2</v>
          </cell>
          <cell r="F146">
            <v>305101000</v>
          </cell>
          <cell r="G146" t="str">
            <v>Sales - Prod</v>
          </cell>
          <cell r="H146">
            <v>0</v>
          </cell>
          <cell r="I146" t="str">
            <v/>
          </cell>
          <cell r="J146">
            <v>0</v>
          </cell>
          <cell r="K146" t="str">
            <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D147">
            <v>411301</v>
          </cell>
          <cell r="E147" t="str">
            <v>Intercompany Transfer</v>
          </cell>
          <cell r="F147">
            <v>505101812</v>
          </cell>
          <cell r="G147" t="str">
            <v>COGS Customers Product - Cash - Variable Expenses</v>
          </cell>
          <cell r="H147">
            <v>0</v>
          </cell>
          <cell r="I147" t="str">
            <v/>
          </cell>
          <cell r="J147">
            <v>0</v>
          </cell>
          <cell r="K147" t="str">
            <v/>
          </cell>
          <cell r="L147">
            <v>0</v>
          </cell>
          <cell r="M147">
            <v>-2778121</v>
          </cell>
          <cell r="N147">
            <v>-13027816</v>
          </cell>
          <cell r="O147">
            <v>-35221254</v>
          </cell>
          <cell r="P147">
            <v>-55170690</v>
          </cell>
          <cell r="Q147">
            <v>-72530213</v>
          </cell>
          <cell r="R147">
            <v>-97571533</v>
          </cell>
          <cell r="S147">
            <v>-105167236</v>
          </cell>
          <cell r="T147">
            <v>-108508511</v>
          </cell>
          <cell r="U147">
            <v>-118628075</v>
          </cell>
          <cell r="V147">
            <v>-120723906</v>
          </cell>
          <cell r="W147">
            <v>-120670722</v>
          </cell>
          <cell r="X147">
            <v>-120710207</v>
          </cell>
          <cell r="Y147">
            <v>82625</v>
          </cell>
          <cell r="Z147">
            <v>-224397</v>
          </cell>
          <cell r="AA147">
            <v>-7148106</v>
          </cell>
          <cell r="AB147">
            <v>-15944772</v>
          </cell>
          <cell r="AC147">
            <v>-27431458</v>
          </cell>
          <cell r="AD147">
            <v>-38876434</v>
          </cell>
          <cell r="AE147">
            <v>-41839760</v>
          </cell>
          <cell r="AF147">
            <v>-45051148</v>
          </cell>
          <cell r="AG147">
            <v>-50539608</v>
          </cell>
          <cell r="AH147">
            <v>-56323309</v>
          </cell>
          <cell r="AI147">
            <v>-55806217</v>
          </cell>
          <cell r="AJ147">
            <v>-56075479</v>
          </cell>
          <cell r="AK147">
            <v>-280803</v>
          </cell>
          <cell r="AM147">
            <v>-2778121</v>
          </cell>
          <cell r="AN147">
            <v>-10249695</v>
          </cell>
          <cell r="AO147">
            <v>-22193438</v>
          </cell>
          <cell r="AP147">
            <v>-19949436</v>
          </cell>
          <cell r="AQ147">
            <v>-17359523</v>
          </cell>
          <cell r="AR147">
            <v>-25041320</v>
          </cell>
          <cell r="AS147">
            <v>-7595703</v>
          </cell>
          <cell r="AT147">
            <v>-3341275</v>
          </cell>
          <cell r="AU147">
            <v>-10119564</v>
          </cell>
          <cell r="AV147">
            <v>-2095831</v>
          </cell>
          <cell r="AW147">
            <v>53184</v>
          </cell>
          <cell r="AX147">
            <v>-39485</v>
          </cell>
          <cell r="AY147">
            <v>82625</v>
          </cell>
          <cell r="AZ147">
            <v>-307022</v>
          </cell>
          <cell r="BA147">
            <v>-6923709</v>
          </cell>
          <cell r="BB147">
            <v>-8796666</v>
          </cell>
          <cell r="BC147">
            <v>-11486686</v>
          </cell>
          <cell r="BD147">
            <v>-11444976</v>
          </cell>
          <cell r="BE147">
            <v>-2963326</v>
          </cell>
          <cell r="BF147">
            <v>-3211388</v>
          </cell>
          <cell r="BG147">
            <v>-5488460</v>
          </cell>
          <cell r="BH147">
            <v>-5783701</v>
          </cell>
          <cell r="BI147">
            <v>517092</v>
          </cell>
          <cell r="BJ147">
            <v>-269262</v>
          </cell>
          <cell r="BK147">
            <v>-280803</v>
          </cell>
        </row>
        <row r="148">
          <cell r="D148" t="str">
            <v>411401.LIQD</v>
          </cell>
          <cell r="E148" t="str">
            <v>VAT - Product</v>
          </cell>
          <cell r="F148">
            <v>405601000</v>
          </cell>
          <cell r="G148" t="str">
            <v>Sales prod sales tax</v>
          </cell>
          <cell r="H148">
            <v>0</v>
          </cell>
          <cell r="I148" t="str">
            <v/>
          </cell>
          <cell r="J148">
            <v>0</v>
          </cell>
          <cell r="K148" t="str">
            <v/>
          </cell>
          <cell r="L148">
            <v>0</v>
          </cell>
          <cell r="M148">
            <v>1263312.8</v>
          </cell>
          <cell r="N148">
            <v>2305260</v>
          </cell>
          <cell r="O148">
            <v>11818269.039999999</v>
          </cell>
          <cell r="P148">
            <v>29902594.039999999</v>
          </cell>
          <cell r="Q148">
            <v>50310494.039999999</v>
          </cell>
          <cell r="R148">
            <v>73997261.239999995</v>
          </cell>
          <cell r="S148">
            <v>90873433.420000002</v>
          </cell>
          <cell r="T148">
            <v>116887183.98</v>
          </cell>
          <cell r="U148">
            <v>161069547.66</v>
          </cell>
          <cell r="V148">
            <v>192043263.16999999</v>
          </cell>
          <cell r="W148">
            <v>199186916.16999999</v>
          </cell>
          <cell r="X148">
            <v>204269910.16999999</v>
          </cell>
          <cell r="Y148">
            <v>8103309.6299999999</v>
          </cell>
          <cell r="Z148">
            <v>27648209.140000001</v>
          </cell>
          <cell r="AA148">
            <v>70064328.230000004</v>
          </cell>
          <cell r="AB148">
            <v>116934081.25</v>
          </cell>
          <cell r="AC148">
            <v>173216239.58000001</v>
          </cell>
          <cell r="AD148">
            <v>236398860.96000001</v>
          </cell>
          <cell r="AE148">
            <v>270538779.62</v>
          </cell>
          <cell r="AF148">
            <v>307049557.01999998</v>
          </cell>
          <cell r="AG148">
            <v>369458952.50999999</v>
          </cell>
          <cell r="AH148">
            <v>402624934.88</v>
          </cell>
          <cell r="AI148">
            <v>416592694.02999997</v>
          </cell>
          <cell r="AJ148">
            <v>422088792.94</v>
          </cell>
          <cell r="AK148">
            <v>14460178.640000001</v>
          </cell>
          <cell r="AM148">
            <v>1263312.8</v>
          </cell>
          <cell r="AN148">
            <v>1041947.2</v>
          </cell>
          <cell r="AO148">
            <v>9513009.0399999991</v>
          </cell>
          <cell r="AP148">
            <v>18084325</v>
          </cell>
          <cell r="AQ148">
            <v>20407900</v>
          </cell>
          <cell r="AR148">
            <v>23686767.199999996</v>
          </cell>
          <cell r="AS148">
            <v>16876172.180000007</v>
          </cell>
          <cell r="AT148">
            <v>26013750.560000002</v>
          </cell>
          <cell r="AU148">
            <v>44182363.679999992</v>
          </cell>
          <cell r="AV148">
            <v>30973715.50999999</v>
          </cell>
          <cell r="AW148">
            <v>7143653</v>
          </cell>
          <cell r="AX148">
            <v>5082994</v>
          </cell>
          <cell r="AY148">
            <v>8103309.6299999999</v>
          </cell>
          <cell r="AZ148">
            <v>19544899.510000002</v>
          </cell>
          <cell r="BA148">
            <v>42416119.090000004</v>
          </cell>
          <cell r="BB148">
            <v>46869753.019999996</v>
          </cell>
          <cell r="BC148">
            <v>56282158.330000013</v>
          </cell>
          <cell r="BD148">
            <v>63182621.379999995</v>
          </cell>
          <cell r="BE148">
            <v>34139918.659999996</v>
          </cell>
          <cell r="BF148">
            <v>36510777.399999976</v>
          </cell>
          <cell r="BG148">
            <v>62409395.49000001</v>
          </cell>
          <cell r="BH148">
            <v>33165982.370000005</v>
          </cell>
          <cell r="BI148">
            <v>13967759.149999976</v>
          </cell>
          <cell r="BJ148">
            <v>5496098.9100000262</v>
          </cell>
          <cell r="BK148">
            <v>14460178.640000001</v>
          </cell>
        </row>
        <row r="149">
          <cell r="D149">
            <v>411402</v>
          </cell>
          <cell r="E149" t="str">
            <v>Excise Duty</v>
          </cell>
          <cell r="F149">
            <v>860101000</v>
          </cell>
          <cell r="G149" t="str">
            <v>Taxes - General</v>
          </cell>
          <cell r="H149">
            <v>0</v>
          </cell>
          <cell r="I149" t="str">
            <v/>
          </cell>
          <cell r="J149">
            <v>0</v>
          </cell>
          <cell r="K149" t="str">
            <v/>
          </cell>
          <cell r="L149">
            <v>0</v>
          </cell>
          <cell r="M149">
            <v>596160</v>
          </cell>
          <cell r="N149">
            <v>1087560</v>
          </cell>
          <cell r="O149">
            <v>5562270</v>
          </cell>
          <cell r="P149">
            <v>14054040</v>
          </cell>
          <cell r="Q149">
            <v>23636880</v>
          </cell>
          <cell r="R149">
            <v>34771680</v>
          </cell>
          <cell r="S149">
            <v>42743484</v>
          </cell>
          <cell r="T149">
            <v>54926721</v>
          </cell>
          <cell r="U149">
            <v>75817147.5</v>
          </cell>
          <cell r="V149">
            <v>90487219.5</v>
          </cell>
          <cell r="W149">
            <v>93696223.5</v>
          </cell>
          <cell r="X149">
            <v>96057241.5</v>
          </cell>
          <cell r="Y149">
            <v>3770755.2</v>
          </cell>
          <cell r="Z149">
            <v>12771612.9</v>
          </cell>
          <cell r="AA149">
            <v>32781391.199999999</v>
          </cell>
          <cell r="AB149">
            <v>54259758.899999999</v>
          </cell>
          <cell r="AC149">
            <v>80705411.099999994</v>
          </cell>
          <cell r="AD149">
            <v>110090588.40000001</v>
          </cell>
          <cell r="AE149">
            <v>130320922.8</v>
          </cell>
          <cell r="AF149">
            <v>155106308.09999999</v>
          </cell>
          <cell r="AG149">
            <v>196849704.59999999</v>
          </cell>
          <cell r="AH149">
            <v>219444764.09999999</v>
          </cell>
          <cell r="AI149">
            <v>228516877.80000001</v>
          </cell>
          <cell r="AJ149">
            <v>232140301.5</v>
          </cell>
          <cell r="AK149">
            <v>9533479.8000000007</v>
          </cell>
          <cell r="AM149">
            <v>596160</v>
          </cell>
          <cell r="AN149">
            <v>491400</v>
          </cell>
          <cell r="AO149">
            <v>4474710</v>
          </cell>
          <cell r="AP149">
            <v>8491770</v>
          </cell>
          <cell r="AQ149">
            <v>9582840</v>
          </cell>
          <cell r="AR149">
            <v>11134800</v>
          </cell>
          <cell r="AS149">
            <v>7971804</v>
          </cell>
          <cell r="AT149">
            <v>12183237</v>
          </cell>
          <cell r="AU149">
            <v>20890426.5</v>
          </cell>
          <cell r="AV149">
            <v>14670072</v>
          </cell>
          <cell r="AW149">
            <v>3209004</v>
          </cell>
          <cell r="AX149">
            <v>2361018</v>
          </cell>
          <cell r="AY149">
            <v>3770755.2</v>
          </cell>
          <cell r="AZ149">
            <v>9000857.6999999993</v>
          </cell>
          <cell r="BA149">
            <v>20009778.299999997</v>
          </cell>
          <cell r="BB149">
            <v>21478367.699999999</v>
          </cell>
          <cell r="BC149">
            <v>26445652.199999996</v>
          </cell>
          <cell r="BD149">
            <v>29385177.300000012</v>
          </cell>
          <cell r="BE149">
            <v>20230334.399999991</v>
          </cell>
          <cell r="BF149">
            <v>24785385.299999997</v>
          </cell>
          <cell r="BG149">
            <v>41743396.5</v>
          </cell>
          <cell r="BH149">
            <v>22595059.5</v>
          </cell>
          <cell r="BI149">
            <v>9072113.7000000179</v>
          </cell>
          <cell r="BJ149">
            <v>3623423.6999999881</v>
          </cell>
          <cell r="BK149">
            <v>9533479.8000000007</v>
          </cell>
        </row>
        <row r="150">
          <cell r="D150">
            <v>411801</v>
          </cell>
          <cell r="E150" t="str">
            <v>Concentrate Rebate</v>
          </cell>
          <cell r="F150">
            <v>505101820</v>
          </cell>
          <cell r="G150" t="str">
            <v>COGS Customers Product - Concentrate Incidence</v>
          </cell>
          <cell r="H150">
            <v>0</v>
          </cell>
          <cell r="I150" t="str">
            <v/>
          </cell>
          <cell r="J150">
            <v>0</v>
          </cell>
          <cell r="K150" t="str">
            <v/>
          </cell>
          <cell r="L150">
            <v>0</v>
          </cell>
          <cell r="M150">
            <v>-255986</v>
          </cell>
          <cell r="N150">
            <v>-274389</v>
          </cell>
          <cell r="O150">
            <v>-762562</v>
          </cell>
          <cell r="P150">
            <v>2255975</v>
          </cell>
          <cell r="Q150">
            <v>-35312.6</v>
          </cell>
          <cell r="R150">
            <v>-23526178.600000001</v>
          </cell>
          <cell r="S150">
            <v>-29216743.600000001</v>
          </cell>
          <cell r="T150">
            <v>-42886567.100000001</v>
          </cell>
          <cell r="U150">
            <v>-44582765.100000001</v>
          </cell>
          <cell r="V150">
            <v>-57738649.100000001</v>
          </cell>
          <cell r="W150">
            <v>-67743137.099999994</v>
          </cell>
          <cell r="X150">
            <v>-86988214.099999994</v>
          </cell>
          <cell r="Y150">
            <v>-14917510.09</v>
          </cell>
          <cell r="Z150">
            <v>-24783362.09</v>
          </cell>
          <cell r="AA150">
            <v>-31272129.09</v>
          </cell>
          <cell r="AB150">
            <v>-34719966.090000004</v>
          </cell>
          <cell r="AC150">
            <v>-36638369.090000004</v>
          </cell>
          <cell r="AD150">
            <v>-27731472.09</v>
          </cell>
          <cell r="AE150">
            <v>-42880923.090000004</v>
          </cell>
          <cell r="AF150">
            <v>-56522933.090000004</v>
          </cell>
          <cell r="AG150">
            <v>-48428367.090000004</v>
          </cell>
          <cell r="AH150">
            <v>-65994081.090000004</v>
          </cell>
          <cell r="AI150">
            <v>-67716318.090000004</v>
          </cell>
          <cell r="AJ150">
            <v>-100331612.09</v>
          </cell>
          <cell r="AK150">
            <v>-2909952</v>
          </cell>
          <cell r="AM150">
            <v>-255986</v>
          </cell>
          <cell r="AN150">
            <v>-18403</v>
          </cell>
          <cell r="AO150">
            <v>-488173</v>
          </cell>
          <cell r="AP150">
            <v>3018537</v>
          </cell>
          <cell r="AQ150">
            <v>-2291287.6</v>
          </cell>
          <cell r="AR150">
            <v>-23490866</v>
          </cell>
          <cell r="AS150">
            <v>-5690565</v>
          </cell>
          <cell r="AT150">
            <v>-13669823.5</v>
          </cell>
          <cell r="AU150">
            <v>-1696198</v>
          </cell>
          <cell r="AV150">
            <v>-13155884</v>
          </cell>
          <cell r="AW150">
            <v>-10004487.999999993</v>
          </cell>
          <cell r="AX150">
            <v>-19245077</v>
          </cell>
          <cell r="AY150">
            <v>-14917510.09</v>
          </cell>
          <cell r="AZ150">
            <v>-9865852</v>
          </cell>
          <cell r="BA150">
            <v>-6488767</v>
          </cell>
          <cell r="BB150">
            <v>-3447837.0000000037</v>
          </cell>
          <cell r="BC150">
            <v>-1918403</v>
          </cell>
          <cell r="BD150">
            <v>8906897.0000000037</v>
          </cell>
          <cell r="BE150">
            <v>-15149451.000000004</v>
          </cell>
          <cell r="BF150">
            <v>-13642010</v>
          </cell>
          <cell r="BG150">
            <v>8094566</v>
          </cell>
          <cell r="BH150">
            <v>-17565714</v>
          </cell>
          <cell r="BI150">
            <v>-1722237</v>
          </cell>
          <cell r="BJ150">
            <v>-32615294</v>
          </cell>
          <cell r="BK150">
            <v>-2909952</v>
          </cell>
        </row>
        <row r="151">
          <cell r="D151">
            <v>511001</v>
          </cell>
          <cell r="E151" t="str">
            <v>Cost of Sales</v>
          </cell>
          <cell r="G151" t="str">
            <v/>
          </cell>
          <cell r="I151" t="str">
            <v/>
          </cell>
          <cell r="K151" t="str">
            <v/>
          </cell>
          <cell r="M151">
            <v>3124719.4</v>
          </cell>
          <cell r="N151">
            <v>5745739.2000000002</v>
          </cell>
          <cell r="O151">
            <v>29332619.02</v>
          </cell>
          <cell r="P151">
            <v>74464385.310000002</v>
          </cell>
          <cell r="Q151">
            <v>125384868.06</v>
          </cell>
          <cell r="R151">
            <v>184355899.66</v>
          </cell>
          <cell r="S151">
            <v>235249024.80000001</v>
          </cell>
          <cell r="T151">
            <v>317340190.99000001</v>
          </cell>
          <cell r="U151">
            <v>465852251.81999999</v>
          </cell>
          <cell r="V151">
            <v>571455762.00999999</v>
          </cell>
          <cell r="W151">
            <v>594431205.29999995</v>
          </cell>
          <cell r="X151">
            <v>611065006.86000001</v>
          </cell>
          <cell r="Y151">
            <v>29265422.16</v>
          </cell>
          <cell r="Z151">
            <v>101387925.18000001</v>
          </cell>
          <cell r="AA151">
            <v>256777793.37</v>
          </cell>
          <cell r="AB151">
            <v>422042744.13</v>
          </cell>
          <cell r="AC151">
            <v>628790456.27999997</v>
          </cell>
          <cell r="AD151">
            <v>854357418.67999995</v>
          </cell>
          <cell r="AE151">
            <v>963388620.95000005</v>
          </cell>
          <cell r="AF151">
            <v>1078977735.1199999</v>
          </cell>
          <cell r="AG151">
            <v>1284409669.52</v>
          </cell>
          <cell r="AH151">
            <v>1393090889.3900001</v>
          </cell>
          <cell r="AI151">
            <v>1437091436.48</v>
          </cell>
          <cell r="AJ151">
            <v>1454715883.75</v>
          </cell>
          <cell r="AK151">
            <v>47791563.090000004</v>
          </cell>
          <cell r="AM151">
            <v>3124719.4</v>
          </cell>
          <cell r="AN151">
            <v>2621019.8000000003</v>
          </cell>
          <cell r="AO151">
            <v>23586879.82</v>
          </cell>
          <cell r="AP151">
            <v>45131766.290000007</v>
          </cell>
          <cell r="AQ151">
            <v>50920482.75</v>
          </cell>
          <cell r="AR151">
            <v>58971031.599999994</v>
          </cell>
          <cell r="AS151">
            <v>50893125.140000015</v>
          </cell>
          <cell r="AT151">
            <v>82091166.189999998</v>
          </cell>
          <cell r="AU151">
            <v>148512060.82999998</v>
          </cell>
          <cell r="AV151">
            <v>105603510.19</v>
          </cell>
          <cell r="AW151">
            <v>22975443.289999962</v>
          </cell>
          <cell r="AX151">
            <v>16633801.560000062</v>
          </cell>
          <cell r="AY151">
            <v>29265422.16</v>
          </cell>
          <cell r="AZ151">
            <v>72122503.020000011</v>
          </cell>
          <cell r="BA151">
            <v>155389868.19</v>
          </cell>
          <cell r="BB151">
            <v>165264950.75999999</v>
          </cell>
          <cell r="BC151">
            <v>206747712.14999998</v>
          </cell>
          <cell r="BD151">
            <v>225566962.39999998</v>
          </cell>
          <cell r="BE151">
            <v>109031202.2700001</v>
          </cell>
          <cell r="BF151">
            <v>115589114.16999984</v>
          </cell>
          <cell r="BG151">
            <v>205431934.4000001</v>
          </cell>
          <cell r="BH151">
            <v>108681219.87000012</v>
          </cell>
          <cell r="BI151">
            <v>44000547.089999914</v>
          </cell>
          <cell r="BJ151">
            <v>17624447.269999981</v>
          </cell>
          <cell r="BK151">
            <v>47791563.090000004</v>
          </cell>
        </row>
        <row r="152">
          <cell r="D152">
            <v>511002</v>
          </cell>
          <cell r="E152" t="str">
            <v>COS-Overhead Recovery</v>
          </cell>
          <cell r="G152" t="str">
            <v/>
          </cell>
          <cell r="I152" t="str">
            <v/>
          </cell>
          <cell r="K152" t="str">
            <v/>
          </cell>
          <cell r="M152">
            <v>291340</v>
          </cell>
          <cell r="N152">
            <v>291340</v>
          </cell>
          <cell r="O152">
            <v>10491273</v>
          </cell>
          <cell r="P152">
            <v>29612952</v>
          </cell>
          <cell r="Q152">
            <v>50235040</v>
          </cell>
          <cell r="R152">
            <v>69460254</v>
          </cell>
          <cell r="S152">
            <v>91457373</v>
          </cell>
          <cell r="T152">
            <v>117264044</v>
          </cell>
          <cell r="U152">
            <v>154854783</v>
          </cell>
          <cell r="V152">
            <v>176626637</v>
          </cell>
          <cell r="W152">
            <v>193139149</v>
          </cell>
          <cell r="X152">
            <v>218776071</v>
          </cell>
          <cell r="Y152">
            <v>31150667</v>
          </cell>
          <cell r="Z152">
            <v>60968630</v>
          </cell>
          <cell r="AA152">
            <v>100734813</v>
          </cell>
          <cell r="AB152">
            <v>140997706</v>
          </cell>
          <cell r="AC152">
            <v>177924478</v>
          </cell>
          <cell r="AD152">
            <v>218909901</v>
          </cell>
          <cell r="AE152">
            <v>284892226</v>
          </cell>
          <cell r="AF152">
            <v>326920445</v>
          </cell>
          <cell r="AG152">
            <v>364660206</v>
          </cell>
          <cell r="AH152">
            <v>410094052</v>
          </cell>
          <cell r="AI152">
            <v>431879344</v>
          </cell>
          <cell r="AJ152">
            <v>461194108</v>
          </cell>
          <cell r="AK152">
            <v>33035154</v>
          </cell>
          <cell r="AM152">
            <v>291340</v>
          </cell>
          <cell r="AN152">
            <v>0</v>
          </cell>
          <cell r="AO152">
            <v>10199933</v>
          </cell>
          <cell r="AP152">
            <v>19121679</v>
          </cell>
          <cell r="AQ152">
            <v>20622088</v>
          </cell>
          <cell r="AR152">
            <v>19225214</v>
          </cell>
          <cell r="AS152">
            <v>21997119</v>
          </cell>
          <cell r="AT152">
            <v>25806671</v>
          </cell>
          <cell r="AU152">
            <v>37590739</v>
          </cell>
          <cell r="AV152">
            <v>21771854</v>
          </cell>
          <cell r="AW152">
            <v>16512512</v>
          </cell>
          <cell r="AX152">
            <v>25636922</v>
          </cell>
          <cell r="AY152">
            <v>31150667</v>
          </cell>
          <cell r="AZ152">
            <v>29817963</v>
          </cell>
          <cell r="BA152">
            <v>39766183</v>
          </cell>
          <cell r="BB152">
            <v>40262893</v>
          </cell>
          <cell r="BC152">
            <v>36926772</v>
          </cell>
          <cell r="BD152">
            <v>40985423</v>
          </cell>
          <cell r="BE152">
            <v>65982325</v>
          </cell>
          <cell r="BF152">
            <v>42028219</v>
          </cell>
          <cell r="BG152">
            <v>37739761</v>
          </cell>
          <cell r="BH152">
            <v>45433846</v>
          </cell>
          <cell r="BI152">
            <v>21785292</v>
          </cell>
          <cell r="BJ152">
            <v>29314764</v>
          </cell>
          <cell r="BK152">
            <v>33035154</v>
          </cell>
        </row>
        <row r="153">
          <cell r="D153">
            <v>600101</v>
          </cell>
          <cell r="E153" t="str">
            <v>Price Variance</v>
          </cell>
          <cell r="G153" t="str">
            <v/>
          </cell>
          <cell r="I153" t="str">
            <v/>
          </cell>
          <cell r="K153" t="str">
            <v/>
          </cell>
          <cell r="M153">
            <v>114920</v>
          </cell>
          <cell r="N153">
            <v>206971.97</v>
          </cell>
          <cell r="O153">
            <v>299327.27</v>
          </cell>
          <cell r="P153">
            <v>-1269001.95</v>
          </cell>
          <cell r="Q153">
            <v>-154839.69</v>
          </cell>
          <cell r="R153">
            <v>5287817.24</v>
          </cell>
          <cell r="S153">
            <v>7269106.7199999997</v>
          </cell>
          <cell r="T153">
            <v>9685563.0500000007</v>
          </cell>
          <cell r="U153">
            <v>9685563.0500000007</v>
          </cell>
          <cell r="V153">
            <v>14078267.33</v>
          </cell>
          <cell r="W153">
            <v>15425175.890000001</v>
          </cell>
          <cell r="X153">
            <v>20786483.5</v>
          </cell>
          <cell r="Y153">
            <v>154382.78</v>
          </cell>
          <cell r="Z153">
            <v>-2014000.56</v>
          </cell>
          <cell r="AA153">
            <v>-4868858.8099999996</v>
          </cell>
          <cell r="AB153">
            <v>-8923146.0700000003</v>
          </cell>
          <cell r="AC153">
            <v>-18522780.079999998</v>
          </cell>
          <cell r="AD153">
            <v>-37902888.409999996</v>
          </cell>
          <cell r="AE153">
            <v>-40536361.729999997</v>
          </cell>
          <cell r="AF153">
            <v>-40628533.789999999</v>
          </cell>
          <cell r="AG153">
            <v>-35821866.770000003</v>
          </cell>
          <cell r="AH153">
            <v>-34096233</v>
          </cell>
          <cell r="AI153">
            <v>-36707244.310000002</v>
          </cell>
          <cell r="AJ153">
            <v>-33522226.859999999</v>
          </cell>
          <cell r="AK153">
            <v>-1671914.77</v>
          </cell>
          <cell r="AL153">
            <v>0</v>
          </cell>
          <cell r="AM153">
            <v>114920</v>
          </cell>
          <cell r="AN153">
            <v>92051.97</v>
          </cell>
          <cell r="AO153">
            <v>92355.300000000017</v>
          </cell>
          <cell r="AP153">
            <v>-1568329.22</v>
          </cell>
          <cell r="AQ153">
            <v>1114162.26</v>
          </cell>
          <cell r="AR153">
            <v>5442656.9300000006</v>
          </cell>
          <cell r="AS153">
            <v>1981289.4799999995</v>
          </cell>
          <cell r="AT153">
            <v>2416456.330000001</v>
          </cell>
          <cell r="AU153">
            <v>0</v>
          </cell>
          <cell r="AV153">
            <v>4392704.2799999993</v>
          </cell>
          <cell r="AW153">
            <v>1346908.5600000005</v>
          </cell>
          <cell r="AX153">
            <v>5361307.6099999994</v>
          </cell>
          <cell r="AY153">
            <v>154382.78</v>
          </cell>
          <cell r="AZ153">
            <v>-2168383.34</v>
          </cell>
          <cell r="BA153">
            <v>-2854858.2499999995</v>
          </cell>
          <cell r="BB153">
            <v>-4054287.2600000007</v>
          </cell>
          <cell r="BC153">
            <v>-9599634.0099999979</v>
          </cell>
          <cell r="BD153">
            <v>-19380108.329999998</v>
          </cell>
          <cell r="BE153">
            <v>-2633473.3200000003</v>
          </cell>
          <cell r="BF153">
            <v>-92172.060000002384</v>
          </cell>
          <cell r="BG153">
            <v>4806667.0199999958</v>
          </cell>
          <cell r="BH153">
            <v>1725633.7700000033</v>
          </cell>
          <cell r="BI153">
            <v>-2611011.3100000024</v>
          </cell>
          <cell r="BJ153">
            <v>3185017.450000003</v>
          </cell>
          <cell r="BK153">
            <v>-1671914.77</v>
          </cell>
        </row>
        <row r="154">
          <cell r="D154">
            <v>600102</v>
          </cell>
          <cell r="E154" t="str">
            <v>Purchase Price Variance</v>
          </cell>
          <cell r="G154" t="str">
            <v/>
          </cell>
          <cell r="I154" t="str">
            <v/>
          </cell>
          <cell r="K154" t="str">
            <v/>
          </cell>
          <cell r="M154">
            <v>0</v>
          </cell>
          <cell r="N154">
            <v>0</v>
          </cell>
          <cell r="O154">
            <v>0</v>
          </cell>
          <cell r="P154">
            <v>0</v>
          </cell>
          <cell r="Q154">
            <v>0</v>
          </cell>
          <cell r="R154">
            <v>0</v>
          </cell>
          <cell r="S154">
            <v>0</v>
          </cell>
          <cell r="T154">
            <v>0</v>
          </cell>
          <cell r="U154">
            <v>2671856.9399999995</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M154">
            <v>0</v>
          </cell>
          <cell r="AN154">
            <v>0</v>
          </cell>
          <cell r="AO154">
            <v>0</v>
          </cell>
          <cell r="AP154">
            <v>0</v>
          </cell>
          <cell r="AQ154">
            <v>0</v>
          </cell>
          <cell r="AR154">
            <v>0</v>
          </cell>
          <cell r="AS154">
            <v>0</v>
          </cell>
          <cell r="AT154">
            <v>0</v>
          </cell>
          <cell r="AU154">
            <v>2671856.9399999995</v>
          </cell>
          <cell r="AV154">
            <v>-2671856.9399999995</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row>
        <row r="155">
          <cell r="D155">
            <v>600201</v>
          </cell>
          <cell r="E155" t="str">
            <v>Usage Variance</v>
          </cell>
          <cell r="G155" t="str">
            <v/>
          </cell>
          <cell r="I155" t="str">
            <v/>
          </cell>
          <cell r="K155" t="str">
            <v/>
          </cell>
          <cell r="M155">
            <v>122897.49</v>
          </cell>
          <cell r="N155">
            <v>169741.81</v>
          </cell>
          <cell r="O155">
            <v>895483.81</v>
          </cell>
          <cell r="P155">
            <v>1682682.77</v>
          </cell>
          <cell r="Q155">
            <v>2523818.6800000002</v>
          </cell>
          <cell r="R155">
            <v>3497896.95</v>
          </cell>
          <cell r="S155">
            <v>4472401.95</v>
          </cell>
          <cell r="T155">
            <v>5322286.46</v>
          </cell>
          <cell r="U155">
            <v>6876082.3899999997</v>
          </cell>
          <cell r="V155">
            <v>6945880.9400000004</v>
          </cell>
          <cell r="W155">
            <v>7584834.3700000001</v>
          </cell>
          <cell r="X155">
            <v>8087637.5700000003</v>
          </cell>
          <cell r="Y155">
            <v>418310.2</v>
          </cell>
          <cell r="Z155">
            <v>1698136.09</v>
          </cell>
          <cell r="AA155">
            <v>3392397.18</v>
          </cell>
          <cell r="AB155">
            <v>5896325.0199999996</v>
          </cell>
          <cell r="AC155">
            <v>7962009.1200000001</v>
          </cell>
          <cell r="AD155">
            <v>11356561.66</v>
          </cell>
          <cell r="AE155">
            <v>13104156.810000001</v>
          </cell>
          <cell r="AF155">
            <v>15326977.710000001</v>
          </cell>
          <cell r="AG155">
            <v>19355039.379999999</v>
          </cell>
          <cell r="AH155">
            <v>19996722.620000001</v>
          </cell>
          <cell r="AI155">
            <v>20574915.25</v>
          </cell>
          <cell r="AJ155">
            <v>21548574.219999999</v>
          </cell>
          <cell r="AK155">
            <v>419272.85</v>
          </cell>
          <cell r="AM155">
            <v>122897.49</v>
          </cell>
          <cell r="AN155">
            <v>46844.319999999992</v>
          </cell>
          <cell r="AO155">
            <v>725742</v>
          </cell>
          <cell r="AP155">
            <v>787198.96</v>
          </cell>
          <cell r="AQ155">
            <v>841135.91000000015</v>
          </cell>
          <cell r="AR155">
            <v>974078.27</v>
          </cell>
          <cell r="AS155">
            <v>974505</v>
          </cell>
          <cell r="AT155">
            <v>849884.50999999978</v>
          </cell>
          <cell r="AU155">
            <v>1553795.9299999997</v>
          </cell>
          <cell r="AV155">
            <v>69798.550000000745</v>
          </cell>
          <cell r="AW155">
            <v>638953.4299999997</v>
          </cell>
          <cell r="AX155">
            <v>502803.20000000019</v>
          </cell>
          <cell r="AY155">
            <v>418310.2</v>
          </cell>
          <cell r="AZ155">
            <v>1279825.8900000001</v>
          </cell>
          <cell r="BA155">
            <v>1694261.09</v>
          </cell>
          <cell r="BB155">
            <v>2503927.8399999994</v>
          </cell>
          <cell r="BC155">
            <v>2065684.1000000006</v>
          </cell>
          <cell r="BD155">
            <v>3394552.54</v>
          </cell>
          <cell r="BE155">
            <v>1747595.1500000004</v>
          </cell>
          <cell r="BF155">
            <v>2222820.9000000004</v>
          </cell>
          <cell r="BG155">
            <v>4028061.6699999981</v>
          </cell>
          <cell r="BH155">
            <v>641683.24000000209</v>
          </cell>
          <cell r="BI155">
            <v>578192.62999999896</v>
          </cell>
          <cell r="BJ155">
            <v>973658.96999999881</v>
          </cell>
          <cell r="BK155">
            <v>419272.85</v>
          </cell>
        </row>
        <row r="156">
          <cell r="D156">
            <v>700000</v>
          </cell>
          <cell r="E156" t="str">
            <v>Non Operating &amp; Others</v>
          </cell>
          <cell r="G156" t="str">
            <v/>
          </cell>
          <cell r="I156" t="str">
            <v/>
          </cell>
          <cell r="K156" t="str">
            <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row>
        <row r="157">
          <cell r="D157">
            <v>700301</v>
          </cell>
          <cell r="E157" t="str">
            <v>Interest Income</v>
          </cell>
          <cell r="F157">
            <v>705202000</v>
          </cell>
          <cell r="G157" t="str">
            <v>Interest Income- Other</v>
          </cell>
          <cell r="H157">
            <v>0</v>
          </cell>
          <cell r="I157" t="str">
            <v/>
          </cell>
          <cell r="J157">
            <v>0</v>
          </cell>
          <cell r="K157" t="str">
            <v/>
          </cell>
          <cell r="L157">
            <v>0</v>
          </cell>
          <cell r="M157">
            <v>0</v>
          </cell>
          <cell r="N157">
            <v>-1151046.1499999999</v>
          </cell>
          <cell r="O157">
            <v>-1151046.1499999999</v>
          </cell>
          <cell r="P157">
            <v>-1234362.8700000001</v>
          </cell>
          <cell r="Q157">
            <v>-1302948.83</v>
          </cell>
          <cell r="R157">
            <v>-1302948.83</v>
          </cell>
          <cell r="S157">
            <v>-1390849.94</v>
          </cell>
          <cell r="T157">
            <v>-1741661.79</v>
          </cell>
          <cell r="U157">
            <v>-1741661.79</v>
          </cell>
          <cell r="V157">
            <v>-1741661.79</v>
          </cell>
          <cell r="W157">
            <v>-1866925.41</v>
          </cell>
          <cell r="X157">
            <v>-1970491.23</v>
          </cell>
          <cell r="Y157">
            <v>0</v>
          </cell>
          <cell r="Z157">
            <v>-64177.4</v>
          </cell>
          <cell r="AA157">
            <v>-64177.4</v>
          </cell>
          <cell r="AB157">
            <v>-64177.4</v>
          </cell>
          <cell r="AC157">
            <v>-190147.25</v>
          </cell>
          <cell r="AD157">
            <v>-190147.25</v>
          </cell>
          <cell r="AE157">
            <v>-374391.64</v>
          </cell>
          <cell r="AF157">
            <v>-374391.64</v>
          </cell>
          <cell r="AG157">
            <v>-374391.64</v>
          </cell>
          <cell r="AH157">
            <v>-374391.64</v>
          </cell>
          <cell r="AI157">
            <v>-521527.14</v>
          </cell>
          <cell r="AJ157">
            <v>-521527.14</v>
          </cell>
          <cell r="AK157">
            <v>0</v>
          </cell>
          <cell r="AM157">
            <v>0</v>
          </cell>
          <cell r="AN157">
            <v>-1151046.1499999999</v>
          </cell>
          <cell r="AO157">
            <v>0</v>
          </cell>
          <cell r="AP157">
            <v>-83316.720000000205</v>
          </cell>
          <cell r="AQ157">
            <v>-68585.959999999963</v>
          </cell>
          <cell r="AR157">
            <v>0</v>
          </cell>
          <cell r="AS157">
            <v>-87901.10999999987</v>
          </cell>
          <cell r="AT157">
            <v>-350811.85000000009</v>
          </cell>
          <cell r="AU157">
            <v>0</v>
          </cell>
          <cell r="AV157">
            <v>0</v>
          </cell>
          <cell r="AW157">
            <v>-125263.61999999988</v>
          </cell>
          <cell r="AX157">
            <v>-103565.82000000007</v>
          </cell>
          <cell r="AY157">
            <v>0</v>
          </cell>
          <cell r="AZ157">
            <v>-64177.4</v>
          </cell>
          <cell r="BA157">
            <v>0</v>
          </cell>
          <cell r="BB157">
            <v>0</v>
          </cell>
          <cell r="BC157">
            <v>-125969.85</v>
          </cell>
          <cell r="BD157">
            <v>0</v>
          </cell>
          <cell r="BE157">
            <v>-184244.39</v>
          </cell>
          <cell r="BF157">
            <v>0</v>
          </cell>
          <cell r="BG157">
            <v>0</v>
          </cell>
          <cell r="BH157">
            <v>0</v>
          </cell>
          <cell r="BI157">
            <v>-147135.5</v>
          </cell>
          <cell r="BJ157">
            <v>0</v>
          </cell>
          <cell r="BK157">
            <v>0</v>
          </cell>
        </row>
        <row r="158">
          <cell r="D158">
            <v>700600</v>
          </cell>
          <cell r="E158" t="str">
            <v>Standard Cost Revision</v>
          </cell>
          <cell r="F158">
            <v>605105000</v>
          </cell>
          <cell r="G158" t="str">
            <v>Variancess-Std Cost R</v>
          </cell>
          <cell r="H158">
            <v>0</v>
          </cell>
          <cell r="I158" t="str">
            <v/>
          </cell>
          <cell r="J158">
            <v>0</v>
          </cell>
          <cell r="K158" t="str">
            <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D159">
            <v>700601</v>
          </cell>
          <cell r="E159" t="str">
            <v>Standard Cost Revision</v>
          </cell>
          <cell r="F159">
            <v>605105000</v>
          </cell>
          <cell r="G159" t="str">
            <v>Variancess-Std Cost R</v>
          </cell>
          <cell r="H159">
            <v>0</v>
          </cell>
          <cell r="I159" t="str">
            <v/>
          </cell>
          <cell r="J159">
            <v>0</v>
          </cell>
          <cell r="K159" t="str">
            <v/>
          </cell>
          <cell r="L159">
            <v>0</v>
          </cell>
          <cell r="M159">
            <v>-787324.19</v>
          </cell>
          <cell r="N159">
            <v>-792385.03</v>
          </cell>
          <cell r="O159">
            <v>-792385.03</v>
          </cell>
          <cell r="P159">
            <v>-792385.03</v>
          </cell>
          <cell r="Q159">
            <v>-792385.03</v>
          </cell>
          <cell r="R159">
            <v>-792385.03</v>
          </cell>
          <cell r="S159">
            <v>-792385.03</v>
          </cell>
          <cell r="T159">
            <v>-792385.03</v>
          </cell>
          <cell r="U159">
            <v>-792385.03</v>
          </cell>
          <cell r="V159">
            <v>-792385.03</v>
          </cell>
          <cell r="W159">
            <v>-792385.03</v>
          </cell>
          <cell r="X159">
            <v>-792385.03</v>
          </cell>
          <cell r="Y159">
            <v>0</v>
          </cell>
          <cell r="Z159">
            <v>0</v>
          </cell>
          <cell r="AA159">
            <v>0</v>
          </cell>
          <cell r="AB159">
            <v>0.01</v>
          </cell>
          <cell r="AC159">
            <v>0</v>
          </cell>
          <cell r="AD159">
            <v>0</v>
          </cell>
          <cell r="AE159">
            <v>0</v>
          </cell>
          <cell r="AF159">
            <v>0</v>
          </cell>
          <cell r="AG159">
            <v>0</v>
          </cell>
          <cell r="AH159">
            <v>0</v>
          </cell>
          <cell r="AI159">
            <v>0</v>
          </cell>
          <cell r="AJ159">
            <v>0</v>
          </cell>
          <cell r="AK159">
            <v>0</v>
          </cell>
          <cell r="AL159">
            <v>0</v>
          </cell>
          <cell r="AM159">
            <v>-787324.19</v>
          </cell>
          <cell r="AN159">
            <v>-5060.8400000000838</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0.01</v>
          </cell>
          <cell r="BC159">
            <v>-0.01</v>
          </cell>
          <cell r="BD159">
            <v>0</v>
          </cell>
          <cell r="BE159">
            <v>0</v>
          </cell>
          <cell r="BF159">
            <v>0</v>
          </cell>
          <cell r="BG159">
            <v>0</v>
          </cell>
          <cell r="BH159">
            <v>0</v>
          </cell>
          <cell r="BI159">
            <v>0</v>
          </cell>
          <cell r="BJ159">
            <v>0</v>
          </cell>
          <cell r="BK159">
            <v>0</v>
          </cell>
        </row>
        <row r="160">
          <cell r="D160">
            <v>700602</v>
          </cell>
          <cell r="E160" t="str">
            <v>DF-Overhead Recovery</v>
          </cell>
          <cell r="G160" t="str">
            <v/>
          </cell>
          <cell r="I160" t="str">
            <v/>
          </cell>
          <cell r="K160" t="str">
            <v/>
          </cell>
          <cell r="M160">
            <v>-291340</v>
          </cell>
          <cell r="N160">
            <v>-291340</v>
          </cell>
          <cell r="O160">
            <v>-10491273</v>
          </cell>
          <cell r="P160">
            <v>-29612952</v>
          </cell>
          <cell r="Q160">
            <v>-50235040</v>
          </cell>
          <cell r="R160">
            <v>-69460254</v>
          </cell>
          <cell r="S160">
            <v>-91457373</v>
          </cell>
          <cell r="T160">
            <v>-117264044</v>
          </cell>
          <cell r="U160">
            <v>-154854783</v>
          </cell>
          <cell r="V160">
            <v>-176626637</v>
          </cell>
          <cell r="W160">
            <v>-193139149</v>
          </cell>
          <cell r="X160">
            <v>-218776071</v>
          </cell>
          <cell r="Y160">
            <v>-31150667</v>
          </cell>
          <cell r="Z160">
            <v>-60968630</v>
          </cell>
          <cell r="AA160">
            <v>-100734813</v>
          </cell>
          <cell r="AB160">
            <v>-140997706</v>
          </cell>
          <cell r="AC160">
            <v>-177924478</v>
          </cell>
          <cell r="AD160">
            <v>-218909901</v>
          </cell>
          <cell r="AE160">
            <v>-284892226</v>
          </cell>
          <cell r="AF160">
            <v>-326920445</v>
          </cell>
          <cell r="AG160">
            <v>-364660206</v>
          </cell>
          <cell r="AH160">
            <v>-410094052</v>
          </cell>
          <cell r="AI160">
            <v>-431879344</v>
          </cell>
          <cell r="AJ160">
            <v>-461194108</v>
          </cell>
          <cell r="AK160">
            <v>-33035154</v>
          </cell>
          <cell r="AM160">
            <v>-291340</v>
          </cell>
          <cell r="AN160">
            <v>0</v>
          </cell>
          <cell r="AO160">
            <v>-10199933</v>
          </cell>
          <cell r="AP160">
            <v>-19121679</v>
          </cell>
          <cell r="AQ160">
            <v>-20622088</v>
          </cell>
          <cell r="AR160">
            <v>-19225214</v>
          </cell>
          <cell r="AS160">
            <v>-21997119</v>
          </cell>
          <cell r="AT160">
            <v>-25806671</v>
          </cell>
          <cell r="AU160">
            <v>-37590739</v>
          </cell>
          <cell r="AV160">
            <v>-21771854</v>
          </cell>
          <cell r="AW160">
            <v>-16512512</v>
          </cell>
          <cell r="AX160">
            <v>-25636922</v>
          </cell>
          <cell r="AY160">
            <v>-31150667</v>
          </cell>
          <cell r="AZ160">
            <v>-29817963</v>
          </cell>
          <cell r="BA160">
            <v>-39766183</v>
          </cell>
          <cell r="BB160">
            <v>-40262893</v>
          </cell>
          <cell r="BC160">
            <v>-36926772</v>
          </cell>
          <cell r="BD160">
            <v>-40985423</v>
          </cell>
          <cell r="BE160">
            <v>-65982325</v>
          </cell>
          <cell r="BF160">
            <v>-42028219</v>
          </cell>
          <cell r="BG160">
            <v>-37739761</v>
          </cell>
          <cell r="BH160">
            <v>-45433846</v>
          </cell>
          <cell r="BI160">
            <v>-21785292</v>
          </cell>
          <cell r="BJ160">
            <v>-29314764</v>
          </cell>
          <cell r="BK160">
            <v>-33035154</v>
          </cell>
        </row>
        <row r="161">
          <cell r="D161">
            <v>700700</v>
          </cell>
          <cell r="E161" t="str">
            <v>Dividend Income</v>
          </cell>
          <cell r="F161">
            <v>0</v>
          </cell>
          <cell r="G161" t="str">
            <v/>
          </cell>
          <cell r="H161">
            <v>0</v>
          </cell>
          <cell r="I161" t="str">
            <v/>
          </cell>
          <cell r="J161">
            <v>0</v>
          </cell>
          <cell r="K161" t="str">
            <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D162">
            <v>701401</v>
          </cell>
          <cell r="E162" t="str">
            <v>Gain on Exchange</v>
          </cell>
          <cell r="F162">
            <v>705301000</v>
          </cell>
          <cell r="G162" t="str">
            <v>Real. Gain on Exchg.</v>
          </cell>
          <cell r="H162">
            <v>0</v>
          </cell>
          <cell r="I162" t="str">
            <v/>
          </cell>
          <cell r="J162">
            <v>0</v>
          </cell>
          <cell r="K162" t="str">
            <v/>
          </cell>
          <cell r="L162">
            <v>0</v>
          </cell>
          <cell r="M162">
            <v>-124745</v>
          </cell>
          <cell r="N162">
            <v>-146091.74</v>
          </cell>
          <cell r="O162">
            <v>-181284.66</v>
          </cell>
          <cell r="P162">
            <v>-1174561.8899999999</v>
          </cell>
          <cell r="Q162">
            <v>-1780856.65</v>
          </cell>
          <cell r="R162">
            <v>-2055550.5</v>
          </cell>
          <cell r="S162">
            <v>-2573941.33</v>
          </cell>
          <cell r="T162">
            <v>-2573941.3199999998</v>
          </cell>
          <cell r="U162">
            <v>-2573941.3199999998</v>
          </cell>
          <cell r="V162">
            <v>-2573941.3199999998</v>
          </cell>
          <cell r="W162">
            <v>-2573941.3199999998</v>
          </cell>
          <cell r="X162">
            <v>-2573941.3199999998</v>
          </cell>
          <cell r="Y162">
            <v>-206329</v>
          </cell>
          <cell r="Z162">
            <v>-206329</v>
          </cell>
          <cell r="AA162">
            <v>-536731.81000000006</v>
          </cell>
          <cell r="AB162">
            <v>-536731.81000000006</v>
          </cell>
          <cell r="AC162">
            <v>-1451975.65</v>
          </cell>
          <cell r="AD162">
            <v>-2984906.54</v>
          </cell>
          <cell r="AE162">
            <v>-2984906.54</v>
          </cell>
          <cell r="AF162">
            <v>-2984906.54</v>
          </cell>
          <cell r="AG162">
            <v>-4346949.05</v>
          </cell>
          <cell r="AH162">
            <v>-4346949.05</v>
          </cell>
          <cell r="AI162">
            <v>-4351802.34</v>
          </cell>
          <cell r="AJ162">
            <v>-5000655.9400000004</v>
          </cell>
          <cell r="AK162">
            <v>0</v>
          </cell>
          <cell r="AM162">
            <v>-124745</v>
          </cell>
          <cell r="AN162">
            <v>-21346.739999999991</v>
          </cell>
          <cell r="AO162">
            <v>-35192.920000000013</v>
          </cell>
          <cell r="AP162">
            <v>-993277.22999999986</v>
          </cell>
          <cell r="AQ162">
            <v>-606294.76</v>
          </cell>
          <cell r="AR162">
            <v>-274693.85000000009</v>
          </cell>
          <cell r="AS162">
            <v>-518390.83000000007</v>
          </cell>
          <cell r="AT162">
            <v>1.0000000242143869E-2</v>
          </cell>
          <cell r="AU162">
            <v>0</v>
          </cell>
          <cell r="AV162">
            <v>0</v>
          </cell>
          <cell r="AW162">
            <v>0</v>
          </cell>
          <cell r="AX162">
            <v>0</v>
          </cell>
          <cell r="AY162">
            <v>-206329</v>
          </cell>
          <cell r="AZ162">
            <v>0</v>
          </cell>
          <cell r="BA162">
            <v>-330402.81000000006</v>
          </cell>
          <cell r="BB162">
            <v>0</v>
          </cell>
          <cell r="BC162">
            <v>-915243.83999999985</v>
          </cell>
          <cell r="BD162">
            <v>-1532930.8900000001</v>
          </cell>
          <cell r="BE162">
            <v>0</v>
          </cell>
          <cell r="BF162">
            <v>0</v>
          </cell>
          <cell r="BG162">
            <v>-1362042.5099999998</v>
          </cell>
          <cell r="BH162">
            <v>0</v>
          </cell>
          <cell r="BI162">
            <v>-4853.2900000000373</v>
          </cell>
          <cell r="BJ162">
            <v>-648853.60000000056</v>
          </cell>
          <cell r="BK162">
            <v>0</v>
          </cell>
        </row>
        <row r="163">
          <cell r="D163" t="str">
            <v>701601.SCRAP</v>
          </cell>
          <cell r="E163" t="str">
            <v>Sale of Scrap</v>
          </cell>
          <cell r="F163">
            <v>305401000</v>
          </cell>
          <cell r="G163" t="str">
            <v>Sales-Misc</v>
          </cell>
          <cell r="H163">
            <v>0</v>
          </cell>
          <cell r="I163" t="str">
            <v/>
          </cell>
          <cell r="J163">
            <v>0</v>
          </cell>
          <cell r="K163" t="str">
            <v/>
          </cell>
          <cell r="L163">
            <v>0</v>
          </cell>
          <cell r="M163">
            <v>0</v>
          </cell>
          <cell r="N163">
            <v>-83189</v>
          </cell>
          <cell r="O163">
            <v>-142730</v>
          </cell>
          <cell r="P163">
            <v>-142730</v>
          </cell>
          <cell r="Q163">
            <v>-423128.12</v>
          </cell>
          <cell r="R163">
            <v>-512830.7</v>
          </cell>
          <cell r="S163">
            <v>-548752.64000000001</v>
          </cell>
          <cell r="T163">
            <v>-548752.64000000001</v>
          </cell>
          <cell r="U163">
            <v>-630931.51</v>
          </cell>
          <cell r="V163">
            <v>-1013547.54</v>
          </cell>
          <cell r="W163">
            <v>-1086768.3799999999</v>
          </cell>
          <cell r="X163">
            <v>-1086768.3799999999</v>
          </cell>
          <cell r="Y163">
            <v>-13525</v>
          </cell>
          <cell r="Z163">
            <v>-141175.44</v>
          </cell>
          <cell r="AA163">
            <v>-771274.02</v>
          </cell>
          <cell r="AB163">
            <v>-1378371.02</v>
          </cell>
          <cell r="AC163">
            <v>-2020576.77</v>
          </cell>
          <cell r="AD163">
            <v>-2757556.52</v>
          </cell>
          <cell r="AE163">
            <v>-3167800.48</v>
          </cell>
          <cell r="AF163">
            <v>-3167800.48</v>
          </cell>
          <cell r="AG163">
            <v>-4468676.24</v>
          </cell>
          <cell r="AH163">
            <v>-4680944.79</v>
          </cell>
          <cell r="AI163">
            <v>-4819267.34</v>
          </cell>
          <cell r="AJ163">
            <v>-5063920.34</v>
          </cell>
          <cell r="AK163">
            <v>0</v>
          </cell>
          <cell r="AM163">
            <v>0</v>
          </cell>
          <cell r="AN163">
            <v>-83189</v>
          </cell>
          <cell r="AO163">
            <v>-59541</v>
          </cell>
          <cell r="AP163">
            <v>0</v>
          </cell>
          <cell r="AQ163">
            <v>-280398.12</v>
          </cell>
          <cell r="AR163">
            <v>-89702.580000000016</v>
          </cell>
          <cell r="AS163">
            <v>-35921.94</v>
          </cell>
          <cell r="AT163">
            <v>0</v>
          </cell>
          <cell r="AU163">
            <v>-82178.87</v>
          </cell>
          <cell r="AV163">
            <v>-382616.03</v>
          </cell>
          <cell r="AW163">
            <v>-73220.839999999851</v>
          </cell>
          <cell r="AX163">
            <v>0</v>
          </cell>
          <cell r="AY163">
            <v>-13525</v>
          </cell>
          <cell r="AZ163">
            <v>-127650.44</v>
          </cell>
          <cell r="BA163">
            <v>-630098.58000000007</v>
          </cell>
          <cell r="BB163">
            <v>-607097</v>
          </cell>
          <cell r="BC163">
            <v>-642205.75</v>
          </cell>
          <cell r="BD163">
            <v>-736979.75</v>
          </cell>
          <cell r="BE163">
            <v>-410243.95999999996</v>
          </cell>
          <cell r="BF163">
            <v>0</v>
          </cell>
          <cell r="BG163">
            <v>-1300875.7600000002</v>
          </cell>
          <cell r="BH163">
            <v>-212268.54999999981</v>
          </cell>
          <cell r="BI163">
            <v>-138322.54999999981</v>
          </cell>
          <cell r="BJ163">
            <v>-244653</v>
          </cell>
          <cell r="BK163">
            <v>0</v>
          </cell>
        </row>
        <row r="164">
          <cell r="D164" t="str">
            <v>701601.MISC</v>
          </cell>
          <cell r="E164" t="str">
            <v>Miscellaneous income</v>
          </cell>
          <cell r="F164">
            <v>305401000</v>
          </cell>
          <cell r="G164" t="str">
            <v>Sales-Misc</v>
          </cell>
          <cell r="H164">
            <v>0</v>
          </cell>
          <cell r="I164" t="str">
            <v/>
          </cell>
          <cell r="J164">
            <v>0</v>
          </cell>
          <cell r="K164" t="str">
            <v/>
          </cell>
          <cell r="L164">
            <v>0</v>
          </cell>
          <cell r="M164">
            <v>-73314</v>
          </cell>
          <cell r="N164">
            <v>-146628</v>
          </cell>
          <cell r="O164">
            <v>-219942</v>
          </cell>
          <cell r="P164">
            <v>-1650736</v>
          </cell>
          <cell r="Q164">
            <v>-1724050</v>
          </cell>
          <cell r="R164">
            <v>-1839742</v>
          </cell>
          <cell r="S164">
            <v>-1913056</v>
          </cell>
          <cell r="T164">
            <v>-1986370</v>
          </cell>
          <cell r="U164">
            <v>-2267998.15</v>
          </cell>
          <cell r="V164">
            <v>-2463276.75</v>
          </cell>
          <cell r="W164">
            <v>-2536590.75</v>
          </cell>
          <cell r="X164">
            <v>-12582753.75</v>
          </cell>
          <cell r="Y164">
            <v>-673328</v>
          </cell>
          <cell r="Z164">
            <v>-2408798</v>
          </cell>
          <cell r="AA164">
            <v>-3313197</v>
          </cell>
          <cell r="AB164">
            <v>-4217596</v>
          </cell>
          <cell r="AC164">
            <v>-4290924</v>
          </cell>
          <cell r="AD164">
            <v>-6026394</v>
          </cell>
          <cell r="AE164">
            <v>-7291588.46</v>
          </cell>
          <cell r="AF164">
            <v>-8195987.46</v>
          </cell>
          <cell r="AG164">
            <v>-9100386.4600000009</v>
          </cell>
          <cell r="AH164">
            <v>-10004785.460000001</v>
          </cell>
          <cell r="AI164">
            <v>-11169235.34</v>
          </cell>
          <cell r="AJ164">
            <v>-13097193.220000001</v>
          </cell>
          <cell r="AK164">
            <v>-118122.25</v>
          </cell>
          <cell r="AM164">
            <v>-73314</v>
          </cell>
          <cell r="AN164">
            <v>-73314</v>
          </cell>
          <cell r="AO164">
            <v>-73314</v>
          </cell>
          <cell r="AP164">
            <v>-1430794</v>
          </cell>
          <cell r="AQ164">
            <v>-73314</v>
          </cell>
          <cell r="AR164">
            <v>-115692</v>
          </cell>
          <cell r="AS164">
            <v>-73314</v>
          </cell>
          <cell r="AT164">
            <v>-73314</v>
          </cell>
          <cell r="AU164">
            <v>-281628.14999999991</v>
          </cell>
          <cell r="AV164">
            <v>-195278.60000000009</v>
          </cell>
          <cell r="AW164">
            <v>-73314</v>
          </cell>
          <cell r="AX164">
            <v>-10046163</v>
          </cell>
          <cell r="AY164">
            <v>-673328</v>
          </cell>
          <cell r="AZ164">
            <v>-1735470</v>
          </cell>
          <cell r="BA164">
            <v>-904399</v>
          </cell>
          <cell r="BB164">
            <v>-904399</v>
          </cell>
          <cell r="BC164">
            <v>-73328</v>
          </cell>
          <cell r="BD164">
            <v>-1735470</v>
          </cell>
          <cell r="BE164">
            <v>-1265194.46</v>
          </cell>
          <cell r="BF164">
            <v>-904399</v>
          </cell>
          <cell r="BG164">
            <v>-904399.00000000093</v>
          </cell>
          <cell r="BH164">
            <v>-904399</v>
          </cell>
          <cell r="BI164">
            <v>-1164449.879999999</v>
          </cell>
          <cell r="BJ164">
            <v>-1927957.8800000008</v>
          </cell>
          <cell r="BK164">
            <v>-118122.25</v>
          </cell>
        </row>
        <row r="165">
          <cell r="D165">
            <v>702000</v>
          </cell>
          <cell r="E165" t="str">
            <v>Insurance Claim Recovered</v>
          </cell>
          <cell r="F165">
            <v>0</v>
          </cell>
          <cell r="G165" t="str">
            <v/>
          </cell>
          <cell r="H165">
            <v>0</v>
          </cell>
          <cell r="I165" t="str">
            <v/>
          </cell>
          <cell r="J165">
            <v>0</v>
          </cell>
          <cell r="K165" t="str">
            <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D166">
            <v>702001</v>
          </cell>
          <cell r="E166" t="str">
            <v>Insurance Claim Recovered</v>
          </cell>
          <cell r="F166">
            <v>0</v>
          </cell>
          <cell r="G166" t="str">
            <v/>
          </cell>
          <cell r="H166">
            <v>0</v>
          </cell>
          <cell r="I166" t="str">
            <v/>
          </cell>
          <cell r="J166">
            <v>0</v>
          </cell>
          <cell r="K166" t="str">
            <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D167">
            <v>720301</v>
          </cell>
          <cell r="E167" t="str">
            <v>Interest Expense</v>
          </cell>
          <cell r="F167">
            <v>710102000</v>
          </cell>
          <cell r="G167" t="str">
            <v>Interest Expense-Other</v>
          </cell>
          <cell r="H167">
            <v>0</v>
          </cell>
          <cell r="I167" t="str">
            <v/>
          </cell>
          <cell r="J167">
            <v>0</v>
          </cell>
          <cell r="K167" t="str">
            <v/>
          </cell>
          <cell r="L167">
            <v>0</v>
          </cell>
          <cell r="M167">
            <v>92568</v>
          </cell>
          <cell r="N167">
            <v>123638.68</v>
          </cell>
          <cell r="O167">
            <v>123638.68</v>
          </cell>
          <cell r="P167">
            <v>379070.68</v>
          </cell>
          <cell r="Q167">
            <v>31070.68</v>
          </cell>
          <cell r="R167">
            <v>31070.68</v>
          </cell>
          <cell r="S167">
            <v>296735.05</v>
          </cell>
          <cell r="T167">
            <v>10434576.15</v>
          </cell>
          <cell r="U167">
            <v>23106876.149999999</v>
          </cell>
          <cell r="V167">
            <v>34214988.039999999</v>
          </cell>
          <cell r="W167">
            <v>45634074.039999999</v>
          </cell>
          <cell r="X167">
            <v>62799455.259999998</v>
          </cell>
          <cell r="Y167">
            <v>11469224</v>
          </cell>
          <cell r="Z167">
            <v>24902960</v>
          </cell>
          <cell r="AA167">
            <v>41387571.740000002</v>
          </cell>
          <cell r="AB167">
            <v>53486099.840000004</v>
          </cell>
          <cell r="AC167">
            <v>65424556.719999999</v>
          </cell>
          <cell r="AD167">
            <v>79852581.650000006</v>
          </cell>
          <cell r="AE167">
            <v>91878106.280000001</v>
          </cell>
          <cell r="AF167">
            <v>104238667.72</v>
          </cell>
          <cell r="AG167">
            <v>119784850.83</v>
          </cell>
          <cell r="AH167">
            <v>131555128.64</v>
          </cell>
          <cell r="AI167">
            <v>143155052.47</v>
          </cell>
          <cell r="AJ167">
            <v>159292602.33000001</v>
          </cell>
          <cell r="AK167">
            <v>12508897.77</v>
          </cell>
          <cell r="AM167">
            <v>92568</v>
          </cell>
          <cell r="AN167">
            <v>31070.679999999993</v>
          </cell>
          <cell r="AO167">
            <v>0</v>
          </cell>
          <cell r="AP167">
            <v>255432</v>
          </cell>
          <cell r="AQ167">
            <v>-348000</v>
          </cell>
          <cell r="AR167">
            <v>0</v>
          </cell>
          <cell r="AS167">
            <v>265664.37</v>
          </cell>
          <cell r="AT167">
            <v>10137841.1</v>
          </cell>
          <cell r="AU167">
            <v>12672299.999999998</v>
          </cell>
          <cell r="AV167">
            <v>11108111.890000001</v>
          </cell>
          <cell r="AW167">
            <v>11419086</v>
          </cell>
          <cell r="AX167">
            <v>17165381.219999999</v>
          </cell>
          <cell r="AY167">
            <v>11469224</v>
          </cell>
          <cell r="AZ167">
            <v>13433736</v>
          </cell>
          <cell r="BA167">
            <v>16484611.740000002</v>
          </cell>
          <cell r="BB167">
            <v>12098528.100000001</v>
          </cell>
          <cell r="BC167">
            <v>11938456.879999995</v>
          </cell>
          <cell r="BD167">
            <v>14428024.930000007</v>
          </cell>
          <cell r="BE167">
            <v>12025524.629999995</v>
          </cell>
          <cell r="BF167">
            <v>12360561.439999998</v>
          </cell>
          <cell r="BG167">
            <v>15546183.109999999</v>
          </cell>
          <cell r="BH167">
            <v>11770277.810000002</v>
          </cell>
          <cell r="BI167">
            <v>11599923.829999998</v>
          </cell>
          <cell r="BJ167">
            <v>16137549.860000014</v>
          </cell>
          <cell r="BK167">
            <v>12508897.77</v>
          </cell>
        </row>
        <row r="168">
          <cell r="D168">
            <v>720801</v>
          </cell>
          <cell r="E168" t="str">
            <v>Loss/Gain on Disposal of Fixed Assets</v>
          </cell>
          <cell r="F168">
            <v>899102000</v>
          </cell>
          <cell r="G168" t="str">
            <v>Loss on Disp PP&amp;E</v>
          </cell>
          <cell r="H168">
            <v>0</v>
          </cell>
          <cell r="I168" t="str">
            <v/>
          </cell>
          <cell r="J168" t="str">
            <v>A33</v>
          </cell>
          <cell r="K168" t="str">
            <v>Impairment, Losses &amp; Disposals</v>
          </cell>
          <cell r="L168">
            <v>0</v>
          </cell>
          <cell r="M168">
            <v>0</v>
          </cell>
          <cell r="N168">
            <v>52920</v>
          </cell>
          <cell r="O168">
            <v>52920</v>
          </cell>
          <cell r="P168">
            <v>52920</v>
          </cell>
          <cell r="Q168">
            <v>-421384.88</v>
          </cell>
          <cell r="R168">
            <v>-503516.3</v>
          </cell>
          <cell r="S168">
            <v>-183628.89</v>
          </cell>
          <cell r="T168">
            <v>-183628.89</v>
          </cell>
          <cell r="U168">
            <v>-605611.02</v>
          </cell>
          <cell r="V168">
            <v>-838598.99</v>
          </cell>
          <cell r="W168">
            <v>10594730.57</v>
          </cell>
          <cell r="X168">
            <v>12206696.57</v>
          </cell>
          <cell r="Y168">
            <v>0</v>
          </cell>
          <cell r="Z168">
            <v>-626962.56000000006</v>
          </cell>
          <cell r="AA168">
            <v>-2404541.7200000002</v>
          </cell>
          <cell r="AB168">
            <v>-2404541.7200000002</v>
          </cell>
          <cell r="AC168">
            <v>-2512165.9700000002</v>
          </cell>
          <cell r="AD168">
            <v>-3366339.55</v>
          </cell>
          <cell r="AE168">
            <v>-3740544.59</v>
          </cell>
          <cell r="AF168">
            <v>-3740544.59</v>
          </cell>
          <cell r="AG168">
            <v>-4177419.83</v>
          </cell>
          <cell r="AH168">
            <v>-4486393.28</v>
          </cell>
          <cell r="AI168">
            <v>-4750866.7300000004</v>
          </cell>
          <cell r="AJ168">
            <v>5666617.3700000001</v>
          </cell>
          <cell r="AK168">
            <v>0</v>
          </cell>
          <cell r="AM168">
            <v>0</v>
          </cell>
          <cell r="AN168">
            <v>52920</v>
          </cell>
          <cell r="AO168">
            <v>0</v>
          </cell>
          <cell r="AP168">
            <v>0</v>
          </cell>
          <cell r="AQ168">
            <v>-474304.88</v>
          </cell>
          <cell r="AR168">
            <v>-82131.419999999984</v>
          </cell>
          <cell r="AS168">
            <v>319887.40999999997</v>
          </cell>
          <cell r="AT168">
            <v>0</v>
          </cell>
          <cell r="AU168">
            <v>-421982.13</v>
          </cell>
          <cell r="AV168">
            <v>-232987.96999999997</v>
          </cell>
          <cell r="AW168">
            <v>11433329.560000001</v>
          </cell>
          <cell r="AX168">
            <v>1611966</v>
          </cell>
          <cell r="AY168">
            <v>0</v>
          </cell>
          <cell r="AZ168">
            <v>-626962.56000000006</v>
          </cell>
          <cell r="BA168">
            <v>-1777579.1600000001</v>
          </cell>
          <cell r="BB168">
            <v>0</v>
          </cell>
          <cell r="BC168">
            <v>-107624.25</v>
          </cell>
          <cell r="BD168">
            <v>-854173.57999999961</v>
          </cell>
          <cell r="BE168">
            <v>-374205.04000000004</v>
          </cell>
          <cell r="BF168">
            <v>0</v>
          </cell>
          <cell r="BG168">
            <v>-436875.24000000022</v>
          </cell>
          <cell r="BH168">
            <v>-308973.45000000019</v>
          </cell>
          <cell r="BI168">
            <v>-264473.45000000019</v>
          </cell>
          <cell r="BJ168">
            <v>10417484.100000001</v>
          </cell>
          <cell r="BK168">
            <v>0</v>
          </cell>
        </row>
        <row r="169">
          <cell r="D169">
            <v>721000</v>
          </cell>
          <cell r="E169" t="str">
            <v>Loss on Exchange</v>
          </cell>
          <cell r="F169">
            <v>710201000</v>
          </cell>
          <cell r="G169" t="str">
            <v>Real. Loss on Exch.</v>
          </cell>
          <cell r="H169">
            <v>0</v>
          </cell>
          <cell r="I169" t="str">
            <v/>
          </cell>
          <cell r="J169">
            <v>0</v>
          </cell>
          <cell r="K169" t="str">
            <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D170">
            <v>721701</v>
          </cell>
          <cell r="E170" t="str">
            <v>Loss on Exchange</v>
          </cell>
          <cell r="F170">
            <v>710201000</v>
          </cell>
          <cell r="G170" t="str">
            <v>Real. Loss on Exch.</v>
          </cell>
          <cell r="H170">
            <v>0</v>
          </cell>
          <cell r="I170" t="str">
            <v/>
          </cell>
          <cell r="J170">
            <v>0</v>
          </cell>
          <cell r="K170" t="str">
            <v/>
          </cell>
          <cell r="L170">
            <v>0</v>
          </cell>
          <cell r="M170">
            <v>0</v>
          </cell>
          <cell r="N170">
            <v>5171.41</v>
          </cell>
          <cell r="O170">
            <v>17054.14</v>
          </cell>
          <cell r="P170">
            <v>59999.040000000001</v>
          </cell>
          <cell r="Q170">
            <v>72149.039999999994</v>
          </cell>
          <cell r="R170">
            <v>508505.64</v>
          </cell>
          <cell r="S170">
            <v>431994.99</v>
          </cell>
          <cell r="T170">
            <v>431994.99</v>
          </cell>
          <cell r="U170">
            <v>431994.99</v>
          </cell>
          <cell r="V170">
            <v>890772.06</v>
          </cell>
          <cell r="W170">
            <v>890772.06</v>
          </cell>
          <cell r="X170">
            <v>1367924.9</v>
          </cell>
          <cell r="Y170">
            <v>60173.8</v>
          </cell>
          <cell r="Z170">
            <v>472576.37</v>
          </cell>
          <cell r="AA170">
            <v>472576.37</v>
          </cell>
          <cell r="AB170">
            <v>472576.37</v>
          </cell>
          <cell r="AC170">
            <v>487494.47</v>
          </cell>
          <cell r="AD170">
            <v>891993.97</v>
          </cell>
          <cell r="AE170">
            <v>1736533.08</v>
          </cell>
          <cell r="AF170">
            <v>2888671.08</v>
          </cell>
          <cell r="AG170">
            <v>3196480.06</v>
          </cell>
          <cell r="AH170">
            <v>3587487.18</v>
          </cell>
          <cell r="AI170">
            <v>3199057.53</v>
          </cell>
          <cell r="AJ170">
            <v>1852144.15</v>
          </cell>
          <cell r="AK170">
            <v>65453.2</v>
          </cell>
          <cell r="AM170">
            <v>0</v>
          </cell>
          <cell r="AN170">
            <v>5171.41</v>
          </cell>
          <cell r="AO170">
            <v>11882.73</v>
          </cell>
          <cell r="AP170">
            <v>42944.9</v>
          </cell>
          <cell r="AQ170">
            <v>12149.999999999993</v>
          </cell>
          <cell r="AR170">
            <v>436356.60000000003</v>
          </cell>
          <cell r="AS170">
            <v>-76510.650000000023</v>
          </cell>
          <cell r="AT170">
            <v>0</v>
          </cell>
          <cell r="AU170">
            <v>0</v>
          </cell>
          <cell r="AV170">
            <v>458777.07000000007</v>
          </cell>
          <cell r="AW170">
            <v>0</v>
          </cell>
          <cell r="AX170">
            <v>477152.83999999985</v>
          </cell>
          <cell r="AY170">
            <v>60173.8</v>
          </cell>
          <cell r="AZ170">
            <v>412402.57</v>
          </cell>
          <cell r="BA170">
            <v>0</v>
          </cell>
          <cell r="BB170">
            <v>0</v>
          </cell>
          <cell r="BC170">
            <v>14918.099999999977</v>
          </cell>
          <cell r="BD170">
            <v>404499.5</v>
          </cell>
          <cell r="BE170">
            <v>844539.1100000001</v>
          </cell>
          <cell r="BF170">
            <v>1152138</v>
          </cell>
          <cell r="BG170">
            <v>307808.98</v>
          </cell>
          <cell r="BH170">
            <v>391007.12000000011</v>
          </cell>
          <cell r="BI170">
            <v>-388429.65000000037</v>
          </cell>
          <cell r="BJ170">
            <v>-1346913.38</v>
          </cell>
          <cell r="BK170">
            <v>65453.2</v>
          </cell>
        </row>
        <row r="171">
          <cell r="D171">
            <v>754001</v>
          </cell>
          <cell r="E171" t="str">
            <v>Income Tax-Currt Year</v>
          </cell>
          <cell r="F171">
            <v>720401000</v>
          </cell>
          <cell r="G171" t="str">
            <v>Inc Tax Non US</v>
          </cell>
          <cell r="H171">
            <v>0</v>
          </cell>
          <cell r="I171" t="str">
            <v/>
          </cell>
          <cell r="J171">
            <v>0</v>
          </cell>
          <cell r="K171" t="str">
            <v/>
          </cell>
          <cell r="L171">
            <v>0</v>
          </cell>
          <cell r="M171">
            <v>0</v>
          </cell>
          <cell r="N171">
            <v>0</v>
          </cell>
          <cell r="O171">
            <v>0</v>
          </cell>
          <cell r="P171">
            <v>0</v>
          </cell>
          <cell r="Q171">
            <v>0</v>
          </cell>
          <cell r="R171">
            <v>0</v>
          </cell>
          <cell r="S171">
            <v>0</v>
          </cell>
          <cell r="T171">
            <v>0</v>
          </cell>
          <cell r="U171">
            <v>0</v>
          </cell>
          <cell r="V171">
            <v>0</v>
          </cell>
          <cell r="W171">
            <v>0</v>
          </cell>
          <cell r="X171">
            <v>14012899.52</v>
          </cell>
          <cell r="Y171">
            <v>0</v>
          </cell>
          <cell r="Z171">
            <v>0</v>
          </cell>
          <cell r="AA171">
            <v>0</v>
          </cell>
          <cell r="AB171">
            <v>0</v>
          </cell>
          <cell r="AC171">
            <v>10912918</v>
          </cell>
          <cell r="AD171">
            <v>27151856</v>
          </cell>
          <cell r="AE171">
            <v>27151856</v>
          </cell>
          <cell r="AF171">
            <v>27151856</v>
          </cell>
          <cell r="AG171">
            <v>27151856</v>
          </cell>
          <cell r="AH171">
            <v>27151856</v>
          </cell>
          <cell r="AI171">
            <v>17904621.34</v>
          </cell>
          <cell r="AJ171">
            <v>17904621.34</v>
          </cell>
          <cell r="AK171">
            <v>0</v>
          </cell>
          <cell r="AM171">
            <v>0</v>
          </cell>
          <cell r="AN171">
            <v>0</v>
          </cell>
          <cell r="AO171">
            <v>0</v>
          </cell>
          <cell r="AP171">
            <v>0</v>
          </cell>
          <cell r="AQ171">
            <v>0</v>
          </cell>
          <cell r="AR171">
            <v>0</v>
          </cell>
          <cell r="AS171">
            <v>0</v>
          </cell>
          <cell r="AT171">
            <v>0</v>
          </cell>
          <cell r="AU171">
            <v>0</v>
          </cell>
          <cell r="AV171">
            <v>0</v>
          </cell>
          <cell r="AW171">
            <v>0</v>
          </cell>
          <cell r="AX171">
            <v>14012899.52</v>
          </cell>
          <cell r="AY171">
            <v>0</v>
          </cell>
          <cell r="AZ171">
            <v>0</v>
          </cell>
          <cell r="BA171">
            <v>0</v>
          </cell>
          <cell r="BB171">
            <v>0</v>
          </cell>
          <cell r="BC171">
            <v>10912918</v>
          </cell>
          <cell r="BD171">
            <v>16238938</v>
          </cell>
          <cell r="BE171">
            <v>0</v>
          </cell>
          <cell r="BF171">
            <v>0</v>
          </cell>
          <cell r="BG171">
            <v>0</v>
          </cell>
          <cell r="BH171">
            <v>0</v>
          </cell>
          <cell r="BI171">
            <v>-9247234.6600000001</v>
          </cell>
          <cell r="BJ171">
            <v>0</v>
          </cell>
          <cell r="BK171">
            <v>0</v>
          </cell>
        </row>
        <row r="172">
          <cell r="D172">
            <v>755001</v>
          </cell>
          <cell r="E172" t="str">
            <v>Income Tax-Prior Year</v>
          </cell>
          <cell r="F172">
            <v>720501000</v>
          </cell>
          <cell r="G172" t="str">
            <v>Inc Tax Non US</v>
          </cell>
          <cell r="H172">
            <v>0</v>
          </cell>
          <cell r="I172" t="str">
            <v/>
          </cell>
          <cell r="J172">
            <v>0</v>
          </cell>
          <cell r="K172" t="str">
            <v/>
          </cell>
          <cell r="L172">
            <v>0</v>
          </cell>
          <cell r="M172">
            <v>0</v>
          </cell>
          <cell r="N172">
            <v>0</v>
          </cell>
          <cell r="O172">
            <v>517601.15</v>
          </cell>
          <cell r="P172">
            <v>517601.15</v>
          </cell>
          <cell r="Q172">
            <v>804746.15</v>
          </cell>
          <cell r="R172">
            <v>804746.15</v>
          </cell>
          <cell r="S172">
            <v>804746.15</v>
          </cell>
          <cell r="T172">
            <v>804746.15</v>
          </cell>
          <cell r="U172">
            <v>2389384.15</v>
          </cell>
          <cell r="V172">
            <v>2389384.15</v>
          </cell>
          <cell r="W172">
            <v>2389384.15</v>
          </cell>
          <cell r="X172">
            <v>2389384.15</v>
          </cell>
          <cell r="Y172">
            <v>0</v>
          </cell>
          <cell r="Z172">
            <v>0</v>
          </cell>
          <cell r="AA172">
            <v>0</v>
          </cell>
          <cell r="AB172">
            <v>0</v>
          </cell>
          <cell r="AC172">
            <v>0</v>
          </cell>
          <cell r="AD172">
            <v>0</v>
          </cell>
          <cell r="AE172">
            <v>0</v>
          </cell>
          <cell r="AF172">
            <v>-287145</v>
          </cell>
          <cell r="AG172">
            <v>-287145</v>
          </cell>
          <cell r="AH172">
            <v>12154297.869999999</v>
          </cell>
          <cell r="AI172">
            <v>12154297.869999999</v>
          </cell>
          <cell r="AJ172">
            <v>21930371.510000002</v>
          </cell>
          <cell r="AK172">
            <v>0</v>
          </cell>
          <cell r="AM172">
            <v>0</v>
          </cell>
          <cell r="AN172">
            <v>0</v>
          </cell>
          <cell r="AO172">
            <v>517601.15</v>
          </cell>
          <cell r="AP172">
            <v>0</v>
          </cell>
          <cell r="AQ172">
            <v>287145</v>
          </cell>
          <cell r="AR172">
            <v>0</v>
          </cell>
          <cell r="AS172">
            <v>0</v>
          </cell>
          <cell r="AT172">
            <v>0</v>
          </cell>
          <cell r="AU172">
            <v>1584638</v>
          </cell>
          <cell r="AV172">
            <v>0</v>
          </cell>
          <cell r="AW172">
            <v>0</v>
          </cell>
          <cell r="AX172">
            <v>0</v>
          </cell>
          <cell r="AY172">
            <v>0</v>
          </cell>
          <cell r="AZ172">
            <v>0</v>
          </cell>
          <cell r="BA172">
            <v>0</v>
          </cell>
          <cell r="BB172">
            <v>0</v>
          </cell>
          <cell r="BC172">
            <v>0</v>
          </cell>
          <cell r="BD172">
            <v>0</v>
          </cell>
          <cell r="BE172">
            <v>0</v>
          </cell>
          <cell r="BF172">
            <v>-287145</v>
          </cell>
          <cell r="BG172">
            <v>0</v>
          </cell>
          <cell r="BH172">
            <v>12441442.869999999</v>
          </cell>
          <cell r="BI172">
            <v>0</v>
          </cell>
          <cell r="BJ172">
            <v>9776073.6400000025</v>
          </cell>
          <cell r="BK172">
            <v>0</v>
          </cell>
        </row>
        <row r="173">
          <cell r="D173">
            <v>755101</v>
          </cell>
          <cell r="E173" t="str">
            <v>Dividend Expenses</v>
          </cell>
          <cell r="F173">
            <v>0</v>
          </cell>
          <cell r="G173" t="str">
            <v/>
          </cell>
          <cell r="H173">
            <v>0</v>
          </cell>
          <cell r="I173" t="str">
            <v/>
          </cell>
          <cell r="J173">
            <v>0</v>
          </cell>
          <cell r="K173" t="str">
            <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D174" t="str">
            <v>801101.BASIC</v>
          </cell>
          <cell r="E174" t="str">
            <v>Salaries-Basic</v>
          </cell>
          <cell r="F174">
            <v>805101000</v>
          </cell>
          <cell r="G174" t="str">
            <v>Emp Salary Exp-Fixed</v>
          </cell>
          <cell r="I174" t="str">
            <v/>
          </cell>
          <cell r="K174" t="str">
            <v/>
          </cell>
          <cell r="M174">
            <v>4405964.5999999996</v>
          </cell>
          <cell r="N174">
            <v>11297405.6</v>
          </cell>
          <cell r="O174">
            <v>16785557.030000001</v>
          </cell>
          <cell r="P174">
            <v>24105869.629999999</v>
          </cell>
          <cell r="Q174">
            <v>29840146.09</v>
          </cell>
          <cell r="R174">
            <v>39270842.170000002</v>
          </cell>
          <cell r="S174">
            <v>42823902.670000002</v>
          </cell>
          <cell r="T174">
            <v>49475176.670000002</v>
          </cell>
          <cell r="U174">
            <v>55297925.670000002</v>
          </cell>
          <cell r="V174">
            <v>62378870.969999999</v>
          </cell>
          <cell r="W174">
            <v>69209379.019999996</v>
          </cell>
          <cell r="X174">
            <v>76483140.939999998</v>
          </cell>
          <cell r="Y174">
            <v>7770123.1500000004</v>
          </cell>
          <cell r="Z174">
            <v>15437671.15</v>
          </cell>
          <cell r="AA174">
            <v>24086874.719999999</v>
          </cell>
          <cell r="AB174">
            <v>32009383.25</v>
          </cell>
          <cell r="AC174">
            <v>39662328.979999997</v>
          </cell>
          <cell r="AD174">
            <v>48366720.5</v>
          </cell>
          <cell r="AE174">
            <v>58692370.539999999</v>
          </cell>
          <cell r="AF174">
            <v>66936201.539999999</v>
          </cell>
          <cell r="AG174">
            <v>76382343.439999998</v>
          </cell>
          <cell r="AH174">
            <v>82007628.719999999</v>
          </cell>
          <cell r="AI174">
            <v>86549760.25</v>
          </cell>
          <cell r="AJ174">
            <v>79859095.890000001</v>
          </cell>
          <cell r="AK174">
            <v>11437290</v>
          </cell>
          <cell r="AM174">
            <v>4405964.5999999996</v>
          </cell>
          <cell r="AN174">
            <v>6891441</v>
          </cell>
          <cell r="AO174">
            <v>5488151.4300000016</v>
          </cell>
          <cell r="AP174">
            <v>7320312.5999999978</v>
          </cell>
          <cell r="AQ174">
            <v>5734276.4600000009</v>
          </cell>
          <cell r="AR174">
            <v>9430696.0800000019</v>
          </cell>
          <cell r="AS174">
            <v>3553060.5</v>
          </cell>
          <cell r="AT174">
            <v>6651274</v>
          </cell>
          <cell r="AU174">
            <v>5822749</v>
          </cell>
          <cell r="AV174">
            <v>7080945.299999997</v>
          </cell>
          <cell r="AW174">
            <v>6830508.049999997</v>
          </cell>
          <cell r="AX174">
            <v>7273761.9200000018</v>
          </cell>
          <cell r="AY174">
            <v>7770123.1500000004</v>
          </cell>
          <cell r="AZ174">
            <v>7667548</v>
          </cell>
          <cell r="BA174">
            <v>8649203.5699999984</v>
          </cell>
          <cell r="BB174">
            <v>7922508.5300000012</v>
          </cell>
          <cell r="BC174">
            <v>7652945.7299999967</v>
          </cell>
          <cell r="BD174">
            <v>8704391.5200000033</v>
          </cell>
          <cell r="BE174">
            <v>10325650.039999999</v>
          </cell>
          <cell r="BF174">
            <v>8243831</v>
          </cell>
          <cell r="BG174">
            <v>9446141.8999999985</v>
          </cell>
          <cell r="BH174">
            <v>5625285.2800000012</v>
          </cell>
          <cell r="BI174">
            <v>4542131.5300000012</v>
          </cell>
          <cell r="BJ174">
            <v>-6690664.3599999994</v>
          </cell>
          <cell r="BK174">
            <v>11437290</v>
          </cell>
        </row>
        <row r="175">
          <cell r="D175" t="str">
            <v>801101.BONUS</v>
          </cell>
          <cell r="E175" t="str">
            <v>Salaries-Bonus</v>
          </cell>
          <cell r="F175">
            <v>810114000</v>
          </cell>
          <cell r="G175" t="str">
            <v>Incentive Plan Exp</v>
          </cell>
          <cell r="H175">
            <v>0</v>
          </cell>
          <cell r="I175" t="str">
            <v/>
          </cell>
          <cell r="J175">
            <v>0</v>
          </cell>
          <cell r="K175" t="str">
            <v/>
          </cell>
          <cell r="L175">
            <v>0</v>
          </cell>
          <cell r="M175">
            <v>0</v>
          </cell>
          <cell r="N175">
            <v>0</v>
          </cell>
          <cell r="O175">
            <v>4454559</v>
          </cell>
          <cell r="P175">
            <v>8909118</v>
          </cell>
          <cell r="Q175">
            <v>13363677</v>
          </cell>
          <cell r="R175">
            <v>13363677</v>
          </cell>
          <cell r="S175">
            <v>13363677</v>
          </cell>
          <cell r="T175">
            <v>13363677</v>
          </cell>
          <cell r="U175">
            <v>13363677</v>
          </cell>
          <cell r="V175">
            <v>0</v>
          </cell>
          <cell r="W175">
            <v>0</v>
          </cell>
          <cell r="X175">
            <v>0</v>
          </cell>
          <cell r="Y175">
            <v>0</v>
          </cell>
          <cell r="Z175">
            <v>0</v>
          </cell>
          <cell r="AA175">
            <v>0</v>
          </cell>
          <cell r="AB175">
            <v>2762000</v>
          </cell>
          <cell r="AC175">
            <v>5524000</v>
          </cell>
          <cell r="AD175">
            <v>8286000</v>
          </cell>
          <cell r="AE175">
            <v>11048000</v>
          </cell>
          <cell r="AF175">
            <v>11048000</v>
          </cell>
          <cell r="AG175">
            <v>11048000</v>
          </cell>
          <cell r="AH175">
            <v>11048000</v>
          </cell>
          <cell r="AI175">
            <v>11048000</v>
          </cell>
          <cell r="AJ175">
            <v>11048000</v>
          </cell>
          <cell r="AK175">
            <v>0</v>
          </cell>
          <cell r="AM175">
            <v>0</v>
          </cell>
          <cell r="AN175">
            <v>0</v>
          </cell>
          <cell r="AO175">
            <v>4454559</v>
          </cell>
          <cell r="AP175">
            <v>4454559</v>
          </cell>
          <cell r="AQ175">
            <v>4454559</v>
          </cell>
          <cell r="AR175">
            <v>0</v>
          </cell>
          <cell r="AS175">
            <v>0</v>
          </cell>
          <cell r="AT175">
            <v>0</v>
          </cell>
          <cell r="AU175">
            <v>0</v>
          </cell>
          <cell r="AV175">
            <v>-13363677</v>
          </cell>
          <cell r="AW175">
            <v>0</v>
          </cell>
          <cell r="AX175">
            <v>0</v>
          </cell>
          <cell r="AY175">
            <v>0</v>
          </cell>
          <cell r="AZ175">
            <v>0</v>
          </cell>
          <cell r="BA175">
            <v>0</v>
          </cell>
          <cell r="BB175">
            <v>2762000</v>
          </cell>
          <cell r="BC175">
            <v>2762000</v>
          </cell>
          <cell r="BD175">
            <v>2762000</v>
          </cell>
          <cell r="BE175">
            <v>2762000</v>
          </cell>
          <cell r="BF175">
            <v>0</v>
          </cell>
          <cell r="BG175">
            <v>0</v>
          </cell>
          <cell r="BH175">
            <v>0</v>
          </cell>
          <cell r="BI175">
            <v>0</v>
          </cell>
          <cell r="BJ175">
            <v>0</v>
          </cell>
          <cell r="BK175">
            <v>0</v>
          </cell>
        </row>
        <row r="176">
          <cell r="D176" t="str">
            <v>801101.BP</v>
          </cell>
          <cell r="E176" t="str">
            <v>Salaries-Bus Promotion</v>
          </cell>
          <cell r="F176">
            <v>805101000</v>
          </cell>
          <cell r="G176" t="str">
            <v>Emp Salary Exp-Fixed</v>
          </cell>
          <cell r="I176" t="str">
            <v/>
          </cell>
          <cell r="K176" t="str">
            <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D177" t="str">
            <v>801101.DA</v>
          </cell>
          <cell r="E177" t="str">
            <v>Salaries-Dearness Allowanc</v>
          </cell>
          <cell r="F177">
            <v>805101000</v>
          </cell>
          <cell r="G177" t="str">
            <v>Emp Salary Exp-Fixed</v>
          </cell>
          <cell r="I177" t="str">
            <v/>
          </cell>
          <cell r="K177" t="str">
            <v/>
          </cell>
          <cell r="M177">
            <v>29100</v>
          </cell>
          <cell r="N177">
            <v>99950</v>
          </cell>
          <cell r="O177">
            <v>139000</v>
          </cell>
          <cell r="P177">
            <v>139000</v>
          </cell>
          <cell r="Q177">
            <v>139000</v>
          </cell>
          <cell r="R177">
            <v>139000</v>
          </cell>
          <cell r="S177">
            <v>139000</v>
          </cell>
          <cell r="T177">
            <v>139000</v>
          </cell>
          <cell r="U177">
            <v>139000</v>
          </cell>
          <cell r="V177">
            <v>139000</v>
          </cell>
          <cell r="W177">
            <v>139000</v>
          </cell>
          <cell r="X177">
            <v>139000</v>
          </cell>
          <cell r="Y177">
            <v>0</v>
          </cell>
          <cell r="Z177">
            <v>0</v>
          </cell>
          <cell r="AA177">
            <v>0</v>
          </cell>
          <cell r="AB177">
            <v>0</v>
          </cell>
          <cell r="AC177">
            <v>0</v>
          </cell>
          <cell r="AD177">
            <v>0</v>
          </cell>
          <cell r="AE177">
            <v>0</v>
          </cell>
          <cell r="AF177">
            <v>0</v>
          </cell>
          <cell r="AG177">
            <v>0</v>
          </cell>
          <cell r="AH177">
            <v>0</v>
          </cell>
          <cell r="AI177">
            <v>869517</v>
          </cell>
          <cell r="AJ177">
            <v>1739034</v>
          </cell>
          <cell r="AK177">
            <v>869517</v>
          </cell>
          <cell r="AM177">
            <v>29100</v>
          </cell>
          <cell r="AN177">
            <v>70850</v>
          </cell>
          <cell r="AO177">
            <v>39050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869517</v>
          </cell>
          <cell r="BJ177">
            <v>869517</v>
          </cell>
          <cell r="BK177">
            <v>869517</v>
          </cell>
        </row>
        <row r="178">
          <cell r="D178" t="str">
            <v>801101.DASE</v>
          </cell>
          <cell r="E178" t="str">
            <v>Salaries-Dashain-Expenses</v>
          </cell>
          <cell r="F178">
            <v>805101000</v>
          </cell>
          <cell r="G178" t="str">
            <v>Emp Salary Exp-Fixed</v>
          </cell>
          <cell r="I178" t="str">
            <v/>
          </cell>
          <cell r="K178" t="str">
            <v/>
          </cell>
          <cell r="M178">
            <v>191006</v>
          </cell>
          <cell r="N178">
            <v>382012</v>
          </cell>
          <cell r="O178">
            <v>573018</v>
          </cell>
          <cell r="P178">
            <v>764024</v>
          </cell>
          <cell r="Q178">
            <v>955030</v>
          </cell>
          <cell r="R178">
            <v>1084786</v>
          </cell>
          <cell r="S178">
            <v>1226675</v>
          </cell>
          <cell r="T178">
            <v>1368564</v>
          </cell>
          <cell r="U178">
            <v>2179088</v>
          </cell>
          <cell r="V178">
            <v>2179088</v>
          </cell>
          <cell r="W178">
            <v>2179088</v>
          </cell>
          <cell r="X178">
            <v>2186788</v>
          </cell>
          <cell r="Y178">
            <v>192127</v>
          </cell>
          <cell r="Z178">
            <v>384254</v>
          </cell>
          <cell r="AA178">
            <v>576381</v>
          </cell>
          <cell r="AB178">
            <v>768508</v>
          </cell>
          <cell r="AC178">
            <v>960635</v>
          </cell>
          <cell r="AD178">
            <v>1164396</v>
          </cell>
          <cell r="AE178">
            <v>1368157</v>
          </cell>
          <cell r="AF178">
            <v>1571918</v>
          </cell>
          <cell r="AG178">
            <v>384567</v>
          </cell>
          <cell r="AH178">
            <v>1992966</v>
          </cell>
          <cell r="AI178">
            <v>1992966</v>
          </cell>
          <cell r="AJ178">
            <v>1992966</v>
          </cell>
          <cell r="AK178">
            <v>0</v>
          </cell>
          <cell r="AM178">
            <v>191006</v>
          </cell>
          <cell r="AN178">
            <v>191006</v>
          </cell>
          <cell r="AO178">
            <v>191006</v>
          </cell>
          <cell r="AP178">
            <v>191006</v>
          </cell>
          <cell r="AQ178">
            <v>191006</v>
          </cell>
          <cell r="AR178">
            <v>129756</v>
          </cell>
          <cell r="AS178">
            <v>141889</v>
          </cell>
          <cell r="AT178">
            <v>141889</v>
          </cell>
          <cell r="AU178">
            <v>810524</v>
          </cell>
          <cell r="AV178">
            <v>0</v>
          </cell>
          <cell r="AW178">
            <v>0</v>
          </cell>
          <cell r="AX178">
            <v>7700</v>
          </cell>
          <cell r="AY178">
            <v>192127</v>
          </cell>
          <cell r="AZ178">
            <v>192127</v>
          </cell>
          <cell r="BA178">
            <v>192127</v>
          </cell>
          <cell r="BB178">
            <v>192127</v>
          </cell>
          <cell r="BC178">
            <v>192127</v>
          </cell>
          <cell r="BD178">
            <v>203761</v>
          </cell>
          <cell r="BE178">
            <v>203761</v>
          </cell>
          <cell r="BF178">
            <v>203761</v>
          </cell>
          <cell r="BG178">
            <v>-1187351</v>
          </cell>
          <cell r="BH178">
            <v>1608399</v>
          </cell>
          <cell r="BI178">
            <v>0</v>
          </cell>
          <cell r="BJ178">
            <v>0</v>
          </cell>
          <cell r="BK178">
            <v>0</v>
          </cell>
        </row>
        <row r="179">
          <cell r="D179" t="str">
            <v>801101.DASH</v>
          </cell>
          <cell r="E179" t="str">
            <v>Salaries-MD-Dashain</v>
          </cell>
          <cell r="F179">
            <v>805101000</v>
          </cell>
          <cell r="G179" t="str">
            <v>Emp Salary Exp-Fixed</v>
          </cell>
          <cell r="I179" t="str">
            <v/>
          </cell>
          <cell r="K179" t="str">
            <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row>
        <row r="180">
          <cell r="D180" t="str">
            <v>801101.FIELD</v>
          </cell>
          <cell r="E180" t="str">
            <v>Salaries-Field Allowance</v>
          </cell>
          <cell r="F180">
            <v>805101000</v>
          </cell>
          <cell r="G180" t="str">
            <v>Emp Salary Exp-Fixed</v>
          </cell>
          <cell r="I180" t="str">
            <v/>
          </cell>
          <cell r="K180" t="str">
            <v/>
          </cell>
          <cell r="M180">
            <v>181020</v>
          </cell>
          <cell r="N180">
            <v>181020</v>
          </cell>
          <cell r="O180">
            <v>353882</v>
          </cell>
          <cell r="P180">
            <v>436352</v>
          </cell>
          <cell r="Q180">
            <v>552773</v>
          </cell>
          <cell r="R180">
            <v>797971</v>
          </cell>
          <cell r="S180">
            <v>851870</v>
          </cell>
          <cell r="T180">
            <v>907321</v>
          </cell>
          <cell r="U180">
            <v>1084193</v>
          </cell>
          <cell r="V180">
            <v>1229029</v>
          </cell>
          <cell r="W180">
            <v>1410029</v>
          </cell>
          <cell r="X180">
            <v>1473949</v>
          </cell>
          <cell r="Y180">
            <v>72356</v>
          </cell>
          <cell r="Z180">
            <v>212427</v>
          </cell>
          <cell r="AA180">
            <v>288478</v>
          </cell>
          <cell r="AB180">
            <v>467532</v>
          </cell>
          <cell r="AC180">
            <v>467532</v>
          </cell>
          <cell r="AD180">
            <v>769128</v>
          </cell>
          <cell r="AE180">
            <v>1045716</v>
          </cell>
          <cell r="AF180">
            <v>1264557</v>
          </cell>
          <cell r="AG180">
            <v>2135022</v>
          </cell>
          <cell r="AH180">
            <v>2289498</v>
          </cell>
          <cell r="AI180">
            <v>2299919</v>
          </cell>
          <cell r="AJ180">
            <v>2564256</v>
          </cell>
          <cell r="AK180">
            <v>53944</v>
          </cell>
          <cell r="AM180">
            <v>181020</v>
          </cell>
          <cell r="AN180">
            <v>0</v>
          </cell>
          <cell r="AO180">
            <v>172862</v>
          </cell>
          <cell r="AP180">
            <v>82470</v>
          </cell>
          <cell r="AQ180">
            <v>116421</v>
          </cell>
          <cell r="AR180">
            <v>245198</v>
          </cell>
          <cell r="AS180">
            <v>53899</v>
          </cell>
          <cell r="AT180">
            <v>55451</v>
          </cell>
          <cell r="AU180">
            <v>176872</v>
          </cell>
          <cell r="AV180">
            <v>144836</v>
          </cell>
          <cell r="AW180">
            <v>181000</v>
          </cell>
          <cell r="AX180">
            <v>63920</v>
          </cell>
          <cell r="AY180">
            <v>72356</v>
          </cell>
          <cell r="AZ180">
            <v>140071</v>
          </cell>
          <cell r="BA180">
            <v>76051</v>
          </cell>
          <cell r="BB180">
            <v>179054</v>
          </cell>
          <cell r="BC180">
            <v>0</v>
          </cell>
          <cell r="BD180">
            <v>301596</v>
          </cell>
          <cell r="BE180">
            <v>276588</v>
          </cell>
          <cell r="BF180">
            <v>218841</v>
          </cell>
          <cell r="BG180">
            <v>870465</v>
          </cell>
          <cell r="BH180">
            <v>154476</v>
          </cell>
          <cell r="BI180">
            <v>10421</v>
          </cell>
          <cell r="BJ180">
            <v>264337</v>
          </cell>
          <cell r="BK180">
            <v>53944</v>
          </cell>
        </row>
        <row r="181">
          <cell r="D181" t="str">
            <v>801101.HOUSE</v>
          </cell>
          <cell r="E181" t="str">
            <v>Salaries-House Allowance</v>
          </cell>
          <cell r="F181">
            <v>805101000</v>
          </cell>
          <cell r="G181" t="str">
            <v>Emp Salary Exp-Fixed</v>
          </cell>
          <cell r="I181" t="str">
            <v/>
          </cell>
          <cell r="K181" t="str">
            <v/>
          </cell>
          <cell r="M181">
            <v>10090</v>
          </cell>
          <cell r="N181">
            <v>28840</v>
          </cell>
          <cell r="O181">
            <v>42590</v>
          </cell>
          <cell r="P181">
            <v>42590</v>
          </cell>
          <cell r="Q181">
            <v>42590</v>
          </cell>
          <cell r="R181">
            <v>42590</v>
          </cell>
          <cell r="S181">
            <v>42590</v>
          </cell>
          <cell r="T181">
            <v>42590</v>
          </cell>
          <cell r="U181">
            <v>42590</v>
          </cell>
          <cell r="V181">
            <v>42590</v>
          </cell>
          <cell r="W181">
            <v>42590</v>
          </cell>
          <cell r="X181">
            <v>42590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M181">
            <v>10090</v>
          </cell>
          <cell r="AN181">
            <v>18750</v>
          </cell>
          <cell r="AO181">
            <v>13750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row>
        <row r="182">
          <cell r="D182" t="str">
            <v>801101.LAUN</v>
          </cell>
          <cell r="E182" t="str">
            <v>Salaries-Laundary Allowanc</v>
          </cell>
          <cell r="F182">
            <v>805101000</v>
          </cell>
          <cell r="G182" t="str">
            <v>Emp Salary Exp-Fixed</v>
          </cell>
          <cell r="I182" t="str">
            <v/>
          </cell>
          <cell r="K182" t="str">
            <v/>
          </cell>
          <cell r="M182">
            <v>900</v>
          </cell>
          <cell r="N182">
            <v>2400</v>
          </cell>
          <cell r="O182">
            <v>3500</v>
          </cell>
          <cell r="P182">
            <v>3500</v>
          </cell>
          <cell r="Q182">
            <v>3500</v>
          </cell>
          <cell r="R182">
            <v>3500</v>
          </cell>
          <cell r="S182">
            <v>3500</v>
          </cell>
          <cell r="T182">
            <v>3500</v>
          </cell>
          <cell r="U182">
            <v>3500</v>
          </cell>
          <cell r="V182">
            <v>3500</v>
          </cell>
          <cell r="W182">
            <v>3500</v>
          </cell>
          <cell r="X182">
            <v>3500</v>
          </cell>
          <cell r="Y182">
            <v>0</v>
          </cell>
          <cell r="Z182">
            <v>0</v>
          </cell>
          <cell r="AA182">
            <v>0</v>
          </cell>
          <cell r="AB182">
            <v>0</v>
          </cell>
          <cell r="AC182">
            <v>0</v>
          </cell>
          <cell r="AD182">
            <v>0</v>
          </cell>
          <cell r="AE182">
            <v>0</v>
          </cell>
          <cell r="AF182">
            <v>105</v>
          </cell>
          <cell r="AG182">
            <v>105</v>
          </cell>
          <cell r="AH182">
            <v>105</v>
          </cell>
          <cell r="AI182">
            <v>105</v>
          </cell>
          <cell r="AJ182">
            <v>105</v>
          </cell>
          <cell r="AK182">
            <v>0</v>
          </cell>
          <cell r="AM182">
            <v>900</v>
          </cell>
          <cell r="AN182">
            <v>1500</v>
          </cell>
          <cell r="AO182">
            <v>1100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105</v>
          </cell>
          <cell r="BG182">
            <v>0</v>
          </cell>
          <cell r="BH182">
            <v>0</v>
          </cell>
          <cell r="BI182">
            <v>0</v>
          </cell>
          <cell r="BJ182">
            <v>0</v>
          </cell>
          <cell r="BK182">
            <v>0</v>
          </cell>
        </row>
        <row r="183">
          <cell r="D183" t="str">
            <v>801101.LEAV</v>
          </cell>
          <cell r="E183" t="str">
            <v>Salaries-HL Compensation</v>
          </cell>
          <cell r="F183">
            <v>805101000</v>
          </cell>
          <cell r="G183" t="str">
            <v>Emp Salary Exp-Fixed</v>
          </cell>
          <cell r="I183" t="str">
            <v/>
          </cell>
          <cell r="K183" t="str">
            <v/>
          </cell>
          <cell r="M183">
            <v>87014</v>
          </cell>
          <cell r="N183">
            <v>174028</v>
          </cell>
          <cell r="O183">
            <v>261042</v>
          </cell>
          <cell r="P183">
            <v>348056</v>
          </cell>
          <cell r="Q183">
            <v>435070</v>
          </cell>
          <cell r="R183">
            <v>502595</v>
          </cell>
          <cell r="S183">
            <v>589609</v>
          </cell>
          <cell r="T183">
            <v>676623</v>
          </cell>
          <cell r="U183">
            <v>763637</v>
          </cell>
          <cell r="V183">
            <v>850651</v>
          </cell>
          <cell r="W183">
            <v>937665</v>
          </cell>
          <cell r="X183">
            <v>1721157</v>
          </cell>
          <cell r="Y183">
            <v>162253</v>
          </cell>
          <cell r="Z183">
            <v>324506</v>
          </cell>
          <cell r="AA183">
            <v>486759</v>
          </cell>
          <cell r="AB183">
            <v>649012</v>
          </cell>
          <cell r="AC183">
            <v>811265</v>
          </cell>
          <cell r="AD183">
            <v>973518</v>
          </cell>
          <cell r="AE183">
            <v>1344372.21</v>
          </cell>
          <cell r="AF183">
            <v>1506625.21</v>
          </cell>
          <cell r="AG183">
            <v>1668878.21</v>
          </cell>
          <cell r="AH183">
            <v>1831131.21</v>
          </cell>
          <cell r="AI183">
            <v>1993384.21</v>
          </cell>
          <cell r="AJ183">
            <v>3199339.21</v>
          </cell>
          <cell r="AK183">
            <v>0</v>
          </cell>
          <cell r="AM183">
            <v>87014</v>
          </cell>
          <cell r="AN183">
            <v>87014</v>
          </cell>
          <cell r="AO183">
            <v>87014</v>
          </cell>
          <cell r="AP183">
            <v>87014</v>
          </cell>
          <cell r="AQ183">
            <v>87014</v>
          </cell>
          <cell r="AR183">
            <v>67525</v>
          </cell>
          <cell r="AS183">
            <v>87014</v>
          </cell>
          <cell r="AT183">
            <v>87014</v>
          </cell>
          <cell r="AU183">
            <v>87014</v>
          </cell>
          <cell r="AV183">
            <v>87014</v>
          </cell>
          <cell r="AW183">
            <v>87014</v>
          </cell>
          <cell r="AX183">
            <v>783492</v>
          </cell>
          <cell r="AY183">
            <v>162253</v>
          </cell>
          <cell r="AZ183">
            <v>162253</v>
          </cell>
          <cell r="BA183">
            <v>162253</v>
          </cell>
          <cell r="BB183">
            <v>162253</v>
          </cell>
          <cell r="BC183">
            <v>162253</v>
          </cell>
          <cell r="BD183">
            <v>162253</v>
          </cell>
          <cell r="BE183">
            <v>370854.20999999996</v>
          </cell>
          <cell r="BF183">
            <v>162253</v>
          </cell>
          <cell r="BG183">
            <v>162253</v>
          </cell>
          <cell r="BH183">
            <v>162253</v>
          </cell>
          <cell r="BI183">
            <v>162253</v>
          </cell>
          <cell r="BJ183">
            <v>1205955</v>
          </cell>
          <cell r="BK183">
            <v>0</v>
          </cell>
        </row>
        <row r="184">
          <cell r="D184" t="str">
            <v>801101.MDBP</v>
          </cell>
          <cell r="E184" t="str">
            <v>Salaries-MD-BP</v>
          </cell>
          <cell r="F184">
            <v>805101000</v>
          </cell>
          <cell r="G184" t="str">
            <v>Emp Salary Exp-Fixed</v>
          </cell>
          <cell r="I184" t="str">
            <v/>
          </cell>
          <cell r="K184" t="str">
            <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row>
        <row r="185">
          <cell r="D185" t="str">
            <v>801101.MDPF</v>
          </cell>
          <cell r="E185" t="str">
            <v>Salaries-MD-PF</v>
          </cell>
          <cell r="F185">
            <v>805101000</v>
          </cell>
          <cell r="G185" t="str">
            <v>Emp Salary Exp-Fixed</v>
          </cell>
          <cell r="I185" t="str">
            <v/>
          </cell>
          <cell r="K185" t="str">
            <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D186" t="str">
            <v>801101.OT</v>
          </cell>
          <cell r="E186" t="str">
            <v>Salaries-Overtime</v>
          </cell>
          <cell r="F186">
            <v>805104000</v>
          </cell>
          <cell r="G186" t="str">
            <v>Salary Exp OT</v>
          </cell>
          <cell r="I186" t="str">
            <v/>
          </cell>
          <cell r="K186" t="str">
            <v/>
          </cell>
          <cell r="M186">
            <v>13455</v>
          </cell>
          <cell r="N186">
            <v>38581</v>
          </cell>
          <cell r="O186">
            <v>65079</v>
          </cell>
          <cell r="P186">
            <v>116080</v>
          </cell>
          <cell r="Q186">
            <v>184337</v>
          </cell>
          <cell r="R186">
            <v>238340</v>
          </cell>
          <cell r="S186">
            <v>329020</v>
          </cell>
          <cell r="T186">
            <v>389989</v>
          </cell>
          <cell r="U186">
            <v>515504</v>
          </cell>
          <cell r="V186">
            <v>632833</v>
          </cell>
          <cell r="W186">
            <v>702080</v>
          </cell>
          <cell r="X186">
            <v>743316</v>
          </cell>
          <cell r="Y186">
            <v>16400</v>
          </cell>
          <cell r="Z186">
            <v>34404</v>
          </cell>
          <cell r="AA186">
            <v>43449</v>
          </cell>
          <cell r="AB186">
            <v>93586</v>
          </cell>
          <cell r="AC186">
            <v>196865</v>
          </cell>
          <cell r="AD186">
            <v>297951</v>
          </cell>
          <cell r="AE186">
            <v>785225</v>
          </cell>
          <cell r="AF186">
            <v>805286</v>
          </cell>
          <cell r="AG186">
            <v>933370</v>
          </cell>
          <cell r="AH186">
            <v>1083145</v>
          </cell>
          <cell r="AI186">
            <v>1184513</v>
          </cell>
          <cell r="AJ186">
            <v>1195083</v>
          </cell>
          <cell r="AK186">
            <v>11193</v>
          </cell>
          <cell r="AM186">
            <v>13455</v>
          </cell>
          <cell r="AN186">
            <v>25126</v>
          </cell>
          <cell r="AO186">
            <v>26498</v>
          </cell>
          <cell r="AP186">
            <v>51001</v>
          </cell>
          <cell r="AQ186">
            <v>68257</v>
          </cell>
          <cell r="AR186">
            <v>54003</v>
          </cell>
          <cell r="AS186">
            <v>90680</v>
          </cell>
          <cell r="AT186">
            <v>60969</v>
          </cell>
          <cell r="AU186">
            <v>125515</v>
          </cell>
          <cell r="AV186">
            <v>117329</v>
          </cell>
          <cell r="AW186">
            <v>69247</v>
          </cell>
          <cell r="AX186">
            <v>41236</v>
          </cell>
          <cell r="AY186">
            <v>16400</v>
          </cell>
          <cell r="AZ186">
            <v>18004</v>
          </cell>
          <cell r="BA186">
            <v>9045</v>
          </cell>
          <cell r="BB186">
            <v>50137</v>
          </cell>
          <cell r="BC186">
            <v>103279</v>
          </cell>
          <cell r="BD186">
            <v>101086</v>
          </cell>
          <cell r="BE186">
            <v>487274</v>
          </cell>
          <cell r="BF186">
            <v>20061</v>
          </cell>
          <cell r="BG186">
            <v>128084</v>
          </cell>
          <cell r="BH186">
            <v>149775</v>
          </cell>
          <cell r="BI186">
            <v>101368</v>
          </cell>
          <cell r="BJ186">
            <v>10570</v>
          </cell>
          <cell r="BK186">
            <v>11193</v>
          </cell>
        </row>
        <row r="187">
          <cell r="D187" t="str">
            <v>801101.OTH</v>
          </cell>
          <cell r="E187" t="str">
            <v>Salaries-Other Allowance</v>
          </cell>
          <cell r="F187">
            <v>805101000</v>
          </cell>
          <cell r="G187" t="str">
            <v>Emp Salary Exp-Fixed</v>
          </cell>
          <cell r="I187" t="str">
            <v/>
          </cell>
          <cell r="K187" t="str">
            <v/>
          </cell>
          <cell r="M187">
            <v>3672</v>
          </cell>
          <cell r="N187">
            <v>10482</v>
          </cell>
          <cell r="O187">
            <v>15476</v>
          </cell>
          <cell r="P187">
            <v>15476</v>
          </cell>
          <cell r="Q187">
            <v>15476</v>
          </cell>
          <cell r="R187">
            <v>15476</v>
          </cell>
          <cell r="S187">
            <v>15476</v>
          </cell>
          <cell r="T187">
            <v>15476</v>
          </cell>
          <cell r="U187">
            <v>15476</v>
          </cell>
          <cell r="V187">
            <v>15476</v>
          </cell>
          <cell r="W187">
            <v>15476</v>
          </cell>
          <cell r="X187">
            <v>15476</v>
          </cell>
          <cell r="Y187">
            <v>0</v>
          </cell>
          <cell r="Z187">
            <v>0</v>
          </cell>
          <cell r="AA187">
            <v>0</v>
          </cell>
          <cell r="AB187">
            <v>0</v>
          </cell>
          <cell r="AC187">
            <v>0</v>
          </cell>
          <cell r="AD187">
            <v>0</v>
          </cell>
          <cell r="AE187">
            <v>0</v>
          </cell>
          <cell r="AF187">
            <v>2478</v>
          </cell>
          <cell r="AG187">
            <v>2478</v>
          </cell>
          <cell r="AH187">
            <v>2478</v>
          </cell>
          <cell r="AI187">
            <v>2478</v>
          </cell>
          <cell r="AJ187">
            <v>2478</v>
          </cell>
          <cell r="AK187">
            <v>0</v>
          </cell>
          <cell r="AM187">
            <v>3672</v>
          </cell>
          <cell r="AN187">
            <v>6810</v>
          </cell>
          <cell r="AO187">
            <v>4994</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2478</v>
          </cell>
          <cell r="BG187">
            <v>0</v>
          </cell>
          <cell r="BH187">
            <v>0</v>
          </cell>
          <cell r="BI187">
            <v>0</v>
          </cell>
          <cell r="BJ187">
            <v>0</v>
          </cell>
          <cell r="BK187">
            <v>0</v>
          </cell>
        </row>
        <row r="188">
          <cell r="D188" t="str">
            <v>801101.PF</v>
          </cell>
          <cell r="E188" t="str">
            <v>Salaries-Non-Barging PF</v>
          </cell>
          <cell r="F188">
            <v>805101000</v>
          </cell>
          <cell r="G188" t="str">
            <v>Emp Salary Exp-Fixed</v>
          </cell>
          <cell r="I188" t="str">
            <v/>
          </cell>
          <cell r="K188" t="str">
            <v/>
          </cell>
          <cell r="M188">
            <v>18871</v>
          </cell>
          <cell r="N188">
            <v>65784</v>
          </cell>
          <cell r="O188">
            <v>97987</v>
          </cell>
          <cell r="P188">
            <v>97987</v>
          </cell>
          <cell r="Q188">
            <v>97987</v>
          </cell>
          <cell r="R188">
            <v>97987</v>
          </cell>
          <cell r="S188">
            <v>97987</v>
          </cell>
          <cell r="T188">
            <v>130190</v>
          </cell>
          <cell r="U188">
            <v>162393</v>
          </cell>
          <cell r="V188">
            <v>194596</v>
          </cell>
          <cell r="W188">
            <v>228339</v>
          </cell>
          <cell r="X188">
            <v>264161</v>
          </cell>
          <cell r="Y188">
            <v>32973</v>
          </cell>
          <cell r="Z188">
            <v>74316</v>
          </cell>
          <cell r="AA188">
            <v>113747</v>
          </cell>
          <cell r="AB188">
            <v>147292</v>
          </cell>
          <cell r="AC188">
            <v>180075</v>
          </cell>
          <cell r="AD188">
            <v>212858</v>
          </cell>
          <cell r="AE188">
            <v>242781</v>
          </cell>
          <cell r="AF188">
            <v>278223</v>
          </cell>
          <cell r="AG188">
            <v>329964</v>
          </cell>
          <cell r="AH188">
            <v>368422</v>
          </cell>
          <cell r="AI188">
            <v>589030</v>
          </cell>
          <cell r="AJ188">
            <v>811762</v>
          </cell>
          <cell r="AK188">
            <v>226614</v>
          </cell>
          <cell r="AM188">
            <v>18871</v>
          </cell>
          <cell r="AN188">
            <v>46913</v>
          </cell>
          <cell r="AO188">
            <v>32203</v>
          </cell>
          <cell r="AP188">
            <v>0</v>
          </cell>
          <cell r="AQ188">
            <v>0</v>
          </cell>
          <cell r="AR188">
            <v>0</v>
          </cell>
          <cell r="AS188">
            <v>0</v>
          </cell>
          <cell r="AT188">
            <v>32203</v>
          </cell>
          <cell r="AU188">
            <v>32203</v>
          </cell>
          <cell r="AV188">
            <v>32203</v>
          </cell>
          <cell r="AW188">
            <v>33743</v>
          </cell>
          <cell r="AX188">
            <v>35822</v>
          </cell>
          <cell r="AY188">
            <v>32973</v>
          </cell>
          <cell r="AZ188">
            <v>41343</v>
          </cell>
          <cell r="BA188">
            <v>39431</v>
          </cell>
          <cell r="BB188">
            <v>33545</v>
          </cell>
          <cell r="BC188">
            <v>32783</v>
          </cell>
          <cell r="BD188">
            <v>32783</v>
          </cell>
          <cell r="BE188">
            <v>29923</v>
          </cell>
          <cell r="BF188">
            <v>35442</v>
          </cell>
          <cell r="BG188">
            <v>51741</v>
          </cell>
          <cell r="BH188">
            <v>38458</v>
          </cell>
          <cell r="BI188">
            <v>220608</v>
          </cell>
          <cell r="BJ188">
            <v>222732</v>
          </cell>
          <cell r="BK188">
            <v>226614</v>
          </cell>
        </row>
        <row r="189">
          <cell r="D189" t="str">
            <v>801101.QTRS</v>
          </cell>
          <cell r="E189" t="str">
            <v>Salaries-Staff Qtr</v>
          </cell>
          <cell r="F189">
            <v>805101000</v>
          </cell>
          <cell r="G189" t="str">
            <v>Emp Salary Exp-Fixed</v>
          </cell>
          <cell r="H189">
            <v>0</v>
          </cell>
          <cell r="I189" t="str">
            <v/>
          </cell>
          <cell r="J189">
            <v>0</v>
          </cell>
          <cell r="K189" t="str">
            <v/>
          </cell>
          <cell r="L189">
            <v>0</v>
          </cell>
          <cell r="M189">
            <v>0</v>
          </cell>
          <cell r="N189">
            <v>0</v>
          </cell>
          <cell r="O189">
            <v>2227279</v>
          </cell>
          <cell r="P189">
            <v>4454558</v>
          </cell>
          <cell r="Q189">
            <v>6681837</v>
          </cell>
          <cell r="R189">
            <v>6681837</v>
          </cell>
          <cell r="S189">
            <v>6681837</v>
          </cell>
          <cell r="T189">
            <v>6681837</v>
          </cell>
          <cell r="U189">
            <v>6681837</v>
          </cell>
          <cell r="V189">
            <v>0</v>
          </cell>
          <cell r="W189">
            <v>0</v>
          </cell>
          <cell r="X189">
            <v>0</v>
          </cell>
          <cell r="Y189">
            <v>0</v>
          </cell>
          <cell r="Z189">
            <v>0</v>
          </cell>
          <cell r="AA189">
            <v>0</v>
          </cell>
          <cell r="AB189">
            <v>1381000</v>
          </cell>
          <cell r="AC189">
            <v>2762000</v>
          </cell>
          <cell r="AD189">
            <v>4143000</v>
          </cell>
          <cell r="AE189">
            <v>5524000</v>
          </cell>
          <cell r="AF189">
            <v>5524000</v>
          </cell>
          <cell r="AG189">
            <v>5524000</v>
          </cell>
          <cell r="AH189">
            <v>5524000</v>
          </cell>
          <cell r="AI189">
            <v>5524000</v>
          </cell>
          <cell r="AJ189">
            <v>5524000</v>
          </cell>
          <cell r="AK189">
            <v>0</v>
          </cell>
          <cell r="AM189">
            <v>0</v>
          </cell>
          <cell r="AN189">
            <v>0</v>
          </cell>
          <cell r="AO189">
            <v>2227279</v>
          </cell>
          <cell r="AP189">
            <v>2227279</v>
          </cell>
          <cell r="AQ189">
            <v>2227279</v>
          </cell>
          <cell r="AR189">
            <v>0</v>
          </cell>
          <cell r="AS189">
            <v>0</v>
          </cell>
          <cell r="AT189">
            <v>0</v>
          </cell>
          <cell r="AU189">
            <v>0</v>
          </cell>
          <cell r="AV189">
            <v>-6681837</v>
          </cell>
          <cell r="AW189">
            <v>0</v>
          </cell>
          <cell r="AX189">
            <v>0</v>
          </cell>
          <cell r="AY189">
            <v>0</v>
          </cell>
          <cell r="AZ189">
            <v>0</v>
          </cell>
          <cell r="BA189">
            <v>0</v>
          </cell>
          <cell r="BB189">
            <v>1381000</v>
          </cell>
          <cell r="BC189">
            <v>1381000</v>
          </cell>
          <cell r="BD189">
            <v>1381000</v>
          </cell>
          <cell r="BE189">
            <v>1381000</v>
          </cell>
          <cell r="BF189">
            <v>0</v>
          </cell>
          <cell r="BG189">
            <v>0</v>
          </cell>
          <cell r="BH189">
            <v>0</v>
          </cell>
          <cell r="BI189">
            <v>0</v>
          </cell>
          <cell r="BJ189">
            <v>0</v>
          </cell>
          <cell r="BK189">
            <v>0</v>
          </cell>
        </row>
        <row r="190">
          <cell r="D190" t="str">
            <v>801101.SAL</v>
          </cell>
          <cell r="E190" t="str">
            <v>Salaries-MD-Basic</v>
          </cell>
          <cell r="F190">
            <v>805101000</v>
          </cell>
          <cell r="G190" t="str">
            <v>Emp Salary Exp-Fixed</v>
          </cell>
          <cell r="I190" t="str">
            <v/>
          </cell>
          <cell r="K190" t="str">
            <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row>
        <row r="191">
          <cell r="D191" t="str">
            <v>801101.TEA</v>
          </cell>
          <cell r="E191" t="str">
            <v>Salaries-Tea &amp; Conveyance</v>
          </cell>
          <cell r="F191">
            <v>805101000</v>
          </cell>
          <cell r="G191" t="str">
            <v>Emp Salary Exp-Fixed</v>
          </cell>
          <cell r="I191" t="str">
            <v/>
          </cell>
          <cell r="K191" t="str">
            <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37800</v>
          </cell>
          <cell r="AK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37800</v>
          </cell>
          <cell r="BK191">
            <v>0</v>
          </cell>
        </row>
        <row r="192">
          <cell r="D192" t="str">
            <v>801101.SHIFT</v>
          </cell>
          <cell r="E192" t="str">
            <v>Shift &amp; Fooding:Non Bargan</v>
          </cell>
          <cell r="F192">
            <v>805101000</v>
          </cell>
          <cell r="G192" t="str">
            <v>Emp Salary Exp-Fixed</v>
          </cell>
          <cell r="I192" t="str">
            <v/>
          </cell>
          <cell r="K192" t="str">
            <v/>
          </cell>
          <cell r="M192">
            <v>0</v>
          </cell>
          <cell r="N192">
            <v>3510</v>
          </cell>
          <cell r="O192">
            <v>6500</v>
          </cell>
          <cell r="P192">
            <v>12870</v>
          </cell>
          <cell r="Q192">
            <v>19680</v>
          </cell>
          <cell r="R192">
            <v>26000</v>
          </cell>
          <cell r="S192">
            <v>39140</v>
          </cell>
          <cell r="T192">
            <v>41450</v>
          </cell>
          <cell r="U192">
            <v>49360</v>
          </cell>
          <cell r="V192">
            <v>57720</v>
          </cell>
          <cell r="W192">
            <v>63535</v>
          </cell>
          <cell r="X192">
            <v>72020</v>
          </cell>
          <cell r="Y192">
            <v>0</v>
          </cell>
          <cell r="Z192">
            <v>1890</v>
          </cell>
          <cell r="AA192">
            <v>5870</v>
          </cell>
          <cell r="AB192">
            <v>12010</v>
          </cell>
          <cell r="AC192">
            <v>20460</v>
          </cell>
          <cell r="AD192">
            <v>29815</v>
          </cell>
          <cell r="AE192">
            <v>46230</v>
          </cell>
          <cell r="AF192">
            <v>50740</v>
          </cell>
          <cell r="AG192">
            <v>61100</v>
          </cell>
          <cell r="AH192">
            <v>74625</v>
          </cell>
          <cell r="AI192">
            <v>84055</v>
          </cell>
          <cell r="AJ192">
            <v>90900</v>
          </cell>
          <cell r="AK192">
            <v>8270</v>
          </cell>
          <cell r="AM192">
            <v>0</v>
          </cell>
          <cell r="AN192">
            <v>3510</v>
          </cell>
          <cell r="AO192">
            <v>2990</v>
          </cell>
          <cell r="AP192">
            <v>6370</v>
          </cell>
          <cell r="AQ192">
            <v>6810</v>
          </cell>
          <cell r="AR192">
            <v>6320</v>
          </cell>
          <cell r="AS192">
            <v>13140</v>
          </cell>
          <cell r="AT192">
            <v>2310</v>
          </cell>
          <cell r="AU192">
            <v>7910</v>
          </cell>
          <cell r="AV192">
            <v>8360</v>
          </cell>
          <cell r="AW192">
            <v>5815</v>
          </cell>
          <cell r="AX192">
            <v>8485</v>
          </cell>
          <cell r="AY192">
            <v>0</v>
          </cell>
          <cell r="AZ192">
            <v>1890</v>
          </cell>
          <cell r="BA192">
            <v>3980</v>
          </cell>
          <cell r="BB192">
            <v>6140</v>
          </cell>
          <cell r="BC192">
            <v>8450</v>
          </cell>
          <cell r="BD192">
            <v>9355</v>
          </cell>
          <cell r="BE192">
            <v>16415</v>
          </cell>
          <cell r="BF192">
            <v>4510</v>
          </cell>
          <cell r="BG192">
            <v>10360</v>
          </cell>
          <cell r="BH192">
            <v>13525</v>
          </cell>
          <cell r="BI192">
            <v>9430</v>
          </cell>
          <cell r="BJ192">
            <v>6845</v>
          </cell>
          <cell r="BK192">
            <v>8270</v>
          </cell>
        </row>
        <row r="193">
          <cell r="D193" t="str">
            <v>801101.WAGE</v>
          </cell>
          <cell r="E193" t="str">
            <v>Wages</v>
          </cell>
          <cell r="F193">
            <v>805101000</v>
          </cell>
          <cell r="G193" t="str">
            <v>Emp Salary Exp-Fixed</v>
          </cell>
          <cell r="I193" t="str">
            <v/>
          </cell>
          <cell r="K193" t="str">
            <v/>
          </cell>
          <cell r="M193">
            <v>40000</v>
          </cell>
          <cell r="N193">
            <v>148640</v>
          </cell>
          <cell r="O193">
            <v>510864</v>
          </cell>
          <cell r="P193">
            <v>1237835</v>
          </cell>
          <cell r="Q193">
            <v>2274701.4700000002</v>
          </cell>
          <cell r="R193">
            <v>3124047.47</v>
          </cell>
          <cell r="S193">
            <v>3887894.47</v>
          </cell>
          <cell r="T193">
            <v>4612820.97</v>
          </cell>
          <cell r="U193">
            <v>6320069.9699999997</v>
          </cell>
          <cell r="V193">
            <v>7265086.9699999997</v>
          </cell>
          <cell r="W193">
            <v>7733039.4699999997</v>
          </cell>
          <cell r="X193">
            <v>8017793.9699999997</v>
          </cell>
          <cell r="Y193">
            <v>269249</v>
          </cell>
          <cell r="Z193">
            <v>839178.5</v>
          </cell>
          <cell r="AA193">
            <v>1937455.5</v>
          </cell>
          <cell r="AB193">
            <v>3290700.5</v>
          </cell>
          <cell r="AC193">
            <v>5088196</v>
          </cell>
          <cell r="AD193">
            <v>7363522.5</v>
          </cell>
          <cell r="AE193">
            <v>8885781.4000000004</v>
          </cell>
          <cell r="AF193">
            <v>10071536.550000001</v>
          </cell>
          <cell r="AG193">
            <v>11929167.050000001</v>
          </cell>
          <cell r="AH193">
            <v>14289877.050000001</v>
          </cell>
          <cell r="AI193">
            <v>14293081.050000001</v>
          </cell>
          <cell r="AJ193">
            <v>14379273.34</v>
          </cell>
          <cell r="AK193">
            <v>995957.9</v>
          </cell>
          <cell r="AM193">
            <v>40000</v>
          </cell>
          <cell r="AN193">
            <v>108640</v>
          </cell>
          <cell r="AO193">
            <v>362224</v>
          </cell>
          <cell r="AP193">
            <v>726971</v>
          </cell>
          <cell r="AQ193">
            <v>1036866.4700000002</v>
          </cell>
          <cell r="AR193">
            <v>849346</v>
          </cell>
          <cell r="AS193">
            <v>763847</v>
          </cell>
          <cell r="AT193">
            <v>724926.49999999953</v>
          </cell>
          <cell r="AU193">
            <v>1707249</v>
          </cell>
          <cell r="AV193">
            <v>945017</v>
          </cell>
          <cell r="AW193">
            <v>467952.5</v>
          </cell>
          <cell r="AX193">
            <v>284754.5</v>
          </cell>
          <cell r="AY193">
            <v>269249</v>
          </cell>
          <cell r="AZ193">
            <v>569929.5</v>
          </cell>
          <cell r="BA193">
            <v>1098277</v>
          </cell>
          <cell r="BB193">
            <v>1353245</v>
          </cell>
          <cell r="BC193">
            <v>1797495.5</v>
          </cell>
          <cell r="BD193">
            <v>2275326.5</v>
          </cell>
          <cell r="BE193">
            <v>1522258.9000000004</v>
          </cell>
          <cell r="BF193">
            <v>1185755.1500000004</v>
          </cell>
          <cell r="BG193">
            <v>1857630.5</v>
          </cell>
          <cell r="BH193">
            <v>2360710</v>
          </cell>
          <cell r="BI193">
            <v>3204</v>
          </cell>
          <cell r="BJ193">
            <v>86192.289999999106</v>
          </cell>
          <cell r="BK193">
            <v>995957.9</v>
          </cell>
        </row>
        <row r="194">
          <cell r="D194" t="str">
            <v>801102.BASIC</v>
          </cell>
          <cell r="E194" t="str">
            <v>Basic: Bargaining</v>
          </cell>
          <cell r="F194">
            <v>805101000</v>
          </cell>
          <cell r="G194" t="str">
            <v>Emp Salary Exp-Fixed</v>
          </cell>
          <cell r="I194" t="str">
            <v/>
          </cell>
          <cell r="K194" t="str">
            <v/>
          </cell>
          <cell r="M194">
            <v>2756208</v>
          </cell>
          <cell r="N194">
            <v>5498424</v>
          </cell>
          <cell r="O194">
            <v>9319473</v>
          </cell>
          <cell r="P194">
            <v>12224418</v>
          </cell>
          <cell r="Q194">
            <v>15222956</v>
          </cell>
          <cell r="R194">
            <v>17978631</v>
          </cell>
          <cell r="S194">
            <v>20878086</v>
          </cell>
          <cell r="T194">
            <v>24139791</v>
          </cell>
          <cell r="U194">
            <v>27860260</v>
          </cell>
          <cell r="V194">
            <v>31019438</v>
          </cell>
          <cell r="W194">
            <v>34130396</v>
          </cell>
          <cell r="X194">
            <v>37259254</v>
          </cell>
          <cell r="Y194">
            <v>3281351</v>
          </cell>
          <cell r="Z194">
            <v>6531708</v>
          </cell>
          <cell r="AA194">
            <v>9787117</v>
          </cell>
          <cell r="AB194">
            <v>13184784</v>
          </cell>
          <cell r="AC194">
            <v>16782616</v>
          </cell>
          <cell r="AD194">
            <v>20087929</v>
          </cell>
          <cell r="AE194">
            <v>23554862</v>
          </cell>
          <cell r="AF194">
            <v>27126550</v>
          </cell>
          <cell r="AG194">
            <v>30774471</v>
          </cell>
          <cell r="AH194">
            <v>34229150</v>
          </cell>
          <cell r="AI194">
            <v>37707113</v>
          </cell>
          <cell r="AJ194">
            <v>41110558</v>
          </cell>
          <cell r="AK194">
            <v>4775263</v>
          </cell>
          <cell r="AM194">
            <v>2756208</v>
          </cell>
          <cell r="AN194">
            <v>2742216</v>
          </cell>
          <cell r="AO194">
            <v>3821049</v>
          </cell>
          <cell r="AP194">
            <v>2904945</v>
          </cell>
          <cell r="AQ194">
            <v>2998538</v>
          </cell>
          <cell r="AR194">
            <v>2755675</v>
          </cell>
          <cell r="AS194">
            <v>2899455</v>
          </cell>
          <cell r="AT194">
            <v>3261705</v>
          </cell>
          <cell r="AU194">
            <v>3720469</v>
          </cell>
          <cell r="AV194">
            <v>3159178</v>
          </cell>
          <cell r="AW194">
            <v>3110958</v>
          </cell>
          <cell r="AX194">
            <v>3128858</v>
          </cell>
          <cell r="AY194">
            <v>3281351</v>
          </cell>
          <cell r="AZ194">
            <v>3250357</v>
          </cell>
          <cell r="BA194">
            <v>3255409</v>
          </cell>
          <cell r="BB194">
            <v>3397667</v>
          </cell>
          <cell r="BC194">
            <v>3597832</v>
          </cell>
          <cell r="BD194">
            <v>3305313</v>
          </cell>
          <cell r="BE194">
            <v>3466933</v>
          </cell>
          <cell r="BF194">
            <v>3571688</v>
          </cell>
          <cell r="BG194">
            <v>3647921</v>
          </cell>
          <cell r="BH194">
            <v>3454679</v>
          </cell>
          <cell r="BI194">
            <v>3477963</v>
          </cell>
          <cell r="BJ194">
            <v>3403445</v>
          </cell>
          <cell r="BK194">
            <v>4775263</v>
          </cell>
        </row>
        <row r="195">
          <cell r="D195" t="str">
            <v>801102.DA</v>
          </cell>
          <cell r="E195" t="str">
            <v>Dearness Allowance: Bargai</v>
          </cell>
          <cell r="F195">
            <v>805101000</v>
          </cell>
          <cell r="G195" t="str">
            <v>Emp Salary Exp-Fixed</v>
          </cell>
          <cell r="I195" t="str">
            <v/>
          </cell>
          <cell r="K195" t="str">
            <v/>
          </cell>
          <cell r="M195">
            <v>620678</v>
          </cell>
          <cell r="N195">
            <v>1238378</v>
          </cell>
          <cell r="O195">
            <v>1848978</v>
          </cell>
          <cell r="P195">
            <v>2468178</v>
          </cell>
          <cell r="Q195">
            <v>3077713</v>
          </cell>
          <cell r="R195">
            <v>3690207</v>
          </cell>
          <cell r="S195">
            <v>4293707</v>
          </cell>
          <cell r="T195">
            <v>4897207</v>
          </cell>
          <cell r="U195">
            <v>5504257</v>
          </cell>
          <cell r="V195">
            <v>6117579</v>
          </cell>
          <cell r="W195">
            <v>6722830</v>
          </cell>
          <cell r="X195">
            <v>7334022</v>
          </cell>
          <cell r="Y195">
            <v>607878</v>
          </cell>
          <cell r="Z195">
            <v>1207828</v>
          </cell>
          <cell r="AA195">
            <v>1815824</v>
          </cell>
          <cell r="AB195">
            <v>2595524</v>
          </cell>
          <cell r="AC195">
            <v>3306826</v>
          </cell>
          <cell r="AD195">
            <v>4012566</v>
          </cell>
          <cell r="AE195">
            <v>4699373</v>
          </cell>
          <cell r="AF195">
            <v>5395173</v>
          </cell>
          <cell r="AG195">
            <v>6094523</v>
          </cell>
          <cell r="AH195">
            <v>6799553</v>
          </cell>
          <cell r="AI195">
            <v>7514251</v>
          </cell>
          <cell r="AJ195">
            <v>8224251</v>
          </cell>
          <cell r="AK195">
            <v>791650</v>
          </cell>
          <cell r="AM195">
            <v>620678</v>
          </cell>
          <cell r="AN195">
            <v>617700</v>
          </cell>
          <cell r="AO195">
            <v>610600</v>
          </cell>
          <cell r="AP195">
            <v>619200</v>
          </cell>
          <cell r="AQ195">
            <v>609535</v>
          </cell>
          <cell r="AR195">
            <v>612494</v>
          </cell>
          <cell r="AS195">
            <v>603500</v>
          </cell>
          <cell r="AT195">
            <v>603500</v>
          </cell>
          <cell r="AU195">
            <v>607050</v>
          </cell>
          <cell r="AV195">
            <v>613322</v>
          </cell>
          <cell r="AW195">
            <v>605251</v>
          </cell>
          <cell r="AX195">
            <v>611192</v>
          </cell>
          <cell r="AY195">
            <v>607878</v>
          </cell>
          <cell r="AZ195">
            <v>599950</v>
          </cell>
          <cell r="BA195">
            <v>607996</v>
          </cell>
          <cell r="BB195">
            <v>779700</v>
          </cell>
          <cell r="BC195">
            <v>711302</v>
          </cell>
          <cell r="BD195">
            <v>705740</v>
          </cell>
          <cell r="BE195">
            <v>686807</v>
          </cell>
          <cell r="BF195">
            <v>695800</v>
          </cell>
          <cell r="BG195">
            <v>699350</v>
          </cell>
          <cell r="BH195">
            <v>705030</v>
          </cell>
          <cell r="BI195">
            <v>714698</v>
          </cell>
          <cell r="BJ195">
            <v>710000</v>
          </cell>
          <cell r="BK195">
            <v>791650</v>
          </cell>
        </row>
        <row r="196">
          <cell r="D196" t="str">
            <v>801102.DASE</v>
          </cell>
          <cell r="E196" t="str">
            <v>Dashain-Expenses: Bargaini</v>
          </cell>
          <cell r="F196">
            <v>805101000</v>
          </cell>
          <cell r="G196" t="str">
            <v>Emp Salary Exp-Fixed</v>
          </cell>
          <cell r="I196" t="str">
            <v/>
          </cell>
          <cell r="K196" t="str">
            <v/>
          </cell>
          <cell r="M196">
            <v>335373</v>
          </cell>
          <cell r="N196">
            <v>670746</v>
          </cell>
          <cell r="O196">
            <v>1006119</v>
          </cell>
          <cell r="P196">
            <v>1341492</v>
          </cell>
          <cell r="Q196">
            <v>1676865</v>
          </cell>
          <cell r="R196">
            <v>2102270</v>
          </cell>
          <cell r="S196">
            <v>2515542</v>
          </cell>
          <cell r="T196">
            <v>3047813</v>
          </cell>
          <cell r="U196">
            <v>2818279</v>
          </cell>
          <cell r="V196">
            <v>2827279</v>
          </cell>
          <cell r="W196">
            <v>2827279</v>
          </cell>
          <cell r="X196">
            <v>2827279</v>
          </cell>
          <cell r="Y196">
            <v>418560</v>
          </cell>
          <cell r="Z196">
            <v>837120</v>
          </cell>
          <cell r="AA196">
            <v>1255680</v>
          </cell>
          <cell r="AB196">
            <v>1674240</v>
          </cell>
          <cell r="AC196">
            <v>2092800</v>
          </cell>
          <cell r="AD196">
            <v>2503846</v>
          </cell>
          <cell r="AE196">
            <v>2914892</v>
          </cell>
          <cell r="AF196">
            <v>3325938</v>
          </cell>
          <cell r="AG196">
            <v>3251533</v>
          </cell>
          <cell r="AH196">
            <v>3251533</v>
          </cell>
          <cell r="AI196">
            <v>3251533</v>
          </cell>
          <cell r="AJ196">
            <v>3251533</v>
          </cell>
          <cell r="AK196">
            <v>680827</v>
          </cell>
          <cell r="AM196">
            <v>335373</v>
          </cell>
          <cell r="AN196">
            <v>335373</v>
          </cell>
          <cell r="AO196">
            <v>335373</v>
          </cell>
          <cell r="AP196">
            <v>335373</v>
          </cell>
          <cell r="AQ196">
            <v>335373</v>
          </cell>
          <cell r="AR196">
            <v>425405</v>
          </cell>
          <cell r="AS196">
            <v>413272</v>
          </cell>
          <cell r="AT196">
            <v>532271</v>
          </cell>
          <cell r="AU196">
            <v>-229534</v>
          </cell>
          <cell r="AV196">
            <v>9000</v>
          </cell>
          <cell r="AW196">
            <v>0</v>
          </cell>
          <cell r="AX196">
            <v>0</v>
          </cell>
          <cell r="AY196">
            <v>418560</v>
          </cell>
          <cell r="AZ196">
            <v>418560</v>
          </cell>
          <cell r="BA196">
            <v>418560</v>
          </cell>
          <cell r="BB196">
            <v>418560</v>
          </cell>
          <cell r="BC196">
            <v>418560</v>
          </cell>
          <cell r="BD196">
            <v>411046</v>
          </cell>
          <cell r="BE196">
            <v>411046</v>
          </cell>
          <cell r="BF196">
            <v>411046</v>
          </cell>
          <cell r="BG196">
            <v>-74405</v>
          </cell>
          <cell r="BH196">
            <v>0</v>
          </cell>
          <cell r="BI196">
            <v>0</v>
          </cell>
          <cell r="BJ196">
            <v>0</v>
          </cell>
          <cell r="BK196">
            <v>680827</v>
          </cell>
        </row>
        <row r="197">
          <cell r="D197" t="str">
            <v>801102.FIELD</v>
          </cell>
          <cell r="E197" t="str">
            <v>Field Allow: Bargain</v>
          </cell>
          <cell r="F197">
            <v>805101000</v>
          </cell>
          <cell r="G197" t="str">
            <v>Emp Salary Exp-Fixed</v>
          </cell>
          <cell r="I197" t="str">
            <v/>
          </cell>
          <cell r="K197" t="str">
            <v/>
          </cell>
          <cell r="M197">
            <v>292130</v>
          </cell>
          <cell r="N197">
            <v>292130</v>
          </cell>
          <cell r="O197">
            <v>586180</v>
          </cell>
          <cell r="P197">
            <v>706110</v>
          </cell>
          <cell r="Q197">
            <v>814320</v>
          </cell>
          <cell r="R197">
            <v>1050555</v>
          </cell>
          <cell r="S197">
            <v>1078965</v>
          </cell>
          <cell r="T197">
            <v>1217280</v>
          </cell>
          <cell r="U197">
            <v>1518310</v>
          </cell>
          <cell r="V197">
            <v>1719910</v>
          </cell>
          <cell r="W197">
            <v>2060910</v>
          </cell>
          <cell r="X197">
            <v>2210860</v>
          </cell>
          <cell r="Y197">
            <v>200000</v>
          </cell>
          <cell r="Z197">
            <v>340000</v>
          </cell>
          <cell r="AA197">
            <v>696854</v>
          </cell>
          <cell r="AB197">
            <v>820875</v>
          </cell>
          <cell r="AC197">
            <v>1220875</v>
          </cell>
          <cell r="AD197">
            <v>1658025</v>
          </cell>
          <cell r="AE197">
            <v>1535025</v>
          </cell>
          <cell r="AF197">
            <v>1872075</v>
          </cell>
          <cell r="AG197">
            <v>2662961</v>
          </cell>
          <cell r="AH197">
            <v>3094161</v>
          </cell>
          <cell r="AI197">
            <v>3094161</v>
          </cell>
          <cell r="AJ197">
            <v>3299673</v>
          </cell>
          <cell r="AK197">
            <v>195650</v>
          </cell>
          <cell r="AM197">
            <v>292130</v>
          </cell>
          <cell r="AN197">
            <v>0</v>
          </cell>
          <cell r="AO197">
            <v>294050</v>
          </cell>
          <cell r="AP197">
            <v>119930</v>
          </cell>
          <cell r="AQ197">
            <v>108210</v>
          </cell>
          <cell r="AR197">
            <v>236235</v>
          </cell>
          <cell r="AS197">
            <v>28410</v>
          </cell>
          <cell r="AT197">
            <v>138315</v>
          </cell>
          <cell r="AU197">
            <v>301030</v>
          </cell>
          <cell r="AV197">
            <v>201600</v>
          </cell>
          <cell r="AW197">
            <v>341000</v>
          </cell>
          <cell r="AX197">
            <v>149950</v>
          </cell>
          <cell r="AY197">
            <v>200000</v>
          </cell>
          <cell r="AZ197">
            <v>140000</v>
          </cell>
          <cell r="BA197">
            <v>356854</v>
          </cell>
          <cell r="BB197">
            <v>124021</v>
          </cell>
          <cell r="BC197">
            <v>400000</v>
          </cell>
          <cell r="BD197">
            <v>437150</v>
          </cell>
          <cell r="BE197">
            <v>-123000</v>
          </cell>
          <cell r="BF197">
            <v>337050</v>
          </cell>
          <cell r="BG197">
            <v>790886</v>
          </cell>
          <cell r="BH197">
            <v>431200</v>
          </cell>
          <cell r="BI197">
            <v>0</v>
          </cell>
          <cell r="BJ197">
            <v>205512</v>
          </cell>
          <cell r="BK197">
            <v>195650</v>
          </cell>
        </row>
        <row r="198">
          <cell r="D198" t="str">
            <v>801102.HOUSE</v>
          </cell>
          <cell r="E198" t="str">
            <v>House Allowance: Bargainin</v>
          </cell>
          <cell r="F198">
            <v>805101000</v>
          </cell>
          <cell r="G198" t="str">
            <v>Emp Salary Exp-Fixed</v>
          </cell>
          <cell r="I198" t="str">
            <v/>
          </cell>
          <cell r="K198" t="str">
            <v/>
          </cell>
          <cell r="M198">
            <v>156668</v>
          </cell>
          <cell r="N198">
            <v>312548</v>
          </cell>
          <cell r="O198">
            <v>547828</v>
          </cell>
          <cell r="P198">
            <v>732216</v>
          </cell>
          <cell r="Q198">
            <v>913874</v>
          </cell>
          <cell r="R198">
            <v>1107689</v>
          </cell>
          <cell r="S198">
            <v>1288899</v>
          </cell>
          <cell r="T198">
            <v>1534276</v>
          </cell>
          <cell r="U198">
            <v>1740326</v>
          </cell>
          <cell r="V198">
            <v>1948585</v>
          </cell>
          <cell r="W198">
            <v>2154189</v>
          </cell>
          <cell r="X198">
            <v>2361766</v>
          </cell>
          <cell r="Y198">
            <v>205669</v>
          </cell>
          <cell r="Z198">
            <v>408609</v>
          </cell>
          <cell r="AA198">
            <v>614317</v>
          </cell>
          <cell r="AB198">
            <v>872073</v>
          </cell>
          <cell r="AC198">
            <v>1111990</v>
          </cell>
          <cell r="AD198">
            <v>1349502</v>
          </cell>
          <cell r="AE198">
            <v>1580098</v>
          </cell>
          <cell r="AF198">
            <v>1829128</v>
          </cell>
          <cell r="AG198">
            <v>2065678</v>
          </cell>
          <cell r="AH198">
            <v>2304422</v>
          </cell>
          <cell r="AI198">
            <v>2546546</v>
          </cell>
          <cell r="AJ198">
            <v>2787036</v>
          </cell>
          <cell r="AK198">
            <v>262630</v>
          </cell>
          <cell r="AM198">
            <v>156668</v>
          </cell>
          <cell r="AN198">
            <v>155880</v>
          </cell>
          <cell r="AO198">
            <v>235280</v>
          </cell>
          <cell r="AP198">
            <v>184388</v>
          </cell>
          <cell r="AQ198">
            <v>181658</v>
          </cell>
          <cell r="AR198">
            <v>193815</v>
          </cell>
          <cell r="AS198">
            <v>181210</v>
          </cell>
          <cell r="AT198">
            <v>245377</v>
          </cell>
          <cell r="AU198">
            <v>206050</v>
          </cell>
          <cell r="AV198">
            <v>208259</v>
          </cell>
          <cell r="AW198">
            <v>205604</v>
          </cell>
          <cell r="AX198">
            <v>207577</v>
          </cell>
          <cell r="AY198">
            <v>205669</v>
          </cell>
          <cell r="AZ198">
            <v>202940</v>
          </cell>
          <cell r="BA198">
            <v>205708</v>
          </cell>
          <cell r="BB198">
            <v>257756</v>
          </cell>
          <cell r="BC198">
            <v>239917</v>
          </cell>
          <cell r="BD198">
            <v>237512</v>
          </cell>
          <cell r="BE198">
            <v>230596</v>
          </cell>
          <cell r="BF198">
            <v>249030</v>
          </cell>
          <cell r="BG198">
            <v>236550</v>
          </cell>
          <cell r="BH198">
            <v>238744</v>
          </cell>
          <cell r="BI198">
            <v>242124</v>
          </cell>
          <cell r="BJ198">
            <v>240490</v>
          </cell>
          <cell r="BK198">
            <v>262630</v>
          </cell>
        </row>
        <row r="199">
          <cell r="D199" t="str">
            <v>801102.LAUN</v>
          </cell>
          <cell r="E199" t="str">
            <v>Laundary Alloance: Bargain</v>
          </cell>
          <cell r="F199">
            <v>805101000</v>
          </cell>
          <cell r="G199" t="str">
            <v>Emp Salary Exp-Fixed</v>
          </cell>
          <cell r="I199" t="str">
            <v/>
          </cell>
          <cell r="K199" t="str">
            <v/>
          </cell>
          <cell r="M199">
            <v>15131</v>
          </cell>
          <cell r="N199">
            <v>30191</v>
          </cell>
          <cell r="O199">
            <v>370201</v>
          </cell>
          <cell r="P199">
            <v>496752</v>
          </cell>
          <cell r="Q199">
            <v>621726</v>
          </cell>
          <cell r="R199">
            <v>754570</v>
          </cell>
          <cell r="S199">
            <v>878105</v>
          </cell>
          <cell r="T199">
            <v>1001640</v>
          </cell>
          <cell r="U199">
            <v>1125900</v>
          </cell>
          <cell r="V199">
            <v>1251441</v>
          </cell>
          <cell r="W199">
            <v>1375334</v>
          </cell>
          <cell r="X199">
            <v>1500440</v>
          </cell>
          <cell r="Y199">
            <v>124415</v>
          </cell>
          <cell r="Z199">
            <v>247210</v>
          </cell>
          <cell r="AA199">
            <v>371663</v>
          </cell>
          <cell r="AB199">
            <v>531200</v>
          </cell>
          <cell r="AC199">
            <v>676816</v>
          </cell>
          <cell r="AD199">
            <v>821246</v>
          </cell>
          <cell r="AE199">
            <v>961779</v>
          </cell>
          <cell r="AF199">
            <v>1091189</v>
          </cell>
          <cell r="AG199">
            <v>1234359</v>
          </cell>
          <cell r="AH199">
            <v>1378704</v>
          </cell>
          <cell r="AI199">
            <v>1525009</v>
          </cell>
          <cell r="AJ199">
            <v>1670354</v>
          </cell>
          <cell r="AK199">
            <v>161993</v>
          </cell>
          <cell r="AM199">
            <v>15131</v>
          </cell>
          <cell r="AN199">
            <v>15060</v>
          </cell>
          <cell r="AO199">
            <v>340010</v>
          </cell>
          <cell r="AP199">
            <v>126551</v>
          </cell>
          <cell r="AQ199">
            <v>124974</v>
          </cell>
          <cell r="AR199">
            <v>132844</v>
          </cell>
          <cell r="AS199">
            <v>123535</v>
          </cell>
          <cell r="AT199">
            <v>123535</v>
          </cell>
          <cell r="AU199">
            <v>124260</v>
          </cell>
          <cell r="AV199">
            <v>125541</v>
          </cell>
          <cell r="AW199">
            <v>123893</v>
          </cell>
          <cell r="AX199">
            <v>125106</v>
          </cell>
          <cell r="AY199">
            <v>124415</v>
          </cell>
          <cell r="AZ199">
            <v>122795</v>
          </cell>
          <cell r="BA199">
            <v>124453</v>
          </cell>
          <cell r="BB199">
            <v>159537</v>
          </cell>
          <cell r="BC199">
            <v>145616</v>
          </cell>
          <cell r="BD199">
            <v>144430</v>
          </cell>
          <cell r="BE199">
            <v>140533</v>
          </cell>
          <cell r="BF199">
            <v>129410</v>
          </cell>
          <cell r="BG199">
            <v>143170</v>
          </cell>
          <cell r="BH199">
            <v>144345</v>
          </cell>
          <cell r="BI199">
            <v>146305</v>
          </cell>
          <cell r="BJ199">
            <v>145345</v>
          </cell>
          <cell r="BK199">
            <v>161993</v>
          </cell>
        </row>
        <row r="200">
          <cell r="D200" t="str">
            <v>801102.LEAV</v>
          </cell>
          <cell r="E200" t="str">
            <v>Home Leave: Bargaining</v>
          </cell>
          <cell r="F200">
            <v>805101000</v>
          </cell>
          <cell r="G200" t="str">
            <v>Emp Salary Exp-Fixed</v>
          </cell>
          <cell r="I200" t="str">
            <v/>
          </cell>
          <cell r="K200" t="str">
            <v/>
          </cell>
          <cell r="M200">
            <v>197397</v>
          </cell>
          <cell r="N200">
            <v>394794</v>
          </cell>
          <cell r="O200">
            <v>592191</v>
          </cell>
          <cell r="P200">
            <v>789588</v>
          </cell>
          <cell r="Q200">
            <v>986985</v>
          </cell>
          <cell r="R200">
            <v>1409707</v>
          </cell>
          <cell r="S200">
            <v>1607104</v>
          </cell>
          <cell r="T200">
            <v>1804501</v>
          </cell>
          <cell r="U200">
            <v>2001898</v>
          </cell>
          <cell r="V200">
            <v>2199295</v>
          </cell>
          <cell r="W200">
            <v>2399121</v>
          </cell>
          <cell r="X200">
            <v>2769584</v>
          </cell>
          <cell r="Y200">
            <v>228543</v>
          </cell>
          <cell r="Z200">
            <v>457086</v>
          </cell>
          <cell r="AA200">
            <v>685629</v>
          </cell>
          <cell r="AB200">
            <v>949173</v>
          </cell>
          <cell r="AC200">
            <v>1177716</v>
          </cell>
          <cell r="AD200">
            <v>1406259</v>
          </cell>
          <cell r="AE200">
            <v>1634802</v>
          </cell>
          <cell r="AF200">
            <v>1863345</v>
          </cell>
          <cell r="AG200">
            <v>2091888</v>
          </cell>
          <cell r="AH200">
            <v>2320431</v>
          </cell>
          <cell r="AI200">
            <v>2548974</v>
          </cell>
          <cell r="AJ200">
            <v>3433650</v>
          </cell>
          <cell r="AK200">
            <v>850962.58</v>
          </cell>
          <cell r="AM200">
            <v>197397</v>
          </cell>
          <cell r="AN200">
            <v>197397</v>
          </cell>
          <cell r="AO200">
            <v>197397</v>
          </cell>
          <cell r="AP200">
            <v>197397</v>
          </cell>
          <cell r="AQ200">
            <v>197397</v>
          </cell>
          <cell r="AR200">
            <v>422722</v>
          </cell>
          <cell r="AS200">
            <v>197397</v>
          </cell>
          <cell r="AT200">
            <v>197397</v>
          </cell>
          <cell r="AU200">
            <v>197397</v>
          </cell>
          <cell r="AV200">
            <v>197397</v>
          </cell>
          <cell r="AW200">
            <v>199826</v>
          </cell>
          <cell r="AX200">
            <v>370463</v>
          </cell>
          <cell r="AY200">
            <v>228543</v>
          </cell>
          <cell r="AZ200">
            <v>228543</v>
          </cell>
          <cell r="BA200">
            <v>228543</v>
          </cell>
          <cell r="BB200">
            <v>263544</v>
          </cell>
          <cell r="BC200">
            <v>228543</v>
          </cell>
          <cell r="BD200">
            <v>228543</v>
          </cell>
          <cell r="BE200">
            <v>228543</v>
          </cell>
          <cell r="BF200">
            <v>228543</v>
          </cell>
          <cell r="BG200">
            <v>228543</v>
          </cell>
          <cell r="BH200">
            <v>228543</v>
          </cell>
          <cell r="BI200">
            <v>228543</v>
          </cell>
          <cell r="BJ200">
            <v>884676</v>
          </cell>
          <cell r="BK200">
            <v>850962.58</v>
          </cell>
        </row>
        <row r="201">
          <cell r="D201" t="str">
            <v>801102.OT</v>
          </cell>
          <cell r="E201" t="str">
            <v>Overtime: Bargaining</v>
          </cell>
          <cell r="F201">
            <v>805104000</v>
          </cell>
          <cell r="G201" t="str">
            <v>Salary Exp OT</v>
          </cell>
          <cell r="I201" t="str">
            <v/>
          </cell>
          <cell r="K201" t="str">
            <v/>
          </cell>
          <cell r="M201">
            <v>331879</v>
          </cell>
          <cell r="N201">
            <v>653200</v>
          </cell>
          <cell r="O201">
            <v>1644899</v>
          </cell>
          <cell r="P201">
            <v>3323938</v>
          </cell>
          <cell r="Q201">
            <v>5127503</v>
          </cell>
          <cell r="R201">
            <v>7224332</v>
          </cell>
          <cell r="S201">
            <v>7850921</v>
          </cell>
          <cell r="T201">
            <v>9499842</v>
          </cell>
          <cell r="U201">
            <v>11518236</v>
          </cell>
          <cell r="V201">
            <v>13100739</v>
          </cell>
          <cell r="W201">
            <v>13618351</v>
          </cell>
          <cell r="X201">
            <v>13920442</v>
          </cell>
          <cell r="Y201">
            <v>288200</v>
          </cell>
          <cell r="Z201">
            <v>1004200</v>
          </cell>
          <cell r="AA201">
            <v>2108081</v>
          </cell>
          <cell r="AB201">
            <v>4516523</v>
          </cell>
          <cell r="AC201">
            <v>7257957</v>
          </cell>
          <cell r="AD201">
            <v>10004327</v>
          </cell>
          <cell r="AE201">
            <v>12450872</v>
          </cell>
          <cell r="AF201">
            <v>14645034</v>
          </cell>
          <cell r="AG201">
            <v>17071745</v>
          </cell>
          <cell r="AH201">
            <v>18716113</v>
          </cell>
          <cell r="AI201">
            <v>19260628</v>
          </cell>
          <cell r="AJ201">
            <v>18997913</v>
          </cell>
          <cell r="AK201">
            <v>183382</v>
          </cell>
          <cell r="AM201">
            <v>331879</v>
          </cell>
          <cell r="AN201">
            <v>321321</v>
          </cell>
          <cell r="AO201">
            <v>991699</v>
          </cell>
          <cell r="AP201">
            <v>1679039</v>
          </cell>
          <cell r="AQ201">
            <v>1803565</v>
          </cell>
          <cell r="AR201">
            <v>2096829</v>
          </cell>
          <cell r="AS201">
            <v>626589</v>
          </cell>
          <cell r="AT201">
            <v>1648921</v>
          </cell>
          <cell r="AU201">
            <v>2018394</v>
          </cell>
          <cell r="AV201">
            <v>1582503</v>
          </cell>
          <cell r="AW201">
            <v>517612</v>
          </cell>
          <cell r="AX201">
            <v>302091</v>
          </cell>
          <cell r="AY201">
            <v>288200</v>
          </cell>
          <cell r="AZ201">
            <v>716000</v>
          </cell>
          <cell r="BA201">
            <v>1103881</v>
          </cell>
          <cell r="BB201">
            <v>2408442</v>
          </cell>
          <cell r="BC201">
            <v>2741434</v>
          </cell>
          <cell r="BD201">
            <v>2746370</v>
          </cell>
          <cell r="BE201">
            <v>2446545</v>
          </cell>
          <cell r="BF201">
            <v>2194162</v>
          </cell>
          <cell r="BG201">
            <v>2426711</v>
          </cell>
          <cell r="BH201">
            <v>1644368</v>
          </cell>
          <cell r="BI201">
            <v>544515</v>
          </cell>
          <cell r="BJ201">
            <v>-262715</v>
          </cell>
          <cell r="BK201">
            <v>183382</v>
          </cell>
        </row>
        <row r="202">
          <cell r="D202" t="str">
            <v>801102.PF</v>
          </cell>
          <cell r="E202" t="str">
            <v>Provident Fund: Bargaining</v>
          </cell>
          <cell r="F202">
            <v>805101000</v>
          </cell>
          <cell r="G202" t="str">
            <v>Emp Salary Exp-Fixed</v>
          </cell>
          <cell r="I202" t="str">
            <v/>
          </cell>
          <cell r="K202" t="str">
            <v/>
          </cell>
          <cell r="M202">
            <v>242180</v>
          </cell>
          <cell r="N202">
            <v>482986</v>
          </cell>
          <cell r="O202">
            <v>720997</v>
          </cell>
          <cell r="P202">
            <v>1091444</v>
          </cell>
          <cell r="Q202">
            <v>1358451</v>
          </cell>
          <cell r="R202">
            <v>1756156</v>
          </cell>
          <cell r="S202">
            <v>2038649</v>
          </cell>
          <cell r="T202">
            <v>2352044</v>
          </cell>
          <cell r="U202">
            <v>2647387</v>
          </cell>
          <cell r="V202">
            <v>2942331</v>
          </cell>
          <cell r="W202">
            <v>3274534</v>
          </cell>
          <cell r="X202">
            <v>3574903</v>
          </cell>
          <cell r="Y202">
            <v>295078</v>
          </cell>
          <cell r="Z202">
            <v>626314</v>
          </cell>
          <cell r="AA202">
            <v>938219</v>
          </cell>
          <cell r="AB202">
            <v>1246841</v>
          </cell>
          <cell r="AC202">
            <v>1565291</v>
          </cell>
          <cell r="AD202">
            <v>1872046</v>
          </cell>
          <cell r="AE202">
            <v>2176426</v>
          </cell>
          <cell r="AF202">
            <v>2497692</v>
          </cell>
          <cell r="AG202">
            <v>2800655</v>
          </cell>
          <cell r="AH202">
            <v>3102528</v>
          </cell>
          <cell r="AI202">
            <v>3405013</v>
          </cell>
          <cell r="AJ202">
            <v>3706875</v>
          </cell>
          <cell r="AK202">
            <v>310739</v>
          </cell>
          <cell r="AM202">
            <v>242180</v>
          </cell>
          <cell r="AN202">
            <v>240806</v>
          </cell>
          <cell r="AO202">
            <v>238011</v>
          </cell>
          <cell r="AP202">
            <v>370447</v>
          </cell>
          <cell r="AQ202">
            <v>267007</v>
          </cell>
          <cell r="AR202">
            <v>397705</v>
          </cell>
          <cell r="AS202">
            <v>282493</v>
          </cell>
          <cell r="AT202">
            <v>313395</v>
          </cell>
          <cell r="AU202">
            <v>295343</v>
          </cell>
          <cell r="AV202">
            <v>294944</v>
          </cell>
          <cell r="AW202">
            <v>332203</v>
          </cell>
          <cell r="AX202">
            <v>300369</v>
          </cell>
          <cell r="AY202">
            <v>295078</v>
          </cell>
          <cell r="AZ202">
            <v>331236</v>
          </cell>
          <cell r="BA202">
            <v>311905</v>
          </cell>
          <cell r="BB202">
            <v>308622</v>
          </cell>
          <cell r="BC202">
            <v>318450</v>
          </cell>
          <cell r="BD202">
            <v>306755</v>
          </cell>
          <cell r="BE202">
            <v>304380</v>
          </cell>
          <cell r="BF202">
            <v>321266</v>
          </cell>
          <cell r="BG202">
            <v>302963</v>
          </cell>
          <cell r="BH202">
            <v>301873</v>
          </cell>
          <cell r="BI202">
            <v>302485</v>
          </cell>
          <cell r="BJ202">
            <v>301862</v>
          </cell>
          <cell r="BK202">
            <v>310739</v>
          </cell>
        </row>
        <row r="203">
          <cell r="D203" t="str">
            <v>801102.SHIFT</v>
          </cell>
          <cell r="E203" t="str">
            <v>Shift &amp; Fooding: Barganing</v>
          </cell>
          <cell r="F203">
            <v>805101000</v>
          </cell>
          <cell r="G203" t="str">
            <v>Emp Salary Exp-Fixed</v>
          </cell>
          <cell r="I203" t="str">
            <v/>
          </cell>
          <cell r="K203" t="str">
            <v/>
          </cell>
          <cell r="M203">
            <v>96000</v>
          </cell>
          <cell r="N203">
            <v>167380</v>
          </cell>
          <cell r="O203">
            <v>297090</v>
          </cell>
          <cell r="P203">
            <v>484510</v>
          </cell>
          <cell r="Q203">
            <v>689520</v>
          </cell>
          <cell r="R203">
            <v>974490</v>
          </cell>
          <cell r="S203">
            <v>1165260</v>
          </cell>
          <cell r="T203">
            <v>1337740</v>
          </cell>
          <cell r="U203">
            <v>1584890</v>
          </cell>
          <cell r="V203">
            <v>1772640</v>
          </cell>
          <cell r="W203">
            <v>1932855</v>
          </cell>
          <cell r="X203">
            <v>2092455</v>
          </cell>
          <cell r="Y203">
            <v>72000</v>
          </cell>
          <cell r="Z203">
            <v>211910</v>
          </cell>
          <cell r="AA203">
            <v>406870</v>
          </cell>
          <cell r="AB203">
            <v>658335</v>
          </cell>
          <cell r="AC203">
            <v>950105</v>
          </cell>
          <cell r="AD203">
            <v>1351090</v>
          </cell>
          <cell r="AE203">
            <v>1708450</v>
          </cell>
          <cell r="AF203">
            <v>1991510</v>
          </cell>
          <cell r="AG203">
            <v>2327550</v>
          </cell>
          <cell r="AH203">
            <v>2600590</v>
          </cell>
          <cell r="AI203">
            <v>2753115</v>
          </cell>
          <cell r="AJ203">
            <v>2901605</v>
          </cell>
          <cell r="AK203">
            <v>130480</v>
          </cell>
          <cell r="AM203">
            <v>96000</v>
          </cell>
          <cell r="AN203">
            <v>71380</v>
          </cell>
          <cell r="AO203">
            <v>129710</v>
          </cell>
          <cell r="AP203">
            <v>187420</v>
          </cell>
          <cell r="AQ203">
            <v>205010</v>
          </cell>
          <cell r="AR203">
            <v>284970</v>
          </cell>
          <cell r="AS203">
            <v>190770</v>
          </cell>
          <cell r="AT203">
            <v>172480</v>
          </cell>
          <cell r="AU203">
            <v>247150</v>
          </cell>
          <cell r="AV203">
            <v>187750</v>
          </cell>
          <cell r="AW203">
            <v>160215</v>
          </cell>
          <cell r="AX203">
            <v>159600</v>
          </cell>
          <cell r="AY203">
            <v>72000</v>
          </cell>
          <cell r="AZ203">
            <v>139910</v>
          </cell>
          <cell r="BA203">
            <v>194960</v>
          </cell>
          <cell r="BB203">
            <v>251465</v>
          </cell>
          <cell r="BC203">
            <v>291770</v>
          </cell>
          <cell r="BD203">
            <v>400985</v>
          </cell>
          <cell r="BE203">
            <v>357360</v>
          </cell>
          <cell r="BF203">
            <v>283060</v>
          </cell>
          <cell r="BG203">
            <v>336040</v>
          </cell>
          <cell r="BH203">
            <v>273040</v>
          </cell>
          <cell r="BI203">
            <v>152525</v>
          </cell>
          <cell r="BJ203">
            <v>148490</v>
          </cell>
          <cell r="BK203">
            <v>130480</v>
          </cell>
        </row>
        <row r="204">
          <cell r="D204" t="str">
            <v>801102.OTH</v>
          </cell>
          <cell r="E204" t="str">
            <v>Other Allowance: Bargain</v>
          </cell>
          <cell r="F204">
            <v>805101000</v>
          </cell>
          <cell r="G204" t="str">
            <v>Emp Salary Exp-Fixed</v>
          </cell>
          <cell r="I204" t="str">
            <v/>
          </cell>
          <cell r="K204" t="str">
            <v/>
          </cell>
          <cell r="M204">
            <v>10072</v>
          </cell>
          <cell r="N204">
            <v>20144</v>
          </cell>
          <cell r="O204">
            <v>30216</v>
          </cell>
          <cell r="P204">
            <v>28737</v>
          </cell>
          <cell r="Q204">
            <v>35817</v>
          </cell>
          <cell r="R204">
            <v>42897</v>
          </cell>
          <cell r="S204">
            <v>49623</v>
          </cell>
          <cell r="T204">
            <v>56349</v>
          </cell>
          <cell r="U204">
            <v>195375</v>
          </cell>
          <cell r="V204">
            <v>246201</v>
          </cell>
          <cell r="W204">
            <v>297027</v>
          </cell>
          <cell r="X204">
            <v>347853</v>
          </cell>
          <cell r="Y204">
            <v>50472</v>
          </cell>
          <cell r="Z204">
            <v>100944</v>
          </cell>
          <cell r="AA204">
            <v>166470</v>
          </cell>
          <cell r="AB204">
            <v>70673</v>
          </cell>
          <cell r="AC204">
            <v>108309</v>
          </cell>
          <cell r="AD204">
            <v>259449</v>
          </cell>
          <cell r="AE204">
            <v>339321</v>
          </cell>
          <cell r="AF204">
            <v>432621</v>
          </cell>
          <cell r="AG204">
            <v>514263</v>
          </cell>
          <cell r="AH204">
            <v>596259</v>
          </cell>
          <cell r="AI204">
            <v>677901</v>
          </cell>
          <cell r="AJ204">
            <v>759543</v>
          </cell>
          <cell r="AK204">
            <v>-51366</v>
          </cell>
          <cell r="AM204">
            <v>10072</v>
          </cell>
          <cell r="AN204">
            <v>10072</v>
          </cell>
          <cell r="AO204">
            <v>10072</v>
          </cell>
          <cell r="AP204">
            <v>-1479</v>
          </cell>
          <cell r="AQ204">
            <v>7080</v>
          </cell>
          <cell r="AR204">
            <v>7080</v>
          </cell>
          <cell r="AS204">
            <v>6726</v>
          </cell>
          <cell r="AT204">
            <v>6726</v>
          </cell>
          <cell r="AU204">
            <v>139026</v>
          </cell>
          <cell r="AV204">
            <v>50826</v>
          </cell>
          <cell r="AW204">
            <v>50826</v>
          </cell>
          <cell r="AX204">
            <v>50826</v>
          </cell>
          <cell r="AY204">
            <v>50472</v>
          </cell>
          <cell r="AZ204">
            <v>50472</v>
          </cell>
          <cell r="BA204">
            <v>65526</v>
          </cell>
          <cell r="BB204">
            <v>-95797</v>
          </cell>
          <cell r="BC204">
            <v>37636</v>
          </cell>
          <cell r="BD204">
            <v>151140</v>
          </cell>
          <cell r="BE204">
            <v>79872</v>
          </cell>
          <cell r="BF204">
            <v>93300</v>
          </cell>
          <cell r="BG204">
            <v>81642</v>
          </cell>
          <cell r="BH204">
            <v>81996</v>
          </cell>
          <cell r="BI204">
            <v>81642</v>
          </cell>
          <cell r="BJ204">
            <v>81642</v>
          </cell>
          <cell r="BK204">
            <v>-51366</v>
          </cell>
        </row>
        <row r="205">
          <cell r="D205" t="str">
            <v>801102.TEA</v>
          </cell>
          <cell r="E205" t="str">
            <v>Tea &amp; Conv: Bargain</v>
          </cell>
          <cell r="F205">
            <v>805101000</v>
          </cell>
          <cell r="G205" t="str">
            <v>Emp Salary Exp-Fixed</v>
          </cell>
          <cell r="I205" t="str">
            <v/>
          </cell>
          <cell r="K205" t="str">
            <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row>
        <row r="206">
          <cell r="D206">
            <v>802000</v>
          </cell>
          <cell r="E206" t="str">
            <v>Sales Incentives &amp; Comm</v>
          </cell>
          <cell r="F206">
            <v>805103000</v>
          </cell>
          <cell r="G206" t="str">
            <v>Commissions</v>
          </cell>
          <cell r="H206">
            <v>0</v>
          </cell>
          <cell r="I206" t="str">
            <v/>
          </cell>
          <cell r="J206">
            <v>0</v>
          </cell>
          <cell r="K206" t="str">
            <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row>
        <row r="207">
          <cell r="D207">
            <v>803301</v>
          </cell>
          <cell r="E207" t="str">
            <v>Gratuity: Non Bargaining</v>
          </cell>
          <cell r="F207">
            <v>810104000</v>
          </cell>
          <cell r="G207" t="str">
            <v>Retirement Plan Exp-</v>
          </cell>
          <cell r="I207" t="str">
            <v/>
          </cell>
          <cell r="K207" t="str">
            <v/>
          </cell>
          <cell r="M207">
            <v>204271</v>
          </cell>
          <cell r="N207">
            <v>408542</v>
          </cell>
          <cell r="O207">
            <v>612813</v>
          </cell>
          <cell r="P207">
            <v>817084</v>
          </cell>
          <cell r="Q207">
            <v>1021355</v>
          </cell>
          <cell r="R207">
            <v>1225626</v>
          </cell>
          <cell r="S207">
            <v>1429897</v>
          </cell>
          <cell r="T207">
            <v>2483507</v>
          </cell>
          <cell r="U207">
            <v>3537117</v>
          </cell>
          <cell r="V207">
            <v>4590727</v>
          </cell>
          <cell r="W207">
            <v>5644337</v>
          </cell>
          <cell r="X207">
            <v>7264117</v>
          </cell>
          <cell r="Y207">
            <v>13260</v>
          </cell>
          <cell r="Z207">
            <v>26520</v>
          </cell>
          <cell r="AA207">
            <v>39780</v>
          </cell>
          <cell r="AB207">
            <v>53040</v>
          </cell>
          <cell r="AC207">
            <v>66300</v>
          </cell>
          <cell r="AD207">
            <v>262721</v>
          </cell>
          <cell r="AE207">
            <v>736293.01</v>
          </cell>
          <cell r="AF207">
            <v>1019380.01</v>
          </cell>
          <cell r="AG207">
            <v>1813296.01</v>
          </cell>
          <cell r="AH207">
            <v>2096383.01</v>
          </cell>
          <cell r="AI207">
            <v>2379470.0099999998</v>
          </cell>
          <cell r="AJ207">
            <v>2662557.0099999998</v>
          </cell>
          <cell r="AK207">
            <v>0</v>
          </cell>
          <cell r="AM207">
            <v>204271</v>
          </cell>
          <cell r="AN207">
            <v>204271</v>
          </cell>
          <cell r="AO207">
            <v>204271</v>
          </cell>
          <cell r="AP207">
            <v>204271</v>
          </cell>
          <cell r="AQ207">
            <v>204271</v>
          </cell>
          <cell r="AR207">
            <v>204271</v>
          </cell>
          <cell r="AS207">
            <v>204271</v>
          </cell>
          <cell r="AT207">
            <v>1053610</v>
          </cell>
          <cell r="AU207">
            <v>1053610</v>
          </cell>
          <cell r="AV207">
            <v>1053610</v>
          </cell>
          <cell r="AW207">
            <v>1053610</v>
          </cell>
          <cell r="AX207">
            <v>1619780</v>
          </cell>
          <cell r="AY207">
            <v>13260</v>
          </cell>
          <cell r="AZ207">
            <v>13260</v>
          </cell>
          <cell r="BA207">
            <v>13260</v>
          </cell>
          <cell r="BB207">
            <v>13260</v>
          </cell>
          <cell r="BC207">
            <v>13260</v>
          </cell>
          <cell r="BD207">
            <v>196421</v>
          </cell>
          <cell r="BE207">
            <v>473572.01</v>
          </cell>
          <cell r="BF207">
            <v>283087</v>
          </cell>
          <cell r="BG207">
            <v>793916</v>
          </cell>
          <cell r="BH207">
            <v>283087</v>
          </cell>
          <cell r="BI207">
            <v>283086.99999999977</v>
          </cell>
          <cell r="BJ207">
            <v>283087</v>
          </cell>
          <cell r="BK207">
            <v>0</v>
          </cell>
        </row>
        <row r="208">
          <cell r="D208">
            <v>803302</v>
          </cell>
          <cell r="E208" t="str">
            <v>Gratuity: Bargaining</v>
          </cell>
          <cell r="F208">
            <v>810104000</v>
          </cell>
          <cell r="G208" t="str">
            <v>Retirement Plan Exp-</v>
          </cell>
          <cell r="I208" t="str">
            <v/>
          </cell>
          <cell r="K208" t="str">
            <v/>
          </cell>
          <cell r="M208">
            <v>461753</v>
          </cell>
          <cell r="N208">
            <v>923506</v>
          </cell>
          <cell r="O208">
            <v>1385259</v>
          </cell>
          <cell r="P208">
            <v>1847012</v>
          </cell>
          <cell r="Q208">
            <v>2308765</v>
          </cell>
          <cell r="R208">
            <v>2770518</v>
          </cell>
          <cell r="S208">
            <v>3232271</v>
          </cell>
          <cell r="T208">
            <v>6192273</v>
          </cell>
          <cell r="U208">
            <v>9152275</v>
          </cell>
          <cell r="V208">
            <v>12112277</v>
          </cell>
          <cell r="W208">
            <v>15072279</v>
          </cell>
          <cell r="X208">
            <v>19622870</v>
          </cell>
          <cell r="Y208">
            <v>752671</v>
          </cell>
          <cell r="Z208">
            <v>1505342</v>
          </cell>
          <cell r="AA208">
            <v>2258013</v>
          </cell>
          <cell r="AB208">
            <v>3010684</v>
          </cell>
          <cell r="AC208">
            <v>3763355</v>
          </cell>
          <cell r="AD208">
            <v>4332863</v>
          </cell>
          <cell r="AE208">
            <v>9000072.9900000002</v>
          </cell>
          <cell r="AF208">
            <v>10103851.99</v>
          </cell>
          <cell r="AG208">
            <v>11207630.99</v>
          </cell>
          <cell r="AH208">
            <v>32209929.989999998</v>
          </cell>
          <cell r="AI208">
            <v>33323883.989999998</v>
          </cell>
          <cell r="AJ208">
            <v>34427662.990000002</v>
          </cell>
          <cell r="AK208">
            <v>2147000</v>
          </cell>
          <cell r="AM208">
            <v>461753</v>
          </cell>
          <cell r="AN208">
            <v>461753</v>
          </cell>
          <cell r="AO208">
            <v>461753</v>
          </cell>
          <cell r="AP208">
            <v>461753</v>
          </cell>
          <cell r="AQ208">
            <v>461753</v>
          </cell>
          <cell r="AR208">
            <v>461753</v>
          </cell>
          <cell r="AS208">
            <v>461753</v>
          </cell>
          <cell r="AT208">
            <v>2960002</v>
          </cell>
          <cell r="AU208">
            <v>2960002</v>
          </cell>
          <cell r="AV208">
            <v>2960002</v>
          </cell>
          <cell r="AW208">
            <v>2960002</v>
          </cell>
          <cell r="AX208">
            <v>4550591</v>
          </cell>
          <cell r="AY208">
            <v>752671</v>
          </cell>
          <cell r="AZ208">
            <v>752671</v>
          </cell>
          <cell r="BA208">
            <v>752671</v>
          </cell>
          <cell r="BB208">
            <v>752671</v>
          </cell>
          <cell r="BC208">
            <v>752671</v>
          </cell>
          <cell r="BD208">
            <v>569508</v>
          </cell>
          <cell r="BE208">
            <v>4667209.99</v>
          </cell>
          <cell r="BF208">
            <v>1103779</v>
          </cell>
          <cell r="BG208">
            <v>1103779</v>
          </cell>
          <cell r="BH208">
            <v>21002299</v>
          </cell>
          <cell r="BI208">
            <v>1113954</v>
          </cell>
          <cell r="BJ208">
            <v>1103779.0000000037</v>
          </cell>
          <cell r="BK208">
            <v>2147000</v>
          </cell>
        </row>
        <row r="209">
          <cell r="D209">
            <v>803303</v>
          </cell>
          <cell r="E209" t="str">
            <v>Staff Retirement Exps</v>
          </cell>
          <cell r="F209">
            <v>810104000</v>
          </cell>
          <cell r="G209" t="str">
            <v>Retirement Plan Exp-</v>
          </cell>
          <cell r="I209" t="str">
            <v/>
          </cell>
          <cell r="K209" t="str">
            <v/>
          </cell>
          <cell r="M209">
            <v>609581</v>
          </cell>
          <cell r="N209">
            <v>1265861</v>
          </cell>
          <cell r="O209">
            <v>1870642</v>
          </cell>
          <cell r="P209">
            <v>2475928</v>
          </cell>
          <cell r="Q209">
            <v>3080709</v>
          </cell>
          <cell r="R209">
            <v>3685490</v>
          </cell>
          <cell r="S209">
            <v>5290281</v>
          </cell>
          <cell r="T209">
            <v>5290281</v>
          </cell>
          <cell r="U209">
            <v>5290281</v>
          </cell>
          <cell r="V209">
            <v>5290281</v>
          </cell>
          <cell r="W209">
            <v>5290281</v>
          </cell>
          <cell r="X209">
            <v>7692147</v>
          </cell>
          <cell r="Y209">
            <v>691219</v>
          </cell>
          <cell r="Z209">
            <v>1335627.78</v>
          </cell>
          <cell r="AA209">
            <v>1971907.78</v>
          </cell>
          <cell r="AB209">
            <v>2612252.17</v>
          </cell>
          <cell r="AC209">
            <v>3248532.17</v>
          </cell>
          <cell r="AD209">
            <v>3884812.17</v>
          </cell>
          <cell r="AE209">
            <v>4675571.17</v>
          </cell>
          <cell r="AF209">
            <v>4675571.17</v>
          </cell>
          <cell r="AG209">
            <v>5175571.17</v>
          </cell>
          <cell r="AH209">
            <v>5966328.1699999999</v>
          </cell>
          <cell r="AI209">
            <v>6562906.1699999999</v>
          </cell>
          <cell r="AJ209">
            <v>7353663.1699999999</v>
          </cell>
          <cell r="AK209">
            <v>1013531.06</v>
          </cell>
          <cell r="AM209">
            <v>609581</v>
          </cell>
          <cell r="AN209">
            <v>656280</v>
          </cell>
          <cell r="AO209">
            <v>604781</v>
          </cell>
          <cell r="AP209">
            <v>605286</v>
          </cell>
          <cell r="AQ209">
            <v>604781</v>
          </cell>
          <cell r="AR209">
            <v>604781</v>
          </cell>
          <cell r="AS209">
            <v>1604791</v>
          </cell>
          <cell r="AT209">
            <v>0</v>
          </cell>
          <cell r="AU209">
            <v>0</v>
          </cell>
          <cell r="AV209">
            <v>0</v>
          </cell>
          <cell r="AW209">
            <v>0</v>
          </cell>
          <cell r="AX209">
            <v>2401866</v>
          </cell>
          <cell r="AY209">
            <v>691219</v>
          </cell>
          <cell r="AZ209">
            <v>644408.78</v>
          </cell>
          <cell r="BA209">
            <v>636280</v>
          </cell>
          <cell r="BB209">
            <v>640344.3899999999</v>
          </cell>
          <cell r="BC209">
            <v>636280</v>
          </cell>
          <cell r="BD209">
            <v>636280</v>
          </cell>
          <cell r="BE209">
            <v>790759</v>
          </cell>
          <cell r="BF209">
            <v>0</v>
          </cell>
          <cell r="BG209">
            <v>500000</v>
          </cell>
          <cell r="BH209">
            <v>790757</v>
          </cell>
          <cell r="BI209">
            <v>596578</v>
          </cell>
          <cell r="BJ209">
            <v>790757</v>
          </cell>
          <cell r="BK209">
            <v>1013531.06</v>
          </cell>
        </row>
        <row r="210">
          <cell r="D210">
            <v>803901</v>
          </cell>
          <cell r="E210" t="str">
            <v>Staff Welfare</v>
          </cell>
          <cell r="F210">
            <v>810110000</v>
          </cell>
          <cell r="G210" t="str">
            <v>Emp Benefits</v>
          </cell>
          <cell r="I210" t="str">
            <v/>
          </cell>
          <cell r="K210" t="str">
            <v/>
          </cell>
          <cell r="M210">
            <v>333296.5</v>
          </cell>
          <cell r="N210">
            <v>638652.25</v>
          </cell>
          <cell r="O210">
            <v>919338</v>
          </cell>
          <cell r="P210">
            <v>1228588.25</v>
          </cell>
          <cell r="Q210">
            <v>1443543.25</v>
          </cell>
          <cell r="R210">
            <v>1830842.25</v>
          </cell>
          <cell r="S210">
            <v>2075140.49</v>
          </cell>
          <cell r="T210">
            <v>2267045.4900000002</v>
          </cell>
          <cell r="U210">
            <v>2444900.4900000002</v>
          </cell>
          <cell r="V210">
            <v>2708744.49</v>
          </cell>
          <cell r="W210">
            <v>2893959.24</v>
          </cell>
          <cell r="X210">
            <v>3230887</v>
          </cell>
          <cell r="Y210">
            <v>234527.75</v>
          </cell>
          <cell r="Z210">
            <v>427167.75</v>
          </cell>
          <cell r="AA210">
            <v>645303.75</v>
          </cell>
          <cell r="AB210">
            <v>842749.25</v>
          </cell>
          <cell r="AC210">
            <v>1037363.25</v>
          </cell>
          <cell r="AD210">
            <v>1251977.25</v>
          </cell>
          <cell r="AE210">
            <v>1505731.5</v>
          </cell>
          <cell r="AF210">
            <v>1728325.5</v>
          </cell>
          <cell r="AG210">
            <v>2194930.5</v>
          </cell>
          <cell r="AH210">
            <v>2377520.5</v>
          </cell>
          <cell r="AI210">
            <v>2602389.25</v>
          </cell>
          <cell r="AJ210">
            <v>3183419.25</v>
          </cell>
          <cell r="AK210">
            <v>188068</v>
          </cell>
          <cell r="AM210">
            <v>333296.5</v>
          </cell>
          <cell r="AN210">
            <v>305355.75</v>
          </cell>
          <cell r="AO210">
            <v>280685.75</v>
          </cell>
          <cell r="AP210">
            <v>309250.25</v>
          </cell>
          <cell r="AQ210">
            <v>214955</v>
          </cell>
          <cell r="AR210">
            <v>387299</v>
          </cell>
          <cell r="AS210">
            <v>244298.23999999999</v>
          </cell>
          <cell r="AT210">
            <v>191905.00000000023</v>
          </cell>
          <cell r="AU210">
            <v>177855</v>
          </cell>
          <cell r="AV210">
            <v>263844</v>
          </cell>
          <cell r="AW210">
            <v>185214.75</v>
          </cell>
          <cell r="AX210">
            <v>336927.75999999978</v>
          </cell>
          <cell r="AY210">
            <v>234527.75</v>
          </cell>
          <cell r="AZ210">
            <v>192640</v>
          </cell>
          <cell r="BA210">
            <v>218136</v>
          </cell>
          <cell r="BB210">
            <v>197445.5</v>
          </cell>
          <cell r="BC210">
            <v>194614</v>
          </cell>
          <cell r="BD210">
            <v>214614</v>
          </cell>
          <cell r="BE210">
            <v>253754.25</v>
          </cell>
          <cell r="BF210">
            <v>222594</v>
          </cell>
          <cell r="BG210">
            <v>466605</v>
          </cell>
          <cell r="BH210">
            <v>182590</v>
          </cell>
          <cell r="BI210">
            <v>224868.75</v>
          </cell>
          <cell r="BJ210">
            <v>581030</v>
          </cell>
          <cell r="BK210">
            <v>188068</v>
          </cell>
        </row>
        <row r="211">
          <cell r="D211">
            <v>803902</v>
          </cell>
          <cell r="E211" t="str">
            <v>Staff Uniforms</v>
          </cell>
          <cell r="F211">
            <v>855102000</v>
          </cell>
          <cell r="G211" t="str">
            <v>Uniforms and Towels</v>
          </cell>
          <cell r="I211" t="str">
            <v/>
          </cell>
          <cell r="K211" t="str">
            <v/>
          </cell>
          <cell r="M211">
            <v>187592</v>
          </cell>
          <cell r="N211">
            <v>375184</v>
          </cell>
          <cell r="O211">
            <v>574580</v>
          </cell>
          <cell r="P211">
            <v>773976</v>
          </cell>
          <cell r="Q211">
            <v>975602</v>
          </cell>
          <cell r="R211">
            <v>1177228</v>
          </cell>
          <cell r="S211">
            <v>1378854</v>
          </cell>
          <cell r="T211">
            <v>1580480</v>
          </cell>
          <cell r="U211">
            <v>2586146</v>
          </cell>
          <cell r="V211">
            <v>2871286</v>
          </cell>
          <cell r="W211">
            <v>3156426</v>
          </cell>
          <cell r="X211">
            <v>3441574</v>
          </cell>
          <cell r="Y211">
            <v>292520</v>
          </cell>
          <cell r="Z211">
            <v>580028</v>
          </cell>
          <cell r="AA211">
            <v>867536</v>
          </cell>
          <cell r="AB211">
            <v>1155044</v>
          </cell>
          <cell r="AC211">
            <v>1449724</v>
          </cell>
          <cell r="AD211">
            <v>1773734</v>
          </cell>
          <cell r="AE211">
            <v>2082247</v>
          </cell>
          <cell r="AF211">
            <v>2359744</v>
          </cell>
          <cell r="AG211">
            <v>2735941.7</v>
          </cell>
          <cell r="AH211">
            <v>3078962.7</v>
          </cell>
          <cell r="AI211">
            <v>3437082.6</v>
          </cell>
          <cell r="AJ211">
            <v>3729676.6</v>
          </cell>
          <cell r="AK211">
            <v>3547629</v>
          </cell>
          <cell r="AM211">
            <v>187592</v>
          </cell>
          <cell r="AN211">
            <v>187592</v>
          </cell>
          <cell r="AO211">
            <v>199396</v>
          </cell>
          <cell r="AP211">
            <v>199396</v>
          </cell>
          <cell r="AQ211">
            <v>201626</v>
          </cell>
          <cell r="AR211">
            <v>201626</v>
          </cell>
          <cell r="AS211">
            <v>201626</v>
          </cell>
          <cell r="AT211">
            <v>201626</v>
          </cell>
          <cell r="AU211">
            <v>1005666</v>
          </cell>
          <cell r="AV211">
            <v>285140</v>
          </cell>
          <cell r="AW211">
            <v>285140</v>
          </cell>
          <cell r="AX211">
            <v>285148</v>
          </cell>
          <cell r="AY211">
            <v>292520</v>
          </cell>
          <cell r="AZ211">
            <v>287508</v>
          </cell>
          <cell r="BA211">
            <v>287508</v>
          </cell>
          <cell r="BB211">
            <v>287508</v>
          </cell>
          <cell r="BC211">
            <v>294680</v>
          </cell>
          <cell r="BD211">
            <v>324010</v>
          </cell>
          <cell r="BE211">
            <v>308513</v>
          </cell>
          <cell r="BF211">
            <v>277497</v>
          </cell>
          <cell r="BG211">
            <v>376197.70000000019</v>
          </cell>
          <cell r="BH211">
            <v>343021</v>
          </cell>
          <cell r="BI211">
            <v>358119.89999999991</v>
          </cell>
          <cell r="BJ211">
            <v>292594</v>
          </cell>
          <cell r="BK211">
            <v>3547629</v>
          </cell>
        </row>
        <row r="212">
          <cell r="D212">
            <v>803903</v>
          </cell>
          <cell r="E212" t="str">
            <v>Medical Relief</v>
          </cell>
          <cell r="F212">
            <v>810110000</v>
          </cell>
          <cell r="G212" t="str">
            <v>Emp Benefits</v>
          </cell>
          <cell r="I212" t="str">
            <v/>
          </cell>
          <cell r="K212" t="str">
            <v/>
          </cell>
          <cell r="M212">
            <v>119541</v>
          </cell>
          <cell r="N212">
            <v>240876</v>
          </cell>
          <cell r="O212">
            <v>402176</v>
          </cell>
          <cell r="P212">
            <v>526384</v>
          </cell>
          <cell r="Q212">
            <v>629402</v>
          </cell>
          <cell r="R212">
            <v>674089</v>
          </cell>
          <cell r="S212">
            <v>781437</v>
          </cell>
          <cell r="T212">
            <v>1011863</v>
          </cell>
          <cell r="U212">
            <v>1184992</v>
          </cell>
          <cell r="V212">
            <v>1186469</v>
          </cell>
          <cell r="W212">
            <v>1439039</v>
          </cell>
          <cell r="X212">
            <v>1726739</v>
          </cell>
          <cell r="Y212">
            <v>97643.4</v>
          </cell>
          <cell r="Z212">
            <v>382715.4</v>
          </cell>
          <cell r="AA212">
            <v>531250.4</v>
          </cell>
          <cell r="AB212">
            <v>663875.4</v>
          </cell>
          <cell r="AC212">
            <v>832330.4</v>
          </cell>
          <cell r="AD212">
            <v>948018.4</v>
          </cell>
          <cell r="AE212">
            <v>997345.4</v>
          </cell>
          <cell r="AF212">
            <v>1128701.3999999999</v>
          </cell>
          <cell r="AG212">
            <v>1286569.3999999999</v>
          </cell>
          <cell r="AH212">
            <v>1321608.3999999999</v>
          </cell>
          <cell r="AI212">
            <v>1629430.4</v>
          </cell>
          <cell r="AJ212">
            <v>1400620.4</v>
          </cell>
          <cell r="AK212">
            <v>98394</v>
          </cell>
          <cell r="AM212">
            <v>119541</v>
          </cell>
          <cell r="AN212">
            <v>121335</v>
          </cell>
          <cell r="AO212">
            <v>161300</v>
          </cell>
          <cell r="AP212">
            <v>124208</v>
          </cell>
          <cell r="AQ212">
            <v>103018</v>
          </cell>
          <cell r="AR212">
            <v>44687</v>
          </cell>
          <cell r="AS212">
            <v>107348</v>
          </cell>
          <cell r="AT212">
            <v>230426</v>
          </cell>
          <cell r="AU212">
            <v>173129</v>
          </cell>
          <cell r="AV212">
            <v>1477</v>
          </cell>
          <cell r="AW212">
            <v>252570</v>
          </cell>
          <cell r="AX212">
            <v>287700</v>
          </cell>
          <cell r="AY212">
            <v>97643.4</v>
          </cell>
          <cell r="AZ212">
            <v>285072</v>
          </cell>
          <cell r="BA212">
            <v>148535</v>
          </cell>
          <cell r="BB212">
            <v>132625</v>
          </cell>
          <cell r="BC212">
            <v>168455</v>
          </cell>
          <cell r="BD212">
            <v>115688</v>
          </cell>
          <cell r="BE212">
            <v>49327</v>
          </cell>
          <cell r="BF212">
            <v>131355.99999999988</v>
          </cell>
          <cell r="BG212">
            <v>157868</v>
          </cell>
          <cell r="BH212">
            <v>35039</v>
          </cell>
          <cell r="BI212">
            <v>307822</v>
          </cell>
          <cell r="BJ212">
            <v>-228810</v>
          </cell>
          <cell r="BK212">
            <v>98394</v>
          </cell>
        </row>
        <row r="213">
          <cell r="D213">
            <v>803904</v>
          </cell>
          <cell r="E213" t="str">
            <v>Education Expenses</v>
          </cell>
          <cell r="F213">
            <v>805101000</v>
          </cell>
          <cell r="G213" t="str">
            <v>Emp Salary Exp-Fixed</v>
          </cell>
          <cell r="I213" t="str">
            <v/>
          </cell>
          <cell r="K213" t="str">
            <v/>
          </cell>
          <cell r="M213">
            <v>30700</v>
          </cell>
          <cell r="N213">
            <v>77100</v>
          </cell>
          <cell r="O213">
            <v>123500</v>
          </cell>
          <cell r="P213">
            <v>123500</v>
          </cell>
          <cell r="Q213">
            <v>123500</v>
          </cell>
          <cell r="R213">
            <v>123500</v>
          </cell>
          <cell r="S213">
            <v>123500</v>
          </cell>
          <cell r="T213">
            <v>123500</v>
          </cell>
          <cell r="U213">
            <v>123500</v>
          </cell>
          <cell r="V213">
            <v>123500</v>
          </cell>
          <cell r="W213">
            <v>123500</v>
          </cell>
          <cell r="X213">
            <v>123500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M213">
            <v>30700</v>
          </cell>
          <cell r="AN213">
            <v>46400</v>
          </cell>
          <cell r="AO213">
            <v>46400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D214">
            <v>803905</v>
          </cell>
          <cell r="E214" t="str">
            <v>Education Expenses: Bargai</v>
          </cell>
          <cell r="F214">
            <v>805101000</v>
          </cell>
          <cell r="G214" t="str">
            <v>Emp Salary Exp-Fixed</v>
          </cell>
          <cell r="I214" t="str">
            <v/>
          </cell>
          <cell r="K214" t="str">
            <v/>
          </cell>
          <cell r="M214">
            <v>598268</v>
          </cell>
          <cell r="N214">
            <v>1193768</v>
          </cell>
          <cell r="O214">
            <v>1782668</v>
          </cell>
          <cell r="P214">
            <v>2380823</v>
          </cell>
          <cell r="Q214">
            <v>2969933</v>
          </cell>
          <cell r="R214">
            <v>3561243</v>
          </cell>
          <cell r="S214">
            <v>4095143</v>
          </cell>
          <cell r="T214">
            <v>4629043</v>
          </cell>
          <cell r="U214">
            <v>5166243</v>
          </cell>
          <cell r="V214">
            <v>5706273</v>
          </cell>
          <cell r="W214">
            <v>6240300</v>
          </cell>
          <cell r="X214">
            <v>6779850</v>
          </cell>
          <cell r="Y214">
            <v>534870</v>
          </cell>
          <cell r="Z214">
            <v>1062370</v>
          </cell>
          <cell r="AA214">
            <v>1597950</v>
          </cell>
          <cell r="AB214">
            <v>2289779</v>
          </cell>
          <cell r="AC214">
            <v>2908299</v>
          </cell>
          <cell r="AD214">
            <v>3526839</v>
          </cell>
          <cell r="AE214">
            <v>4126579</v>
          </cell>
          <cell r="AF214">
            <v>4768579</v>
          </cell>
          <cell r="AG214">
            <v>5382979</v>
          </cell>
          <cell r="AH214">
            <v>6003259</v>
          </cell>
          <cell r="AI214">
            <v>6631927</v>
          </cell>
          <cell r="AJ214">
            <v>7256227</v>
          </cell>
          <cell r="AK214">
            <v>702500</v>
          </cell>
          <cell r="AM214">
            <v>598268</v>
          </cell>
          <cell r="AN214">
            <v>595500</v>
          </cell>
          <cell r="AO214">
            <v>588900</v>
          </cell>
          <cell r="AP214">
            <v>598155</v>
          </cell>
          <cell r="AQ214">
            <v>589110</v>
          </cell>
          <cell r="AR214">
            <v>591310</v>
          </cell>
          <cell r="AS214">
            <v>533900</v>
          </cell>
          <cell r="AT214">
            <v>533900</v>
          </cell>
          <cell r="AU214">
            <v>537200</v>
          </cell>
          <cell r="AV214">
            <v>540030</v>
          </cell>
          <cell r="AW214">
            <v>534027</v>
          </cell>
          <cell r="AX214">
            <v>539550</v>
          </cell>
          <cell r="AY214">
            <v>534870</v>
          </cell>
          <cell r="AZ214">
            <v>527500</v>
          </cell>
          <cell r="BA214">
            <v>535580</v>
          </cell>
          <cell r="BB214">
            <v>691829</v>
          </cell>
          <cell r="BC214">
            <v>618520</v>
          </cell>
          <cell r="BD214">
            <v>618540</v>
          </cell>
          <cell r="BE214">
            <v>599740</v>
          </cell>
          <cell r="BF214">
            <v>642000</v>
          </cell>
          <cell r="BG214">
            <v>614400</v>
          </cell>
          <cell r="BH214">
            <v>620280</v>
          </cell>
          <cell r="BI214">
            <v>628668</v>
          </cell>
          <cell r="BJ214">
            <v>624300</v>
          </cell>
          <cell r="BK214">
            <v>702500</v>
          </cell>
        </row>
        <row r="215">
          <cell r="D215">
            <v>803906</v>
          </cell>
          <cell r="E215" t="str">
            <v>Medical Relief: Non Bargai</v>
          </cell>
          <cell r="F215">
            <v>810110000</v>
          </cell>
          <cell r="G215" t="str">
            <v>Emp Benefits</v>
          </cell>
          <cell r="I215" t="str">
            <v/>
          </cell>
          <cell r="K215" t="str">
            <v/>
          </cell>
          <cell r="M215">
            <v>10392</v>
          </cell>
          <cell r="N215">
            <v>-27347</v>
          </cell>
          <cell r="O215">
            <v>-943</v>
          </cell>
          <cell r="P215">
            <v>38514</v>
          </cell>
          <cell r="Q215">
            <v>53189</v>
          </cell>
          <cell r="R215">
            <v>39060</v>
          </cell>
          <cell r="S215">
            <v>178140</v>
          </cell>
          <cell r="T215">
            <v>91997</v>
          </cell>
          <cell r="U215">
            <v>72263</v>
          </cell>
          <cell r="V215">
            <v>124806</v>
          </cell>
          <cell r="W215">
            <v>155897</v>
          </cell>
          <cell r="X215">
            <v>144363</v>
          </cell>
          <cell r="Y215">
            <v>-9627.4</v>
          </cell>
          <cell r="Z215">
            <v>6779.6</v>
          </cell>
          <cell r="AA215">
            <v>23198.6</v>
          </cell>
          <cell r="AB215">
            <v>46584.6</v>
          </cell>
          <cell r="AC215">
            <v>26050.6</v>
          </cell>
          <cell r="AD215">
            <v>-3034.4</v>
          </cell>
          <cell r="AE215">
            <v>32232.1</v>
          </cell>
          <cell r="AF215">
            <v>85245.1</v>
          </cell>
          <cell r="AG215">
            <v>174367.1</v>
          </cell>
          <cell r="AH215">
            <v>166480.1</v>
          </cell>
          <cell r="AI215">
            <v>649644.1</v>
          </cell>
          <cell r="AJ215">
            <v>625393.1</v>
          </cell>
          <cell r="AK215">
            <v>71891</v>
          </cell>
          <cell r="AM215">
            <v>10392</v>
          </cell>
          <cell r="AN215">
            <v>-37739</v>
          </cell>
          <cell r="AO215">
            <v>26404</v>
          </cell>
          <cell r="AP215">
            <v>39457</v>
          </cell>
          <cell r="AQ215">
            <v>14675</v>
          </cell>
          <cell r="AR215">
            <v>-14129</v>
          </cell>
          <cell r="AS215">
            <v>139080</v>
          </cell>
          <cell r="AT215">
            <v>-86143</v>
          </cell>
          <cell r="AU215">
            <v>-19734</v>
          </cell>
          <cell r="AV215">
            <v>52543</v>
          </cell>
          <cell r="AW215">
            <v>31091</v>
          </cell>
          <cell r="AX215">
            <v>-11534</v>
          </cell>
          <cell r="AY215">
            <v>-9627.4</v>
          </cell>
          <cell r="AZ215">
            <v>16407</v>
          </cell>
          <cell r="BA215">
            <v>16419</v>
          </cell>
          <cell r="BB215">
            <v>23386</v>
          </cell>
          <cell r="BC215">
            <v>-20534</v>
          </cell>
          <cell r="BD215">
            <v>-29085</v>
          </cell>
          <cell r="BE215">
            <v>35266.5</v>
          </cell>
          <cell r="BF215">
            <v>53013.000000000007</v>
          </cell>
          <cell r="BG215">
            <v>89122</v>
          </cell>
          <cell r="BH215">
            <v>-7887</v>
          </cell>
          <cell r="BI215">
            <v>483164</v>
          </cell>
          <cell r="BJ215">
            <v>-24251</v>
          </cell>
          <cell r="BK215">
            <v>71891</v>
          </cell>
        </row>
        <row r="216">
          <cell r="D216">
            <v>803907</v>
          </cell>
          <cell r="E216" t="str">
            <v>Employee Tax</v>
          </cell>
          <cell r="F216">
            <v>810103000</v>
          </cell>
          <cell r="G216" t="str">
            <v>Payroll Taxes</v>
          </cell>
          <cell r="I216" t="str">
            <v/>
          </cell>
          <cell r="K216" t="str">
            <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row>
        <row r="217">
          <cell r="D217">
            <v>804201</v>
          </cell>
          <cell r="E217" t="str">
            <v>Staff Training &amp; Dev</v>
          </cell>
          <cell r="F217">
            <v>810113000</v>
          </cell>
          <cell r="G217" t="str">
            <v>Training and Development</v>
          </cell>
          <cell r="I217" t="str">
            <v/>
          </cell>
          <cell r="K217" t="str">
            <v/>
          </cell>
          <cell r="M217">
            <v>395837</v>
          </cell>
          <cell r="N217">
            <v>554231.46</v>
          </cell>
          <cell r="O217">
            <v>730898.74</v>
          </cell>
          <cell r="P217">
            <v>950289.74</v>
          </cell>
          <cell r="Q217">
            <v>955715.74</v>
          </cell>
          <cell r="R217">
            <v>1216142.74</v>
          </cell>
          <cell r="S217">
            <v>1216142.74</v>
          </cell>
          <cell r="T217">
            <v>1200586.74</v>
          </cell>
          <cell r="U217">
            <v>1225047.83</v>
          </cell>
          <cell r="V217">
            <v>1286461.83</v>
          </cell>
          <cell r="W217">
            <v>1316412.83</v>
          </cell>
          <cell r="X217">
            <v>872568.43</v>
          </cell>
          <cell r="Y217">
            <v>0</v>
          </cell>
          <cell r="Z217">
            <v>271756.37</v>
          </cell>
          <cell r="AA217">
            <v>716243.98</v>
          </cell>
          <cell r="AB217">
            <v>1415769.11</v>
          </cell>
          <cell r="AC217">
            <v>1957816.11</v>
          </cell>
          <cell r="AD217">
            <v>2510880.06</v>
          </cell>
          <cell r="AE217">
            <v>923316.2</v>
          </cell>
          <cell r="AF217">
            <v>1068516.2</v>
          </cell>
          <cell r="AG217">
            <v>3169448.51</v>
          </cell>
          <cell r="AH217">
            <v>3267698.51</v>
          </cell>
          <cell r="AI217">
            <v>3267698.51</v>
          </cell>
          <cell r="AJ217">
            <v>3267698.51</v>
          </cell>
          <cell r="AK217">
            <v>300000</v>
          </cell>
          <cell r="AM217">
            <v>395837</v>
          </cell>
          <cell r="AN217">
            <v>158394.45999999996</v>
          </cell>
          <cell r="AO217">
            <v>176667.28000000003</v>
          </cell>
          <cell r="AP217">
            <v>219391</v>
          </cell>
          <cell r="AQ217">
            <v>5426</v>
          </cell>
          <cell r="AR217">
            <v>260427</v>
          </cell>
          <cell r="AS217">
            <v>0</v>
          </cell>
          <cell r="AT217">
            <v>-15556</v>
          </cell>
          <cell r="AU217">
            <v>24461.090000000084</v>
          </cell>
          <cell r="AV217">
            <v>61414</v>
          </cell>
          <cell r="AW217">
            <v>29951</v>
          </cell>
          <cell r="AX217">
            <v>-443844.4</v>
          </cell>
          <cell r="AY217">
            <v>0</v>
          </cell>
          <cell r="AZ217">
            <v>271756.37</v>
          </cell>
          <cell r="BA217">
            <v>444487.61</v>
          </cell>
          <cell r="BB217">
            <v>699525.13000000012</v>
          </cell>
          <cell r="BC217">
            <v>542047</v>
          </cell>
          <cell r="BD217">
            <v>553063.94999999995</v>
          </cell>
          <cell r="BE217">
            <v>-1587563.86</v>
          </cell>
          <cell r="BF217">
            <v>145200</v>
          </cell>
          <cell r="BG217">
            <v>2100932.3099999996</v>
          </cell>
          <cell r="BH217">
            <v>98250</v>
          </cell>
          <cell r="BI217">
            <v>0</v>
          </cell>
          <cell r="BJ217">
            <v>0</v>
          </cell>
          <cell r="BK217">
            <v>300000</v>
          </cell>
        </row>
        <row r="218">
          <cell r="D218">
            <v>804301</v>
          </cell>
          <cell r="E218" t="str">
            <v>Incentives</v>
          </cell>
          <cell r="F218">
            <v>810114000</v>
          </cell>
          <cell r="G218" t="str">
            <v>Incentive Plan Exp</v>
          </cell>
          <cell r="I218" t="str">
            <v/>
          </cell>
          <cell r="K218" t="str">
            <v/>
          </cell>
          <cell r="M218">
            <v>0</v>
          </cell>
          <cell r="N218">
            <v>0</v>
          </cell>
          <cell r="O218">
            <v>0</v>
          </cell>
          <cell r="P218">
            <v>0</v>
          </cell>
          <cell r="Q218">
            <v>0</v>
          </cell>
          <cell r="R218">
            <v>145000</v>
          </cell>
          <cell r="S218">
            <v>733120</v>
          </cell>
          <cell r="T218">
            <v>733120</v>
          </cell>
          <cell r="U218">
            <v>733120</v>
          </cell>
          <cell r="V218">
            <v>733120</v>
          </cell>
          <cell r="W218">
            <v>733120</v>
          </cell>
          <cell r="X218">
            <v>733120</v>
          </cell>
          <cell r="Y218">
            <v>0</v>
          </cell>
          <cell r="Z218">
            <v>0</v>
          </cell>
          <cell r="AA218">
            <v>0</v>
          </cell>
          <cell r="AB218">
            <v>0</v>
          </cell>
          <cell r="AC218">
            <v>1337000</v>
          </cell>
          <cell r="AD218">
            <v>2812694</v>
          </cell>
          <cell r="AE218">
            <v>2818518</v>
          </cell>
          <cell r="AF218">
            <v>2818518</v>
          </cell>
          <cell r="AG218">
            <v>2818518</v>
          </cell>
          <cell r="AH218">
            <v>2818518</v>
          </cell>
          <cell r="AI218">
            <v>2818518</v>
          </cell>
          <cell r="AJ218">
            <v>2818518</v>
          </cell>
          <cell r="AK218">
            <v>750000</v>
          </cell>
          <cell r="AM218">
            <v>0</v>
          </cell>
          <cell r="AN218">
            <v>0</v>
          </cell>
          <cell r="AO218">
            <v>0</v>
          </cell>
          <cell r="AP218">
            <v>0</v>
          </cell>
          <cell r="AQ218">
            <v>0</v>
          </cell>
          <cell r="AR218">
            <v>145000</v>
          </cell>
          <cell r="AS218">
            <v>588120</v>
          </cell>
          <cell r="AT218">
            <v>0</v>
          </cell>
          <cell r="AU218">
            <v>0</v>
          </cell>
          <cell r="AV218">
            <v>0</v>
          </cell>
          <cell r="AW218">
            <v>0</v>
          </cell>
          <cell r="AX218">
            <v>0</v>
          </cell>
          <cell r="AY218">
            <v>0</v>
          </cell>
          <cell r="AZ218">
            <v>0</v>
          </cell>
          <cell r="BA218">
            <v>0</v>
          </cell>
          <cell r="BB218">
            <v>0</v>
          </cell>
          <cell r="BC218">
            <v>1337000</v>
          </cell>
          <cell r="BD218">
            <v>1475694</v>
          </cell>
          <cell r="BE218">
            <v>5824</v>
          </cell>
          <cell r="BF218">
            <v>0</v>
          </cell>
          <cell r="BG218">
            <v>0</v>
          </cell>
          <cell r="BH218">
            <v>0</v>
          </cell>
          <cell r="BI218">
            <v>0</v>
          </cell>
          <cell r="BJ218">
            <v>0</v>
          </cell>
          <cell r="BK218">
            <v>750000</v>
          </cell>
        </row>
        <row r="219">
          <cell r="D219" t="str">
            <v>804201.SAP</v>
          </cell>
          <cell r="E219" t="str">
            <v>SAP Training</v>
          </cell>
          <cell r="F219">
            <v>825106000</v>
          </cell>
          <cell r="G219" t="str">
            <v>Informatin Sys Exp</v>
          </cell>
          <cell r="H219">
            <v>0</v>
          </cell>
          <cell r="I219" t="str">
            <v/>
          </cell>
          <cell r="J219">
            <v>0</v>
          </cell>
          <cell r="K219" t="str">
            <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row>
        <row r="220">
          <cell r="D220" t="str">
            <v>805101.ACC</v>
          </cell>
          <cell r="E220" t="str">
            <v>Travel: Local - Accommodat</v>
          </cell>
          <cell r="F220">
            <v>815101000</v>
          </cell>
          <cell r="G220" t="str">
            <v>Travel and Lodging</v>
          </cell>
          <cell r="I220" t="str">
            <v/>
          </cell>
          <cell r="K220" t="str">
            <v/>
          </cell>
          <cell r="M220">
            <v>463418.7</v>
          </cell>
          <cell r="N220">
            <v>1204896.75</v>
          </cell>
          <cell r="O220">
            <v>1634280.25</v>
          </cell>
          <cell r="P220">
            <v>1972137.7</v>
          </cell>
          <cell r="Q220">
            <v>2201521.96</v>
          </cell>
          <cell r="R220">
            <v>2703084.26</v>
          </cell>
          <cell r="S220">
            <v>3097440.25</v>
          </cell>
          <cell r="T220">
            <v>3214795.61</v>
          </cell>
          <cell r="U220">
            <v>3608555.02</v>
          </cell>
          <cell r="V220">
            <v>3923016.96</v>
          </cell>
          <cell r="W220">
            <v>4081576.22</v>
          </cell>
          <cell r="X220">
            <v>4314421.33</v>
          </cell>
          <cell r="Y220">
            <v>77503.42</v>
          </cell>
          <cell r="Z220">
            <v>277962.13</v>
          </cell>
          <cell r="AA220">
            <v>930028.9</v>
          </cell>
          <cell r="AB220">
            <v>1705548.54</v>
          </cell>
          <cell r="AC220">
            <v>2192721.4</v>
          </cell>
          <cell r="AD220">
            <v>2703702.87</v>
          </cell>
          <cell r="AE220">
            <v>3022488.06</v>
          </cell>
          <cell r="AF220">
            <v>3227183.58</v>
          </cell>
          <cell r="AG220">
            <v>3469867.92</v>
          </cell>
          <cell r="AH220">
            <v>3699323.77</v>
          </cell>
          <cell r="AI220">
            <v>3996098.89</v>
          </cell>
          <cell r="AJ220">
            <v>4130343.86</v>
          </cell>
          <cell r="AK220">
            <v>224319.44</v>
          </cell>
          <cell r="AM220">
            <v>463418.7</v>
          </cell>
          <cell r="AN220">
            <v>741478.05</v>
          </cell>
          <cell r="AO220">
            <v>429383.5</v>
          </cell>
          <cell r="AP220">
            <v>337857.44999999995</v>
          </cell>
          <cell r="AQ220">
            <v>229384.26</v>
          </cell>
          <cell r="AR220">
            <v>501562.29999999981</v>
          </cell>
          <cell r="AS220">
            <v>394355.99000000022</v>
          </cell>
          <cell r="AT220">
            <v>117355.35999999987</v>
          </cell>
          <cell r="AU220">
            <v>393759.41000000015</v>
          </cell>
          <cell r="AV220">
            <v>314461.93999999994</v>
          </cell>
          <cell r="AW220">
            <v>158559.26000000024</v>
          </cell>
          <cell r="AX220">
            <v>232845.10999999987</v>
          </cell>
          <cell r="AY220">
            <v>77503.42</v>
          </cell>
          <cell r="AZ220">
            <v>200458.71000000002</v>
          </cell>
          <cell r="BA220">
            <v>652066.77</v>
          </cell>
          <cell r="BB220">
            <v>775519.64</v>
          </cell>
          <cell r="BC220">
            <v>487172.85999999987</v>
          </cell>
          <cell r="BD220">
            <v>510981.4700000002</v>
          </cell>
          <cell r="BE220">
            <v>318785.18999999994</v>
          </cell>
          <cell r="BF220">
            <v>204695.52000000002</v>
          </cell>
          <cell r="BG220">
            <v>242684.33999999985</v>
          </cell>
          <cell r="BH220">
            <v>229455.85000000009</v>
          </cell>
          <cell r="BI220">
            <v>296775.12000000011</v>
          </cell>
          <cell r="BJ220">
            <v>134244.96999999974</v>
          </cell>
          <cell r="BK220">
            <v>224319.44</v>
          </cell>
        </row>
        <row r="221">
          <cell r="D221" t="str">
            <v>805101.AIR</v>
          </cell>
          <cell r="E221" t="str">
            <v>Travel: Local - Airfares</v>
          </cell>
          <cell r="F221">
            <v>815101000</v>
          </cell>
          <cell r="G221" t="str">
            <v>Travel and Lodging</v>
          </cell>
          <cell r="I221" t="str">
            <v/>
          </cell>
          <cell r="K221" t="str">
            <v/>
          </cell>
          <cell r="M221">
            <v>800</v>
          </cell>
          <cell r="N221">
            <v>141669.49</v>
          </cell>
          <cell r="O221">
            <v>193395.49</v>
          </cell>
          <cell r="P221">
            <v>220280.49</v>
          </cell>
          <cell r="Q221">
            <v>319377.19</v>
          </cell>
          <cell r="R221">
            <v>413555.47</v>
          </cell>
          <cell r="S221">
            <v>423874.74</v>
          </cell>
          <cell r="T221">
            <v>423874.74</v>
          </cell>
          <cell r="U221">
            <v>548679.68999999994</v>
          </cell>
          <cell r="V221">
            <v>579960.68999999994</v>
          </cell>
          <cell r="W221">
            <v>633157.82999999996</v>
          </cell>
          <cell r="X221">
            <v>782214.55</v>
          </cell>
          <cell r="Y221">
            <v>52773.4</v>
          </cell>
          <cell r="Z221">
            <v>53173.4</v>
          </cell>
          <cell r="AA221">
            <v>82499.399999999994</v>
          </cell>
          <cell r="AB221">
            <v>86119.4</v>
          </cell>
          <cell r="AC221">
            <v>86119.4</v>
          </cell>
          <cell r="AD221">
            <v>211747.46</v>
          </cell>
          <cell r="AE221">
            <v>308317.38</v>
          </cell>
          <cell r="AF221">
            <v>423219.64</v>
          </cell>
          <cell r="AG221">
            <v>497302.9</v>
          </cell>
          <cell r="AH221">
            <v>600048.25</v>
          </cell>
          <cell r="AI221">
            <v>649649.25</v>
          </cell>
          <cell r="AJ221">
            <v>682780.25</v>
          </cell>
          <cell r="AK221">
            <v>14009</v>
          </cell>
          <cell r="AM221">
            <v>800</v>
          </cell>
          <cell r="AN221">
            <v>140869.49</v>
          </cell>
          <cell r="AO221">
            <v>51726</v>
          </cell>
          <cell r="AP221">
            <v>26885</v>
          </cell>
          <cell r="AQ221">
            <v>99096.700000000012</v>
          </cell>
          <cell r="AR221">
            <v>94178.27999999997</v>
          </cell>
          <cell r="AS221">
            <v>10319.270000000019</v>
          </cell>
          <cell r="AT221">
            <v>0</v>
          </cell>
          <cell r="AU221">
            <v>124804.94999999995</v>
          </cell>
          <cell r="AV221">
            <v>31281</v>
          </cell>
          <cell r="AW221">
            <v>53197.140000000014</v>
          </cell>
          <cell r="AX221">
            <v>149056.72000000009</v>
          </cell>
          <cell r="AY221">
            <v>52773.4</v>
          </cell>
          <cell r="AZ221">
            <v>400</v>
          </cell>
          <cell r="BA221">
            <v>29325.999999999993</v>
          </cell>
          <cell r="BB221">
            <v>3620</v>
          </cell>
          <cell r="BC221">
            <v>0</v>
          </cell>
          <cell r="BD221">
            <v>125628.06</v>
          </cell>
          <cell r="BE221">
            <v>96569.920000000013</v>
          </cell>
          <cell r="BF221">
            <v>114902.26000000001</v>
          </cell>
          <cell r="BG221">
            <v>74083.260000000009</v>
          </cell>
          <cell r="BH221">
            <v>102745.34999999998</v>
          </cell>
          <cell r="BI221">
            <v>49601</v>
          </cell>
          <cell r="BJ221">
            <v>33131</v>
          </cell>
          <cell r="BK221">
            <v>14009</v>
          </cell>
        </row>
        <row r="222">
          <cell r="D222" t="str">
            <v>805101.CAR</v>
          </cell>
          <cell r="E222" t="str">
            <v>Travel: Local - Car hire</v>
          </cell>
          <cell r="F222">
            <v>815101000</v>
          </cell>
          <cell r="G222" t="str">
            <v>Travel and Lodging</v>
          </cell>
          <cell r="I222" t="str">
            <v/>
          </cell>
          <cell r="K222" t="str">
            <v/>
          </cell>
          <cell r="M222">
            <v>101970.4</v>
          </cell>
          <cell r="N222">
            <v>122795.4</v>
          </cell>
          <cell r="O222">
            <v>239812.75</v>
          </cell>
          <cell r="P222">
            <v>348925.75</v>
          </cell>
          <cell r="Q222">
            <v>400150.75</v>
          </cell>
          <cell r="R222">
            <v>995557.45</v>
          </cell>
          <cell r="S222">
            <v>1069867.45</v>
          </cell>
          <cell r="T222">
            <v>1114888.8</v>
          </cell>
          <cell r="U222">
            <v>1782526.8</v>
          </cell>
          <cell r="V222">
            <v>1220366.8</v>
          </cell>
          <cell r="W222">
            <v>1230121.8</v>
          </cell>
          <cell r="X222">
            <v>1305118.8</v>
          </cell>
          <cell r="Y222">
            <v>29832</v>
          </cell>
          <cell r="Z222">
            <v>65047</v>
          </cell>
          <cell r="AA222">
            <v>173929</v>
          </cell>
          <cell r="AB222">
            <v>322281</v>
          </cell>
          <cell r="AC222">
            <v>337135</v>
          </cell>
          <cell r="AD222">
            <v>406404</v>
          </cell>
          <cell r="AE222">
            <v>497776</v>
          </cell>
          <cell r="AF222">
            <v>577475</v>
          </cell>
          <cell r="AG222">
            <v>633782.5</v>
          </cell>
          <cell r="AH222">
            <v>739829</v>
          </cell>
          <cell r="AI222">
            <v>769639</v>
          </cell>
          <cell r="AJ222">
            <v>837553.7</v>
          </cell>
          <cell r="AK222">
            <v>39129</v>
          </cell>
          <cell r="AM222">
            <v>101970.4</v>
          </cell>
          <cell r="AN222">
            <v>20825</v>
          </cell>
          <cell r="AO222">
            <v>117017.35</v>
          </cell>
          <cell r="AP222">
            <v>109113</v>
          </cell>
          <cell r="AQ222">
            <v>51225</v>
          </cell>
          <cell r="AR222">
            <v>595406.69999999995</v>
          </cell>
          <cell r="AS222">
            <v>74310</v>
          </cell>
          <cell r="AT222">
            <v>45021.350000000093</v>
          </cell>
          <cell r="AU222">
            <v>667638</v>
          </cell>
          <cell r="AV222">
            <v>-562160</v>
          </cell>
          <cell r="AW222">
            <v>9755</v>
          </cell>
          <cell r="AX222">
            <v>74997</v>
          </cell>
          <cell r="AY222">
            <v>29832</v>
          </cell>
          <cell r="AZ222">
            <v>35215</v>
          </cell>
          <cell r="BA222">
            <v>108882</v>
          </cell>
          <cell r="BB222">
            <v>148352</v>
          </cell>
          <cell r="BC222">
            <v>14854</v>
          </cell>
          <cell r="BD222">
            <v>69269</v>
          </cell>
          <cell r="BE222">
            <v>91372</v>
          </cell>
          <cell r="BF222">
            <v>79699</v>
          </cell>
          <cell r="BG222">
            <v>56307.5</v>
          </cell>
          <cell r="BH222">
            <v>106046.5</v>
          </cell>
          <cell r="BI222">
            <v>29810</v>
          </cell>
          <cell r="BJ222">
            <v>67914.699999999953</v>
          </cell>
          <cell r="BK222">
            <v>39129</v>
          </cell>
        </row>
        <row r="223">
          <cell r="D223" t="str">
            <v>805101.OTH</v>
          </cell>
          <cell r="E223" t="str">
            <v>Travel: Local - Other</v>
          </cell>
          <cell r="F223">
            <v>815101000</v>
          </cell>
          <cell r="G223" t="str">
            <v>Travel and Lodging</v>
          </cell>
          <cell r="I223" t="str">
            <v/>
          </cell>
          <cell r="K223" t="str">
            <v/>
          </cell>
          <cell r="M223">
            <v>0</v>
          </cell>
          <cell r="N223">
            <v>0</v>
          </cell>
          <cell r="O223">
            <v>575</v>
          </cell>
          <cell r="P223">
            <v>575</v>
          </cell>
          <cell r="Q223">
            <v>575</v>
          </cell>
          <cell r="R223">
            <v>575</v>
          </cell>
          <cell r="S223">
            <v>630</v>
          </cell>
          <cell r="T223">
            <v>630</v>
          </cell>
          <cell r="U223">
            <v>630</v>
          </cell>
          <cell r="V223">
            <v>1370</v>
          </cell>
          <cell r="W223">
            <v>1370</v>
          </cell>
          <cell r="X223">
            <v>1445</v>
          </cell>
          <cell r="Y223">
            <v>0</v>
          </cell>
          <cell r="Z223">
            <v>135</v>
          </cell>
          <cell r="AA223">
            <v>24376</v>
          </cell>
          <cell r="AB223">
            <v>24376</v>
          </cell>
          <cell r="AC223">
            <v>24376</v>
          </cell>
          <cell r="AD223">
            <v>28511</v>
          </cell>
          <cell r="AE223">
            <v>28706</v>
          </cell>
          <cell r="AF223">
            <v>29376</v>
          </cell>
          <cell r="AG223">
            <v>29376</v>
          </cell>
          <cell r="AH223">
            <v>29506</v>
          </cell>
          <cell r="AI223">
            <v>29831</v>
          </cell>
          <cell r="AJ223">
            <v>32596</v>
          </cell>
          <cell r="AK223">
            <v>3546</v>
          </cell>
          <cell r="AM223">
            <v>0</v>
          </cell>
          <cell r="AN223">
            <v>0</v>
          </cell>
          <cell r="AO223">
            <v>575</v>
          </cell>
          <cell r="AP223">
            <v>0</v>
          </cell>
          <cell r="AQ223">
            <v>0</v>
          </cell>
          <cell r="AR223">
            <v>0</v>
          </cell>
          <cell r="AS223">
            <v>55</v>
          </cell>
          <cell r="AT223">
            <v>0</v>
          </cell>
          <cell r="AU223">
            <v>0</v>
          </cell>
          <cell r="AV223">
            <v>740</v>
          </cell>
          <cell r="AW223">
            <v>0</v>
          </cell>
          <cell r="AX223">
            <v>75</v>
          </cell>
          <cell r="AY223">
            <v>0</v>
          </cell>
          <cell r="AZ223">
            <v>135</v>
          </cell>
          <cell r="BA223">
            <v>24241</v>
          </cell>
          <cell r="BB223">
            <v>0</v>
          </cell>
          <cell r="BC223">
            <v>0</v>
          </cell>
          <cell r="BD223">
            <v>4135</v>
          </cell>
          <cell r="BE223">
            <v>195</v>
          </cell>
          <cell r="BF223">
            <v>670</v>
          </cell>
          <cell r="BG223">
            <v>0</v>
          </cell>
          <cell r="BH223">
            <v>130</v>
          </cell>
          <cell r="BI223">
            <v>325</v>
          </cell>
          <cell r="BJ223">
            <v>2765</v>
          </cell>
          <cell r="BK223">
            <v>3546</v>
          </cell>
        </row>
        <row r="224">
          <cell r="D224">
            <v>805102</v>
          </cell>
          <cell r="E224" t="str">
            <v>Conveyance</v>
          </cell>
          <cell r="F224">
            <v>815101000</v>
          </cell>
          <cell r="G224" t="str">
            <v>Travel and Lodging</v>
          </cell>
          <cell r="I224" t="str">
            <v/>
          </cell>
          <cell r="K224" t="str">
            <v/>
          </cell>
          <cell r="M224">
            <v>21200</v>
          </cell>
          <cell r="N224">
            <v>34600</v>
          </cell>
          <cell r="O224">
            <v>105910</v>
          </cell>
          <cell r="P224">
            <v>678380</v>
          </cell>
          <cell r="Q224">
            <v>813180</v>
          </cell>
          <cell r="R224">
            <v>1407905</v>
          </cell>
          <cell r="S224">
            <v>1932336</v>
          </cell>
          <cell r="T224">
            <v>2084692</v>
          </cell>
          <cell r="U224">
            <v>2782970</v>
          </cell>
          <cell r="V224">
            <v>3051438</v>
          </cell>
          <cell r="W224">
            <v>3330366</v>
          </cell>
          <cell r="X224">
            <v>3822731</v>
          </cell>
          <cell r="Y224">
            <v>179678</v>
          </cell>
          <cell r="Z224">
            <v>321456</v>
          </cell>
          <cell r="AA224">
            <v>524962</v>
          </cell>
          <cell r="AB224">
            <v>710090</v>
          </cell>
          <cell r="AC224">
            <v>1343918</v>
          </cell>
          <cell r="AD224">
            <v>2077976</v>
          </cell>
          <cell r="AE224">
            <v>2624664</v>
          </cell>
          <cell r="AF224">
            <v>2797742</v>
          </cell>
          <cell r="AG224">
            <v>3612924.77</v>
          </cell>
          <cell r="AH224">
            <v>4110952.77</v>
          </cell>
          <cell r="AI224">
            <v>4785796.7699999996</v>
          </cell>
          <cell r="AJ224">
            <v>4961074.7699999996</v>
          </cell>
          <cell r="AK224">
            <v>143278</v>
          </cell>
          <cell r="AM224">
            <v>21200</v>
          </cell>
          <cell r="AN224">
            <v>13400</v>
          </cell>
          <cell r="AO224">
            <v>71310</v>
          </cell>
          <cell r="AP224">
            <v>572470</v>
          </cell>
          <cell r="AQ224">
            <v>134800</v>
          </cell>
          <cell r="AR224">
            <v>594725</v>
          </cell>
          <cell r="AS224">
            <v>524431</v>
          </cell>
          <cell r="AT224">
            <v>152356</v>
          </cell>
          <cell r="AU224">
            <v>698278</v>
          </cell>
          <cell r="AV224">
            <v>268468</v>
          </cell>
          <cell r="AW224">
            <v>278928</v>
          </cell>
          <cell r="AX224">
            <v>492365</v>
          </cell>
          <cell r="AY224">
            <v>179678</v>
          </cell>
          <cell r="AZ224">
            <v>141778</v>
          </cell>
          <cell r="BA224">
            <v>203506</v>
          </cell>
          <cell r="BB224">
            <v>185128</v>
          </cell>
          <cell r="BC224">
            <v>633828</v>
          </cell>
          <cell r="BD224">
            <v>734058</v>
          </cell>
          <cell r="BE224">
            <v>546688</v>
          </cell>
          <cell r="BF224">
            <v>173078</v>
          </cell>
          <cell r="BG224">
            <v>815182.77</v>
          </cell>
          <cell r="BH224">
            <v>498028</v>
          </cell>
          <cell r="BI224">
            <v>674843.99999999953</v>
          </cell>
          <cell r="BJ224">
            <v>175278</v>
          </cell>
          <cell r="BK224">
            <v>143278</v>
          </cell>
        </row>
        <row r="225">
          <cell r="D225">
            <v>805201</v>
          </cell>
          <cell r="E225" t="str">
            <v>Office Expenses</v>
          </cell>
          <cell r="F225">
            <v>815103000</v>
          </cell>
          <cell r="G225" t="str">
            <v>Entertainment</v>
          </cell>
          <cell r="I225" t="str">
            <v/>
          </cell>
          <cell r="K225" t="str">
            <v/>
          </cell>
          <cell r="M225">
            <v>414219.88</v>
          </cell>
          <cell r="N225">
            <v>754648.53</v>
          </cell>
          <cell r="O225">
            <v>817449.67</v>
          </cell>
          <cell r="P225">
            <v>983470.43</v>
          </cell>
          <cell r="Q225">
            <v>1184081.97</v>
          </cell>
          <cell r="R225">
            <v>1359261.43</v>
          </cell>
          <cell r="S225">
            <v>1464660.1</v>
          </cell>
          <cell r="T225">
            <v>1492843.1</v>
          </cell>
          <cell r="U225">
            <v>1561457.6</v>
          </cell>
          <cell r="V225">
            <v>1701544.6</v>
          </cell>
          <cell r="W225">
            <v>1780193.2</v>
          </cell>
          <cell r="X225">
            <v>2075733.2</v>
          </cell>
          <cell r="Y225">
            <v>796037.13</v>
          </cell>
          <cell r="Z225">
            <v>1153077.3600000001</v>
          </cell>
          <cell r="AA225">
            <v>1326828.73</v>
          </cell>
          <cell r="AB225">
            <v>1634136.23</v>
          </cell>
          <cell r="AC225">
            <v>1669310.86</v>
          </cell>
          <cell r="AD225">
            <v>1845838.02</v>
          </cell>
          <cell r="AE225">
            <v>2395060.64</v>
          </cell>
          <cell r="AF225">
            <v>3164534.87</v>
          </cell>
          <cell r="AG225">
            <v>4394214.0999999996</v>
          </cell>
          <cell r="AH225">
            <v>4870750.3</v>
          </cell>
          <cell r="AI225">
            <v>5253201.66</v>
          </cell>
          <cell r="AJ225">
            <v>10012737.65</v>
          </cell>
          <cell r="AK225">
            <v>510154.13</v>
          </cell>
          <cell r="AM225">
            <v>414219.88</v>
          </cell>
          <cell r="AN225">
            <v>340428.65</v>
          </cell>
          <cell r="AO225">
            <v>62801.140000000014</v>
          </cell>
          <cell r="AP225">
            <v>166020.76</v>
          </cell>
          <cell r="AQ225">
            <v>200611.53999999992</v>
          </cell>
          <cell r="AR225">
            <v>175179.45999999996</v>
          </cell>
          <cell r="AS225">
            <v>105398.67000000016</v>
          </cell>
          <cell r="AT225">
            <v>28183</v>
          </cell>
          <cell r="AU225">
            <v>68614.5</v>
          </cell>
          <cell r="AV225">
            <v>140087</v>
          </cell>
          <cell r="AW225">
            <v>78648.59999999986</v>
          </cell>
          <cell r="AX225">
            <v>295540</v>
          </cell>
          <cell r="AY225">
            <v>796037.13</v>
          </cell>
          <cell r="AZ225">
            <v>357040.2300000001</v>
          </cell>
          <cell r="BA225">
            <v>173751.36999999988</v>
          </cell>
          <cell r="BB225">
            <v>307307.5</v>
          </cell>
          <cell r="BC225">
            <v>35174.630000000121</v>
          </cell>
          <cell r="BD225">
            <v>176527.15999999992</v>
          </cell>
          <cell r="BE225">
            <v>549222.62000000011</v>
          </cell>
          <cell r="BF225">
            <v>769474.23</v>
          </cell>
          <cell r="BG225">
            <v>1229679.2299999995</v>
          </cell>
          <cell r="BH225">
            <v>476536.20000000019</v>
          </cell>
          <cell r="BI225">
            <v>382451.36000000034</v>
          </cell>
          <cell r="BJ225">
            <v>4759535.99</v>
          </cell>
          <cell r="BK225">
            <v>510154.13</v>
          </cell>
        </row>
        <row r="226">
          <cell r="D226">
            <v>805202</v>
          </cell>
          <cell r="E226" t="str">
            <v>Auditors lunch expenses</v>
          </cell>
          <cell r="F226">
            <v>825105000</v>
          </cell>
          <cell r="G226" t="str">
            <v>Audit Expense</v>
          </cell>
          <cell r="H226">
            <v>8111511</v>
          </cell>
          <cell r="I226" t="str">
            <v>Finance</v>
          </cell>
          <cell r="J226" t="str">
            <v>A01</v>
          </cell>
          <cell r="K226" t="str">
            <v>Fin Mgt, Comp, Report'g &amp; Analysis</v>
          </cell>
          <cell r="L226">
            <v>0</v>
          </cell>
          <cell r="M226">
            <v>25290</v>
          </cell>
          <cell r="N226">
            <v>60949.74</v>
          </cell>
          <cell r="O226">
            <v>149849.74</v>
          </cell>
          <cell r="P226">
            <v>152695.84</v>
          </cell>
          <cell r="Q226">
            <v>152695.84</v>
          </cell>
          <cell r="R226">
            <v>152695.84</v>
          </cell>
          <cell r="S226">
            <v>152695.84</v>
          </cell>
          <cell r="T226">
            <v>164840.84</v>
          </cell>
          <cell r="U226">
            <v>281294.51</v>
          </cell>
          <cell r="V226">
            <v>307075.86</v>
          </cell>
          <cell r="W226">
            <v>307075.86</v>
          </cell>
          <cell r="X226">
            <v>341548.46</v>
          </cell>
          <cell r="Y226">
            <v>84112</v>
          </cell>
          <cell r="Z226">
            <v>208154.35</v>
          </cell>
          <cell r="AA226">
            <v>208154.35</v>
          </cell>
          <cell r="AB226">
            <v>208154.35</v>
          </cell>
          <cell r="AC226">
            <v>208154.35</v>
          </cell>
          <cell r="AD226">
            <v>208154.35</v>
          </cell>
          <cell r="AE226">
            <v>208604.71</v>
          </cell>
          <cell r="AF226">
            <v>250523.71</v>
          </cell>
          <cell r="AG226">
            <v>438885.6</v>
          </cell>
          <cell r="AH226">
            <v>516515.53</v>
          </cell>
          <cell r="AI226">
            <v>549438.73</v>
          </cell>
          <cell r="AJ226">
            <v>549438.73</v>
          </cell>
          <cell r="AK226">
            <v>5450</v>
          </cell>
          <cell r="AM226">
            <v>25290</v>
          </cell>
          <cell r="AN226">
            <v>35659.74</v>
          </cell>
          <cell r="AO226">
            <v>88900</v>
          </cell>
          <cell r="AP226">
            <v>2846.1000000000058</v>
          </cell>
          <cell r="AQ226">
            <v>0</v>
          </cell>
          <cell r="AR226">
            <v>0</v>
          </cell>
          <cell r="AS226">
            <v>0</v>
          </cell>
          <cell r="AT226">
            <v>12145</v>
          </cell>
          <cell r="AU226">
            <v>116453.67000000001</v>
          </cell>
          <cell r="AV226">
            <v>25781.349999999977</v>
          </cell>
          <cell r="AW226">
            <v>0</v>
          </cell>
          <cell r="AX226">
            <v>34472.600000000035</v>
          </cell>
          <cell r="AY226">
            <v>84112</v>
          </cell>
          <cell r="AZ226">
            <v>124042.35</v>
          </cell>
          <cell r="BA226">
            <v>0</v>
          </cell>
          <cell r="BB226">
            <v>0</v>
          </cell>
          <cell r="BC226">
            <v>0</v>
          </cell>
          <cell r="BD226">
            <v>0</v>
          </cell>
          <cell r="BE226">
            <v>450.35999999998603</v>
          </cell>
          <cell r="BF226">
            <v>41919</v>
          </cell>
          <cell r="BG226">
            <v>188361.88999999998</v>
          </cell>
          <cell r="BH226">
            <v>77629.930000000051</v>
          </cell>
          <cell r="BI226">
            <v>32923.199999999953</v>
          </cell>
          <cell r="BJ226">
            <v>0</v>
          </cell>
          <cell r="BK226">
            <v>5450</v>
          </cell>
        </row>
        <row r="227">
          <cell r="D227">
            <v>805203</v>
          </cell>
          <cell r="E227" t="str">
            <v>PAC</v>
          </cell>
          <cell r="F227">
            <v>820101000</v>
          </cell>
          <cell r="G227" t="str">
            <v>Donations</v>
          </cell>
          <cell r="H227">
            <v>8111551</v>
          </cell>
          <cell r="I227" t="str">
            <v>Human Resource</v>
          </cell>
          <cell r="J227" t="str">
            <v>A31</v>
          </cell>
          <cell r="K227" t="str">
            <v>Public Affairs &amp; Communication</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66833.179999999993</v>
          </cell>
          <cell r="AB227">
            <v>66833.179999999993</v>
          </cell>
          <cell r="AC227">
            <v>137711.18</v>
          </cell>
          <cell r="AD227">
            <v>137711.18</v>
          </cell>
          <cell r="AE227">
            <v>137711.18</v>
          </cell>
          <cell r="AF227">
            <v>265892.36</v>
          </cell>
          <cell r="AG227">
            <v>327063.77</v>
          </cell>
          <cell r="AH227">
            <v>337291.77</v>
          </cell>
          <cell r="AI227">
            <v>337291.77</v>
          </cell>
          <cell r="AJ227">
            <v>428494.56</v>
          </cell>
          <cell r="AK227">
            <v>505687</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66833.179999999993</v>
          </cell>
          <cell r="BB227">
            <v>0</v>
          </cell>
          <cell r="BC227">
            <v>70878</v>
          </cell>
          <cell r="BD227">
            <v>0</v>
          </cell>
          <cell r="BE227">
            <v>0</v>
          </cell>
          <cell r="BF227">
            <v>128181.18</v>
          </cell>
          <cell r="BG227">
            <v>61171.410000000033</v>
          </cell>
          <cell r="BH227">
            <v>10228</v>
          </cell>
          <cell r="BI227">
            <v>0</v>
          </cell>
          <cell r="BJ227">
            <v>91202.789999999979</v>
          </cell>
          <cell r="BK227">
            <v>505687</v>
          </cell>
        </row>
        <row r="228">
          <cell r="D228">
            <v>805204</v>
          </cell>
          <cell r="E228" t="str">
            <v>Expedite Payment</v>
          </cell>
          <cell r="F228">
            <v>820101000</v>
          </cell>
          <cell r="G228" t="str">
            <v>Donations</v>
          </cell>
          <cell r="H228">
            <v>8111551</v>
          </cell>
          <cell r="I228" t="str">
            <v>Human Resource</v>
          </cell>
          <cell r="J228" t="str">
            <v>A05</v>
          </cell>
          <cell r="K228" t="str">
            <v>Human Resource</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D229">
            <v>805205</v>
          </cell>
          <cell r="E229" t="str">
            <v>Gift Item</v>
          </cell>
          <cell r="F229">
            <v>820102000</v>
          </cell>
          <cell r="G229" t="str">
            <v>Gifts</v>
          </cell>
          <cell r="H229">
            <v>8111551</v>
          </cell>
          <cell r="I229" t="str">
            <v>Human Resource</v>
          </cell>
          <cell r="J229" t="str">
            <v>A05</v>
          </cell>
          <cell r="K229" t="str">
            <v>Human Resource</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D230">
            <v>805301</v>
          </cell>
          <cell r="E230" t="str">
            <v>Entertainment</v>
          </cell>
          <cell r="F230">
            <v>815103000</v>
          </cell>
          <cell r="G230" t="str">
            <v>Entertainment</v>
          </cell>
          <cell r="H230">
            <v>8111511</v>
          </cell>
          <cell r="I230" t="str">
            <v>Finance</v>
          </cell>
          <cell r="J230" t="str">
            <v>A01</v>
          </cell>
          <cell r="K230" t="str">
            <v>Fin Mgt, Comp, Report'g &amp; Analysis</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D231" t="str">
            <v>806101.ACC</v>
          </cell>
          <cell r="E231" t="str">
            <v>Travel: Foreign - Accommod</v>
          </cell>
          <cell r="F231">
            <v>815101000</v>
          </cell>
          <cell r="G231" t="str">
            <v>Travel and Lodging</v>
          </cell>
          <cell r="I231" t="str">
            <v/>
          </cell>
          <cell r="K231" t="str">
            <v/>
          </cell>
          <cell r="M231">
            <v>0</v>
          </cell>
          <cell r="N231">
            <v>0</v>
          </cell>
          <cell r="O231">
            <v>0</v>
          </cell>
          <cell r="P231">
            <v>0</v>
          </cell>
          <cell r="Q231">
            <v>713440</v>
          </cell>
          <cell r="R231">
            <v>785623.75</v>
          </cell>
          <cell r="S231">
            <v>1079681.71</v>
          </cell>
          <cell r="T231">
            <v>1079681.71</v>
          </cell>
          <cell r="U231">
            <v>1488187.71</v>
          </cell>
          <cell r="V231">
            <v>1488187.71</v>
          </cell>
          <cell r="W231">
            <v>1079681.71</v>
          </cell>
          <cell r="X231">
            <v>1558261.71</v>
          </cell>
          <cell r="Y231">
            <v>105070.71</v>
          </cell>
          <cell r="Z231">
            <v>161738.98000000001</v>
          </cell>
          <cell r="AA231">
            <v>284419.77</v>
          </cell>
          <cell r="AB231">
            <v>339950.19</v>
          </cell>
          <cell r="AC231">
            <v>3227238.29</v>
          </cell>
          <cell r="AD231">
            <v>3173901</v>
          </cell>
          <cell r="AE231">
            <v>3034189.01</v>
          </cell>
          <cell r="AF231">
            <v>3522309.51</v>
          </cell>
          <cell r="AG231">
            <v>4076471.58</v>
          </cell>
          <cell r="AH231">
            <v>4246508.87</v>
          </cell>
          <cell r="AI231">
            <v>4246508.87</v>
          </cell>
          <cell r="AJ231">
            <v>4246508.87</v>
          </cell>
          <cell r="AK231">
            <v>103349.47</v>
          </cell>
          <cell r="AM231">
            <v>0</v>
          </cell>
          <cell r="AN231">
            <v>0</v>
          </cell>
          <cell r="AO231">
            <v>0</v>
          </cell>
          <cell r="AP231">
            <v>0</v>
          </cell>
          <cell r="AQ231">
            <v>713440</v>
          </cell>
          <cell r="AR231">
            <v>72183.75</v>
          </cell>
          <cell r="AS231">
            <v>294057.95999999996</v>
          </cell>
          <cell r="AT231">
            <v>0</v>
          </cell>
          <cell r="AU231">
            <v>408506</v>
          </cell>
          <cell r="AV231">
            <v>0</v>
          </cell>
          <cell r="AW231">
            <v>-408506</v>
          </cell>
          <cell r="AX231">
            <v>478580</v>
          </cell>
          <cell r="AY231">
            <v>105070.71</v>
          </cell>
          <cell r="AZ231">
            <v>56668.270000000004</v>
          </cell>
          <cell r="BA231">
            <v>122680.79000000001</v>
          </cell>
          <cell r="BB231">
            <v>55530.419999999984</v>
          </cell>
          <cell r="BC231">
            <v>2887288.1</v>
          </cell>
          <cell r="BD231">
            <v>-53337.290000000037</v>
          </cell>
          <cell r="BE231">
            <v>-139711.99000000022</v>
          </cell>
          <cell r="BF231">
            <v>488120.5</v>
          </cell>
          <cell r="BG231">
            <v>554162.0700000003</v>
          </cell>
          <cell r="BH231">
            <v>170037.29000000004</v>
          </cell>
          <cell r="BI231">
            <v>0</v>
          </cell>
          <cell r="BJ231">
            <v>0</v>
          </cell>
          <cell r="BK231">
            <v>103349.47</v>
          </cell>
        </row>
        <row r="232">
          <cell r="D232" t="str">
            <v>806101.AIR</v>
          </cell>
          <cell r="E232" t="str">
            <v>Travel: Foreign - Airfares</v>
          </cell>
          <cell r="F232">
            <v>815101000</v>
          </cell>
          <cell r="G232" t="str">
            <v>Travel and Lodging</v>
          </cell>
          <cell r="I232" t="str">
            <v/>
          </cell>
          <cell r="K232" t="str">
            <v/>
          </cell>
          <cell r="M232">
            <v>0</v>
          </cell>
          <cell r="N232">
            <v>0</v>
          </cell>
          <cell r="O232">
            <v>52648.65</v>
          </cell>
          <cell r="P232">
            <v>52648.65</v>
          </cell>
          <cell r="Q232">
            <v>952648.65</v>
          </cell>
          <cell r="R232">
            <v>1311923.6499999999</v>
          </cell>
          <cell r="S232">
            <v>2534933.91</v>
          </cell>
          <cell r="T232">
            <v>2542002.66</v>
          </cell>
          <cell r="U232">
            <v>2542002.66</v>
          </cell>
          <cell r="V232">
            <v>2542002.66</v>
          </cell>
          <cell r="W232">
            <v>2431554.0099999998</v>
          </cell>
          <cell r="X232">
            <v>2431554.0099999998</v>
          </cell>
          <cell r="Y232">
            <v>60851</v>
          </cell>
          <cell r="Z232">
            <v>242506.52</v>
          </cell>
          <cell r="AA232">
            <v>865142.75</v>
          </cell>
          <cell r="AB232">
            <v>1078558.46</v>
          </cell>
          <cell r="AC232">
            <v>1078558.46</v>
          </cell>
          <cell r="AD232">
            <v>1529146.37</v>
          </cell>
          <cell r="AE232">
            <v>2651448.46</v>
          </cell>
          <cell r="AF232">
            <v>3586160.26</v>
          </cell>
          <cell r="AG232">
            <v>4139031.45</v>
          </cell>
          <cell r="AH232">
            <v>4328839.79</v>
          </cell>
          <cell r="AI232">
            <v>4423184.34</v>
          </cell>
          <cell r="AJ232">
            <v>4423184.34</v>
          </cell>
          <cell r="AK232">
            <v>182160</v>
          </cell>
          <cell r="AM232">
            <v>0</v>
          </cell>
          <cell r="AN232">
            <v>0</v>
          </cell>
          <cell r="AO232">
            <v>52648.65</v>
          </cell>
          <cell r="AP232">
            <v>0</v>
          </cell>
          <cell r="AQ232">
            <v>900000</v>
          </cell>
          <cell r="AR232">
            <v>359274.99999999988</v>
          </cell>
          <cell r="AS232">
            <v>1223010.2600000002</v>
          </cell>
          <cell r="AT232">
            <v>7068.75</v>
          </cell>
          <cell r="AU232">
            <v>0</v>
          </cell>
          <cell r="AV232">
            <v>0</v>
          </cell>
          <cell r="AW232">
            <v>-110448.65000000037</v>
          </cell>
          <cell r="AX232">
            <v>0</v>
          </cell>
          <cell r="AY232">
            <v>60851</v>
          </cell>
          <cell r="AZ232">
            <v>181655.52</v>
          </cell>
          <cell r="BA232">
            <v>622636.23</v>
          </cell>
          <cell r="BB232">
            <v>213415.70999999996</v>
          </cell>
          <cell r="BC232">
            <v>0</v>
          </cell>
          <cell r="BD232">
            <v>450587.91000000015</v>
          </cell>
          <cell r="BE232">
            <v>1122302.0899999999</v>
          </cell>
          <cell r="BF232">
            <v>934711.79999999981</v>
          </cell>
          <cell r="BG232">
            <v>552871.19000000041</v>
          </cell>
          <cell r="BH232">
            <v>189808.33999999985</v>
          </cell>
          <cell r="BI232">
            <v>94344.549999999814</v>
          </cell>
          <cell r="BJ232">
            <v>0</v>
          </cell>
          <cell r="BK232">
            <v>182160</v>
          </cell>
        </row>
        <row r="233">
          <cell r="D233" t="str">
            <v>806101.CAR</v>
          </cell>
          <cell r="E233" t="str">
            <v>Travel: Foreign - Car hire</v>
          </cell>
          <cell r="F233">
            <v>815101000</v>
          </cell>
          <cell r="G233" t="str">
            <v>Travel and Lodging</v>
          </cell>
          <cell r="I233" t="str">
            <v/>
          </cell>
          <cell r="K233" t="str">
            <v/>
          </cell>
          <cell r="M233">
            <v>0</v>
          </cell>
          <cell r="N233">
            <v>0</v>
          </cell>
          <cell r="O233">
            <v>0</v>
          </cell>
          <cell r="P233">
            <v>0</v>
          </cell>
          <cell r="Q233">
            <v>7960</v>
          </cell>
          <cell r="R233">
            <v>32820.46</v>
          </cell>
          <cell r="S233">
            <v>45360.86</v>
          </cell>
          <cell r="T233">
            <v>45360.86</v>
          </cell>
          <cell r="U233">
            <v>45360.86</v>
          </cell>
          <cell r="V233">
            <v>45360.86</v>
          </cell>
          <cell r="W233">
            <v>45360.86</v>
          </cell>
          <cell r="X233">
            <v>45360.86</v>
          </cell>
          <cell r="Y233">
            <v>0</v>
          </cell>
          <cell r="Z233">
            <v>2311.84</v>
          </cell>
          <cell r="AA233">
            <v>3283.8</v>
          </cell>
          <cell r="AB233">
            <v>3758.8</v>
          </cell>
          <cell r="AC233">
            <v>3758.8</v>
          </cell>
          <cell r="AD233">
            <v>34019.620000000003</v>
          </cell>
          <cell r="AE233">
            <v>34019.620000000003</v>
          </cell>
          <cell r="AF233">
            <v>34019.620000000003</v>
          </cell>
          <cell r="AG233">
            <v>61573.42</v>
          </cell>
          <cell r="AH233">
            <v>61573.42</v>
          </cell>
          <cell r="AI233">
            <v>61573.42</v>
          </cell>
          <cell r="AJ233">
            <v>61573.42</v>
          </cell>
          <cell r="AK233">
            <v>0</v>
          </cell>
          <cell r="AM233">
            <v>0</v>
          </cell>
          <cell r="AN233">
            <v>0</v>
          </cell>
          <cell r="AO233">
            <v>0</v>
          </cell>
          <cell r="AP233">
            <v>0</v>
          </cell>
          <cell r="AQ233">
            <v>7960</v>
          </cell>
          <cell r="AR233">
            <v>24860.46</v>
          </cell>
          <cell r="AS233">
            <v>12540.400000000001</v>
          </cell>
          <cell r="AT233">
            <v>0</v>
          </cell>
          <cell r="AU233">
            <v>0</v>
          </cell>
          <cell r="AV233">
            <v>0</v>
          </cell>
          <cell r="AW233">
            <v>0</v>
          </cell>
          <cell r="AX233">
            <v>0</v>
          </cell>
          <cell r="AY233">
            <v>0</v>
          </cell>
          <cell r="AZ233">
            <v>2311.84</v>
          </cell>
          <cell r="BA233">
            <v>971.96</v>
          </cell>
          <cell r="BB233">
            <v>475</v>
          </cell>
          <cell r="BC233">
            <v>0</v>
          </cell>
          <cell r="BD233">
            <v>30260.820000000003</v>
          </cell>
          <cell r="BE233">
            <v>0</v>
          </cell>
          <cell r="BF233">
            <v>0</v>
          </cell>
          <cell r="BG233">
            <v>27553.799999999996</v>
          </cell>
          <cell r="BH233">
            <v>0</v>
          </cell>
          <cell r="BI233">
            <v>0</v>
          </cell>
          <cell r="BJ233">
            <v>0</v>
          </cell>
          <cell r="BK233">
            <v>0</v>
          </cell>
        </row>
        <row r="234">
          <cell r="D234" t="str">
            <v>806101.OTH</v>
          </cell>
          <cell r="E234" t="str">
            <v>Travel: Foreign - Other</v>
          </cell>
          <cell r="F234">
            <v>815101000</v>
          </cell>
          <cell r="G234" t="str">
            <v>Travel and Lodging</v>
          </cell>
          <cell r="I234" t="str">
            <v/>
          </cell>
          <cell r="K234" t="str">
            <v/>
          </cell>
          <cell r="M234">
            <v>0</v>
          </cell>
          <cell r="N234">
            <v>0</v>
          </cell>
          <cell r="O234">
            <v>0</v>
          </cell>
          <cell r="P234">
            <v>0</v>
          </cell>
          <cell r="Q234">
            <v>0</v>
          </cell>
          <cell r="R234">
            <v>4572.5</v>
          </cell>
          <cell r="S234">
            <v>4572.5</v>
          </cell>
          <cell r="T234">
            <v>4572.5</v>
          </cell>
          <cell r="U234">
            <v>4572.5</v>
          </cell>
          <cell r="V234">
            <v>4572.5</v>
          </cell>
          <cell r="W234">
            <v>4572.5</v>
          </cell>
          <cell r="X234">
            <v>4572.5</v>
          </cell>
          <cell r="Y234">
            <v>0</v>
          </cell>
          <cell r="Z234">
            <v>11341.24</v>
          </cell>
          <cell r="AA234">
            <v>52073.04</v>
          </cell>
          <cell r="AB234">
            <v>52073.04</v>
          </cell>
          <cell r="AC234">
            <v>52073.04</v>
          </cell>
          <cell r="AD234">
            <v>75356.98</v>
          </cell>
          <cell r="AE234">
            <v>114934.46</v>
          </cell>
          <cell r="AF234">
            <v>209154.46</v>
          </cell>
          <cell r="AG234">
            <v>211156.01</v>
          </cell>
          <cell r="AH234">
            <v>211156.01</v>
          </cell>
          <cell r="AI234">
            <v>214702.01</v>
          </cell>
          <cell r="AJ234">
            <v>214702.01</v>
          </cell>
          <cell r="AK234">
            <v>10147</v>
          </cell>
          <cell r="AM234">
            <v>0</v>
          </cell>
          <cell r="AN234">
            <v>0</v>
          </cell>
          <cell r="AO234">
            <v>0</v>
          </cell>
          <cell r="AP234">
            <v>0</v>
          </cell>
          <cell r="AQ234">
            <v>0</v>
          </cell>
          <cell r="AR234">
            <v>4572.5</v>
          </cell>
          <cell r="AS234">
            <v>0</v>
          </cell>
          <cell r="AT234">
            <v>0</v>
          </cell>
          <cell r="AU234">
            <v>0</v>
          </cell>
          <cell r="AV234">
            <v>0</v>
          </cell>
          <cell r="AW234">
            <v>0</v>
          </cell>
          <cell r="AX234">
            <v>0</v>
          </cell>
          <cell r="AY234">
            <v>0</v>
          </cell>
          <cell r="AZ234">
            <v>11341.24</v>
          </cell>
          <cell r="BA234">
            <v>40731.800000000003</v>
          </cell>
          <cell r="BB234">
            <v>0</v>
          </cell>
          <cell r="BC234">
            <v>0</v>
          </cell>
          <cell r="BD234">
            <v>23283.939999999995</v>
          </cell>
          <cell r="BE234">
            <v>39577.48000000001</v>
          </cell>
          <cell r="BF234">
            <v>94219.999999999985</v>
          </cell>
          <cell r="BG234">
            <v>2001.5500000000175</v>
          </cell>
          <cell r="BH234">
            <v>0</v>
          </cell>
          <cell r="BI234">
            <v>3546</v>
          </cell>
          <cell r="BJ234">
            <v>0</v>
          </cell>
          <cell r="BK234">
            <v>10147</v>
          </cell>
        </row>
        <row r="235">
          <cell r="D235">
            <v>808001</v>
          </cell>
          <cell r="E235" t="str">
            <v>Donations</v>
          </cell>
          <cell r="F235">
            <v>820101600</v>
          </cell>
          <cell r="G235" t="str">
            <v>Donations - Other</v>
          </cell>
          <cell r="H235">
            <v>0</v>
          </cell>
          <cell r="I235" t="str">
            <v/>
          </cell>
          <cell r="J235" t="str">
            <v>A31</v>
          </cell>
          <cell r="K235" t="str">
            <v>Public Affairs &amp; Communication</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D236" t="str">
            <v>808401.AUDIT</v>
          </cell>
          <cell r="E236" t="str">
            <v>Prof Fees-Audit</v>
          </cell>
          <cell r="F236">
            <v>825118000</v>
          </cell>
          <cell r="G236" t="str">
            <v>Outside Prof Svs</v>
          </cell>
          <cell r="H236">
            <v>8111511</v>
          </cell>
          <cell r="I236" t="str">
            <v>Finance</v>
          </cell>
          <cell r="J236" t="str">
            <v>A01</v>
          </cell>
          <cell r="K236" t="str">
            <v>Fin Mgt, Comp, Report'g &amp; Analysis</v>
          </cell>
          <cell r="L236">
            <v>0</v>
          </cell>
          <cell r="M236">
            <v>82060</v>
          </cell>
          <cell r="N236">
            <v>164120</v>
          </cell>
          <cell r="O236">
            <v>246180</v>
          </cell>
          <cell r="P236">
            <v>328240</v>
          </cell>
          <cell r="Q236">
            <v>410300</v>
          </cell>
          <cell r="R236">
            <v>499942</v>
          </cell>
          <cell r="S236">
            <v>553625</v>
          </cell>
          <cell r="T236">
            <v>553625</v>
          </cell>
          <cell r="U236">
            <v>553625</v>
          </cell>
          <cell r="V236">
            <v>553625</v>
          </cell>
          <cell r="W236">
            <v>553625</v>
          </cell>
          <cell r="X236">
            <v>553625</v>
          </cell>
          <cell r="Y236">
            <v>37231</v>
          </cell>
          <cell r="Z236">
            <v>74462</v>
          </cell>
          <cell r="AA236">
            <v>111693</v>
          </cell>
          <cell r="AB236">
            <v>148924</v>
          </cell>
          <cell r="AC236">
            <v>186155</v>
          </cell>
          <cell r="AD236">
            <v>223386</v>
          </cell>
          <cell r="AE236">
            <v>242000</v>
          </cell>
          <cell r="AF236">
            <v>222183</v>
          </cell>
          <cell r="AG236">
            <v>222183</v>
          </cell>
          <cell r="AH236">
            <v>222183</v>
          </cell>
          <cell r="AI236">
            <v>222183</v>
          </cell>
          <cell r="AJ236">
            <v>222183</v>
          </cell>
          <cell r="AK236">
            <v>37231</v>
          </cell>
          <cell r="AM236">
            <v>82060</v>
          </cell>
          <cell r="AN236">
            <v>82060</v>
          </cell>
          <cell r="AO236">
            <v>82060</v>
          </cell>
          <cell r="AP236">
            <v>82060</v>
          </cell>
          <cell r="AQ236">
            <v>82060</v>
          </cell>
          <cell r="AR236">
            <v>89642</v>
          </cell>
          <cell r="AS236">
            <v>53683</v>
          </cell>
          <cell r="AT236">
            <v>0</v>
          </cell>
          <cell r="AU236">
            <v>0</v>
          </cell>
          <cell r="AV236">
            <v>0</v>
          </cell>
          <cell r="AW236">
            <v>0</v>
          </cell>
          <cell r="AX236">
            <v>0</v>
          </cell>
          <cell r="AY236">
            <v>37231</v>
          </cell>
          <cell r="AZ236">
            <v>37231</v>
          </cell>
          <cell r="BA236">
            <v>37231</v>
          </cell>
          <cell r="BB236">
            <v>37231</v>
          </cell>
          <cell r="BC236">
            <v>37231</v>
          </cell>
          <cell r="BD236">
            <v>37231</v>
          </cell>
          <cell r="BE236">
            <v>18614</v>
          </cell>
          <cell r="BF236">
            <v>-19817</v>
          </cell>
          <cell r="BG236">
            <v>0</v>
          </cell>
          <cell r="BH236">
            <v>0</v>
          </cell>
          <cell r="BI236">
            <v>0</v>
          </cell>
          <cell r="BJ236">
            <v>0</v>
          </cell>
          <cell r="BK236">
            <v>37231</v>
          </cell>
        </row>
        <row r="237">
          <cell r="D237" t="str">
            <v>808401.BOARD</v>
          </cell>
          <cell r="E237" t="str">
            <v>Prof Fees-Board Secretary</v>
          </cell>
          <cell r="F237">
            <v>825118000</v>
          </cell>
          <cell r="G237" t="str">
            <v>Outside Prof Svs</v>
          </cell>
          <cell r="H237">
            <v>8111511</v>
          </cell>
          <cell r="I237" t="str">
            <v>Finance</v>
          </cell>
          <cell r="J237" t="str">
            <v>A01</v>
          </cell>
          <cell r="K237" t="str">
            <v>Fin Mgt, Comp, Report'g &amp; Analysis</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30000</v>
          </cell>
          <cell r="AC237">
            <v>30000</v>
          </cell>
          <cell r="AD237">
            <v>30000</v>
          </cell>
          <cell r="AE237">
            <v>30000</v>
          </cell>
          <cell r="AF237">
            <v>30000</v>
          </cell>
          <cell r="AG237">
            <v>30000</v>
          </cell>
          <cell r="AH237">
            <v>30000</v>
          </cell>
          <cell r="AI237">
            <v>30000</v>
          </cell>
          <cell r="AJ237">
            <v>30000</v>
          </cell>
          <cell r="AK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30000</v>
          </cell>
          <cell r="BC237">
            <v>0</v>
          </cell>
          <cell r="BD237">
            <v>0</v>
          </cell>
          <cell r="BE237">
            <v>0</v>
          </cell>
          <cell r="BF237">
            <v>0</v>
          </cell>
          <cell r="BG237">
            <v>0</v>
          </cell>
          <cell r="BH237">
            <v>0</v>
          </cell>
          <cell r="BI237">
            <v>0</v>
          </cell>
          <cell r="BJ237">
            <v>0</v>
          </cell>
          <cell r="BK237">
            <v>0</v>
          </cell>
        </row>
        <row r="238">
          <cell r="D238" t="str">
            <v>808401.LEGAL</v>
          </cell>
          <cell r="E238" t="str">
            <v>Prof Fees-Legal</v>
          </cell>
          <cell r="F238">
            <v>825118000</v>
          </cell>
          <cell r="G238" t="str">
            <v>Outside Prof Svs</v>
          </cell>
          <cell r="H238">
            <v>8111511</v>
          </cell>
          <cell r="I238" t="str">
            <v>Finance</v>
          </cell>
          <cell r="J238" t="str">
            <v>A01</v>
          </cell>
          <cell r="K238" t="str">
            <v>Fin Mgt, Comp, Report'g &amp; Analysis</v>
          </cell>
          <cell r="L238">
            <v>0</v>
          </cell>
          <cell r="M238">
            <v>0</v>
          </cell>
          <cell r="N238">
            <v>0</v>
          </cell>
          <cell r="O238">
            <v>0</v>
          </cell>
          <cell r="P238">
            <v>0</v>
          </cell>
          <cell r="Q238">
            <v>0</v>
          </cell>
          <cell r="R238">
            <v>0</v>
          </cell>
          <cell r="S238">
            <v>0</v>
          </cell>
          <cell r="T238">
            <v>0</v>
          </cell>
          <cell r="U238">
            <v>9412</v>
          </cell>
          <cell r="V238">
            <v>132412</v>
          </cell>
          <cell r="W238">
            <v>132412</v>
          </cell>
          <cell r="X238">
            <v>132412</v>
          </cell>
          <cell r="Y238">
            <v>0</v>
          </cell>
          <cell r="Z238">
            <v>0</v>
          </cell>
          <cell r="AA238">
            <v>0</v>
          </cell>
          <cell r="AB238">
            <v>0</v>
          </cell>
          <cell r="AC238">
            <v>0</v>
          </cell>
          <cell r="AD238">
            <v>0</v>
          </cell>
          <cell r="AE238">
            <v>0</v>
          </cell>
          <cell r="AF238">
            <v>0</v>
          </cell>
          <cell r="AG238">
            <v>0</v>
          </cell>
          <cell r="AH238">
            <v>0</v>
          </cell>
          <cell r="AI238">
            <v>0</v>
          </cell>
          <cell r="AJ238">
            <v>0</v>
          </cell>
          <cell r="AK238">
            <v>120000</v>
          </cell>
          <cell r="AM238">
            <v>0</v>
          </cell>
          <cell r="AN238">
            <v>0</v>
          </cell>
          <cell r="AO238">
            <v>0</v>
          </cell>
          <cell r="AP238">
            <v>0</v>
          </cell>
          <cell r="AQ238">
            <v>0</v>
          </cell>
          <cell r="AR238">
            <v>0</v>
          </cell>
          <cell r="AS238">
            <v>0</v>
          </cell>
          <cell r="AT238">
            <v>0</v>
          </cell>
          <cell r="AU238">
            <v>9412</v>
          </cell>
          <cell r="AV238">
            <v>123000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120000</v>
          </cell>
        </row>
        <row r="239">
          <cell r="D239" t="str">
            <v>808401.OTHER</v>
          </cell>
          <cell r="E239" t="str">
            <v>Prof Fees-Others</v>
          </cell>
          <cell r="F239">
            <v>825118000</v>
          </cell>
          <cell r="G239" t="str">
            <v>Outside Prof Svs</v>
          </cell>
          <cell r="H239">
            <v>8111511</v>
          </cell>
          <cell r="I239" t="str">
            <v>Finance</v>
          </cell>
          <cell r="J239" t="str">
            <v>A01</v>
          </cell>
          <cell r="K239" t="str">
            <v>Fin Mgt, Comp, Report'g &amp; Analysis</v>
          </cell>
          <cell r="L239">
            <v>0</v>
          </cell>
          <cell r="M239">
            <v>825320</v>
          </cell>
          <cell r="N239">
            <v>4110739.18</v>
          </cell>
          <cell r="O239">
            <v>4921059.18</v>
          </cell>
          <cell r="P239">
            <v>5769309.1799999997</v>
          </cell>
          <cell r="Q239">
            <v>7101027.9800000004</v>
          </cell>
          <cell r="R239">
            <v>8170877.9800000004</v>
          </cell>
          <cell r="S239">
            <v>9017824.4800000004</v>
          </cell>
          <cell r="T239">
            <v>10051363.48</v>
          </cell>
          <cell r="U239">
            <v>11290635.08</v>
          </cell>
          <cell r="V239">
            <v>12241991.08</v>
          </cell>
          <cell r="W239">
            <v>14049132.48</v>
          </cell>
          <cell r="X239">
            <v>16065386.08</v>
          </cell>
          <cell r="Y239">
            <v>829878</v>
          </cell>
          <cell r="Z239">
            <v>1704756</v>
          </cell>
          <cell r="AA239">
            <v>3258738</v>
          </cell>
          <cell r="AB239">
            <v>4212664</v>
          </cell>
          <cell r="AC239">
            <v>5065869</v>
          </cell>
          <cell r="AD239">
            <v>5921684</v>
          </cell>
          <cell r="AE239">
            <v>6845070</v>
          </cell>
          <cell r="AF239">
            <v>7969360</v>
          </cell>
          <cell r="AG239">
            <v>5021235.3600000003</v>
          </cell>
          <cell r="AH239">
            <v>5952022.96</v>
          </cell>
          <cell r="AI239">
            <v>5584783.6500000004</v>
          </cell>
          <cell r="AJ239">
            <v>5900776.6500000004</v>
          </cell>
          <cell r="AK239">
            <v>414856.6</v>
          </cell>
          <cell r="AM239">
            <v>825320</v>
          </cell>
          <cell r="AN239">
            <v>3285419.18</v>
          </cell>
          <cell r="AO239">
            <v>810319.99999999953</v>
          </cell>
          <cell r="AP239">
            <v>848250</v>
          </cell>
          <cell r="AQ239">
            <v>1331718.8000000007</v>
          </cell>
          <cell r="AR239">
            <v>1069850</v>
          </cell>
          <cell r="AS239">
            <v>846946.5</v>
          </cell>
          <cell r="AT239">
            <v>1033539</v>
          </cell>
          <cell r="AU239">
            <v>1239271.5999999996</v>
          </cell>
          <cell r="AV239">
            <v>951356</v>
          </cell>
          <cell r="AW239">
            <v>1807141.4000000004</v>
          </cell>
          <cell r="AX239">
            <v>2016253.5999999996</v>
          </cell>
          <cell r="AY239">
            <v>829878</v>
          </cell>
          <cell r="AZ239">
            <v>874878</v>
          </cell>
          <cell r="BA239">
            <v>1553982</v>
          </cell>
          <cell r="BB239">
            <v>953926</v>
          </cell>
          <cell r="BC239">
            <v>853205</v>
          </cell>
          <cell r="BD239">
            <v>855815</v>
          </cell>
          <cell r="BE239">
            <v>923386</v>
          </cell>
          <cell r="BF239">
            <v>1124290</v>
          </cell>
          <cell r="BG239">
            <v>-2948124.6399999997</v>
          </cell>
          <cell r="BH239">
            <v>930787.59999999963</v>
          </cell>
          <cell r="BI239">
            <v>-367239.30999999959</v>
          </cell>
          <cell r="BJ239">
            <v>315993</v>
          </cell>
          <cell r="BK239">
            <v>414856.6</v>
          </cell>
        </row>
        <row r="240">
          <cell r="D240">
            <v>809901</v>
          </cell>
          <cell r="E240" t="str">
            <v>Testing &amp; Sampling</v>
          </cell>
          <cell r="F240">
            <v>880202000</v>
          </cell>
          <cell r="G240" t="str">
            <v>Quality sampling</v>
          </cell>
          <cell r="I240" t="str">
            <v/>
          </cell>
          <cell r="K240" t="str">
            <v/>
          </cell>
          <cell r="M240">
            <v>240</v>
          </cell>
          <cell r="N240">
            <v>116499</v>
          </cell>
          <cell r="O240">
            <v>207947</v>
          </cell>
          <cell r="P240">
            <v>592563.64</v>
          </cell>
          <cell r="Q240">
            <v>570445.81000000006</v>
          </cell>
          <cell r="R240">
            <v>962629.81</v>
          </cell>
          <cell r="S240">
            <v>1440579.01</v>
          </cell>
          <cell r="T240">
            <v>1462846.41</v>
          </cell>
          <cell r="U240">
            <v>1953934.21</v>
          </cell>
          <cell r="V240">
            <v>2600830.21</v>
          </cell>
          <cell r="W240">
            <v>2904285.01</v>
          </cell>
          <cell r="X240">
            <v>4659596.3499999996</v>
          </cell>
          <cell r="Y240">
            <v>100299.4</v>
          </cell>
          <cell r="Z240">
            <v>276005</v>
          </cell>
          <cell r="AA240">
            <v>310606.2</v>
          </cell>
          <cell r="AB240">
            <v>555565.80000000005</v>
          </cell>
          <cell r="AC240">
            <v>680116.82</v>
          </cell>
          <cell r="AD240">
            <v>1041687.82</v>
          </cell>
          <cell r="AE240">
            <v>1253735.6200000001</v>
          </cell>
          <cell r="AF240">
            <v>1689164.01</v>
          </cell>
          <cell r="AG240">
            <v>1986534.03</v>
          </cell>
          <cell r="AH240">
            <v>2597306.0299999998</v>
          </cell>
          <cell r="AI240">
            <v>2829318.86</v>
          </cell>
          <cell r="AJ240">
            <v>3372213.66</v>
          </cell>
          <cell r="AK240">
            <v>113004.58</v>
          </cell>
          <cell r="AM240">
            <v>240</v>
          </cell>
          <cell r="AN240">
            <v>116259</v>
          </cell>
          <cell r="AO240">
            <v>91448</v>
          </cell>
          <cell r="AP240">
            <v>384616.64</v>
          </cell>
          <cell r="AQ240">
            <v>-22117.829999999958</v>
          </cell>
          <cell r="AR240">
            <v>392184</v>
          </cell>
          <cell r="AS240">
            <v>477949.19999999995</v>
          </cell>
          <cell r="AT240">
            <v>22267.399999999907</v>
          </cell>
          <cell r="AU240">
            <v>491087.80000000005</v>
          </cell>
          <cell r="AV240">
            <v>646896</v>
          </cell>
          <cell r="AW240">
            <v>303454.79999999981</v>
          </cell>
          <cell r="AX240">
            <v>1755311.3399999999</v>
          </cell>
          <cell r="AY240">
            <v>100299.4</v>
          </cell>
          <cell r="AZ240">
            <v>175705.60000000001</v>
          </cell>
          <cell r="BA240">
            <v>34601.200000000012</v>
          </cell>
          <cell r="BB240">
            <v>244959.60000000003</v>
          </cell>
          <cell r="BC240">
            <v>124551.0199999999</v>
          </cell>
          <cell r="BD240">
            <v>361571</v>
          </cell>
          <cell r="BE240">
            <v>212047.80000000016</v>
          </cell>
          <cell r="BF240">
            <v>435428.3899999999</v>
          </cell>
          <cell r="BG240">
            <v>297370.02</v>
          </cell>
          <cell r="BH240">
            <v>610771.99999999977</v>
          </cell>
          <cell r="BI240">
            <v>232012.83000000007</v>
          </cell>
          <cell r="BJ240">
            <v>542894.80000000028</v>
          </cell>
          <cell r="BK240">
            <v>113004.58</v>
          </cell>
        </row>
        <row r="241">
          <cell r="D241">
            <v>809902</v>
          </cell>
          <cell r="E241" t="str">
            <v>Safety Expenses</v>
          </cell>
          <cell r="F241">
            <v>825108000</v>
          </cell>
          <cell r="G241" t="str">
            <v>Safety Programs</v>
          </cell>
          <cell r="I241" t="str">
            <v/>
          </cell>
          <cell r="K241" t="str">
            <v/>
          </cell>
          <cell r="M241">
            <v>3850</v>
          </cell>
          <cell r="N241">
            <v>101562</v>
          </cell>
          <cell r="O241">
            <v>102437</v>
          </cell>
          <cell r="P241">
            <v>144237</v>
          </cell>
          <cell r="Q241">
            <v>153077</v>
          </cell>
          <cell r="R241">
            <v>216692</v>
          </cell>
          <cell r="S241">
            <v>558764</v>
          </cell>
          <cell r="T241">
            <v>352935</v>
          </cell>
          <cell r="U241">
            <v>575245</v>
          </cell>
          <cell r="V241">
            <v>1134006</v>
          </cell>
          <cell r="W241">
            <v>1186981</v>
          </cell>
          <cell r="X241">
            <v>1925381.8</v>
          </cell>
          <cell r="Y241">
            <v>68175</v>
          </cell>
          <cell r="Z241">
            <v>121340</v>
          </cell>
          <cell r="AA241">
            <v>130765</v>
          </cell>
          <cell r="AB241">
            <v>130765</v>
          </cell>
          <cell r="AC241">
            <v>146615</v>
          </cell>
          <cell r="AD241">
            <v>220590</v>
          </cell>
          <cell r="AE241">
            <v>237227</v>
          </cell>
          <cell r="AF241">
            <v>338627</v>
          </cell>
          <cell r="AG241">
            <v>782827</v>
          </cell>
          <cell r="AH241">
            <v>812177</v>
          </cell>
          <cell r="AI241">
            <v>1021297</v>
          </cell>
          <cell r="AJ241">
            <v>1363667</v>
          </cell>
          <cell r="AK241">
            <v>-22000</v>
          </cell>
          <cell r="AM241">
            <v>3850</v>
          </cell>
          <cell r="AN241">
            <v>97712</v>
          </cell>
          <cell r="AO241">
            <v>875</v>
          </cell>
          <cell r="AP241">
            <v>41800</v>
          </cell>
          <cell r="AQ241">
            <v>8840</v>
          </cell>
          <cell r="AR241">
            <v>63615</v>
          </cell>
          <cell r="AS241">
            <v>342072</v>
          </cell>
          <cell r="AT241">
            <v>-205829</v>
          </cell>
          <cell r="AU241">
            <v>222310</v>
          </cell>
          <cell r="AV241">
            <v>558761</v>
          </cell>
          <cell r="AW241">
            <v>52975</v>
          </cell>
          <cell r="AX241">
            <v>738400.8</v>
          </cell>
          <cell r="AY241">
            <v>68175</v>
          </cell>
          <cell r="AZ241">
            <v>53165</v>
          </cell>
          <cell r="BA241">
            <v>9425</v>
          </cell>
          <cell r="BB241">
            <v>0</v>
          </cell>
          <cell r="BC241">
            <v>15850</v>
          </cell>
          <cell r="BD241">
            <v>73975</v>
          </cell>
          <cell r="BE241">
            <v>16637</v>
          </cell>
          <cell r="BF241">
            <v>101400</v>
          </cell>
          <cell r="BG241">
            <v>444200</v>
          </cell>
          <cell r="BH241">
            <v>29350</v>
          </cell>
          <cell r="BI241">
            <v>209120</v>
          </cell>
          <cell r="BJ241">
            <v>342370</v>
          </cell>
          <cell r="BK241">
            <v>-22000</v>
          </cell>
        </row>
        <row r="242">
          <cell r="D242">
            <v>811001</v>
          </cell>
          <cell r="E242" t="str">
            <v>Research and Consultan</v>
          </cell>
          <cell r="F242">
            <v>825301000</v>
          </cell>
          <cell r="G242" t="str">
            <v>Research :&amp; Development</v>
          </cell>
          <cell r="H242">
            <v>8111111</v>
          </cell>
          <cell r="I242" t="str">
            <v>Production</v>
          </cell>
          <cell r="J242" t="str">
            <v>A18</v>
          </cell>
          <cell r="K242" t="str">
            <v>Manufacturing - bottling</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D243">
            <v>814101</v>
          </cell>
          <cell r="E243" t="str">
            <v>Rent - Building</v>
          </cell>
          <cell r="F243">
            <v>835102000</v>
          </cell>
          <cell r="G243" t="str">
            <v>Rent</v>
          </cell>
          <cell r="I243" t="str">
            <v/>
          </cell>
          <cell r="K243" t="str">
            <v/>
          </cell>
          <cell r="M243">
            <v>90054</v>
          </cell>
          <cell r="N243">
            <v>180108</v>
          </cell>
          <cell r="O243">
            <v>270162</v>
          </cell>
          <cell r="P243">
            <v>395485</v>
          </cell>
          <cell r="Q243">
            <v>632020</v>
          </cell>
          <cell r="R243">
            <v>1013778.25</v>
          </cell>
          <cell r="S243">
            <v>1291524.8799999999</v>
          </cell>
          <cell r="T243">
            <v>1651933.14</v>
          </cell>
          <cell r="U243">
            <v>1355306.64</v>
          </cell>
          <cell r="V243">
            <v>1614097.14</v>
          </cell>
          <cell r="W243">
            <v>2147539.64</v>
          </cell>
          <cell r="X243">
            <v>2450370.88</v>
          </cell>
          <cell r="Y243">
            <v>429278</v>
          </cell>
          <cell r="Z243">
            <v>791972</v>
          </cell>
          <cell r="AA243">
            <v>1610243</v>
          </cell>
          <cell r="AB243">
            <v>2251629.2200000002</v>
          </cell>
          <cell r="AC243">
            <v>2997910.72</v>
          </cell>
          <cell r="AD243">
            <v>2907876.22</v>
          </cell>
          <cell r="AE243">
            <v>3198781.72</v>
          </cell>
          <cell r="AF243">
            <v>3711843.72</v>
          </cell>
          <cell r="AG243">
            <v>4242945.72</v>
          </cell>
          <cell r="AH243">
            <v>4630111.22</v>
          </cell>
          <cell r="AI243">
            <v>4947631.22</v>
          </cell>
          <cell r="AJ243">
            <v>5473964</v>
          </cell>
          <cell r="AK243">
            <v>1052397</v>
          </cell>
          <cell r="AM243">
            <v>90054</v>
          </cell>
          <cell r="AN243">
            <v>90054</v>
          </cell>
          <cell r="AO243">
            <v>90054</v>
          </cell>
          <cell r="AP243">
            <v>125323</v>
          </cell>
          <cell r="AQ243">
            <v>236535</v>
          </cell>
          <cell r="AR243">
            <v>381758.25</v>
          </cell>
          <cell r="AS243">
            <v>277746.62999999989</v>
          </cell>
          <cell r="AT243">
            <v>360408.26</v>
          </cell>
          <cell r="AU243">
            <v>-296626.5</v>
          </cell>
          <cell r="AV243">
            <v>258790.5</v>
          </cell>
          <cell r="AW243">
            <v>533442.50000000023</v>
          </cell>
          <cell r="AX243">
            <v>302831.23999999976</v>
          </cell>
          <cell r="AY243">
            <v>429278</v>
          </cell>
          <cell r="AZ243">
            <v>362694</v>
          </cell>
          <cell r="BA243">
            <v>818271</v>
          </cell>
          <cell r="BB243">
            <v>641386.2200000002</v>
          </cell>
          <cell r="BC243">
            <v>746281.5</v>
          </cell>
          <cell r="BD243">
            <v>-90034.5</v>
          </cell>
          <cell r="BE243">
            <v>290905.5</v>
          </cell>
          <cell r="BF243">
            <v>513062</v>
          </cell>
          <cell r="BG243">
            <v>531101.99999999953</v>
          </cell>
          <cell r="BH243">
            <v>387165.5</v>
          </cell>
          <cell r="BI243">
            <v>317520</v>
          </cell>
          <cell r="BJ243">
            <v>526332.78000000026</v>
          </cell>
          <cell r="BK243">
            <v>1052397</v>
          </cell>
        </row>
        <row r="244">
          <cell r="D244">
            <v>814102</v>
          </cell>
          <cell r="E244" t="str">
            <v>Rent - Equipments</v>
          </cell>
          <cell r="F244">
            <v>835102000</v>
          </cell>
          <cell r="G244" t="str">
            <v>Rent</v>
          </cell>
          <cell r="I244" t="str">
            <v/>
          </cell>
          <cell r="K244" t="str">
            <v/>
          </cell>
          <cell r="M244">
            <v>0</v>
          </cell>
          <cell r="N244">
            <v>0</v>
          </cell>
          <cell r="O244">
            <v>0</v>
          </cell>
          <cell r="P244">
            <v>0</v>
          </cell>
          <cell r="Q244">
            <v>736500</v>
          </cell>
          <cell r="R244">
            <v>1473000</v>
          </cell>
          <cell r="S244">
            <v>1473000</v>
          </cell>
          <cell r="T244">
            <v>1473000</v>
          </cell>
          <cell r="U244">
            <v>1473000</v>
          </cell>
          <cell r="V244">
            <v>1533000</v>
          </cell>
          <cell r="W244">
            <v>1533000</v>
          </cell>
          <cell r="X244">
            <v>1533000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M244">
            <v>0</v>
          </cell>
          <cell r="AN244">
            <v>0</v>
          </cell>
          <cell r="AO244">
            <v>0</v>
          </cell>
          <cell r="AP244">
            <v>0</v>
          </cell>
          <cell r="AQ244">
            <v>736500</v>
          </cell>
          <cell r="AR244">
            <v>736500</v>
          </cell>
          <cell r="AS244">
            <v>0</v>
          </cell>
          <cell r="AT244">
            <v>0</v>
          </cell>
          <cell r="AU244">
            <v>0</v>
          </cell>
          <cell r="AV244">
            <v>60000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D245" t="str">
            <v>814201.CONSU</v>
          </cell>
          <cell r="E245" t="str">
            <v>Utilities-Consumables</v>
          </cell>
          <cell r="F245">
            <v>835103000</v>
          </cell>
          <cell r="G245" t="str">
            <v>Utilities</v>
          </cell>
          <cell r="I245" t="str">
            <v/>
          </cell>
          <cell r="K245" t="str">
            <v/>
          </cell>
          <cell r="M245">
            <v>2272.0500000000002</v>
          </cell>
          <cell r="N245">
            <v>2583.9</v>
          </cell>
          <cell r="O245">
            <v>5465.93</v>
          </cell>
          <cell r="P245">
            <v>9208.1200000000008</v>
          </cell>
          <cell r="Q245">
            <v>41534.99</v>
          </cell>
          <cell r="R245">
            <v>127435.23</v>
          </cell>
          <cell r="S245">
            <v>444744.39</v>
          </cell>
          <cell r="T245">
            <v>448668.28</v>
          </cell>
          <cell r="U245">
            <v>452934.65</v>
          </cell>
          <cell r="V245">
            <v>528407.74</v>
          </cell>
          <cell r="W245">
            <v>630349.74</v>
          </cell>
          <cell r="X245">
            <v>1102490.3700000001</v>
          </cell>
          <cell r="Y245">
            <v>0</v>
          </cell>
          <cell r="Z245">
            <v>1208.18</v>
          </cell>
          <cell r="AA245">
            <v>17800.29</v>
          </cell>
          <cell r="AB245">
            <v>46386.1</v>
          </cell>
          <cell r="AC245">
            <v>48861.1</v>
          </cell>
          <cell r="AD245">
            <v>50452.480000000003</v>
          </cell>
          <cell r="AE245">
            <v>395035.15</v>
          </cell>
          <cell r="AF245">
            <v>411535.15</v>
          </cell>
          <cell r="AG245">
            <v>414785.15</v>
          </cell>
          <cell r="AH245">
            <v>415285.15</v>
          </cell>
          <cell r="AI245">
            <v>432055.72</v>
          </cell>
          <cell r="AJ245">
            <v>436063.48</v>
          </cell>
          <cell r="AK245">
            <v>138782.99</v>
          </cell>
          <cell r="AM245">
            <v>2272.0500000000002</v>
          </cell>
          <cell r="AN245">
            <v>311.84999999999991</v>
          </cell>
          <cell r="AO245">
            <v>2882.03</v>
          </cell>
          <cell r="AP245">
            <v>3742.1900000000005</v>
          </cell>
          <cell r="AQ245">
            <v>32326.869999999995</v>
          </cell>
          <cell r="AR245">
            <v>85900.239999999991</v>
          </cell>
          <cell r="AS245">
            <v>317309.16000000003</v>
          </cell>
          <cell r="AT245">
            <v>3923.890000000014</v>
          </cell>
          <cell r="AU245">
            <v>4266.3699999999953</v>
          </cell>
          <cell r="AV245">
            <v>75473.089999999967</v>
          </cell>
          <cell r="AW245">
            <v>101942</v>
          </cell>
          <cell r="AX245">
            <v>472140.63000000012</v>
          </cell>
          <cell r="AY245">
            <v>0</v>
          </cell>
          <cell r="AZ245">
            <v>1208.18</v>
          </cell>
          <cell r="BA245">
            <v>16592.11</v>
          </cell>
          <cell r="BB245">
            <v>28585.809999999998</v>
          </cell>
          <cell r="BC245">
            <v>2475</v>
          </cell>
          <cell r="BD245">
            <v>1591.3800000000047</v>
          </cell>
          <cell r="BE245">
            <v>344582.67000000004</v>
          </cell>
          <cell r="BF245">
            <v>16500</v>
          </cell>
          <cell r="BG245">
            <v>3250</v>
          </cell>
          <cell r="BH245">
            <v>500</v>
          </cell>
          <cell r="BI245">
            <v>16770.569999999949</v>
          </cell>
          <cell r="BJ245">
            <v>4007.7600000000093</v>
          </cell>
          <cell r="BK245">
            <v>138782.99</v>
          </cell>
        </row>
        <row r="246">
          <cell r="D246" t="str">
            <v>814201.CAUST</v>
          </cell>
          <cell r="E246" t="str">
            <v>Caustic Soda</v>
          </cell>
          <cell r="F246">
            <v>505401000</v>
          </cell>
          <cell r="G246" t="str">
            <v>COGS - Misc.</v>
          </cell>
          <cell r="I246" t="str">
            <v/>
          </cell>
          <cell r="K246" t="str">
            <v/>
          </cell>
          <cell r="M246">
            <v>0</v>
          </cell>
          <cell r="N246">
            <v>59042.11</v>
          </cell>
          <cell r="O246">
            <v>280236.14</v>
          </cell>
          <cell r="P246">
            <v>605515.84</v>
          </cell>
          <cell r="Q246">
            <v>1120503.7</v>
          </cell>
          <cell r="R246">
            <v>1581666.96</v>
          </cell>
          <cell r="S246">
            <v>2018626.86</v>
          </cell>
          <cell r="T246">
            <v>2377017.58</v>
          </cell>
          <cell r="U246">
            <v>2872109.46</v>
          </cell>
          <cell r="V246">
            <v>3199689.06</v>
          </cell>
          <cell r="W246">
            <v>3454317.51</v>
          </cell>
          <cell r="X246">
            <v>3568150.78</v>
          </cell>
          <cell r="Y246">
            <v>126481.41</v>
          </cell>
          <cell r="Z246">
            <v>350985.93</v>
          </cell>
          <cell r="AA246">
            <v>698792.79</v>
          </cell>
          <cell r="AB246">
            <v>1265862.76</v>
          </cell>
          <cell r="AC246">
            <v>1929769.07</v>
          </cell>
          <cell r="AD246">
            <v>2678367.9</v>
          </cell>
          <cell r="AE246">
            <v>3395800.63</v>
          </cell>
          <cell r="AF246">
            <v>3932943.69</v>
          </cell>
          <cell r="AG246">
            <v>4568616.6900000004</v>
          </cell>
          <cell r="AH246">
            <v>4913113.33</v>
          </cell>
          <cell r="AI246">
            <v>5207116.78</v>
          </cell>
          <cell r="AJ246">
            <v>5442319.54</v>
          </cell>
          <cell r="AK246">
            <v>125266.23</v>
          </cell>
          <cell r="AM246">
            <v>0</v>
          </cell>
          <cell r="AN246">
            <v>59042.11</v>
          </cell>
          <cell r="AO246">
            <v>221194.03000000003</v>
          </cell>
          <cell r="AP246">
            <v>325279.69999999995</v>
          </cell>
          <cell r="AQ246">
            <v>514987.86</v>
          </cell>
          <cell r="AR246">
            <v>461163.26</v>
          </cell>
          <cell r="AS246">
            <v>436959.90000000014</v>
          </cell>
          <cell r="AT246">
            <v>358390.72</v>
          </cell>
          <cell r="AU246">
            <v>495091.87999999989</v>
          </cell>
          <cell r="AV246">
            <v>327579.60000000009</v>
          </cell>
          <cell r="AW246">
            <v>254628.44999999972</v>
          </cell>
          <cell r="AX246">
            <v>113833.27000000002</v>
          </cell>
          <cell r="AY246">
            <v>126481.41</v>
          </cell>
          <cell r="AZ246">
            <v>224504.52</v>
          </cell>
          <cell r="BA246">
            <v>347806.86000000004</v>
          </cell>
          <cell r="BB246">
            <v>567069.97</v>
          </cell>
          <cell r="BC246">
            <v>663906.31000000006</v>
          </cell>
          <cell r="BD246">
            <v>748598.82999999984</v>
          </cell>
          <cell r="BE246">
            <v>717432.73</v>
          </cell>
          <cell r="BF246">
            <v>537143.06000000006</v>
          </cell>
          <cell r="BG246">
            <v>635673.00000000047</v>
          </cell>
          <cell r="BH246">
            <v>344496.63999999966</v>
          </cell>
          <cell r="BI246">
            <v>294003.45000000019</v>
          </cell>
          <cell r="BJ246">
            <v>235202.75999999978</v>
          </cell>
          <cell r="BK246">
            <v>125266.23</v>
          </cell>
        </row>
        <row r="247">
          <cell r="D247" t="str">
            <v>814201.CHEM</v>
          </cell>
          <cell r="E247" t="str">
            <v>Chemicals</v>
          </cell>
          <cell r="F247">
            <v>505401000</v>
          </cell>
          <cell r="G247" t="str">
            <v>COGS - Misc.</v>
          </cell>
          <cell r="I247" t="str">
            <v/>
          </cell>
          <cell r="K247" t="str">
            <v/>
          </cell>
          <cell r="M247">
            <v>0</v>
          </cell>
          <cell r="N247">
            <v>9509.6</v>
          </cell>
          <cell r="O247">
            <v>677623.96</v>
          </cell>
          <cell r="P247">
            <v>1533217.76</v>
          </cell>
          <cell r="Q247">
            <v>2605430.4500000002</v>
          </cell>
          <cell r="R247">
            <v>3722656.08</v>
          </cell>
          <cell r="S247">
            <v>4576317.6399999997</v>
          </cell>
          <cell r="T247">
            <v>5793620.5199999996</v>
          </cell>
          <cell r="U247">
            <v>6860907.5199999996</v>
          </cell>
          <cell r="V247">
            <v>7654669.9699999997</v>
          </cell>
          <cell r="W247">
            <v>8110316.8600000003</v>
          </cell>
          <cell r="X247">
            <v>8676828.2699999996</v>
          </cell>
          <cell r="Y247">
            <v>502806.21</v>
          </cell>
          <cell r="Z247">
            <v>1050238.45</v>
          </cell>
          <cell r="AA247">
            <v>2010290.81</v>
          </cell>
          <cell r="AB247">
            <v>3542000.15</v>
          </cell>
          <cell r="AC247">
            <v>5043484.49</v>
          </cell>
          <cell r="AD247">
            <v>7552646.9299999997</v>
          </cell>
          <cell r="AE247">
            <v>8723806.3300000001</v>
          </cell>
          <cell r="AF247">
            <v>10209495.810000001</v>
          </cell>
          <cell r="AG247">
            <v>11712793.779999999</v>
          </cell>
          <cell r="AH247">
            <v>12590173.02</v>
          </cell>
          <cell r="AI247">
            <v>14136070.26</v>
          </cell>
          <cell r="AJ247">
            <v>14444716.939999999</v>
          </cell>
          <cell r="AK247">
            <v>726817.36</v>
          </cell>
          <cell r="AM247">
            <v>0</v>
          </cell>
          <cell r="AN247">
            <v>9509.6</v>
          </cell>
          <cell r="AO247">
            <v>668114.36</v>
          </cell>
          <cell r="AP247">
            <v>855593.8</v>
          </cell>
          <cell r="AQ247">
            <v>1072212.6900000002</v>
          </cell>
          <cell r="AR247">
            <v>1117225.6299999999</v>
          </cell>
          <cell r="AS247">
            <v>853661.55999999959</v>
          </cell>
          <cell r="AT247">
            <v>1217302.8799999999</v>
          </cell>
          <cell r="AU247">
            <v>1067287</v>
          </cell>
          <cell r="AV247">
            <v>793762.45000000019</v>
          </cell>
          <cell r="AW247">
            <v>455646.8900000006</v>
          </cell>
          <cell r="AX247">
            <v>566511.40999999922</v>
          </cell>
          <cell r="AY247">
            <v>502806.21</v>
          </cell>
          <cell r="AZ247">
            <v>547432.24</v>
          </cell>
          <cell r="BA247">
            <v>960052.3600000001</v>
          </cell>
          <cell r="BB247">
            <v>1531709.3399999999</v>
          </cell>
          <cell r="BC247">
            <v>1501484.3400000003</v>
          </cell>
          <cell r="BD247">
            <v>2509162.4399999995</v>
          </cell>
          <cell r="BE247">
            <v>1171159.4000000004</v>
          </cell>
          <cell r="BF247">
            <v>1485689.4800000004</v>
          </cell>
          <cell r="BG247">
            <v>1503297.9699999988</v>
          </cell>
          <cell r="BH247">
            <v>877379.24000000022</v>
          </cell>
          <cell r="BI247">
            <v>1545897.2400000002</v>
          </cell>
          <cell r="BJ247">
            <v>308646.6799999997</v>
          </cell>
          <cell r="BK247">
            <v>726817.36</v>
          </cell>
        </row>
        <row r="248">
          <cell r="D248" t="str">
            <v>814201.ELECT</v>
          </cell>
          <cell r="E248" t="str">
            <v>Utilities-Electricity</v>
          </cell>
          <cell r="F248">
            <v>835103000</v>
          </cell>
          <cell r="G248" t="str">
            <v>Utilities</v>
          </cell>
          <cell r="I248" t="str">
            <v/>
          </cell>
          <cell r="K248" t="str">
            <v/>
          </cell>
          <cell r="M248">
            <v>315598.8</v>
          </cell>
          <cell r="N248">
            <v>655040.4</v>
          </cell>
          <cell r="O248">
            <v>1110914.3999999999</v>
          </cell>
          <cell r="P248">
            <v>1929249.65</v>
          </cell>
          <cell r="Q248">
            <v>2772401.65</v>
          </cell>
          <cell r="R248">
            <v>3493099.65</v>
          </cell>
          <cell r="S248">
            <v>4172530.45</v>
          </cell>
          <cell r="T248">
            <v>5024879.55</v>
          </cell>
          <cell r="U248">
            <v>6303118.7800000003</v>
          </cell>
          <cell r="V248">
            <v>7429401.3799999999</v>
          </cell>
          <cell r="W248">
            <v>8190158.3799999999</v>
          </cell>
          <cell r="X248">
            <v>8796545.7799999993</v>
          </cell>
          <cell r="Y248">
            <v>523811.45</v>
          </cell>
          <cell r="Z248">
            <v>1029001.26</v>
          </cell>
          <cell r="AA248">
            <v>1600423.24</v>
          </cell>
          <cell r="AB248">
            <v>2835627.19</v>
          </cell>
          <cell r="AC248">
            <v>4312143.83</v>
          </cell>
          <cell r="AD248">
            <v>5857476.9900000002</v>
          </cell>
          <cell r="AE248">
            <v>7748034.7199999997</v>
          </cell>
          <cell r="AF248">
            <v>9642774.75</v>
          </cell>
          <cell r="AG248">
            <v>11681507.59</v>
          </cell>
          <cell r="AH248">
            <v>13414453.199999999</v>
          </cell>
          <cell r="AI248">
            <v>15270134.91</v>
          </cell>
          <cell r="AJ248">
            <v>16316352.630000001</v>
          </cell>
          <cell r="AK248">
            <v>734803.09</v>
          </cell>
          <cell r="AM248">
            <v>315598.8</v>
          </cell>
          <cell r="AN248">
            <v>339441.60000000003</v>
          </cell>
          <cell r="AO248">
            <v>455873.99999999988</v>
          </cell>
          <cell r="AP248">
            <v>818335.25</v>
          </cell>
          <cell r="AQ248">
            <v>843152</v>
          </cell>
          <cell r="AR248">
            <v>720698</v>
          </cell>
          <cell r="AS248">
            <v>679430.80000000028</v>
          </cell>
          <cell r="AT248">
            <v>852349.09999999963</v>
          </cell>
          <cell r="AU248">
            <v>1278239.2300000004</v>
          </cell>
          <cell r="AV248">
            <v>1126282.5999999996</v>
          </cell>
          <cell r="AW248">
            <v>760757</v>
          </cell>
          <cell r="AX248">
            <v>606387.39999999944</v>
          </cell>
          <cell r="AY248">
            <v>523811.45</v>
          </cell>
          <cell r="AZ248">
            <v>505189.81</v>
          </cell>
          <cell r="BA248">
            <v>571421.98</v>
          </cell>
          <cell r="BB248">
            <v>1235203.95</v>
          </cell>
          <cell r="BC248">
            <v>1476516.6400000001</v>
          </cell>
          <cell r="BD248">
            <v>1545333.1600000001</v>
          </cell>
          <cell r="BE248">
            <v>1890557.7299999995</v>
          </cell>
          <cell r="BF248">
            <v>1894740.0300000003</v>
          </cell>
          <cell r="BG248">
            <v>2038732.8399999999</v>
          </cell>
          <cell r="BH248">
            <v>1732945.6099999994</v>
          </cell>
          <cell r="BI248">
            <v>1855681.7100000009</v>
          </cell>
          <cell r="BJ248">
            <v>1046217.7200000007</v>
          </cell>
          <cell r="BK248">
            <v>734803.09</v>
          </cell>
        </row>
        <row r="249">
          <cell r="D249" t="str">
            <v>814201.DIESL</v>
          </cell>
          <cell r="E249" t="str">
            <v>Utilities-Diesel</v>
          </cell>
          <cell r="F249">
            <v>835103000</v>
          </cell>
          <cell r="G249" t="str">
            <v>Utilities</v>
          </cell>
          <cell r="I249" t="str">
            <v/>
          </cell>
          <cell r="K249" t="str">
            <v/>
          </cell>
          <cell r="M249">
            <v>181425.76</v>
          </cell>
          <cell r="N249">
            <v>395123.73</v>
          </cell>
          <cell r="O249">
            <v>3967722.41</v>
          </cell>
          <cell r="P249">
            <v>9263349.9299999997</v>
          </cell>
          <cell r="Q249">
            <v>16235766.65</v>
          </cell>
          <cell r="R249">
            <v>21378869.27</v>
          </cell>
          <cell r="S249">
            <v>25066299.079999998</v>
          </cell>
          <cell r="T249">
            <v>32710539.690000001</v>
          </cell>
          <cell r="U249">
            <v>42925005.810000002</v>
          </cell>
          <cell r="V249">
            <v>51093315.07</v>
          </cell>
          <cell r="W249">
            <v>54792798.049999997</v>
          </cell>
          <cell r="X249">
            <v>57791626.189999998</v>
          </cell>
          <cell r="Y249">
            <v>3061717.09</v>
          </cell>
          <cell r="Z249">
            <v>9651385.3000000007</v>
          </cell>
          <cell r="AA249">
            <v>18984215.079999998</v>
          </cell>
          <cell r="AB249">
            <v>29162687.170000002</v>
          </cell>
          <cell r="AC249">
            <v>40594914.909999996</v>
          </cell>
          <cell r="AD249">
            <v>55634303.630000003</v>
          </cell>
          <cell r="AE249">
            <v>61424253.170000002</v>
          </cell>
          <cell r="AF249">
            <v>69437345.590000004</v>
          </cell>
          <cell r="AG249">
            <v>80325503.879999995</v>
          </cell>
          <cell r="AH249">
            <v>84687363.030000001</v>
          </cell>
          <cell r="AI249">
            <v>87795363.900000006</v>
          </cell>
          <cell r="AJ249">
            <v>91193195.310000002</v>
          </cell>
          <cell r="AK249">
            <v>1972699.24</v>
          </cell>
          <cell r="AM249">
            <v>181425.76</v>
          </cell>
          <cell r="AN249">
            <v>213697.96999999997</v>
          </cell>
          <cell r="AO249">
            <v>3572598.68</v>
          </cell>
          <cell r="AP249">
            <v>5295627.5199999996</v>
          </cell>
          <cell r="AQ249">
            <v>6972416.7200000007</v>
          </cell>
          <cell r="AR249">
            <v>5143102.6199999992</v>
          </cell>
          <cell r="AS249">
            <v>3687429.8099999987</v>
          </cell>
          <cell r="AT249">
            <v>7644240.6100000031</v>
          </cell>
          <cell r="AU249">
            <v>10214466.120000001</v>
          </cell>
          <cell r="AV249">
            <v>8168309.2599999979</v>
          </cell>
          <cell r="AW249">
            <v>3699482.9799999967</v>
          </cell>
          <cell r="AX249">
            <v>2998828.1400000006</v>
          </cell>
          <cell r="AY249">
            <v>3061717.09</v>
          </cell>
          <cell r="AZ249">
            <v>6589668.2100000009</v>
          </cell>
          <cell r="BA249">
            <v>9332829.7799999975</v>
          </cell>
          <cell r="BB249">
            <v>10178472.090000004</v>
          </cell>
          <cell r="BC249">
            <v>11432227.739999995</v>
          </cell>
          <cell r="BD249">
            <v>15039388.720000006</v>
          </cell>
          <cell r="BE249">
            <v>5789949.5399999991</v>
          </cell>
          <cell r="BF249">
            <v>8013092.4200000018</v>
          </cell>
          <cell r="BG249">
            <v>10888158.289999992</v>
          </cell>
          <cell r="BH249">
            <v>4361859.150000006</v>
          </cell>
          <cell r="BI249">
            <v>3108000.8700000048</v>
          </cell>
          <cell r="BJ249">
            <v>3397831.4099999964</v>
          </cell>
          <cell r="BK249">
            <v>1972699.24</v>
          </cell>
        </row>
        <row r="250">
          <cell r="D250" t="str">
            <v>814201.OTHER</v>
          </cell>
          <cell r="E250" t="str">
            <v>Utilities - Others</v>
          </cell>
          <cell r="F250">
            <v>835103000</v>
          </cell>
          <cell r="G250" t="str">
            <v>Utilities</v>
          </cell>
          <cell r="I250" t="str">
            <v/>
          </cell>
          <cell r="K250" t="str">
            <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row>
        <row r="251">
          <cell r="D251">
            <v>814401</v>
          </cell>
          <cell r="E251" t="str">
            <v>Security Expenses</v>
          </cell>
          <cell r="F251">
            <v>825109000</v>
          </cell>
          <cell r="G251" t="str">
            <v>Security Services</v>
          </cell>
          <cell r="I251" t="str">
            <v/>
          </cell>
          <cell r="K251" t="str">
            <v/>
          </cell>
          <cell r="M251">
            <v>157216</v>
          </cell>
          <cell r="N251">
            <v>314506</v>
          </cell>
          <cell r="O251">
            <v>469046.4</v>
          </cell>
          <cell r="P251">
            <v>626200.80000000005</v>
          </cell>
          <cell r="Q251">
            <v>782706.48</v>
          </cell>
          <cell r="R251">
            <v>939922.48</v>
          </cell>
          <cell r="S251">
            <v>1021337.04</v>
          </cell>
          <cell r="T251">
            <v>1246337.04</v>
          </cell>
          <cell r="U251">
            <v>1506605.91</v>
          </cell>
          <cell r="V251">
            <v>1748394.16</v>
          </cell>
          <cell r="W251">
            <v>2271175.16</v>
          </cell>
          <cell r="X251">
            <v>2474139.41</v>
          </cell>
          <cell r="Y251">
            <v>236000</v>
          </cell>
          <cell r="Z251">
            <v>504628.64</v>
          </cell>
          <cell r="AA251">
            <v>916655.14</v>
          </cell>
          <cell r="AB251">
            <v>1186378.5</v>
          </cell>
          <cell r="AC251">
            <v>1456378.5</v>
          </cell>
          <cell r="AD251">
            <v>1742800.61</v>
          </cell>
          <cell r="AE251">
            <v>2482741.48</v>
          </cell>
          <cell r="AF251">
            <v>2872001.7</v>
          </cell>
          <cell r="AG251">
            <v>3276770.06</v>
          </cell>
          <cell r="AH251">
            <v>3618659.07</v>
          </cell>
          <cell r="AI251">
            <v>3968710.97</v>
          </cell>
          <cell r="AJ251">
            <v>4222740.25</v>
          </cell>
          <cell r="AK251">
            <v>704395.12</v>
          </cell>
          <cell r="AM251">
            <v>157216</v>
          </cell>
          <cell r="AN251">
            <v>157290</v>
          </cell>
          <cell r="AO251">
            <v>154540.40000000002</v>
          </cell>
          <cell r="AP251">
            <v>157154.40000000002</v>
          </cell>
          <cell r="AQ251">
            <v>156505.67999999993</v>
          </cell>
          <cell r="AR251">
            <v>157216</v>
          </cell>
          <cell r="AS251">
            <v>81414.560000000056</v>
          </cell>
          <cell r="AT251">
            <v>225000</v>
          </cell>
          <cell r="AU251">
            <v>260268.86999999988</v>
          </cell>
          <cell r="AV251">
            <v>241788.25</v>
          </cell>
          <cell r="AW251">
            <v>522781.00000000023</v>
          </cell>
          <cell r="AX251">
            <v>202964.25</v>
          </cell>
          <cell r="AY251">
            <v>236000</v>
          </cell>
          <cell r="AZ251">
            <v>268628.64</v>
          </cell>
          <cell r="BA251">
            <v>412026.5</v>
          </cell>
          <cell r="BB251">
            <v>269723.36</v>
          </cell>
          <cell r="BC251">
            <v>270000</v>
          </cell>
          <cell r="BD251">
            <v>286422.1100000001</v>
          </cell>
          <cell r="BE251">
            <v>739940.86999999988</v>
          </cell>
          <cell r="BF251">
            <v>389260.2200000002</v>
          </cell>
          <cell r="BG251">
            <v>404768.35999999987</v>
          </cell>
          <cell r="BH251">
            <v>341889.00999999978</v>
          </cell>
          <cell r="BI251">
            <v>350051.90000000037</v>
          </cell>
          <cell r="BJ251">
            <v>254029.2799999998</v>
          </cell>
          <cell r="BK251">
            <v>704395.12</v>
          </cell>
        </row>
        <row r="252">
          <cell r="D252">
            <v>814601</v>
          </cell>
          <cell r="E252" t="str">
            <v>Cleaning and Sanitatio</v>
          </cell>
          <cell r="F252">
            <v>825110000</v>
          </cell>
          <cell r="G252" t="str">
            <v>Custodial Services</v>
          </cell>
          <cell r="I252" t="str">
            <v/>
          </cell>
          <cell r="K252" t="str">
            <v/>
          </cell>
          <cell r="M252">
            <v>47034.51</v>
          </cell>
          <cell r="N252">
            <v>69976.240000000005</v>
          </cell>
          <cell r="O252">
            <v>504664.23</v>
          </cell>
          <cell r="P252">
            <v>603610.43000000005</v>
          </cell>
          <cell r="Q252">
            <v>987637.56</v>
          </cell>
          <cell r="R252">
            <v>1303401.3600000001</v>
          </cell>
          <cell r="S252">
            <v>1527605.69</v>
          </cell>
          <cell r="T252">
            <v>1758455.7</v>
          </cell>
          <cell r="U252">
            <v>2154150.6</v>
          </cell>
          <cell r="V252">
            <v>2316785.08</v>
          </cell>
          <cell r="W252">
            <v>2486401.2000000002</v>
          </cell>
          <cell r="X252">
            <v>2613083.81</v>
          </cell>
          <cell r="Y252">
            <v>162562.92000000001</v>
          </cell>
          <cell r="Z252">
            <v>219339.94</v>
          </cell>
          <cell r="AA252">
            <v>378781.01</v>
          </cell>
          <cell r="AB252">
            <v>571194.24</v>
          </cell>
          <cell r="AC252">
            <v>638154.12</v>
          </cell>
          <cell r="AD252">
            <v>811069.39</v>
          </cell>
          <cell r="AE252">
            <v>1214147.05</v>
          </cell>
          <cell r="AF252">
            <v>1467732.34</v>
          </cell>
          <cell r="AG252">
            <v>1831225.23</v>
          </cell>
          <cell r="AH252">
            <v>2092242.3</v>
          </cell>
          <cell r="AI252">
            <v>2165412.2200000002</v>
          </cell>
          <cell r="AJ252">
            <v>2363683.27</v>
          </cell>
          <cell r="AK252">
            <v>84778.61</v>
          </cell>
          <cell r="AM252">
            <v>47034.51</v>
          </cell>
          <cell r="AN252">
            <v>22941.730000000003</v>
          </cell>
          <cell r="AO252">
            <v>434687.99</v>
          </cell>
          <cell r="AP252">
            <v>98946.20000000007</v>
          </cell>
          <cell r="AQ252">
            <v>384027.13</v>
          </cell>
          <cell r="AR252">
            <v>315763.80000000005</v>
          </cell>
          <cell r="AS252">
            <v>224204.32999999984</v>
          </cell>
          <cell r="AT252">
            <v>230850.01</v>
          </cell>
          <cell r="AU252">
            <v>395694.90000000014</v>
          </cell>
          <cell r="AV252">
            <v>162634.47999999998</v>
          </cell>
          <cell r="AW252">
            <v>169616.12000000011</v>
          </cell>
          <cell r="AX252">
            <v>126682.60999999987</v>
          </cell>
          <cell r="AY252">
            <v>162562.92000000001</v>
          </cell>
          <cell r="AZ252">
            <v>56777.01999999999</v>
          </cell>
          <cell r="BA252">
            <v>159441.07</v>
          </cell>
          <cell r="BB252">
            <v>192413.22999999998</v>
          </cell>
          <cell r="BC252">
            <v>66959.88</v>
          </cell>
          <cell r="BD252">
            <v>172915.27000000002</v>
          </cell>
          <cell r="BE252">
            <v>403077.66000000003</v>
          </cell>
          <cell r="BF252">
            <v>253585.29000000004</v>
          </cell>
          <cell r="BG252">
            <v>363492.8899999999</v>
          </cell>
          <cell r="BH252">
            <v>261017.07000000007</v>
          </cell>
          <cell r="BI252">
            <v>73169.920000000158</v>
          </cell>
          <cell r="BJ252">
            <v>198271.04999999981</v>
          </cell>
          <cell r="BK252">
            <v>84778.61</v>
          </cell>
        </row>
        <row r="253">
          <cell r="D253">
            <v>815000</v>
          </cell>
          <cell r="E253" t="str">
            <v>Finished Product Stk Credt</v>
          </cell>
          <cell r="F253">
            <v>605105000</v>
          </cell>
          <cell r="G253" t="str">
            <v>Variancess-Std Cost R</v>
          </cell>
          <cell r="H253">
            <v>0</v>
          </cell>
          <cell r="I253" t="str">
            <v/>
          </cell>
          <cell r="J253">
            <v>0</v>
          </cell>
          <cell r="K253" t="str">
            <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D254">
            <v>815001</v>
          </cell>
          <cell r="E254" t="str">
            <v>Finished Prod Stock Cr</v>
          </cell>
          <cell r="F254">
            <v>605105000</v>
          </cell>
          <cell r="G254" t="str">
            <v>Variancess-Std Cost R</v>
          </cell>
          <cell r="H254">
            <v>0</v>
          </cell>
          <cell r="I254" t="str">
            <v/>
          </cell>
          <cell r="J254">
            <v>0</v>
          </cell>
          <cell r="K254" t="str">
            <v/>
          </cell>
          <cell r="L254">
            <v>0</v>
          </cell>
          <cell r="M254">
            <v>405943.15</v>
          </cell>
          <cell r="N254">
            <v>405943.15</v>
          </cell>
          <cell r="O254">
            <v>996504.7</v>
          </cell>
          <cell r="P254">
            <v>996504.7</v>
          </cell>
          <cell r="Q254">
            <v>996504.7</v>
          </cell>
          <cell r="R254">
            <v>996504.7</v>
          </cell>
          <cell r="S254">
            <v>996504.7</v>
          </cell>
          <cell r="T254">
            <v>996504.7</v>
          </cell>
          <cell r="U254">
            <v>996504.7</v>
          </cell>
          <cell r="V254">
            <v>996504.7</v>
          </cell>
          <cell r="W254">
            <v>996504.7</v>
          </cell>
          <cell r="X254">
            <v>-3851724.61</v>
          </cell>
          <cell r="Y254">
            <v>0</v>
          </cell>
          <cell r="Z254">
            <v>0</v>
          </cell>
          <cell r="AA254">
            <v>0</v>
          </cell>
          <cell r="AB254">
            <v>0</v>
          </cell>
          <cell r="AC254">
            <v>0</v>
          </cell>
          <cell r="AD254">
            <v>0</v>
          </cell>
          <cell r="AE254">
            <v>0</v>
          </cell>
          <cell r="AF254">
            <v>0</v>
          </cell>
          <cell r="AG254">
            <v>0</v>
          </cell>
          <cell r="AH254">
            <v>0</v>
          </cell>
          <cell r="AI254">
            <v>0</v>
          </cell>
          <cell r="AJ254">
            <v>904309.9</v>
          </cell>
          <cell r="AK254">
            <v>0</v>
          </cell>
          <cell r="AM254">
            <v>405943.15</v>
          </cell>
          <cell r="AN254">
            <v>0</v>
          </cell>
          <cell r="AO254">
            <v>590561.54999999993</v>
          </cell>
          <cell r="AP254">
            <v>0</v>
          </cell>
          <cell r="AQ254">
            <v>0</v>
          </cell>
          <cell r="AR254">
            <v>0</v>
          </cell>
          <cell r="AS254">
            <v>0</v>
          </cell>
          <cell r="AT254">
            <v>0</v>
          </cell>
          <cell r="AU254">
            <v>0</v>
          </cell>
          <cell r="AV254">
            <v>0</v>
          </cell>
          <cell r="AW254">
            <v>0</v>
          </cell>
          <cell r="AX254">
            <v>-4848229.3099999996</v>
          </cell>
          <cell r="AY254">
            <v>0</v>
          </cell>
          <cell r="AZ254">
            <v>0</v>
          </cell>
          <cell r="BA254">
            <v>0</v>
          </cell>
          <cell r="BB254">
            <v>0</v>
          </cell>
          <cell r="BC254">
            <v>0</v>
          </cell>
          <cell r="BD254">
            <v>0</v>
          </cell>
          <cell r="BE254">
            <v>0</v>
          </cell>
          <cell r="BF254">
            <v>0</v>
          </cell>
          <cell r="BG254">
            <v>0</v>
          </cell>
          <cell r="BH254">
            <v>0</v>
          </cell>
          <cell r="BI254">
            <v>0</v>
          </cell>
          <cell r="BJ254">
            <v>904309.9</v>
          </cell>
          <cell r="BK254">
            <v>0</v>
          </cell>
        </row>
        <row r="255">
          <cell r="D255">
            <v>815002</v>
          </cell>
          <cell r="E255" t="str">
            <v>Raw Material Valuation</v>
          </cell>
          <cell r="F255">
            <v>605105000</v>
          </cell>
          <cell r="G255" t="str">
            <v>Variancess-Std Cost R</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3097915.7</v>
          </cell>
          <cell r="AK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3097915.7</v>
          </cell>
          <cell r="BK255">
            <v>0</v>
          </cell>
        </row>
        <row r="256">
          <cell r="D256" t="str">
            <v>816001.MOTOR</v>
          </cell>
          <cell r="E256" t="str">
            <v>MV-Repairs &amp; Maint</v>
          </cell>
          <cell r="F256">
            <v>845104000</v>
          </cell>
          <cell r="G256" t="str">
            <v>Automobiles</v>
          </cell>
          <cell r="I256" t="str">
            <v/>
          </cell>
          <cell r="K256" t="str">
            <v/>
          </cell>
          <cell r="M256">
            <v>4735</v>
          </cell>
          <cell r="N256">
            <v>4735</v>
          </cell>
          <cell r="O256">
            <v>8504</v>
          </cell>
          <cell r="P256">
            <v>11384</v>
          </cell>
          <cell r="Q256">
            <v>30517.19</v>
          </cell>
          <cell r="R256">
            <v>79089.19</v>
          </cell>
          <cell r="S256">
            <v>82690.19</v>
          </cell>
          <cell r="T256">
            <v>85545.19</v>
          </cell>
          <cell r="U256">
            <v>91640.19</v>
          </cell>
          <cell r="V256">
            <v>104211.19</v>
          </cell>
          <cell r="W256">
            <v>104661.19</v>
          </cell>
          <cell r="X256">
            <v>200126.19</v>
          </cell>
          <cell r="Y256">
            <v>4016</v>
          </cell>
          <cell r="Z256">
            <v>30021.1</v>
          </cell>
          <cell r="AA256">
            <v>120941.1</v>
          </cell>
          <cell r="AB256">
            <v>123731.1</v>
          </cell>
          <cell r="AC256">
            <v>123731.1</v>
          </cell>
          <cell r="AD256">
            <v>168296.1</v>
          </cell>
          <cell r="AE256">
            <v>147473.1</v>
          </cell>
          <cell r="AF256">
            <v>182762.85</v>
          </cell>
          <cell r="AG256">
            <v>226725.85</v>
          </cell>
          <cell r="AH256">
            <v>237825.85</v>
          </cell>
          <cell r="AI256">
            <v>251456.85</v>
          </cell>
          <cell r="AJ256">
            <v>306090.84999999998</v>
          </cell>
          <cell r="AK256">
            <v>29471</v>
          </cell>
          <cell r="AM256">
            <v>4735</v>
          </cell>
          <cell r="AN256">
            <v>0</v>
          </cell>
          <cell r="AO256">
            <v>3769</v>
          </cell>
          <cell r="AP256">
            <v>2880</v>
          </cell>
          <cell r="AQ256">
            <v>19133.189999999999</v>
          </cell>
          <cell r="AR256">
            <v>48572</v>
          </cell>
          <cell r="AS256">
            <v>3601</v>
          </cell>
          <cell r="AT256">
            <v>2855</v>
          </cell>
          <cell r="AU256">
            <v>6095</v>
          </cell>
          <cell r="AV256">
            <v>12571</v>
          </cell>
          <cell r="AW256">
            <v>450</v>
          </cell>
          <cell r="AX256">
            <v>95465</v>
          </cell>
          <cell r="AY256">
            <v>4016</v>
          </cell>
          <cell r="AZ256">
            <v>26005.1</v>
          </cell>
          <cell r="BA256">
            <v>90920</v>
          </cell>
          <cell r="BB256">
            <v>2790</v>
          </cell>
          <cell r="BC256">
            <v>0</v>
          </cell>
          <cell r="BD256">
            <v>44565</v>
          </cell>
          <cell r="BE256">
            <v>-20823</v>
          </cell>
          <cell r="BF256">
            <v>35289.75</v>
          </cell>
          <cell r="BG256">
            <v>43963</v>
          </cell>
          <cell r="BH256">
            <v>11100</v>
          </cell>
          <cell r="BI256">
            <v>13631</v>
          </cell>
          <cell r="BJ256">
            <v>54633.999999999971</v>
          </cell>
          <cell r="BK256">
            <v>29471</v>
          </cell>
        </row>
        <row r="257">
          <cell r="D257" t="str">
            <v>816001.OTHER</v>
          </cell>
          <cell r="E257" t="str">
            <v>Repairs &amp; Maint-Others</v>
          </cell>
          <cell r="F257">
            <v>835201000</v>
          </cell>
          <cell r="G257" t="str">
            <v>Repairs &amp; Maintenance - external service</v>
          </cell>
          <cell r="I257" t="str">
            <v/>
          </cell>
          <cell r="K257" t="str">
            <v/>
          </cell>
          <cell r="M257">
            <v>30838</v>
          </cell>
          <cell r="N257">
            <v>158742</v>
          </cell>
          <cell r="O257">
            <v>202647</v>
          </cell>
          <cell r="P257">
            <v>303648</v>
          </cell>
          <cell r="Q257">
            <v>438394.36</v>
          </cell>
          <cell r="R257">
            <v>570640.64000000001</v>
          </cell>
          <cell r="S257">
            <v>877402.22</v>
          </cell>
          <cell r="T257">
            <v>1179409.22</v>
          </cell>
          <cell r="U257">
            <v>1259134.22</v>
          </cell>
          <cell r="V257">
            <v>1317383.22</v>
          </cell>
          <cell r="W257">
            <v>1333053.22</v>
          </cell>
          <cell r="X257">
            <v>1468733.22</v>
          </cell>
          <cell r="Y257">
            <v>135809.60000000001</v>
          </cell>
          <cell r="Z257">
            <v>334268.11</v>
          </cell>
          <cell r="AA257">
            <v>386167.11</v>
          </cell>
          <cell r="AB257">
            <v>433117.71</v>
          </cell>
          <cell r="AC257">
            <v>460918.71</v>
          </cell>
          <cell r="AD257">
            <v>539823.66</v>
          </cell>
          <cell r="AE257">
            <v>846915.34</v>
          </cell>
          <cell r="AF257">
            <v>1424449.17</v>
          </cell>
          <cell r="AG257">
            <v>1597927.17</v>
          </cell>
          <cell r="AH257">
            <v>1674736.17</v>
          </cell>
          <cell r="AI257">
            <v>1769587.25</v>
          </cell>
          <cell r="AJ257">
            <v>2171470.5499999998</v>
          </cell>
          <cell r="AK257">
            <v>5002</v>
          </cell>
          <cell r="AM257">
            <v>30838</v>
          </cell>
          <cell r="AN257">
            <v>127904</v>
          </cell>
          <cell r="AO257">
            <v>43905</v>
          </cell>
          <cell r="AP257">
            <v>101001</v>
          </cell>
          <cell r="AQ257">
            <v>134746.35999999999</v>
          </cell>
          <cell r="AR257">
            <v>132246.28000000003</v>
          </cell>
          <cell r="AS257">
            <v>306761.57999999996</v>
          </cell>
          <cell r="AT257">
            <v>302007</v>
          </cell>
          <cell r="AU257">
            <v>79725</v>
          </cell>
          <cell r="AV257">
            <v>58249</v>
          </cell>
          <cell r="AW257">
            <v>15670</v>
          </cell>
          <cell r="AX257">
            <v>135680</v>
          </cell>
          <cell r="AY257">
            <v>135809.60000000001</v>
          </cell>
          <cell r="AZ257">
            <v>198458.50999999998</v>
          </cell>
          <cell r="BA257">
            <v>51899</v>
          </cell>
          <cell r="BB257">
            <v>46950.600000000035</v>
          </cell>
          <cell r="BC257">
            <v>27801</v>
          </cell>
          <cell r="BD257">
            <v>78904.950000000012</v>
          </cell>
          <cell r="BE257">
            <v>307091.67999999993</v>
          </cell>
          <cell r="BF257">
            <v>577533.82999999996</v>
          </cell>
          <cell r="BG257">
            <v>173478</v>
          </cell>
          <cell r="BH257">
            <v>76809</v>
          </cell>
          <cell r="BI257">
            <v>94851.080000000075</v>
          </cell>
          <cell r="BJ257">
            <v>401883.29999999981</v>
          </cell>
          <cell r="BK257">
            <v>5002</v>
          </cell>
        </row>
        <row r="258">
          <cell r="D258" t="str">
            <v>814201.INK</v>
          </cell>
          <cell r="E258" t="str">
            <v>Date Coder-Inks Consumable</v>
          </cell>
          <cell r="F258">
            <v>505401000</v>
          </cell>
          <cell r="G258" t="str">
            <v>COGS - Misc.</v>
          </cell>
          <cell r="I258" t="str">
            <v/>
          </cell>
          <cell r="K258" t="str">
            <v/>
          </cell>
          <cell r="M258">
            <v>4037.42</v>
          </cell>
          <cell r="N258">
            <v>12112.26</v>
          </cell>
          <cell r="O258">
            <v>152115.34</v>
          </cell>
          <cell r="P258">
            <v>227936.69</v>
          </cell>
          <cell r="Q258">
            <v>353625.14</v>
          </cell>
          <cell r="R258">
            <v>512314.08</v>
          </cell>
          <cell r="S258">
            <v>695059.1</v>
          </cell>
          <cell r="T258">
            <v>837472.24</v>
          </cell>
          <cell r="U258">
            <v>979423.89</v>
          </cell>
          <cell r="V258">
            <v>1163777.47</v>
          </cell>
          <cell r="W258">
            <v>1277608.1399999999</v>
          </cell>
          <cell r="X258">
            <v>1385721.19</v>
          </cell>
          <cell r="Y258">
            <v>66027.12</v>
          </cell>
          <cell r="Z258">
            <v>88442.18</v>
          </cell>
          <cell r="AA258">
            <v>277708.65999999997</v>
          </cell>
          <cell r="AB258">
            <v>475840.14</v>
          </cell>
          <cell r="AC258">
            <v>854128.05</v>
          </cell>
          <cell r="AD258">
            <v>1304353.53</v>
          </cell>
          <cell r="AE258">
            <v>1429218.93</v>
          </cell>
          <cell r="AF258">
            <v>1758763.74</v>
          </cell>
          <cell r="AG258">
            <v>1964601.52</v>
          </cell>
          <cell r="AH258">
            <v>2162360.88</v>
          </cell>
          <cell r="AI258">
            <v>2319371.44</v>
          </cell>
          <cell r="AJ258">
            <v>2427201.23</v>
          </cell>
          <cell r="AK258">
            <v>63911.519999999997</v>
          </cell>
          <cell r="AM258">
            <v>4037.42</v>
          </cell>
          <cell r="AN258">
            <v>8074.84</v>
          </cell>
          <cell r="AO258">
            <v>140003.07999999999</v>
          </cell>
          <cell r="AP258">
            <v>75821.350000000006</v>
          </cell>
          <cell r="AQ258">
            <v>125688.45000000001</v>
          </cell>
          <cell r="AR258">
            <v>158688.94</v>
          </cell>
          <cell r="AS258">
            <v>182745.01999999996</v>
          </cell>
          <cell r="AT258">
            <v>142413.14000000001</v>
          </cell>
          <cell r="AU258">
            <v>141951.65000000002</v>
          </cell>
          <cell r="AV258">
            <v>184353.57999999996</v>
          </cell>
          <cell r="AW258">
            <v>113830.66999999993</v>
          </cell>
          <cell r="AX258">
            <v>108113.05000000005</v>
          </cell>
          <cell r="AY258">
            <v>66027.12</v>
          </cell>
          <cell r="AZ258">
            <v>22415.059999999998</v>
          </cell>
          <cell r="BA258">
            <v>189266.47999999998</v>
          </cell>
          <cell r="BB258">
            <v>198131.48000000004</v>
          </cell>
          <cell r="BC258">
            <v>378287.91000000003</v>
          </cell>
          <cell r="BD258">
            <v>450225.48</v>
          </cell>
          <cell r="BE258">
            <v>124865.39999999991</v>
          </cell>
          <cell r="BF258">
            <v>329544.81000000006</v>
          </cell>
          <cell r="BG258">
            <v>205837.78000000003</v>
          </cell>
          <cell r="BH258">
            <v>197759.35999999987</v>
          </cell>
          <cell r="BI258">
            <v>157010.56000000006</v>
          </cell>
          <cell r="BJ258">
            <v>107829.79000000004</v>
          </cell>
          <cell r="BK258">
            <v>63911.519999999997</v>
          </cell>
        </row>
        <row r="259">
          <cell r="D259" t="str">
            <v>814201.LUBE</v>
          </cell>
          <cell r="E259" t="str">
            <v>Chain Lube</v>
          </cell>
          <cell r="F259">
            <v>505401000</v>
          </cell>
          <cell r="G259" t="str">
            <v>COGS - Misc.</v>
          </cell>
          <cell r="I259" t="str">
            <v/>
          </cell>
          <cell r="K259" t="str">
            <v/>
          </cell>
          <cell r="M259">
            <v>37131.5</v>
          </cell>
          <cell r="N259">
            <v>45654.47</v>
          </cell>
          <cell r="O259">
            <v>296449.71000000002</v>
          </cell>
          <cell r="P259">
            <v>704949.68</v>
          </cell>
          <cell r="Q259">
            <v>988362.58</v>
          </cell>
          <cell r="R259">
            <v>1333409.3400000001</v>
          </cell>
          <cell r="S259">
            <v>1692690.91</v>
          </cell>
          <cell r="T259">
            <v>2062935.23</v>
          </cell>
          <cell r="U259">
            <v>2444099.15</v>
          </cell>
          <cell r="V259">
            <v>2662874.29</v>
          </cell>
          <cell r="W259">
            <v>2764660.84</v>
          </cell>
          <cell r="X259">
            <v>2852963.2</v>
          </cell>
          <cell r="Y259">
            <v>125636.24</v>
          </cell>
          <cell r="Z259">
            <v>359456.84</v>
          </cell>
          <cell r="AA259">
            <v>536184.4</v>
          </cell>
          <cell r="AB259">
            <v>809868.97</v>
          </cell>
          <cell r="AC259">
            <v>1142928.1000000001</v>
          </cell>
          <cell r="AD259">
            <v>1597864.5</v>
          </cell>
          <cell r="AE259">
            <v>1838384.14</v>
          </cell>
          <cell r="AF259">
            <v>2193497.4700000002</v>
          </cell>
          <cell r="AG259">
            <v>2976516.03</v>
          </cell>
          <cell r="AH259">
            <v>3223150.71</v>
          </cell>
          <cell r="AI259">
            <v>3478048.05</v>
          </cell>
          <cell r="AJ259">
            <v>3515309.66</v>
          </cell>
          <cell r="AK259">
            <v>172362.81</v>
          </cell>
          <cell r="AM259">
            <v>37131.5</v>
          </cell>
          <cell r="AN259">
            <v>8522.9700000000012</v>
          </cell>
          <cell r="AO259">
            <v>250795.24000000002</v>
          </cell>
          <cell r="AP259">
            <v>408499.97000000003</v>
          </cell>
          <cell r="AQ259">
            <v>283412.89999999991</v>
          </cell>
          <cell r="AR259">
            <v>345046.76000000013</v>
          </cell>
          <cell r="AS259">
            <v>359281.56999999983</v>
          </cell>
          <cell r="AT259">
            <v>370244.32000000007</v>
          </cell>
          <cell r="AU259">
            <v>381163.91999999993</v>
          </cell>
          <cell r="AV259">
            <v>218775.14000000013</v>
          </cell>
          <cell r="AW259">
            <v>101786.54999999981</v>
          </cell>
          <cell r="AX259">
            <v>88302.360000000335</v>
          </cell>
          <cell r="AY259">
            <v>125636.24</v>
          </cell>
          <cell r="AZ259">
            <v>233820.60000000003</v>
          </cell>
          <cell r="BA259">
            <v>176727.56</v>
          </cell>
          <cell r="BB259">
            <v>273684.56999999995</v>
          </cell>
          <cell r="BC259">
            <v>333059.13000000012</v>
          </cell>
          <cell r="BD259">
            <v>454936.39999999991</v>
          </cell>
          <cell r="BE259">
            <v>240519.6399999999</v>
          </cell>
          <cell r="BF259">
            <v>355113.33000000031</v>
          </cell>
          <cell r="BG259">
            <v>783018.55999999959</v>
          </cell>
          <cell r="BH259">
            <v>246634.68000000017</v>
          </cell>
          <cell r="BI259">
            <v>254897.33999999985</v>
          </cell>
          <cell r="BJ259">
            <v>37261.610000000335</v>
          </cell>
          <cell r="BK259">
            <v>172362.81</v>
          </cell>
        </row>
        <row r="260">
          <cell r="D260">
            <v>816003</v>
          </cell>
          <cell r="E260" t="str">
            <v>Crate Conveyor Repairs</v>
          </cell>
          <cell r="F260">
            <v>835201000</v>
          </cell>
          <cell r="G260" t="str">
            <v>Repairs &amp; Maintenance - external service</v>
          </cell>
          <cell r="I260" t="str">
            <v/>
          </cell>
          <cell r="K260" t="str">
            <v/>
          </cell>
          <cell r="M260">
            <v>78332.92</v>
          </cell>
          <cell r="N260">
            <v>104198.68</v>
          </cell>
          <cell r="O260">
            <v>144014.49</v>
          </cell>
          <cell r="P260">
            <v>160076.19</v>
          </cell>
          <cell r="Q260">
            <v>160076.19</v>
          </cell>
          <cell r="R260">
            <v>190328.39</v>
          </cell>
          <cell r="S260">
            <v>302869.15000000002</v>
          </cell>
          <cell r="T260">
            <v>304135.65999999997</v>
          </cell>
          <cell r="U260">
            <v>314119.65999999997</v>
          </cell>
          <cell r="V260">
            <v>614555.42000000004</v>
          </cell>
          <cell r="W260">
            <v>618911.59</v>
          </cell>
          <cell r="X260">
            <v>653174.81000000006</v>
          </cell>
          <cell r="Y260">
            <v>15891.62</v>
          </cell>
          <cell r="Z260">
            <v>17399.12</v>
          </cell>
          <cell r="AA260">
            <v>33479.120000000003</v>
          </cell>
          <cell r="AB260">
            <v>204941.63</v>
          </cell>
          <cell r="AC260">
            <v>207895.62</v>
          </cell>
          <cell r="AD260">
            <v>293017.88</v>
          </cell>
          <cell r="AE260">
            <v>380537.88</v>
          </cell>
          <cell r="AF260">
            <v>380537.88</v>
          </cell>
          <cell r="AG260">
            <v>404254.22</v>
          </cell>
          <cell r="AH260">
            <v>411651.32</v>
          </cell>
          <cell r="AI260">
            <v>417423.38</v>
          </cell>
          <cell r="AJ260">
            <v>418479.38</v>
          </cell>
          <cell r="AK260">
            <v>353763.95</v>
          </cell>
          <cell r="AM260">
            <v>78332.92</v>
          </cell>
          <cell r="AN260">
            <v>25865.759999999995</v>
          </cell>
          <cell r="AO260">
            <v>39815.81</v>
          </cell>
          <cell r="AP260">
            <v>16061.700000000012</v>
          </cell>
          <cell r="AQ260">
            <v>0</v>
          </cell>
          <cell r="AR260">
            <v>30252.200000000012</v>
          </cell>
          <cell r="AS260">
            <v>112540.76000000001</v>
          </cell>
          <cell r="AT260">
            <v>1266.5099999999511</v>
          </cell>
          <cell r="AU260">
            <v>9984</v>
          </cell>
          <cell r="AV260">
            <v>300435.76000000007</v>
          </cell>
          <cell r="AW260">
            <v>4356.1699999999255</v>
          </cell>
          <cell r="AX260">
            <v>34263.220000000088</v>
          </cell>
          <cell r="AY260">
            <v>15891.62</v>
          </cell>
          <cell r="AZ260">
            <v>1507.4999999999982</v>
          </cell>
          <cell r="BA260">
            <v>16080.000000000004</v>
          </cell>
          <cell r="BB260">
            <v>171462.51</v>
          </cell>
          <cell r="BC260">
            <v>2953.9899999999907</v>
          </cell>
          <cell r="BD260">
            <v>85122.260000000009</v>
          </cell>
          <cell r="BE260">
            <v>87520</v>
          </cell>
          <cell r="BF260">
            <v>0</v>
          </cell>
          <cell r="BG260">
            <v>23716.339999999967</v>
          </cell>
          <cell r="BH260">
            <v>7397.1000000000349</v>
          </cell>
          <cell r="BI260">
            <v>5772.0599999999977</v>
          </cell>
          <cell r="BJ260">
            <v>1056</v>
          </cell>
          <cell r="BK260">
            <v>353763.95</v>
          </cell>
        </row>
        <row r="261">
          <cell r="D261">
            <v>816004</v>
          </cell>
          <cell r="E261" t="str">
            <v>Bottle Washer Repairs</v>
          </cell>
          <cell r="F261">
            <v>835201000</v>
          </cell>
          <cell r="G261" t="str">
            <v>Repairs &amp; Maintenance - external service</v>
          </cell>
          <cell r="I261" t="str">
            <v/>
          </cell>
          <cell r="K261" t="str">
            <v/>
          </cell>
          <cell r="M261">
            <v>132474.25</v>
          </cell>
          <cell r="N261">
            <v>235386.73</v>
          </cell>
          <cell r="O261">
            <v>323343.69</v>
          </cell>
          <cell r="P261">
            <v>472060.48</v>
          </cell>
          <cell r="Q261">
            <v>735292.02</v>
          </cell>
          <cell r="R261">
            <v>789756.04</v>
          </cell>
          <cell r="S261">
            <v>798217.96</v>
          </cell>
          <cell r="T261">
            <v>1176867.92</v>
          </cell>
          <cell r="U261">
            <v>1220876.19</v>
          </cell>
          <cell r="V261">
            <v>1397142.11</v>
          </cell>
          <cell r="W261">
            <v>1419893.73</v>
          </cell>
          <cell r="X261">
            <v>2694744.07</v>
          </cell>
          <cell r="Y261">
            <v>366023.75</v>
          </cell>
          <cell r="Z261">
            <v>523728.09</v>
          </cell>
          <cell r="AA261">
            <v>530648.49</v>
          </cell>
          <cell r="AB261">
            <v>668015.86</v>
          </cell>
          <cell r="AC261">
            <v>818194.84</v>
          </cell>
          <cell r="AD261">
            <v>890169.95</v>
          </cell>
          <cell r="AE261">
            <v>989590.24</v>
          </cell>
          <cell r="AF261">
            <v>1134826.3600000001</v>
          </cell>
          <cell r="AG261">
            <v>1877168.34</v>
          </cell>
          <cell r="AH261">
            <v>1899843.35</v>
          </cell>
          <cell r="AI261">
            <v>1904601.07</v>
          </cell>
          <cell r="AJ261">
            <v>7908785.9800000004</v>
          </cell>
          <cell r="AK261">
            <v>896640.56</v>
          </cell>
          <cell r="AM261">
            <v>132474.25</v>
          </cell>
          <cell r="AN261">
            <v>102912.48000000001</v>
          </cell>
          <cell r="AO261">
            <v>87956.959999999992</v>
          </cell>
          <cell r="AP261">
            <v>148716.78999999998</v>
          </cell>
          <cell r="AQ261">
            <v>263231.54000000004</v>
          </cell>
          <cell r="AR261">
            <v>54464.020000000019</v>
          </cell>
          <cell r="AS261">
            <v>8461.9199999999255</v>
          </cell>
          <cell r="AT261">
            <v>378649.95999999996</v>
          </cell>
          <cell r="AU261">
            <v>44008.270000000019</v>
          </cell>
          <cell r="AV261">
            <v>176265.92000000016</v>
          </cell>
          <cell r="AW261">
            <v>22751.619999999879</v>
          </cell>
          <cell r="AX261">
            <v>1274850.3399999999</v>
          </cell>
          <cell r="AY261">
            <v>366023.75</v>
          </cell>
          <cell r="AZ261">
            <v>157704.34000000003</v>
          </cell>
          <cell r="BA261">
            <v>6920.3999999999651</v>
          </cell>
          <cell r="BB261">
            <v>137367.37</v>
          </cell>
          <cell r="BC261">
            <v>150178.97999999998</v>
          </cell>
          <cell r="BD261">
            <v>71975.109999999986</v>
          </cell>
          <cell r="BE261">
            <v>99420.290000000037</v>
          </cell>
          <cell r="BF261">
            <v>145236.12000000011</v>
          </cell>
          <cell r="BG261">
            <v>742341.98</v>
          </cell>
          <cell r="BH261">
            <v>22675.010000000009</v>
          </cell>
          <cell r="BI261">
            <v>4757.7199999999721</v>
          </cell>
          <cell r="BJ261">
            <v>6004184.9100000001</v>
          </cell>
          <cell r="BK261">
            <v>896640.56</v>
          </cell>
        </row>
        <row r="262">
          <cell r="D262">
            <v>816005</v>
          </cell>
          <cell r="E262" t="str">
            <v>Crate Washer Repairs</v>
          </cell>
          <cell r="F262">
            <v>835201000</v>
          </cell>
          <cell r="G262" t="str">
            <v>Repairs &amp; Maintenance - external service</v>
          </cell>
          <cell r="I262" t="str">
            <v/>
          </cell>
          <cell r="K262" t="str">
            <v/>
          </cell>
          <cell r="M262">
            <v>2300</v>
          </cell>
          <cell r="N262">
            <v>2300</v>
          </cell>
          <cell r="O262">
            <v>4600</v>
          </cell>
          <cell r="P262">
            <v>4600</v>
          </cell>
          <cell r="Q262">
            <v>4600</v>
          </cell>
          <cell r="R262">
            <v>4600</v>
          </cell>
          <cell r="S262">
            <v>4600</v>
          </cell>
          <cell r="T262">
            <v>4600</v>
          </cell>
          <cell r="U262">
            <v>4600</v>
          </cell>
          <cell r="V262">
            <v>4600</v>
          </cell>
          <cell r="W262">
            <v>4600</v>
          </cell>
          <cell r="X262">
            <v>4600</v>
          </cell>
          <cell r="Y262">
            <v>0</v>
          </cell>
          <cell r="Z262">
            <v>0</v>
          </cell>
          <cell r="AA262">
            <v>0</v>
          </cell>
          <cell r="AB262">
            <v>0</v>
          </cell>
          <cell r="AC262">
            <v>0</v>
          </cell>
          <cell r="AD262">
            <v>0</v>
          </cell>
          <cell r="AE262">
            <v>0</v>
          </cell>
          <cell r="AF262">
            <v>0</v>
          </cell>
          <cell r="AG262">
            <v>0</v>
          </cell>
          <cell r="AH262">
            <v>0</v>
          </cell>
          <cell r="AI262">
            <v>0</v>
          </cell>
          <cell r="AJ262">
            <v>850502.39</v>
          </cell>
          <cell r="AK262">
            <v>0</v>
          </cell>
          <cell r="AM262">
            <v>2300</v>
          </cell>
          <cell r="AN262">
            <v>0</v>
          </cell>
          <cell r="AO262">
            <v>2300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850502.39</v>
          </cell>
          <cell r="BK262">
            <v>0</v>
          </cell>
        </row>
        <row r="263">
          <cell r="D263">
            <v>816006</v>
          </cell>
          <cell r="E263" t="str">
            <v>Blender Repairs</v>
          </cell>
          <cell r="F263">
            <v>835201000</v>
          </cell>
          <cell r="G263" t="str">
            <v>Repairs &amp; Maintenance - external service</v>
          </cell>
          <cell r="I263" t="str">
            <v/>
          </cell>
          <cell r="K263" t="str">
            <v/>
          </cell>
          <cell r="M263">
            <v>196059.53</v>
          </cell>
          <cell r="N263">
            <v>196059.53</v>
          </cell>
          <cell r="O263">
            <v>196059.53</v>
          </cell>
          <cell r="P263">
            <v>196059.53</v>
          </cell>
          <cell r="Q263">
            <v>213751.54</v>
          </cell>
          <cell r="R263">
            <v>213751.54</v>
          </cell>
          <cell r="S263">
            <v>213751.54</v>
          </cell>
          <cell r="T263">
            <v>214708.63</v>
          </cell>
          <cell r="U263">
            <v>214998.63</v>
          </cell>
          <cell r="V263">
            <v>214998.63</v>
          </cell>
          <cell r="W263">
            <v>215493.63</v>
          </cell>
          <cell r="X263">
            <v>215638.43</v>
          </cell>
          <cell r="Y263">
            <v>4354.51</v>
          </cell>
          <cell r="Z263">
            <v>4354.51</v>
          </cell>
          <cell r="AA263">
            <v>299308.34999999998</v>
          </cell>
          <cell r="AB263">
            <v>299308.34999999998</v>
          </cell>
          <cell r="AC263">
            <v>305732.09999999998</v>
          </cell>
          <cell r="AD263">
            <v>305732.09999999998</v>
          </cell>
          <cell r="AE263">
            <v>308202.82</v>
          </cell>
          <cell r="AF263">
            <v>314352.34999999998</v>
          </cell>
          <cell r="AG263">
            <v>319567.69</v>
          </cell>
          <cell r="AH263">
            <v>320355.84000000003</v>
          </cell>
          <cell r="AI263">
            <v>320355.84000000003</v>
          </cell>
          <cell r="AJ263">
            <v>321290.03000000003</v>
          </cell>
          <cell r="AK263">
            <v>0</v>
          </cell>
          <cell r="AM263">
            <v>196059.53</v>
          </cell>
          <cell r="AN263">
            <v>0</v>
          </cell>
          <cell r="AO263">
            <v>0</v>
          </cell>
          <cell r="AP263">
            <v>0</v>
          </cell>
          <cell r="AQ263">
            <v>17692.010000000009</v>
          </cell>
          <cell r="AR263">
            <v>0</v>
          </cell>
          <cell r="AS263">
            <v>0</v>
          </cell>
          <cell r="AT263">
            <v>957.08999999999651</v>
          </cell>
          <cell r="AU263">
            <v>290</v>
          </cell>
          <cell r="AV263">
            <v>0</v>
          </cell>
          <cell r="AW263">
            <v>495</v>
          </cell>
          <cell r="AX263">
            <v>144.79999999998836</v>
          </cell>
          <cell r="AY263">
            <v>4354.51</v>
          </cell>
          <cell r="AZ263">
            <v>0</v>
          </cell>
          <cell r="BA263">
            <v>294953.83999999997</v>
          </cell>
          <cell r="BB263">
            <v>0</v>
          </cell>
          <cell r="BC263">
            <v>6423.75</v>
          </cell>
          <cell r="BD263">
            <v>0</v>
          </cell>
          <cell r="BE263">
            <v>2470.7200000000303</v>
          </cell>
          <cell r="BF263">
            <v>6149.5299999999697</v>
          </cell>
          <cell r="BG263">
            <v>5215.3400000000256</v>
          </cell>
          <cell r="BH263">
            <v>788.15000000002328</v>
          </cell>
          <cell r="BI263">
            <v>0</v>
          </cell>
          <cell r="BJ263">
            <v>934.19000000000233</v>
          </cell>
          <cell r="BK263">
            <v>0</v>
          </cell>
        </row>
        <row r="264">
          <cell r="D264">
            <v>816007</v>
          </cell>
          <cell r="E264" t="str">
            <v>Filler Repairs</v>
          </cell>
          <cell r="F264">
            <v>835201000</v>
          </cell>
          <cell r="G264" t="str">
            <v>Repairs &amp; Maintenance - external service</v>
          </cell>
          <cell r="I264" t="str">
            <v/>
          </cell>
          <cell r="K264" t="str">
            <v/>
          </cell>
          <cell r="M264">
            <v>311380.24</v>
          </cell>
          <cell r="N264">
            <v>549151.86</v>
          </cell>
          <cell r="O264">
            <v>774415.42</v>
          </cell>
          <cell r="P264">
            <v>775826.43</v>
          </cell>
          <cell r="Q264">
            <v>838095.18</v>
          </cell>
          <cell r="R264">
            <v>1010091.47</v>
          </cell>
          <cell r="S264">
            <v>1041699.28</v>
          </cell>
          <cell r="T264">
            <v>1062506.54</v>
          </cell>
          <cell r="U264">
            <v>1080459.1499999999</v>
          </cell>
          <cell r="V264">
            <v>1206740.99</v>
          </cell>
          <cell r="W264">
            <v>1225245.3600000001</v>
          </cell>
          <cell r="X264">
            <v>1645330.8</v>
          </cell>
          <cell r="Y264">
            <v>577005.31999999995</v>
          </cell>
          <cell r="Z264">
            <v>1091676.1299999999</v>
          </cell>
          <cell r="AA264">
            <v>1116322.71</v>
          </cell>
          <cell r="AB264">
            <v>1126771.3500000001</v>
          </cell>
          <cell r="AC264">
            <v>1168539.6599999999</v>
          </cell>
          <cell r="AD264">
            <v>1767385.64</v>
          </cell>
          <cell r="AE264">
            <v>1948089.58</v>
          </cell>
          <cell r="AF264">
            <v>2092647.9</v>
          </cell>
          <cell r="AG264">
            <v>2179317.92</v>
          </cell>
          <cell r="AH264">
            <v>2236907.37</v>
          </cell>
          <cell r="AI264">
            <v>2403547.2000000002</v>
          </cell>
          <cell r="AJ264">
            <v>4759691.16</v>
          </cell>
          <cell r="AK264">
            <v>3893371.88</v>
          </cell>
          <cell r="AM264">
            <v>311380.24</v>
          </cell>
          <cell r="AN264">
            <v>237771.62</v>
          </cell>
          <cell r="AO264">
            <v>225263.56000000006</v>
          </cell>
          <cell r="AP264">
            <v>1411.0100000000093</v>
          </cell>
          <cell r="AQ264">
            <v>62268.75</v>
          </cell>
          <cell r="AR264">
            <v>171996.28999999992</v>
          </cell>
          <cell r="AS264">
            <v>31607.810000000056</v>
          </cell>
          <cell r="AT264">
            <v>20807.260000000009</v>
          </cell>
          <cell r="AU264">
            <v>17952.60999999987</v>
          </cell>
          <cell r="AV264">
            <v>126281.84000000008</v>
          </cell>
          <cell r="AW264">
            <v>18504.370000000112</v>
          </cell>
          <cell r="AX264">
            <v>420085.43999999994</v>
          </cell>
          <cell r="AY264">
            <v>577005.31999999995</v>
          </cell>
          <cell r="AZ264">
            <v>514670.80999999994</v>
          </cell>
          <cell r="BA264">
            <v>24646.580000000075</v>
          </cell>
          <cell r="BB264">
            <v>10448.64000000013</v>
          </cell>
          <cell r="BC264">
            <v>41768.309999999823</v>
          </cell>
          <cell r="BD264">
            <v>598845.98</v>
          </cell>
          <cell r="BE264">
            <v>180703.94000000018</v>
          </cell>
          <cell r="BF264">
            <v>144558.31999999983</v>
          </cell>
          <cell r="BG264">
            <v>86670.020000000019</v>
          </cell>
          <cell r="BH264">
            <v>57589.450000000186</v>
          </cell>
          <cell r="BI264">
            <v>166639.83000000007</v>
          </cell>
          <cell r="BJ264">
            <v>2356143.96</v>
          </cell>
          <cell r="BK264">
            <v>3893371.88</v>
          </cell>
        </row>
        <row r="265">
          <cell r="D265">
            <v>816008</v>
          </cell>
          <cell r="E265" t="str">
            <v>Crowner Repairs</v>
          </cell>
          <cell r="F265">
            <v>835201000</v>
          </cell>
          <cell r="G265" t="str">
            <v>Repairs &amp; Maintenance - external service</v>
          </cell>
          <cell r="I265" t="str">
            <v/>
          </cell>
          <cell r="K265" t="str">
            <v/>
          </cell>
          <cell r="M265">
            <v>0</v>
          </cell>
          <cell r="N265">
            <v>0</v>
          </cell>
          <cell r="O265">
            <v>0</v>
          </cell>
          <cell r="P265">
            <v>0</v>
          </cell>
          <cell r="Q265">
            <v>0</v>
          </cell>
          <cell r="R265">
            <v>337788.34</v>
          </cell>
          <cell r="S265">
            <v>377753.69</v>
          </cell>
          <cell r="T265">
            <v>377753.69</v>
          </cell>
          <cell r="U265">
            <v>377753.69</v>
          </cell>
          <cell r="V265">
            <v>377753.69</v>
          </cell>
          <cell r="W265">
            <v>377753.69</v>
          </cell>
          <cell r="X265">
            <v>377753.69</v>
          </cell>
          <cell r="Y265">
            <v>0</v>
          </cell>
          <cell r="Z265">
            <v>0</v>
          </cell>
          <cell r="AA265">
            <v>0</v>
          </cell>
          <cell r="AB265">
            <v>0</v>
          </cell>
          <cell r="AC265">
            <v>0</v>
          </cell>
          <cell r="AD265">
            <v>0</v>
          </cell>
          <cell r="AE265">
            <v>21514.81</v>
          </cell>
          <cell r="AF265">
            <v>21514.81</v>
          </cell>
          <cell r="AG265">
            <v>21514.81</v>
          </cell>
          <cell r="AH265">
            <v>21514.81</v>
          </cell>
          <cell r="AI265">
            <v>21514.81</v>
          </cell>
          <cell r="AJ265">
            <v>21514.81</v>
          </cell>
          <cell r="AK265">
            <v>166122.41</v>
          </cell>
          <cell r="AM265">
            <v>0</v>
          </cell>
          <cell r="AN265">
            <v>0</v>
          </cell>
          <cell r="AO265">
            <v>0</v>
          </cell>
          <cell r="AP265">
            <v>0</v>
          </cell>
          <cell r="AQ265">
            <v>0</v>
          </cell>
          <cell r="AR265">
            <v>337788.34</v>
          </cell>
          <cell r="AS265">
            <v>39965.349999999977</v>
          </cell>
          <cell r="AT265">
            <v>0</v>
          </cell>
          <cell r="AU265">
            <v>0</v>
          </cell>
          <cell r="AV265">
            <v>0</v>
          </cell>
          <cell r="AW265">
            <v>0</v>
          </cell>
          <cell r="AX265">
            <v>0</v>
          </cell>
          <cell r="AY265">
            <v>0</v>
          </cell>
          <cell r="AZ265">
            <v>0</v>
          </cell>
          <cell r="BA265">
            <v>0</v>
          </cell>
          <cell r="BB265">
            <v>0</v>
          </cell>
          <cell r="BC265">
            <v>0</v>
          </cell>
          <cell r="BD265">
            <v>0</v>
          </cell>
          <cell r="BE265">
            <v>21514.81</v>
          </cell>
          <cell r="BF265">
            <v>0</v>
          </cell>
          <cell r="BG265">
            <v>0</v>
          </cell>
          <cell r="BH265">
            <v>0</v>
          </cell>
          <cell r="BI265">
            <v>0</v>
          </cell>
          <cell r="BJ265">
            <v>0</v>
          </cell>
          <cell r="BK265">
            <v>166122.41</v>
          </cell>
        </row>
        <row r="266">
          <cell r="D266">
            <v>816009</v>
          </cell>
          <cell r="E266" t="str">
            <v>Caser Repairs</v>
          </cell>
          <cell r="F266">
            <v>835201000</v>
          </cell>
          <cell r="G266" t="str">
            <v>Repairs &amp; Maintenance - external service</v>
          </cell>
          <cell r="I266" t="str">
            <v/>
          </cell>
          <cell r="K266" t="str">
            <v/>
          </cell>
          <cell r="M266">
            <v>0</v>
          </cell>
          <cell r="N266">
            <v>0</v>
          </cell>
          <cell r="O266">
            <v>49139.96</v>
          </cell>
          <cell r="P266">
            <v>49139.96</v>
          </cell>
          <cell r="Q266">
            <v>49139.96</v>
          </cell>
          <cell r="R266">
            <v>49139.96</v>
          </cell>
          <cell r="S266">
            <v>50575.91</v>
          </cell>
          <cell r="T266">
            <v>50575.91</v>
          </cell>
          <cell r="U266">
            <v>50575.91</v>
          </cell>
          <cell r="V266">
            <v>50575.91</v>
          </cell>
          <cell r="W266">
            <v>115575.91</v>
          </cell>
          <cell r="X266">
            <v>207660.82</v>
          </cell>
          <cell r="Y266">
            <v>0</v>
          </cell>
          <cell r="Z266">
            <v>0</v>
          </cell>
          <cell r="AA266">
            <v>16000</v>
          </cell>
          <cell r="AB266">
            <v>16000</v>
          </cell>
          <cell r="AC266">
            <v>16000</v>
          </cell>
          <cell r="AD266">
            <v>16000</v>
          </cell>
          <cell r="AE266">
            <v>16000</v>
          </cell>
          <cell r="AF266">
            <v>16000</v>
          </cell>
          <cell r="AG266">
            <v>16000</v>
          </cell>
          <cell r="AH266">
            <v>16000</v>
          </cell>
          <cell r="AI266">
            <v>31045</v>
          </cell>
          <cell r="AJ266">
            <v>31045</v>
          </cell>
          <cell r="AK266">
            <v>0</v>
          </cell>
          <cell r="AM266">
            <v>0</v>
          </cell>
          <cell r="AN266">
            <v>0</v>
          </cell>
          <cell r="AO266">
            <v>49139.96</v>
          </cell>
          <cell r="AP266">
            <v>0</v>
          </cell>
          <cell r="AQ266">
            <v>0</v>
          </cell>
          <cell r="AR266">
            <v>0</v>
          </cell>
          <cell r="AS266">
            <v>1435.9500000000044</v>
          </cell>
          <cell r="AT266">
            <v>0</v>
          </cell>
          <cell r="AU266">
            <v>0</v>
          </cell>
          <cell r="AV266">
            <v>0</v>
          </cell>
          <cell r="AW266">
            <v>65000</v>
          </cell>
          <cell r="AX266">
            <v>92084.91</v>
          </cell>
          <cell r="AY266">
            <v>0</v>
          </cell>
          <cell r="AZ266">
            <v>0</v>
          </cell>
          <cell r="BA266">
            <v>16000</v>
          </cell>
          <cell r="BB266">
            <v>0</v>
          </cell>
          <cell r="BC266">
            <v>0</v>
          </cell>
          <cell r="BD266">
            <v>0</v>
          </cell>
          <cell r="BE266">
            <v>0</v>
          </cell>
          <cell r="BF266">
            <v>0</v>
          </cell>
          <cell r="BG266">
            <v>0</v>
          </cell>
          <cell r="BH266">
            <v>0</v>
          </cell>
          <cell r="BI266">
            <v>15045</v>
          </cell>
          <cell r="BJ266">
            <v>0</v>
          </cell>
          <cell r="BK266">
            <v>0</v>
          </cell>
        </row>
        <row r="267">
          <cell r="D267">
            <v>816010</v>
          </cell>
          <cell r="E267" t="str">
            <v>Uncaser Repairs</v>
          </cell>
          <cell r="F267">
            <v>835201000</v>
          </cell>
          <cell r="G267" t="str">
            <v>Repairs &amp; Maintenance - external service</v>
          </cell>
          <cell r="I267" t="str">
            <v/>
          </cell>
          <cell r="K267" t="str">
            <v/>
          </cell>
          <cell r="M267">
            <v>5964.27</v>
          </cell>
          <cell r="N267">
            <v>127757.18</v>
          </cell>
          <cell r="O267">
            <v>150325</v>
          </cell>
          <cell r="P267">
            <v>264947.39</v>
          </cell>
          <cell r="Q267">
            <v>307426.53000000003</v>
          </cell>
          <cell r="R267">
            <v>307426.53000000003</v>
          </cell>
          <cell r="S267">
            <v>316016.27</v>
          </cell>
          <cell r="T267">
            <v>482355.08</v>
          </cell>
          <cell r="U267">
            <v>724626</v>
          </cell>
          <cell r="V267">
            <v>833251.94</v>
          </cell>
          <cell r="W267">
            <v>888588.75</v>
          </cell>
          <cell r="X267">
            <v>945755.62</v>
          </cell>
          <cell r="Y267">
            <v>81458.679999999993</v>
          </cell>
          <cell r="Z267">
            <v>88304.47</v>
          </cell>
          <cell r="AA267">
            <v>104257.49</v>
          </cell>
          <cell r="AB267">
            <v>213948.06</v>
          </cell>
          <cell r="AC267">
            <v>566526.18000000005</v>
          </cell>
          <cell r="AD267">
            <v>1022487.4</v>
          </cell>
          <cell r="AE267">
            <v>1243534.22</v>
          </cell>
          <cell r="AF267">
            <v>1486060.9</v>
          </cell>
          <cell r="AG267">
            <v>1728205.39</v>
          </cell>
          <cell r="AH267">
            <v>2107764.44</v>
          </cell>
          <cell r="AI267">
            <v>2658728.15</v>
          </cell>
          <cell r="AJ267">
            <v>2855215.55</v>
          </cell>
          <cell r="AK267">
            <v>298082.43</v>
          </cell>
          <cell r="AM267">
            <v>5964.27</v>
          </cell>
          <cell r="AN267">
            <v>121792.90999999999</v>
          </cell>
          <cell r="AO267">
            <v>22567.820000000007</v>
          </cell>
          <cell r="AP267">
            <v>114622.39000000001</v>
          </cell>
          <cell r="AQ267">
            <v>42479.140000000014</v>
          </cell>
          <cell r="AR267">
            <v>0</v>
          </cell>
          <cell r="AS267">
            <v>8589.7399999999907</v>
          </cell>
          <cell r="AT267">
            <v>166338.81</v>
          </cell>
          <cell r="AU267">
            <v>242270.91999999998</v>
          </cell>
          <cell r="AV267">
            <v>108625.93999999994</v>
          </cell>
          <cell r="AW267">
            <v>55336.810000000056</v>
          </cell>
          <cell r="AX267">
            <v>57166.869999999995</v>
          </cell>
          <cell r="AY267">
            <v>81458.679999999993</v>
          </cell>
          <cell r="AZ267">
            <v>6845.7900000000081</v>
          </cell>
          <cell r="BA267">
            <v>15953.020000000004</v>
          </cell>
          <cell r="BB267">
            <v>109690.56999999999</v>
          </cell>
          <cell r="BC267">
            <v>352578.12000000005</v>
          </cell>
          <cell r="BD267">
            <v>455961.22</v>
          </cell>
          <cell r="BE267">
            <v>221046.81999999995</v>
          </cell>
          <cell r="BF267">
            <v>242526.67999999993</v>
          </cell>
          <cell r="BG267">
            <v>242144.49</v>
          </cell>
          <cell r="BH267">
            <v>379559.05000000005</v>
          </cell>
          <cell r="BI267">
            <v>550963.71</v>
          </cell>
          <cell r="BJ267">
            <v>196487.39999999991</v>
          </cell>
          <cell r="BK267">
            <v>298082.43</v>
          </cell>
        </row>
        <row r="268">
          <cell r="D268">
            <v>816011</v>
          </cell>
          <cell r="E268" t="str">
            <v>Date Coder Repairs</v>
          </cell>
          <cell r="F268">
            <v>835201000</v>
          </cell>
          <cell r="G268" t="str">
            <v>Repairs &amp; Maintenance - external service</v>
          </cell>
          <cell r="I268" t="str">
            <v/>
          </cell>
          <cell r="K268" t="str">
            <v/>
          </cell>
          <cell r="M268">
            <v>13333</v>
          </cell>
          <cell r="N268">
            <v>26666</v>
          </cell>
          <cell r="O268">
            <v>70256.23</v>
          </cell>
          <cell r="P268">
            <v>77186.73</v>
          </cell>
          <cell r="Q268">
            <v>157186.73000000001</v>
          </cell>
          <cell r="R268">
            <v>160250.93</v>
          </cell>
          <cell r="S268">
            <v>298617.13</v>
          </cell>
          <cell r="T268">
            <v>325284.13</v>
          </cell>
          <cell r="U268">
            <v>364886.32</v>
          </cell>
          <cell r="V268">
            <v>453338.32</v>
          </cell>
          <cell r="W268">
            <v>480005.32</v>
          </cell>
          <cell r="X268">
            <v>785304.66</v>
          </cell>
          <cell r="Y268">
            <v>26667</v>
          </cell>
          <cell r="Z268">
            <v>59828.02</v>
          </cell>
          <cell r="AA268">
            <v>87365.01</v>
          </cell>
          <cell r="AB268">
            <v>87365.01</v>
          </cell>
          <cell r="AC268">
            <v>87365.01</v>
          </cell>
          <cell r="AD268">
            <v>87365.01</v>
          </cell>
          <cell r="AE268">
            <v>87365.01</v>
          </cell>
          <cell r="AF268">
            <v>197666.01</v>
          </cell>
          <cell r="AG268">
            <v>318493.01</v>
          </cell>
          <cell r="AH268">
            <v>356920.01</v>
          </cell>
          <cell r="AI268">
            <v>387893.01</v>
          </cell>
          <cell r="AJ268">
            <v>442990.01</v>
          </cell>
          <cell r="AK268">
            <v>36667</v>
          </cell>
          <cell r="AM268">
            <v>13333</v>
          </cell>
          <cell r="AN268">
            <v>13333</v>
          </cell>
          <cell r="AO268">
            <v>43590.229999999996</v>
          </cell>
          <cell r="AP268">
            <v>6930.5</v>
          </cell>
          <cell r="AQ268">
            <v>80000.000000000015</v>
          </cell>
          <cell r="AR268">
            <v>3064.1999999999825</v>
          </cell>
          <cell r="AS268">
            <v>138366.20000000001</v>
          </cell>
          <cell r="AT268">
            <v>26667</v>
          </cell>
          <cell r="AU268">
            <v>39602.19</v>
          </cell>
          <cell r="AV268">
            <v>88452</v>
          </cell>
          <cell r="AW268">
            <v>26667</v>
          </cell>
          <cell r="AX268">
            <v>305299.34000000003</v>
          </cell>
          <cell r="AY268">
            <v>26667</v>
          </cell>
          <cell r="AZ268">
            <v>33161.019999999997</v>
          </cell>
          <cell r="BA268">
            <v>27536.989999999998</v>
          </cell>
          <cell r="BB268">
            <v>0</v>
          </cell>
          <cell r="BC268">
            <v>0</v>
          </cell>
          <cell r="BD268">
            <v>0</v>
          </cell>
          <cell r="BE268">
            <v>0</v>
          </cell>
          <cell r="BF268">
            <v>110301.00000000001</v>
          </cell>
          <cell r="BG268">
            <v>120827</v>
          </cell>
          <cell r="BH268">
            <v>38427</v>
          </cell>
          <cell r="BI268">
            <v>30973</v>
          </cell>
          <cell r="BJ268">
            <v>55097</v>
          </cell>
          <cell r="BK268">
            <v>36667</v>
          </cell>
        </row>
        <row r="269">
          <cell r="D269">
            <v>816012</v>
          </cell>
          <cell r="E269" t="str">
            <v>AHU Repairs</v>
          </cell>
          <cell r="F269">
            <v>835201000</v>
          </cell>
          <cell r="G269" t="str">
            <v>Repairs &amp; Maintenance - external service</v>
          </cell>
          <cell r="I269" t="str">
            <v/>
          </cell>
          <cell r="K269" t="str">
            <v/>
          </cell>
          <cell r="M269">
            <v>0</v>
          </cell>
          <cell r="N269">
            <v>2800</v>
          </cell>
          <cell r="O269">
            <v>2800</v>
          </cell>
          <cell r="P269">
            <v>3366.96</v>
          </cell>
          <cell r="Q269">
            <v>3366.96</v>
          </cell>
          <cell r="R269">
            <v>3366.96</v>
          </cell>
          <cell r="S269">
            <v>3366.96</v>
          </cell>
          <cell r="T269">
            <v>3366.96</v>
          </cell>
          <cell r="U269">
            <v>3366.96</v>
          </cell>
          <cell r="V269">
            <v>3366.96</v>
          </cell>
          <cell r="W269">
            <v>3366.96</v>
          </cell>
          <cell r="X269">
            <v>3366.96</v>
          </cell>
          <cell r="Y269">
            <v>0</v>
          </cell>
          <cell r="Z269">
            <v>0</v>
          </cell>
          <cell r="AA269">
            <v>15260.82</v>
          </cell>
          <cell r="AB269">
            <v>15260.82</v>
          </cell>
          <cell r="AC269">
            <v>15260.82</v>
          </cell>
          <cell r="AD269">
            <v>71260.820000000007</v>
          </cell>
          <cell r="AE269">
            <v>71260.820000000007</v>
          </cell>
          <cell r="AF269">
            <v>71260.820000000007</v>
          </cell>
          <cell r="AG269">
            <v>99260.82</v>
          </cell>
          <cell r="AH269">
            <v>100900.62</v>
          </cell>
          <cell r="AI269">
            <v>101720.52</v>
          </cell>
          <cell r="AJ269">
            <v>101720.52</v>
          </cell>
          <cell r="AK269">
            <v>618</v>
          </cell>
          <cell r="AM269">
            <v>0</v>
          </cell>
          <cell r="AN269">
            <v>2800</v>
          </cell>
          <cell r="AO269">
            <v>0</v>
          </cell>
          <cell r="AP269">
            <v>566.96</v>
          </cell>
          <cell r="AQ269">
            <v>0</v>
          </cell>
          <cell r="AR269">
            <v>0</v>
          </cell>
          <cell r="AS269">
            <v>0</v>
          </cell>
          <cell r="AT269">
            <v>0</v>
          </cell>
          <cell r="AU269">
            <v>0</v>
          </cell>
          <cell r="AV269">
            <v>0</v>
          </cell>
          <cell r="AW269">
            <v>0</v>
          </cell>
          <cell r="AX269">
            <v>0</v>
          </cell>
          <cell r="AY269">
            <v>0</v>
          </cell>
          <cell r="AZ269">
            <v>0</v>
          </cell>
          <cell r="BA269">
            <v>15260.82</v>
          </cell>
          <cell r="BB269">
            <v>0</v>
          </cell>
          <cell r="BC269">
            <v>0</v>
          </cell>
          <cell r="BD269">
            <v>56000.000000000007</v>
          </cell>
          <cell r="BE269">
            <v>0</v>
          </cell>
          <cell r="BF269">
            <v>0</v>
          </cell>
          <cell r="BG269">
            <v>28000</v>
          </cell>
          <cell r="BH269">
            <v>1639.7999999999884</v>
          </cell>
          <cell r="BI269">
            <v>819.90000000000873</v>
          </cell>
          <cell r="BJ269">
            <v>0</v>
          </cell>
          <cell r="BK269">
            <v>618</v>
          </cell>
        </row>
        <row r="270">
          <cell r="D270">
            <v>816013</v>
          </cell>
          <cell r="E270" t="str">
            <v>EBI Repair</v>
          </cell>
          <cell r="F270">
            <v>835201000</v>
          </cell>
          <cell r="G270" t="str">
            <v>Repairs &amp; Maintenance - external service</v>
          </cell>
          <cell r="I270" t="str">
            <v/>
          </cell>
          <cell r="K270" t="str">
            <v/>
          </cell>
          <cell r="M270">
            <v>0</v>
          </cell>
          <cell r="N270">
            <v>2557.31</v>
          </cell>
          <cell r="O270">
            <v>2557.31</v>
          </cell>
          <cell r="P270">
            <v>5658.43</v>
          </cell>
          <cell r="Q270">
            <v>8582.43</v>
          </cell>
          <cell r="R270">
            <v>36561.43</v>
          </cell>
          <cell r="S270">
            <v>46875.7</v>
          </cell>
          <cell r="T270">
            <v>46875.7</v>
          </cell>
          <cell r="U270">
            <v>46875.7</v>
          </cell>
          <cell r="V270">
            <v>46875.7</v>
          </cell>
          <cell r="W270">
            <v>46875.7</v>
          </cell>
          <cell r="X270">
            <v>46875.7</v>
          </cell>
          <cell r="Y270">
            <v>0</v>
          </cell>
          <cell r="Z270">
            <v>15641</v>
          </cell>
          <cell r="AA270">
            <v>23207</v>
          </cell>
          <cell r="AB270">
            <v>23207</v>
          </cell>
          <cell r="AC270">
            <v>42218.85</v>
          </cell>
          <cell r="AD270">
            <v>42218.85</v>
          </cell>
          <cell r="AE270">
            <v>140846.24</v>
          </cell>
          <cell r="AF270">
            <v>141546.23999999999</v>
          </cell>
          <cell r="AG270">
            <v>171580.39</v>
          </cell>
          <cell r="AH270">
            <v>201814.72</v>
          </cell>
          <cell r="AI270">
            <v>201814.72</v>
          </cell>
          <cell r="AJ270">
            <v>201814.72</v>
          </cell>
          <cell r="AK270">
            <v>2100</v>
          </cell>
          <cell r="AM270">
            <v>0</v>
          </cell>
          <cell r="AN270">
            <v>2557.31</v>
          </cell>
          <cell r="AO270">
            <v>0</v>
          </cell>
          <cell r="AP270">
            <v>3101.1200000000003</v>
          </cell>
          <cell r="AQ270">
            <v>2924</v>
          </cell>
          <cell r="AR270">
            <v>27979</v>
          </cell>
          <cell r="AS270">
            <v>10314.269999999997</v>
          </cell>
          <cell r="AT270">
            <v>0</v>
          </cell>
          <cell r="AU270">
            <v>0</v>
          </cell>
          <cell r="AV270">
            <v>0</v>
          </cell>
          <cell r="AW270">
            <v>0</v>
          </cell>
          <cell r="AX270">
            <v>0</v>
          </cell>
          <cell r="AY270">
            <v>0</v>
          </cell>
          <cell r="AZ270">
            <v>15641</v>
          </cell>
          <cell r="BA270">
            <v>7566</v>
          </cell>
          <cell r="BB270">
            <v>0</v>
          </cell>
          <cell r="BC270">
            <v>19011.849999999999</v>
          </cell>
          <cell r="BD270">
            <v>0</v>
          </cell>
          <cell r="BE270">
            <v>98627.389999999985</v>
          </cell>
          <cell r="BF270">
            <v>700</v>
          </cell>
          <cell r="BG270">
            <v>30034.150000000023</v>
          </cell>
          <cell r="BH270">
            <v>30234.329999999987</v>
          </cell>
          <cell r="BI270">
            <v>0</v>
          </cell>
          <cell r="BJ270">
            <v>0</v>
          </cell>
          <cell r="BK270">
            <v>2100</v>
          </cell>
        </row>
        <row r="271">
          <cell r="D271">
            <v>816015</v>
          </cell>
          <cell r="E271" t="str">
            <v>Services Repairs</v>
          </cell>
          <cell r="F271">
            <v>835201000</v>
          </cell>
          <cell r="G271" t="str">
            <v>Repairs &amp; Maintenance - external service</v>
          </cell>
          <cell r="I271" t="str">
            <v/>
          </cell>
          <cell r="K271" t="str">
            <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D272">
            <v>816016</v>
          </cell>
          <cell r="E272" t="str">
            <v>Bottle Conveyor Repairs</v>
          </cell>
          <cell r="F272">
            <v>835201000</v>
          </cell>
          <cell r="G272" t="str">
            <v>Repairs &amp; Maintenance - external service</v>
          </cell>
          <cell r="I272" t="str">
            <v/>
          </cell>
          <cell r="K272" t="str">
            <v/>
          </cell>
          <cell r="M272">
            <v>22.93</v>
          </cell>
          <cell r="N272">
            <v>22.93</v>
          </cell>
          <cell r="O272">
            <v>2125.4699999999998</v>
          </cell>
          <cell r="P272">
            <v>2125.4699999999998</v>
          </cell>
          <cell r="Q272">
            <v>2125.4699999999998</v>
          </cell>
          <cell r="R272">
            <v>2125.4699999999998</v>
          </cell>
          <cell r="S272">
            <v>2125.4699999999998</v>
          </cell>
          <cell r="T272">
            <v>2125.4699999999998</v>
          </cell>
          <cell r="U272">
            <v>2125.4699999999998</v>
          </cell>
          <cell r="V272">
            <v>2125.4699999999998</v>
          </cell>
          <cell r="W272">
            <v>2125.4699999999998</v>
          </cell>
          <cell r="X272">
            <v>3745.81</v>
          </cell>
          <cell r="Y272">
            <v>0</v>
          </cell>
          <cell r="Z272">
            <v>0</v>
          </cell>
          <cell r="AA272">
            <v>15764</v>
          </cell>
          <cell r="AB272">
            <v>15764</v>
          </cell>
          <cell r="AC272">
            <v>15764</v>
          </cell>
          <cell r="AD272">
            <v>15764</v>
          </cell>
          <cell r="AE272">
            <v>15764</v>
          </cell>
          <cell r="AF272">
            <v>15764</v>
          </cell>
          <cell r="AG272">
            <v>15763.39</v>
          </cell>
          <cell r="AH272">
            <v>15763.39</v>
          </cell>
          <cell r="AI272">
            <v>15763.39</v>
          </cell>
          <cell r="AJ272">
            <v>164335.39000000001</v>
          </cell>
          <cell r="AK272">
            <v>0</v>
          </cell>
          <cell r="AM272">
            <v>22.93</v>
          </cell>
          <cell r="AN272">
            <v>0</v>
          </cell>
          <cell r="AO272">
            <v>2102.54</v>
          </cell>
          <cell r="AP272">
            <v>0</v>
          </cell>
          <cell r="AQ272">
            <v>0</v>
          </cell>
          <cell r="AR272">
            <v>0</v>
          </cell>
          <cell r="AS272">
            <v>0</v>
          </cell>
          <cell r="AT272">
            <v>0</v>
          </cell>
          <cell r="AU272">
            <v>0</v>
          </cell>
          <cell r="AV272">
            <v>0</v>
          </cell>
          <cell r="AW272">
            <v>0</v>
          </cell>
          <cell r="AX272">
            <v>1620.3400000000001</v>
          </cell>
          <cell r="AY272">
            <v>0</v>
          </cell>
          <cell r="AZ272">
            <v>0</v>
          </cell>
          <cell r="BA272">
            <v>15764</v>
          </cell>
          <cell r="BB272">
            <v>0</v>
          </cell>
          <cell r="BC272">
            <v>0</v>
          </cell>
          <cell r="BD272">
            <v>0</v>
          </cell>
          <cell r="BE272">
            <v>0</v>
          </cell>
          <cell r="BF272">
            <v>0</v>
          </cell>
          <cell r="BG272">
            <v>-0.61000000000058208</v>
          </cell>
          <cell r="BH272">
            <v>0</v>
          </cell>
          <cell r="BI272">
            <v>0</v>
          </cell>
          <cell r="BJ272">
            <v>148572</v>
          </cell>
          <cell r="BK272">
            <v>0</v>
          </cell>
        </row>
        <row r="273">
          <cell r="D273">
            <v>816030</v>
          </cell>
          <cell r="E273" t="str">
            <v>WTP Repairs</v>
          </cell>
          <cell r="F273">
            <v>835201000</v>
          </cell>
          <cell r="G273" t="str">
            <v>Repairs &amp; Maintenance - external service</v>
          </cell>
          <cell r="I273" t="str">
            <v/>
          </cell>
          <cell r="K273" t="str">
            <v/>
          </cell>
          <cell r="M273">
            <v>0</v>
          </cell>
          <cell r="N273">
            <v>0</v>
          </cell>
          <cell r="O273">
            <v>632.35</v>
          </cell>
          <cell r="P273">
            <v>632.35</v>
          </cell>
          <cell r="Q273">
            <v>632.35</v>
          </cell>
          <cell r="R273">
            <v>20982.35</v>
          </cell>
          <cell r="S273">
            <v>20982.35</v>
          </cell>
          <cell r="T273">
            <v>20982.35</v>
          </cell>
          <cell r="U273">
            <v>327361.90000000002</v>
          </cell>
          <cell r="V273">
            <v>327361.90000000002</v>
          </cell>
          <cell r="W273">
            <v>327361.90000000002</v>
          </cell>
          <cell r="X273">
            <v>555840.06000000006</v>
          </cell>
          <cell r="Y273">
            <v>316389.82</v>
          </cell>
          <cell r="Z273">
            <v>316389.82</v>
          </cell>
          <cell r="AA273">
            <v>316389.82</v>
          </cell>
          <cell r="AB273">
            <v>319049.82</v>
          </cell>
          <cell r="AC273">
            <v>330849.82</v>
          </cell>
          <cell r="AD273">
            <v>330849.82</v>
          </cell>
          <cell r="AE273">
            <v>543491.56999999995</v>
          </cell>
          <cell r="AF273">
            <v>749275.5</v>
          </cell>
          <cell r="AG273">
            <v>842184.47</v>
          </cell>
          <cell r="AH273">
            <v>842184.47</v>
          </cell>
          <cell r="AI273">
            <v>842184.47</v>
          </cell>
          <cell r="AJ273">
            <v>1563420.37</v>
          </cell>
          <cell r="AK273">
            <v>7440</v>
          </cell>
          <cell r="AM273">
            <v>0</v>
          </cell>
          <cell r="AN273">
            <v>0</v>
          </cell>
          <cell r="AO273">
            <v>632.35</v>
          </cell>
          <cell r="AP273">
            <v>0</v>
          </cell>
          <cell r="AQ273">
            <v>0</v>
          </cell>
          <cell r="AR273">
            <v>20350</v>
          </cell>
          <cell r="AS273">
            <v>0</v>
          </cell>
          <cell r="AT273">
            <v>0</v>
          </cell>
          <cell r="AU273">
            <v>306379.55000000005</v>
          </cell>
          <cell r="AV273">
            <v>0</v>
          </cell>
          <cell r="AW273">
            <v>0</v>
          </cell>
          <cell r="AX273">
            <v>228478.16000000003</v>
          </cell>
          <cell r="AY273">
            <v>316389.82</v>
          </cell>
          <cell r="AZ273">
            <v>0</v>
          </cell>
          <cell r="BA273">
            <v>0</v>
          </cell>
          <cell r="BB273">
            <v>2660</v>
          </cell>
          <cell r="BC273">
            <v>11800</v>
          </cell>
          <cell r="BD273">
            <v>0</v>
          </cell>
          <cell r="BE273">
            <v>212641.74999999994</v>
          </cell>
          <cell r="BF273">
            <v>205783.93000000005</v>
          </cell>
          <cell r="BG273">
            <v>92908.969999999972</v>
          </cell>
          <cell r="BH273">
            <v>0</v>
          </cell>
          <cell r="BI273">
            <v>0</v>
          </cell>
          <cell r="BJ273">
            <v>721235.90000000014</v>
          </cell>
          <cell r="BK273">
            <v>7440</v>
          </cell>
        </row>
        <row r="274">
          <cell r="D274">
            <v>816031</v>
          </cell>
          <cell r="E274" t="str">
            <v>Boiler Repairs</v>
          </cell>
          <cell r="F274">
            <v>835201000</v>
          </cell>
          <cell r="G274" t="str">
            <v>Repairs &amp; Maintenance - external service</v>
          </cell>
          <cell r="I274" t="str">
            <v/>
          </cell>
          <cell r="K274" t="str">
            <v/>
          </cell>
          <cell r="M274">
            <v>0</v>
          </cell>
          <cell r="N274">
            <v>0</v>
          </cell>
          <cell r="O274">
            <v>0</v>
          </cell>
          <cell r="P274">
            <v>0</v>
          </cell>
          <cell r="Q274">
            <v>0</v>
          </cell>
          <cell r="R274">
            <v>0</v>
          </cell>
          <cell r="S274">
            <v>0</v>
          </cell>
          <cell r="T274">
            <v>0</v>
          </cell>
          <cell r="U274">
            <v>0</v>
          </cell>
          <cell r="V274">
            <v>0</v>
          </cell>
          <cell r="W274">
            <v>0</v>
          </cell>
          <cell r="X274">
            <v>0</v>
          </cell>
          <cell r="Y274">
            <v>5070</v>
          </cell>
          <cell r="Z274">
            <v>5070</v>
          </cell>
          <cell r="AA274">
            <v>43142.31</v>
          </cell>
          <cell r="AB274">
            <v>47062.71</v>
          </cell>
          <cell r="AC274">
            <v>47062.71</v>
          </cell>
          <cell r="AD274">
            <v>47062.71</v>
          </cell>
          <cell r="AE274">
            <v>47062.71</v>
          </cell>
          <cell r="AF274">
            <v>107342.71</v>
          </cell>
          <cell r="AG274">
            <v>107342.71</v>
          </cell>
          <cell r="AH274">
            <v>117342.71</v>
          </cell>
          <cell r="AI274">
            <v>117342.71</v>
          </cell>
          <cell r="AJ274">
            <v>127342.71</v>
          </cell>
          <cell r="AK274">
            <v>12570.51</v>
          </cell>
          <cell r="AM274">
            <v>0</v>
          </cell>
          <cell r="AN274">
            <v>0</v>
          </cell>
          <cell r="AO274">
            <v>0</v>
          </cell>
          <cell r="AP274">
            <v>0</v>
          </cell>
          <cell r="AQ274">
            <v>0</v>
          </cell>
          <cell r="AR274">
            <v>0</v>
          </cell>
          <cell r="AS274">
            <v>0</v>
          </cell>
          <cell r="AT274">
            <v>0</v>
          </cell>
          <cell r="AU274">
            <v>0</v>
          </cell>
          <cell r="AV274">
            <v>0</v>
          </cell>
          <cell r="AW274">
            <v>0</v>
          </cell>
          <cell r="AX274">
            <v>0</v>
          </cell>
          <cell r="AY274">
            <v>5070</v>
          </cell>
          <cell r="AZ274">
            <v>0</v>
          </cell>
          <cell r="BA274">
            <v>38072.31</v>
          </cell>
          <cell r="BB274">
            <v>3920.4000000000015</v>
          </cell>
          <cell r="BC274">
            <v>0</v>
          </cell>
          <cell r="BD274">
            <v>0</v>
          </cell>
          <cell r="BE274">
            <v>0</v>
          </cell>
          <cell r="BF274">
            <v>60280.000000000007</v>
          </cell>
          <cell r="BG274">
            <v>0</v>
          </cell>
          <cell r="BH274">
            <v>10000</v>
          </cell>
          <cell r="BI274">
            <v>0</v>
          </cell>
          <cell r="BJ274">
            <v>10000</v>
          </cell>
          <cell r="BK274">
            <v>12570.51</v>
          </cell>
        </row>
        <row r="275">
          <cell r="D275">
            <v>816032</v>
          </cell>
          <cell r="E275" t="str">
            <v>ETP Repairs</v>
          </cell>
          <cell r="F275">
            <v>835201000</v>
          </cell>
          <cell r="G275" t="str">
            <v>Repairs &amp; Maintenance - external service</v>
          </cell>
          <cell r="I275" t="str">
            <v/>
          </cell>
          <cell r="K275" t="str">
            <v/>
          </cell>
          <cell r="M275">
            <v>0</v>
          </cell>
          <cell r="N275">
            <v>0</v>
          </cell>
          <cell r="O275">
            <v>82603.490000000005</v>
          </cell>
          <cell r="P275">
            <v>82603.490000000005</v>
          </cell>
          <cell r="Q275">
            <v>85523.49</v>
          </cell>
          <cell r="R275">
            <v>161845.01999999999</v>
          </cell>
          <cell r="S275">
            <v>173967.52</v>
          </cell>
          <cell r="T275">
            <v>336647.52</v>
          </cell>
          <cell r="U275">
            <v>420840.94</v>
          </cell>
          <cell r="V275">
            <v>420840.94</v>
          </cell>
          <cell r="W275">
            <v>423230.94</v>
          </cell>
          <cell r="X275">
            <v>642034.74</v>
          </cell>
          <cell r="Y275">
            <v>0</v>
          </cell>
          <cell r="Z275">
            <v>0</v>
          </cell>
          <cell r="AA275">
            <v>26700.86</v>
          </cell>
          <cell r="AB275">
            <v>26700.86</v>
          </cell>
          <cell r="AC275">
            <v>31200.86</v>
          </cell>
          <cell r="AD275">
            <v>32706.59</v>
          </cell>
          <cell r="AE275">
            <v>48817.99</v>
          </cell>
          <cell r="AF275">
            <v>71465.649999999994</v>
          </cell>
          <cell r="AG275">
            <v>76642.2</v>
          </cell>
          <cell r="AH275">
            <v>77481.06</v>
          </cell>
          <cell r="AI275">
            <v>82323.41</v>
          </cell>
          <cell r="AJ275">
            <v>82323.41</v>
          </cell>
          <cell r="AK275">
            <v>0</v>
          </cell>
          <cell r="AM275">
            <v>0</v>
          </cell>
          <cell r="AN275">
            <v>0</v>
          </cell>
          <cell r="AO275">
            <v>82603.490000000005</v>
          </cell>
          <cell r="AP275">
            <v>0</v>
          </cell>
          <cell r="AQ275">
            <v>2920</v>
          </cell>
          <cell r="AR275">
            <v>76321.529999999984</v>
          </cell>
          <cell r="AS275">
            <v>12122.5</v>
          </cell>
          <cell r="AT275">
            <v>162680.00000000003</v>
          </cell>
          <cell r="AU275">
            <v>84193.419999999984</v>
          </cell>
          <cell r="AV275">
            <v>0</v>
          </cell>
          <cell r="AW275">
            <v>2390</v>
          </cell>
          <cell r="AX275">
            <v>218803.8</v>
          </cell>
          <cell r="AY275">
            <v>0</v>
          </cell>
          <cell r="AZ275">
            <v>0</v>
          </cell>
          <cell r="BA275">
            <v>26700.86</v>
          </cell>
          <cell r="BB275">
            <v>0</v>
          </cell>
          <cell r="BC275">
            <v>4500</v>
          </cell>
          <cell r="BD275">
            <v>1505.7299999999996</v>
          </cell>
          <cell r="BE275">
            <v>16111.399999999998</v>
          </cell>
          <cell r="BF275">
            <v>22647.659999999996</v>
          </cell>
          <cell r="BG275">
            <v>5176.5500000000029</v>
          </cell>
          <cell r="BH275">
            <v>838.86000000000058</v>
          </cell>
          <cell r="BI275">
            <v>4842.3500000000058</v>
          </cell>
          <cell r="BJ275">
            <v>0</v>
          </cell>
          <cell r="BK275">
            <v>0</v>
          </cell>
        </row>
        <row r="276">
          <cell r="D276">
            <v>816033</v>
          </cell>
          <cell r="E276" t="str">
            <v>Syrup Room Repairs</v>
          </cell>
          <cell r="F276">
            <v>835201000</v>
          </cell>
          <cell r="G276" t="str">
            <v>Repairs &amp; Maintenance - external service</v>
          </cell>
          <cell r="I276" t="str">
            <v/>
          </cell>
          <cell r="K276" t="str">
            <v/>
          </cell>
          <cell r="M276">
            <v>5766.4</v>
          </cell>
          <cell r="N276">
            <v>8566.4</v>
          </cell>
          <cell r="O276">
            <v>5766.4</v>
          </cell>
          <cell r="P276">
            <v>5766.4</v>
          </cell>
          <cell r="Q276">
            <v>5766.4</v>
          </cell>
          <cell r="R276">
            <v>10766.4</v>
          </cell>
          <cell r="S276">
            <v>34952.480000000003</v>
          </cell>
          <cell r="T276">
            <v>34952.480000000003</v>
          </cell>
          <cell r="U276">
            <v>34952.480000000003</v>
          </cell>
          <cell r="V276">
            <v>34952.480000000003</v>
          </cell>
          <cell r="W276">
            <v>34952.480000000003</v>
          </cell>
          <cell r="X276">
            <v>61711.87</v>
          </cell>
          <cell r="Y276">
            <v>55654.720000000001</v>
          </cell>
          <cell r="Z276">
            <v>69546.16</v>
          </cell>
          <cell r="AA276">
            <v>78194.13</v>
          </cell>
          <cell r="AB276">
            <v>78194.13</v>
          </cell>
          <cell r="AC276">
            <v>125640.12</v>
          </cell>
          <cell r="AD276">
            <v>125640.12</v>
          </cell>
          <cell r="AE276">
            <v>151610.94</v>
          </cell>
          <cell r="AF276">
            <v>151610.94</v>
          </cell>
          <cell r="AG276">
            <v>290457.08</v>
          </cell>
          <cell r="AH276">
            <v>290457.08</v>
          </cell>
          <cell r="AI276">
            <v>290457.08</v>
          </cell>
          <cell r="AJ276">
            <v>290457.08</v>
          </cell>
          <cell r="AK276">
            <v>654620.19999999995</v>
          </cell>
          <cell r="AM276">
            <v>5766.4</v>
          </cell>
          <cell r="AN276">
            <v>2800</v>
          </cell>
          <cell r="AO276">
            <v>-2800</v>
          </cell>
          <cell r="AP276">
            <v>0</v>
          </cell>
          <cell r="AQ276">
            <v>0</v>
          </cell>
          <cell r="AR276">
            <v>5000</v>
          </cell>
          <cell r="AS276">
            <v>24186.080000000002</v>
          </cell>
          <cell r="AT276">
            <v>0</v>
          </cell>
          <cell r="AU276">
            <v>0</v>
          </cell>
          <cell r="AV276">
            <v>0</v>
          </cell>
          <cell r="AW276">
            <v>0</v>
          </cell>
          <cell r="AX276">
            <v>26759.39</v>
          </cell>
          <cell r="AY276">
            <v>55654.720000000001</v>
          </cell>
          <cell r="AZ276">
            <v>13891.440000000002</v>
          </cell>
          <cell r="BA276">
            <v>8647.9700000000012</v>
          </cell>
          <cell r="BB276">
            <v>0</v>
          </cell>
          <cell r="BC276">
            <v>47445.989999999991</v>
          </cell>
          <cell r="BD276">
            <v>0</v>
          </cell>
          <cell r="BE276">
            <v>25970.820000000007</v>
          </cell>
          <cell r="BF276">
            <v>0</v>
          </cell>
          <cell r="BG276">
            <v>138846.14000000001</v>
          </cell>
          <cell r="BH276">
            <v>0</v>
          </cell>
          <cell r="BI276">
            <v>0</v>
          </cell>
          <cell r="BJ276">
            <v>0</v>
          </cell>
          <cell r="BK276">
            <v>654620.19999999995</v>
          </cell>
        </row>
        <row r="277">
          <cell r="D277">
            <v>816034</v>
          </cell>
          <cell r="E277" t="str">
            <v>CO2 Plant Repairs</v>
          </cell>
          <cell r="F277">
            <v>835201000</v>
          </cell>
          <cell r="G277" t="str">
            <v>Repairs &amp; Maintenance - external service</v>
          </cell>
          <cell r="I277" t="str">
            <v/>
          </cell>
          <cell r="K277" t="str">
            <v/>
          </cell>
          <cell r="M277">
            <v>0</v>
          </cell>
          <cell r="N277">
            <v>0</v>
          </cell>
          <cell r="O277">
            <v>0</v>
          </cell>
          <cell r="P277">
            <v>0</v>
          </cell>
          <cell r="Q277">
            <v>0</v>
          </cell>
          <cell r="R277">
            <v>229302.48</v>
          </cell>
          <cell r="S277">
            <v>229302.48</v>
          </cell>
          <cell r="T277">
            <v>229302.48</v>
          </cell>
          <cell r="U277">
            <v>229302.48</v>
          </cell>
          <cell r="V277">
            <v>229302.48</v>
          </cell>
          <cell r="W277">
            <v>229302.48</v>
          </cell>
          <cell r="X277">
            <v>229302.48</v>
          </cell>
          <cell r="Y277">
            <v>0</v>
          </cell>
          <cell r="Z277">
            <v>0</v>
          </cell>
          <cell r="AA277">
            <v>0</v>
          </cell>
          <cell r="AB277">
            <v>0</v>
          </cell>
          <cell r="AC277">
            <v>0</v>
          </cell>
          <cell r="AD277">
            <v>0</v>
          </cell>
          <cell r="AE277">
            <v>0</v>
          </cell>
          <cell r="AF277">
            <v>502080</v>
          </cell>
          <cell r="AG277">
            <v>502080</v>
          </cell>
          <cell r="AH277">
            <v>502080</v>
          </cell>
          <cell r="AI277">
            <v>502080</v>
          </cell>
          <cell r="AJ277">
            <v>502080</v>
          </cell>
          <cell r="AK277">
            <v>0</v>
          </cell>
          <cell r="AM277">
            <v>0</v>
          </cell>
          <cell r="AN277">
            <v>0</v>
          </cell>
          <cell r="AO277">
            <v>0</v>
          </cell>
          <cell r="AP277">
            <v>0</v>
          </cell>
          <cell r="AQ277">
            <v>0</v>
          </cell>
          <cell r="AR277">
            <v>229302.48</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502080</v>
          </cell>
          <cell r="BG277">
            <v>0</v>
          </cell>
          <cell r="BH277">
            <v>0</v>
          </cell>
          <cell r="BI277">
            <v>0</v>
          </cell>
          <cell r="BJ277">
            <v>0</v>
          </cell>
          <cell r="BK277">
            <v>0</v>
          </cell>
        </row>
        <row r="278">
          <cell r="D278">
            <v>816035</v>
          </cell>
          <cell r="E278" t="str">
            <v>Chilling Plant Repair</v>
          </cell>
          <cell r="F278">
            <v>835201000</v>
          </cell>
          <cell r="G278" t="str">
            <v>Repairs &amp; Maintenance - external service</v>
          </cell>
          <cell r="I278" t="str">
            <v/>
          </cell>
          <cell r="K278" t="str">
            <v/>
          </cell>
          <cell r="M278">
            <v>45</v>
          </cell>
          <cell r="N278">
            <v>55508.05</v>
          </cell>
          <cell r="O278">
            <v>57331.6</v>
          </cell>
          <cell r="P278">
            <v>73331.600000000006</v>
          </cell>
          <cell r="Q278">
            <v>306331.59999999998</v>
          </cell>
          <cell r="R278">
            <v>306331.59999999998</v>
          </cell>
          <cell r="S278">
            <v>691066.07</v>
          </cell>
          <cell r="T278">
            <v>691066.07</v>
          </cell>
          <cell r="U278">
            <v>739066.07</v>
          </cell>
          <cell r="V278">
            <v>755066.07</v>
          </cell>
          <cell r="W278">
            <v>760974.49</v>
          </cell>
          <cell r="X278">
            <v>814238.94</v>
          </cell>
          <cell r="Y278">
            <v>9454.56</v>
          </cell>
          <cell r="Z278">
            <v>71590.27</v>
          </cell>
          <cell r="AA278">
            <v>132357.54999999999</v>
          </cell>
          <cell r="AB278">
            <v>283481.77</v>
          </cell>
          <cell r="AC278">
            <v>492031.4</v>
          </cell>
          <cell r="AD278">
            <v>533727.4</v>
          </cell>
          <cell r="AE278">
            <v>539679.52</v>
          </cell>
          <cell r="AF278">
            <v>756247.84</v>
          </cell>
          <cell r="AG278">
            <v>758171.59</v>
          </cell>
          <cell r="AH278">
            <v>758171.59</v>
          </cell>
          <cell r="AI278">
            <v>758171.59</v>
          </cell>
          <cell r="AJ278">
            <v>760671.59</v>
          </cell>
          <cell r="AK278">
            <v>208233.25</v>
          </cell>
          <cell r="AM278">
            <v>45</v>
          </cell>
          <cell r="AN278">
            <v>55463.05</v>
          </cell>
          <cell r="AO278">
            <v>1823.5499999999956</v>
          </cell>
          <cell r="AP278">
            <v>16000.000000000007</v>
          </cell>
          <cell r="AQ278">
            <v>232999.99999999997</v>
          </cell>
          <cell r="AR278">
            <v>0</v>
          </cell>
          <cell r="AS278">
            <v>384734.47</v>
          </cell>
          <cell r="AT278">
            <v>0</v>
          </cell>
          <cell r="AU278">
            <v>48000</v>
          </cell>
          <cell r="AV278">
            <v>16000</v>
          </cell>
          <cell r="AW278">
            <v>5908.4200000000419</v>
          </cell>
          <cell r="AX278">
            <v>53264.449999999953</v>
          </cell>
          <cell r="AY278">
            <v>9454.56</v>
          </cell>
          <cell r="AZ278">
            <v>62135.710000000006</v>
          </cell>
          <cell r="BA278">
            <v>60767.279999999984</v>
          </cell>
          <cell r="BB278">
            <v>151124.22000000003</v>
          </cell>
          <cell r="BC278">
            <v>208549.63</v>
          </cell>
          <cell r="BD278">
            <v>41696</v>
          </cell>
          <cell r="BE278">
            <v>5952.1199999999953</v>
          </cell>
          <cell r="BF278">
            <v>216568.31999999995</v>
          </cell>
          <cell r="BG278">
            <v>1923.75</v>
          </cell>
          <cell r="BH278">
            <v>0</v>
          </cell>
          <cell r="BI278">
            <v>0</v>
          </cell>
          <cell r="BJ278">
            <v>2500</v>
          </cell>
          <cell r="BK278">
            <v>208233.25</v>
          </cell>
        </row>
        <row r="279">
          <cell r="D279">
            <v>816036</v>
          </cell>
          <cell r="E279" t="str">
            <v>Cooling Tower Repair</v>
          </cell>
          <cell r="F279">
            <v>835201000</v>
          </cell>
          <cell r="G279" t="str">
            <v>Repairs &amp; Maintenance - external service</v>
          </cell>
          <cell r="I279" t="str">
            <v/>
          </cell>
          <cell r="K279" t="str">
            <v/>
          </cell>
          <cell r="M279">
            <v>0</v>
          </cell>
          <cell r="N279">
            <v>0</v>
          </cell>
          <cell r="O279">
            <v>0</v>
          </cell>
          <cell r="P279">
            <v>0</v>
          </cell>
          <cell r="Q279">
            <v>0</v>
          </cell>
          <cell r="R279">
            <v>0</v>
          </cell>
          <cell r="S279">
            <v>4257.5</v>
          </cell>
          <cell r="T279">
            <v>4257.5</v>
          </cell>
          <cell r="U279">
            <v>4257.5</v>
          </cell>
          <cell r="V279">
            <v>5682.5</v>
          </cell>
          <cell r="W279">
            <v>5682.5</v>
          </cell>
          <cell r="X279">
            <v>5682.5</v>
          </cell>
          <cell r="Y279">
            <v>0</v>
          </cell>
          <cell r="Z279">
            <v>0</v>
          </cell>
          <cell r="AA279">
            <v>0</v>
          </cell>
          <cell r="AB279">
            <v>0</v>
          </cell>
          <cell r="AC279">
            <v>0</v>
          </cell>
          <cell r="AD279">
            <v>0</v>
          </cell>
          <cell r="AE279">
            <v>0</v>
          </cell>
          <cell r="AF279">
            <v>0</v>
          </cell>
          <cell r="AG279">
            <v>2100</v>
          </cell>
          <cell r="AH279">
            <v>2100</v>
          </cell>
          <cell r="AI279">
            <v>2100</v>
          </cell>
          <cell r="AJ279">
            <v>2100</v>
          </cell>
          <cell r="AK279">
            <v>0</v>
          </cell>
          <cell r="AM279">
            <v>0</v>
          </cell>
          <cell r="AN279">
            <v>0</v>
          </cell>
          <cell r="AO279">
            <v>0</v>
          </cell>
          <cell r="AP279">
            <v>0</v>
          </cell>
          <cell r="AQ279">
            <v>0</v>
          </cell>
          <cell r="AR279">
            <v>0</v>
          </cell>
          <cell r="AS279">
            <v>4257.5</v>
          </cell>
          <cell r="AT279">
            <v>0</v>
          </cell>
          <cell r="AU279">
            <v>0</v>
          </cell>
          <cell r="AV279">
            <v>1425</v>
          </cell>
          <cell r="AW279">
            <v>0</v>
          </cell>
          <cell r="AX279">
            <v>0</v>
          </cell>
          <cell r="AY279">
            <v>0</v>
          </cell>
          <cell r="AZ279">
            <v>0</v>
          </cell>
          <cell r="BA279">
            <v>0</v>
          </cell>
          <cell r="BB279">
            <v>0</v>
          </cell>
          <cell r="BC279">
            <v>0</v>
          </cell>
          <cell r="BD279">
            <v>0</v>
          </cell>
          <cell r="BE279">
            <v>0</v>
          </cell>
          <cell r="BF279">
            <v>0</v>
          </cell>
          <cell r="BG279">
            <v>2100</v>
          </cell>
          <cell r="BH279">
            <v>0</v>
          </cell>
          <cell r="BI279">
            <v>0</v>
          </cell>
          <cell r="BJ279">
            <v>0</v>
          </cell>
          <cell r="BK279">
            <v>0</v>
          </cell>
        </row>
        <row r="280">
          <cell r="D280">
            <v>816037</v>
          </cell>
          <cell r="E280" t="str">
            <v>Air Compressor Repair</v>
          </cell>
          <cell r="F280">
            <v>835201000</v>
          </cell>
          <cell r="G280" t="str">
            <v>Repairs &amp; Maintenance - external service</v>
          </cell>
          <cell r="I280" t="str">
            <v/>
          </cell>
          <cell r="K280" t="str">
            <v/>
          </cell>
          <cell r="M280">
            <v>36842.5</v>
          </cell>
          <cell r="N280">
            <v>36842.5</v>
          </cell>
          <cell r="O280">
            <v>36842.5</v>
          </cell>
          <cell r="P280">
            <v>36842.5</v>
          </cell>
          <cell r="Q280">
            <v>38967.5</v>
          </cell>
          <cell r="R280">
            <v>38967.5</v>
          </cell>
          <cell r="S280">
            <v>38967.5</v>
          </cell>
          <cell r="T280">
            <v>38967.5</v>
          </cell>
          <cell r="U280">
            <v>38967.5</v>
          </cell>
          <cell r="V280">
            <v>38967.5</v>
          </cell>
          <cell r="W280">
            <v>38967.5</v>
          </cell>
          <cell r="X280">
            <v>39297.5</v>
          </cell>
          <cell r="Y280">
            <v>0</v>
          </cell>
          <cell r="Z280">
            <v>0</v>
          </cell>
          <cell r="AA280">
            <v>0</v>
          </cell>
          <cell r="AB280">
            <v>0</v>
          </cell>
          <cell r="AC280">
            <v>14500</v>
          </cell>
          <cell r="AD280">
            <v>14500</v>
          </cell>
          <cell r="AE280">
            <v>14500</v>
          </cell>
          <cell r="AF280">
            <v>14500</v>
          </cell>
          <cell r="AG280">
            <v>63370</v>
          </cell>
          <cell r="AH280">
            <v>102941.4</v>
          </cell>
          <cell r="AI280">
            <v>102941.4</v>
          </cell>
          <cell r="AJ280">
            <v>102941.4</v>
          </cell>
          <cell r="AK280">
            <v>0</v>
          </cell>
          <cell r="AM280">
            <v>36842.5</v>
          </cell>
          <cell r="AN280">
            <v>0</v>
          </cell>
          <cell r="AO280">
            <v>0</v>
          </cell>
          <cell r="AP280">
            <v>0</v>
          </cell>
          <cell r="AQ280">
            <v>2125</v>
          </cell>
          <cell r="AR280">
            <v>0</v>
          </cell>
          <cell r="AS280">
            <v>0</v>
          </cell>
          <cell r="AT280">
            <v>0</v>
          </cell>
          <cell r="AU280">
            <v>0</v>
          </cell>
          <cell r="AV280">
            <v>0</v>
          </cell>
          <cell r="AW280">
            <v>0</v>
          </cell>
          <cell r="AX280">
            <v>330</v>
          </cell>
          <cell r="AY280">
            <v>0</v>
          </cell>
          <cell r="AZ280">
            <v>0</v>
          </cell>
          <cell r="BA280">
            <v>0</v>
          </cell>
          <cell r="BB280">
            <v>0</v>
          </cell>
          <cell r="BC280">
            <v>14500</v>
          </cell>
          <cell r="BD280">
            <v>0</v>
          </cell>
          <cell r="BE280">
            <v>0</v>
          </cell>
          <cell r="BF280">
            <v>0</v>
          </cell>
          <cell r="BG280">
            <v>48870</v>
          </cell>
          <cell r="BH280">
            <v>39571.399999999994</v>
          </cell>
          <cell r="BI280">
            <v>0</v>
          </cell>
          <cell r="BJ280">
            <v>0</v>
          </cell>
          <cell r="BK280">
            <v>0</v>
          </cell>
        </row>
        <row r="281">
          <cell r="D281">
            <v>816038</v>
          </cell>
          <cell r="E281" t="str">
            <v>Generator Repair</v>
          </cell>
          <cell r="F281">
            <v>835201000</v>
          </cell>
          <cell r="G281" t="str">
            <v>Repairs &amp; Maintenance - external service</v>
          </cell>
          <cell r="I281" t="str">
            <v/>
          </cell>
          <cell r="K281" t="str">
            <v/>
          </cell>
          <cell r="M281">
            <v>2039</v>
          </cell>
          <cell r="N281">
            <v>16939</v>
          </cell>
          <cell r="O281">
            <v>45439</v>
          </cell>
          <cell r="P281">
            <v>1897992.99</v>
          </cell>
          <cell r="Q281">
            <v>2910666.99</v>
          </cell>
          <cell r="R281">
            <v>2950281.99</v>
          </cell>
          <cell r="S281">
            <v>3097764.89</v>
          </cell>
          <cell r="T281">
            <v>3158820.89</v>
          </cell>
          <cell r="U281">
            <v>3162270.89</v>
          </cell>
          <cell r="V281">
            <v>3212326.89</v>
          </cell>
          <cell r="W281">
            <v>3274211.11</v>
          </cell>
          <cell r="X281">
            <v>3337510.78</v>
          </cell>
          <cell r="Y281">
            <v>69433</v>
          </cell>
          <cell r="Z281">
            <v>105684</v>
          </cell>
          <cell r="AA281">
            <v>133971.6</v>
          </cell>
          <cell r="AB281">
            <v>185008.46</v>
          </cell>
          <cell r="AC281">
            <v>185008.46</v>
          </cell>
          <cell r="AD281">
            <v>277780.27</v>
          </cell>
          <cell r="AE281">
            <v>279341.27</v>
          </cell>
          <cell r="AF281">
            <v>479802.47</v>
          </cell>
          <cell r="AG281">
            <v>885547.44</v>
          </cell>
          <cell r="AH281">
            <v>948284.56</v>
          </cell>
          <cell r="AI281">
            <v>948484.56</v>
          </cell>
          <cell r="AJ281">
            <v>982911.06</v>
          </cell>
          <cell r="AK281">
            <v>58580.57</v>
          </cell>
          <cell r="AM281">
            <v>2039</v>
          </cell>
          <cell r="AN281">
            <v>14900</v>
          </cell>
          <cell r="AO281">
            <v>28500</v>
          </cell>
          <cell r="AP281">
            <v>1852553.99</v>
          </cell>
          <cell r="AQ281">
            <v>1012674.0000000002</v>
          </cell>
          <cell r="AR281">
            <v>39615</v>
          </cell>
          <cell r="AS281">
            <v>147482.89999999991</v>
          </cell>
          <cell r="AT281">
            <v>61056</v>
          </cell>
          <cell r="AU281">
            <v>3450</v>
          </cell>
          <cell r="AV281">
            <v>50056</v>
          </cell>
          <cell r="AW281">
            <v>61884.219999999739</v>
          </cell>
          <cell r="AX281">
            <v>63299.669999999925</v>
          </cell>
          <cell r="AY281">
            <v>69433</v>
          </cell>
          <cell r="AZ281">
            <v>36251</v>
          </cell>
          <cell r="BA281">
            <v>28287.600000000006</v>
          </cell>
          <cell r="BB281">
            <v>51036.859999999986</v>
          </cell>
          <cell r="BC281">
            <v>0</v>
          </cell>
          <cell r="BD281">
            <v>92771.810000000027</v>
          </cell>
          <cell r="BE281">
            <v>1561</v>
          </cell>
          <cell r="BF281">
            <v>200461.19999999995</v>
          </cell>
          <cell r="BG281">
            <v>405744.97</v>
          </cell>
          <cell r="BH281">
            <v>62737.120000000112</v>
          </cell>
          <cell r="BI281">
            <v>200</v>
          </cell>
          <cell r="BJ281">
            <v>34426.5</v>
          </cell>
          <cell r="BK281">
            <v>58580.57</v>
          </cell>
        </row>
        <row r="282">
          <cell r="D282">
            <v>816040</v>
          </cell>
          <cell r="E282" t="str">
            <v>Lab equp Service &amp; Repair</v>
          </cell>
          <cell r="F282">
            <v>835201000</v>
          </cell>
          <cell r="G282" t="str">
            <v>Repairs &amp; Maintenance - external service</v>
          </cell>
          <cell r="I282" t="str">
            <v/>
          </cell>
          <cell r="K282" t="str">
            <v/>
          </cell>
          <cell r="M282">
            <v>0</v>
          </cell>
          <cell r="N282">
            <v>0</v>
          </cell>
          <cell r="O282">
            <v>0</v>
          </cell>
          <cell r="P282">
            <v>0</v>
          </cell>
          <cell r="Q282">
            <v>86379.69</v>
          </cell>
          <cell r="R282">
            <v>170172.69</v>
          </cell>
          <cell r="S282">
            <v>994489.85</v>
          </cell>
          <cell r="T282">
            <v>1023282.85</v>
          </cell>
          <cell r="U282">
            <v>1052075.8500000001</v>
          </cell>
          <cell r="V282">
            <v>1080868.8500000001</v>
          </cell>
          <cell r="W282">
            <v>1109661.8500000001</v>
          </cell>
          <cell r="X282">
            <v>1138454.8500000001</v>
          </cell>
          <cell r="Y282">
            <v>28793</v>
          </cell>
          <cell r="Z282">
            <v>57588</v>
          </cell>
          <cell r="AA282">
            <v>598295</v>
          </cell>
          <cell r="AB282">
            <v>598295</v>
          </cell>
          <cell r="AC282">
            <v>598295</v>
          </cell>
          <cell r="AD282">
            <v>598295</v>
          </cell>
          <cell r="AE282">
            <v>598295</v>
          </cell>
          <cell r="AF282">
            <v>598295</v>
          </cell>
          <cell r="AG282">
            <v>688560</v>
          </cell>
          <cell r="AH282">
            <v>778825</v>
          </cell>
          <cell r="AI282">
            <v>899375.08</v>
          </cell>
          <cell r="AJ282">
            <v>1019925.16</v>
          </cell>
          <cell r="AK282">
            <v>147847.22</v>
          </cell>
          <cell r="AM282">
            <v>0</v>
          </cell>
          <cell r="AN282">
            <v>0</v>
          </cell>
          <cell r="AO282">
            <v>0</v>
          </cell>
          <cell r="AP282">
            <v>0</v>
          </cell>
          <cell r="AQ282">
            <v>86379.69</v>
          </cell>
          <cell r="AR282">
            <v>83793</v>
          </cell>
          <cell r="AS282">
            <v>824317.15999999992</v>
          </cell>
          <cell r="AT282">
            <v>28793</v>
          </cell>
          <cell r="AU282">
            <v>28793.000000000116</v>
          </cell>
          <cell r="AV282">
            <v>28793</v>
          </cell>
          <cell r="AW282">
            <v>28793</v>
          </cell>
          <cell r="AX282">
            <v>28793</v>
          </cell>
          <cell r="AY282">
            <v>28793</v>
          </cell>
          <cell r="AZ282">
            <v>28795</v>
          </cell>
          <cell r="BA282">
            <v>540707</v>
          </cell>
          <cell r="BB282">
            <v>0</v>
          </cell>
          <cell r="BC282">
            <v>0</v>
          </cell>
          <cell r="BD282">
            <v>0</v>
          </cell>
          <cell r="BE282">
            <v>0</v>
          </cell>
          <cell r="BF282">
            <v>0</v>
          </cell>
          <cell r="BG282">
            <v>90265</v>
          </cell>
          <cell r="BH282">
            <v>90265</v>
          </cell>
          <cell r="BI282">
            <v>120550.07999999996</v>
          </cell>
          <cell r="BJ282">
            <v>120550.08000000007</v>
          </cell>
          <cell r="BK282">
            <v>147847.22</v>
          </cell>
        </row>
        <row r="283">
          <cell r="D283">
            <v>816041</v>
          </cell>
          <cell r="E283" t="str">
            <v>R&amp;M Land &amp; Buildings</v>
          </cell>
          <cell r="F283">
            <v>835201000</v>
          </cell>
          <cell r="G283" t="str">
            <v>Repairs &amp; Maintenance - external service</v>
          </cell>
          <cell r="I283" t="str">
            <v/>
          </cell>
          <cell r="K283" t="str">
            <v/>
          </cell>
          <cell r="M283">
            <v>504318.44</v>
          </cell>
          <cell r="N283">
            <v>791470.22</v>
          </cell>
          <cell r="O283">
            <v>816380.22</v>
          </cell>
          <cell r="P283">
            <v>875225.22</v>
          </cell>
          <cell r="Q283">
            <v>1083230.22</v>
          </cell>
          <cell r="R283">
            <v>1139103.22</v>
          </cell>
          <cell r="S283">
            <v>1247678.97</v>
          </cell>
          <cell r="T283">
            <v>1429580.22</v>
          </cell>
          <cell r="U283">
            <v>1932608.23</v>
          </cell>
          <cell r="V283">
            <v>2003145.05</v>
          </cell>
          <cell r="W283">
            <v>2019554.53</v>
          </cell>
          <cell r="X283">
            <v>2226363.73</v>
          </cell>
          <cell r="Y283">
            <v>55138.14</v>
          </cell>
          <cell r="Z283">
            <v>94454.13</v>
          </cell>
          <cell r="AA283">
            <v>163133.04999999999</v>
          </cell>
          <cell r="AB283">
            <v>281049.43</v>
          </cell>
          <cell r="AC283">
            <v>315547.43</v>
          </cell>
          <cell r="AD283">
            <v>703714.75</v>
          </cell>
          <cell r="AE283">
            <v>1297831.18</v>
          </cell>
          <cell r="AF283">
            <v>1436536.33</v>
          </cell>
          <cell r="AG283">
            <v>1534790.23</v>
          </cell>
          <cell r="AH283">
            <v>1569990.23</v>
          </cell>
          <cell r="AI283">
            <v>1750478.33</v>
          </cell>
          <cell r="AJ283">
            <v>2698419.75</v>
          </cell>
          <cell r="AK283">
            <v>143973.59</v>
          </cell>
          <cell r="AM283">
            <v>504318.44</v>
          </cell>
          <cell r="AN283">
            <v>287151.77999999997</v>
          </cell>
          <cell r="AO283">
            <v>24910</v>
          </cell>
          <cell r="AP283">
            <v>58845</v>
          </cell>
          <cell r="AQ283">
            <v>208005</v>
          </cell>
          <cell r="AR283">
            <v>55873</v>
          </cell>
          <cell r="AS283">
            <v>108575.75</v>
          </cell>
          <cell r="AT283">
            <v>181901.25</v>
          </cell>
          <cell r="AU283">
            <v>503028.01</v>
          </cell>
          <cell r="AV283">
            <v>70536.820000000065</v>
          </cell>
          <cell r="AW283">
            <v>16409.479999999981</v>
          </cell>
          <cell r="AX283">
            <v>206809.19999999995</v>
          </cell>
          <cell r="AY283">
            <v>55138.14</v>
          </cell>
          <cell r="AZ283">
            <v>39315.990000000005</v>
          </cell>
          <cell r="BA283">
            <v>68678.919999999984</v>
          </cell>
          <cell r="BB283">
            <v>117916.38</v>
          </cell>
          <cell r="BC283">
            <v>34498</v>
          </cell>
          <cell r="BD283">
            <v>388167.32</v>
          </cell>
          <cell r="BE283">
            <v>594116.42999999993</v>
          </cell>
          <cell r="BF283">
            <v>138705.15000000014</v>
          </cell>
          <cell r="BG283">
            <v>98253.899999999907</v>
          </cell>
          <cell r="BH283">
            <v>35200</v>
          </cell>
          <cell r="BI283">
            <v>180488.10000000009</v>
          </cell>
          <cell r="BJ283">
            <v>947941.41999999993</v>
          </cell>
          <cell r="BK283">
            <v>143973.59</v>
          </cell>
        </row>
        <row r="284">
          <cell r="D284">
            <v>816042</v>
          </cell>
          <cell r="E284" t="str">
            <v>Workshop eqp &amp; Consuma</v>
          </cell>
          <cell r="F284">
            <v>835201000</v>
          </cell>
          <cell r="G284" t="str">
            <v>Repairs &amp; Maintenance - external service</v>
          </cell>
          <cell r="I284" t="str">
            <v/>
          </cell>
          <cell r="K284" t="str">
            <v/>
          </cell>
          <cell r="M284">
            <v>13668.55</v>
          </cell>
          <cell r="N284">
            <v>21233.55</v>
          </cell>
          <cell r="O284">
            <v>42136.75</v>
          </cell>
          <cell r="P284">
            <v>43259.5</v>
          </cell>
          <cell r="Q284">
            <v>45505</v>
          </cell>
          <cell r="R284">
            <v>53400</v>
          </cell>
          <cell r="S284">
            <v>80015.3</v>
          </cell>
          <cell r="T284">
            <v>87650.6</v>
          </cell>
          <cell r="U284">
            <v>87895.6</v>
          </cell>
          <cell r="V284">
            <v>90395.6</v>
          </cell>
          <cell r="W284">
            <v>92291.06</v>
          </cell>
          <cell r="X284">
            <v>97714.559999999998</v>
          </cell>
          <cell r="Y284">
            <v>23225.759999999998</v>
          </cell>
          <cell r="Z284">
            <v>23225.759999999998</v>
          </cell>
          <cell r="AA284">
            <v>23225.759999999998</v>
          </cell>
          <cell r="AB284">
            <v>23860.76</v>
          </cell>
          <cell r="AC284">
            <v>25117.73</v>
          </cell>
          <cell r="AD284">
            <v>25117.73</v>
          </cell>
          <cell r="AE284">
            <v>64442.44</v>
          </cell>
          <cell r="AF284">
            <v>72092.44</v>
          </cell>
          <cell r="AG284">
            <v>72202.44</v>
          </cell>
          <cell r="AH284">
            <v>72202.44</v>
          </cell>
          <cell r="AI284">
            <v>120726.97</v>
          </cell>
          <cell r="AJ284">
            <v>137712.35</v>
          </cell>
          <cell r="AK284">
            <v>36925</v>
          </cell>
          <cell r="AM284">
            <v>13668.55</v>
          </cell>
          <cell r="AN284">
            <v>7565</v>
          </cell>
          <cell r="AO284">
            <v>20903.2</v>
          </cell>
          <cell r="AP284">
            <v>1122.75</v>
          </cell>
          <cell r="AQ284">
            <v>2245.5</v>
          </cell>
          <cell r="AR284">
            <v>7895</v>
          </cell>
          <cell r="AS284">
            <v>26615.300000000003</v>
          </cell>
          <cell r="AT284">
            <v>7635.3000000000029</v>
          </cell>
          <cell r="AU284">
            <v>245</v>
          </cell>
          <cell r="AV284">
            <v>2500</v>
          </cell>
          <cell r="AW284">
            <v>1895.4599999999919</v>
          </cell>
          <cell r="AX284">
            <v>5423.5</v>
          </cell>
          <cell r="AY284">
            <v>23225.759999999998</v>
          </cell>
          <cell r="AZ284">
            <v>0</v>
          </cell>
          <cell r="BA284">
            <v>0</v>
          </cell>
          <cell r="BB284">
            <v>635</v>
          </cell>
          <cell r="BC284">
            <v>1256.9700000000012</v>
          </cell>
          <cell r="BD284">
            <v>0</v>
          </cell>
          <cell r="BE284">
            <v>39324.710000000006</v>
          </cell>
          <cell r="BF284">
            <v>7650</v>
          </cell>
          <cell r="BG284">
            <v>110</v>
          </cell>
          <cell r="BH284">
            <v>0</v>
          </cell>
          <cell r="BI284">
            <v>48524.53</v>
          </cell>
          <cell r="BJ284">
            <v>16985.380000000005</v>
          </cell>
          <cell r="BK284">
            <v>36925</v>
          </cell>
        </row>
        <row r="285">
          <cell r="D285">
            <v>816043</v>
          </cell>
          <cell r="E285" t="str">
            <v>A/C &amp; Cooling systems</v>
          </cell>
          <cell r="F285">
            <v>835201000</v>
          </cell>
          <cell r="G285" t="str">
            <v>Repairs &amp; Maintenance - external service</v>
          </cell>
          <cell r="I285" t="str">
            <v/>
          </cell>
          <cell r="K285" t="str">
            <v/>
          </cell>
          <cell r="M285">
            <v>0</v>
          </cell>
          <cell r="N285">
            <v>24569.05</v>
          </cell>
          <cell r="O285">
            <v>25064.05</v>
          </cell>
          <cell r="P285">
            <v>25064.05</v>
          </cell>
          <cell r="Q285">
            <v>25064.05</v>
          </cell>
          <cell r="R285">
            <v>25064.05</v>
          </cell>
          <cell r="S285">
            <v>36464.050000000003</v>
          </cell>
          <cell r="T285">
            <v>36464.050000000003</v>
          </cell>
          <cell r="U285">
            <v>36464.050000000003</v>
          </cell>
          <cell r="V285">
            <v>36464.050000000003</v>
          </cell>
          <cell r="W285">
            <v>36464.050000000003</v>
          </cell>
          <cell r="X285">
            <v>41064.050000000003</v>
          </cell>
          <cell r="Y285">
            <v>40500</v>
          </cell>
          <cell r="Z285">
            <v>67500</v>
          </cell>
          <cell r="AA285">
            <v>258450</v>
          </cell>
          <cell r="AB285">
            <v>258450</v>
          </cell>
          <cell r="AC285">
            <v>286450.46000000002</v>
          </cell>
          <cell r="AD285">
            <v>294695.78000000003</v>
          </cell>
          <cell r="AE285">
            <v>367195.78</v>
          </cell>
          <cell r="AF285">
            <v>848245.78</v>
          </cell>
          <cell r="AG285">
            <v>876907.17</v>
          </cell>
          <cell r="AH285">
            <v>876907.17</v>
          </cell>
          <cell r="AI285">
            <v>876907.17</v>
          </cell>
          <cell r="AJ285">
            <v>876907.17</v>
          </cell>
          <cell r="AK285">
            <v>0</v>
          </cell>
          <cell r="AM285">
            <v>0</v>
          </cell>
          <cell r="AN285">
            <v>24569.05</v>
          </cell>
          <cell r="AO285">
            <v>495</v>
          </cell>
          <cell r="AP285">
            <v>0</v>
          </cell>
          <cell r="AQ285">
            <v>0</v>
          </cell>
          <cell r="AR285">
            <v>0</v>
          </cell>
          <cell r="AS285">
            <v>11400.000000000004</v>
          </cell>
          <cell r="AT285">
            <v>0</v>
          </cell>
          <cell r="AU285">
            <v>0</v>
          </cell>
          <cell r="AV285">
            <v>0</v>
          </cell>
          <cell r="AW285">
            <v>0</v>
          </cell>
          <cell r="AX285">
            <v>4600</v>
          </cell>
          <cell r="AY285">
            <v>40500</v>
          </cell>
          <cell r="AZ285">
            <v>27000</v>
          </cell>
          <cell r="BA285">
            <v>190950</v>
          </cell>
          <cell r="BB285">
            <v>0</v>
          </cell>
          <cell r="BC285">
            <v>28000.460000000021</v>
          </cell>
          <cell r="BD285">
            <v>8245.320000000007</v>
          </cell>
          <cell r="BE285">
            <v>72500</v>
          </cell>
          <cell r="BF285">
            <v>481050</v>
          </cell>
          <cell r="BG285">
            <v>28661.390000000014</v>
          </cell>
          <cell r="BH285">
            <v>0</v>
          </cell>
          <cell r="BI285">
            <v>0</v>
          </cell>
          <cell r="BJ285">
            <v>0</v>
          </cell>
          <cell r="BK285">
            <v>0</v>
          </cell>
        </row>
        <row r="286">
          <cell r="D286">
            <v>816044</v>
          </cell>
          <cell r="E286" t="str">
            <v>Electric Switch boards</v>
          </cell>
          <cell r="F286">
            <v>835201000</v>
          </cell>
          <cell r="G286" t="str">
            <v>Repairs &amp; Maintenance - external service</v>
          </cell>
          <cell r="I286" t="str">
            <v/>
          </cell>
          <cell r="K286" t="str">
            <v/>
          </cell>
          <cell r="M286">
            <v>0</v>
          </cell>
          <cell r="N286">
            <v>3750</v>
          </cell>
          <cell r="O286">
            <v>3750</v>
          </cell>
          <cell r="P286">
            <v>3750</v>
          </cell>
          <cell r="Q286">
            <v>48130</v>
          </cell>
          <cell r="R286">
            <v>58130</v>
          </cell>
          <cell r="S286">
            <v>58130</v>
          </cell>
          <cell r="T286">
            <v>58130</v>
          </cell>
          <cell r="U286">
            <v>58130</v>
          </cell>
          <cell r="V286">
            <v>58130</v>
          </cell>
          <cell r="W286">
            <v>58130</v>
          </cell>
          <cell r="X286">
            <v>58130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M286">
            <v>0</v>
          </cell>
          <cell r="AN286">
            <v>3750</v>
          </cell>
          <cell r="AO286">
            <v>0</v>
          </cell>
          <cell r="AP286">
            <v>0</v>
          </cell>
          <cell r="AQ286">
            <v>44380</v>
          </cell>
          <cell r="AR286">
            <v>10000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D287">
            <v>816047</v>
          </cell>
          <cell r="E287" t="str">
            <v>Transformer &amp; Accessor</v>
          </cell>
          <cell r="F287">
            <v>835201000</v>
          </cell>
          <cell r="G287" t="str">
            <v>Repairs &amp; Maintenance - external service</v>
          </cell>
          <cell r="I287" t="str">
            <v/>
          </cell>
          <cell r="K287" t="str">
            <v/>
          </cell>
          <cell r="M287">
            <v>0</v>
          </cell>
          <cell r="N287">
            <v>0</v>
          </cell>
          <cell r="O287">
            <v>0</v>
          </cell>
          <cell r="P287">
            <v>0</v>
          </cell>
          <cell r="Q287">
            <v>0</v>
          </cell>
          <cell r="R287">
            <v>0</v>
          </cell>
          <cell r="S287">
            <v>0</v>
          </cell>
          <cell r="T287">
            <v>0</v>
          </cell>
          <cell r="U287">
            <v>0</v>
          </cell>
          <cell r="V287">
            <v>10672.3</v>
          </cell>
          <cell r="W287">
            <v>10672.3</v>
          </cell>
          <cell r="X287">
            <v>10672.3</v>
          </cell>
          <cell r="Y287">
            <v>0</v>
          </cell>
          <cell r="Z287">
            <v>0</v>
          </cell>
          <cell r="AA287">
            <v>0</v>
          </cell>
          <cell r="AB287">
            <v>0</v>
          </cell>
          <cell r="AC287">
            <v>0</v>
          </cell>
          <cell r="AD287">
            <v>0</v>
          </cell>
          <cell r="AE287">
            <v>0</v>
          </cell>
          <cell r="AF287">
            <v>0</v>
          </cell>
          <cell r="AG287">
            <v>0</v>
          </cell>
          <cell r="AH287">
            <v>0</v>
          </cell>
          <cell r="AI287">
            <v>0</v>
          </cell>
          <cell r="AJ287">
            <v>10350</v>
          </cell>
          <cell r="AK287">
            <v>0</v>
          </cell>
          <cell r="AM287">
            <v>0</v>
          </cell>
          <cell r="AN287">
            <v>0</v>
          </cell>
          <cell r="AO287">
            <v>0</v>
          </cell>
          <cell r="AP287">
            <v>0</v>
          </cell>
          <cell r="AQ287">
            <v>0</v>
          </cell>
          <cell r="AR287">
            <v>0</v>
          </cell>
          <cell r="AS287">
            <v>0</v>
          </cell>
          <cell r="AT287">
            <v>0</v>
          </cell>
          <cell r="AU287">
            <v>0</v>
          </cell>
          <cell r="AV287">
            <v>10672.3</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10350</v>
          </cell>
          <cell r="BK287">
            <v>0</v>
          </cell>
        </row>
        <row r="288">
          <cell r="D288">
            <v>816014</v>
          </cell>
          <cell r="E288" t="str">
            <v>Other Repairs</v>
          </cell>
          <cell r="F288">
            <v>835201000</v>
          </cell>
          <cell r="G288" t="str">
            <v>Repairs &amp; Maintenance - external service</v>
          </cell>
          <cell r="I288" t="str">
            <v/>
          </cell>
          <cell r="K288" t="str">
            <v/>
          </cell>
          <cell r="M288">
            <v>344.24</v>
          </cell>
          <cell r="N288">
            <v>383240.19</v>
          </cell>
          <cell r="O288">
            <v>594300.37</v>
          </cell>
          <cell r="P288">
            <v>765044.87</v>
          </cell>
          <cell r="Q288">
            <v>904496.33</v>
          </cell>
          <cell r="R288">
            <v>968326.33</v>
          </cell>
          <cell r="S288">
            <v>1044285.79</v>
          </cell>
          <cell r="T288">
            <v>1049018.69</v>
          </cell>
          <cell r="U288">
            <v>1134468.69</v>
          </cell>
          <cell r="V288">
            <v>1179776.69</v>
          </cell>
          <cell r="W288">
            <v>1194231.69</v>
          </cell>
          <cell r="X288">
            <v>1288549.3400000001</v>
          </cell>
          <cell r="Y288">
            <v>87696</v>
          </cell>
          <cell r="Z288">
            <v>448923.3</v>
          </cell>
          <cell r="AA288">
            <v>1376967.17</v>
          </cell>
          <cell r="AB288">
            <v>1842679.92</v>
          </cell>
          <cell r="AC288">
            <v>2466211.81</v>
          </cell>
          <cell r="AD288">
            <v>2898809.11</v>
          </cell>
          <cell r="AE288">
            <v>3715233.63</v>
          </cell>
          <cell r="AF288">
            <v>4222176.01</v>
          </cell>
          <cell r="AG288">
            <v>4770145.04</v>
          </cell>
          <cell r="AH288">
            <v>6218468.4299999997</v>
          </cell>
          <cell r="AI288">
            <v>6373000.7599999998</v>
          </cell>
          <cell r="AJ288">
            <v>6956516.8799999999</v>
          </cell>
          <cell r="AK288">
            <v>946657.68</v>
          </cell>
          <cell r="AM288">
            <v>344.24</v>
          </cell>
          <cell r="AN288">
            <v>382895.95</v>
          </cell>
          <cell r="AO288">
            <v>211060.18</v>
          </cell>
          <cell r="AP288">
            <v>170744.5</v>
          </cell>
          <cell r="AQ288">
            <v>139451.45999999996</v>
          </cell>
          <cell r="AR288">
            <v>63830</v>
          </cell>
          <cell r="AS288">
            <v>75959.460000000079</v>
          </cell>
          <cell r="AT288">
            <v>4732.8999999999069</v>
          </cell>
          <cell r="AU288">
            <v>85450</v>
          </cell>
          <cell r="AV288">
            <v>45308</v>
          </cell>
          <cell r="AW288">
            <v>14455</v>
          </cell>
          <cell r="AX288">
            <v>94317.65000000014</v>
          </cell>
          <cell r="AY288">
            <v>87696</v>
          </cell>
          <cell r="AZ288">
            <v>361227.3</v>
          </cell>
          <cell r="BA288">
            <v>928043.86999999988</v>
          </cell>
          <cell r="BB288">
            <v>465712.75</v>
          </cell>
          <cell r="BC288">
            <v>623531.89000000013</v>
          </cell>
          <cell r="BD288">
            <v>432597.29999999981</v>
          </cell>
          <cell r="BE288">
            <v>816424.52</v>
          </cell>
          <cell r="BF288">
            <v>506942.37999999989</v>
          </cell>
          <cell r="BG288">
            <v>547969.03000000026</v>
          </cell>
          <cell r="BH288">
            <v>1448323.3899999997</v>
          </cell>
          <cell r="BI288">
            <v>154532.33000000007</v>
          </cell>
          <cell r="BJ288">
            <v>583516.12000000011</v>
          </cell>
          <cell r="BK288">
            <v>946657.68</v>
          </cell>
        </row>
        <row r="289">
          <cell r="D289">
            <v>816046</v>
          </cell>
          <cell r="E289" t="str">
            <v>Cold Room</v>
          </cell>
          <cell r="F289">
            <v>835201000</v>
          </cell>
          <cell r="G289" t="str">
            <v>Repairs &amp; Maintenance - external service</v>
          </cell>
          <cell r="I289" t="str">
            <v/>
          </cell>
          <cell r="K289" t="str">
            <v/>
          </cell>
          <cell r="M289">
            <v>0</v>
          </cell>
          <cell r="N289">
            <v>0</v>
          </cell>
          <cell r="O289">
            <v>0</v>
          </cell>
          <cell r="P289">
            <v>150</v>
          </cell>
          <cell r="Q289">
            <v>750</v>
          </cell>
          <cell r="R289">
            <v>1150</v>
          </cell>
          <cell r="S289">
            <v>1150</v>
          </cell>
          <cell r="T289">
            <v>1150</v>
          </cell>
          <cell r="U289">
            <v>1150</v>
          </cell>
          <cell r="V289">
            <v>1150</v>
          </cell>
          <cell r="W289">
            <v>1150</v>
          </cell>
          <cell r="X289">
            <v>1150</v>
          </cell>
          <cell r="Y289">
            <v>0</v>
          </cell>
          <cell r="Z289">
            <v>0</v>
          </cell>
          <cell r="AA289">
            <v>0</v>
          </cell>
          <cell r="AB289">
            <v>0</v>
          </cell>
          <cell r="AC289">
            <v>0</v>
          </cell>
          <cell r="AD289">
            <v>0</v>
          </cell>
          <cell r="AE289">
            <v>0</v>
          </cell>
          <cell r="AF289">
            <v>0</v>
          </cell>
          <cell r="AG289">
            <v>0</v>
          </cell>
          <cell r="AH289">
            <v>0</v>
          </cell>
          <cell r="AI289">
            <v>0</v>
          </cell>
          <cell r="AJ289">
            <v>34000</v>
          </cell>
          <cell r="AK289">
            <v>0</v>
          </cell>
          <cell r="AM289">
            <v>0</v>
          </cell>
          <cell r="AN289">
            <v>0</v>
          </cell>
          <cell r="AO289">
            <v>0</v>
          </cell>
          <cell r="AP289">
            <v>150</v>
          </cell>
          <cell r="AQ289">
            <v>600</v>
          </cell>
          <cell r="AR289">
            <v>400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34000</v>
          </cell>
          <cell r="BK289">
            <v>0</v>
          </cell>
        </row>
        <row r="290">
          <cell r="D290">
            <v>816050</v>
          </cell>
          <cell r="E290" t="str">
            <v>Coolers Repairs</v>
          </cell>
          <cell r="F290">
            <v>835201000</v>
          </cell>
          <cell r="G290" t="str">
            <v>Repairs &amp; Maintenance - external service</v>
          </cell>
          <cell r="I290" t="str">
            <v/>
          </cell>
          <cell r="K290" t="str">
            <v/>
          </cell>
          <cell r="M290">
            <v>410638</v>
          </cell>
          <cell r="N290">
            <v>823639</v>
          </cell>
          <cell r="O290">
            <v>1236640</v>
          </cell>
          <cell r="P290">
            <v>1725335</v>
          </cell>
          <cell r="Q290">
            <v>2599387.9500000002</v>
          </cell>
          <cell r="R290">
            <v>2731311.4</v>
          </cell>
          <cell r="S290">
            <v>1935244.85</v>
          </cell>
          <cell r="T290">
            <v>2635590.56</v>
          </cell>
          <cell r="U290">
            <v>2879093.56</v>
          </cell>
          <cell r="V290">
            <v>3332596.56</v>
          </cell>
          <cell r="W290">
            <v>3786099.56</v>
          </cell>
          <cell r="X290">
            <v>4108259.85</v>
          </cell>
          <cell r="Y290">
            <v>400000</v>
          </cell>
          <cell r="Z290">
            <v>800000</v>
          </cell>
          <cell r="AA290">
            <v>1087834.48</v>
          </cell>
          <cell r="AB290">
            <v>1306056.83</v>
          </cell>
          <cell r="AC290">
            <v>1590719.05</v>
          </cell>
          <cell r="AD290">
            <v>2184269.15</v>
          </cell>
          <cell r="AE290">
            <v>1482255.66</v>
          </cell>
          <cell r="AF290">
            <v>1965215.66</v>
          </cell>
          <cell r="AG290">
            <v>2111141.2200000002</v>
          </cell>
          <cell r="AH290">
            <v>2372962.88</v>
          </cell>
          <cell r="AI290">
            <v>2716640.58</v>
          </cell>
          <cell r="AJ290">
            <v>3119390.73</v>
          </cell>
          <cell r="AK290">
            <v>100000</v>
          </cell>
          <cell r="AM290">
            <v>410638</v>
          </cell>
          <cell r="AN290">
            <v>413001</v>
          </cell>
          <cell r="AO290">
            <v>413001</v>
          </cell>
          <cell r="AP290">
            <v>488695</v>
          </cell>
          <cell r="AQ290">
            <v>874052.95000000019</v>
          </cell>
          <cell r="AR290">
            <v>131923.44999999972</v>
          </cell>
          <cell r="AS290">
            <v>-796066.54999999981</v>
          </cell>
          <cell r="AT290">
            <v>700345.71</v>
          </cell>
          <cell r="AU290">
            <v>243503</v>
          </cell>
          <cell r="AV290">
            <v>453503</v>
          </cell>
          <cell r="AW290">
            <v>453503</v>
          </cell>
          <cell r="AX290">
            <v>322160.29000000004</v>
          </cell>
          <cell r="AY290">
            <v>400000</v>
          </cell>
          <cell r="AZ290">
            <v>400000</v>
          </cell>
          <cell r="BA290">
            <v>287834.48</v>
          </cell>
          <cell r="BB290">
            <v>218222.35000000009</v>
          </cell>
          <cell r="BC290">
            <v>284662.21999999997</v>
          </cell>
          <cell r="BD290">
            <v>593550.09999999986</v>
          </cell>
          <cell r="BE290">
            <v>-702013.49</v>
          </cell>
          <cell r="BF290">
            <v>482960</v>
          </cell>
          <cell r="BG290">
            <v>145925.56000000029</v>
          </cell>
          <cell r="BH290">
            <v>261821.65999999968</v>
          </cell>
          <cell r="BI290">
            <v>343677.70000000019</v>
          </cell>
          <cell r="BJ290">
            <v>402750.14999999991</v>
          </cell>
          <cell r="BK290">
            <v>100000</v>
          </cell>
        </row>
        <row r="291">
          <cell r="D291" t="str">
            <v>816001.FORK</v>
          </cell>
          <cell r="E291" t="str">
            <v>Forklift Repair</v>
          </cell>
          <cell r="F291">
            <v>835201000</v>
          </cell>
          <cell r="G291" t="str">
            <v>Repairs &amp; Maintenance - external service</v>
          </cell>
          <cell r="I291" t="str">
            <v/>
          </cell>
          <cell r="K291" t="str">
            <v/>
          </cell>
          <cell r="M291">
            <v>127200</v>
          </cell>
          <cell r="N291">
            <v>344922.69</v>
          </cell>
          <cell r="O291">
            <v>540559.05000000005</v>
          </cell>
          <cell r="P291">
            <v>668153.68999999994</v>
          </cell>
          <cell r="Q291">
            <v>746559.84</v>
          </cell>
          <cell r="R291">
            <v>837899.09</v>
          </cell>
          <cell r="S291">
            <v>950884.68</v>
          </cell>
          <cell r="T291">
            <v>968834.68</v>
          </cell>
          <cell r="U291">
            <v>1039283.19</v>
          </cell>
          <cell r="V291">
            <v>1232133.6599999999</v>
          </cell>
          <cell r="W291">
            <v>1295965.6599999999</v>
          </cell>
          <cell r="X291">
            <v>1790307.75</v>
          </cell>
          <cell r="Y291">
            <v>519948.87</v>
          </cell>
          <cell r="Z291">
            <v>656583.87</v>
          </cell>
          <cell r="AA291">
            <v>861166.01</v>
          </cell>
          <cell r="AB291">
            <v>882766.01</v>
          </cell>
          <cell r="AC291">
            <v>914459.5</v>
          </cell>
          <cell r="AD291">
            <v>967324.5</v>
          </cell>
          <cell r="AE291">
            <v>999911.06</v>
          </cell>
          <cell r="AF291">
            <v>1016306.3</v>
          </cell>
          <cell r="AG291">
            <v>1229003.29</v>
          </cell>
          <cell r="AH291">
            <v>1232902.5</v>
          </cell>
          <cell r="AI291">
            <v>1247327.5</v>
          </cell>
          <cell r="AJ291">
            <v>1510971.16</v>
          </cell>
          <cell r="AK291">
            <v>16650</v>
          </cell>
          <cell r="AM291">
            <v>127200</v>
          </cell>
          <cell r="AN291">
            <v>217722.69</v>
          </cell>
          <cell r="AO291">
            <v>195636.36000000004</v>
          </cell>
          <cell r="AP291">
            <v>127594.6399999999</v>
          </cell>
          <cell r="AQ291">
            <v>78406.150000000023</v>
          </cell>
          <cell r="AR291">
            <v>91339.25</v>
          </cell>
          <cell r="AS291">
            <v>112985.59000000008</v>
          </cell>
          <cell r="AT291">
            <v>17950</v>
          </cell>
          <cell r="AU291">
            <v>70448.509999999893</v>
          </cell>
          <cell r="AV291">
            <v>192850.46999999997</v>
          </cell>
          <cell r="AW291">
            <v>63832</v>
          </cell>
          <cell r="AX291">
            <v>494342.09000000008</v>
          </cell>
          <cell r="AY291">
            <v>519948.87</v>
          </cell>
          <cell r="AZ291">
            <v>136635</v>
          </cell>
          <cell r="BA291">
            <v>204582.14</v>
          </cell>
          <cell r="BB291">
            <v>21600</v>
          </cell>
          <cell r="BC291">
            <v>31693.489999999991</v>
          </cell>
          <cell r="BD291">
            <v>52865</v>
          </cell>
          <cell r="BE291">
            <v>32586.560000000056</v>
          </cell>
          <cell r="BF291">
            <v>16395.239999999991</v>
          </cell>
          <cell r="BG291">
            <v>212696.99</v>
          </cell>
          <cell r="BH291">
            <v>3899.2099999999627</v>
          </cell>
          <cell r="BI291">
            <v>14425</v>
          </cell>
          <cell r="BJ291">
            <v>263643.65999999992</v>
          </cell>
          <cell r="BK291">
            <v>16650</v>
          </cell>
        </row>
        <row r="292">
          <cell r="D292">
            <v>816002</v>
          </cell>
          <cell r="E292" t="str">
            <v>MV - Tax</v>
          </cell>
          <cell r="F292">
            <v>845104000</v>
          </cell>
          <cell r="G292" t="str">
            <v>Automobiles</v>
          </cell>
          <cell r="H292">
            <v>8111511</v>
          </cell>
          <cell r="I292" t="str">
            <v>Finance</v>
          </cell>
          <cell r="J292" t="str">
            <v>A01</v>
          </cell>
          <cell r="K292" t="str">
            <v>Fin Mgt, Comp, Report'g &amp; Analysis</v>
          </cell>
          <cell r="L292">
            <v>0</v>
          </cell>
          <cell r="M292">
            <v>0</v>
          </cell>
          <cell r="N292">
            <v>0</v>
          </cell>
          <cell r="O292">
            <v>0</v>
          </cell>
          <cell r="P292">
            <v>8750</v>
          </cell>
          <cell r="Q292">
            <v>13510</v>
          </cell>
          <cell r="R292">
            <v>18105</v>
          </cell>
          <cell r="S292">
            <v>20345</v>
          </cell>
          <cell r="T292">
            <v>22825</v>
          </cell>
          <cell r="U292">
            <v>22825</v>
          </cell>
          <cell r="V292">
            <v>34025</v>
          </cell>
          <cell r="W292">
            <v>34025</v>
          </cell>
          <cell r="X292">
            <v>41890</v>
          </cell>
          <cell r="Y292">
            <v>0</v>
          </cell>
          <cell r="Z292">
            <v>3255</v>
          </cell>
          <cell r="AA292">
            <v>3255</v>
          </cell>
          <cell r="AB292">
            <v>3255</v>
          </cell>
          <cell r="AC292">
            <v>3255</v>
          </cell>
          <cell r="AD292">
            <v>3255</v>
          </cell>
          <cell r="AE292">
            <v>3255</v>
          </cell>
          <cell r="AF292">
            <v>3255</v>
          </cell>
          <cell r="AG292">
            <v>6931</v>
          </cell>
          <cell r="AH292">
            <v>6931</v>
          </cell>
          <cell r="AI292">
            <v>6931</v>
          </cell>
          <cell r="AJ292">
            <v>6931</v>
          </cell>
          <cell r="AK292">
            <v>0</v>
          </cell>
          <cell r="AM292">
            <v>0</v>
          </cell>
          <cell r="AN292">
            <v>0</v>
          </cell>
          <cell r="AO292">
            <v>0</v>
          </cell>
          <cell r="AP292">
            <v>8750</v>
          </cell>
          <cell r="AQ292">
            <v>4760</v>
          </cell>
          <cell r="AR292">
            <v>4595</v>
          </cell>
          <cell r="AS292">
            <v>2240</v>
          </cell>
          <cell r="AT292">
            <v>2480</v>
          </cell>
          <cell r="AU292">
            <v>0</v>
          </cell>
          <cell r="AV292">
            <v>11200</v>
          </cell>
          <cell r="AW292">
            <v>0</v>
          </cell>
          <cell r="AX292">
            <v>7865</v>
          </cell>
          <cell r="AY292">
            <v>0</v>
          </cell>
          <cell r="AZ292">
            <v>3255</v>
          </cell>
          <cell r="BA292">
            <v>0</v>
          </cell>
          <cell r="BB292">
            <v>0</v>
          </cell>
          <cell r="BC292">
            <v>0</v>
          </cell>
          <cell r="BD292">
            <v>0</v>
          </cell>
          <cell r="BE292">
            <v>0</v>
          </cell>
          <cell r="BF292">
            <v>0</v>
          </cell>
          <cell r="BG292">
            <v>3676</v>
          </cell>
          <cell r="BH292">
            <v>0</v>
          </cell>
          <cell r="BI292">
            <v>0</v>
          </cell>
          <cell r="BJ292">
            <v>0</v>
          </cell>
          <cell r="BK292">
            <v>0</v>
          </cell>
        </row>
        <row r="293">
          <cell r="D293">
            <v>820101</v>
          </cell>
          <cell r="E293" t="str">
            <v>Postage &amp; Telecommunicatio</v>
          </cell>
          <cell r="F293">
            <v>850102000</v>
          </cell>
          <cell r="G293" t="str">
            <v>Postage</v>
          </cell>
          <cell r="I293" t="str">
            <v/>
          </cell>
          <cell r="K293" t="str">
            <v/>
          </cell>
          <cell r="M293">
            <v>124511.36</v>
          </cell>
          <cell r="N293">
            <v>127316.36</v>
          </cell>
          <cell r="O293">
            <v>346211.19</v>
          </cell>
          <cell r="P293">
            <v>458655.65</v>
          </cell>
          <cell r="Q293">
            <v>557072.59</v>
          </cell>
          <cell r="R293">
            <v>711514.67</v>
          </cell>
          <cell r="S293">
            <v>778619.49</v>
          </cell>
          <cell r="T293">
            <v>850864.02</v>
          </cell>
          <cell r="U293">
            <v>897709.11</v>
          </cell>
          <cell r="V293">
            <v>946512.19</v>
          </cell>
          <cell r="W293">
            <v>1212928.54</v>
          </cell>
          <cell r="X293">
            <v>1856406.61</v>
          </cell>
          <cell r="Y293">
            <v>110929</v>
          </cell>
          <cell r="Z293">
            <v>321941.90000000002</v>
          </cell>
          <cell r="AA293">
            <v>431062.13</v>
          </cell>
          <cell r="AB293">
            <v>447120.13</v>
          </cell>
          <cell r="AC293">
            <v>593501.75</v>
          </cell>
          <cell r="AD293">
            <v>778850.34</v>
          </cell>
          <cell r="AE293">
            <v>881100.52</v>
          </cell>
          <cell r="AF293">
            <v>937596.23</v>
          </cell>
          <cell r="AG293">
            <v>1232896.05</v>
          </cell>
          <cell r="AH293">
            <v>1379082.32</v>
          </cell>
          <cell r="AI293">
            <v>1584917.71</v>
          </cell>
          <cell r="AJ293">
            <v>1982193.47</v>
          </cell>
          <cell r="AK293">
            <v>133938.68</v>
          </cell>
          <cell r="AM293">
            <v>124511.36</v>
          </cell>
          <cell r="AN293">
            <v>2805</v>
          </cell>
          <cell r="AO293">
            <v>218894.83000000002</v>
          </cell>
          <cell r="AP293">
            <v>112444.46000000002</v>
          </cell>
          <cell r="AQ293">
            <v>98416.939999999944</v>
          </cell>
          <cell r="AR293">
            <v>154442.08000000007</v>
          </cell>
          <cell r="AS293">
            <v>67104.819999999949</v>
          </cell>
          <cell r="AT293">
            <v>72244.530000000028</v>
          </cell>
          <cell r="AU293">
            <v>46845.089999999967</v>
          </cell>
          <cell r="AV293">
            <v>48803.079999999958</v>
          </cell>
          <cell r="AW293">
            <v>266416.35000000009</v>
          </cell>
          <cell r="AX293">
            <v>643478.07000000007</v>
          </cell>
          <cell r="AY293">
            <v>110929</v>
          </cell>
          <cell r="AZ293">
            <v>211012.90000000002</v>
          </cell>
          <cell r="BA293">
            <v>109120.22999999998</v>
          </cell>
          <cell r="BB293">
            <v>16058</v>
          </cell>
          <cell r="BC293">
            <v>146381.62</v>
          </cell>
          <cell r="BD293">
            <v>185348.58999999997</v>
          </cell>
          <cell r="BE293">
            <v>102250.18000000005</v>
          </cell>
          <cell r="BF293">
            <v>56495.709999999963</v>
          </cell>
          <cell r="BG293">
            <v>295299.82000000007</v>
          </cell>
          <cell r="BH293">
            <v>146186.27000000002</v>
          </cell>
          <cell r="BI293">
            <v>205835.3899999999</v>
          </cell>
          <cell r="BJ293">
            <v>397275.76</v>
          </cell>
          <cell r="BK293">
            <v>133938.68</v>
          </cell>
        </row>
        <row r="294">
          <cell r="D294">
            <v>820102</v>
          </cell>
          <cell r="E294" t="str">
            <v>Rates &amp; Registration</v>
          </cell>
          <cell r="F294">
            <v>860101000</v>
          </cell>
          <cell r="G294" t="str">
            <v>Taxes - General</v>
          </cell>
          <cell r="I294" t="str">
            <v/>
          </cell>
          <cell r="K294" t="str">
            <v/>
          </cell>
          <cell r="M294">
            <v>0</v>
          </cell>
          <cell r="N294">
            <v>0</v>
          </cell>
          <cell r="O294">
            <v>0</v>
          </cell>
          <cell r="P294">
            <v>0</v>
          </cell>
          <cell r="Q294">
            <v>0</v>
          </cell>
          <cell r="R294">
            <v>0</v>
          </cell>
          <cell r="S294">
            <v>0</v>
          </cell>
          <cell r="T294">
            <v>12250</v>
          </cell>
          <cell r="U294">
            <v>21615</v>
          </cell>
          <cell r="V294">
            <v>439322</v>
          </cell>
          <cell r="W294">
            <v>439322</v>
          </cell>
          <cell r="X294">
            <v>13750</v>
          </cell>
          <cell r="Y294">
            <v>0</v>
          </cell>
          <cell r="Z294">
            <v>4000</v>
          </cell>
          <cell r="AA294">
            <v>4000</v>
          </cell>
          <cell r="AB294">
            <v>4000</v>
          </cell>
          <cell r="AC294">
            <v>10335</v>
          </cell>
          <cell r="AD294">
            <v>12475</v>
          </cell>
          <cell r="AE294">
            <v>12475</v>
          </cell>
          <cell r="AF294">
            <v>17850</v>
          </cell>
          <cell r="AG294">
            <v>69350</v>
          </cell>
          <cell r="AH294">
            <v>2008700</v>
          </cell>
          <cell r="AI294">
            <v>2056200</v>
          </cell>
          <cell r="AJ294">
            <v>2056500</v>
          </cell>
          <cell r="AK294">
            <v>0</v>
          </cell>
          <cell r="AM294">
            <v>0</v>
          </cell>
          <cell r="AN294">
            <v>0</v>
          </cell>
          <cell r="AO294">
            <v>0</v>
          </cell>
          <cell r="AP294">
            <v>0</v>
          </cell>
          <cell r="AQ294">
            <v>0</v>
          </cell>
          <cell r="AR294">
            <v>0</v>
          </cell>
          <cell r="AS294">
            <v>0</v>
          </cell>
          <cell r="AT294">
            <v>12250</v>
          </cell>
          <cell r="AU294">
            <v>9365</v>
          </cell>
          <cell r="AV294">
            <v>417707</v>
          </cell>
          <cell r="AW294">
            <v>0</v>
          </cell>
          <cell r="AX294">
            <v>-425572</v>
          </cell>
          <cell r="AY294">
            <v>0</v>
          </cell>
          <cell r="AZ294">
            <v>4000</v>
          </cell>
          <cell r="BA294">
            <v>0</v>
          </cell>
          <cell r="BB294">
            <v>0</v>
          </cell>
          <cell r="BC294">
            <v>6335</v>
          </cell>
          <cell r="BD294">
            <v>2140</v>
          </cell>
          <cell r="BE294">
            <v>0</v>
          </cell>
          <cell r="BF294">
            <v>5375</v>
          </cell>
          <cell r="BG294">
            <v>51500</v>
          </cell>
          <cell r="BH294">
            <v>1939350</v>
          </cell>
          <cell r="BI294">
            <v>47500</v>
          </cell>
          <cell r="BJ294">
            <v>300</v>
          </cell>
          <cell r="BK294">
            <v>0</v>
          </cell>
        </row>
        <row r="295">
          <cell r="D295">
            <v>820103</v>
          </cell>
          <cell r="E295" t="str">
            <v>IS Charges</v>
          </cell>
          <cell r="F295">
            <v>825106000</v>
          </cell>
          <cell r="G295" t="str">
            <v>Informatin Sys Exp</v>
          </cell>
          <cell r="H295">
            <v>8111511</v>
          </cell>
          <cell r="I295" t="str">
            <v>Finance</v>
          </cell>
          <cell r="J295" t="str">
            <v>A07</v>
          </cell>
          <cell r="K295" t="str">
            <v>Information System</v>
          </cell>
          <cell r="L295">
            <v>0</v>
          </cell>
          <cell r="M295">
            <v>539775</v>
          </cell>
          <cell r="N295">
            <v>1075807.05</v>
          </cell>
          <cell r="O295">
            <v>1615696.95</v>
          </cell>
          <cell r="P295">
            <v>1794696.95</v>
          </cell>
          <cell r="Q295">
            <v>2701416.95</v>
          </cell>
          <cell r="R295">
            <v>2743865.95</v>
          </cell>
          <cell r="S295">
            <v>2969632.95</v>
          </cell>
          <cell r="T295">
            <v>3404164.95</v>
          </cell>
          <cell r="U295">
            <v>3823360.95</v>
          </cell>
          <cell r="V295">
            <v>4066807.04</v>
          </cell>
          <cell r="W295">
            <v>4490403.04</v>
          </cell>
          <cell r="X295">
            <v>4909670.08</v>
          </cell>
          <cell r="Y295">
            <v>437320</v>
          </cell>
          <cell r="Z295">
            <v>856475.61</v>
          </cell>
          <cell r="AA295">
            <v>1259355.6200000001</v>
          </cell>
          <cell r="AB295">
            <v>1685369.62</v>
          </cell>
          <cell r="AC295">
            <v>2088404.62</v>
          </cell>
          <cell r="AD295">
            <v>2592951.62</v>
          </cell>
          <cell r="AE295">
            <v>3007704.62</v>
          </cell>
          <cell r="AF295">
            <v>3468690.62</v>
          </cell>
          <cell r="AG295">
            <v>3773983.42</v>
          </cell>
          <cell r="AH295">
            <v>4241121.68</v>
          </cell>
          <cell r="AI295">
            <v>11042179.970000001</v>
          </cell>
          <cell r="AJ295">
            <v>18155328.440000001</v>
          </cell>
          <cell r="AK295">
            <v>6338836</v>
          </cell>
          <cell r="AM295">
            <v>539775</v>
          </cell>
          <cell r="AN295">
            <v>536032.05000000005</v>
          </cell>
          <cell r="AO295">
            <v>539889.89999999991</v>
          </cell>
          <cell r="AP295">
            <v>179000</v>
          </cell>
          <cell r="AQ295">
            <v>906720.00000000023</v>
          </cell>
          <cell r="AR295">
            <v>42449</v>
          </cell>
          <cell r="AS295">
            <v>225767</v>
          </cell>
          <cell r="AT295">
            <v>434532</v>
          </cell>
          <cell r="AU295">
            <v>419196</v>
          </cell>
          <cell r="AV295">
            <v>243446.08999999985</v>
          </cell>
          <cell r="AW295">
            <v>423596</v>
          </cell>
          <cell r="AX295">
            <v>419267.04000000004</v>
          </cell>
          <cell r="AY295">
            <v>437320</v>
          </cell>
          <cell r="AZ295">
            <v>419155.61</v>
          </cell>
          <cell r="BA295">
            <v>402880.01000000013</v>
          </cell>
          <cell r="BB295">
            <v>426014</v>
          </cell>
          <cell r="BC295">
            <v>403035</v>
          </cell>
          <cell r="BD295">
            <v>504547</v>
          </cell>
          <cell r="BE295">
            <v>414753</v>
          </cell>
          <cell r="BF295">
            <v>460986</v>
          </cell>
          <cell r="BG295">
            <v>305292.79999999981</v>
          </cell>
          <cell r="BH295">
            <v>467138.25999999978</v>
          </cell>
          <cell r="BI295">
            <v>6801058.290000001</v>
          </cell>
          <cell r="BJ295">
            <v>7113148.4700000007</v>
          </cell>
          <cell r="BK295">
            <v>6338836</v>
          </cell>
        </row>
        <row r="296">
          <cell r="D296">
            <v>820104</v>
          </cell>
          <cell r="E296" t="str">
            <v>Computer Charges</v>
          </cell>
          <cell r="F296">
            <v>825106000</v>
          </cell>
          <cell r="G296" t="str">
            <v>Informatin Sys Exp</v>
          </cell>
          <cell r="H296">
            <v>8111511</v>
          </cell>
          <cell r="I296" t="str">
            <v>Finance</v>
          </cell>
          <cell r="J296" t="str">
            <v>A07</v>
          </cell>
          <cell r="K296" t="str">
            <v>Information System</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row>
        <row r="297">
          <cell r="D297">
            <v>821001</v>
          </cell>
          <cell r="E297" t="str">
            <v>Insurance Charges</v>
          </cell>
          <cell r="F297">
            <v>835401000</v>
          </cell>
          <cell r="G297" t="str">
            <v>Insurance</v>
          </cell>
          <cell r="I297" t="str">
            <v/>
          </cell>
          <cell r="K297" t="str">
            <v/>
          </cell>
          <cell r="M297">
            <v>206461</v>
          </cell>
          <cell r="N297">
            <v>320797.89</v>
          </cell>
          <cell r="O297">
            <v>444548.89</v>
          </cell>
          <cell r="P297">
            <v>723704.89</v>
          </cell>
          <cell r="Q297">
            <v>891526.89</v>
          </cell>
          <cell r="R297">
            <v>1059348.8899999999</v>
          </cell>
          <cell r="S297">
            <v>1230982.46</v>
          </cell>
          <cell r="T297">
            <v>1595501.46</v>
          </cell>
          <cell r="U297">
            <v>1960020.46</v>
          </cell>
          <cell r="V297">
            <v>2324539.46</v>
          </cell>
          <cell r="W297">
            <v>2689058.46</v>
          </cell>
          <cell r="X297">
            <v>3059537.44</v>
          </cell>
          <cell r="Y297">
            <v>942896</v>
          </cell>
          <cell r="Z297">
            <v>1769459</v>
          </cell>
          <cell r="AA297">
            <v>2594884</v>
          </cell>
          <cell r="AB297">
            <v>3466771</v>
          </cell>
          <cell r="AC297">
            <v>4338658</v>
          </cell>
          <cell r="AD297">
            <v>5214415</v>
          </cell>
          <cell r="AE297">
            <v>6085852.75</v>
          </cell>
          <cell r="AF297">
            <v>6859389.25</v>
          </cell>
          <cell r="AG297">
            <v>7827007.75</v>
          </cell>
          <cell r="AH297">
            <v>8540980.25</v>
          </cell>
          <cell r="AI297">
            <v>9329427.75</v>
          </cell>
          <cell r="AJ297">
            <v>10632997.85</v>
          </cell>
          <cell r="AK297">
            <v>839139</v>
          </cell>
          <cell r="AM297">
            <v>206461</v>
          </cell>
          <cell r="AN297">
            <v>114336.89000000001</v>
          </cell>
          <cell r="AO297">
            <v>123751</v>
          </cell>
          <cell r="AP297">
            <v>279156</v>
          </cell>
          <cell r="AQ297">
            <v>167822</v>
          </cell>
          <cell r="AR297">
            <v>167821.99999999988</v>
          </cell>
          <cell r="AS297">
            <v>171633.57000000007</v>
          </cell>
          <cell r="AT297">
            <v>364519</v>
          </cell>
          <cell r="AU297">
            <v>364519</v>
          </cell>
          <cell r="AV297">
            <v>364519</v>
          </cell>
          <cell r="AW297">
            <v>364519</v>
          </cell>
          <cell r="AX297">
            <v>370478.98</v>
          </cell>
          <cell r="AY297">
            <v>942896</v>
          </cell>
          <cell r="AZ297">
            <v>826563</v>
          </cell>
          <cell r="BA297">
            <v>825425</v>
          </cell>
          <cell r="BB297">
            <v>871887</v>
          </cell>
          <cell r="BC297">
            <v>871887</v>
          </cell>
          <cell r="BD297">
            <v>875757</v>
          </cell>
          <cell r="BE297">
            <v>871437.75</v>
          </cell>
          <cell r="BF297">
            <v>773536.5</v>
          </cell>
          <cell r="BG297">
            <v>967618.5</v>
          </cell>
          <cell r="BH297">
            <v>713972.5</v>
          </cell>
          <cell r="BI297">
            <v>788447.5</v>
          </cell>
          <cell r="BJ297">
            <v>1303570.0999999996</v>
          </cell>
          <cell r="BK297">
            <v>839139</v>
          </cell>
        </row>
        <row r="298">
          <cell r="D298">
            <v>821101</v>
          </cell>
          <cell r="E298" t="str">
            <v>Bank Charges</v>
          </cell>
          <cell r="F298">
            <v>825112000</v>
          </cell>
          <cell r="G298" t="str">
            <v>Banking Exp</v>
          </cell>
          <cell r="H298">
            <v>8111511</v>
          </cell>
          <cell r="I298" t="str">
            <v>Finance</v>
          </cell>
          <cell r="J298" t="str">
            <v>A01</v>
          </cell>
          <cell r="K298" t="str">
            <v>Fin Mgt, Comp, Report'g &amp; Analysis</v>
          </cell>
          <cell r="L298">
            <v>0</v>
          </cell>
          <cell r="M298">
            <v>27085.07</v>
          </cell>
          <cell r="N298">
            <v>36757.01</v>
          </cell>
          <cell r="O298">
            <v>143275.1</v>
          </cell>
          <cell r="P298">
            <v>194408.13</v>
          </cell>
          <cell r="Q298">
            <v>264904.55</v>
          </cell>
          <cell r="R298">
            <v>301965.2</v>
          </cell>
          <cell r="S298">
            <v>351005.14</v>
          </cell>
          <cell r="T298">
            <v>378761.05</v>
          </cell>
          <cell r="U298">
            <v>465407.98</v>
          </cell>
          <cell r="V298">
            <v>596412.32999999996</v>
          </cell>
          <cell r="W298">
            <v>737548.68</v>
          </cell>
          <cell r="X298">
            <v>810226.33</v>
          </cell>
          <cell r="Y298">
            <v>15517.8</v>
          </cell>
          <cell r="Z298">
            <v>87220.46</v>
          </cell>
          <cell r="AA298">
            <v>172020.83</v>
          </cell>
          <cell r="AB298">
            <v>209043.63</v>
          </cell>
          <cell r="AC298">
            <v>417669.06</v>
          </cell>
          <cell r="AD298">
            <v>571027.06000000006</v>
          </cell>
          <cell r="AE298">
            <v>666396.71</v>
          </cell>
          <cell r="AF298">
            <v>785345.1</v>
          </cell>
          <cell r="AG298">
            <v>960056.58</v>
          </cell>
          <cell r="AH298">
            <v>1015818.71</v>
          </cell>
          <cell r="AI298">
            <v>1034903.65</v>
          </cell>
          <cell r="AJ298">
            <v>1114895.25</v>
          </cell>
          <cell r="AK298">
            <v>39389.680000000051</v>
          </cell>
          <cell r="AM298">
            <v>27085.07</v>
          </cell>
          <cell r="AN298">
            <v>9671.9400000000023</v>
          </cell>
          <cell r="AO298">
            <v>106518.09</v>
          </cell>
          <cell r="AP298">
            <v>51133.03</v>
          </cell>
          <cell r="AQ298">
            <v>70496.419999999984</v>
          </cell>
          <cell r="AR298">
            <v>37060.650000000023</v>
          </cell>
          <cell r="AS298">
            <v>49039.94</v>
          </cell>
          <cell r="AT298">
            <v>27755.909999999974</v>
          </cell>
          <cell r="AU298">
            <v>86646.93</v>
          </cell>
          <cell r="AV298">
            <v>131004.34999999998</v>
          </cell>
          <cell r="AW298">
            <v>141136.35000000009</v>
          </cell>
          <cell r="AX298">
            <v>72677.649999999907</v>
          </cell>
          <cell r="AY298">
            <v>15517.8</v>
          </cell>
          <cell r="AZ298">
            <v>71702.66</v>
          </cell>
          <cell r="BA298">
            <v>84800.369999999981</v>
          </cell>
          <cell r="BB298">
            <v>37022.800000000017</v>
          </cell>
          <cell r="BC298">
            <v>208625.43</v>
          </cell>
          <cell r="BD298">
            <v>153358.00000000006</v>
          </cell>
          <cell r="BE298">
            <v>95369.649999999907</v>
          </cell>
          <cell r="BF298">
            <v>118948.39000000001</v>
          </cell>
          <cell r="BG298">
            <v>174711.47999999998</v>
          </cell>
          <cell r="BH298">
            <v>55762.130000000005</v>
          </cell>
          <cell r="BI298">
            <v>19084.940000000061</v>
          </cell>
          <cell r="BJ298">
            <v>79991.599999999977</v>
          </cell>
          <cell r="BK298">
            <v>39389.680000000051</v>
          </cell>
        </row>
        <row r="299">
          <cell r="D299">
            <v>822101</v>
          </cell>
          <cell r="E299" t="str">
            <v>MV-Petrol/Fuel</v>
          </cell>
          <cell r="F299">
            <v>845101000</v>
          </cell>
          <cell r="G299" t="str">
            <v>Gas, Diesel, Oil</v>
          </cell>
          <cell r="I299" t="str">
            <v/>
          </cell>
          <cell r="K299" t="str">
            <v/>
          </cell>
          <cell r="M299">
            <v>69593.5</v>
          </cell>
          <cell r="N299">
            <v>69593.5</v>
          </cell>
          <cell r="O299">
            <v>195779.05</v>
          </cell>
          <cell r="P299">
            <v>239335.71</v>
          </cell>
          <cell r="Q299">
            <v>285044.71000000002</v>
          </cell>
          <cell r="R299">
            <v>460945.71</v>
          </cell>
          <cell r="S299">
            <v>687209.46</v>
          </cell>
          <cell r="T299">
            <v>719947.46</v>
          </cell>
          <cell r="U299">
            <v>859269.46</v>
          </cell>
          <cell r="V299">
            <v>1085414.3500000001</v>
          </cell>
          <cell r="W299">
            <v>1312455.3500000001</v>
          </cell>
          <cell r="X299">
            <v>1546761.04</v>
          </cell>
          <cell r="Y299">
            <v>100000</v>
          </cell>
          <cell r="Z299">
            <v>251868</v>
          </cell>
          <cell r="AA299">
            <v>575119.4</v>
          </cell>
          <cell r="AB299">
            <v>728337.9</v>
          </cell>
          <cell r="AC299">
            <v>782577.65</v>
          </cell>
          <cell r="AD299">
            <v>1149466.97</v>
          </cell>
          <cell r="AE299">
            <v>1425611.97</v>
          </cell>
          <cell r="AF299">
            <v>1732650.41</v>
          </cell>
          <cell r="AG299">
            <v>1986219.41</v>
          </cell>
          <cell r="AH299">
            <v>2254968.66</v>
          </cell>
          <cell r="AI299">
            <v>2373224.41</v>
          </cell>
          <cell r="AJ299">
            <v>2721565.66</v>
          </cell>
          <cell r="AK299">
            <v>230656</v>
          </cell>
          <cell r="AM299">
            <v>69593.5</v>
          </cell>
          <cell r="AN299">
            <v>0</v>
          </cell>
          <cell r="AO299">
            <v>126185.54999999999</v>
          </cell>
          <cell r="AP299">
            <v>43556.66</v>
          </cell>
          <cell r="AQ299">
            <v>45709.000000000029</v>
          </cell>
          <cell r="AR299">
            <v>175901</v>
          </cell>
          <cell r="AS299">
            <v>226263.74999999994</v>
          </cell>
          <cell r="AT299">
            <v>32738</v>
          </cell>
          <cell r="AU299">
            <v>139322</v>
          </cell>
          <cell r="AV299">
            <v>226144.89000000013</v>
          </cell>
          <cell r="AW299">
            <v>227041</v>
          </cell>
          <cell r="AX299">
            <v>234305.68999999994</v>
          </cell>
          <cell r="AY299">
            <v>100000</v>
          </cell>
          <cell r="AZ299">
            <v>151868</v>
          </cell>
          <cell r="BA299">
            <v>323251.40000000002</v>
          </cell>
          <cell r="BB299">
            <v>153218.5</v>
          </cell>
          <cell r="BC299">
            <v>54239.75</v>
          </cell>
          <cell r="BD299">
            <v>366889.31999999995</v>
          </cell>
          <cell r="BE299">
            <v>276145</v>
          </cell>
          <cell r="BF299">
            <v>307038.43999999994</v>
          </cell>
          <cell r="BG299">
            <v>253569</v>
          </cell>
          <cell r="BH299">
            <v>268749.25000000023</v>
          </cell>
          <cell r="BI299">
            <v>118255.75</v>
          </cell>
          <cell r="BJ299">
            <v>348341.25</v>
          </cell>
          <cell r="BK299">
            <v>230656</v>
          </cell>
        </row>
        <row r="300">
          <cell r="D300">
            <v>822602</v>
          </cell>
          <cell r="E300" t="str">
            <v>Printing &amp; Stationery</v>
          </cell>
          <cell r="F300">
            <v>855101000</v>
          </cell>
          <cell r="G300" t="str">
            <v>Supplies used - Gen</v>
          </cell>
          <cell r="I300" t="str">
            <v/>
          </cell>
          <cell r="K300" t="str">
            <v/>
          </cell>
          <cell r="M300">
            <v>358400</v>
          </cell>
          <cell r="N300">
            <v>370877</v>
          </cell>
          <cell r="O300">
            <v>396082</v>
          </cell>
          <cell r="P300">
            <v>448492.5</v>
          </cell>
          <cell r="Q300">
            <v>513753.24</v>
          </cell>
          <cell r="R300">
            <v>661177.17000000004</v>
          </cell>
          <cell r="S300">
            <v>794843.72</v>
          </cell>
          <cell r="T300">
            <v>897271.72</v>
          </cell>
          <cell r="U300">
            <v>1207239.0900000001</v>
          </cell>
          <cell r="V300">
            <v>1363902.16</v>
          </cell>
          <cell r="W300">
            <v>1452317.16</v>
          </cell>
          <cell r="X300">
            <v>1956717.16</v>
          </cell>
          <cell r="Y300">
            <v>97262</v>
          </cell>
          <cell r="Z300">
            <v>113393</v>
          </cell>
          <cell r="AA300">
            <v>173693</v>
          </cell>
          <cell r="AB300">
            <v>301036</v>
          </cell>
          <cell r="AC300">
            <v>454192</v>
          </cell>
          <cell r="AD300">
            <v>660243</v>
          </cell>
          <cell r="AE300">
            <v>870702</v>
          </cell>
          <cell r="AF300">
            <v>978157</v>
          </cell>
          <cell r="AG300">
            <v>1144834</v>
          </cell>
          <cell r="AH300">
            <v>1222182</v>
          </cell>
          <cell r="AI300">
            <v>1356530.4</v>
          </cell>
          <cell r="AJ300">
            <v>1983391.96</v>
          </cell>
          <cell r="AK300">
            <v>115787.6</v>
          </cell>
          <cell r="AM300">
            <v>358400</v>
          </cell>
          <cell r="AN300">
            <v>12477</v>
          </cell>
          <cell r="AO300">
            <v>25205</v>
          </cell>
          <cell r="AP300">
            <v>52410.5</v>
          </cell>
          <cell r="AQ300">
            <v>65260.739999999991</v>
          </cell>
          <cell r="AR300">
            <v>147423.93000000005</v>
          </cell>
          <cell r="AS300">
            <v>133666.54999999993</v>
          </cell>
          <cell r="AT300">
            <v>102428</v>
          </cell>
          <cell r="AU300">
            <v>309967.37000000011</v>
          </cell>
          <cell r="AV300">
            <v>156663.06999999983</v>
          </cell>
          <cell r="AW300">
            <v>88415</v>
          </cell>
          <cell r="AX300">
            <v>504400</v>
          </cell>
          <cell r="AY300">
            <v>97262</v>
          </cell>
          <cell r="AZ300">
            <v>16131</v>
          </cell>
          <cell r="BA300">
            <v>60300</v>
          </cell>
          <cell r="BB300">
            <v>127343</v>
          </cell>
          <cell r="BC300">
            <v>153156</v>
          </cell>
          <cell r="BD300">
            <v>206051</v>
          </cell>
          <cell r="BE300">
            <v>210459</v>
          </cell>
          <cell r="BF300">
            <v>107455</v>
          </cell>
          <cell r="BG300">
            <v>166677</v>
          </cell>
          <cell r="BH300">
            <v>77348</v>
          </cell>
          <cell r="BI300">
            <v>134348.39999999991</v>
          </cell>
          <cell r="BJ300">
            <v>626861.56000000006</v>
          </cell>
          <cell r="BK300">
            <v>115787.6</v>
          </cell>
        </row>
        <row r="301">
          <cell r="D301">
            <v>822603</v>
          </cell>
          <cell r="E301" t="str">
            <v>Photostat Printings</v>
          </cell>
          <cell r="F301">
            <v>855101000</v>
          </cell>
          <cell r="G301" t="str">
            <v>Supplies used - Gen</v>
          </cell>
          <cell r="I301" t="str">
            <v/>
          </cell>
          <cell r="K301" t="str">
            <v/>
          </cell>
          <cell r="M301">
            <v>11756</v>
          </cell>
          <cell r="N301">
            <v>12903</v>
          </cell>
          <cell r="O301">
            <v>22847</v>
          </cell>
          <cell r="P301">
            <v>28481</v>
          </cell>
          <cell r="Q301">
            <v>34252</v>
          </cell>
          <cell r="R301">
            <v>44676</v>
          </cell>
          <cell r="S301">
            <v>49571</v>
          </cell>
          <cell r="T301">
            <v>54073</v>
          </cell>
          <cell r="U301">
            <v>61750</v>
          </cell>
          <cell r="V301">
            <v>74247</v>
          </cell>
          <cell r="W301">
            <v>77367</v>
          </cell>
          <cell r="X301">
            <v>68186</v>
          </cell>
          <cell r="Y301">
            <v>0</v>
          </cell>
          <cell r="Z301">
            <v>6396</v>
          </cell>
          <cell r="AA301">
            <v>16044</v>
          </cell>
          <cell r="AB301">
            <v>22671</v>
          </cell>
          <cell r="AC301">
            <v>22801</v>
          </cell>
          <cell r="AD301">
            <v>11574</v>
          </cell>
          <cell r="AE301">
            <v>12434</v>
          </cell>
          <cell r="AF301">
            <v>22212</v>
          </cell>
          <cell r="AG301">
            <v>28648</v>
          </cell>
          <cell r="AH301">
            <v>46617</v>
          </cell>
          <cell r="AI301">
            <v>38342</v>
          </cell>
          <cell r="AJ301">
            <v>45179</v>
          </cell>
          <cell r="AK301">
            <v>3550</v>
          </cell>
          <cell r="AM301">
            <v>11756</v>
          </cell>
          <cell r="AN301">
            <v>1147</v>
          </cell>
          <cell r="AO301">
            <v>9944</v>
          </cell>
          <cell r="AP301">
            <v>5634</v>
          </cell>
          <cell r="AQ301">
            <v>5771</v>
          </cell>
          <cell r="AR301">
            <v>10424</v>
          </cell>
          <cell r="AS301">
            <v>4895</v>
          </cell>
          <cell r="AT301">
            <v>4502</v>
          </cell>
          <cell r="AU301">
            <v>7677</v>
          </cell>
          <cell r="AV301">
            <v>12497</v>
          </cell>
          <cell r="AW301">
            <v>3120</v>
          </cell>
          <cell r="AX301">
            <v>-9181</v>
          </cell>
          <cell r="AY301">
            <v>0</v>
          </cell>
          <cell r="AZ301">
            <v>6396</v>
          </cell>
          <cell r="BA301">
            <v>9648</v>
          </cell>
          <cell r="BB301">
            <v>6627</v>
          </cell>
          <cell r="BC301">
            <v>130</v>
          </cell>
          <cell r="BD301">
            <v>-11227</v>
          </cell>
          <cell r="BE301">
            <v>860</v>
          </cell>
          <cell r="BF301">
            <v>9778</v>
          </cell>
          <cell r="BG301">
            <v>6436</v>
          </cell>
          <cell r="BH301">
            <v>17969</v>
          </cell>
          <cell r="BI301">
            <v>-8275</v>
          </cell>
          <cell r="BJ301">
            <v>6837</v>
          </cell>
          <cell r="BK301">
            <v>3550</v>
          </cell>
        </row>
        <row r="302">
          <cell r="D302" t="str">
            <v>822701.WOOD</v>
          </cell>
          <cell r="E302" t="str">
            <v>Amort-Pallets-Wood</v>
          </cell>
          <cell r="F302">
            <v>840206000</v>
          </cell>
          <cell r="G302" t="str">
            <v>Pallet Expense</v>
          </cell>
          <cell r="I302" t="str">
            <v/>
          </cell>
          <cell r="K302" t="str">
            <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row>
        <row r="303">
          <cell r="D303">
            <v>823001</v>
          </cell>
          <cell r="E303" t="str">
            <v>Freight Charges</v>
          </cell>
          <cell r="F303">
            <v>845201000</v>
          </cell>
          <cell r="G303" t="str">
            <v>Freight, Demurrage,Etc</v>
          </cell>
          <cell r="I303" t="str">
            <v/>
          </cell>
          <cell r="K303" t="str">
            <v/>
          </cell>
          <cell r="M303">
            <v>1000000</v>
          </cell>
          <cell r="N303">
            <v>2187466</v>
          </cell>
          <cell r="O303">
            <v>9122781</v>
          </cell>
          <cell r="P303">
            <v>28356771</v>
          </cell>
          <cell r="Q303">
            <v>44018767</v>
          </cell>
          <cell r="R303">
            <v>66410609</v>
          </cell>
          <cell r="S303">
            <v>77185318</v>
          </cell>
          <cell r="T303">
            <v>92565643</v>
          </cell>
          <cell r="U303">
            <v>115676863</v>
          </cell>
          <cell r="V303">
            <v>130915051.3</v>
          </cell>
          <cell r="W303">
            <v>135966032.30000001</v>
          </cell>
          <cell r="X303">
            <v>141114007.30000001</v>
          </cell>
          <cell r="Y303">
            <v>4346358</v>
          </cell>
          <cell r="Z303">
            <v>15112398</v>
          </cell>
          <cell r="AA303">
            <v>35353063.149999999</v>
          </cell>
          <cell r="AB303">
            <v>64120207.649999999</v>
          </cell>
          <cell r="AC303">
            <v>99053019.879999995</v>
          </cell>
          <cell r="AD303">
            <v>134764994.31</v>
          </cell>
          <cell r="AE303">
            <v>160093273.31</v>
          </cell>
          <cell r="AF303">
            <v>181786237.31</v>
          </cell>
          <cell r="AG303">
            <v>215612531.31</v>
          </cell>
          <cell r="AH303">
            <v>235724864.81</v>
          </cell>
          <cell r="AI303">
            <v>247766863.81</v>
          </cell>
          <cell r="AJ303">
            <v>252805241.81</v>
          </cell>
          <cell r="AK303">
            <v>7303902</v>
          </cell>
          <cell r="AM303">
            <v>1000000</v>
          </cell>
          <cell r="AN303">
            <v>1187466</v>
          </cell>
          <cell r="AO303">
            <v>6935315</v>
          </cell>
          <cell r="AP303">
            <v>19233990</v>
          </cell>
          <cell r="AQ303">
            <v>15661996</v>
          </cell>
          <cell r="AR303">
            <v>22391842</v>
          </cell>
          <cell r="AS303">
            <v>10774709</v>
          </cell>
          <cell r="AT303">
            <v>15380325</v>
          </cell>
          <cell r="AU303">
            <v>23111220</v>
          </cell>
          <cell r="AV303">
            <v>15238188.299999997</v>
          </cell>
          <cell r="AW303">
            <v>5050981.0000000149</v>
          </cell>
          <cell r="AX303">
            <v>5147975</v>
          </cell>
          <cell r="AY303">
            <v>4346358</v>
          </cell>
          <cell r="AZ303">
            <v>10766040</v>
          </cell>
          <cell r="BA303">
            <v>20240665.149999999</v>
          </cell>
          <cell r="BB303">
            <v>28767144.5</v>
          </cell>
          <cell r="BC303">
            <v>34932812.229999997</v>
          </cell>
          <cell r="BD303">
            <v>35711974.430000007</v>
          </cell>
          <cell r="BE303">
            <v>25328279</v>
          </cell>
          <cell r="BF303">
            <v>21692964</v>
          </cell>
          <cell r="BG303">
            <v>33826294</v>
          </cell>
          <cell r="BH303">
            <v>20112333.5</v>
          </cell>
          <cell r="BI303">
            <v>12041999</v>
          </cell>
          <cell r="BJ303">
            <v>5038378</v>
          </cell>
          <cell r="BK303">
            <v>7303902</v>
          </cell>
        </row>
        <row r="304">
          <cell r="D304">
            <v>825001</v>
          </cell>
          <cell r="E304" t="str">
            <v>Scrap Tax</v>
          </cell>
          <cell r="G304" t="str">
            <v/>
          </cell>
          <cell r="I304" t="str">
            <v/>
          </cell>
          <cell r="K304" t="str">
            <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D305">
            <v>826001</v>
          </cell>
          <cell r="E305" t="str">
            <v>Miscellaneous</v>
          </cell>
          <cell r="F305">
            <v>885101000</v>
          </cell>
          <cell r="G305" t="str">
            <v>Miscellaneous Expenses</v>
          </cell>
          <cell r="I305" t="str">
            <v/>
          </cell>
          <cell r="K305" t="str">
            <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row>
        <row r="306">
          <cell r="D306">
            <v>827001</v>
          </cell>
          <cell r="E306" t="str">
            <v>Bad Debts</v>
          </cell>
          <cell r="F306">
            <v>865101000</v>
          </cell>
          <cell r="G306" t="str">
            <v>Prov for Dbtfl Acct</v>
          </cell>
          <cell r="H306">
            <v>8111511</v>
          </cell>
          <cell r="I306" t="str">
            <v>Finance</v>
          </cell>
          <cell r="J306" t="str">
            <v>A01</v>
          </cell>
          <cell r="K306" t="str">
            <v>Fin Mgt, Comp, Report'g &amp; Analysis</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5101200.41</v>
          </cell>
          <cell r="AI306">
            <v>5101200.41</v>
          </cell>
          <cell r="AJ306">
            <v>5101200.41</v>
          </cell>
          <cell r="AK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5101200.41</v>
          </cell>
          <cell r="BI306">
            <v>0</v>
          </cell>
          <cell r="BJ306">
            <v>0</v>
          </cell>
          <cell r="BK306">
            <v>0</v>
          </cell>
        </row>
        <row r="307">
          <cell r="D307" t="str">
            <v>843501.CRATE</v>
          </cell>
          <cell r="E307" t="str">
            <v>Container WD-CRATE</v>
          </cell>
          <cell r="F307">
            <v>875108801</v>
          </cell>
          <cell r="G307" t="str">
            <v>Amortization - Bottles &amp; Cases</v>
          </cell>
          <cell r="H307">
            <v>8111901</v>
          </cell>
          <cell r="I307" t="str">
            <v>Amortization &amp; Depreciation</v>
          </cell>
          <cell r="J307" t="str">
            <v>A18</v>
          </cell>
          <cell r="K307" t="str">
            <v>Manufacturing - bottling</v>
          </cell>
          <cell r="L307">
            <v>0</v>
          </cell>
          <cell r="M307">
            <v>1325975</v>
          </cell>
          <cell r="N307">
            <v>1527583</v>
          </cell>
          <cell r="O307">
            <v>1729191</v>
          </cell>
          <cell r="P307">
            <v>1850487</v>
          </cell>
          <cell r="Q307">
            <v>1971783</v>
          </cell>
          <cell r="R307">
            <v>2414327</v>
          </cell>
          <cell r="S307">
            <v>2615935</v>
          </cell>
          <cell r="T307">
            <v>2817543</v>
          </cell>
          <cell r="U307">
            <v>3019151</v>
          </cell>
          <cell r="V307">
            <v>3220759</v>
          </cell>
          <cell r="W307">
            <v>3422367</v>
          </cell>
          <cell r="X307">
            <v>3623975</v>
          </cell>
          <cell r="Y307">
            <v>201608</v>
          </cell>
          <cell r="Z307">
            <v>403216</v>
          </cell>
          <cell r="AA307">
            <v>604824</v>
          </cell>
          <cell r="AB307">
            <v>563840</v>
          </cell>
          <cell r="AC307">
            <v>644152</v>
          </cell>
          <cell r="AD307">
            <v>724464</v>
          </cell>
          <cell r="AE307">
            <v>804776</v>
          </cell>
          <cell r="AF307">
            <v>885088</v>
          </cell>
          <cell r="AG307">
            <v>965400</v>
          </cell>
          <cell r="AH307">
            <v>1045712</v>
          </cell>
          <cell r="AI307">
            <v>1126024</v>
          </cell>
          <cell r="AJ307">
            <v>1206336</v>
          </cell>
          <cell r="AK307">
            <v>80312</v>
          </cell>
          <cell r="AM307">
            <v>1325975</v>
          </cell>
          <cell r="AN307">
            <v>201608</v>
          </cell>
          <cell r="AO307">
            <v>201608</v>
          </cell>
          <cell r="AP307">
            <v>121296</v>
          </cell>
          <cell r="AQ307">
            <v>121296</v>
          </cell>
          <cell r="AR307">
            <v>442544</v>
          </cell>
          <cell r="AS307">
            <v>201608</v>
          </cell>
          <cell r="AT307">
            <v>201608</v>
          </cell>
          <cell r="AU307">
            <v>201608</v>
          </cell>
          <cell r="AV307">
            <v>201608</v>
          </cell>
          <cell r="AW307">
            <v>201608</v>
          </cell>
          <cell r="AX307">
            <v>201608</v>
          </cell>
          <cell r="AY307">
            <v>201608</v>
          </cell>
          <cell r="AZ307">
            <v>201608</v>
          </cell>
          <cell r="BA307">
            <v>201608</v>
          </cell>
          <cell r="BB307">
            <v>-40984</v>
          </cell>
          <cell r="BC307">
            <v>80312</v>
          </cell>
          <cell r="BD307">
            <v>80312</v>
          </cell>
          <cell r="BE307">
            <v>80312</v>
          </cell>
          <cell r="BF307">
            <v>80312</v>
          </cell>
          <cell r="BG307">
            <v>80312</v>
          </cell>
          <cell r="BH307">
            <v>80312</v>
          </cell>
          <cell r="BI307">
            <v>80312</v>
          </cell>
          <cell r="BJ307">
            <v>80312</v>
          </cell>
          <cell r="BK307">
            <v>80312</v>
          </cell>
        </row>
        <row r="308">
          <cell r="D308" t="str">
            <v>843501.250ML</v>
          </cell>
          <cell r="E308" t="str">
            <v>Container WD-250</v>
          </cell>
          <cell r="F308">
            <v>875108801</v>
          </cell>
          <cell r="G308" t="str">
            <v>Amortization - Bottles &amp; Cases</v>
          </cell>
          <cell r="H308">
            <v>8111901</v>
          </cell>
          <cell r="I308" t="str">
            <v>Amortization &amp; Depreciation</v>
          </cell>
          <cell r="J308" t="str">
            <v>A18</v>
          </cell>
          <cell r="K308" t="str">
            <v>Manufacturing - bottling</v>
          </cell>
          <cell r="L308">
            <v>0</v>
          </cell>
          <cell r="M308">
            <v>80312</v>
          </cell>
          <cell r="N308">
            <v>1284991</v>
          </cell>
          <cell r="O308">
            <v>2489670</v>
          </cell>
          <cell r="P308">
            <v>3470925</v>
          </cell>
          <cell r="Q308">
            <v>5059652</v>
          </cell>
          <cell r="R308">
            <v>6023395</v>
          </cell>
          <cell r="S308">
            <v>7228075</v>
          </cell>
          <cell r="T308">
            <v>8432754</v>
          </cell>
          <cell r="U308">
            <v>9637433</v>
          </cell>
          <cell r="V308">
            <v>10842112</v>
          </cell>
          <cell r="W308">
            <v>12046791</v>
          </cell>
          <cell r="X308">
            <v>13251470</v>
          </cell>
          <cell r="Y308">
            <v>1204679</v>
          </cell>
          <cell r="Z308">
            <v>2409358</v>
          </cell>
          <cell r="AA308">
            <v>3614037</v>
          </cell>
          <cell r="AB308">
            <v>4514980</v>
          </cell>
          <cell r="AC308">
            <v>6023395</v>
          </cell>
          <cell r="AD308">
            <v>7228074</v>
          </cell>
          <cell r="AE308">
            <v>8432754</v>
          </cell>
          <cell r="AF308">
            <v>9637433</v>
          </cell>
          <cell r="AG308">
            <v>10842112</v>
          </cell>
          <cell r="AH308">
            <v>12046791</v>
          </cell>
          <cell r="AI308">
            <v>13251470</v>
          </cell>
          <cell r="AJ308">
            <v>14456149</v>
          </cell>
          <cell r="AK308">
            <v>1204679</v>
          </cell>
          <cell r="AM308">
            <v>80312</v>
          </cell>
          <cell r="AN308">
            <v>1204679</v>
          </cell>
          <cell r="AO308">
            <v>1204679</v>
          </cell>
          <cell r="AP308">
            <v>981255</v>
          </cell>
          <cell r="AQ308">
            <v>1588727</v>
          </cell>
          <cell r="AR308">
            <v>963743</v>
          </cell>
          <cell r="AS308">
            <v>1204680</v>
          </cell>
          <cell r="AT308">
            <v>1204679</v>
          </cell>
          <cell r="AU308">
            <v>1204679</v>
          </cell>
          <cell r="AV308">
            <v>1204679</v>
          </cell>
          <cell r="AW308">
            <v>1204679</v>
          </cell>
          <cell r="AX308">
            <v>1204679</v>
          </cell>
          <cell r="AY308">
            <v>1204679</v>
          </cell>
          <cell r="AZ308">
            <v>1204679</v>
          </cell>
          <cell r="BA308">
            <v>1204679</v>
          </cell>
          <cell r="BB308">
            <v>900943</v>
          </cell>
          <cell r="BC308">
            <v>1508415</v>
          </cell>
          <cell r="BD308">
            <v>1204679</v>
          </cell>
          <cell r="BE308">
            <v>1204680</v>
          </cell>
          <cell r="BF308">
            <v>1204679</v>
          </cell>
          <cell r="BG308">
            <v>1204679</v>
          </cell>
          <cell r="BH308">
            <v>1204679</v>
          </cell>
          <cell r="BI308">
            <v>1204679</v>
          </cell>
          <cell r="BJ308">
            <v>1204679</v>
          </cell>
          <cell r="BK308">
            <v>1204679</v>
          </cell>
        </row>
        <row r="309">
          <cell r="D309" t="str">
            <v>845101.MGMT</v>
          </cell>
          <cell r="E309" t="str">
            <v>Royalties &amp; Tech Fees</v>
          </cell>
          <cell r="F309">
            <v>0</v>
          </cell>
          <cell r="G309" t="str">
            <v/>
          </cell>
          <cell r="H309">
            <v>0</v>
          </cell>
          <cell r="I309" t="str">
            <v/>
          </cell>
          <cell r="J309">
            <v>0</v>
          </cell>
          <cell r="K309" t="str">
            <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D310" t="str">
            <v>846001.CRATE</v>
          </cell>
          <cell r="E310" t="str">
            <v>Container Break-Ship</v>
          </cell>
          <cell r="F310">
            <v>840401000</v>
          </cell>
          <cell r="G310" t="str">
            <v>Return Cont Breakage</v>
          </cell>
          <cell r="I310" t="str">
            <v/>
          </cell>
          <cell r="K310" t="str">
            <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row>
        <row r="311">
          <cell r="D311" t="str">
            <v>846001.FILLED</v>
          </cell>
          <cell r="E311" t="str">
            <v>Container Break-Ship</v>
          </cell>
          <cell r="F311">
            <v>880201000</v>
          </cell>
          <cell r="G311" t="str">
            <v>Inventory Losses</v>
          </cell>
          <cell r="I311" t="str">
            <v/>
          </cell>
          <cell r="K311" t="str">
            <v/>
          </cell>
          <cell r="M311">
            <v>-112637.98</v>
          </cell>
          <cell r="N311">
            <v>-104223.98</v>
          </cell>
          <cell r="O311">
            <v>447379.02</v>
          </cell>
          <cell r="P311">
            <v>1143846.3400000001</v>
          </cell>
          <cell r="Q311">
            <v>1598564.34</v>
          </cell>
          <cell r="R311">
            <v>2124167.34</v>
          </cell>
          <cell r="S311">
            <v>4368093.7</v>
          </cell>
          <cell r="T311">
            <v>6176192.7400000002</v>
          </cell>
          <cell r="U311">
            <v>8114183.2300000004</v>
          </cell>
          <cell r="V311">
            <v>9893668.8300000001</v>
          </cell>
          <cell r="W311">
            <v>11384738.35</v>
          </cell>
          <cell r="X311">
            <v>17812685.780000001</v>
          </cell>
          <cell r="Y311">
            <v>355180.57</v>
          </cell>
          <cell r="Z311">
            <v>999665.49</v>
          </cell>
          <cell r="AA311">
            <v>2204861.9</v>
          </cell>
          <cell r="AB311">
            <v>3530189.35</v>
          </cell>
          <cell r="AC311">
            <v>5595091.6200000001</v>
          </cell>
          <cell r="AD311">
            <v>7508644.5099999998</v>
          </cell>
          <cell r="AE311">
            <v>16163223.539999999</v>
          </cell>
          <cell r="AF311">
            <v>18095766.32</v>
          </cell>
          <cell r="AG311">
            <v>19976122.620000001</v>
          </cell>
          <cell r="AH311">
            <v>21786557.620000001</v>
          </cell>
          <cell r="AI311">
            <v>26598323.989999998</v>
          </cell>
          <cell r="AJ311">
            <v>34307777.859999999</v>
          </cell>
          <cell r="AK311">
            <v>818419.8</v>
          </cell>
          <cell r="AM311">
            <v>-112637.98</v>
          </cell>
          <cell r="AN311">
            <v>8414</v>
          </cell>
          <cell r="AO311">
            <v>551603</v>
          </cell>
          <cell r="AP311">
            <v>696467.32000000007</v>
          </cell>
          <cell r="AQ311">
            <v>454718</v>
          </cell>
          <cell r="AR311">
            <v>525602.99999999977</v>
          </cell>
          <cell r="AS311">
            <v>2243926.3600000003</v>
          </cell>
          <cell r="AT311">
            <v>1808099.04</v>
          </cell>
          <cell r="AU311">
            <v>1937990.4900000002</v>
          </cell>
          <cell r="AV311">
            <v>1779485.5999999996</v>
          </cell>
          <cell r="AW311">
            <v>1491069.5199999996</v>
          </cell>
          <cell r="AX311">
            <v>6427947.4300000016</v>
          </cell>
          <cell r="AY311">
            <v>355180.57</v>
          </cell>
          <cell r="AZ311">
            <v>644484.91999999993</v>
          </cell>
          <cell r="BA311">
            <v>1205196.4099999999</v>
          </cell>
          <cell r="BB311">
            <v>1325327.4500000002</v>
          </cell>
          <cell r="BC311">
            <v>2064902.27</v>
          </cell>
          <cell r="BD311">
            <v>1913552.8899999997</v>
          </cell>
          <cell r="BE311">
            <v>8654579.0299999993</v>
          </cell>
          <cell r="BF311">
            <v>1932542.7800000012</v>
          </cell>
          <cell r="BG311">
            <v>1880356.3000000007</v>
          </cell>
          <cell r="BH311">
            <v>1810435</v>
          </cell>
          <cell r="BI311">
            <v>4811766.3699999973</v>
          </cell>
          <cell r="BJ311">
            <v>7709453.870000001</v>
          </cell>
          <cell r="BK311">
            <v>818419.8</v>
          </cell>
        </row>
        <row r="312">
          <cell r="D312" t="str">
            <v>846001.PLANT</v>
          </cell>
          <cell r="E312" t="str">
            <v xml:space="preserve">Container Break-Plant                   </v>
          </cell>
          <cell r="F312">
            <v>840401000</v>
          </cell>
          <cell r="G312" t="str">
            <v>Return Cont Breakage</v>
          </cell>
          <cell r="I312" t="str">
            <v/>
          </cell>
          <cell r="K312" t="str">
            <v/>
          </cell>
          <cell r="M312">
            <v>-18120</v>
          </cell>
          <cell r="N312">
            <v>-45510</v>
          </cell>
          <cell r="O312">
            <v>-295710</v>
          </cell>
          <cell r="P312">
            <v>-882360</v>
          </cell>
          <cell r="Q312">
            <v>-1437120</v>
          </cell>
          <cell r="R312">
            <v>-2533755</v>
          </cell>
          <cell r="S312">
            <v>-3160800</v>
          </cell>
          <cell r="T312">
            <v>-4506915</v>
          </cell>
          <cell r="U312">
            <v>-7032420</v>
          </cell>
          <cell r="V312">
            <v>-7679775</v>
          </cell>
          <cell r="W312">
            <v>-8136360</v>
          </cell>
          <cell r="X312">
            <v>-8938440</v>
          </cell>
          <cell r="Y312">
            <v>-328680</v>
          </cell>
          <cell r="Z312">
            <v>-716865</v>
          </cell>
          <cell r="AA312">
            <v>-1739265</v>
          </cell>
          <cell r="AB312">
            <v>-2238225</v>
          </cell>
          <cell r="AC312">
            <v>-2745105</v>
          </cell>
          <cell r="AD312">
            <v>-3378705</v>
          </cell>
          <cell r="AE312">
            <v>-3824385</v>
          </cell>
          <cell r="AF312">
            <v>-4257465</v>
          </cell>
          <cell r="AG312">
            <v>-5277345</v>
          </cell>
          <cell r="AH312">
            <v>-5936865</v>
          </cell>
          <cell r="AI312">
            <v>-7204065</v>
          </cell>
          <cell r="AJ312">
            <v>-7989225</v>
          </cell>
          <cell r="AK312">
            <v>0</v>
          </cell>
          <cell r="AM312">
            <v>-18120</v>
          </cell>
          <cell r="AN312">
            <v>-27390</v>
          </cell>
          <cell r="AO312">
            <v>-250200</v>
          </cell>
          <cell r="AP312">
            <v>-586650</v>
          </cell>
          <cell r="AQ312">
            <v>-554760</v>
          </cell>
          <cell r="AR312">
            <v>-1096635</v>
          </cell>
          <cell r="AS312">
            <v>-627045</v>
          </cell>
          <cell r="AT312">
            <v>-1346115</v>
          </cell>
          <cell r="AU312">
            <v>-2525505</v>
          </cell>
          <cell r="AV312">
            <v>-647355</v>
          </cell>
          <cell r="AW312">
            <v>-456585</v>
          </cell>
          <cell r="AX312">
            <v>-802080</v>
          </cell>
          <cell r="AY312">
            <v>-328680</v>
          </cell>
          <cell r="AZ312">
            <v>-388185</v>
          </cell>
          <cell r="BA312">
            <v>-1022400</v>
          </cell>
          <cell r="BB312">
            <v>-498960</v>
          </cell>
          <cell r="BC312">
            <v>-506880</v>
          </cell>
          <cell r="BD312">
            <v>-633600</v>
          </cell>
          <cell r="BE312">
            <v>-445680</v>
          </cell>
          <cell r="BF312">
            <v>-433080</v>
          </cell>
          <cell r="BG312">
            <v>-1019880</v>
          </cell>
          <cell r="BH312">
            <v>-659520</v>
          </cell>
          <cell r="BI312">
            <v>-1267200</v>
          </cell>
          <cell r="BJ312">
            <v>-785160</v>
          </cell>
          <cell r="BK312">
            <v>0</v>
          </cell>
        </row>
        <row r="313">
          <cell r="D313" t="str">
            <v>846001.SHIP</v>
          </cell>
          <cell r="E313" t="str">
            <v>Container Break-Ship</v>
          </cell>
          <cell r="F313">
            <v>840401000</v>
          </cell>
          <cell r="G313" t="str">
            <v>Return Cont Breakage</v>
          </cell>
          <cell r="I313" t="str">
            <v/>
          </cell>
          <cell r="K313" t="str">
            <v/>
          </cell>
          <cell r="M313">
            <v>18120</v>
          </cell>
          <cell r="N313">
            <v>45510</v>
          </cell>
          <cell r="O313">
            <v>295710</v>
          </cell>
          <cell r="P313">
            <v>882360</v>
          </cell>
          <cell r="Q313">
            <v>1437120</v>
          </cell>
          <cell r="R313">
            <v>2533755</v>
          </cell>
          <cell r="S313">
            <v>3160800</v>
          </cell>
          <cell r="T313">
            <v>4506915</v>
          </cell>
          <cell r="U313">
            <v>7032420</v>
          </cell>
          <cell r="V313">
            <v>7679775</v>
          </cell>
          <cell r="W313">
            <v>8136360</v>
          </cell>
          <cell r="X313">
            <v>8938440</v>
          </cell>
          <cell r="Y313">
            <v>328680</v>
          </cell>
          <cell r="Z313">
            <v>716865</v>
          </cell>
          <cell r="AA313">
            <v>1739265</v>
          </cell>
          <cell r="AB313">
            <v>2238225</v>
          </cell>
          <cell r="AC313">
            <v>2745105</v>
          </cell>
          <cell r="AD313">
            <v>3378705</v>
          </cell>
          <cell r="AE313">
            <v>3824385</v>
          </cell>
          <cell r="AF313">
            <v>4257465</v>
          </cell>
          <cell r="AG313">
            <v>5277345</v>
          </cell>
          <cell r="AH313">
            <v>5936865</v>
          </cell>
          <cell r="AI313">
            <v>7204065</v>
          </cell>
          <cell r="AJ313">
            <v>7989225</v>
          </cell>
          <cell r="AK313">
            <v>0</v>
          </cell>
          <cell r="AM313">
            <v>18120</v>
          </cell>
          <cell r="AN313">
            <v>27390</v>
          </cell>
          <cell r="AO313">
            <v>250200</v>
          </cell>
          <cell r="AP313">
            <v>586650</v>
          </cell>
          <cell r="AQ313">
            <v>554760</v>
          </cell>
          <cell r="AR313">
            <v>1096635</v>
          </cell>
          <cell r="AS313">
            <v>627045</v>
          </cell>
          <cell r="AT313">
            <v>1346115</v>
          </cell>
          <cell r="AU313">
            <v>2525505</v>
          </cell>
          <cell r="AV313">
            <v>647355</v>
          </cell>
          <cell r="AW313">
            <v>456585</v>
          </cell>
          <cell r="AX313">
            <v>802080</v>
          </cell>
          <cell r="AY313">
            <v>328680</v>
          </cell>
          <cell r="AZ313">
            <v>388185</v>
          </cell>
          <cell r="BA313">
            <v>1022400</v>
          </cell>
          <cell r="BB313">
            <v>498960</v>
          </cell>
          <cell r="BC313">
            <v>506880</v>
          </cell>
          <cell r="BD313">
            <v>633600</v>
          </cell>
          <cell r="BE313">
            <v>445680</v>
          </cell>
          <cell r="BF313">
            <v>433080</v>
          </cell>
          <cell r="BG313">
            <v>1019880</v>
          </cell>
          <cell r="BH313">
            <v>659520</v>
          </cell>
          <cell r="BI313">
            <v>1267200</v>
          </cell>
          <cell r="BJ313">
            <v>785160</v>
          </cell>
          <cell r="BK313">
            <v>0</v>
          </cell>
        </row>
        <row r="314">
          <cell r="D314" t="str">
            <v>846001.UNLOAD</v>
          </cell>
          <cell r="E314" t="str">
            <v>Container Break-Ship</v>
          </cell>
          <cell r="F314">
            <v>840401000</v>
          </cell>
          <cell r="G314" t="str">
            <v>Return Cont Breakage</v>
          </cell>
          <cell r="I314" t="str">
            <v/>
          </cell>
          <cell r="K314" t="str">
            <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D315">
            <v>848601</v>
          </cell>
          <cell r="E315" t="str">
            <v>Depreciation Expenses- Bottle</v>
          </cell>
          <cell r="F315">
            <v>875108000</v>
          </cell>
          <cell r="G315" t="str">
            <v>Depreciation</v>
          </cell>
          <cell r="H315">
            <v>8111901</v>
          </cell>
          <cell r="I315" t="str">
            <v>Amortization &amp; Depreciation</v>
          </cell>
          <cell r="J315" t="str">
            <v>A18</v>
          </cell>
          <cell r="K315" t="str">
            <v>Manufacturing - bottling</v>
          </cell>
          <cell r="L315">
            <v>0</v>
          </cell>
          <cell r="M315">
            <v>3970440.73</v>
          </cell>
          <cell r="N315">
            <v>7940881.46</v>
          </cell>
          <cell r="O315">
            <v>12353592.93</v>
          </cell>
          <cell r="P315">
            <v>19287975.82</v>
          </cell>
          <cell r="Q315">
            <v>22667972.199999999</v>
          </cell>
          <cell r="R315">
            <v>27895359.43</v>
          </cell>
          <cell r="S315">
            <v>33122746.649999999</v>
          </cell>
          <cell r="T315">
            <v>38226654.689999998</v>
          </cell>
          <cell r="U315">
            <v>43919715.079999998</v>
          </cell>
          <cell r="V315">
            <v>49612775.469999999</v>
          </cell>
          <cell r="W315">
            <v>55167346.859999999</v>
          </cell>
          <cell r="X315">
            <v>59139425.030000001</v>
          </cell>
          <cell r="Y315">
            <v>4353900.59</v>
          </cell>
          <cell r="Z315">
            <v>9404453.4700000007</v>
          </cell>
          <cell r="AA315">
            <v>12874525.33</v>
          </cell>
          <cell r="AB315">
            <v>17205575.210000001</v>
          </cell>
          <cell r="AC315">
            <v>22879203.379999999</v>
          </cell>
          <cell r="AD315">
            <v>28670776.640000001</v>
          </cell>
          <cell r="AE315">
            <v>34482281.119999997</v>
          </cell>
          <cell r="AF315">
            <v>40293785.600000001</v>
          </cell>
          <cell r="AG315">
            <v>46105290.079999998</v>
          </cell>
          <cell r="AH315">
            <v>51923057.520000003</v>
          </cell>
          <cell r="AI315">
            <v>57740824.960000001</v>
          </cell>
          <cell r="AJ315">
            <v>63955422.079999998</v>
          </cell>
          <cell r="AK315">
            <v>6217502.8300000001</v>
          </cell>
          <cell r="AM315">
            <v>3970440.73</v>
          </cell>
          <cell r="AN315">
            <v>3970440.73</v>
          </cell>
          <cell r="AO315">
            <v>4412711.47</v>
          </cell>
          <cell r="AP315">
            <v>6934382.8900000006</v>
          </cell>
          <cell r="AQ315">
            <v>3379996.379999999</v>
          </cell>
          <cell r="AR315">
            <v>5227387.2300000004</v>
          </cell>
          <cell r="AS315">
            <v>5227387.2199999988</v>
          </cell>
          <cell r="AT315">
            <v>5103908.0399999991</v>
          </cell>
          <cell r="AU315">
            <v>5693060.3900000006</v>
          </cell>
          <cell r="AV315">
            <v>5693060.3900000006</v>
          </cell>
          <cell r="AW315">
            <v>5554571.3900000006</v>
          </cell>
          <cell r="AX315">
            <v>3972078.1700000018</v>
          </cell>
          <cell r="AY315">
            <v>4353900.59</v>
          </cell>
          <cell r="AZ315">
            <v>5050552.8800000008</v>
          </cell>
          <cell r="BA315">
            <v>3470071.8599999994</v>
          </cell>
          <cell r="BB315">
            <v>4331049.8800000008</v>
          </cell>
          <cell r="BC315">
            <v>5673628.1699999981</v>
          </cell>
          <cell r="BD315">
            <v>5791573.2600000016</v>
          </cell>
          <cell r="BE315">
            <v>5811504.4799999967</v>
          </cell>
          <cell r="BF315">
            <v>5811504.4800000042</v>
          </cell>
          <cell r="BG315">
            <v>5811504.4799999967</v>
          </cell>
          <cell r="BH315">
            <v>5817767.4400000051</v>
          </cell>
          <cell r="BI315">
            <v>5817767.4399999976</v>
          </cell>
          <cell r="BJ315">
            <v>6214597.1199999973</v>
          </cell>
          <cell r="BK315">
            <v>6217502.8300000001</v>
          </cell>
        </row>
        <row r="316">
          <cell r="D316">
            <v>848602</v>
          </cell>
          <cell r="E316" t="str">
            <v>Depreciation Expenses-Shell</v>
          </cell>
          <cell r="F316">
            <v>875108000</v>
          </cell>
          <cell r="G316" t="str">
            <v>Depreciation</v>
          </cell>
          <cell r="H316">
            <v>8111901</v>
          </cell>
          <cell r="I316" t="str">
            <v>Amortization &amp; Depreciation</v>
          </cell>
          <cell r="J316" t="str">
            <v>A18</v>
          </cell>
          <cell r="K316" t="str">
            <v>Manufacturing - bottling</v>
          </cell>
          <cell r="L316">
            <v>0</v>
          </cell>
          <cell r="M316">
            <v>2044250.84</v>
          </cell>
          <cell r="N316">
            <v>4078746.16</v>
          </cell>
          <cell r="O316">
            <v>6332206.3799999999</v>
          </cell>
          <cell r="P316">
            <v>8659801.4700000007</v>
          </cell>
          <cell r="Q316">
            <v>11156266.16</v>
          </cell>
          <cell r="R316">
            <v>13652730.85</v>
          </cell>
          <cell r="S316">
            <v>15760817.52</v>
          </cell>
          <cell r="T316">
            <v>18184085.550000001</v>
          </cell>
          <cell r="U316">
            <v>20607653.579999998</v>
          </cell>
          <cell r="V316">
            <v>23031221.609999999</v>
          </cell>
          <cell r="W316">
            <v>25454789.640000001</v>
          </cell>
          <cell r="X316">
            <v>28038115.23</v>
          </cell>
          <cell r="Y316">
            <v>2894370.28</v>
          </cell>
          <cell r="Z316">
            <v>5181344.2699999996</v>
          </cell>
          <cell r="AA316">
            <v>7533083.4100000001</v>
          </cell>
          <cell r="AB316">
            <v>9884822.5500000007</v>
          </cell>
          <cell r="AC316">
            <v>12301518.189999999</v>
          </cell>
          <cell r="AD316">
            <v>15061510.6</v>
          </cell>
          <cell r="AE316">
            <v>17884178.34</v>
          </cell>
          <cell r="AF316">
            <v>20706846.079999998</v>
          </cell>
          <cell r="AG316">
            <v>23539899.989999998</v>
          </cell>
          <cell r="AH316">
            <v>26372953.899999999</v>
          </cell>
          <cell r="AI316">
            <v>29177100.780000001</v>
          </cell>
          <cell r="AJ316">
            <v>31731298.73</v>
          </cell>
          <cell r="AK316">
            <v>2554197.9500000002</v>
          </cell>
          <cell r="AM316">
            <v>2044250.84</v>
          </cell>
          <cell r="AN316">
            <v>2034495.32</v>
          </cell>
          <cell r="AO316">
            <v>2253460.2199999997</v>
          </cell>
          <cell r="AP316">
            <v>2327595.0900000008</v>
          </cell>
          <cell r="AQ316">
            <v>2496464.6899999995</v>
          </cell>
          <cell r="AR316">
            <v>2496464.6899999995</v>
          </cell>
          <cell r="AS316">
            <v>2108086.67</v>
          </cell>
          <cell r="AT316">
            <v>2423268.0300000012</v>
          </cell>
          <cell r="AU316">
            <v>2423568.0299999975</v>
          </cell>
          <cell r="AV316">
            <v>2423568.0300000012</v>
          </cell>
          <cell r="AW316">
            <v>2423568.0300000012</v>
          </cell>
          <cell r="AX316">
            <v>2583325.59</v>
          </cell>
          <cell r="AY316">
            <v>2894370.28</v>
          </cell>
          <cell r="AZ316">
            <v>2286973.9899999998</v>
          </cell>
          <cell r="BA316">
            <v>2351739.1400000006</v>
          </cell>
          <cell r="BB316">
            <v>2351739.1400000006</v>
          </cell>
          <cell r="BC316">
            <v>2416695.6399999987</v>
          </cell>
          <cell r="BD316">
            <v>2759992.41</v>
          </cell>
          <cell r="BE316">
            <v>2822667.74</v>
          </cell>
          <cell r="BF316">
            <v>2822667.7399999984</v>
          </cell>
          <cell r="BG316">
            <v>2833053.91</v>
          </cell>
          <cell r="BH316">
            <v>2833053.91</v>
          </cell>
          <cell r="BI316">
            <v>2804146.8800000027</v>
          </cell>
          <cell r="BJ316">
            <v>2554197.9499999993</v>
          </cell>
          <cell r="BK316">
            <v>2554197.9500000002</v>
          </cell>
        </row>
        <row r="317">
          <cell r="D317">
            <v>848603</v>
          </cell>
          <cell r="E317" t="str">
            <v>Depr-Wooden pallets</v>
          </cell>
          <cell r="F317">
            <v>875108000</v>
          </cell>
          <cell r="G317" t="str">
            <v>Depreciation</v>
          </cell>
          <cell r="H317">
            <v>8111901</v>
          </cell>
          <cell r="I317" t="str">
            <v>Amortization &amp; Depreciation</v>
          </cell>
          <cell r="J317" t="str">
            <v>A18</v>
          </cell>
          <cell r="K317" t="str">
            <v>Manufacturing - bottling</v>
          </cell>
          <cell r="L317">
            <v>0</v>
          </cell>
          <cell r="M317">
            <v>183337</v>
          </cell>
          <cell r="N317">
            <v>366674</v>
          </cell>
          <cell r="O317">
            <v>535507</v>
          </cell>
          <cell r="P317">
            <v>699255</v>
          </cell>
          <cell r="Q317">
            <v>865170</v>
          </cell>
          <cell r="R317">
            <v>1052086</v>
          </cell>
          <cell r="S317">
            <v>1154961</v>
          </cell>
          <cell r="T317">
            <v>1388960</v>
          </cell>
          <cell r="U317">
            <v>1622959</v>
          </cell>
          <cell r="V317">
            <v>1856961</v>
          </cell>
          <cell r="W317">
            <v>2074191</v>
          </cell>
          <cell r="X317">
            <v>3372382.61</v>
          </cell>
          <cell r="Y317">
            <v>369815</v>
          </cell>
          <cell r="Z317">
            <v>836505</v>
          </cell>
          <cell r="AA317">
            <v>1341945</v>
          </cell>
          <cell r="AB317">
            <v>1906262.7</v>
          </cell>
          <cell r="AC317">
            <v>2528203.6</v>
          </cell>
          <cell r="AD317">
            <v>3208269.5</v>
          </cell>
          <cell r="AE317">
            <v>3927085.4</v>
          </cell>
          <cell r="AF317">
            <v>4704026.3</v>
          </cell>
          <cell r="AG317">
            <v>5503051.2000000002</v>
          </cell>
          <cell r="AH317">
            <v>6337344.3499999996</v>
          </cell>
          <cell r="AI317">
            <v>7159332.2000000002</v>
          </cell>
          <cell r="AJ317">
            <v>7981320.0499999998</v>
          </cell>
          <cell r="AK317">
            <v>880114</v>
          </cell>
          <cell r="AM317">
            <v>183337</v>
          </cell>
          <cell r="AN317">
            <v>183337</v>
          </cell>
          <cell r="AO317">
            <v>168833</v>
          </cell>
          <cell r="AP317">
            <v>163748</v>
          </cell>
          <cell r="AQ317">
            <v>165915</v>
          </cell>
          <cell r="AR317">
            <v>186916</v>
          </cell>
          <cell r="AS317">
            <v>102875</v>
          </cell>
          <cell r="AT317">
            <v>233999</v>
          </cell>
          <cell r="AU317">
            <v>233999</v>
          </cell>
          <cell r="AV317">
            <v>234002</v>
          </cell>
          <cell r="AW317">
            <v>217230</v>
          </cell>
          <cell r="AX317">
            <v>1298191.6099999999</v>
          </cell>
          <cell r="AY317">
            <v>369815</v>
          </cell>
          <cell r="AZ317">
            <v>466690</v>
          </cell>
          <cell r="BA317">
            <v>505440</v>
          </cell>
          <cell r="BB317">
            <v>564317.69999999995</v>
          </cell>
          <cell r="BC317">
            <v>621940.90000000014</v>
          </cell>
          <cell r="BD317">
            <v>680065.89999999991</v>
          </cell>
          <cell r="BE317">
            <v>718815.89999999991</v>
          </cell>
          <cell r="BF317">
            <v>776940.89999999991</v>
          </cell>
          <cell r="BG317">
            <v>799024.90000000037</v>
          </cell>
          <cell r="BH317">
            <v>834293.14999999944</v>
          </cell>
          <cell r="BI317">
            <v>821987.85000000056</v>
          </cell>
          <cell r="BJ317">
            <v>821987.84999999963</v>
          </cell>
          <cell r="BK317">
            <v>880114</v>
          </cell>
        </row>
        <row r="318">
          <cell r="D318">
            <v>848503</v>
          </cell>
          <cell r="E318" t="str">
            <v>Depr-Building</v>
          </cell>
          <cell r="F318">
            <v>875108000</v>
          </cell>
          <cell r="G318" t="str">
            <v>Depreciation</v>
          </cell>
          <cell r="H318">
            <v>8111901</v>
          </cell>
          <cell r="I318" t="str">
            <v>Amortization &amp; Depreciation</v>
          </cell>
          <cell r="J318" t="str">
            <v>A18</v>
          </cell>
          <cell r="K318" t="str">
            <v>Manufacturing - bottling</v>
          </cell>
          <cell r="L318">
            <v>0</v>
          </cell>
          <cell r="M318">
            <v>47996</v>
          </cell>
          <cell r="N318">
            <v>96014</v>
          </cell>
          <cell r="O318">
            <v>144035</v>
          </cell>
          <cell r="P318">
            <v>192054</v>
          </cell>
          <cell r="Q318">
            <v>240076</v>
          </cell>
          <cell r="R318">
            <v>288098</v>
          </cell>
          <cell r="S318">
            <v>336119</v>
          </cell>
          <cell r="T318">
            <v>1021891.79</v>
          </cell>
          <cell r="U318">
            <v>1709273.58</v>
          </cell>
          <cell r="V318">
            <v>2396655.37</v>
          </cell>
          <cell r="W318">
            <v>3084035.16</v>
          </cell>
          <cell r="X318">
            <v>4536325.34</v>
          </cell>
          <cell r="Y318">
            <v>840362.67</v>
          </cell>
          <cell r="Z318">
            <v>1680708</v>
          </cell>
          <cell r="AA318">
            <v>2521078</v>
          </cell>
          <cell r="AB318">
            <v>3428953</v>
          </cell>
          <cell r="AC318">
            <v>4336828</v>
          </cell>
          <cell r="AD318">
            <v>5244709</v>
          </cell>
          <cell r="AE318">
            <v>6152585</v>
          </cell>
          <cell r="AF318">
            <v>7060460</v>
          </cell>
          <cell r="AG318">
            <v>8086770</v>
          </cell>
          <cell r="AH318">
            <v>8736446</v>
          </cell>
          <cell r="AI318">
            <v>9553339</v>
          </cell>
          <cell r="AJ318">
            <v>10493313</v>
          </cell>
          <cell r="AK318">
            <v>940066</v>
          </cell>
          <cell r="AM318">
            <v>47996</v>
          </cell>
          <cell r="AN318">
            <v>48018</v>
          </cell>
          <cell r="AO318">
            <v>48021</v>
          </cell>
          <cell r="AP318">
            <v>48019</v>
          </cell>
          <cell r="AQ318">
            <v>48022</v>
          </cell>
          <cell r="AR318">
            <v>48022</v>
          </cell>
          <cell r="AS318">
            <v>48021</v>
          </cell>
          <cell r="AT318">
            <v>685772.79</v>
          </cell>
          <cell r="AU318">
            <v>687381.79</v>
          </cell>
          <cell r="AV318">
            <v>687381.79</v>
          </cell>
          <cell r="AW318">
            <v>687379.79</v>
          </cell>
          <cell r="AX318">
            <v>1452290.1799999997</v>
          </cell>
          <cell r="AY318">
            <v>840362.67</v>
          </cell>
          <cell r="AZ318">
            <v>840345.33</v>
          </cell>
          <cell r="BA318">
            <v>840370</v>
          </cell>
          <cell r="BB318">
            <v>907875</v>
          </cell>
          <cell r="BC318">
            <v>907875</v>
          </cell>
          <cell r="BD318">
            <v>907881</v>
          </cell>
          <cell r="BE318">
            <v>907876</v>
          </cell>
          <cell r="BF318">
            <v>907875</v>
          </cell>
          <cell r="BG318">
            <v>1026310</v>
          </cell>
          <cell r="BH318">
            <v>649676</v>
          </cell>
          <cell r="BI318">
            <v>816893</v>
          </cell>
          <cell r="BJ318">
            <v>939974</v>
          </cell>
          <cell r="BK318">
            <v>940066</v>
          </cell>
        </row>
        <row r="319">
          <cell r="D319" t="str">
            <v>848505.M&amp;E</v>
          </cell>
          <cell r="E319" t="str">
            <v>Depr-M&amp;E-Main</v>
          </cell>
          <cell r="F319">
            <v>875108000</v>
          </cell>
          <cell r="G319" t="str">
            <v>Depreciation</v>
          </cell>
          <cell r="H319">
            <v>8111901</v>
          </cell>
          <cell r="I319" t="str">
            <v>Amortization &amp; Depreciation</v>
          </cell>
          <cell r="J319" t="str">
            <v>A18</v>
          </cell>
          <cell r="K319" t="str">
            <v>Manufacturing - bottling</v>
          </cell>
          <cell r="L319">
            <v>0</v>
          </cell>
          <cell r="M319">
            <v>595026.96</v>
          </cell>
          <cell r="N319">
            <v>1196490.96</v>
          </cell>
          <cell r="O319">
            <v>1939680.31</v>
          </cell>
          <cell r="P319">
            <v>2686801.48</v>
          </cell>
          <cell r="Q319">
            <v>3752506.3</v>
          </cell>
          <cell r="R319">
            <v>4605157.8099999996</v>
          </cell>
          <cell r="S319">
            <v>5460741.71</v>
          </cell>
          <cell r="T319">
            <v>14276862.890000001</v>
          </cell>
          <cell r="U319">
            <v>23092975.07</v>
          </cell>
          <cell r="V319">
            <v>31909307.66</v>
          </cell>
          <cell r="W319">
            <v>40725478.670000002</v>
          </cell>
          <cell r="X319">
            <v>53556981.25</v>
          </cell>
          <cell r="Y319">
            <v>9579197.3499999996</v>
          </cell>
          <cell r="Z319">
            <v>18977658.800000001</v>
          </cell>
          <cell r="AA319">
            <v>28468800.800000001</v>
          </cell>
          <cell r="AB319">
            <v>37959786.799999997</v>
          </cell>
          <cell r="AC319">
            <v>47450782.799999997</v>
          </cell>
          <cell r="AD319">
            <v>56941771.810000002</v>
          </cell>
          <cell r="AE319">
            <v>66432765.810000002</v>
          </cell>
          <cell r="AF319">
            <v>77269263.379999995</v>
          </cell>
          <cell r="AG319">
            <v>86768037.950000003</v>
          </cell>
          <cell r="AH319">
            <v>96345715.709999993</v>
          </cell>
          <cell r="AI319">
            <v>105911531.76000001</v>
          </cell>
          <cell r="AJ319">
            <v>115477347.83</v>
          </cell>
          <cell r="AK319">
            <v>9353957</v>
          </cell>
          <cell r="AM319">
            <v>595026.96</v>
          </cell>
          <cell r="AN319">
            <v>601464</v>
          </cell>
          <cell r="AO319">
            <v>743189.35000000009</v>
          </cell>
          <cell r="AP319">
            <v>747121.16999999993</v>
          </cell>
          <cell r="AQ319">
            <v>1065704.8199999998</v>
          </cell>
          <cell r="AR319">
            <v>852651.50999999978</v>
          </cell>
          <cell r="AS319">
            <v>855583.90000000037</v>
          </cell>
          <cell r="AT319">
            <v>8816121.1799999997</v>
          </cell>
          <cell r="AU319">
            <v>8816112.1799999997</v>
          </cell>
          <cell r="AV319">
            <v>8816332.5899999999</v>
          </cell>
          <cell r="AW319">
            <v>8816171.0100000016</v>
          </cell>
          <cell r="AX319">
            <v>12831502.579999998</v>
          </cell>
          <cell r="AY319">
            <v>9579197.3499999996</v>
          </cell>
          <cell r="AZ319">
            <v>9398461.4500000011</v>
          </cell>
          <cell r="BA319">
            <v>9491142</v>
          </cell>
          <cell r="BB319">
            <v>9490985.9999999963</v>
          </cell>
          <cell r="BC319">
            <v>9490996</v>
          </cell>
          <cell r="BD319">
            <v>9490989.0100000054</v>
          </cell>
          <cell r="BE319">
            <v>9490994</v>
          </cell>
          <cell r="BF319">
            <v>10836497.569999993</v>
          </cell>
          <cell r="BG319">
            <v>9498774.5700000077</v>
          </cell>
          <cell r="BH319">
            <v>9577677.7599999905</v>
          </cell>
          <cell r="BI319">
            <v>9565816.0500000119</v>
          </cell>
          <cell r="BJ319">
            <v>9565816.0699999928</v>
          </cell>
          <cell r="BK319">
            <v>9353957</v>
          </cell>
        </row>
        <row r="320">
          <cell r="D320" t="str">
            <v>848505.OTHER</v>
          </cell>
          <cell r="E320" t="str">
            <v>Depr-Other Assets</v>
          </cell>
          <cell r="F320">
            <v>875108000</v>
          </cell>
          <cell r="G320" t="str">
            <v>Depreciation</v>
          </cell>
          <cell r="H320">
            <v>8111901</v>
          </cell>
          <cell r="I320" t="str">
            <v>Amortization &amp; Depreciation</v>
          </cell>
          <cell r="J320" t="str">
            <v>A18</v>
          </cell>
          <cell r="K320" t="str">
            <v>Manufacturing - bottling</v>
          </cell>
          <cell r="L320">
            <v>0</v>
          </cell>
          <cell r="M320">
            <v>48048</v>
          </cell>
          <cell r="N320">
            <v>96143</v>
          </cell>
          <cell r="O320">
            <v>142124</v>
          </cell>
          <cell r="P320">
            <v>188108</v>
          </cell>
          <cell r="Q320">
            <v>234081</v>
          </cell>
          <cell r="R320">
            <v>277723</v>
          </cell>
          <cell r="S320">
            <v>321361</v>
          </cell>
          <cell r="T320">
            <v>364253</v>
          </cell>
          <cell r="U320">
            <v>407150</v>
          </cell>
          <cell r="V320">
            <v>450052</v>
          </cell>
          <cell r="W320">
            <v>491460</v>
          </cell>
          <cell r="X320">
            <v>537142.16</v>
          </cell>
          <cell r="Y320">
            <v>38380.160000000003</v>
          </cell>
          <cell r="Z320">
            <v>94059</v>
          </cell>
          <cell r="AA320">
            <v>139876</v>
          </cell>
          <cell r="AB320">
            <v>187624</v>
          </cell>
          <cell r="AC320">
            <v>232504.16</v>
          </cell>
          <cell r="AD320">
            <v>311131.15999999997</v>
          </cell>
          <cell r="AE320">
            <v>389759.16</v>
          </cell>
          <cell r="AF320">
            <v>450364.31</v>
          </cell>
          <cell r="AG320">
            <v>510894.31</v>
          </cell>
          <cell r="AH320">
            <v>571419.31000000006</v>
          </cell>
          <cell r="AI320">
            <v>636124.31000000006</v>
          </cell>
          <cell r="AJ320">
            <v>700751.31</v>
          </cell>
          <cell r="AK320">
            <v>68508</v>
          </cell>
          <cell r="AM320">
            <v>48048</v>
          </cell>
          <cell r="AN320">
            <v>48095</v>
          </cell>
          <cell r="AO320">
            <v>45981</v>
          </cell>
          <cell r="AP320">
            <v>45984</v>
          </cell>
          <cell r="AQ320">
            <v>45973</v>
          </cell>
          <cell r="AR320">
            <v>43642</v>
          </cell>
          <cell r="AS320">
            <v>43638</v>
          </cell>
          <cell r="AT320">
            <v>42892</v>
          </cell>
          <cell r="AU320">
            <v>42897</v>
          </cell>
          <cell r="AV320">
            <v>42902</v>
          </cell>
          <cell r="AW320">
            <v>41408</v>
          </cell>
          <cell r="AX320">
            <v>45682.160000000033</v>
          </cell>
          <cell r="AY320">
            <v>38380.160000000003</v>
          </cell>
          <cell r="AZ320">
            <v>55678.84</v>
          </cell>
          <cell r="BA320">
            <v>45817</v>
          </cell>
          <cell r="BB320">
            <v>47748</v>
          </cell>
          <cell r="BC320">
            <v>44880.160000000003</v>
          </cell>
          <cell r="BD320">
            <v>78626.999999999971</v>
          </cell>
          <cell r="BE320">
            <v>78628</v>
          </cell>
          <cell r="BF320">
            <v>60605.150000000023</v>
          </cell>
          <cell r="BG320">
            <v>60530</v>
          </cell>
          <cell r="BH320">
            <v>60525.000000000058</v>
          </cell>
          <cell r="BI320">
            <v>64705</v>
          </cell>
          <cell r="BJ320">
            <v>64627</v>
          </cell>
          <cell r="BK320">
            <v>68508</v>
          </cell>
        </row>
        <row r="321">
          <cell r="D321" t="str">
            <v>848505.OFFICE</v>
          </cell>
          <cell r="E321" t="str">
            <v>Depr-Office Equipments</v>
          </cell>
          <cell r="F321">
            <v>875108000</v>
          </cell>
          <cell r="G321" t="str">
            <v>Depreciation</v>
          </cell>
          <cell r="H321">
            <v>8111511</v>
          </cell>
          <cell r="I321" t="str">
            <v>Finance</v>
          </cell>
          <cell r="J321" t="str">
            <v>A01</v>
          </cell>
          <cell r="K321" t="str">
            <v>Fin Mgt, Comp, Report'g &amp; Analysis</v>
          </cell>
          <cell r="L321">
            <v>0</v>
          </cell>
          <cell r="M321">
            <v>7113.09</v>
          </cell>
          <cell r="N321">
            <v>14320.69</v>
          </cell>
          <cell r="O321">
            <v>21528.28</v>
          </cell>
          <cell r="P321">
            <v>28735.88</v>
          </cell>
          <cell r="Q321">
            <v>35945.47</v>
          </cell>
          <cell r="R321">
            <v>43153.07</v>
          </cell>
          <cell r="S321">
            <v>49610.71</v>
          </cell>
          <cell r="T321">
            <v>57061.97</v>
          </cell>
          <cell r="U321">
            <v>64511.23</v>
          </cell>
          <cell r="V321">
            <v>71961.490000000005</v>
          </cell>
          <cell r="W321">
            <v>79411.759999999995</v>
          </cell>
          <cell r="X321">
            <v>86862.01</v>
          </cell>
          <cell r="Y321">
            <v>7450.25</v>
          </cell>
          <cell r="Z321">
            <v>14901.08</v>
          </cell>
          <cell r="AA321">
            <v>22361.119999999999</v>
          </cell>
          <cell r="AB321">
            <v>29822.16</v>
          </cell>
          <cell r="AC321">
            <v>37284.21</v>
          </cell>
          <cell r="AD321">
            <v>44745.25</v>
          </cell>
          <cell r="AE321">
            <v>52206.29</v>
          </cell>
          <cell r="AF321">
            <v>59666.33</v>
          </cell>
          <cell r="AG321">
            <v>70248.87</v>
          </cell>
          <cell r="AH321">
            <v>80156.41</v>
          </cell>
          <cell r="AI321">
            <v>90061.95</v>
          </cell>
          <cell r="AJ321">
            <v>100868.49</v>
          </cell>
          <cell r="AK321">
            <v>10198.24</v>
          </cell>
          <cell r="AM321">
            <v>7113.09</v>
          </cell>
          <cell r="AN321">
            <v>7207.6</v>
          </cell>
          <cell r="AO321">
            <v>7207.5899999999983</v>
          </cell>
          <cell r="AP321">
            <v>7207.6000000000022</v>
          </cell>
          <cell r="AQ321">
            <v>7209.59</v>
          </cell>
          <cell r="AR321">
            <v>7207.5999999999985</v>
          </cell>
          <cell r="AS321">
            <v>6457.6399999999994</v>
          </cell>
          <cell r="AT321">
            <v>7451.260000000002</v>
          </cell>
          <cell r="AU321">
            <v>7449.260000000002</v>
          </cell>
          <cell r="AV321">
            <v>7450.260000000002</v>
          </cell>
          <cell r="AW321">
            <v>7450.2699999999895</v>
          </cell>
          <cell r="AX321">
            <v>7450.25</v>
          </cell>
          <cell r="AY321">
            <v>7450.25</v>
          </cell>
          <cell r="AZ321">
            <v>7450.83</v>
          </cell>
          <cell r="BA321">
            <v>7460.0399999999991</v>
          </cell>
          <cell r="BB321">
            <v>7461.0400000000009</v>
          </cell>
          <cell r="BC321">
            <v>7462.0499999999993</v>
          </cell>
          <cell r="BD321">
            <v>7461.0400000000009</v>
          </cell>
          <cell r="BE321">
            <v>7461.0400000000009</v>
          </cell>
          <cell r="BF321">
            <v>7460.0400000000009</v>
          </cell>
          <cell r="BG321">
            <v>10582.539999999994</v>
          </cell>
          <cell r="BH321">
            <v>9907.5400000000081</v>
          </cell>
          <cell r="BI321">
            <v>9905.5399999999936</v>
          </cell>
          <cell r="BJ321">
            <v>10806.540000000008</v>
          </cell>
          <cell r="BK321">
            <v>10198.24</v>
          </cell>
        </row>
        <row r="322">
          <cell r="D322">
            <v>848506</v>
          </cell>
          <cell r="E322" t="str">
            <v>Depr-F&amp;F and Off Eqp</v>
          </cell>
          <cell r="F322">
            <v>875108000</v>
          </cell>
          <cell r="G322" t="str">
            <v>Depreciation</v>
          </cell>
          <cell r="H322">
            <v>8111511</v>
          </cell>
          <cell r="I322" t="str">
            <v>Finance</v>
          </cell>
          <cell r="J322" t="str">
            <v>A01</v>
          </cell>
          <cell r="K322" t="str">
            <v>Fin Mgt, Comp, Report'g &amp; Analysis</v>
          </cell>
          <cell r="L322">
            <v>0</v>
          </cell>
          <cell r="M322">
            <v>18689</v>
          </cell>
          <cell r="N322">
            <v>37421</v>
          </cell>
          <cell r="O322">
            <v>56176</v>
          </cell>
          <cell r="P322">
            <v>74918</v>
          </cell>
          <cell r="Q322">
            <v>93665</v>
          </cell>
          <cell r="R322">
            <v>112398</v>
          </cell>
          <cell r="S322">
            <v>132877</v>
          </cell>
          <cell r="T322">
            <v>152898</v>
          </cell>
          <cell r="U322">
            <v>176475</v>
          </cell>
          <cell r="V322">
            <v>197585</v>
          </cell>
          <cell r="W322">
            <v>218072</v>
          </cell>
          <cell r="X322">
            <v>243109</v>
          </cell>
          <cell r="Y322">
            <v>20359</v>
          </cell>
          <cell r="Z322">
            <v>47658</v>
          </cell>
          <cell r="AA322">
            <v>71543</v>
          </cell>
          <cell r="AB322">
            <v>95411</v>
          </cell>
          <cell r="AC322">
            <v>119286</v>
          </cell>
          <cell r="AD322">
            <v>145272</v>
          </cell>
          <cell r="AE322">
            <v>170445</v>
          </cell>
          <cell r="AF322">
            <v>196034</v>
          </cell>
          <cell r="AG322">
            <v>226104</v>
          </cell>
          <cell r="AH322">
            <v>255789</v>
          </cell>
          <cell r="AI322">
            <v>285683</v>
          </cell>
          <cell r="AJ322">
            <v>323189</v>
          </cell>
          <cell r="AK322">
            <v>37199</v>
          </cell>
          <cell r="AM322">
            <v>18689</v>
          </cell>
          <cell r="AN322">
            <v>18732</v>
          </cell>
          <cell r="AO322">
            <v>18755</v>
          </cell>
          <cell r="AP322">
            <v>18742</v>
          </cell>
          <cell r="AQ322">
            <v>18747</v>
          </cell>
          <cell r="AR322">
            <v>18733</v>
          </cell>
          <cell r="AS322">
            <v>20479</v>
          </cell>
          <cell r="AT322">
            <v>20021</v>
          </cell>
          <cell r="AU322">
            <v>23577</v>
          </cell>
          <cell r="AV322">
            <v>21110</v>
          </cell>
          <cell r="AW322">
            <v>20487</v>
          </cell>
          <cell r="AX322">
            <v>25037</v>
          </cell>
          <cell r="AY322">
            <v>20359</v>
          </cell>
          <cell r="AZ322">
            <v>27299</v>
          </cell>
          <cell r="BA322">
            <v>23885</v>
          </cell>
          <cell r="BB322">
            <v>23868</v>
          </cell>
          <cell r="BC322">
            <v>23875</v>
          </cell>
          <cell r="BD322">
            <v>25986</v>
          </cell>
          <cell r="BE322">
            <v>25173</v>
          </cell>
          <cell r="BF322">
            <v>25589</v>
          </cell>
          <cell r="BG322">
            <v>30070</v>
          </cell>
          <cell r="BH322">
            <v>29685</v>
          </cell>
          <cell r="BI322">
            <v>29894</v>
          </cell>
          <cell r="BJ322">
            <v>37506</v>
          </cell>
          <cell r="BK322">
            <v>37199</v>
          </cell>
        </row>
        <row r="323">
          <cell r="D323" t="str">
            <v>848507.FORK</v>
          </cell>
          <cell r="E323" t="str">
            <v>Depr-Forklifts</v>
          </cell>
          <cell r="F323">
            <v>875108000</v>
          </cell>
          <cell r="G323" t="str">
            <v>Depreciation</v>
          </cell>
          <cell r="H323">
            <v>8111901</v>
          </cell>
          <cell r="I323" t="str">
            <v>Amortization &amp; Depreciation</v>
          </cell>
          <cell r="J323" t="str">
            <v>A18</v>
          </cell>
          <cell r="K323" t="str">
            <v>Manufacturing - bottling</v>
          </cell>
          <cell r="L323">
            <v>0</v>
          </cell>
          <cell r="M323">
            <v>59700</v>
          </cell>
          <cell r="N323">
            <v>119404</v>
          </cell>
          <cell r="O323">
            <v>179107</v>
          </cell>
          <cell r="P323">
            <v>238811</v>
          </cell>
          <cell r="Q323">
            <v>298514</v>
          </cell>
          <cell r="R323">
            <v>358219</v>
          </cell>
          <cell r="S323">
            <v>417921</v>
          </cell>
          <cell r="T323">
            <v>477626</v>
          </cell>
          <cell r="U323">
            <v>537328</v>
          </cell>
          <cell r="V323">
            <v>597033</v>
          </cell>
          <cell r="W323">
            <v>656736</v>
          </cell>
          <cell r="X323">
            <v>1050553.6599999999</v>
          </cell>
          <cell r="Y323">
            <v>126525.13</v>
          </cell>
          <cell r="Z323">
            <v>254969</v>
          </cell>
          <cell r="AA323">
            <v>382456</v>
          </cell>
          <cell r="AB323">
            <v>546583.14</v>
          </cell>
          <cell r="AC323">
            <v>710711.26</v>
          </cell>
          <cell r="AD323">
            <v>874839.4</v>
          </cell>
          <cell r="AE323">
            <v>1038967.54</v>
          </cell>
          <cell r="AF323">
            <v>1203095.68</v>
          </cell>
          <cell r="AG323">
            <v>1367223.8</v>
          </cell>
          <cell r="AH323">
            <v>1531351.94</v>
          </cell>
          <cell r="AI323">
            <v>1695479.08</v>
          </cell>
          <cell r="AJ323">
            <v>1859607.2</v>
          </cell>
          <cell r="AK323">
            <v>164122</v>
          </cell>
          <cell r="AM323">
            <v>59700</v>
          </cell>
          <cell r="AN323">
            <v>59704</v>
          </cell>
          <cell r="AO323">
            <v>59703</v>
          </cell>
          <cell r="AP323">
            <v>59704</v>
          </cell>
          <cell r="AQ323">
            <v>59703</v>
          </cell>
          <cell r="AR323">
            <v>59705</v>
          </cell>
          <cell r="AS323">
            <v>59702</v>
          </cell>
          <cell r="AT323">
            <v>59705</v>
          </cell>
          <cell r="AU323">
            <v>59702</v>
          </cell>
          <cell r="AV323">
            <v>59705</v>
          </cell>
          <cell r="AW323">
            <v>59703</v>
          </cell>
          <cell r="AX323">
            <v>393817.65999999992</v>
          </cell>
          <cell r="AY323">
            <v>126525.13</v>
          </cell>
          <cell r="AZ323">
            <v>128443.87</v>
          </cell>
          <cell r="BA323">
            <v>127487</v>
          </cell>
          <cell r="BB323">
            <v>164127.14000000001</v>
          </cell>
          <cell r="BC323">
            <v>164128.12</v>
          </cell>
          <cell r="BD323">
            <v>164128.14000000001</v>
          </cell>
          <cell r="BE323">
            <v>164128.14000000001</v>
          </cell>
          <cell r="BF323">
            <v>164128.1399999999</v>
          </cell>
          <cell r="BG323">
            <v>164128.12000000011</v>
          </cell>
          <cell r="BH323">
            <v>164128.1399999999</v>
          </cell>
          <cell r="BI323">
            <v>164127.14000000013</v>
          </cell>
          <cell r="BJ323">
            <v>164128.11999999988</v>
          </cell>
          <cell r="BK323">
            <v>164122</v>
          </cell>
        </row>
        <row r="324">
          <cell r="D324" t="str">
            <v>848507.VEHI</v>
          </cell>
          <cell r="E324" t="str">
            <v>Depr-Vehicles</v>
          </cell>
          <cell r="F324">
            <v>875108000</v>
          </cell>
          <cell r="G324" t="str">
            <v>Depreciation</v>
          </cell>
          <cell r="H324">
            <v>8111511</v>
          </cell>
          <cell r="I324" t="str">
            <v>Finance</v>
          </cell>
          <cell r="J324" t="str">
            <v>A01</v>
          </cell>
          <cell r="K324" t="str">
            <v>Fin Mgt, Comp, Report'g &amp; Analysis</v>
          </cell>
          <cell r="L324">
            <v>0</v>
          </cell>
          <cell r="M324">
            <v>16204</v>
          </cell>
          <cell r="N324">
            <v>32417</v>
          </cell>
          <cell r="O324">
            <v>44623.12</v>
          </cell>
          <cell r="P324">
            <v>140996.12</v>
          </cell>
          <cell r="Q324">
            <v>217999.12</v>
          </cell>
          <cell r="R324">
            <v>304690.12</v>
          </cell>
          <cell r="S324">
            <v>391380.12</v>
          </cell>
          <cell r="T324">
            <v>478070.12</v>
          </cell>
          <cell r="U324">
            <v>564762.12</v>
          </cell>
          <cell r="V324">
            <v>692120.12</v>
          </cell>
          <cell r="W324">
            <v>784619.12</v>
          </cell>
          <cell r="X324">
            <v>796825.12</v>
          </cell>
          <cell r="Y324">
            <v>92500</v>
          </cell>
          <cell r="Z324">
            <v>184994</v>
          </cell>
          <cell r="AA324">
            <v>277496</v>
          </cell>
          <cell r="AB324">
            <v>379907</v>
          </cell>
          <cell r="AC324">
            <v>477365</v>
          </cell>
          <cell r="AD324">
            <v>574820</v>
          </cell>
          <cell r="AE324">
            <v>667852.43999999994</v>
          </cell>
          <cell r="AF324">
            <v>760889.44</v>
          </cell>
          <cell r="AG324">
            <v>853927.44</v>
          </cell>
          <cell r="AH324">
            <v>946964.44</v>
          </cell>
          <cell r="AI324">
            <v>1040002.44</v>
          </cell>
          <cell r="AJ324">
            <v>1133039.44</v>
          </cell>
          <cell r="AK324">
            <v>93371</v>
          </cell>
          <cell r="AM324">
            <v>16204</v>
          </cell>
          <cell r="AN324">
            <v>16213</v>
          </cell>
          <cell r="AO324">
            <v>12206.120000000003</v>
          </cell>
          <cell r="AP324">
            <v>96373</v>
          </cell>
          <cell r="AQ324">
            <v>77003</v>
          </cell>
          <cell r="AR324">
            <v>86691</v>
          </cell>
          <cell r="AS324">
            <v>86690</v>
          </cell>
          <cell r="AT324">
            <v>86690</v>
          </cell>
          <cell r="AU324">
            <v>86692</v>
          </cell>
          <cell r="AV324">
            <v>127358</v>
          </cell>
          <cell r="AW324">
            <v>92499</v>
          </cell>
          <cell r="AX324">
            <v>12206</v>
          </cell>
          <cell r="AY324">
            <v>92500</v>
          </cell>
          <cell r="AZ324">
            <v>92494</v>
          </cell>
          <cell r="BA324">
            <v>92502</v>
          </cell>
          <cell r="BB324">
            <v>102411</v>
          </cell>
          <cell r="BC324">
            <v>97458</v>
          </cell>
          <cell r="BD324">
            <v>97455</v>
          </cell>
          <cell r="BE324">
            <v>93032.439999999944</v>
          </cell>
          <cell r="BF324">
            <v>93037</v>
          </cell>
          <cell r="BG324">
            <v>93038</v>
          </cell>
          <cell r="BH324">
            <v>93037</v>
          </cell>
          <cell r="BI324">
            <v>93038</v>
          </cell>
          <cell r="BJ324">
            <v>93037</v>
          </cell>
          <cell r="BK324">
            <v>93371</v>
          </cell>
        </row>
        <row r="325">
          <cell r="D325" t="str">
            <v>848509.HARD</v>
          </cell>
          <cell r="E325" t="str">
            <v>Depr-Comp Hardware</v>
          </cell>
          <cell r="F325">
            <v>875108000</v>
          </cell>
          <cell r="G325" t="str">
            <v>Depreciation</v>
          </cell>
          <cell r="H325">
            <v>8111901</v>
          </cell>
          <cell r="I325" t="str">
            <v>Amortization &amp; Depreciation</v>
          </cell>
          <cell r="J325" t="str">
            <v>A18</v>
          </cell>
          <cell r="K325" t="str">
            <v>Manufacturing - bottling</v>
          </cell>
          <cell r="L325">
            <v>0</v>
          </cell>
          <cell r="M325">
            <v>17496</v>
          </cell>
          <cell r="N325">
            <v>35194.53</v>
          </cell>
          <cell r="O325">
            <v>52893.07</v>
          </cell>
          <cell r="P325">
            <v>70589.600000000006</v>
          </cell>
          <cell r="Q325">
            <v>88285.13</v>
          </cell>
          <cell r="R325">
            <v>105983.67</v>
          </cell>
          <cell r="S325">
            <v>123681.21</v>
          </cell>
          <cell r="T325">
            <v>141169.74</v>
          </cell>
          <cell r="U325">
            <v>158659.28</v>
          </cell>
          <cell r="V325">
            <v>176149.81</v>
          </cell>
          <cell r="W325">
            <v>193637.34</v>
          </cell>
          <cell r="X325">
            <v>208065.88</v>
          </cell>
          <cell r="Y325">
            <v>336924.46</v>
          </cell>
          <cell r="Z325">
            <v>28851</v>
          </cell>
          <cell r="AA325">
            <v>43281</v>
          </cell>
          <cell r="AB325">
            <v>57710</v>
          </cell>
          <cell r="AC325">
            <v>71455</v>
          </cell>
          <cell r="AD325">
            <v>83675.42</v>
          </cell>
          <cell r="AE325">
            <v>2253087.81</v>
          </cell>
          <cell r="AF325">
            <v>2281501.86</v>
          </cell>
          <cell r="AG325">
            <v>2949396.7</v>
          </cell>
          <cell r="AH325">
            <v>3500245.45</v>
          </cell>
          <cell r="AI325">
            <v>3901874.59</v>
          </cell>
          <cell r="AJ325">
            <v>4031886.88</v>
          </cell>
          <cell r="AK325">
            <v>68422</v>
          </cell>
          <cell r="AM325">
            <v>17496</v>
          </cell>
          <cell r="AN325">
            <v>17698.53</v>
          </cell>
          <cell r="AO325">
            <v>17698.54</v>
          </cell>
          <cell r="AP325">
            <v>17696.530000000006</v>
          </cell>
          <cell r="AQ325">
            <v>17695.53</v>
          </cell>
          <cell r="AR325">
            <v>17698.539999999994</v>
          </cell>
          <cell r="AS325">
            <v>17697.540000000008</v>
          </cell>
          <cell r="AT325">
            <v>17488.529999999984</v>
          </cell>
          <cell r="AU325">
            <v>17489.540000000008</v>
          </cell>
          <cell r="AV325">
            <v>17490.53</v>
          </cell>
          <cell r="AW325">
            <v>17487.53</v>
          </cell>
          <cell r="AX325">
            <v>14428.540000000008</v>
          </cell>
          <cell r="AY325">
            <v>336924.46</v>
          </cell>
          <cell r="AZ325">
            <v>-308073.46000000002</v>
          </cell>
          <cell r="BA325">
            <v>14430</v>
          </cell>
          <cell r="BB325">
            <v>14429</v>
          </cell>
          <cell r="BC325">
            <v>13745</v>
          </cell>
          <cell r="BD325">
            <v>12220.419999999998</v>
          </cell>
          <cell r="BE325">
            <v>2169412.39</v>
          </cell>
          <cell r="BF325">
            <v>28414.049999999814</v>
          </cell>
          <cell r="BG325">
            <v>667894.84000000032</v>
          </cell>
          <cell r="BH325">
            <v>550848.75</v>
          </cell>
          <cell r="BI325">
            <v>401629.13999999966</v>
          </cell>
          <cell r="BJ325">
            <v>130012.29000000004</v>
          </cell>
          <cell r="BK325">
            <v>68422</v>
          </cell>
        </row>
        <row r="326">
          <cell r="D326" t="str">
            <v>848509.SOFT</v>
          </cell>
          <cell r="E326" t="str">
            <v>Depr-Comp Software</v>
          </cell>
          <cell r="F326">
            <v>875104000</v>
          </cell>
          <cell r="G326" t="str">
            <v>Amortization Other Intangible Assets-Definite Live</v>
          </cell>
          <cell r="H326">
            <v>8111901</v>
          </cell>
          <cell r="I326" t="str">
            <v>Amortization &amp; Depreciation</v>
          </cell>
          <cell r="J326" t="str">
            <v>A18</v>
          </cell>
          <cell r="K326" t="str">
            <v>Manufacturing - bottling</v>
          </cell>
          <cell r="L326">
            <v>0</v>
          </cell>
          <cell r="M326">
            <v>34822</v>
          </cell>
          <cell r="N326">
            <v>69646</v>
          </cell>
          <cell r="O326">
            <v>104472</v>
          </cell>
          <cell r="P326">
            <v>139297</v>
          </cell>
          <cell r="Q326">
            <v>174121</v>
          </cell>
          <cell r="R326">
            <v>260043</v>
          </cell>
          <cell r="S326">
            <v>358813</v>
          </cell>
          <cell r="T326">
            <v>444735</v>
          </cell>
          <cell r="U326">
            <v>530658</v>
          </cell>
          <cell r="V326">
            <v>602479</v>
          </cell>
          <cell r="W326">
            <v>685581</v>
          </cell>
          <cell r="X326">
            <v>2398048</v>
          </cell>
          <cell r="Y326">
            <v>112834.42</v>
          </cell>
          <cell r="Z326">
            <v>868656.17</v>
          </cell>
          <cell r="AA326">
            <v>1304136.33</v>
          </cell>
          <cell r="AB326">
            <v>1739616.5</v>
          </cell>
          <cell r="AC326">
            <v>2175097.67</v>
          </cell>
          <cell r="AD326">
            <v>2612605.67</v>
          </cell>
          <cell r="AE326">
            <v>3050114.67</v>
          </cell>
          <cell r="AF326">
            <v>-969377.41</v>
          </cell>
          <cell r="AG326">
            <v>-885111.25</v>
          </cell>
          <cell r="AH326">
            <v>-827663.58</v>
          </cell>
          <cell r="AI326">
            <v>-751820.58</v>
          </cell>
          <cell r="AJ326">
            <v>-675978.58</v>
          </cell>
          <cell r="AK326">
            <v>75841</v>
          </cell>
          <cell r="AM326">
            <v>34822</v>
          </cell>
          <cell r="AN326">
            <v>34824</v>
          </cell>
          <cell r="AO326">
            <v>34826</v>
          </cell>
          <cell r="AP326">
            <v>34825</v>
          </cell>
          <cell r="AQ326">
            <v>34824</v>
          </cell>
          <cell r="AR326">
            <v>85922</v>
          </cell>
          <cell r="AS326">
            <v>98770</v>
          </cell>
          <cell r="AT326">
            <v>85922</v>
          </cell>
          <cell r="AU326">
            <v>85923</v>
          </cell>
          <cell r="AV326">
            <v>71821</v>
          </cell>
          <cell r="AW326">
            <v>83102</v>
          </cell>
          <cell r="AX326">
            <v>1712467</v>
          </cell>
          <cell r="AY326">
            <v>112834.42</v>
          </cell>
          <cell r="AZ326">
            <v>755821.75</v>
          </cell>
          <cell r="BA326">
            <v>435480.16000000003</v>
          </cell>
          <cell r="BB326">
            <v>435480.16999999993</v>
          </cell>
          <cell r="BC326">
            <v>435481.16999999993</v>
          </cell>
          <cell r="BD326">
            <v>437508</v>
          </cell>
          <cell r="BE326">
            <v>437509</v>
          </cell>
          <cell r="BF326">
            <v>-4019492.08</v>
          </cell>
          <cell r="BG326">
            <v>84266.160000000033</v>
          </cell>
          <cell r="BH326">
            <v>57447.670000000042</v>
          </cell>
          <cell r="BI326">
            <v>75843</v>
          </cell>
          <cell r="BJ326">
            <v>75842</v>
          </cell>
          <cell r="BK326">
            <v>75841</v>
          </cell>
        </row>
        <row r="327">
          <cell r="D327">
            <v>848514</v>
          </cell>
          <cell r="E327" t="str">
            <v>Depr-S&amp;M-Coolers</v>
          </cell>
          <cell r="F327">
            <v>875108000</v>
          </cell>
          <cell r="G327" t="str">
            <v>Depreciation</v>
          </cell>
          <cell r="H327">
            <v>8111901</v>
          </cell>
          <cell r="I327" t="str">
            <v>Amortization &amp; Depreciation</v>
          </cell>
          <cell r="J327" t="str">
            <v>A18</v>
          </cell>
          <cell r="K327" t="str">
            <v>Manufacturing - bottling</v>
          </cell>
          <cell r="L327">
            <v>0</v>
          </cell>
          <cell r="M327">
            <v>1608893.18</v>
          </cell>
          <cell r="N327">
            <v>3217596.28</v>
          </cell>
          <cell r="O327">
            <v>4865351.63</v>
          </cell>
          <cell r="P327">
            <v>6544451.4000000004</v>
          </cell>
          <cell r="Q327">
            <v>8169412.6399999997</v>
          </cell>
          <cell r="R327">
            <v>9794779.8499999996</v>
          </cell>
          <cell r="S327">
            <v>11420147.130000001</v>
          </cell>
          <cell r="T327">
            <v>13045514.359999999</v>
          </cell>
          <cell r="U327">
            <v>14670881.59</v>
          </cell>
          <cell r="V327">
            <v>16296248.800000001</v>
          </cell>
          <cell r="W327">
            <v>17921616.059999999</v>
          </cell>
          <cell r="X327">
            <v>19436986.710000001</v>
          </cell>
          <cell r="Y327">
            <v>1625367.23</v>
          </cell>
          <cell r="Z327">
            <v>3063281.78</v>
          </cell>
          <cell r="AA327">
            <v>4594922.71</v>
          </cell>
          <cell r="AB327">
            <v>6511591.2800000003</v>
          </cell>
          <cell r="AC327">
            <v>8156598.0099999998</v>
          </cell>
          <cell r="AD327">
            <v>9932667.6999999993</v>
          </cell>
          <cell r="AE327">
            <v>11734719.41</v>
          </cell>
          <cell r="AF327">
            <v>13562662.789999999</v>
          </cell>
          <cell r="AG327">
            <v>15382370.279999999</v>
          </cell>
          <cell r="AH327">
            <v>17202077.719999999</v>
          </cell>
          <cell r="AI327">
            <v>19021785.25</v>
          </cell>
          <cell r="AJ327">
            <v>20841492.760000002</v>
          </cell>
          <cell r="AK327">
            <v>1832084.59</v>
          </cell>
          <cell r="AM327">
            <v>1608893.18</v>
          </cell>
          <cell r="AN327">
            <v>1608703.0999999999</v>
          </cell>
          <cell r="AO327">
            <v>1647755.35</v>
          </cell>
          <cell r="AP327">
            <v>1679099.7700000005</v>
          </cell>
          <cell r="AQ327">
            <v>1624961.2399999993</v>
          </cell>
          <cell r="AR327">
            <v>1625367.21</v>
          </cell>
          <cell r="AS327">
            <v>1625367.2800000012</v>
          </cell>
          <cell r="AT327">
            <v>1625367.2299999986</v>
          </cell>
          <cell r="AU327">
            <v>1625367.2300000004</v>
          </cell>
          <cell r="AV327">
            <v>1625367.2100000009</v>
          </cell>
          <cell r="AW327">
            <v>1625367.2599999979</v>
          </cell>
          <cell r="AX327">
            <v>1515370.6500000022</v>
          </cell>
          <cell r="AY327">
            <v>1625367.23</v>
          </cell>
          <cell r="AZ327">
            <v>1437914.5499999998</v>
          </cell>
          <cell r="BA327">
            <v>1531640.9300000002</v>
          </cell>
          <cell r="BB327">
            <v>1916668.5700000003</v>
          </cell>
          <cell r="BC327">
            <v>1645006.7299999995</v>
          </cell>
          <cell r="BD327">
            <v>1776069.6899999995</v>
          </cell>
          <cell r="BE327">
            <v>1802051.7100000009</v>
          </cell>
          <cell r="BF327">
            <v>1827943.379999999</v>
          </cell>
          <cell r="BG327">
            <v>1819707.4900000002</v>
          </cell>
          <cell r="BH327">
            <v>1819707.4399999995</v>
          </cell>
          <cell r="BI327">
            <v>1819707.5300000012</v>
          </cell>
          <cell r="BJ327">
            <v>1819707.5100000016</v>
          </cell>
          <cell r="BK327">
            <v>1832084.59</v>
          </cell>
        </row>
        <row r="328">
          <cell r="D328">
            <v>849601</v>
          </cell>
          <cell r="E328" t="str">
            <v>Inventory Adjustments</v>
          </cell>
          <cell r="F328">
            <v>880107000</v>
          </cell>
          <cell r="G328" t="str">
            <v>Inventory Adjustments</v>
          </cell>
          <cell r="H328">
            <v>8111111</v>
          </cell>
          <cell r="I328" t="str">
            <v>Production</v>
          </cell>
          <cell r="J328" t="str">
            <v>A18</v>
          </cell>
          <cell r="K328" t="str">
            <v>Manufacturing - bottling</v>
          </cell>
          <cell r="L328">
            <v>0</v>
          </cell>
          <cell r="M328">
            <v>1013777.56</v>
          </cell>
          <cell r="N328">
            <v>1013777.56</v>
          </cell>
          <cell r="O328">
            <v>1013777.56</v>
          </cell>
          <cell r="P328">
            <v>1013777.56</v>
          </cell>
          <cell r="Q328">
            <v>1013777.56</v>
          </cell>
          <cell r="R328">
            <v>1013777.56</v>
          </cell>
          <cell r="S328">
            <v>1013777.56</v>
          </cell>
          <cell r="T328">
            <v>1013777.56</v>
          </cell>
          <cell r="U328">
            <v>1013777.56</v>
          </cell>
          <cell r="V328">
            <v>1013777.56</v>
          </cell>
          <cell r="W328">
            <v>1013777.56</v>
          </cell>
          <cell r="X328">
            <v>-10916056.59</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M328">
            <v>1013777.56</v>
          </cell>
          <cell r="AN328">
            <v>0</v>
          </cell>
          <cell r="AO328">
            <v>0</v>
          </cell>
          <cell r="AP328">
            <v>0</v>
          </cell>
          <cell r="AQ328">
            <v>0</v>
          </cell>
          <cell r="AR328">
            <v>0</v>
          </cell>
          <cell r="AS328">
            <v>0</v>
          </cell>
          <cell r="AT328">
            <v>0</v>
          </cell>
          <cell r="AU328">
            <v>0</v>
          </cell>
          <cell r="AV328">
            <v>0</v>
          </cell>
          <cell r="AW328">
            <v>0</v>
          </cell>
          <cell r="AX328">
            <v>-11929834.15</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D329">
            <v>849602</v>
          </cell>
          <cell r="E329" t="str">
            <v>Disposal of Assets</v>
          </cell>
          <cell r="F329">
            <v>899202000</v>
          </cell>
          <cell r="G329" t="str">
            <v>Inv Loss-nonrecurr</v>
          </cell>
          <cell r="I329" t="str">
            <v/>
          </cell>
          <cell r="K329" t="str">
            <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D330">
            <v>849603</v>
          </cell>
          <cell r="E330" t="str">
            <v>Stock count adjustment</v>
          </cell>
          <cell r="F330">
            <v>605106000</v>
          </cell>
          <cell r="G330" t="str">
            <v>Variances-Bk to Phys</v>
          </cell>
          <cell r="I330" t="str">
            <v/>
          </cell>
          <cell r="K330" t="str">
            <v/>
          </cell>
          <cell r="M330">
            <v>0</v>
          </cell>
          <cell r="N330">
            <v>0</v>
          </cell>
          <cell r="O330">
            <v>0</v>
          </cell>
          <cell r="P330">
            <v>-566.66999999999996</v>
          </cell>
          <cell r="Q330">
            <v>-566.66999999999996</v>
          </cell>
          <cell r="R330">
            <v>-566.66999999999996</v>
          </cell>
          <cell r="S330">
            <v>-566.66999999999996</v>
          </cell>
          <cell r="T330">
            <v>-566.66999999999996</v>
          </cell>
          <cell r="U330">
            <v>-566.66999999999996</v>
          </cell>
          <cell r="V330">
            <v>-566.66999999999996</v>
          </cell>
          <cell r="W330">
            <v>-566.66999999999996</v>
          </cell>
          <cell r="X330">
            <v>-1612.31</v>
          </cell>
          <cell r="Y330">
            <v>0</v>
          </cell>
          <cell r="Z330">
            <v>0</v>
          </cell>
          <cell r="AA330">
            <v>-114.67</v>
          </cell>
          <cell r="AB330">
            <v>-114.67</v>
          </cell>
          <cell r="AC330">
            <v>-114.67</v>
          </cell>
          <cell r="AD330">
            <v>-114.67</v>
          </cell>
          <cell r="AE330">
            <v>2987.73</v>
          </cell>
          <cell r="AF330">
            <v>2987.73</v>
          </cell>
          <cell r="AG330">
            <v>2987.73</v>
          </cell>
          <cell r="AH330">
            <v>2987.73</v>
          </cell>
          <cell r="AI330">
            <v>2987.73</v>
          </cell>
          <cell r="AJ330">
            <v>2987.73</v>
          </cell>
          <cell r="AK330">
            <v>0</v>
          </cell>
          <cell r="AM330">
            <v>0</v>
          </cell>
          <cell r="AN330">
            <v>0</v>
          </cell>
          <cell r="AO330">
            <v>0</v>
          </cell>
          <cell r="AP330">
            <v>-566.66999999999996</v>
          </cell>
          <cell r="AQ330">
            <v>0</v>
          </cell>
          <cell r="AR330">
            <v>0</v>
          </cell>
          <cell r="AS330">
            <v>0</v>
          </cell>
          <cell r="AT330">
            <v>0</v>
          </cell>
          <cell r="AU330">
            <v>0</v>
          </cell>
          <cell r="AV330">
            <v>0</v>
          </cell>
          <cell r="AW330">
            <v>0</v>
          </cell>
          <cell r="AX330">
            <v>-1045.6399999999999</v>
          </cell>
          <cell r="AY330">
            <v>0</v>
          </cell>
          <cell r="AZ330">
            <v>0</v>
          </cell>
          <cell r="BA330">
            <v>-114.67</v>
          </cell>
          <cell r="BB330">
            <v>0</v>
          </cell>
          <cell r="BC330">
            <v>0</v>
          </cell>
          <cell r="BD330">
            <v>0</v>
          </cell>
          <cell r="BE330">
            <v>3102.4</v>
          </cell>
          <cell r="BF330">
            <v>0</v>
          </cell>
          <cell r="BG330">
            <v>0</v>
          </cell>
          <cell r="BH330">
            <v>0</v>
          </cell>
          <cell r="BI330">
            <v>0</v>
          </cell>
          <cell r="BJ330">
            <v>0</v>
          </cell>
          <cell r="BK330">
            <v>0</v>
          </cell>
        </row>
        <row r="331">
          <cell r="D331">
            <v>849605</v>
          </cell>
          <cell r="E331" t="str">
            <v>Stock Destroyed</v>
          </cell>
          <cell r="F331">
            <v>880201000</v>
          </cell>
          <cell r="G331" t="str">
            <v>Inventory Losses</v>
          </cell>
          <cell r="I331" t="str">
            <v/>
          </cell>
          <cell r="K331" t="str">
            <v/>
          </cell>
          <cell r="M331">
            <v>0</v>
          </cell>
          <cell r="N331">
            <v>2691947</v>
          </cell>
          <cell r="O331">
            <v>1485594.65</v>
          </cell>
          <cell r="P331">
            <v>1485594.65</v>
          </cell>
          <cell r="Q331">
            <v>1485594.65</v>
          </cell>
          <cell r="R331">
            <v>1485594.65</v>
          </cell>
          <cell r="S331">
            <v>1485594.65</v>
          </cell>
          <cell r="T331">
            <v>1485594.65</v>
          </cell>
          <cell r="U331">
            <v>1485594.65</v>
          </cell>
          <cell r="V331">
            <v>1485594.65</v>
          </cell>
          <cell r="W331">
            <v>1485594.65</v>
          </cell>
          <cell r="X331">
            <v>2392838</v>
          </cell>
          <cell r="Y331">
            <v>0</v>
          </cell>
          <cell r="Z331">
            <v>0</v>
          </cell>
          <cell r="AA331">
            <v>5443632.6699999999</v>
          </cell>
          <cell r="AB331">
            <v>10116556.67</v>
          </cell>
          <cell r="AC331">
            <v>10116556.67</v>
          </cell>
          <cell r="AD331">
            <v>11205546.67</v>
          </cell>
          <cell r="AE331">
            <v>13806365.449999999</v>
          </cell>
          <cell r="AF331">
            <v>20205262.030000001</v>
          </cell>
          <cell r="AG331">
            <v>20205262.030000001</v>
          </cell>
          <cell r="AH331">
            <v>20449462.129999999</v>
          </cell>
          <cell r="AI331">
            <v>20449462.129999999</v>
          </cell>
          <cell r="AJ331">
            <v>20481312.780000001</v>
          </cell>
          <cell r="AK331">
            <v>0</v>
          </cell>
          <cell r="AM331">
            <v>0</v>
          </cell>
          <cell r="AN331">
            <v>2691947</v>
          </cell>
          <cell r="AO331">
            <v>-1206352.3500000001</v>
          </cell>
          <cell r="AP331">
            <v>0</v>
          </cell>
          <cell r="AQ331">
            <v>0</v>
          </cell>
          <cell r="AR331">
            <v>0</v>
          </cell>
          <cell r="AS331">
            <v>0</v>
          </cell>
          <cell r="AT331">
            <v>0</v>
          </cell>
          <cell r="AU331">
            <v>0</v>
          </cell>
          <cell r="AV331">
            <v>0</v>
          </cell>
          <cell r="AW331">
            <v>0</v>
          </cell>
          <cell r="AX331">
            <v>907243.35000000009</v>
          </cell>
          <cell r="AY331">
            <v>0</v>
          </cell>
          <cell r="AZ331">
            <v>0</v>
          </cell>
          <cell r="BA331">
            <v>5443632.6699999999</v>
          </cell>
          <cell r="BB331">
            <v>4672924</v>
          </cell>
          <cell r="BC331">
            <v>0</v>
          </cell>
          <cell r="BD331">
            <v>1088990</v>
          </cell>
          <cell r="BE331">
            <v>2600818.7799999993</v>
          </cell>
          <cell r="BF331">
            <v>6398896.5800000019</v>
          </cell>
          <cell r="BG331">
            <v>0</v>
          </cell>
          <cell r="BH331">
            <v>244200.09999999776</v>
          </cell>
          <cell r="BI331">
            <v>0</v>
          </cell>
          <cell r="BJ331">
            <v>31850.650000002235</v>
          </cell>
          <cell r="BK331">
            <v>0</v>
          </cell>
        </row>
        <row r="332">
          <cell r="D332">
            <v>852101</v>
          </cell>
          <cell r="E332" t="str">
            <v>Radio-Media</v>
          </cell>
          <cell r="F332">
            <v>891502000</v>
          </cell>
          <cell r="G332" t="str">
            <v>Radio - Media - Promotion</v>
          </cell>
          <cell r="H332">
            <v>8111312</v>
          </cell>
          <cell r="I332" t="str">
            <v>Sales Promotion</v>
          </cell>
          <cell r="J332" t="str">
            <v>A29</v>
          </cell>
          <cell r="K332" t="str">
            <v>Operational marketing (DME)</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D333">
            <v>853101</v>
          </cell>
          <cell r="E333" t="str">
            <v>Newspapers-Media</v>
          </cell>
          <cell r="F333">
            <v>891503000</v>
          </cell>
          <cell r="G333" t="str">
            <v>Newspapers - Media - Promotion</v>
          </cell>
          <cell r="H333">
            <v>8111312</v>
          </cell>
          <cell r="I333" t="str">
            <v>Sales Promotion</v>
          </cell>
          <cell r="J333" t="str">
            <v>A29</v>
          </cell>
          <cell r="K333" t="str">
            <v>Operational marketing (DME)</v>
          </cell>
          <cell r="L333">
            <v>0</v>
          </cell>
          <cell r="M333">
            <v>0</v>
          </cell>
          <cell r="N333">
            <v>0</v>
          </cell>
          <cell r="O333">
            <v>13305.6</v>
          </cell>
          <cell r="P333">
            <v>13305.6</v>
          </cell>
          <cell r="Q333">
            <v>13305.6</v>
          </cell>
          <cell r="R333">
            <v>16705.599999999999</v>
          </cell>
          <cell r="S333">
            <v>-72156.800000000003</v>
          </cell>
          <cell r="T333">
            <v>-44278.400000000001</v>
          </cell>
          <cell r="U333">
            <v>-44278.400000000001</v>
          </cell>
          <cell r="V333">
            <v>-44278.400000000001</v>
          </cell>
          <cell r="W333">
            <v>-44278.400000000001</v>
          </cell>
          <cell r="X333">
            <v>3333.47</v>
          </cell>
          <cell r="Y333">
            <v>0</v>
          </cell>
          <cell r="Z333">
            <v>52590.38</v>
          </cell>
          <cell r="AA333">
            <v>52590.38</v>
          </cell>
          <cell r="AB333">
            <v>52590.38</v>
          </cell>
          <cell r="AC333">
            <v>52590.38</v>
          </cell>
          <cell r="AD333">
            <v>52590.38</v>
          </cell>
          <cell r="AE333">
            <v>55990.38</v>
          </cell>
          <cell r="AF333">
            <v>93554.94</v>
          </cell>
          <cell r="AG333">
            <v>151708.73000000001</v>
          </cell>
          <cell r="AH333">
            <v>159403.73000000001</v>
          </cell>
          <cell r="AI333">
            <v>167006.93</v>
          </cell>
          <cell r="AJ333">
            <v>167006.93</v>
          </cell>
          <cell r="AK333">
            <v>0</v>
          </cell>
          <cell r="AM333">
            <v>0</v>
          </cell>
          <cell r="AN333">
            <v>0</v>
          </cell>
          <cell r="AO333">
            <v>13305.6</v>
          </cell>
          <cell r="AP333">
            <v>0</v>
          </cell>
          <cell r="AQ333">
            <v>0</v>
          </cell>
          <cell r="AR333">
            <v>3399.9999999999982</v>
          </cell>
          <cell r="AS333">
            <v>-88862.399999999994</v>
          </cell>
          <cell r="AT333">
            <v>27878.400000000001</v>
          </cell>
          <cell r="AU333">
            <v>0</v>
          </cell>
          <cell r="AV333">
            <v>0</v>
          </cell>
          <cell r="AW333">
            <v>0</v>
          </cell>
          <cell r="AX333">
            <v>47611.87</v>
          </cell>
          <cell r="AY333">
            <v>0</v>
          </cell>
          <cell r="AZ333">
            <v>52590.38</v>
          </cell>
          <cell r="BA333">
            <v>0</v>
          </cell>
          <cell r="BB333">
            <v>0</v>
          </cell>
          <cell r="BC333">
            <v>0</v>
          </cell>
          <cell r="BD333">
            <v>0</v>
          </cell>
          <cell r="BE333">
            <v>3400</v>
          </cell>
          <cell r="BF333">
            <v>37564.560000000005</v>
          </cell>
          <cell r="BG333">
            <v>58153.790000000008</v>
          </cell>
          <cell r="BH333">
            <v>7695</v>
          </cell>
          <cell r="BI333">
            <v>7603.1999999999825</v>
          </cell>
          <cell r="BJ333">
            <v>0</v>
          </cell>
          <cell r="BK333">
            <v>0</v>
          </cell>
        </row>
        <row r="334">
          <cell r="D334">
            <v>854301</v>
          </cell>
          <cell r="E334" t="str">
            <v>Newspapers-Media</v>
          </cell>
          <cell r="F334">
            <v>891503000</v>
          </cell>
          <cell r="G334" t="str">
            <v>Newspapers - Media - Promotion</v>
          </cell>
          <cell r="H334">
            <v>8111312</v>
          </cell>
          <cell r="I334" t="str">
            <v>Sales Promotion</v>
          </cell>
          <cell r="J334" t="str">
            <v>A29</v>
          </cell>
          <cell r="K334" t="str">
            <v>Operational marketing (DME)</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D335">
            <v>855401</v>
          </cell>
          <cell r="E335" t="str">
            <v>Posters and Billboards</v>
          </cell>
          <cell r="F335">
            <v>408107000</v>
          </cell>
          <cell r="G335" t="str">
            <v>Deductions - Cooperative Trade Marketing (CTM)</v>
          </cell>
          <cell r="H335">
            <v>0</v>
          </cell>
          <cell r="I335" t="str">
            <v/>
          </cell>
          <cell r="J335">
            <v>0</v>
          </cell>
          <cell r="K335" t="str">
            <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D336">
            <v>855403</v>
          </cell>
          <cell r="E336" t="str">
            <v>Poster Painted Bills</v>
          </cell>
          <cell r="F336">
            <v>897103000</v>
          </cell>
          <cell r="G336" t="str">
            <v>Printed Material</v>
          </cell>
          <cell r="H336">
            <v>8111312</v>
          </cell>
          <cell r="I336" t="str">
            <v>Sales Promotion</v>
          </cell>
          <cell r="J336" t="str">
            <v>A29</v>
          </cell>
          <cell r="K336" t="str">
            <v>Operational marketing (DME)</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row>
        <row r="337">
          <cell r="D337">
            <v>856201</v>
          </cell>
          <cell r="E337" t="str">
            <v>Media Outdoor</v>
          </cell>
          <cell r="F337">
            <v>891506000</v>
          </cell>
          <cell r="G337" t="str">
            <v>Outdoor Miscellaneous - Media - Promotion</v>
          </cell>
          <cell r="H337">
            <v>8111312</v>
          </cell>
          <cell r="I337" t="str">
            <v>Sales Promotion</v>
          </cell>
          <cell r="J337" t="str">
            <v>A29</v>
          </cell>
          <cell r="K337" t="str">
            <v>Operational marketing (DME)</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D338">
            <v>860201</v>
          </cell>
          <cell r="E338" t="str">
            <v>POS-Outside Prod &amp; Dev</v>
          </cell>
          <cell r="F338">
            <v>0</v>
          </cell>
          <cell r="G338" t="str">
            <v/>
          </cell>
          <cell r="H338">
            <v>0</v>
          </cell>
          <cell r="I338" t="str">
            <v/>
          </cell>
          <cell r="J338">
            <v>0</v>
          </cell>
          <cell r="K338" t="str">
            <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D339">
            <v>861101</v>
          </cell>
          <cell r="E339" t="str">
            <v>Outside Advert-Other-D</v>
          </cell>
          <cell r="F339">
            <v>408107000</v>
          </cell>
          <cell r="G339" t="str">
            <v>Deductions - Cooperative Trade Marketing (CTM)</v>
          </cell>
          <cell r="H339">
            <v>0</v>
          </cell>
          <cell r="I339" t="str">
            <v/>
          </cell>
          <cell r="J339">
            <v>0</v>
          </cell>
          <cell r="K339" t="str">
            <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D340">
            <v>861301</v>
          </cell>
          <cell r="E340" t="str">
            <v>Advertising-Agency Com</v>
          </cell>
          <cell r="F340">
            <v>891203000</v>
          </cell>
          <cell r="G340" t="str">
            <v>Advertising - Media Agency Compensation</v>
          </cell>
          <cell r="H340">
            <v>8111312</v>
          </cell>
          <cell r="I340" t="str">
            <v>Sales Promotion</v>
          </cell>
          <cell r="J340" t="str">
            <v>A29</v>
          </cell>
          <cell r="K340" t="str">
            <v>Operational marketing (DME)</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D341">
            <v>862401</v>
          </cell>
          <cell r="E341" t="str">
            <v>Outdoor Misc-Media</v>
          </cell>
          <cell r="F341">
            <v>0</v>
          </cell>
          <cell r="G341" t="str">
            <v/>
          </cell>
          <cell r="H341">
            <v>0</v>
          </cell>
          <cell r="I341" t="str">
            <v/>
          </cell>
          <cell r="J341">
            <v>0</v>
          </cell>
          <cell r="K341" t="str">
            <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D342">
            <v>862501</v>
          </cell>
          <cell r="E342" t="str">
            <v>Outdoor Misc Developme</v>
          </cell>
          <cell r="F342">
            <v>0</v>
          </cell>
          <cell r="G342" t="str">
            <v/>
          </cell>
          <cell r="H342">
            <v>0</v>
          </cell>
          <cell r="I342" t="str">
            <v/>
          </cell>
          <cell r="J342">
            <v>0</v>
          </cell>
          <cell r="K342" t="str">
            <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D343">
            <v>871001</v>
          </cell>
          <cell r="E343" t="str">
            <v>Sampling</v>
          </cell>
          <cell r="F343">
            <v>895101000</v>
          </cell>
          <cell r="G343" t="str">
            <v>Sampling</v>
          </cell>
          <cell r="H343">
            <v>8111312</v>
          </cell>
          <cell r="I343" t="str">
            <v>Sales Promotion</v>
          </cell>
          <cell r="J343" t="str">
            <v>A29</v>
          </cell>
          <cell r="K343" t="str">
            <v>Operational marketing (DME)</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D344">
            <v>872001</v>
          </cell>
          <cell r="E344" t="str">
            <v>Couponing</v>
          </cell>
          <cell r="F344">
            <v>0</v>
          </cell>
          <cell r="G344" t="str">
            <v/>
          </cell>
          <cell r="H344">
            <v>0</v>
          </cell>
          <cell r="I344" t="str">
            <v/>
          </cell>
          <cell r="J344">
            <v>0</v>
          </cell>
          <cell r="K344" t="str">
            <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D345">
            <v>874001</v>
          </cell>
          <cell r="E345" t="str">
            <v>Special Events</v>
          </cell>
          <cell r="F345">
            <v>0</v>
          </cell>
          <cell r="G345" t="str">
            <v/>
          </cell>
          <cell r="H345">
            <v>0</v>
          </cell>
          <cell r="I345" t="str">
            <v/>
          </cell>
          <cell r="J345">
            <v>0</v>
          </cell>
          <cell r="K345" t="str">
            <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D346" t="str">
            <v>880001.ACTI</v>
          </cell>
          <cell r="E346" t="str">
            <v>COB-New A/C Activation</v>
          </cell>
          <cell r="F346">
            <v>0</v>
          </cell>
          <cell r="G346" t="str">
            <v/>
          </cell>
          <cell r="H346">
            <v>8111312</v>
          </cell>
          <cell r="I346" t="str">
            <v>Sales Promotion</v>
          </cell>
          <cell r="J346" t="str">
            <v>A29</v>
          </cell>
          <cell r="K346" t="str">
            <v>Operational marketing (DME)</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D347" t="str">
            <v>880001.AVAIL</v>
          </cell>
          <cell r="E347" t="str">
            <v>DP-Availability Drive</v>
          </cell>
          <cell r="F347">
            <v>0</v>
          </cell>
          <cell r="G347" t="str">
            <v/>
          </cell>
          <cell r="H347">
            <v>8111312</v>
          </cell>
          <cell r="I347" t="str">
            <v>Sales Promotion</v>
          </cell>
          <cell r="J347" t="str">
            <v>A29</v>
          </cell>
          <cell r="K347" t="str">
            <v>Operational marketing (DME)</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D348" t="str">
            <v>880001.CONT</v>
          </cell>
          <cell r="E348" t="str">
            <v>DP-Merchandising Conte</v>
          </cell>
          <cell r="F348">
            <v>0</v>
          </cell>
          <cell r="G348" t="str">
            <v/>
          </cell>
          <cell r="H348">
            <v>8111312</v>
          </cell>
          <cell r="I348" t="str">
            <v>Sales Promotion</v>
          </cell>
          <cell r="J348" t="str">
            <v>A29</v>
          </cell>
          <cell r="K348" t="str">
            <v>Operational marketing (DME)</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D349" t="str">
            <v>880001.COUP</v>
          </cell>
          <cell r="E349" t="str">
            <v>DP-Coupons</v>
          </cell>
          <cell r="F349">
            <v>0</v>
          </cell>
          <cell r="G349" t="str">
            <v/>
          </cell>
          <cell r="H349">
            <v>8111312</v>
          </cell>
          <cell r="I349" t="str">
            <v>Sales Promotion</v>
          </cell>
          <cell r="J349" t="str">
            <v>A29</v>
          </cell>
          <cell r="K349" t="str">
            <v>Operational marketing (DME)</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D350" t="str">
            <v>880001.DPR</v>
          </cell>
          <cell r="E350" t="str">
            <v>Dealer Promotions</v>
          </cell>
          <cell r="F350">
            <v>408107000</v>
          </cell>
          <cell r="G350" t="str">
            <v>Deductions - Cooperative Trade Marketing (CTM)</v>
          </cell>
          <cell r="H350">
            <v>0</v>
          </cell>
          <cell r="I350" t="str">
            <v/>
          </cell>
          <cell r="J350">
            <v>0</v>
          </cell>
          <cell r="K350" t="str">
            <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row>
        <row r="351">
          <cell r="D351" t="str">
            <v>880001.INJECT</v>
          </cell>
          <cell r="E351" t="str">
            <v>COB-Cases Injection</v>
          </cell>
          <cell r="F351">
            <v>0</v>
          </cell>
          <cell r="G351" t="str">
            <v/>
          </cell>
          <cell r="H351">
            <v>8111312</v>
          </cell>
          <cell r="I351" t="str">
            <v>Sales Promotion</v>
          </cell>
          <cell r="J351" t="str">
            <v>A29</v>
          </cell>
          <cell r="K351" t="str">
            <v>Operational marketing (DME)</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row>
        <row r="352">
          <cell r="D352" t="str">
            <v>880001.KEY</v>
          </cell>
          <cell r="E352" t="str">
            <v>Key Accounts</v>
          </cell>
          <cell r="F352">
            <v>0</v>
          </cell>
          <cell r="G352" t="str">
            <v/>
          </cell>
          <cell r="H352">
            <v>8111312</v>
          </cell>
          <cell r="I352" t="str">
            <v>Sales Promotion</v>
          </cell>
          <cell r="J352" t="str">
            <v>A29</v>
          </cell>
          <cell r="K352" t="str">
            <v>Operational marketing (DME)</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D353" t="str">
            <v>880001.OYA</v>
          </cell>
          <cell r="E353" t="str">
            <v>COB-OYA</v>
          </cell>
          <cell r="F353">
            <v>0</v>
          </cell>
          <cell r="G353" t="str">
            <v/>
          </cell>
          <cell r="H353">
            <v>0</v>
          </cell>
          <cell r="I353" t="str">
            <v/>
          </cell>
          <cell r="J353">
            <v>0</v>
          </cell>
          <cell r="K353" t="str">
            <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D354" t="str">
            <v>880001.TIUP</v>
          </cell>
          <cell r="E354" t="str">
            <v>COB-Tieup</v>
          </cell>
          <cell r="F354">
            <v>405801000</v>
          </cell>
          <cell r="G354" t="str">
            <v>Sales prod vol rebat</v>
          </cell>
          <cell r="H354">
            <v>0</v>
          </cell>
          <cell r="I354" t="str">
            <v/>
          </cell>
          <cell r="J354">
            <v>0</v>
          </cell>
          <cell r="K354" t="str">
            <v/>
          </cell>
          <cell r="L354">
            <v>0</v>
          </cell>
          <cell r="M354">
            <v>3000000</v>
          </cell>
          <cell r="N354">
            <v>11783302</v>
          </cell>
          <cell r="O354">
            <v>44665247</v>
          </cell>
          <cell r="P354">
            <v>67814981</v>
          </cell>
          <cell r="Q354">
            <v>84161997</v>
          </cell>
          <cell r="R354">
            <v>124587526</v>
          </cell>
          <cell r="S354">
            <v>149087526</v>
          </cell>
          <cell r="T354">
            <v>170644607</v>
          </cell>
          <cell r="U354">
            <v>216844385</v>
          </cell>
          <cell r="V354">
            <v>243122415</v>
          </cell>
          <cell r="W354">
            <v>253776415</v>
          </cell>
          <cell r="X354">
            <v>256729166</v>
          </cell>
          <cell r="Y354">
            <v>3865811</v>
          </cell>
          <cell r="Z354">
            <v>17446628.780000001</v>
          </cell>
          <cell r="AA354">
            <v>59018151.780000001</v>
          </cell>
          <cell r="AB354">
            <v>93721992.079999998</v>
          </cell>
          <cell r="AC354">
            <v>129848017.08</v>
          </cell>
          <cell r="AD354">
            <v>178971085.08000001</v>
          </cell>
          <cell r="AE354">
            <v>201187708.58000001</v>
          </cell>
          <cell r="AF354">
            <v>236898995.58000001</v>
          </cell>
          <cell r="AG354">
            <v>290961675.57999998</v>
          </cell>
          <cell r="AH354">
            <v>317418719.57999998</v>
          </cell>
          <cell r="AI354">
            <v>324418628.57999998</v>
          </cell>
          <cell r="AJ354">
            <v>353020958.75999999</v>
          </cell>
          <cell r="AK354">
            <v>14195500</v>
          </cell>
          <cell r="AM354">
            <v>3000000</v>
          </cell>
          <cell r="AN354">
            <v>8783302</v>
          </cell>
          <cell r="AO354">
            <v>32881945</v>
          </cell>
          <cell r="AP354">
            <v>23149734</v>
          </cell>
          <cell r="AQ354">
            <v>16347016</v>
          </cell>
          <cell r="AR354">
            <v>40425529</v>
          </cell>
          <cell r="AS354">
            <v>24500000</v>
          </cell>
          <cell r="AT354">
            <v>21557081</v>
          </cell>
          <cell r="AU354">
            <v>46199778</v>
          </cell>
          <cell r="AV354">
            <v>26278030</v>
          </cell>
          <cell r="AW354">
            <v>10654000</v>
          </cell>
          <cell r="AX354">
            <v>2952751</v>
          </cell>
          <cell r="AY354">
            <v>3865811</v>
          </cell>
          <cell r="AZ354">
            <v>13580817.780000001</v>
          </cell>
          <cell r="BA354">
            <v>41571523</v>
          </cell>
          <cell r="BB354">
            <v>34703840.299999997</v>
          </cell>
          <cell r="BC354">
            <v>36126025</v>
          </cell>
          <cell r="BD354">
            <v>49123068.000000015</v>
          </cell>
          <cell r="BE354">
            <v>22216623.5</v>
          </cell>
          <cell r="BF354">
            <v>35711287</v>
          </cell>
          <cell r="BG354">
            <v>54062679.99999997</v>
          </cell>
          <cell r="BH354">
            <v>26457044</v>
          </cell>
          <cell r="BI354">
            <v>6999909</v>
          </cell>
          <cell r="BJ354">
            <v>28602330.180000007</v>
          </cell>
          <cell r="BK354">
            <v>14195500</v>
          </cell>
        </row>
        <row r="355">
          <cell r="D355">
            <v>880003</v>
          </cell>
          <cell r="E355" t="str">
            <v>S&amp;D-Trade promotion</v>
          </cell>
          <cell r="F355">
            <v>891506000</v>
          </cell>
          <cell r="G355" t="str">
            <v>Outdoor Miscellaneous - Media - Promotion</v>
          </cell>
          <cell r="H355">
            <v>8111312</v>
          </cell>
          <cell r="I355" t="str">
            <v>Sales Promotion</v>
          </cell>
          <cell r="J355" t="str">
            <v>A29</v>
          </cell>
          <cell r="K355" t="str">
            <v>Operational marketing (DME)</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D356">
            <v>880002</v>
          </cell>
          <cell r="E356" t="str">
            <v>SP-Dealer Promotion</v>
          </cell>
          <cell r="F356">
            <v>408107000</v>
          </cell>
          <cell r="G356" t="str">
            <v>Deductions - Cooperative Trade Marketing (CTM)</v>
          </cell>
          <cell r="H356">
            <v>0</v>
          </cell>
          <cell r="I356" t="str">
            <v/>
          </cell>
          <cell r="J356">
            <v>0</v>
          </cell>
          <cell r="K356" t="str">
            <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D357">
            <v>880005</v>
          </cell>
          <cell r="E357" t="str">
            <v>COB-Sales Team Contest</v>
          </cell>
          <cell r="F357">
            <v>0</v>
          </cell>
          <cell r="G357" t="str">
            <v/>
          </cell>
          <cell r="H357">
            <v>8111312</v>
          </cell>
          <cell r="I357" t="str">
            <v>Sales Promotion</v>
          </cell>
          <cell r="J357" t="str">
            <v>A29</v>
          </cell>
          <cell r="K357" t="str">
            <v>Operational marketing (DME)</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D358">
            <v>880006</v>
          </cell>
          <cell r="E358" t="str">
            <v>DP-POS Material Develo</v>
          </cell>
          <cell r="F358">
            <v>408107000</v>
          </cell>
          <cell r="G358" t="str">
            <v>Deductions - Cooperative Trade Marketing (CTM)</v>
          </cell>
          <cell r="H358">
            <v>0</v>
          </cell>
          <cell r="I358" t="str">
            <v/>
          </cell>
          <cell r="J358">
            <v>0</v>
          </cell>
          <cell r="K358" t="str">
            <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D359">
            <v>881001</v>
          </cell>
          <cell r="E359" t="str">
            <v>Consumer Promotions</v>
          </cell>
          <cell r="F359">
            <v>893307000</v>
          </cell>
          <cell r="G359" t="str">
            <v>Consumer Promotions</v>
          </cell>
          <cell r="H359">
            <v>8111312</v>
          </cell>
          <cell r="I359" t="str">
            <v>Sales Promotion</v>
          </cell>
          <cell r="J359" t="str">
            <v>A29</v>
          </cell>
          <cell r="K359" t="str">
            <v>Operational marketing (DME)</v>
          </cell>
          <cell r="L359">
            <v>0</v>
          </cell>
          <cell r="M359">
            <v>0</v>
          </cell>
          <cell r="N359">
            <v>0</v>
          </cell>
          <cell r="O359">
            <v>0</v>
          </cell>
          <cell r="P359">
            <v>0</v>
          </cell>
          <cell r="Q359">
            <v>0</v>
          </cell>
          <cell r="R359">
            <v>0</v>
          </cell>
          <cell r="S359">
            <v>0</v>
          </cell>
          <cell r="T359">
            <v>0</v>
          </cell>
          <cell r="U359">
            <v>0</v>
          </cell>
          <cell r="V359">
            <v>4064.39</v>
          </cell>
          <cell r="W359">
            <v>4064.39</v>
          </cell>
          <cell r="X359">
            <v>0</v>
          </cell>
          <cell r="Y359">
            <v>4064.39</v>
          </cell>
          <cell r="Z359">
            <v>0</v>
          </cell>
          <cell r="AA359">
            <v>0</v>
          </cell>
          <cell r="AB359">
            <v>0</v>
          </cell>
          <cell r="AC359">
            <v>1309866</v>
          </cell>
          <cell r="AD359">
            <v>1309866</v>
          </cell>
          <cell r="AE359">
            <v>0</v>
          </cell>
          <cell r="AF359">
            <v>0</v>
          </cell>
          <cell r="AG359">
            <v>0</v>
          </cell>
          <cell r="AH359">
            <v>0</v>
          </cell>
          <cell r="AI359">
            <v>0</v>
          </cell>
          <cell r="AJ359">
            <v>0</v>
          </cell>
          <cell r="AK359">
            <v>0</v>
          </cell>
          <cell r="AM359">
            <v>0</v>
          </cell>
          <cell r="AN359">
            <v>0</v>
          </cell>
          <cell r="AO359">
            <v>0</v>
          </cell>
          <cell r="AP359">
            <v>0</v>
          </cell>
          <cell r="AQ359">
            <v>0</v>
          </cell>
          <cell r="AR359">
            <v>0</v>
          </cell>
          <cell r="AS359">
            <v>0</v>
          </cell>
          <cell r="AT359">
            <v>0</v>
          </cell>
          <cell r="AU359">
            <v>0</v>
          </cell>
          <cell r="AV359">
            <v>4064.39</v>
          </cell>
          <cell r="AW359">
            <v>0</v>
          </cell>
          <cell r="AX359">
            <v>-4064.39</v>
          </cell>
          <cell r="AY359">
            <v>4064.39</v>
          </cell>
          <cell r="AZ359">
            <v>-4064.39</v>
          </cell>
          <cell r="BA359">
            <v>0</v>
          </cell>
          <cell r="BB359">
            <v>0</v>
          </cell>
          <cell r="BC359">
            <v>1309866</v>
          </cell>
          <cell r="BD359">
            <v>0</v>
          </cell>
          <cell r="BE359">
            <v>-1309866</v>
          </cell>
          <cell r="BF359">
            <v>0</v>
          </cell>
          <cell r="BG359">
            <v>0</v>
          </cell>
          <cell r="BH359">
            <v>0</v>
          </cell>
          <cell r="BI359">
            <v>0</v>
          </cell>
          <cell r="BJ359">
            <v>0</v>
          </cell>
          <cell r="BK359">
            <v>0</v>
          </cell>
        </row>
        <row r="360">
          <cell r="D360" t="str">
            <v>881001.POS</v>
          </cell>
          <cell r="E360" t="str">
            <v>CP-POS Material Inside</v>
          </cell>
          <cell r="F360">
            <v>0</v>
          </cell>
          <cell r="G360" t="str">
            <v/>
          </cell>
          <cell r="H360">
            <v>8111312</v>
          </cell>
          <cell r="I360" t="str">
            <v>Sales Promotion</v>
          </cell>
          <cell r="J360" t="str">
            <v>A29</v>
          </cell>
          <cell r="K360" t="str">
            <v>Operational marketing (DME)</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D361">
            <v>881003</v>
          </cell>
          <cell r="E361" t="str">
            <v>SP-Consumer Promotions</v>
          </cell>
          <cell r="F361">
            <v>893307000</v>
          </cell>
          <cell r="G361" t="str">
            <v>Consumer Promotions</v>
          </cell>
          <cell r="H361">
            <v>8111312</v>
          </cell>
          <cell r="I361" t="str">
            <v>Sales Promotion</v>
          </cell>
          <cell r="J361" t="str">
            <v>A29</v>
          </cell>
          <cell r="K361" t="str">
            <v>Operational marketing (DME)</v>
          </cell>
          <cell r="L361">
            <v>0</v>
          </cell>
          <cell r="M361">
            <v>400000</v>
          </cell>
          <cell r="N361">
            <v>600000</v>
          </cell>
          <cell r="O361">
            <v>975160</v>
          </cell>
          <cell r="P361">
            <v>3191092.5</v>
          </cell>
          <cell r="Q361">
            <v>4783309.5</v>
          </cell>
          <cell r="R361">
            <v>6887409.5</v>
          </cell>
          <cell r="S361">
            <v>7506164.5</v>
          </cell>
          <cell r="T361">
            <v>8832633.5</v>
          </cell>
          <cell r="U361">
            <v>9552884.5</v>
          </cell>
          <cell r="V361">
            <v>9581488.5</v>
          </cell>
          <cell r="W361">
            <v>9952238.5</v>
          </cell>
          <cell r="X361">
            <v>10051373.789999999</v>
          </cell>
          <cell r="Y361">
            <v>222250</v>
          </cell>
          <cell r="Z361">
            <v>2382414.39</v>
          </cell>
          <cell r="AA361">
            <v>6376914.3899999997</v>
          </cell>
          <cell r="AB361">
            <v>15402914.390000001</v>
          </cell>
          <cell r="AC361">
            <v>21248548.390000001</v>
          </cell>
          <cell r="AD361">
            <v>25514648.390000001</v>
          </cell>
          <cell r="AE361">
            <v>27794270.390000001</v>
          </cell>
          <cell r="AF361">
            <v>30958274.390000001</v>
          </cell>
          <cell r="AG361">
            <v>31337884.390000001</v>
          </cell>
          <cell r="AH361">
            <v>31384024.390000001</v>
          </cell>
          <cell r="AI361">
            <v>33994035.780000001</v>
          </cell>
          <cell r="AJ361">
            <v>38847648.609999999</v>
          </cell>
          <cell r="AK361">
            <v>169000</v>
          </cell>
          <cell r="AM361">
            <v>400000</v>
          </cell>
          <cell r="AN361">
            <v>200000</v>
          </cell>
          <cell r="AO361">
            <v>375160</v>
          </cell>
          <cell r="AP361">
            <v>2215932.5</v>
          </cell>
          <cell r="AQ361">
            <v>1592217</v>
          </cell>
          <cell r="AR361">
            <v>2104100</v>
          </cell>
          <cell r="AS361">
            <v>618755</v>
          </cell>
          <cell r="AT361">
            <v>1326469</v>
          </cell>
          <cell r="AU361">
            <v>720251</v>
          </cell>
          <cell r="AV361">
            <v>28604</v>
          </cell>
          <cell r="AW361">
            <v>370750</v>
          </cell>
          <cell r="AX361">
            <v>99135.289999999106</v>
          </cell>
          <cell r="AY361">
            <v>222250</v>
          </cell>
          <cell r="AZ361">
            <v>2160164.39</v>
          </cell>
          <cell r="BA361">
            <v>3994499.9999999995</v>
          </cell>
          <cell r="BB361">
            <v>9026000</v>
          </cell>
          <cell r="BC361">
            <v>5845634</v>
          </cell>
          <cell r="BD361">
            <v>4266100</v>
          </cell>
          <cell r="BE361">
            <v>2279622</v>
          </cell>
          <cell r="BF361">
            <v>3164004</v>
          </cell>
          <cell r="BG361">
            <v>379610</v>
          </cell>
          <cell r="BH361">
            <v>46140</v>
          </cell>
          <cell r="BI361">
            <v>2610011.3900000006</v>
          </cell>
          <cell r="BJ361">
            <v>4853612.8299999982</v>
          </cell>
          <cell r="BK361">
            <v>169000</v>
          </cell>
        </row>
        <row r="362">
          <cell r="D362" t="str">
            <v>881001.UTCS</v>
          </cell>
          <cell r="E362" t="str">
            <v>CP-Summer UTC</v>
          </cell>
          <cell r="F362">
            <v>0</v>
          </cell>
          <cell r="G362" t="str">
            <v/>
          </cell>
          <cell r="H362">
            <v>8111312</v>
          </cell>
          <cell r="I362" t="str">
            <v>Sales Promotion</v>
          </cell>
          <cell r="J362" t="str">
            <v>A29</v>
          </cell>
          <cell r="K362" t="str">
            <v>Operational marketing (DME)</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D363" t="str">
            <v>881001.ADVT</v>
          </cell>
          <cell r="E363" t="str">
            <v>CP-Advt Goods Consumed</v>
          </cell>
          <cell r="F363">
            <v>0</v>
          </cell>
          <cell r="G363" t="str">
            <v/>
          </cell>
          <cell r="H363">
            <v>8111312</v>
          </cell>
          <cell r="I363" t="str">
            <v>Sales Promotion</v>
          </cell>
          <cell r="J363" t="str">
            <v>A29</v>
          </cell>
          <cell r="K363" t="str">
            <v>Operational marketing (DME)</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D364">
            <v>881002</v>
          </cell>
          <cell r="E364" t="str">
            <v>SP-Music Activation</v>
          </cell>
          <cell r="F364">
            <v>0</v>
          </cell>
          <cell r="G364" t="str">
            <v/>
          </cell>
          <cell r="H364">
            <v>8111312</v>
          </cell>
          <cell r="I364" t="str">
            <v>Sales Promotion</v>
          </cell>
          <cell r="J364" t="str">
            <v>A29</v>
          </cell>
          <cell r="K364" t="str">
            <v>Operational marketing (DME)</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D365">
            <v>881007</v>
          </cell>
          <cell r="E365" t="str">
            <v>S&amp;D-SSCRATCH &amp; WIN</v>
          </cell>
          <cell r="F365">
            <v>0</v>
          </cell>
          <cell r="G365" t="str">
            <v/>
          </cell>
          <cell r="H365">
            <v>8111312</v>
          </cell>
          <cell r="I365" t="str">
            <v>Sales Promotion</v>
          </cell>
          <cell r="J365" t="str">
            <v>A29</v>
          </cell>
          <cell r="K365" t="str">
            <v>Operational marketing (DME)</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D366">
            <v>881008</v>
          </cell>
          <cell r="E366" t="str">
            <v>S&amp;D-Salesman/Dist contest</v>
          </cell>
          <cell r="F366">
            <v>0</v>
          </cell>
          <cell r="G366" t="str">
            <v/>
          </cell>
          <cell r="H366">
            <v>8111312</v>
          </cell>
          <cell r="I366" t="str">
            <v>Sales Promotion</v>
          </cell>
          <cell r="J366" t="str">
            <v>A29</v>
          </cell>
          <cell r="K366" t="str">
            <v>Operational marketing (DME)</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D367">
            <v>896109</v>
          </cell>
          <cell r="E367" t="str">
            <v>Sales Incentive</v>
          </cell>
          <cell r="F367">
            <v>810114000</v>
          </cell>
          <cell r="G367" t="str">
            <v>Incentive Plan Exp</v>
          </cell>
          <cell r="H367">
            <v>8111331</v>
          </cell>
          <cell r="I367" t="str">
            <v>Cost of Business</v>
          </cell>
          <cell r="J367" t="str">
            <v>A09</v>
          </cell>
          <cell r="K367" t="str">
            <v>Sales Mgt &amp; Administration</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1785000</v>
          </cell>
          <cell r="AK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1785000</v>
          </cell>
          <cell r="BK367">
            <v>0</v>
          </cell>
        </row>
      </sheetData>
      <sheetData sheetId="21">
        <row r="2">
          <cell r="L2" t="str">
            <v>JDE &amp; CC</v>
          </cell>
          <cell r="M2">
            <v>41275</v>
          </cell>
          <cell r="N2">
            <v>41306</v>
          </cell>
          <cell r="O2">
            <v>41334</v>
          </cell>
          <cell r="P2">
            <v>41365</v>
          </cell>
          <cell r="Q2">
            <v>41395</v>
          </cell>
          <cell r="R2">
            <v>41426</v>
          </cell>
          <cell r="S2">
            <v>41456</v>
          </cell>
          <cell r="T2">
            <v>41487</v>
          </cell>
          <cell r="U2">
            <v>41518</v>
          </cell>
          <cell r="V2">
            <v>41548</v>
          </cell>
          <cell r="W2">
            <v>41579</v>
          </cell>
          <cell r="X2">
            <v>41609</v>
          </cell>
          <cell r="Y2">
            <v>41640</v>
          </cell>
          <cell r="Z2">
            <v>41671</v>
          </cell>
          <cell r="AA2">
            <v>41699</v>
          </cell>
          <cell r="AB2">
            <v>41730</v>
          </cell>
          <cell r="AC2">
            <v>41760</v>
          </cell>
          <cell r="AD2">
            <v>41791</v>
          </cell>
          <cell r="AE2">
            <v>41821</v>
          </cell>
          <cell r="AF2">
            <v>41852</v>
          </cell>
          <cell r="AG2">
            <v>41883</v>
          </cell>
          <cell r="AH2">
            <v>41913</v>
          </cell>
          <cell r="AI2">
            <v>41944</v>
          </cell>
          <cell r="AJ2">
            <v>41974</v>
          </cell>
          <cell r="AK2">
            <v>42005</v>
          </cell>
          <cell r="AL2">
            <v>0</v>
          </cell>
          <cell r="AM2">
            <v>41275</v>
          </cell>
          <cell r="AN2">
            <v>41306</v>
          </cell>
          <cell r="AO2">
            <v>41334</v>
          </cell>
          <cell r="AP2">
            <v>41365</v>
          </cell>
          <cell r="AQ2">
            <v>41395</v>
          </cell>
          <cell r="AR2">
            <v>41426</v>
          </cell>
          <cell r="AS2">
            <v>41456</v>
          </cell>
          <cell r="AT2">
            <v>41487</v>
          </cell>
          <cell r="AU2">
            <v>41518</v>
          </cell>
          <cell r="AV2">
            <v>41548</v>
          </cell>
          <cell r="AW2">
            <v>41579</v>
          </cell>
          <cell r="AX2">
            <v>41609</v>
          </cell>
          <cell r="AY2">
            <v>41640</v>
          </cell>
          <cell r="AZ2">
            <v>41671</v>
          </cell>
          <cell r="BA2">
            <v>41699</v>
          </cell>
          <cell r="BB2">
            <v>41730</v>
          </cell>
          <cell r="BC2">
            <v>41760</v>
          </cell>
          <cell r="BD2">
            <v>41791</v>
          </cell>
          <cell r="BE2">
            <v>41821</v>
          </cell>
          <cell r="BF2">
            <v>41852</v>
          </cell>
          <cell r="BG2">
            <v>41883</v>
          </cell>
          <cell r="BH2">
            <v>41913</v>
          </cell>
          <cell r="BI2">
            <v>41944</v>
          </cell>
          <cell r="BJ2">
            <v>41974</v>
          </cell>
          <cell r="BK2">
            <v>42005</v>
          </cell>
        </row>
        <row r="3">
          <cell r="L3" t="str">
            <v>8111111.801101.BASIC</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1002916</v>
          </cell>
          <cell r="AJ3">
            <v>2005832</v>
          </cell>
          <cell r="AK3">
            <v>1002916</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1002916</v>
          </cell>
          <cell r="BJ3">
            <v>1002916</v>
          </cell>
          <cell r="BK3">
            <v>1002916</v>
          </cell>
        </row>
        <row r="4">
          <cell r="L4" t="str">
            <v>8111111.801101.BP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row>
        <row r="5">
          <cell r="L5" t="str">
            <v>8111111.801101.DA</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283006</v>
          </cell>
          <cell r="AJ5">
            <v>566012</v>
          </cell>
          <cell r="AK5">
            <v>283006</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283006</v>
          </cell>
          <cell r="BJ5">
            <v>283006</v>
          </cell>
          <cell r="BK5">
            <v>283006</v>
          </cell>
        </row>
        <row r="6">
          <cell r="L6" t="str">
            <v>8111111.801101.DASE</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row>
        <row r="7">
          <cell r="L7" t="str">
            <v>8111111.801101.FIELD</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row>
        <row r="8">
          <cell r="L8" t="str">
            <v>8111111.801101.HOUSE</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row>
        <row r="9">
          <cell r="L9" t="str">
            <v>8111111.801101.LAUN</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row>
        <row r="10">
          <cell r="L10" t="str">
            <v>8111111.801101.LEAV</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row>
        <row r="11">
          <cell r="L11" t="str">
            <v>8111111.801101.OT</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row>
        <row r="12">
          <cell r="L12" t="str">
            <v>8111111.801101.OTH</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row>
        <row r="13">
          <cell r="L13" t="str">
            <v>8111111.801101.PF</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54006</v>
          </cell>
          <cell r="AJ13">
            <v>108012</v>
          </cell>
          <cell r="AK13">
            <v>54006</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54006</v>
          </cell>
          <cell r="BJ13">
            <v>54006</v>
          </cell>
          <cell r="BK13">
            <v>54006</v>
          </cell>
        </row>
        <row r="14">
          <cell r="L14" t="str">
            <v>8111111.801101.TEA</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row>
        <row r="15">
          <cell r="L15" t="str">
            <v>8111111.801101.SHIFT</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L16" t="str">
            <v>8111111.801101.WAGE</v>
          </cell>
          <cell r="M16">
            <v>0</v>
          </cell>
          <cell r="N16">
            <v>0</v>
          </cell>
          <cell r="O16">
            <v>0</v>
          </cell>
          <cell r="P16">
            <v>0</v>
          </cell>
          <cell r="Q16">
            <v>0</v>
          </cell>
          <cell r="R16">
            <v>11935</v>
          </cell>
          <cell r="S16">
            <v>11935</v>
          </cell>
          <cell r="T16">
            <v>11935</v>
          </cell>
          <cell r="U16">
            <v>11935</v>
          </cell>
          <cell r="V16">
            <v>11935</v>
          </cell>
          <cell r="W16">
            <v>11935</v>
          </cell>
          <cell r="X16">
            <v>11935</v>
          </cell>
          <cell r="Y16">
            <v>0</v>
          </cell>
          <cell r="Z16">
            <v>0</v>
          </cell>
          <cell r="AA16">
            <v>0</v>
          </cell>
          <cell r="AB16">
            <v>0</v>
          </cell>
          <cell r="AC16">
            <v>0</v>
          </cell>
          <cell r="AD16">
            <v>10709</v>
          </cell>
          <cell r="AE16">
            <v>10709</v>
          </cell>
          <cell r="AF16">
            <v>10709</v>
          </cell>
          <cell r="AG16">
            <v>10709</v>
          </cell>
          <cell r="AH16">
            <v>14709</v>
          </cell>
          <cell r="AI16">
            <v>14709</v>
          </cell>
          <cell r="AJ16">
            <v>14709</v>
          </cell>
          <cell r="AK16">
            <v>0</v>
          </cell>
          <cell r="AM16">
            <v>0</v>
          </cell>
          <cell r="AN16">
            <v>0</v>
          </cell>
          <cell r="AO16">
            <v>0</v>
          </cell>
          <cell r="AP16">
            <v>0</v>
          </cell>
          <cell r="AQ16">
            <v>0</v>
          </cell>
          <cell r="AR16">
            <v>11935</v>
          </cell>
          <cell r="AS16">
            <v>0</v>
          </cell>
          <cell r="AT16">
            <v>0</v>
          </cell>
          <cell r="AU16">
            <v>0</v>
          </cell>
          <cell r="AV16">
            <v>0</v>
          </cell>
          <cell r="AW16">
            <v>0</v>
          </cell>
          <cell r="AX16">
            <v>0</v>
          </cell>
          <cell r="AY16">
            <v>0</v>
          </cell>
          <cell r="AZ16">
            <v>0</v>
          </cell>
          <cell r="BA16">
            <v>0</v>
          </cell>
          <cell r="BB16">
            <v>0</v>
          </cell>
          <cell r="BC16">
            <v>0</v>
          </cell>
          <cell r="BD16">
            <v>10709</v>
          </cell>
          <cell r="BE16">
            <v>0</v>
          </cell>
          <cell r="BF16">
            <v>0</v>
          </cell>
          <cell r="BG16">
            <v>0</v>
          </cell>
          <cell r="BH16">
            <v>4000</v>
          </cell>
          <cell r="BI16">
            <v>0</v>
          </cell>
          <cell r="BJ16">
            <v>0</v>
          </cell>
          <cell r="BK16">
            <v>0</v>
          </cell>
        </row>
        <row r="17">
          <cell r="L17" t="str">
            <v>8111111.801102.BASIC</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L18" t="str">
            <v>8111111.801102.DA</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L19" t="str">
            <v>8111111.801102.DASE</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row>
        <row r="20">
          <cell r="L20" t="str">
            <v>8111111.801102.HOUSE</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L21" t="str">
            <v>8111111.801102.LAUN</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L22" t="str">
            <v>8111111.801102.LEAV</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L23" t="str">
            <v>8111111.801102.OT</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L24" t="str">
            <v>8111111.801102.SHIFT</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L25" t="str">
            <v>8111111.801102.OTH</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L26" t="str">
            <v>8111111.801102.PF</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L27" t="str">
            <v>8111111.801102.TEA</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L28" t="str">
            <v>8111111.803301</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L29" t="str">
            <v>8111111.803302</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L30" t="str">
            <v>8111111.803303</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L31" t="str">
            <v>8111111.803901</v>
          </cell>
          <cell r="M31">
            <v>1344</v>
          </cell>
          <cell r="N31">
            <v>2705</v>
          </cell>
          <cell r="O31">
            <v>4042</v>
          </cell>
          <cell r="P31">
            <v>5365</v>
          </cell>
          <cell r="Q31">
            <v>6352</v>
          </cell>
          <cell r="R31">
            <v>7357</v>
          </cell>
          <cell r="S31">
            <v>8505</v>
          </cell>
          <cell r="T31">
            <v>9387</v>
          </cell>
          <cell r="U31">
            <v>10299</v>
          </cell>
          <cell r="V31">
            <v>11231</v>
          </cell>
          <cell r="W31">
            <v>12181</v>
          </cell>
          <cell r="X31">
            <v>13025</v>
          </cell>
          <cell r="Y31">
            <v>880</v>
          </cell>
          <cell r="Z31">
            <v>1639</v>
          </cell>
          <cell r="AA31">
            <v>2536</v>
          </cell>
          <cell r="AB31">
            <v>3429</v>
          </cell>
          <cell r="AC31">
            <v>4310</v>
          </cell>
          <cell r="AD31">
            <v>5191</v>
          </cell>
          <cell r="AE31">
            <v>6248</v>
          </cell>
          <cell r="AF31">
            <v>7255</v>
          </cell>
          <cell r="AG31">
            <v>8201</v>
          </cell>
          <cell r="AH31">
            <v>9027</v>
          </cell>
          <cell r="AI31">
            <v>9954</v>
          </cell>
          <cell r="AJ31">
            <v>10751</v>
          </cell>
          <cell r="AK31">
            <v>727</v>
          </cell>
          <cell r="AM31">
            <v>1344</v>
          </cell>
          <cell r="AN31">
            <v>1361</v>
          </cell>
          <cell r="AO31">
            <v>1337</v>
          </cell>
          <cell r="AP31">
            <v>1323</v>
          </cell>
          <cell r="AQ31">
            <v>987</v>
          </cell>
          <cell r="AR31">
            <v>1005</v>
          </cell>
          <cell r="AS31">
            <v>1148</v>
          </cell>
          <cell r="AT31">
            <v>882</v>
          </cell>
          <cell r="AU31">
            <v>912</v>
          </cell>
          <cell r="AV31">
            <v>932</v>
          </cell>
          <cell r="AW31">
            <v>950</v>
          </cell>
          <cell r="AX31">
            <v>844</v>
          </cell>
          <cell r="AY31">
            <v>880</v>
          </cell>
          <cell r="AZ31">
            <v>759</v>
          </cell>
          <cell r="BA31">
            <v>897</v>
          </cell>
          <cell r="BB31">
            <v>893</v>
          </cell>
          <cell r="BC31">
            <v>881</v>
          </cell>
          <cell r="BD31">
            <v>881</v>
          </cell>
          <cell r="BE31">
            <v>1057</v>
          </cell>
          <cell r="BF31">
            <v>1007</v>
          </cell>
          <cell r="BG31">
            <v>946</v>
          </cell>
          <cell r="BH31">
            <v>826</v>
          </cell>
          <cell r="BI31">
            <v>927</v>
          </cell>
          <cell r="BJ31">
            <v>797</v>
          </cell>
          <cell r="BK31">
            <v>727</v>
          </cell>
        </row>
        <row r="32">
          <cell r="L32" t="str">
            <v>8111111.803902</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L33" t="str">
            <v>8111111.803903</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L34" t="str">
            <v>8111111.803904</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L35" t="str">
            <v>8111111.803905</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L36" t="str">
            <v>8111111.803906</v>
          </cell>
          <cell r="M36">
            <v>385</v>
          </cell>
          <cell r="N36">
            <v>750</v>
          </cell>
          <cell r="O36">
            <v>1125</v>
          </cell>
          <cell r="P36">
            <v>3110</v>
          </cell>
          <cell r="Q36">
            <v>3485</v>
          </cell>
          <cell r="R36">
            <v>2231</v>
          </cell>
          <cell r="S36">
            <v>3265</v>
          </cell>
          <cell r="T36">
            <v>3640</v>
          </cell>
          <cell r="U36">
            <v>4015</v>
          </cell>
          <cell r="V36">
            <v>4390</v>
          </cell>
          <cell r="W36">
            <v>4765</v>
          </cell>
          <cell r="X36">
            <v>5496</v>
          </cell>
          <cell r="Y36">
            <v>452</v>
          </cell>
          <cell r="Z36">
            <v>1043</v>
          </cell>
          <cell r="AA36">
            <v>1579</v>
          </cell>
          <cell r="AB36">
            <v>2115</v>
          </cell>
          <cell r="AC36">
            <v>2291</v>
          </cell>
          <cell r="AD36">
            <v>2827</v>
          </cell>
          <cell r="AE36">
            <v>2256</v>
          </cell>
          <cell r="AF36">
            <v>2546</v>
          </cell>
          <cell r="AG36">
            <v>2836</v>
          </cell>
          <cell r="AH36">
            <v>3126</v>
          </cell>
          <cell r="AI36">
            <v>3416</v>
          </cell>
          <cell r="AJ36">
            <v>3716</v>
          </cell>
          <cell r="AK36">
            <v>316</v>
          </cell>
          <cell r="AM36">
            <v>385</v>
          </cell>
          <cell r="AN36">
            <v>365</v>
          </cell>
          <cell r="AO36">
            <v>375</v>
          </cell>
          <cell r="AP36">
            <v>1985</v>
          </cell>
          <cell r="AQ36">
            <v>375</v>
          </cell>
          <cell r="AR36">
            <v>-1254</v>
          </cell>
          <cell r="AS36">
            <v>1034</v>
          </cell>
          <cell r="AT36">
            <v>375</v>
          </cell>
          <cell r="AU36">
            <v>375</v>
          </cell>
          <cell r="AV36">
            <v>375</v>
          </cell>
          <cell r="AW36">
            <v>375</v>
          </cell>
          <cell r="AX36">
            <v>731</v>
          </cell>
          <cell r="AY36">
            <v>452</v>
          </cell>
          <cell r="AZ36">
            <v>591</v>
          </cell>
          <cell r="BA36">
            <v>536</v>
          </cell>
          <cell r="BB36">
            <v>536</v>
          </cell>
          <cell r="BC36">
            <v>176</v>
          </cell>
          <cell r="BD36">
            <v>536</v>
          </cell>
          <cell r="BE36">
            <v>-571</v>
          </cell>
          <cell r="BF36">
            <v>290</v>
          </cell>
          <cell r="BG36">
            <v>290</v>
          </cell>
          <cell r="BH36">
            <v>290</v>
          </cell>
          <cell r="BI36">
            <v>290</v>
          </cell>
          <cell r="BJ36">
            <v>300</v>
          </cell>
          <cell r="BK36">
            <v>316</v>
          </cell>
        </row>
        <row r="37">
          <cell r="L37" t="str">
            <v>8111111.803907</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L38" t="str">
            <v>8111111.804201</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10564.56</v>
          </cell>
          <cell r="AB38">
            <v>642498.68999999994</v>
          </cell>
          <cell r="AC38">
            <v>1110498.69</v>
          </cell>
          <cell r="AD38">
            <v>1592283.04</v>
          </cell>
          <cell r="AE38">
            <v>1592283.04</v>
          </cell>
          <cell r="AF38">
            <v>1592283.04</v>
          </cell>
          <cell r="AG38">
            <v>2231882.84</v>
          </cell>
          <cell r="AH38">
            <v>2231882.84</v>
          </cell>
          <cell r="AI38">
            <v>2231882.84</v>
          </cell>
          <cell r="AJ38">
            <v>2231882.84</v>
          </cell>
          <cell r="AK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10564.56</v>
          </cell>
          <cell r="BB38">
            <v>631934.12999999989</v>
          </cell>
          <cell r="BC38">
            <v>468000</v>
          </cell>
          <cell r="BD38">
            <v>481784.35000000009</v>
          </cell>
          <cell r="BE38">
            <v>0</v>
          </cell>
          <cell r="BF38">
            <v>0</v>
          </cell>
          <cell r="BG38">
            <v>639599.79999999981</v>
          </cell>
          <cell r="BH38">
            <v>0</v>
          </cell>
          <cell r="BI38">
            <v>0</v>
          </cell>
          <cell r="BJ38">
            <v>0</v>
          </cell>
          <cell r="BK38">
            <v>0</v>
          </cell>
        </row>
        <row r="39">
          <cell r="L39" t="str">
            <v>8111111.804301</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L40" t="str">
            <v>8111111.805101.ACC</v>
          </cell>
          <cell r="M40">
            <v>96323.25</v>
          </cell>
          <cell r="N40">
            <v>101942.21</v>
          </cell>
          <cell r="O40">
            <v>104147.08</v>
          </cell>
          <cell r="P40">
            <v>213846.24</v>
          </cell>
          <cell r="Q40">
            <v>308538.90000000002</v>
          </cell>
          <cell r="R40">
            <v>362313.18000000005</v>
          </cell>
          <cell r="S40">
            <v>576597.53</v>
          </cell>
          <cell r="T40">
            <v>582997.53</v>
          </cell>
          <cell r="U40">
            <v>701533.6</v>
          </cell>
          <cell r="V40">
            <v>726546.53</v>
          </cell>
          <cell r="W40">
            <v>705889.5</v>
          </cell>
          <cell r="X40">
            <v>828017.78</v>
          </cell>
          <cell r="Y40">
            <v>3642.09</v>
          </cell>
          <cell r="Z40">
            <v>53185.01999999999</v>
          </cell>
          <cell r="AA40">
            <v>205950.27</v>
          </cell>
          <cell r="AB40">
            <v>247200.24</v>
          </cell>
          <cell r="AC40">
            <v>300028.84999999998</v>
          </cell>
          <cell r="AD40">
            <v>401152.31</v>
          </cell>
          <cell r="AE40">
            <v>250565.13</v>
          </cell>
          <cell r="AF40">
            <v>298353.32</v>
          </cell>
          <cell r="AG40">
            <v>337953.53</v>
          </cell>
          <cell r="AH40">
            <v>345977.38</v>
          </cell>
          <cell r="AI40">
            <v>426826.37</v>
          </cell>
          <cell r="AJ40">
            <v>484623.42</v>
          </cell>
          <cell r="AK40">
            <v>56545.17</v>
          </cell>
          <cell r="AM40">
            <v>96323.25</v>
          </cell>
          <cell r="AN40">
            <v>5618.9600000000064</v>
          </cell>
          <cell r="AO40">
            <v>2204.8699999999953</v>
          </cell>
          <cell r="AP40">
            <v>109699.15999999999</v>
          </cell>
          <cell r="AQ40">
            <v>94692.660000000033</v>
          </cell>
          <cell r="AR40">
            <v>53774.28</v>
          </cell>
          <cell r="AS40">
            <v>214284.34999999998</v>
          </cell>
          <cell r="AT40">
            <v>6400</v>
          </cell>
          <cell r="AU40">
            <v>118536.06999999995</v>
          </cell>
          <cell r="AV40">
            <v>25012.930000000051</v>
          </cell>
          <cell r="AW40">
            <v>-20657.030000000028</v>
          </cell>
          <cell r="AX40">
            <v>122128.28000000003</v>
          </cell>
          <cell r="AY40">
            <v>3642.09</v>
          </cell>
          <cell r="AZ40">
            <v>49542.929999999993</v>
          </cell>
          <cell r="BA40">
            <v>152765.25</v>
          </cell>
          <cell r="BB40">
            <v>41249.97</v>
          </cell>
          <cell r="BC40">
            <v>52828.609999999986</v>
          </cell>
          <cell r="BD40">
            <v>101123.46000000002</v>
          </cell>
          <cell r="BE40">
            <v>-150587.18</v>
          </cell>
          <cell r="BF40">
            <v>47788.19</v>
          </cell>
          <cell r="BG40">
            <v>39600.210000000021</v>
          </cell>
          <cell r="BH40">
            <v>8023.8499999999767</v>
          </cell>
          <cell r="BI40">
            <v>80848.989999999991</v>
          </cell>
          <cell r="BJ40">
            <v>57797.049999999988</v>
          </cell>
          <cell r="BK40">
            <v>56545.17</v>
          </cell>
        </row>
        <row r="41">
          <cell r="L41" t="str">
            <v>8111111.805101.AIR</v>
          </cell>
          <cell r="M41">
            <v>0</v>
          </cell>
          <cell r="N41">
            <v>8072.04</v>
          </cell>
          <cell r="O41">
            <v>22739.54</v>
          </cell>
          <cell r="P41">
            <v>22739.54</v>
          </cell>
          <cell r="Q41">
            <v>54358.2</v>
          </cell>
          <cell r="R41">
            <v>69394.45</v>
          </cell>
          <cell r="S41">
            <v>77876.72</v>
          </cell>
          <cell r="T41">
            <v>77876.72</v>
          </cell>
          <cell r="U41">
            <v>99081.24</v>
          </cell>
          <cell r="V41">
            <v>105522.24000000001</v>
          </cell>
          <cell r="W41">
            <v>114783.08</v>
          </cell>
          <cell r="X41">
            <v>144560.34</v>
          </cell>
          <cell r="Y41">
            <v>0</v>
          </cell>
          <cell r="Z41">
            <v>0</v>
          </cell>
          <cell r="AA41">
            <v>0</v>
          </cell>
          <cell r="AB41">
            <v>0</v>
          </cell>
          <cell r="AC41">
            <v>0</v>
          </cell>
          <cell r="AD41">
            <v>9682</v>
          </cell>
          <cell r="AE41">
            <v>29859.21</v>
          </cell>
          <cell r="AF41">
            <v>77728.570000000007</v>
          </cell>
          <cell r="AG41">
            <v>91030.57</v>
          </cell>
          <cell r="AH41">
            <v>103216.32000000001</v>
          </cell>
          <cell r="AI41">
            <v>103216.32000000001</v>
          </cell>
          <cell r="AJ41">
            <v>103216.32000000001</v>
          </cell>
          <cell r="AK41">
            <v>0</v>
          </cell>
          <cell r="AM41">
            <v>0</v>
          </cell>
          <cell r="AN41">
            <v>8072.04</v>
          </cell>
          <cell r="AO41">
            <v>14667.5</v>
          </cell>
          <cell r="AP41">
            <v>0</v>
          </cell>
          <cell r="AQ41">
            <v>31618.659999999996</v>
          </cell>
          <cell r="AR41">
            <v>15036.25</v>
          </cell>
          <cell r="AS41">
            <v>8482.2700000000041</v>
          </cell>
          <cell r="AT41">
            <v>0</v>
          </cell>
          <cell r="AU41">
            <v>21204.520000000004</v>
          </cell>
          <cell r="AV41">
            <v>6441</v>
          </cell>
          <cell r="AW41">
            <v>9260.8399999999965</v>
          </cell>
          <cell r="AX41">
            <v>29777.259999999995</v>
          </cell>
          <cell r="AY41">
            <v>0</v>
          </cell>
          <cell r="AZ41">
            <v>0</v>
          </cell>
          <cell r="BA41">
            <v>0</v>
          </cell>
          <cell r="BB41">
            <v>0</v>
          </cell>
          <cell r="BC41">
            <v>0</v>
          </cell>
          <cell r="BD41">
            <v>9682</v>
          </cell>
          <cell r="BE41">
            <v>20177.21</v>
          </cell>
          <cell r="BF41">
            <v>47869.360000000008</v>
          </cell>
          <cell r="BG41">
            <v>13302</v>
          </cell>
          <cell r="BH41">
            <v>12185.75</v>
          </cell>
          <cell r="BI41">
            <v>0</v>
          </cell>
          <cell r="BJ41">
            <v>0</v>
          </cell>
          <cell r="BK41">
            <v>0</v>
          </cell>
        </row>
        <row r="42">
          <cell r="L42" t="str">
            <v>8111111.805101.CAR</v>
          </cell>
          <cell r="M42">
            <v>9445</v>
          </cell>
          <cell r="N42">
            <v>9445</v>
          </cell>
          <cell r="O42">
            <v>12545</v>
          </cell>
          <cell r="P42">
            <v>12545</v>
          </cell>
          <cell r="Q42">
            <v>12545</v>
          </cell>
          <cell r="R42">
            <v>15045</v>
          </cell>
          <cell r="S42">
            <v>21835</v>
          </cell>
          <cell r="T42">
            <v>35335</v>
          </cell>
          <cell r="U42">
            <v>38890</v>
          </cell>
          <cell r="V42">
            <v>38890</v>
          </cell>
          <cell r="W42">
            <v>38890</v>
          </cell>
          <cell r="X42">
            <v>38890</v>
          </cell>
          <cell r="Y42">
            <v>8500</v>
          </cell>
          <cell r="Z42">
            <v>8500</v>
          </cell>
          <cell r="AA42">
            <v>8500</v>
          </cell>
          <cell r="AB42">
            <v>8500</v>
          </cell>
          <cell r="AC42">
            <v>8500</v>
          </cell>
          <cell r="AD42">
            <v>8500</v>
          </cell>
          <cell r="AE42">
            <v>8500</v>
          </cell>
          <cell r="AF42">
            <v>8500</v>
          </cell>
          <cell r="AG42">
            <v>8500</v>
          </cell>
          <cell r="AH42">
            <v>8500</v>
          </cell>
          <cell r="AI42">
            <v>8500</v>
          </cell>
          <cell r="AJ42">
            <v>10957.7</v>
          </cell>
          <cell r="AK42">
            <v>0</v>
          </cell>
          <cell r="AM42">
            <v>9445</v>
          </cell>
          <cell r="AN42">
            <v>0</v>
          </cell>
          <cell r="AO42">
            <v>3100</v>
          </cell>
          <cell r="AP42">
            <v>0</v>
          </cell>
          <cell r="AQ42">
            <v>0</v>
          </cell>
          <cell r="AR42">
            <v>2500</v>
          </cell>
          <cell r="AS42">
            <v>6790</v>
          </cell>
          <cell r="AT42">
            <v>13500</v>
          </cell>
          <cell r="AU42">
            <v>3555</v>
          </cell>
          <cell r="AV42">
            <v>0</v>
          </cell>
          <cell r="AW42">
            <v>0</v>
          </cell>
          <cell r="AX42">
            <v>0</v>
          </cell>
          <cell r="AY42">
            <v>8500</v>
          </cell>
          <cell r="AZ42">
            <v>0</v>
          </cell>
          <cell r="BA42">
            <v>0</v>
          </cell>
          <cell r="BB42">
            <v>0</v>
          </cell>
          <cell r="BC42">
            <v>0</v>
          </cell>
          <cell r="BD42">
            <v>0</v>
          </cell>
          <cell r="BE42">
            <v>0</v>
          </cell>
          <cell r="BF42">
            <v>0</v>
          </cell>
          <cell r="BG42">
            <v>0</v>
          </cell>
          <cell r="BH42">
            <v>0</v>
          </cell>
          <cell r="BI42">
            <v>0</v>
          </cell>
          <cell r="BJ42">
            <v>2457.7000000000007</v>
          </cell>
          <cell r="BK42">
            <v>0</v>
          </cell>
        </row>
        <row r="43">
          <cell r="L43" t="str">
            <v>8111111.805101.OTH</v>
          </cell>
          <cell r="M43">
            <v>0</v>
          </cell>
          <cell r="N43">
            <v>0</v>
          </cell>
          <cell r="O43">
            <v>0</v>
          </cell>
          <cell r="P43">
            <v>0</v>
          </cell>
          <cell r="Q43">
            <v>0</v>
          </cell>
          <cell r="R43">
            <v>0</v>
          </cell>
          <cell r="S43">
            <v>0</v>
          </cell>
          <cell r="T43">
            <v>0</v>
          </cell>
          <cell r="U43">
            <v>0</v>
          </cell>
          <cell r="V43">
            <v>600</v>
          </cell>
          <cell r="W43">
            <v>600</v>
          </cell>
          <cell r="X43">
            <v>600</v>
          </cell>
          <cell r="Y43">
            <v>0</v>
          </cell>
          <cell r="Z43">
            <v>0</v>
          </cell>
          <cell r="AA43">
            <v>0</v>
          </cell>
          <cell r="AB43">
            <v>0</v>
          </cell>
          <cell r="AC43">
            <v>0</v>
          </cell>
          <cell r="AD43">
            <v>0</v>
          </cell>
          <cell r="AE43">
            <v>195</v>
          </cell>
          <cell r="AF43">
            <v>195</v>
          </cell>
          <cell r="AG43">
            <v>195</v>
          </cell>
          <cell r="AH43">
            <v>195</v>
          </cell>
          <cell r="AI43">
            <v>195</v>
          </cell>
          <cell r="AJ43">
            <v>195</v>
          </cell>
          <cell r="AK43">
            <v>0</v>
          </cell>
          <cell r="AM43">
            <v>0</v>
          </cell>
          <cell r="AN43">
            <v>0</v>
          </cell>
          <cell r="AO43">
            <v>0</v>
          </cell>
          <cell r="AP43">
            <v>0</v>
          </cell>
          <cell r="AQ43">
            <v>0</v>
          </cell>
          <cell r="AR43">
            <v>0</v>
          </cell>
          <cell r="AS43">
            <v>0</v>
          </cell>
          <cell r="AT43">
            <v>0</v>
          </cell>
          <cell r="AU43">
            <v>0</v>
          </cell>
          <cell r="AV43">
            <v>600</v>
          </cell>
          <cell r="AW43">
            <v>0</v>
          </cell>
          <cell r="AX43">
            <v>0</v>
          </cell>
          <cell r="AY43">
            <v>0</v>
          </cell>
          <cell r="AZ43">
            <v>0</v>
          </cell>
          <cell r="BA43">
            <v>0</v>
          </cell>
          <cell r="BB43">
            <v>0</v>
          </cell>
          <cell r="BC43">
            <v>0</v>
          </cell>
          <cell r="BD43">
            <v>0</v>
          </cell>
          <cell r="BE43">
            <v>195</v>
          </cell>
          <cell r="BF43">
            <v>0</v>
          </cell>
          <cell r="BG43">
            <v>0</v>
          </cell>
          <cell r="BH43">
            <v>0</v>
          </cell>
          <cell r="BI43">
            <v>0</v>
          </cell>
          <cell r="BJ43">
            <v>0</v>
          </cell>
          <cell r="BK43">
            <v>0</v>
          </cell>
        </row>
        <row r="44">
          <cell r="L44" t="str">
            <v>8111111.806101.ACC</v>
          </cell>
          <cell r="M44">
            <v>0</v>
          </cell>
          <cell r="N44">
            <v>0</v>
          </cell>
          <cell r="O44">
            <v>0</v>
          </cell>
          <cell r="P44">
            <v>0</v>
          </cell>
          <cell r="Q44">
            <v>0</v>
          </cell>
          <cell r="R44">
            <v>0</v>
          </cell>
          <cell r="S44">
            <v>0</v>
          </cell>
          <cell r="T44">
            <v>0</v>
          </cell>
          <cell r="U44">
            <v>0</v>
          </cell>
          <cell r="V44">
            <v>0</v>
          </cell>
          <cell r="W44">
            <v>0</v>
          </cell>
          <cell r="X44">
            <v>270431</v>
          </cell>
          <cell r="Y44">
            <v>0</v>
          </cell>
          <cell r="Z44">
            <v>0</v>
          </cell>
          <cell r="AA44">
            <v>64088.66</v>
          </cell>
          <cell r="AB44">
            <v>64088.66</v>
          </cell>
          <cell r="AC44">
            <v>734816.78</v>
          </cell>
          <cell r="AD44">
            <v>687316.78</v>
          </cell>
          <cell r="AE44">
            <v>411616.89</v>
          </cell>
          <cell r="AF44">
            <v>411616.89</v>
          </cell>
          <cell r="AG44">
            <v>922314.59</v>
          </cell>
          <cell r="AH44">
            <v>943585.74</v>
          </cell>
          <cell r="AI44">
            <v>943585.74</v>
          </cell>
          <cell r="AJ44">
            <v>943585.74</v>
          </cell>
          <cell r="AK44">
            <v>0</v>
          </cell>
          <cell r="AM44">
            <v>0</v>
          </cell>
          <cell r="AN44">
            <v>0</v>
          </cell>
          <cell r="AO44">
            <v>0</v>
          </cell>
          <cell r="AP44">
            <v>0</v>
          </cell>
          <cell r="AQ44">
            <v>0</v>
          </cell>
          <cell r="AR44">
            <v>0</v>
          </cell>
          <cell r="AS44">
            <v>0</v>
          </cell>
          <cell r="AT44">
            <v>0</v>
          </cell>
          <cell r="AU44">
            <v>0</v>
          </cell>
          <cell r="AV44">
            <v>0</v>
          </cell>
          <cell r="AW44">
            <v>0</v>
          </cell>
          <cell r="AX44">
            <v>270431</v>
          </cell>
          <cell r="AY44">
            <v>0</v>
          </cell>
          <cell r="AZ44">
            <v>0</v>
          </cell>
          <cell r="BA44">
            <v>64088.66</v>
          </cell>
          <cell r="BB44">
            <v>0</v>
          </cell>
          <cell r="BC44">
            <v>670728.12</v>
          </cell>
          <cell r="BD44">
            <v>-47500</v>
          </cell>
          <cell r="BE44">
            <v>-275699.89</v>
          </cell>
          <cell r="BF44">
            <v>0</v>
          </cell>
          <cell r="BG44">
            <v>510697.69999999995</v>
          </cell>
          <cell r="BH44">
            <v>21271.150000000023</v>
          </cell>
          <cell r="BI44">
            <v>0</v>
          </cell>
          <cell r="BJ44">
            <v>0</v>
          </cell>
          <cell r="BK44">
            <v>0</v>
          </cell>
        </row>
        <row r="45">
          <cell r="L45" t="str">
            <v>8111111.806101.AIR</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38365.25</v>
          </cell>
          <cell r="AB45">
            <v>38365.25</v>
          </cell>
          <cell r="AC45">
            <v>38365.25</v>
          </cell>
          <cell r="AD45">
            <v>64545.25</v>
          </cell>
          <cell r="AE45">
            <v>64545.25</v>
          </cell>
          <cell r="AF45">
            <v>200081.05</v>
          </cell>
          <cell r="AG45">
            <v>263390.64</v>
          </cell>
          <cell r="AH45">
            <v>443638.61</v>
          </cell>
          <cell r="AI45">
            <v>456416.15</v>
          </cell>
          <cell r="AJ45">
            <v>456416.15</v>
          </cell>
          <cell r="AK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38365.25</v>
          </cell>
          <cell r="BB45">
            <v>0</v>
          </cell>
          <cell r="BC45">
            <v>0</v>
          </cell>
          <cell r="BD45">
            <v>26180</v>
          </cell>
          <cell r="BE45">
            <v>0</v>
          </cell>
          <cell r="BF45">
            <v>135535.79999999999</v>
          </cell>
          <cell r="BG45">
            <v>63309.590000000026</v>
          </cell>
          <cell r="BH45">
            <v>180247.96999999997</v>
          </cell>
          <cell r="BI45">
            <v>12777.540000000037</v>
          </cell>
          <cell r="BJ45">
            <v>0</v>
          </cell>
          <cell r="BK45">
            <v>0</v>
          </cell>
        </row>
        <row r="46">
          <cell r="L46" t="str">
            <v>8111111.806101.CAR</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971.96</v>
          </cell>
          <cell r="AB46">
            <v>971.96</v>
          </cell>
          <cell r="AC46">
            <v>971.96</v>
          </cell>
          <cell r="AD46">
            <v>971.96</v>
          </cell>
          <cell r="AE46">
            <v>971.96</v>
          </cell>
          <cell r="AF46">
            <v>971.96</v>
          </cell>
          <cell r="AG46">
            <v>28525.759999999998</v>
          </cell>
          <cell r="AH46">
            <v>28525.759999999998</v>
          </cell>
          <cell r="AI46">
            <v>28525.759999999998</v>
          </cell>
          <cell r="AJ46">
            <v>28525.759999999998</v>
          </cell>
          <cell r="AK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971.96</v>
          </cell>
          <cell r="BB46">
            <v>0</v>
          </cell>
          <cell r="BC46">
            <v>0</v>
          </cell>
          <cell r="BD46">
            <v>0</v>
          </cell>
          <cell r="BE46">
            <v>0</v>
          </cell>
          <cell r="BF46">
            <v>0</v>
          </cell>
          <cell r="BG46">
            <v>27553.8</v>
          </cell>
          <cell r="BH46">
            <v>0</v>
          </cell>
          <cell r="BI46">
            <v>0</v>
          </cell>
          <cell r="BJ46">
            <v>0</v>
          </cell>
          <cell r="BK46">
            <v>0</v>
          </cell>
        </row>
        <row r="47">
          <cell r="L47" t="str">
            <v>8111111.806101.OTH</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37387.800000000003</v>
          </cell>
          <cell r="AB47">
            <v>37387.800000000003</v>
          </cell>
          <cell r="AC47">
            <v>37387.800000000003</v>
          </cell>
          <cell r="AD47">
            <v>37387.800000000003</v>
          </cell>
          <cell r="AE47">
            <v>42185.279999999999</v>
          </cell>
          <cell r="AF47">
            <v>42185.279999999999</v>
          </cell>
          <cell r="AG47">
            <v>44186.83</v>
          </cell>
          <cell r="AH47">
            <v>44186.83</v>
          </cell>
          <cell r="AI47">
            <v>44186.83</v>
          </cell>
          <cell r="AJ47">
            <v>44186.83</v>
          </cell>
          <cell r="AK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37387.800000000003</v>
          </cell>
          <cell r="BB47">
            <v>0</v>
          </cell>
          <cell r="BC47">
            <v>0</v>
          </cell>
          <cell r="BD47">
            <v>0</v>
          </cell>
          <cell r="BE47">
            <v>4797.4799999999959</v>
          </cell>
          <cell r="BF47">
            <v>0</v>
          </cell>
          <cell r="BG47">
            <v>2001.5500000000029</v>
          </cell>
          <cell r="BH47">
            <v>0</v>
          </cell>
          <cell r="BI47">
            <v>0</v>
          </cell>
          <cell r="BJ47">
            <v>0</v>
          </cell>
          <cell r="BK47">
            <v>0</v>
          </cell>
        </row>
        <row r="48">
          <cell r="L48" t="str">
            <v>8111111.805102</v>
          </cell>
          <cell r="M48">
            <v>21000</v>
          </cell>
          <cell r="N48">
            <v>21000</v>
          </cell>
          <cell r="O48">
            <v>63000</v>
          </cell>
          <cell r="P48">
            <v>105000</v>
          </cell>
          <cell r="Q48">
            <v>126000</v>
          </cell>
          <cell r="R48">
            <v>188100</v>
          </cell>
          <cell r="S48">
            <v>188100</v>
          </cell>
          <cell r="T48">
            <v>209100</v>
          </cell>
          <cell r="U48">
            <v>230100</v>
          </cell>
          <cell r="V48">
            <v>251100</v>
          </cell>
          <cell r="W48">
            <v>272100</v>
          </cell>
          <cell r="X48">
            <v>318400</v>
          </cell>
          <cell r="Y48">
            <v>44000</v>
          </cell>
          <cell r="Z48">
            <v>76500</v>
          </cell>
          <cell r="AA48">
            <v>109000</v>
          </cell>
          <cell r="AB48">
            <v>141500</v>
          </cell>
          <cell r="AC48">
            <v>175200</v>
          </cell>
          <cell r="AD48">
            <v>207700</v>
          </cell>
          <cell r="AE48">
            <v>240200</v>
          </cell>
          <cell r="AF48">
            <v>272700</v>
          </cell>
          <cell r="AG48">
            <v>326100</v>
          </cell>
          <cell r="AH48">
            <v>378100</v>
          </cell>
          <cell r="AI48">
            <v>419100</v>
          </cell>
          <cell r="AJ48">
            <v>471600</v>
          </cell>
          <cell r="AK48">
            <v>32500</v>
          </cell>
          <cell r="AM48">
            <v>21000</v>
          </cell>
          <cell r="AN48">
            <v>0</v>
          </cell>
          <cell r="AO48">
            <v>42000</v>
          </cell>
          <cell r="AP48">
            <v>42000</v>
          </cell>
          <cell r="AQ48">
            <v>21000</v>
          </cell>
          <cell r="AR48">
            <v>62100</v>
          </cell>
          <cell r="AS48">
            <v>0</v>
          </cell>
          <cell r="AT48">
            <v>21000</v>
          </cell>
          <cell r="AU48">
            <v>21000</v>
          </cell>
          <cell r="AV48">
            <v>21000</v>
          </cell>
          <cell r="AW48">
            <v>21000</v>
          </cell>
          <cell r="AX48">
            <v>46300</v>
          </cell>
          <cell r="AY48">
            <v>44000</v>
          </cell>
          <cell r="AZ48">
            <v>32500</v>
          </cell>
          <cell r="BA48">
            <v>32500</v>
          </cell>
          <cell r="BB48">
            <v>32500</v>
          </cell>
          <cell r="BC48">
            <v>33700</v>
          </cell>
          <cell r="BD48">
            <v>32500</v>
          </cell>
          <cell r="BE48">
            <v>32500</v>
          </cell>
          <cell r="BF48">
            <v>32500</v>
          </cell>
          <cell r="BG48">
            <v>53400</v>
          </cell>
          <cell r="BH48">
            <v>52000</v>
          </cell>
          <cell r="BI48">
            <v>41000</v>
          </cell>
          <cell r="BJ48">
            <v>52500</v>
          </cell>
          <cell r="BK48">
            <v>32500</v>
          </cell>
        </row>
        <row r="49">
          <cell r="L49" t="str">
            <v>8111111.805201</v>
          </cell>
          <cell r="M49">
            <v>0</v>
          </cell>
          <cell r="N49">
            <v>0</v>
          </cell>
          <cell r="O49">
            <v>0</v>
          </cell>
          <cell r="P49">
            <v>0</v>
          </cell>
          <cell r="Q49">
            <v>0</v>
          </cell>
          <cell r="R49">
            <v>0</v>
          </cell>
          <cell r="S49">
            <v>0</v>
          </cell>
          <cell r="T49">
            <v>9450</v>
          </cell>
          <cell r="U49">
            <v>15865</v>
          </cell>
          <cell r="V49">
            <v>15865</v>
          </cell>
          <cell r="W49">
            <v>15865</v>
          </cell>
          <cell r="X49">
            <v>17675</v>
          </cell>
          <cell r="Y49">
            <v>13025.33</v>
          </cell>
          <cell r="Z49">
            <v>13025.33</v>
          </cell>
          <cell r="AA49">
            <v>13025.33</v>
          </cell>
          <cell r="AB49">
            <v>13025.33</v>
          </cell>
          <cell r="AC49">
            <v>20145.330000000002</v>
          </cell>
          <cell r="AD49">
            <v>20145.330000000002</v>
          </cell>
          <cell r="AE49">
            <v>22510.33</v>
          </cell>
          <cell r="AF49">
            <v>29360.33</v>
          </cell>
          <cell r="AG49">
            <v>79560.33</v>
          </cell>
          <cell r="AH49">
            <v>96405.94</v>
          </cell>
          <cell r="AI49">
            <v>104254.94</v>
          </cell>
          <cell r="AJ49">
            <v>220860.94</v>
          </cell>
          <cell r="AK49">
            <v>0</v>
          </cell>
          <cell r="AM49">
            <v>0</v>
          </cell>
          <cell r="AN49">
            <v>0</v>
          </cell>
          <cell r="AO49">
            <v>0</v>
          </cell>
          <cell r="AP49">
            <v>0</v>
          </cell>
          <cell r="AQ49">
            <v>0</v>
          </cell>
          <cell r="AR49">
            <v>0</v>
          </cell>
          <cell r="AS49">
            <v>0</v>
          </cell>
          <cell r="AT49">
            <v>9450</v>
          </cell>
          <cell r="AU49">
            <v>6415</v>
          </cell>
          <cell r="AV49">
            <v>0</v>
          </cell>
          <cell r="AW49">
            <v>0</v>
          </cell>
          <cell r="AX49">
            <v>1810</v>
          </cell>
          <cell r="AY49">
            <v>13025.33</v>
          </cell>
          <cell r="AZ49">
            <v>0</v>
          </cell>
          <cell r="BA49">
            <v>0</v>
          </cell>
          <cell r="BB49">
            <v>0</v>
          </cell>
          <cell r="BC49">
            <v>7120.0000000000018</v>
          </cell>
          <cell r="BD49">
            <v>0</v>
          </cell>
          <cell r="BE49">
            <v>2365</v>
          </cell>
          <cell r="BF49">
            <v>6850</v>
          </cell>
          <cell r="BG49">
            <v>50200</v>
          </cell>
          <cell r="BH49">
            <v>16845.61</v>
          </cell>
          <cell r="BI49">
            <v>7849</v>
          </cell>
          <cell r="BJ49">
            <v>116606</v>
          </cell>
          <cell r="BK49">
            <v>0</v>
          </cell>
        </row>
        <row r="50">
          <cell r="L50" t="str">
            <v>8111111.805301</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L51" t="str">
            <v>8111111.808001</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L52" t="str">
            <v>8111111.808401.LEGAL</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row>
        <row r="53">
          <cell r="L53" t="str">
            <v>8111111.808401.OTHER</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row>
        <row r="54">
          <cell r="L54" t="str">
            <v>8111111.809901</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L55" t="str">
            <v>8111111.809902</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L56" t="str">
            <v>8111111.811001</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L57" t="str">
            <v>8111111.814101</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L58" t="str">
            <v>8111111.814102</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L59" t="str">
            <v>8111111.814201.CONSU</v>
          </cell>
          <cell r="M59">
            <v>0</v>
          </cell>
          <cell r="N59">
            <v>0</v>
          </cell>
          <cell r="O59">
            <v>0</v>
          </cell>
          <cell r="P59">
            <v>0</v>
          </cell>
          <cell r="Q59">
            <v>0</v>
          </cell>
          <cell r="R59">
            <v>0</v>
          </cell>
          <cell r="S59">
            <v>0</v>
          </cell>
          <cell r="T59">
            <v>0</v>
          </cell>
          <cell r="U59">
            <v>0</v>
          </cell>
          <cell r="V59">
            <v>0</v>
          </cell>
          <cell r="W59">
            <v>0</v>
          </cell>
          <cell r="X59">
            <v>363995</v>
          </cell>
          <cell r="Y59">
            <v>0</v>
          </cell>
          <cell r="Z59">
            <v>0</v>
          </cell>
          <cell r="AA59">
            <v>0</v>
          </cell>
          <cell r="AB59">
            <v>0</v>
          </cell>
          <cell r="AC59">
            <v>0</v>
          </cell>
          <cell r="AD59">
            <v>0</v>
          </cell>
          <cell r="AE59">
            <v>0</v>
          </cell>
          <cell r="AF59">
            <v>0</v>
          </cell>
          <cell r="AG59">
            <v>0</v>
          </cell>
          <cell r="AH59">
            <v>0</v>
          </cell>
          <cell r="AI59">
            <v>0</v>
          </cell>
          <cell r="AJ59">
            <v>0</v>
          </cell>
          <cell r="AK59">
            <v>0</v>
          </cell>
          <cell r="AM59">
            <v>0</v>
          </cell>
          <cell r="AN59">
            <v>0</v>
          </cell>
          <cell r="AO59">
            <v>0</v>
          </cell>
          <cell r="AP59">
            <v>0</v>
          </cell>
          <cell r="AQ59">
            <v>0</v>
          </cell>
          <cell r="AR59">
            <v>0</v>
          </cell>
          <cell r="AS59">
            <v>0</v>
          </cell>
          <cell r="AT59">
            <v>0</v>
          </cell>
          <cell r="AU59">
            <v>0</v>
          </cell>
          <cell r="AV59">
            <v>0</v>
          </cell>
          <cell r="AW59">
            <v>0</v>
          </cell>
          <cell r="AX59">
            <v>363995</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L60" t="str">
            <v>8111111.814201.ELECT</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3790</v>
          </cell>
          <cell r="AB60">
            <v>5490</v>
          </cell>
          <cell r="AC60">
            <v>8380</v>
          </cell>
          <cell r="AD60">
            <v>8380</v>
          </cell>
          <cell r="AE60">
            <v>20432.64</v>
          </cell>
          <cell r="AF60">
            <v>21782.639999999999</v>
          </cell>
          <cell r="AG60">
            <v>23882.639999999999</v>
          </cell>
          <cell r="AH60">
            <v>23882.639999999999</v>
          </cell>
          <cell r="AI60">
            <v>27120.14</v>
          </cell>
          <cell r="AJ60">
            <v>29420.14</v>
          </cell>
          <cell r="AK60">
            <v>3431.25</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3790</v>
          </cell>
          <cell r="BB60">
            <v>1700</v>
          </cell>
          <cell r="BC60">
            <v>2890</v>
          </cell>
          <cell r="BD60">
            <v>0</v>
          </cell>
          <cell r="BE60">
            <v>12052.64</v>
          </cell>
          <cell r="BF60">
            <v>1350</v>
          </cell>
          <cell r="BG60">
            <v>2100</v>
          </cell>
          <cell r="BH60">
            <v>0</v>
          </cell>
          <cell r="BI60">
            <v>3237.5</v>
          </cell>
          <cell r="BJ60">
            <v>2300</v>
          </cell>
          <cell r="BK60">
            <v>3431.25</v>
          </cell>
        </row>
        <row r="61">
          <cell r="L61" t="str">
            <v>8111111.814201.DIESL</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L62" t="str">
            <v>8111111.814201.OTHER</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L63" t="str">
            <v>8111111.814401</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L64" t="str">
            <v>8111111.814601</v>
          </cell>
          <cell r="M64">
            <v>0</v>
          </cell>
          <cell r="N64">
            <v>0</v>
          </cell>
          <cell r="O64">
            <v>0</v>
          </cell>
          <cell r="P64">
            <v>0</v>
          </cell>
          <cell r="Q64">
            <v>0</v>
          </cell>
          <cell r="R64">
            <v>0</v>
          </cell>
          <cell r="S64">
            <v>1425.6</v>
          </cell>
          <cell r="T64">
            <v>1425.6</v>
          </cell>
          <cell r="U64">
            <v>1425.6</v>
          </cell>
          <cell r="V64">
            <v>1425.6</v>
          </cell>
          <cell r="W64">
            <v>1425.6</v>
          </cell>
          <cell r="X64">
            <v>1425.6</v>
          </cell>
          <cell r="Y64">
            <v>0</v>
          </cell>
          <cell r="Z64">
            <v>0</v>
          </cell>
          <cell r="AA64">
            <v>0</v>
          </cell>
          <cell r="AB64">
            <v>0</v>
          </cell>
          <cell r="AC64">
            <v>0</v>
          </cell>
          <cell r="AD64">
            <v>0</v>
          </cell>
          <cell r="AE64">
            <v>0</v>
          </cell>
          <cell r="AF64">
            <v>0</v>
          </cell>
          <cell r="AG64">
            <v>0</v>
          </cell>
          <cell r="AH64">
            <v>0</v>
          </cell>
          <cell r="AI64">
            <v>0</v>
          </cell>
          <cell r="AJ64">
            <v>0</v>
          </cell>
          <cell r="AK64">
            <v>0</v>
          </cell>
          <cell r="AM64">
            <v>0</v>
          </cell>
          <cell r="AN64">
            <v>0</v>
          </cell>
          <cell r="AO64">
            <v>0</v>
          </cell>
          <cell r="AP64">
            <v>0</v>
          </cell>
          <cell r="AQ64">
            <v>0</v>
          </cell>
          <cell r="AR64">
            <v>0</v>
          </cell>
          <cell r="AS64">
            <v>1425.6</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L65" t="str">
            <v>8111111.815001</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L66" t="str">
            <v>8111111.816001.MOTOR</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L67" t="str">
            <v>8111111.816052</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L68" t="str">
            <v>8111111.816001.OTHER</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L69" t="str">
            <v>8111111.816014</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L70" t="str">
            <v>8111111.816035</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L71" t="str">
            <v>8111111.816036</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L72" t="str">
            <v>8111111.816037</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L73" t="str">
            <v>8111111.816038</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L74" t="str">
            <v>8111111.816041</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L75" t="str">
            <v>8111111.816002</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L76" t="str">
            <v>8111111.820101</v>
          </cell>
          <cell r="M76">
            <v>2356.52</v>
          </cell>
          <cell r="N76">
            <v>2356.52</v>
          </cell>
          <cell r="O76">
            <v>2356.52</v>
          </cell>
          <cell r="P76">
            <v>5482.9</v>
          </cell>
          <cell r="Q76">
            <v>5482.9</v>
          </cell>
          <cell r="R76">
            <v>13836.2</v>
          </cell>
          <cell r="S76">
            <v>13817.88</v>
          </cell>
          <cell r="T76">
            <v>24740.67</v>
          </cell>
          <cell r="U76">
            <v>24740.67</v>
          </cell>
          <cell r="V76">
            <v>24740.67</v>
          </cell>
          <cell r="W76">
            <v>32023.38</v>
          </cell>
          <cell r="X76">
            <v>46483.85</v>
          </cell>
          <cell r="Y76">
            <v>0</v>
          </cell>
          <cell r="Z76">
            <v>19650.439999999999</v>
          </cell>
          <cell r="AA76">
            <v>30338.75</v>
          </cell>
          <cell r="AB76">
            <v>30338.75</v>
          </cell>
          <cell r="AC76">
            <v>42261.26</v>
          </cell>
          <cell r="AD76">
            <v>58909.77</v>
          </cell>
          <cell r="AE76">
            <v>80460.17</v>
          </cell>
          <cell r="AF76">
            <v>81060.17</v>
          </cell>
          <cell r="AG76">
            <v>81060.17</v>
          </cell>
          <cell r="AH76">
            <v>92207.34</v>
          </cell>
          <cell r="AI76">
            <v>107301.5</v>
          </cell>
          <cell r="AJ76">
            <v>125820.52</v>
          </cell>
          <cell r="AK76">
            <v>0</v>
          </cell>
          <cell r="AM76">
            <v>2356.52</v>
          </cell>
          <cell r="AN76">
            <v>0</v>
          </cell>
          <cell r="AO76">
            <v>0</v>
          </cell>
          <cell r="AP76">
            <v>3126.3799999999997</v>
          </cell>
          <cell r="AQ76">
            <v>0</v>
          </cell>
          <cell r="AR76">
            <v>8353.3000000000011</v>
          </cell>
          <cell r="AS76">
            <v>-18.320000000001528</v>
          </cell>
          <cell r="AT76">
            <v>10922.789999999999</v>
          </cell>
          <cell r="AU76">
            <v>0</v>
          </cell>
          <cell r="AV76">
            <v>0</v>
          </cell>
          <cell r="AW76">
            <v>7282.7100000000028</v>
          </cell>
          <cell r="AX76">
            <v>14460.469999999998</v>
          </cell>
          <cell r="AY76">
            <v>0</v>
          </cell>
          <cell r="AZ76">
            <v>19650.439999999999</v>
          </cell>
          <cell r="BA76">
            <v>10688.310000000001</v>
          </cell>
          <cell r="BB76">
            <v>0</v>
          </cell>
          <cell r="BC76">
            <v>11922.510000000002</v>
          </cell>
          <cell r="BD76">
            <v>16648.509999999995</v>
          </cell>
          <cell r="BE76">
            <v>21550.400000000001</v>
          </cell>
          <cell r="BF76">
            <v>600</v>
          </cell>
          <cell r="BG76">
            <v>0</v>
          </cell>
          <cell r="BH76">
            <v>11147.169999999998</v>
          </cell>
          <cell r="BI76">
            <v>15094.160000000003</v>
          </cell>
          <cell r="BJ76">
            <v>18519.020000000004</v>
          </cell>
          <cell r="BK76">
            <v>0</v>
          </cell>
        </row>
        <row r="77">
          <cell r="L77" t="str">
            <v>8111111.820102</v>
          </cell>
          <cell r="M77">
            <v>0</v>
          </cell>
          <cell r="N77">
            <v>0</v>
          </cell>
          <cell r="O77">
            <v>0</v>
          </cell>
          <cell r="P77">
            <v>0</v>
          </cell>
          <cell r="Q77">
            <v>0</v>
          </cell>
          <cell r="R77">
            <v>0</v>
          </cell>
          <cell r="S77">
            <v>0</v>
          </cell>
          <cell r="T77">
            <v>7000</v>
          </cell>
          <cell r="U77">
            <v>7000</v>
          </cell>
          <cell r="V77">
            <v>7000</v>
          </cell>
          <cell r="W77">
            <v>7000</v>
          </cell>
          <cell r="X77">
            <v>7000</v>
          </cell>
          <cell r="Y77">
            <v>0</v>
          </cell>
          <cell r="Z77">
            <v>0</v>
          </cell>
          <cell r="AA77">
            <v>0</v>
          </cell>
          <cell r="AB77">
            <v>0</v>
          </cell>
          <cell r="AC77">
            <v>0</v>
          </cell>
          <cell r="AD77">
            <v>0</v>
          </cell>
          <cell r="AE77">
            <v>0</v>
          </cell>
          <cell r="AF77">
            <v>4000</v>
          </cell>
          <cell r="AG77">
            <v>4000</v>
          </cell>
          <cell r="AH77">
            <v>4000</v>
          </cell>
          <cell r="AI77">
            <v>34000</v>
          </cell>
          <cell r="AJ77">
            <v>34000</v>
          </cell>
          <cell r="AK77">
            <v>0</v>
          </cell>
          <cell r="AM77">
            <v>0</v>
          </cell>
          <cell r="AN77">
            <v>0</v>
          </cell>
          <cell r="AO77">
            <v>0</v>
          </cell>
          <cell r="AP77">
            <v>0</v>
          </cell>
          <cell r="AQ77">
            <v>0</v>
          </cell>
          <cell r="AR77">
            <v>0</v>
          </cell>
          <cell r="AS77">
            <v>0</v>
          </cell>
          <cell r="AT77">
            <v>7000</v>
          </cell>
          <cell r="AU77">
            <v>0</v>
          </cell>
          <cell r="AV77">
            <v>0</v>
          </cell>
          <cell r="AW77">
            <v>0</v>
          </cell>
          <cell r="AX77">
            <v>0</v>
          </cell>
          <cell r="AY77">
            <v>0</v>
          </cell>
          <cell r="AZ77">
            <v>0</v>
          </cell>
          <cell r="BA77">
            <v>0</v>
          </cell>
          <cell r="BB77">
            <v>0</v>
          </cell>
          <cell r="BC77">
            <v>0</v>
          </cell>
          <cell r="BD77">
            <v>0</v>
          </cell>
          <cell r="BE77">
            <v>0</v>
          </cell>
          <cell r="BF77">
            <v>4000</v>
          </cell>
          <cell r="BG77">
            <v>0</v>
          </cell>
          <cell r="BH77">
            <v>0</v>
          </cell>
          <cell r="BI77">
            <v>30000</v>
          </cell>
          <cell r="BJ77">
            <v>0</v>
          </cell>
          <cell r="BK77">
            <v>0</v>
          </cell>
        </row>
        <row r="78">
          <cell r="L78" t="str">
            <v>8111111.821001</v>
          </cell>
          <cell r="M78">
            <v>206461</v>
          </cell>
          <cell r="N78">
            <v>320797.89</v>
          </cell>
          <cell r="O78">
            <v>444548.89</v>
          </cell>
          <cell r="P78">
            <v>716745.89</v>
          </cell>
          <cell r="Q78">
            <v>877608.89</v>
          </cell>
          <cell r="R78">
            <v>1038471.89</v>
          </cell>
          <cell r="S78">
            <v>1199334.8899999999</v>
          </cell>
          <cell r="T78">
            <v>1556894.89</v>
          </cell>
          <cell r="U78">
            <v>1914454.89</v>
          </cell>
          <cell r="V78">
            <v>2272014.89</v>
          </cell>
          <cell r="W78">
            <v>2629574.89</v>
          </cell>
          <cell r="X78">
            <v>2993094.87</v>
          </cell>
          <cell r="Y78">
            <v>0</v>
          </cell>
          <cell r="Z78">
            <v>0</v>
          </cell>
          <cell r="AA78">
            <v>0</v>
          </cell>
          <cell r="AB78">
            <v>0</v>
          </cell>
          <cell r="AC78">
            <v>0</v>
          </cell>
          <cell r="AD78">
            <v>0</v>
          </cell>
          <cell r="AE78">
            <v>0</v>
          </cell>
          <cell r="AF78">
            <v>0</v>
          </cell>
          <cell r="AG78">
            <v>0</v>
          </cell>
          <cell r="AH78">
            <v>0</v>
          </cell>
          <cell r="AI78">
            <v>0</v>
          </cell>
          <cell r="AJ78">
            <v>0</v>
          </cell>
          <cell r="AK78">
            <v>0</v>
          </cell>
          <cell r="AM78">
            <v>206461</v>
          </cell>
          <cell r="AN78">
            <v>114336.89000000001</v>
          </cell>
          <cell r="AO78">
            <v>123751</v>
          </cell>
          <cell r="AP78">
            <v>272197</v>
          </cell>
          <cell r="AQ78">
            <v>160863</v>
          </cell>
          <cell r="AR78">
            <v>160863</v>
          </cell>
          <cell r="AS78">
            <v>160862.99999999988</v>
          </cell>
          <cell r="AT78">
            <v>357560</v>
          </cell>
          <cell r="AU78">
            <v>357560</v>
          </cell>
          <cell r="AV78">
            <v>357560.00000000023</v>
          </cell>
          <cell r="AW78">
            <v>357560</v>
          </cell>
          <cell r="AX78">
            <v>363519.98</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L79" t="str">
            <v>8111111.822101</v>
          </cell>
          <cell r="M79">
            <v>0</v>
          </cell>
          <cell r="N79">
            <v>0</v>
          </cell>
          <cell r="O79">
            <v>0</v>
          </cell>
          <cell r="P79">
            <v>0</v>
          </cell>
          <cell r="Q79">
            <v>0</v>
          </cell>
          <cell r="R79">
            <v>0</v>
          </cell>
          <cell r="S79">
            <v>0</v>
          </cell>
          <cell r="T79">
            <v>0</v>
          </cell>
          <cell r="U79">
            <v>0</v>
          </cell>
          <cell r="V79">
            <v>11741.25</v>
          </cell>
          <cell r="W79">
            <v>11741.25</v>
          </cell>
          <cell r="X79">
            <v>11741.25</v>
          </cell>
          <cell r="Y79">
            <v>0</v>
          </cell>
          <cell r="Z79">
            <v>0</v>
          </cell>
          <cell r="AA79">
            <v>14142.75</v>
          </cell>
          <cell r="AB79">
            <v>14142.75</v>
          </cell>
          <cell r="AC79">
            <v>21392.25</v>
          </cell>
          <cell r="AD79">
            <v>21392.25</v>
          </cell>
          <cell r="AE79">
            <v>29183.25</v>
          </cell>
          <cell r="AF79">
            <v>29183.25</v>
          </cell>
          <cell r="AG79">
            <v>29183.25</v>
          </cell>
          <cell r="AH79">
            <v>29183.25</v>
          </cell>
          <cell r="AI79">
            <v>32503.25</v>
          </cell>
          <cell r="AJ79">
            <v>32503.25</v>
          </cell>
          <cell r="AK79">
            <v>11446.7</v>
          </cell>
          <cell r="AM79">
            <v>0</v>
          </cell>
          <cell r="AN79">
            <v>0</v>
          </cell>
          <cell r="AO79">
            <v>0</v>
          </cell>
          <cell r="AP79">
            <v>0</v>
          </cell>
          <cell r="AQ79">
            <v>0</v>
          </cell>
          <cell r="AR79">
            <v>0</v>
          </cell>
          <cell r="AS79">
            <v>0</v>
          </cell>
          <cell r="AT79">
            <v>0</v>
          </cell>
          <cell r="AU79">
            <v>0</v>
          </cell>
          <cell r="AV79">
            <v>11741.25</v>
          </cell>
          <cell r="AW79">
            <v>0</v>
          </cell>
          <cell r="AX79">
            <v>0</v>
          </cell>
          <cell r="AY79">
            <v>0</v>
          </cell>
          <cell r="AZ79">
            <v>0</v>
          </cell>
          <cell r="BA79">
            <v>14142.75</v>
          </cell>
          <cell r="BB79">
            <v>0</v>
          </cell>
          <cell r="BC79">
            <v>7249.5</v>
          </cell>
          <cell r="BD79">
            <v>0</v>
          </cell>
          <cell r="BE79">
            <v>7791</v>
          </cell>
          <cell r="BF79">
            <v>0</v>
          </cell>
          <cell r="BG79">
            <v>0</v>
          </cell>
          <cell r="BH79">
            <v>0</v>
          </cell>
          <cell r="BI79">
            <v>3320</v>
          </cell>
          <cell r="BJ79">
            <v>0</v>
          </cell>
          <cell r="BK79">
            <v>11446.7</v>
          </cell>
        </row>
        <row r="80">
          <cell r="L80" t="str">
            <v>8111111.822602</v>
          </cell>
          <cell r="M80">
            <v>0</v>
          </cell>
          <cell r="N80">
            <v>0</v>
          </cell>
          <cell r="O80">
            <v>0</v>
          </cell>
          <cell r="P80">
            <v>2288</v>
          </cell>
          <cell r="Q80">
            <v>13610</v>
          </cell>
          <cell r="R80">
            <v>13970</v>
          </cell>
          <cell r="S80">
            <v>17822.599999999999</v>
          </cell>
          <cell r="T80">
            <v>17822.599999999999</v>
          </cell>
          <cell r="U80">
            <v>23227.97</v>
          </cell>
          <cell r="V80">
            <v>23227.96</v>
          </cell>
          <cell r="W80">
            <v>23227.96</v>
          </cell>
          <cell r="X80">
            <v>23227.96</v>
          </cell>
          <cell r="Y80">
            <v>0</v>
          </cell>
          <cell r="Z80">
            <v>0</v>
          </cell>
          <cell r="AA80">
            <v>0</v>
          </cell>
          <cell r="AB80">
            <v>0</v>
          </cell>
          <cell r="AC80">
            <v>4056</v>
          </cell>
          <cell r="AD80">
            <v>5096</v>
          </cell>
          <cell r="AE80">
            <v>7256</v>
          </cell>
          <cell r="AF80">
            <v>7356</v>
          </cell>
          <cell r="AG80">
            <v>13266</v>
          </cell>
          <cell r="AH80">
            <v>14226</v>
          </cell>
          <cell r="AI80">
            <v>14226</v>
          </cell>
          <cell r="AJ80">
            <v>14276</v>
          </cell>
          <cell r="AK80">
            <v>0</v>
          </cell>
          <cell r="AM80">
            <v>0</v>
          </cell>
          <cell r="AN80">
            <v>0</v>
          </cell>
          <cell r="AO80">
            <v>0</v>
          </cell>
          <cell r="AP80">
            <v>2288</v>
          </cell>
          <cell r="AQ80">
            <v>11322</v>
          </cell>
          <cell r="AR80">
            <v>360</v>
          </cell>
          <cell r="AS80">
            <v>3852.5999999999985</v>
          </cell>
          <cell r="AT80">
            <v>0</v>
          </cell>
          <cell r="AU80">
            <v>5405.3700000000026</v>
          </cell>
          <cell r="AV80">
            <v>-1.0000000002037268E-2</v>
          </cell>
          <cell r="AW80">
            <v>0</v>
          </cell>
          <cell r="AX80">
            <v>0</v>
          </cell>
          <cell r="AY80">
            <v>0</v>
          </cell>
          <cell r="AZ80">
            <v>0</v>
          </cell>
          <cell r="BA80">
            <v>0</v>
          </cell>
          <cell r="BB80">
            <v>0</v>
          </cell>
          <cell r="BC80">
            <v>4056</v>
          </cell>
          <cell r="BD80">
            <v>1040</v>
          </cell>
          <cell r="BE80">
            <v>2160</v>
          </cell>
          <cell r="BF80">
            <v>100</v>
          </cell>
          <cell r="BG80">
            <v>5910</v>
          </cell>
          <cell r="BH80">
            <v>960</v>
          </cell>
          <cell r="BI80">
            <v>0</v>
          </cell>
          <cell r="BJ80">
            <v>50</v>
          </cell>
          <cell r="BK80">
            <v>0</v>
          </cell>
        </row>
        <row r="81">
          <cell r="L81" t="str">
            <v>8111111.826001</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L82" t="str">
            <v>8111111.849603</v>
          </cell>
          <cell r="M82">
            <v>0</v>
          </cell>
          <cell r="N82">
            <v>0</v>
          </cell>
          <cell r="O82">
            <v>0</v>
          </cell>
          <cell r="P82">
            <v>-566.66999999999996</v>
          </cell>
          <cell r="Q82">
            <v>-566.66999999999996</v>
          </cell>
          <cell r="R82">
            <v>-566.66999999999996</v>
          </cell>
          <cell r="S82">
            <v>-566.66999999999996</v>
          </cell>
          <cell r="T82">
            <v>-566.66999999999996</v>
          </cell>
          <cell r="U82">
            <v>-566.66999999999996</v>
          </cell>
          <cell r="V82">
            <v>-566.66999999999996</v>
          </cell>
          <cell r="W82">
            <v>-566.66999999999996</v>
          </cell>
          <cell r="X82">
            <v>-1612.31</v>
          </cell>
          <cell r="Y82">
            <v>0</v>
          </cell>
          <cell r="Z82">
            <v>0</v>
          </cell>
          <cell r="AA82">
            <v>-114.67</v>
          </cell>
          <cell r="AB82">
            <v>-114.67</v>
          </cell>
          <cell r="AC82">
            <v>-114.67</v>
          </cell>
          <cell r="AD82">
            <v>-114.67</v>
          </cell>
          <cell r="AE82">
            <v>2987.73</v>
          </cell>
          <cell r="AF82">
            <v>2987.73</v>
          </cell>
          <cell r="AG82">
            <v>2987.73</v>
          </cell>
          <cell r="AH82">
            <v>2987.73</v>
          </cell>
          <cell r="AI82">
            <v>2987.73</v>
          </cell>
          <cell r="AJ82">
            <v>2987.73</v>
          </cell>
          <cell r="AK82">
            <v>0</v>
          </cell>
          <cell r="AM82">
            <v>0</v>
          </cell>
          <cell r="AN82">
            <v>0</v>
          </cell>
          <cell r="AO82">
            <v>0</v>
          </cell>
          <cell r="AP82">
            <v>-566.66999999999996</v>
          </cell>
          <cell r="AQ82">
            <v>0</v>
          </cell>
          <cell r="AR82">
            <v>0</v>
          </cell>
          <cell r="AS82">
            <v>0</v>
          </cell>
          <cell r="AT82">
            <v>0</v>
          </cell>
          <cell r="AU82">
            <v>0</v>
          </cell>
          <cell r="AV82">
            <v>0</v>
          </cell>
          <cell r="AW82">
            <v>0</v>
          </cell>
          <cell r="AX82">
            <v>-1045.6399999999999</v>
          </cell>
          <cell r="AY82">
            <v>0</v>
          </cell>
          <cell r="AZ82">
            <v>0</v>
          </cell>
          <cell r="BA82">
            <v>-114.67</v>
          </cell>
          <cell r="BB82">
            <v>0</v>
          </cell>
          <cell r="BC82">
            <v>0</v>
          </cell>
          <cell r="BD82">
            <v>0</v>
          </cell>
          <cell r="BE82">
            <v>3102.4</v>
          </cell>
          <cell r="BF82">
            <v>0</v>
          </cell>
          <cell r="BG82">
            <v>0</v>
          </cell>
          <cell r="BH82">
            <v>0</v>
          </cell>
          <cell r="BI82">
            <v>0</v>
          </cell>
          <cell r="BJ82">
            <v>0</v>
          </cell>
          <cell r="BK82">
            <v>0</v>
          </cell>
        </row>
        <row r="83">
          <cell r="L83" t="str">
            <v>8111111.846001.CRATE</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L84" t="str">
            <v>8111111.846001.FILLED</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L85" t="str">
            <v>8111111.846001.PLANT</v>
          </cell>
          <cell r="M85">
            <v>7560</v>
          </cell>
          <cell r="N85">
            <v>13680</v>
          </cell>
          <cell r="O85">
            <v>306000</v>
          </cell>
          <cell r="P85">
            <v>739440</v>
          </cell>
          <cell r="Q85">
            <v>1356480</v>
          </cell>
          <cell r="R85">
            <v>1920240</v>
          </cell>
          <cell r="S85">
            <v>2086560</v>
          </cell>
          <cell r="T85">
            <v>2525760</v>
          </cell>
          <cell r="U85">
            <v>3240360</v>
          </cell>
          <cell r="V85">
            <v>3520080</v>
          </cell>
          <cell r="W85">
            <v>3672360</v>
          </cell>
          <cell r="X85">
            <v>3778200</v>
          </cell>
          <cell r="Y85">
            <v>66960</v>
          </cell>
          <cell r="Z85">
            <v>192960</v>
          </cell>
          <cell r="AA85">
            <v>486720</v>
          </cell>
          <cell r="AB85">
            <v>820440</v>
          </cell>
          <cell r="AC85">
            <v>1238760</v>
          </cell>
          <cell r="AD85">
            <v>1766520</v>
          </cell>
          <cell r="AE85">
            <v>2151360</v>
          </cell>
          <cell r="AF85">
            <v>2581200</v>
          </cell>
          <cell r="AG85">
            <v>2988000</v>
          </cell>
          <cell r="AH85">
            <v>3294720</v>
          </cell>
          <cell r="AI85">
            <v>3531960</v>
          </cell>
          <cell r="AJ85">
            <v>3692880</v>
          </cell>
          <cell r="AK85">
            <v>0</v>
          </cell>
          <cell r="AM85">
            <v>7560</v>
          </cell>
          <cell r="AN85">
            <v>6120</v>
          </cell>
          <cell r="AO85">
            <v>292320</v>
          </cell>
          <cell r="AP85">
            <v>433440</v>
          </cell>
          <cell r="AQ85">
            <v>617040</v>
          </cell>
          <cell r="AR85">
            <v>563760</v>
          </cell>
          <cell r="AS85">
            <v>166320</v>
          </cell>
          <cell r="AT85">
            <v>439200</v>
          </cell>
          <cell r="AU85">
            <v>714600</v>
          </cell>
          <cell r="AV85">
            <v>279720</v>
          </cell>
          <cell r="AW85">
            <v>152280</v>
          </cell>
          <cell r="AX85">
            <v>105840</v>
          </cell>
          <cell r="AY85">
            <v>66960</v>
          </cell>
          <cell r="AZ85">
            <v>126000</v>
          </cell>
          <cell r="BA85">
            <v>293760</v>
          </cell>
          <cell r="BB85">
            <v>333720</v>
          </cell>
          <cell r="BC85">
            <v>418320</v>
          </cell>
          <cell r="BD85">
            <v>527760</v>
          </cell>
          <cell r="BE85">
            <v>384840</v>
          </cell>
          <cell r="BF85">
            <v>429840</v>
          </cell>
          <cell r="BG85">
            <v>406800</v>
          </cell>
          <cell r="BH85">
            <v>306720</v>
          </cell>
          <cell r="BI85">
            <v>237240</v>
          </cell>
          <cell r="BJ85">
            <v>160920</v>
          </cell>
          <cell r="BK85">
            <v>0</v>
          </cell>
        </row>
        <row r="86">
          <cell r="L86" t="str">
            <v>8111111.846001.SHIP</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L87" t="str">
            <v>8111111.846001.UNLOAD</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L88" t="str">
            <v>8111111.701601.SCRAP</v>
          </cell>
          <cell r="M88">
            <v>0</v>
          </cell>
          <cell r="N88">
            <v>-83189</v>
          </cell>
          <cell r="O88">
            <v>-142730</v>
          </cell>
          <cell r="P88">
            <v>-142730</v>
          </cell>
          <cell r="Q88">
            <v>-423128.12</v>
          </cell>
          <cell r="R88">
            <v>-512830.7</v>
          </cell>
          <cell r="S88">
            <v>-548752.64000000001</v>
          </cell>
          <cell r="T88">
            <v>-548752.64000000001</v>
          </cell>
          <cell r="U88">
            <v>-630931.51</v>
          </cell>
          <cell r="V88">
            <v>-1013547.54</v>
          </cell>
          <cell r="W88">
            <v>-1086768.3799999999</v>
          </cell>
          <cell r="X88">
            <v>-1086768.3799999999</v>
          </cell>
          <cell r="Y88">
            <v>-13525</v>
          </cell>
          <cell r="Z88">
            <v>-141175.44</v>
          </cell>
          <cell r="AA88">
            <v>-771274.02</v>
          </cell>
          <cell r="AB88">
            <v>-1378371.02</v>
          </cell>
          <cell r="AC88">
            <v>-2020576.77</v>
          </cell>
          <cell r="AD88">
            <v>-2757556.52</v>
          </cell>
          <cell r="AE88">
            <v>-3167800.48</v>
          </cell>
          <cell r="AF88">
            <v>-3167800.48</v>
          </cell>
          <cell r="AG88">
            <v>-4468676.24</v>
          </cell>
          <cell r="AH88">
            <v>-4680944.79</v>
          </cell>
          <cell r="AI88">
            <v>-4680944.79</v>
          </cell>
          <cell r="AJ88">
            <v>-4680944.79</v>
          </cell>
          <cell r="AK88">
            <v>0</v>
          </cell>
          <cell r="AM88">
            <v>0</v>
          </cell>
          <cell r="AN88">
            <v>-83189</v>
          </cell>
          <cell r="AO88">
            <v>-59541</v>
          </cell>
          <cell r="AP88">
            <v>0</v>
          </cell>
          <cell r="AQ88">
            <v>-280398.12</v>
          </cell>
          <cell r="AR88">
            <v>-89702.580000000016</v>
          </cell>
          <cell r="AS88">
            <v>-35921.94</v>
          </cell>
          <cell r="AT88">
            <v>0</v>
          </cell>
          <cell r="AU88">
            <v>-82178.87</v>
          </cell>
          <cell r="AV88">
            <v>-382616.03</v>
          </cell>
          <cell r="AW88">
            <v>-73220.839999999851</v>
          </cell>
          <cell r="AX88">
            <v>0</v>
          </cell>
          <cell r="AY88">
            <v>-13525</v>
          </cell>
          <cell r="AZ88">
            <v>-127650.44</v>
          </cell>
          <cell r="BA88">
            <v>-630098.58000000007</v>
          </cell>
          <cell r="BB88">
            <v>-607097</v>
          </cell>
          <cell r="BC88">
            <v>-642205.75</v>
          </cell>
          <cell r="BD88">
            <v>-736979.75</v>
          </cell>
          <cell r="BE88">
            <v>-410243.95999999996</v>
          </cell>
          <cell r="BF88">
            <v>0</v>
          </cell>
          <cell r="BG88">
            <v>-1300875.7600000002</v>
          </cell>
          <cell r="BH88">
            <v>-212268.54999999981</v>
          </cell>
          <cell r="BI88">
            <v>0</v>
          </cell>
          <cell r="BJ88">
            <v>0</v>
          </cell>
          <cell r="BK88">
            <v>0</v>
          </cell>
        </row>
        <row r="89">
          <cell r="L89" t="str">
            <v>8111111.849602</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L90" t="str">
            <v>8111111.849605</v>
          </cell>
          <cell r="M90">
            <v>0</v>
          </cell>
          <cell r="N90">
            <v>2691947</v>
          </cell>
          <cell r="O90">
            <v>1485594.65</v>
          </cell>
          <cell r="P90">
            <v>1485594.65</v>
          </cell>
          <cell r="Q90">
            <v>1485594.65</v>
          </cell>
          <cell r="R90">
            <v>1485594.65</v>
          </cell>
          <cell r="S90">
            <v>1485594.65</v>
          </cell>
          <cell r="T90">
            <v>1485594.65</v>
          </cell>
          <cell r="U90">
            <v>1485594.65</v>
          </cell>
          <cell r="V90">
            <v>1485594.65</v>
          </cell>
          <cell r="W90">
            <v>1485594.65</v>
          </cell>
          <cell r="X90">
            <v>2392838</v>
          </cell>
          <cell r="Y90">
            <v>0</v>
          </cell>
          <cell r="Z90">
            <v>0</v>
          </cell>
          <cell r="AA90">
            <v>5443632.6699999999</v>
          </cell>
          <cell r="AB90">
            <v>10116556.67</v>
          </cell>
          <cell r="AC90">
            <v>10116556.67</v>
          </cell>
          <cell r="AD90">
            <v>11205546.67</v>
          </cell>
          <cell r="AE90">
            <v>13806365.449999999</v>
          </cell>
          <cell r="AF90">
            <v>20205262.030000001</v>
          </cell>
          <cell r="AG90">
            <v>20205262.030000001</v>
          </cell>
          <cell r="AH90">
            <v>20449462.129999999</v>
          </cell>
          <cell r="AI90">
            <v>20449462.129999999</v>
          </cell>
          <cell r="AJ90">
            <v>20481312.780000001</v>
          </cell>
          <cell r="AK90">
            <v>0</v>
          </cell>
          <cell r="AM90">
            <v>0</v>
          </cell>
          <cell r="AN90">
            <v>2691947</v>
          </cell>
          <cell r="AO90">
            <v>-1206352.3500000001</v>
          </cell>
          <cell r="AP90">
            <v>0</v>
          </cell>
          <cell r="AQ90">
            <v>0</v>
          </cell>
          <cell r="AR90">
            <v>0</v>
          </cell>
          <cell r="AS90">
            <v>0</v>
          </cell>
          <cell r="AT90">
            <v>0</v>
          </cell>
          <cell r="AU90">
            <v>0</v>
          </cell>
          <cell r="AV90">
            <v>0</v>
          </cell>
          <cell r="AW90">
            <v>0</v>
          </cell>
          <cell r="AX90">
            <v>907243.35000000009</v>
          </cell>
          <cell r="AY90">
            <v>0</v>
          </cell>
          <cell r="AZ90">
            <v>0</v>
          </cell>
          <cell r="BA90">
            <v>5443632.6699999999</v>
          </cell>
          <cell r="BB90">
            <v>4672924</v>
          </cell>
          <cell r="BC90">
            <v>0</v>
          </cell>
          <cell r="BD90">
            <v>1088990</v>
          </cell>
          <cell r="BE90">
            <v>2600818.7799999993</v>
          </cell>
          <cell r="BF90">
            <v>6398896.5800000019</v>
          </cell>
          <cell r="BG90">
            <v>0</v>
          </cell>
          <cell r="BH90">
            <v>244200.09999999776</v>
          </cell>
          <cell r="BI90">
            <v>0</v>
          </cell>
          <cell r="BJ90">
            <v>31850.650000002235</v>
          </cell>
          <cell r="BK90">
            <v>0</v>
          </cell>
        </row>
        <row r="91">
          <cell r="L91" t="str">
            <v>8111111.700602</v>
          </cell>
          <cell r="M91">
            <v>-291340</v>
          </cell>
          <cell r="N91">
            <v>-291340</v>
          </cell>
          <cell r="O91">
            <v>-10491273</v>
          </cell>
          <cell r="P91">
            <v>-29612952</v>
          </cell>
          <cell r="Q91">
            <v>-50235040</v>
          </cell>
          <cell r="R91">
            <v>-69460254</v>
          </cell>
          <cell r="S91">
            <v>-91457373</v>
          </cell>
          <cell r="T91">
            <v>-117264044</v>
          </cell>
          <cell r="U91">
            <v>-154854783</v>
          </cell>
          <cell r="V91">
            <v>-176626637</v>
          </cell>
          <cell r="W91">
            <v>-193139149</v>
          </cell>
          <cell r="X91">
            <v>-218776071</v>
          </cell>
          <cell r="Y91">
            <v>-31150667</v>
          </cell>
          <cell r="Z91">
            <v>-60968630</v>
          </cell>
          <cell r="AA91">
            <v>-100734813</v>
          </cell>
          <cell r="AB91">
            <v>-140997706</v>
          </cell>
          <cell r="AC91">
            <v>-177924478</v>
          </cell>
          <cell r="AD91">
            <v>-218909901</v>
          </cell>
          <cell r="AE91">
            <v>-284892226</v>
          </cell>
          <cell r="AF91">
            <v>-326920445</v>
          </cell>
          <cell r="AG91">
            <v>-364660206</v>
          </cell>
          <cell r="AH91">
            <v>-410094052</v>
          </cell>
          <cell r="AI91">
            <v>-431879344</v>
          </cell>
          <cell r="AJ91">
            <v>-461194108</v>
          </cell>
          <cell r="AK91">
            <v>-33035154</v>
          </cell>
          <cell r="AM91">
            <v>-291340</v>
          </cell>
          <cell r="AN91">
            <v>0</v>
          </cell>
          <cell r="AO91">
            <v>-10199933</v>
          </cell>
          <cell r="AP91">
            <v>-19121679</v>
          </cell>
          <cell r="AQ91">
            <v>-20622088</v>
          </cell>
          <cell r="AR91">
            <v>-19225214</v>
          </cell>
          <cell r="AS91">
            <v>-21997119</v>
          </cell>
          <cell r="AT91">
            <v>-25806671</v>
          </cell>
          <cell r="AU91">
            <v>-37590739</v>
          </cell>
          <cell r="AV91">
            <v>-21771854</v>
          </cell>
          <cell r="AW91">
            <v>-16512512</v>
          </cell>
          <cell r="AX91">
            <v>-25636922</v>
          </cell>
          <cell r="AY91">
            <v>-31150667</v>
          </cell>
          <cell r="AZ91">
            <v>-29817963</v>
          </cell>
          <cell r="BA91">
            <v>-39766183</v>
          </cell>
          <cell r="BB91">
            <v>-40262893</v>
          </cell>
          <cell r="BC91">
            <v>-36926772</v>
          </cell>
          <cell r="BD91">
            <v>-40985423</v>
          </cell>
          <cell r="BE91">
            <v>-65982325</v>
          </cell>
          <cell r="BF91">
            <v>-42028219</v>
          </cell>
          <cell r="BG91">
            <v>-37739761</v>
          </cell>
          <cell r="BH91">
            <v>-45433846</v>
          </cell>
          <cell r="BI91">
            <v>-21785292</v>
          </cell>
          <cell r="BJ91">
            <v>-29314764</v>
          </cell>
          <cell r="BK91">
            <v>-33035154</v>
          </cell>
        </row>
        <row r="92">
          <cell r="L92" t="str">
            <v>8111111.822603</v>
          </cell>
          <cell r="M92">
            <v>0</v>
          </cell>
          <cell r="N92">
            <v>100</v>
          </cell>
          <cell r="O92">
            <v>100</v>
          </cell>
          <cell r="P92">
            <v>100</v>
          </cell>
          <cell r="Q92">
            <v>100</v>
          </cell>
          <cell r="R92">
            <v>100</v>
          </cell>
          <cell r="S92">
            <v>490</v>
          </cell>
          <cell r="T92">
            <v>490</v>
          </cell>
          <cell r="U92">
            <v>490</v>
          </cell>
          <cell r="V92">
            <v>490</v>
          </cell>
          <cell r="W92">
            <v>490</v>
          </cell>
          <cell r="X92">
            <v>490</v>
          </cell>
          <cell r="Y92">
            <v>0</v>
          </cell>
          <cell r="Z92">
            <v>0</v>
          </cell>
          <cell r="AA92">
            <v>0</v>
          </cell>
          <cell r="AB92">
            <v>0</v>
          </cell>
          <cell r="AC92">
            <v>0</v>
          </cell>
          <cell r="AD92">
            <v>0</v>
          </cell>
          <cell r="AE92">
            <v>0</v>
          </cell>
          <cell r="AF92">
            <v>150</v>
          </cell>
          <cell r="AG92">
            <v>150</v>
          </cell>
          <cell r="AH92">
            <v>150</v>
          </cell>
          <cell r="AI92">
            <v>150</v>
          </cell>
          <cell r="AJ92">
            <v>150</v>
          </cell>
          <cell r="AK92">
            <v>0</v>
          </cell>
          <cell r="AM92">
            <v>0</v>
          </cell>
          <cell r="AN92">
            <v>100</v>
          </cell>
          <cell r="AO92">
            <v>0</v>
          </cell>
          <cell r="AP92">
            <v>0</v>
          </cell>
          <cell r="AQ92">
            <v>0</v>
          </cell>
          <cell r="AR92">
            <v>0</v>
          </cell>
          <cell r="AS92">
            <v>390</v>
          </cell>
          <cell r="AT92">
            <v>0</v>
          </cell>
          <cell r="AU92">
            <v>0</v>
          </cell>
          <cell r="AV92">
            <v>0</v>
          </cell>
          <cell r="AW92">
            <v>0</v>
          </cell>
          <cell r="AX92">
            <v>0</v>
          </cell>
          <cell r="AY92">
            <v>0</v>
          </cell>
          <cell r="AZ92">
            <v>0</v>
          </cell>
          <cell r="BA92">
            <v>0</v>
          </cell>
          <cell r="BB92">
            <v>0</v>
          </cell>
          <cell r="BC92">
            <v>0</v>
          </cell>
          <cell r="BD92">
            <v>0</v>
          </cell>
          <cell r="BE92">
            <v>0</v>
          </cell>
          <cell r="BF92">
            <v>150</v>
          </cell>
          <cell r="BG92">
            <v>0</v>
          </cell>
          <cell r="BH92">
            <v>0</v>
          </cell>
          <cell r="BI92">
            <v>0</v>
          </cell>
          <cell r="BJ92">
            <v>0</v>
          </cell>
          <cell r="BK92">
            <v>0</v>
          </cell>
        </row>
        <row r="93">
          <cell r="L93" t="str">
            <v>8111112.801101.BASIC</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L94" t="str">
            <v>8111112.801101.BP</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L95" t="str">
            <v>8111112.801101.DA</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L96" t="str">
            <v>8111112.801101.DASE</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row>
        <row r="97">
          <cell r="L97" t="str">
            <v>8111112.801101.HOUSE</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row>
        <row r="98">
          <cell r="L98" t="str">
            <v>8111112.801101.LAUN</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row>
        <row r="99">
          <cell r="L99" t="str">
            <v>8111112.801101.LEAV</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row>
        <row r="100">
          <cell r="L100" t="str">
            <v>8111112.801101.OT</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L101" t="str">
            <v>8111112.801101.OTH</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L102" t="str">
            <v>8111112.801101.PF</v>
          </cell>
          <cell r="M102">
            <v>0</v>
          </cell>
          <cell r="N102">
            <v>0</v>
          </cell>
          <cell r="O102">
            <v>0</v>
          </cell>
          <cell r="P102">
            <v>0</v>
          </cell>
          <cell r="Q102">
            <v>0</v>
          </cell>
          <cell r="R102">
            <v>0</v>
          </cell>
          <cell r="S102">
            <v>0</v>
          </cell>
          <cell r="T102">
            <v>0</v>
          </cell>
          <cell r="U102">
            <v>0</v>
          </cell>
          <cell r="V102">
            <v>0</v>
          </cell>
          <cell r="W102">
            <v>0</v>
          </cell>
          <cell r="X102">
            <v>0</v>
          </cell>
          <cell r="Y102">
            <v>0</v>
          </cell>
          <cell r="Z102">
            <v>-7</v>
          </cell>
          <cell r="AA102">
            <v>-7</v>
          </cell>
          <cell r="AB102">
            <v>-7</v>
          </cell>
          <cell r="AC102">
            <v>-7</v>
          </cell>
          <cell r="AD102">
            <v>-7</v>
          </cell>
          <cell r="AE102">
            <v>-7</v>
          </cell>
          <cell r="AF102">
            <v>-7</v>
          </cell>
          <cell r="AG102">
            <v>-7</v>
          </cell>
          <cell r="AH102">
            <v>-7</v>
          </cell>
          <cell r="AI102">
            <v>-7</v>
          </cell>
          <cell r="AJ102">
            <v>-7</v>
          </cell>
          <cell r="AK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-7</v>
          </cell>
          <cell r="BA102">
            <v>0</v>
          </cell>
          <cell r="BB102">
            <v>0</v>
          </cell>
          <cell r="BC102">
            <v>0</v>
          </cell>
          <cell r="BD102">
            <v>0</v>
          </cell>
          <cell r="BE102">
            <v>0</v>
          </cell>
          <cell r="BF102">
            <v>0</v>
          </cell>
          <cell r="BG102">
            <v>0</v>
          </cell>
          <cell r="BH102">
            <v>0</v>
          </cell>
          <cell r="BI102">
            <v>0</v>
          </cell>
          <cell r="BJ102">
            <v>0</v>
          </cell>
          <cell r="BK102">
            <v>0</v>
          </cell>
        </row>
        <row r="103">
          <cell r="L103" t="str">
            <v>8111112.801101.TEA</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L104" t="str">
            <v>8111112.801101.WAGE</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row>
        <row r="105">
          <cell r="L105" t="str">
            <v>8111112.801102.BASIC</v>
          </cell>
          <cell r="M105">
            <v>65339</v>
          </cell>
          <cell r="N105">
            <v>130678</v>
          </cell>
          <cell r="O105">
            <v>215817</v>
          </cell>
          <cell r="P105">
            <v>285356</v>
          </cell>
          <cell r="Q105">
            <v>356695</v>
          </cell>
          <cell r="R105">
            <v>419862</v>
          </cell>
          <cell r="S105">
            <v>489839</v>
          </cell>
          <cell r="T105">
            <v>565486</v>
          </cell>
          <cell r="U105">
            <v>645564</v>
          </cell>
          <cell r="V105">
            <v>717641</v>
          </cell>
          <cell r="W105">
            <v>789718</v>
          </cell>
          <cell r="X105">
            <v>861795</v>
          </cell>
          <cell r="Y105">
            <v>72077</v>
          </cell>
          <cell r="Z105">
            <v>154455</v>
          </cell>
          <cell r="AA105">
            <v>231718</v>
          </cell>
          <cell r="AB105">
            <v>308981</v>
          </cell>
          <cell r="AC105">
            <v>386244</v>
          </cell>
          <cell r="AD105">
            <v>463507</v>
          </cell>
          <cell r="AE105">
            <v>540770</v>
          </cell>
          <cell r="AF105">
            <v>618033</v>
          </cell>
          <cell r="AG105">
            <v>695296</v>
          </cell>
          <cell r="AH105">
            <v>772559</v>
          </cell>
          <cell r="AI105">
            <v>849822</v>
          </cell>
          <cell r="AJ105">
            <v>927085</v>
          </cell>
          <cell r="AK105">
            <v>88852</v>
          </cell>
          <cell r="AM105">
            <v>65339</v>
          </cell>
          <cell r="AN105">
            <v>65339</v>
          </cell>
          <cell r="AO105">
            <v>85139</v>
          </cell>
          <cell r="AP105">
            <v>69539</v>
          </cell>
          <cell r="AQ105">
            <v>71339</v>
          </cell>
          <cell r="AR105">
            <v>63167</v>
          </cell>
          <cell r="AS105">
            <v>69977</v>
          </cell>
          <cell r="AT105">
            <v>75647</v>
          </cell>
          <cell r="AU105">
            <v>80078</v>
          </cell>
          <cell r="AV105">
            <v>72077</v>
          </cell>
          <cell r="AW105">
            <v>72077</v>
          </cell>
          <cell r="AX105">
            <v>72077</v>
          </cell>
          <cell r="AY105">
            <v>72077</v>
          </cell>
          <cell r="AZ105">
            <v>82378</v>
          </cell>
          <cell r="BA105">
            <v>77263</v>
          </cell>
          <cell r="BB105">
            <v>77263</v>
          </cell>
          <cell r="BC105">
            <v>77263</v>
          </cell>
          <cell r="BD105">
            <v>77263</v>
          </cell>
          <cell r="BE105">
            <v>77263</v>
          </cell>
          <cell r="BF105">
            <v>77263</v>
          </cell>
          <cell r="BG105">
            <v>77263</v>
          </cell>
          <cell r="BH105">
            <v>77263</v>
          </cell>
          <cell r="BI105">
            <v>77263</v>
          </cell>
          <cell r="BJ105">
            <v>77263</v>
          </cell>
          <cell r="BK105">
            <v>88852</v>
          </cell>
        </row>
        <row r="106">
          <cell r="L106" t="str">
            <v>8111112.801102.DA</v>
          </cell>
          <cell r="M106">
            <v>10650</v>
          </cell>
          <cell r="N106">
            <v>21300</v>
          </cell>
          <cell r="O106">
            <v>31950</v>
          </cell>
          <cell r="P106">
            <v>42600</v>
          </cell>
          <cell r="Q106">
            <v>53250</v>
          </cell>
          <cell r="R106">
            <v>63900</v>
          </cell>
          <cell r="S106">
            <v>74550</v>
          </cell>
          <cell r="T106">
            <v>85200</v>
          </cell>
          <cell r="U106">
            <v>95850</v>
          </cell>
          <cell r="V106">
            <v>106500</v>
          </cell>
          <cell r="W106">
            <v>117150</v>
          </cell>
          <cell r="X106">
            <v>127800</v>
          </cell>
          <cell r="Y106">
            <v>10650</v>
          </cell>
          <cell r="Z106">
            <v>21300</v>
          </cell>
          <cell r="AA106">
            <v>31950</v>
          </cell>
          <cell r="AB106">
            <v>42600</v>
          </cell>
          <cell r="AC106">
            <v>53250</v>
          </cell>
          <cell r="AD106">
            <v>63900</v>
          </cell>
          <cell r="AE106">
            <v>74550</v>
          </cell>
          <cell r="AF106">
            <v>85200</v>
          </cell>
          <cell r="AG106">
            <v>95850</v>
          </cell>
          <cell r="AH106">
            <v>106500</v>
          </cell>
          <cell r="AI106">
            <v>117150</v>
          </cell>
          <cell r="AJ106">
            <v>127800</v>
          </cell>
          <cell r="AK106">
            <v>10650</v>
          </cell>
          <cell r="AM106">
            <v>10650</v>
          </cell>
          <cell r="AN106">
            <v>10650</v>
          </cell>
          <cell r="AO106">
            <v>10650</v>
          </cell>
          <cell r="AP106">
            <v>10650</v>
          </cell>
          <cell r="AQ106">
            <v>10650</v>
          </cell>
          <cell r="AR106">
            <v>10650</v>
          </cell>
          <cell r="AS106">
            <v>10650</v>
          </cell>
          <cell r="AT106">
            <v>10650</v>
          </cell>
          <cell r="AU106">
            <v>10650</v>
          </cell>
          <cell r="AV106">
            <v>10650</v>
          </cell>
          <cell r="AW106">
            <v>10650</v>
          </cell>
          <cell r="AX106">
            <v>10650</v>
          </cell>
          <cell r="AY106">
            <v>10650</v>
          </cell>
          <cell r="AZ106">
            <v>10650</v>
          </cell>
          <cell r="BA106">
            <v>10650</v>
          </cell>
          <cell r="BB106">
            <v>10650</v>
          </cell>
          <cell r="BC106">
            <v>10650</v>
          </cell>
          <cell r="BD106">
            <v>10650</v>
          </cell>
          <cell r="BE106">
            <v>10650</v>
          </cell>
          <cell r="BF106">
            <v>10650</v>
          </cell>
          <cell r="BG106">
            <v>10650</v>
          </cell>
          <cell r="BH106">
            <v>10650</v>
          </cell>
          <cell r="BI106">
            <v>10650</v>
          </cell>
          <cell r="BJ106">
            <v>10650</v>
          </cell>
          <cell r="BK106">
            <v>10650</v>
          </cell>
        </row>
        <row r="107">
          <cell r="L107" t="str">
            <v>8111112.801102.DASE</v>
          </cell>
          <cell r="M107">
            <v>8167</v>
          </cell>
          <cell r="N107">
            <v>16334</v>
          </cell>
          <cell r="O107">
            <v>24501</v>
          </cell>
          <cell r="P107">
            <v>32668</v>
          </cell>
          <cell r="Q107">
            <v>40835</v>
          </cell>
          <cell r="R107">
            <v>50549</v>
          </cell>
          <cell r="S107">
            <v>60263</v>
          </cell>
          <cell r="T107">
            <v>72077</v>
          </cell>
          <cell r="U107">
            <v>72077</v>
          </cell>
          <cell r="V107">
            <v>72077</v>
          </cell>
          <cell r="W107">
            <v>72077</v>
          </cell>
          <cell r="X107">
            <v>72077</v>
          </cell>
          <cell r="Y107">
            <v>9911</v>
          </cell>
          <cell r="Z107">
            <v>19822</v>
          </cell>
          <cell r="AA107">
            <v>29733</v>
          </cell>
          <cell r="AB107">
            <v>39644</v>
          </cell>
          <cell r="AC107">
            <v>49555</v>
          </cell>
          <cell r="AD107">
            <v>58791</v>
          </cell>
          <cell r="AE107">
            <v>68027</v>
          </cell>
          <cell r="AF107">
            <v>77263</v>
          </cell>
          <cell r="AG107">
            <v>77263</v>
          </cell>
          <cell r="AH107">
            <v>77263</v>
          </cell>
          <cell r="AI107">
            <v>77263</v>
          </cell>
          <cell r="AJ107">
            <v>77263</v>
          </cell>
          <cell r="AK107">
            <v>9872</v>
          </cell>
          <cell r="AM107">
            <v>8167</v>
          </cell>
          <cell r="AN107">
            <v>8167</v>
          </cell>
          <cell r="AO107">
            <v>8167</v>
          </cell>
          <cell r="AP107">
            <v>8167</v>
          </cell>
          <cell r="AQ107">
            <v>8167</v>
          </cell>
          <cell r="AR107">
            <v>9714</v>
          </cell>
          <cell r="AS107">
            <v>9714</v>
          </cell>
          <cell r="AT107">
            <v>11814</v>
          </cell>
          <cell r="AU107">
            <v>0</v>
          </cell>
          <cell r="AV107">
            <v>0</v>
          </cell>
          <cell r="AW107">
            <v>0</v>
          </cell>
          <cell r="AX107">
            <v>0</v>
          </cell>
          <cell r="AY107">
            <v>9911</v>
          </cell>
          <cell r="AZ107">
            <v>9911</v>
          </cell>
          <cell r="BA107">
            <v>9911</v>
          </cell>
          <cell r="BB107">
            <v>9911</v>
          </cell>
          <cell r="BC107">
            <v>9911</v>
          </cell>
          <cell r="BD107">
            <v>9236</v>
          </cell>
          <cell r="BE107">
            <v>9236</v>
          </cell>
          <cell r="BF107">
            <v>9236</v>
          </cell>
          <cell r="BG107">
            <v>0</v>
          </cell>
          <cell r="BH107">
            <v>0</v>
          </cell>
          <cell r="BI107">
            <v>0</v>
          </cell>
          <cell r="BJ107">
            <v>0</v>
          </cell>
          <cell r="BK107">
            <v>9872</v>
          </cell>
        </row>
        <row r="108">
          <cell r="L108" t="str">
            <v>8111112.801102.HOUSE</v>
          </cell>
          <cell r="M108">
            <v>2920</v>
          </cell>
          <cell r="N108">
            <v>5840</v>
          </cell>
          <cell r="O108">
            <v>10200</v>
          </cell>
          <cell r="P108">
            <v>13600</v>
          </cell>
          <cell r="Q108">
            <v>17000</v>
          </cell>
          <cell r="R108">
            <v>20400</v>
          </cell>
          <cell r="S108">
            <v>23800</v>
          </cell>
          <cell r="T108">
            <v>28334</v>
          </cell>
          <cell r="U108">
            <v>32154</v>
          </cell>
          <cell r="V108">
            <v>35974</v>
          </cell>
          <cell r="W108">
            <v>39794</v>
          </cell>
          <cell r="X108">
            <v>43614</v>
          </cell>
          <cell r="Y108">
            <v>3820</v>
          </cell>
          <cell r="Z108">
            <v>7640</v>
          </cell>
          <cell r="AA108">
            <v>11460</v>
          </cell>
          <cell r="AB108">
            <v>15280</v>
          </cell>
          <cell r="AC108">
            <v>19100</v>
          </cell>
          <cell r="AD108">
            <v>22920</v>
          </cell>
          <cell r="AE108">
            <v>26740</v>
          </cell>
          <cell r="AF108">
            <v>30560</v>
          </cell>
          <cell r="AG108">
            <v>34380</v>
          </cell>
          <cell r="AH108">
            <v>38200</v>
          </cell>
          <cell r="AI108">
            <v>42020</v>
          </cell>
          <cell r="AJ108">
            <v>45840</v>
          </cell>
          <cell r="AK108">
            <v>3820</v>
          </cell>
          <cell r="AM108">
            <v>2920</v>
          </cell>
          <cell r="AN108">
            <v>2920</v>
          </cell>
          <cell r="AO108">
            <v>4360</v>
          </cell>
          <cell r="AP108">
            <v>3400</v>
          </cell>
          <cell r="AQ108">
            <v>3400</v>
          </cell>
          <cell r="AR108">
            <v>3400</v>
          </cell>
          <cell r="AS108">
            <v>3400</v>
          </cell>
          <cell r="AT108">
            <v>4534</v>
          </cell>
          <cell r="AU108">
            <v>3820</v>
          </cell>
          <cell r="AV108">
            <v>3820</v>
          </cell>
          <cell r="AW108">
            <v>3820</v>
          </cell>
          <cell r="AX108">
            <v>3820</v>
          </cell>
          <cell r="AY108">
            <v>3820</v>
          </cell>
          <cell r="AZ108">
            <v>3820</v>
          </cell>
          <cell r="BA108">
            <v>3820</v>
          </cell>
          <cell r="BB108">
            <v>3820</v>
          </cell>
          <cell r="BC108">
            <v>3820</v>
          </cell>
          <cell r="BD108">
            <v>3820</v>
          </cell>
          <cell r="BE108">
            <v>3820</v>
          </cell>
          <cell r="BF108">
            <v>3820</v>
          </cell>
          <cell r="BG108">
            <v>3820</v>
          </cell>
          <cell r="BH108">
            <v>3820</v>
          </cell>
          <cell r="BI108">
            <v>3820</v>
          </cell>
          <cell r="BJ108">
            <v>3820</v>
          </cell>
          <cell r="BK108">
            <v>3820</v>
          </cell>
        </row>
        <row r="109">
          <cell r="L109" t="str">
            <v>8111112.801102.LAUN</v>
          </cell>
          <cell r="M109">
            <v>255</v>
          </cell>
          <cell r="N109">
            <v>510</v>
          </cell>
          <cell r="O109">
            <v>6525</v>
          </cell>
          <cell r="P109">
            <v>8700</v>
          </cell>
          <cell r="Q109">
            <v>10875</v>
          </cell>
          <cell r="R109">
            <v>13050</v>
          </cell>
          <cell r="S109">
            <v>15225</v>
          </cell>
          <cell r="T109">
            <v>17400</v>
          </cell>
          <cell r="U109">
            <v>19575</v>
          </cell>
          <cell r="V109">
            <v>21750</v>
          </cell>
          <cell r="W109">
            <v>23925</v>
          </cell>
          <cell r="X109">
            <v>26100</v>
          </cell>
          <cell r="Y109">
            <v>2175</v>
          </cell>
          <cell r="Z109">
            <v>4350</v>
          </cell>
          <cell r="AA109">
            <v>6525</v>
          </cell>
          <cell r="AB109">
            <v>8700</v>
          </cell>
          <cell r="AC109">
            <v>10875</v>
          </cell>
          <cell r="AD109">
            <v>13050</v>
          </cell>
          <cell r="AE109">
            <v>15225</v>
          </cell>
          <cell r="AF109">
            <v>17400</v>
          </cell>
          <cell r="AG109">
            <v>19575</v>
          </cell>
          <cell r="AH109">
            <v>21750</v>
          </cell>
          <cell r="AI109">
            <v>23925</v>
          </cell>
          <cell r="AJ109">
            <v>26100</v>
          </cell>
          <cell r="AK109">
            <v>2175</v>
          </cell>
          <cell r="AM109">
            <v>255</v>
          </cell>
          <cell r="AN109">
            <v>255</v>
          </cell>
          <cell r="AO109">
            <v>6015</v>
          </cell>
          <cell r="AP109">
            <v>2175</v>
          </cell>
          <cell r="AQ109">
            <v>2175</v>
          </cell>
          <cell r="AR109">
            <v>2175</v>
          </cell>
          <cell r="AS109">
            <v>2175</v>
          </cell>
          <cell r="AT109">
            <v>2175</v>
          </cell>
          <cell r="AU109">
            <v>2175</v>
          </cell>
          <cell r="AV109">
            <v>2175</v>
          </cell>
          <cell r="AW109">
            <v>2175</v>
          </cell>
          <cell r="AX109">
            <v>2175</v>
          </cell>
          <cell r="AY109">
            <v>2175</v>
          </cell>
          <cell r="AZ109">
            <v>2175</v>
          </cell>
          <cell r="BA109">
            <v>2175</v>
          </cell>
          <cell r="BB109">
            <v>2175</v>
          </cell>
          <cell r="BC109">
            <v>2175</v>
          </cell>
          <cell r="BD109">
            <v>2175</v>
          </cell>
          <cell r="BE109">
            <v>2175</v>
          </cell>
          <cell r="BF109">
            <v>2175</v>
          </cell>
          <cell r="BG109">
            <v>2175</v>
          </cell>
          <cell r="BH109">
            <v>2175</v>
          </cell>
          <cell r="BI109">
            <v>2175</v>
          </cell>
          <cell r="BJ109">
            <v>2175</v>
          </cell>
          <cell r="BK109">
            <v>2175</v>
          </cell>
        </row>
        <row r="110">
          <cell r="L110" t="str">
            <v>8111112.801102.LEAV</v>
          </cell>
          <cell r="M110">
            <v>4846</v>
          </cell>
          <cell r="N110">
            <v>9692</v>
          </cell>
          <cell r="O110">
            <v>14538</v>
          </cell>
          <cell r="P110">
            <v>19384</v>
          </cell>
          <cell r="Q110">
            <v>24230</v>
          </cell>
          <cell r="R110">
            <v>29076</v>
          </cell>
          <cell r="S110">
            <v>33922</v>
          </cell>
          <cell r="T110">
            <v>38768</v>
          </cell>
          <cell r="U110">
            <v>43614</v>
          </cell>
          <cell r="V110">
            <v>48460</v>
          </cell>
          <cell r="W110">
            <v>53306</v>
          </cell>
          <cell r="X110">
            <v>81153</v>
          </cell>
          <cell r="Y110">
            <v>7439</v>
          </cell>
          <cell r="Z110">
            <v>14878</v>
          </cell>
          <cell r="AA110">
            <v>22317</v>
          </cell>
          <cell r="AB110">
            <v>29756</v>
          </cell>
          <cell r="AC110">
            <v>37195</v>
          </cell>
          <cell r="AD110">
            <v>44634</v>
          </cell>
          <cell r="AE110">
            <v>52073</v>
          </cell>
          <cell r="AF110">
            <v>59512</v>
          </cell>
          <cell r="AG110">
            <v>66951</v>
          </cell>
          <cell r="AH110">
            <v>74390</v>
          </cell>
          <cell r="AI110">
            <v>81829</v>
          </cell>
          <cell r="AJ110">
            <v>102242</v>
          </cell>
          <cell r="AK110">
            <v>8471.42</v>
          </cell>
          <cell r="AM110">
            <v>4846</v>
          </cell>
          <cell r="AN110">
            <v>4846</v>
          </cell>
          <cell r="AO110">
            <v>4846</v>
          </cell>
          <cell r="AP110">
            <v>4846</v>
          </cell>
          <cell r="AQ110">
            <v>4846</v>
          </cell>
          <cell r="AR110">
            <v>4846</v>
          </cell>
          <cell r="AS110">
            <v>4846</v>
          </cell>
          <cell r="AT110">
            <v>4846</v>
          </cell>
          <cell r="AU110">
            <v>4846</v>
          </cell>
          <cell r="AV110">
            <v>4846</v>
          </cell>
          <cell r="AW110">
            <v>4846</v>
          </cell>
          <cell r="AX110">
            <v>27847</v>
          </cell>
          <cell r="AY110">
            <v>7439</v>
          </cell>
          <cell r="AZ110">
            <v>7439</v>
          </cell>
          <cell r="BA110">
            <v>7439</v>
          </cell>
          <cell r="BB110">
            <v>7439</v>
          </cell>
          <cell r="BC110">
            <v>7439</v>
          </cell>
          <cell r="BD110">
            <v>7439</v>
          </cell>
          <cell r="BE110">
            <v>7439</v>
          </cell>
          <cell r="BF110">
            <v>7439</v>
          </cell>
          <cell r="BG110">
            <v>7439</v>
          </cell>
          <cell r="BH110">
            <v>7439</v>
          </cell>
          <cell r="BI110">
            <v>7439</v>
          </cell>
          <cell r="BJ110">
            <v>20413</v>
          </cell>
          <cell r="BK110">
            <v>8471.42</v>
          </cell>
        </row>
        <row r="111">
          <cell r="L111" t="str">
            <v>8111112.801102.OT</v>
          </cell>
          <cell r="M111">
            <v>8970</v>
          </cell>
          <cell r="N111">
            <v>17940</v>
          </cell>
          <cell r="O111">
            <v>48910</v>
          </cell>
          <cell r="P111">
            <v>76906</v>
          </cell>
          <cell r="Q111">
            <v>150996</v>
          </cell>
          <cell r="R111">
            <v>231805</v>
          </cell>
          <cell r="S111">
            <v>264145</v>
          </cell>
          <cell r="T111">
            <v>315626</v>
          </cell>
          <cell r="U111">
            <v>415485</v>
          </cell>
          <cell r="V111">
            <v>466123</v>
          </cell>
          <cell r="W111">
            <v>496625</v>
          </cell>
          <cell r="X111">
            <v>513117</v>
          </cell>
          <cell r="Y111">
            <v>9800</v>
          </cell>
          <cell r="Z111">
            <v>28696</v>
          </cell>
          <cell r="AA111">
            <v>77673</v>
          </cell>
          <cell r="AB111">
            <v>132673</v>
          </cell>
          <cell r="AC111">
            <v>173497</v>
          </cell>
          <cell r="AD111">
            <v>231591</v>
          </cell>
          <cell r="AE111">
            <v>311069</v>
          </cell>
          <cell r="AF111">
            <v>367797</v>
          </cell>
          <cell r="AG111">
            <v>446145</v>
          </cell>
          <cell r="AH111">
            <v>481488</v>
          </cell>
          <cell r="AI111">
            <v>503129</v>
          </cell>
          <cell r="AJ111">
            <v>488963</v>
          </cell>
          <cell r="AK111">
            <v>3381</v>
          </cell>
          <cell r="AM111">
            <v>8970</v>
          </cell>
          <cell r="AN111">
            <v>8970</v>
          </cell>
          <cell r="AO111">
            <v>30970</v>
          </cell>
          <cell r="AP111">
            <v>27996</v>
          </cell>
          <cell r="AQ111">
            <v>74090</v>
          </cell>
          <cell r="AR111">
            <v>80809</v>
          </cell>
          <cell r="AS111">
            <v>32340</v>
          </cell>
          <cell r="AT111">
            <v>51481</v>
          </cell>
          <cell r="AU111">
            <v>99859</v>
          </cell>
          <cell r="AV111">
            <v>50638</v>
          </cell>
          <cell r="AW111">
            <v>30502</v>
          </cell>
          <cell r="AX111">
            <v>16492</v>
          </cell>
          <cell r="AY111">
            <v>9800</v>
          </cell>
          <cell r="AZ111">
            <v>18896</v>
          </cell>
          <cell r="BA111">
            <v>48977</v>
          </cell>
          <cell r="BB111">
            <v>55000</v>
          </cell>
          <cell r="BC111">
            <v>40824</v>
          </cell>
          <cell r="BD111">
            <v>58094</v>
          </cell>
          <cell r="BE111">
            <v>79478</v>
          </cell>
          <cell r="BF111">
            <v>56728</v>
          </cell>
          <cell r="BG111">
            <v>78348</v>
          </cell>
          <cell r="BH111">
            <v>35343</v>
          </cell>
          <cell r="BI111">
            <v>21641</v>
          </cell>
          <cell r="BJ111">
            <v>-14166</v>
          </cell>
          <cell r="BK111">
            <v>3381</v>
          </cell>
        </row>
        <row r="112">
          <cell r="L112" t="str">
            <v>8111112.801102.SHIFT</v>
          </cell>
          <cell r="M112">
            <v>2000</v>
          </cell>
          <cell r="N112">
            <v>3650</v>
          </cell>
          <cell r="O112">
            <v>7130</v>
          </cell>
          <cell r="P112">
            <v>11000</v>
          </cell>
          <cell r="Q112">
            <v>15960</v>
          </cell>
          <cell r="R112">
            <v>24700</v>
          </cell>
          <cell r="S112">
            <v>30480</v>
          </cell>
          <cell r="T112">
            <v>34070</v>
          </cell>
          <cell r="U112">
            <v>41070</v>
          </cell>
          <cell r="V112">
            <v>45860</v>
          </cell>
          <cell r="W112">
            <v>50855</v>
          </cell>
          <cell r="X112">
            <v>54220</v>
          </cell>
          <cell r="Y112">
            <v>2000</v>
          </cell>
          <cell r="Z112">
            <v>4540</v>
          </cell>
          <cell r="AA112">
            <v>9070</v>
          </cell>
          <cell r="AB112">
            <v>13235</v>
          </cell>
          <cell r="AC112">
            <v>18335</v>
          </cell>
          <cell r="AD112">
            <v>26115</v>
          </cell>
          <cell r="AE112">
            <v>30985</v>
          </cell>
          <cell r="AF112">
            <v>36485</v>
          </cell>
          <cell r="AG112">
            <v>43680</v>
          </cell>
          <cell r="AH112">
            <v>48230</v>
          </cell>
          <cell r="AI112">
            <v>50620</v>
          </cell>
          <cell r="AJ112">
            <v>50910</v>
          </cell>
          <cell r="AK112">
            <v>2860</v>
          </cell>
          <cell r="AM112">
            <v>2000</v>
          </cell>
          <cell r="AN112">
            <v>1650</v>
          </cell>
          <cell r="AO112">
            <v>3480</v>
          </cell>
          <cell r="AP112">
            <v>3870</v>
          </cell>
          <cell r="AQ112">
            <v>4960</v>
          </cell>
          <cell r="AR112">
            <v>8740</v>
          </cell>
          <cell r="AS112">
            <v>5780</v>
          </cell>
          <cell r="AT112">
            <v>3590</v>
          </cell>
          <cell r="AU112">
            <v>7000</v>
          </cell>
          <cell r="AV112">
            <v>4790</v>
          </cell>
          <cell r="AW112">
            <v>4995</v>
          </cell>
          <cell r="AX112">
            <v>3365</v>
          </cell>
          <cell r="AY112">
            <v>2000</v>
          </cell>
          <cell r="AZ112">
            <v>2540</v>
          </cell>
          <cell r="BA112">
            <v>4530</v>
          </cell>
          <cell r="BB112">
            <v>4165</v>
          </cell>
          <cell r="BC112">
            <v>5100</v>
          </cell>
          <cell r="BD112">
            <v>7780</v>
          </cell>
          <cell r="BE112">
            <v>4870</v>
          </cell>
          <cell r="BF112">
            <v>5500</v>
          </cell>
          <cell r="BG112">
            <v>7195</v>
          </cell>
          <cell r="BH112">
            <v>4550</v>
          </cell>
          <cell r="BI112">
            <v>2390</v>
          </cell>
          <cell r="BJ112">
            <v>290</v>
          </cell>
          <cell r="BK112">
            <v>2860</v>
          </cell>
        </row>
        <row r="113">
          <cell r="L113" t="str">
            <v>8111112.801102.OTH</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row>
        <row r="114">
          <cell r="L114" t="str">
            <v>8111112.801102.PF</v>
          </cell>
          <cell r="M114">
            <v>5940</v>
          </cell>
          <cell r="N114">
            <v>11880</v>
          </cell>
          <cell r="O114">
            <v>17820</v>
          </cell>
          <cell r="P114">
            <v>26160</v>
          </cell>
          <cell r="Q114">
            <v>32700</v>
          </cell>
          <cell r="R114">
            <v>41988</v>
          </cell>
          <cell r="S114">
            <v>48986</v>
          </cell>
          <cell r="T114">
            <v>56551</v>
          </cell>
          <cell r="U114">
            <v>63759</v>
          </cell>
          <cell r="V114">
            <v>70967</v>
          </cell>
          <cell r="W114">
            <v>78175</v>
          </cell>
          <cell r="X114">
            <v>85383</v>
          </cell>
          <cell r="Y114">
            <v>7208</v>
          </cell>
          <cell r="Z114">
            <v>15452</v>
          </cell>
          <cell r="AA114">
            <v>23178</v>
          </cell>
          <cell r="AB114">
            <v>30904</v>
          </cell>
          <cell r="AC114">
            <v>38630</v>
          </cell>
          <cell r="AD114">
            <v>46356</v>
          </cell>
          <cell r="AE114">
            <v>54082</v>
          </cell>
          <cell r="AF114">
            <v>61808</v>
          </cell>
          <cell r="AG114">
            <v>69534</v>
          </cell>
          <cell r="AH114">
            <v>77260</v>
          </cell>
          <cell r="AI114">
            <v>84986</v>
          </cell>
          <cell r="AJ114">
            <v>92712</v>
          </cell>
          <cell r="AK114">
            <v>7726</v>
          </cell>
          <cell r="AM114">
            <v>5940</v>
          </cell>
          <cell r="AN114">
            <v>5940</v>
          </cell>
          <cell r="AO114">
            <v>5940</v>
          </cell>
          <cell r="AP114">
            <v>8340</v>
          </cell>
          <cell r="AQ114">
            <v>6540</v>
          </cell>
          <cell r="AR114">
            <v>9288</v>
          </cell>
          <cell r="AS114">
            <v>6998</v>
          </cell>
          <cell r="AT114">
            <v>7565</v>
          </cell>
          <cell r="AU114">
            <v>7208</v>
          </cell>
          <cell r="AV114">
            <v>7208</v>
          </cell>
          <cell r="AW114">
            <v>7208</v>
          </cell>
          <cell r="AX114">
            <v>7208</v>
          </cell>
          <cell r="AY114">
            <v>7208</v>
          </cell>
          <cell r="AZ114">
            <v>8244</v>
          </cell>
          <cell r="BA114">
            <v>7726</v>
          </cell>
          <cell r="BB114">
            <v>7726</v>
          </cell>
          <cell r="BC114">
            <v>7726</v>
          </cell>
          <cell r="BD114">
            <v>7726</v>
          </cell>
          <cell r="BE114">
            <v>7726</v>
          </cell>
          <cell r="BF114">
            <v>7726</v>
          </cell>
          <cell r="BG114">
            <v>7726</v>
          </cell>
          <cell r="BH114">
            <v>7726</v>
          </cell>
          <cell r="BI114">
            <v>7726</v>
          </cell>
          <cell r="BJ114">
            <v>7726</v>
          </cell>
          <cell r="BK114">
            <v>7726</v>
          </cell>
        </row>
        <row r="115">
          <cell r="L115" t="str">
            <v>8111112.801102.TEA</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L116" t="str">
            <v>8111112.803301</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L117" t="str">
            <v>8111112.803302</v>
          </cell>
          <cell r="M117">
            <v>12020</v>
          </cell>
          <cell r="N117">
            <v>24040</v>
          </cell>
          <cell r="O117">
            <v>36060</v>
          </cell>
          <cell r="P117">
            <v>48080</v>
          </cell>
          <cell r="Q117">
            <v>60100</v>
          </cell>
          <cell r="R117">
            <v>72120</v>
          </cell>
          <cell r="S117">
            <v>84140</v>
          </cell>
          <cell r="T117">
            <v>156815</v>
          </cell>
          <cell r="U117">
            <v>229490</v>
          </cell>
          <cell r="V117">
            <v>302165</v>
          </cell>
          <cell r="W117">
            <v>374840</v>
          </cell>
          <cell r="X117">
            <v>486567</v>
          </cell>
          <cell r="Y117">
            <v>14410</v>
          </cell>
          <cell r="Z117">
            <v>28820</v>
          </cell>
          <cell r="AA117">
            <v>43230</v>
          </cell>
          <cell r="AB117">
            <v>57640</v>
          </cell>
          <cell r="AC117">
            <v>72050</v>
          </cell>
          <cell r="AD117">
            <v>87732</v>
          </cell>
          <cell r="AE117">
            <v>179162.21</v>
          </cell>
          <cell r="AF117">
            <v>202669.21</v>
          </cell>
          <cell r="AG117">
            <v>226176.21</v>
          </cell>
          <cell r="AH117">
            <v>673461.21</v>
          </cell>
          <cell r="AI117">
            <v>696968.21</v>
          </cell>
          <cell r="AJ117">
            <v>720475.21</v>
          </cell>
          <cell r="AK117">
            <v>0</v>
          </cell>
          <cell r="AM117">
            <v>12020</v>
          </cell>
          <cell r="AN117">
            <v>12020</v>
          </cell>
          <cell r="AO117">
            <v>12020</v>
          </cell>
          <cell r="AP117">
            <v>12020</v>
          </cell>
          <cell r="AQ117">
            <v>12020</v>
          </cell>
          <cell r="AR117">
            <v>12020</v>
          </cell>
          <cell r="AS117">
            <v>12020</v>
          </cell>
          <cell r="AT117">
            <v>72675</v>
          </cell>
          <cell r="AU117">
            <v>72675</v>
          </cell>
          <cell r="AV117">
            <v>72675</v>
          </cell>
          <cell r="AW117">
            <v>72675</v>
          </cell>
          <cell r="AX117">
            <v>111727</v>
          </cell>
          <cell r="AY117">
            <v>14410</v>
          </cell>
          <cell r="AZ117">
            <v>14410</v>
          </cell>
          <cell r="BA117">
            <v>14410</v>
          </cell>
          <cell r="BB117">
            <v>14410</v>
          </cell>
          <cell r="BC117">
            <v>14410</v>
          </cell>
          <cell r="BD117">
            <v>15682</v>
          </cell>
          <cell r="BE117">
            <v>91430.209999999992</v>
          </cell>
          <cell r="BF117">
            <v>23507</v>
          </cell>
          <cell r="BG117">
            <v>23507</v>
          </cell>
          <cell r="BH117">
            <v>447285</v>
          </cell>
          <cell r="BI117">
            <v>23507</v>
          </cell>
          <cell r="BJ117">
            <v>23507</v>
          </cell>
          <cell r="BK117">
            <v>0</v>
          </cell>
        </row>
        <row r="118">
          <cell r="L118" t="str">
            <v>8111112.803303</v>
          </cell>
          <cell r="M118">
            <v>17112</v>
          </cell>
          <cell r="N118">
            <v>34224</v>
          </cell>
          <cell r="O118">
            <v>51336</v>
          </cell>
          <cell r="P118">
            <v>68448</v>
          </cell>
          <cell r="Q118">
            <v>85560</v>
          </cell>
          <cell r="R118">
            <v>102672</v>
          </cell>
          <cell r="S118">
            <v>148078</v>
          </cell>
          <cell r="T118">
            <v>148078</v>
          </cell>
          <cell r="U118">
            <v>148078</v>
          </cell>
          <cell r="V118">
            <v>148078</v>
          </cell>
          <cell r="W118">
            <v>148078</v>
          </cell>
          <cell r="X118">
            <v>216036</v>
          </cell>
          <cell r="Y118">
            <v>18003</v>
          </cell>
          <cell r="Z118">
            <v>36006</v>
          </cell>
          <cell r="AA118">
            <v>54009</v>
          </cell>
          <cell r="AB118">
            <v>72012</v>
          </cell>
          <cell r="AC118">
            <v>90015</v>
          </cell>
          <cell r="AD118">
            <v>108018</v>
          </cell>
          <cell r="AE118">
            <v>130392</v>
          </cell>
          <cell r="AF118">
            <v>130392</v>
          </cell>
          <cell r="AG118">
            <v>130392</v>
          </cell>
          <cell r="AH118">
            <v>152766</v>
          </cell>
          <cell r="AI118">
            <v>166913</v>
          </cell>
          <cell r="AJ118">
            <v>189287</v>
          </cell>
          <cell r="AK118">
            <v>0</v>
          </cell>
          <cell r="AM118">
            <v>17112</v>
          </cell>
          <cell r="AN118">
            <v>17112</v>
          </cell>
          <cell r="AO118">
            <v>17112</v>
          </cell>
          <cell r="AP118">
            <v>17112</v>
          </cell>
          <cell r="AQ118">
            <v>17112</v>
          </cell>
          <cell r="AR118">
            <v>17112</v>
          </cell>
          <cell r="AS118">
            <v>45406</v>
          </cell>
          <cell r="AT118">
            <v>0</v>
          </cell>
          <cell r="AU118">
            <v>0</v>
          </cell>
          <cell r="AV118">
            <v>0</v>
          </cell>
          <cell r="AW118">
            <v>0</v>
          </cell>
          <cell r="AX118">
            <v>67958</v>
          </cell>
          <cell r="AY118">
            <v>18003</v>
          </cell>
          <cell r="AZ118">
            <v>18003</v>
          </cell>
          <cell r="BA118">
            <v>18003</v>
          </cell>
          <cell r="BB118">
            <v>18003</v>
          </cell>
          <cell r="BC118">
            <v>18003</v>
          </cell>
          <cell r="BD118">
            <v>18003</v>
          </cell>
          <cell r="BE118">
            <v>22374</v>
          </cell>
          <cell r="BF118">
            <v>0</v>
          </cell>
          <cell r="BG118">
            <v>0</v>
          </cell>
          <cell r="BH118">
            <v>22374</v>
          </cell>
          <cell r="BI118">
            <v>14147</v>
          </cell>
          <cell r="BJ118">
            <v>22374</v>
          </cell>
          <cell r="BK118">
            <v>0</v>
          </cell>
        </row>
        <row r="119">
          <cell r="L119" t="str">
            <v>8111112.803901</v>
          </cell>
          <cell r="M119">
            <v>4033</v>
          </cell>
          <cell r="N119">
            <v>8115</v>
          </cell>
          <cell r="O119">
            <v>12126</v>
          </cell>
          <cell r="P119">
            <v>16095</v>
          </cell>
          <cell r="Q119">
            <v>19056</v>
          </cell>
          <cell r="R119">
            <v>22072</v>
          </cell>
          <cell r="S119">
            <v>25518</v>
          </cell>
          <cell r="T119">
            <v>28163</v>
          </cell>
          <cell r="U119">
            <v>30899</v>
          </cell>
          <cell r="V119">
            <v>33696</v>
          </cell>
          <cell r="W119">
            <v>36545</v>
          </cell>
          <cell r="X119">
            <v>39076</v>
          </cell>
          <cell r="Y119">
            <v>2641</v>
          </cell>
          <cell r="Z119">
            <v>4919</v>
          </cell>
          <cell r="AA119">
            <v>7609</v>
          </cell>
          <cell r="AB119">
            <v>10289</v>
          </cell>
          <cell r="AC119">
            <v>12931</v>
          </cell>
          <cell r="AD119">
            <v>15573</v>
          </cell>
          <cell r="AE119">
            <v>18744</v>
          </cell>
          <cell r="AF119">
            <v>21766</v>
          </cell>
          <cell r="AG119">
            <v>24603</v>
          </cell>
          <cell r="AH119">
            <v>27082</v>
          </cell>
          <cell r="AI119">
            <v>29863</v>
          </cell>
          <cell r="AJ119">
            <v>32253</v>
          </cell>
          <cell r="AK119">
            <v>2180</v>
          </cell>
          <cell r="AM119">
            <v>4033</v>
          </cell>
          <cell r="AN119">
            <v>4082</v>
          </cell>
          <cell r="AO119">
            <v>4011</v>
          </cell>
          <cell r="AP119">
            <v>3969</v>
          </cell>
          <cell r="AQ119">
            <v>2961</v>
          </cell>
          <cell r="AR119">
            <v>3016</v>
          </cell>
          <cell r="AS119">
            <v>3446</v>
          </cell>
          <cell r="AT119">
            <v>2645</v>
          </cell>
          <cell r="AU119">
            <v>2736</v>
          </cell>
          <cell r="AV119">
            <v>2797</v>
          </cell>
          <cell r="AW119">
            <v>2849</v>
          </cell>
          <cell r="AX119">
            <v>2531</v>
          </cell>
          <cell r="AY119">
            <v>2641</v>
          </cell>
          <cell r="AZ119">
            <v>2278</v>
          </cell>
          <cell r="BA119">
            <v>2690</v>
          </cell>
          <cell r="BB119">
            <v>2680</v>
          </cell>
          <cell r="BC119">
            <v>2642</v>
          </cell>
          <cell r="BD119">
            <v>2642</v>
          </cell>
          <cell r="BE119">
            <v>3171</v>
          </cell>
          <cell r="BF119">
            <v>3022</v>
          </cell>
          <cell r="BG119">
            <v>2837</v>
          </cell>
          <cell r="BH119">
            <v>2479</v>
          </cell>
          <cell r="BI119">
            <v>2781</v>
          </cell>
          <cell r="BJ119">
            <v>2390</v>
          </cell>
          <cell r="BK119">
            <v>2180</v>
          </cell>
        </row>
        <row r="120">
          <cell r="L120" t="str">
            <v>8111112.803902</v>
          </cell>
          <cell r="M120">
            <v>2745</v>
          </cell>
          <cell r="N120">
            <v>5490</v>
          </cell>
          <cell r="O120">
            <v>8235</v>
          </cell>
          <cell r="P120">
            <v>10980</v>
          </cell>
          <cell r="Q120">
            <v>13725</v>
          </cell>
          <cell r="R120">
            <v>16470</v>
          </cell>
          <cell r="S120">
            <v>19215</v>
          </cell>
          <cell r="T120">
            <v>21960</v>
          </cell>
          <cell r="U120">
            <v>37059</v>
          </cell>
          <cell r="V120">
            <v>40716</v>
          </cell>
          <cell r="W120">
            <v>44373</v>
          </cell>
          <cell r="X120">
            <v>48033</v>
          </cell>
          <cell r="Y120">
            <v>3932</v>
          </cell>
          <cell r="Z120">
            <v>7811</v>
          </cell>
          <cell r="AA120">
            <v>11690</v>
          </cell>
          <cell r="AB120">
            <v>15569</v>
          </cell>
          <cell r="AC120">
            <v>19448</v>
          </cell>
          <cell r="AD120">
            <v>23327</v>
          </cell>
          <cell r="AE120">
            <v>26774</v>
          </cell>
          <cell r="AF120">
            <v>29794</v>
          </cell>
          <cell r="AG120">
            <v>34919</v>
          </cell>
          <cell r="AH120">
            <v>38991</v>
          </cell>
          <cell r="AI120">
            <v>43063</v>
          </cell>
          <cell r="AJ120">
            <v>46080</v>
          </cell>
          <cell r="AK120">
            <v>39861</v>
          </cell>
          <cell r="AM120">
            <v>2745</v>
          </cell>
          <cell r="AN120">
            <v>2745</v>
          </cell>
          <cell r="AO120">
            <v>2745</v>
          </cell>
          <cell r="AP120">
            <v>2745</v>
          </cell>
          <cell r="AQ120">
            <v>2745</v>
          </cell>
          <cell r="AR120">
            <v>2745</v>
          </cell>
          <cell r="AS120">
            <v>2745</v>
          </cell>
          <cell r="AT120">
            <v>2745</v>
          </cell>
          <cell r="AU120">
            <v>15099</v>
          </cell>
          <cell r="AV120">
            <v>3657</v>
          </cell>
          <cell r="AW120">
            <v>3657</v>
          </cell>
          <cell r="AX120">
            <v>3660</v>
          </cell>
          <cell r="AY120">
            <v>3932</v>
          </cell>
          <cell r="AZ120">
            <v>3879</v>
          </cell>
          <cell r="BA120">
            <v>3879</v>
          </cell>
          <cell r="BB120">
            <v>3879</v>
          </cell>
          <cell r="BC120">
            <v>3879</v>
          </cell>
          <cell r="BD120">
            <v>3879</v>
          </cell>
          <cell r="BE120">
            <v>3447</v>
          </cell>
          <cell r="BF120">
            <v>3020</v>
          </cell>
          <cell r="BG120">
            <v>5125</v>
          </cell>
          <cell r="BH120">
            <v>4072</v>
          </cell>
          <cell r="BI120">
            <v>4072</v>
          </cell>
          <cell r="BJ120">
            <v>3017</v>
          </cell>
          <cell r="BK120">
            <v>39861</v>
          </cell>
        </row>
        <row r="121">
          <cell r="L121" t="str">
            <v>8111112.803903</v>
          </cell>
          <cell r="M121">
            <v>1778</v>
          </cell>
          <cell r="N121">
            <v>3123</v>
          </cell>
          <cell r="O121">
            <v>5758</v>
          </cell>
          <cell r="P121">
            <v>6883</v>
          </cell>
          <cell r="Q121">
            <v>8008</v>
          </cell>
          <cell r="R121">
            <v>8071</v>
          </cell>
          <cell r="S121">
            <v>9195</v>
          </cell>
          <cell r="T121">
            <v>10320</v>
          </cell>
          <cell r="U121">
            <v>13385</v>
          </cell>
          <cell r="V121">
            <v>12489</v>
          </cell>
          <cell r="W121">
            <v>13614</v>
          </cell>
          <cell r="X121">
            <v>14606</v>
          </cell>
          <cell r="Y121">
            <v>3332</v>
          </cell>
          <cell r="Z121">
            <v>7516</v>
          </cell>
          <cell r="AA121">
            <v>9574</v>
          </cell>
          <cell r="AB121">
            <v>11252</v>
          </cell>
          <cell r="AC121">
            <v>12832</v>
          </cell>
          <cell r="AD121">
            <v>14440</v>
          </cell>
          <cell r="AE121">
            <v>13391</v>
          </cell>
          <cell r="AF121">
            <v>14860</v>
          </cell>
          <cell r="AG121">
            <v>19803</v>
          </cell>
          <cell r="AH121">
            <v>20402</v>
          </cell>
          <cell r="AI121">
            <v>14609</v>
          </cell>
          <cell r="AJ121">
            <v>15510</v>
          </cell>
          <cell r="AK121">
            <v>948</v>
          </cell>
          <cell r="AM121">
            <v>1778</v>
          </cell>
          <cell r="AN121">
            <v>1345</v>
          </cell>
          <cell r="AO121">
            <v>2635</v>
          </cell>
          <cell r="AP121">
            <v>1125</v>
          </cell>
          <cell r="AQ121">
            <v>1125</v>
          </cell>
          <cell r="AR121">
            <v>63</v>
          </cell>
          <cell r="AS121">
            <v>1124</v>
          </cell>
          <cell r="AT121">
            <v>1125</v>
          </cell>
          <cell r="AU121">
            <v>3065</v>
          </cell>
          <cell r="AV121">
            <v>-896</v>
          </cell>
          <cell r="AW121">
            <v>1125</v>
          </cell>
          <cell r="AX121">
            <v>992</v>
          </cell>
          <cell r="AY121">
            <v>3332</v>
          </cell>
          <cell r="AZ121">
            <v>4184</v>
          </cell>
          <cell r="BA121">
            <v>2058</v>
          </cell>
          <cell r="BB121">
            <v>1678</v>
          </cell>
          <cell r="BC121">
            <v>1580</v>
          </cell>
          <cell r="BD121">
            <v>1608</v>
          </cell>
          <cell r="BE121">
            <v>-1049</v>
          </cell>
          <cell r="BF121">
            <v>1469</v>
          </cell>
          <cell r="BG121">
            <v>4943</v>
          </cell>
          <cell r="BH121">
            <v>599</v>
          </cell>
          <cell r="BI121">
            <v>-5793</v>
          </cell>
          <cell r="BJ121">
            <v>901</v>
          </cell>
          <cell r="BK121">
            <v>948</v>
          </cell>
        </row>
        <row r="122">
          <cell r="L122" t="str">
            <v>8111112.803904</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L123" t="str">
            <v>8111112.803905</v>
          </cell>
          <cell r="M123">
            <v>9900</v>
          </cell>
          <cell r="N123">
            <v>19800</v>
          </cell>
          <cell r="O123">
            <v>29700</v>
          </cell>
          <cell r="P123">
            <v>39600</v>
          </cell>
          <cell r="Q123">
            <v>49500</v>
          </cell>
          <cell r="R123">
            <v>59400</v>
          </cell>
          <cell r="S123">
            <v>69300</v>
          </cell>
          <cell r="T123">
            <v>79200</v>
          </cell>
          <cell r="U123">
            <v>89100</v>
          </cell>
          <cell r="V123">
            <v>99000</v>
          </cell>
          <cell r="W123">
            <v>108900</v>
          </cell>
          <cell r="X123">
            <v>118800</v>
          </cell>
          <cell r="Y123">
            <v>9900</v>
          </cell>
          <cell r="Z123">
            <v>19800</v>
          </cell>
          <cell r="AA123">
            <v>29700</v>
          </cell>
          <cell r="AB123">
            <v>39600</v>
          </cell>
          <cell r="AC123">
            <v>49500</v>
          </cell>
          <cell r="AD123">
            <v>59400</v>
          </cell>
          <cell r="AE123">
            <v>69300</v>
          </cell>
          <cell r="AF123">
            <v>79200</v>
          </cell>
          <cell r="AG123">
            <v>89100</v>
          </cell>
          <cell r="AH123">
            <v>99000</v>
          </cell>
          <cell r="AI123">
            <v>108900</v>
          </cell>
          <cell r="AJ123">
            <v>118800</v>
          </cell>
          <cell r="AK123">
            <v>9900</v>
          </cell>
          <cell r="AM123">
            <v>9900</v>
          </cell>
          <cell r="AN123">
            <v>9900</v>
          </cell>
          <cell r="AO123">
            <v>9900</v>
          </cell>
          <cell r="AP123">
            <v>9900</v>
          </cell>
          <cell r="AQ123">
            <v>9900</v>
          </cell>
          <cell r="AR123">
            <v>9900</v>
          </cell>
          <cell r="AS123">
            <v>9900</v>
          </cell>
          <cell r="AT123">
            <v>9900</v>
          </cell>
          <cell r="AU123">
            <v>9900</v>
          </cell>
          <cell r="AV123">
            <v>9900</v>
          </cell>
          <cell r="AW123">
            <v>9900</v>
          </cell>
          <cell r="AX123">
            <v>9900</v>
          </cell>
          <cell r="AY123">
            <v>9900</v>
          </cell>
          <cell r="AZ123">
            <v>9900</v>
          </cell>
          <cell r="BA123">
            <v>9900</v>
          </cell>
          <cell r="BB123">
            <v>9900</v>
          </cell>
          <cell r="BC123">
            <v>9900</v>
          </cell>
          <cell r="BD123">
            <v>9900</v>
          </cell>
          <cell r="BE123">
            <v>9900</v>
          </cell>
          <cell r="BF123">
            <v>9900</v>
          </cell>
          <cell r="BG123">
            <v>9900</v>
          </cell>
          <cell r="BH123">
            <v>9900</v>
          </cell>
          <cell r="BI123">
            <v>9900</v>
          </cell>
          <cell r="BJ123">
            <v>9900</v>
          </cell>
          <cell r="BK123">
            <v>9900</v>
          </cell>
        </row>
        <row r="124">
          <cell r="L124" t="str">
            <v>8111112.803906</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row>
        <row r="125">
          <cell r="L125" t="str">
            <v>8111112.803907</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row>
        <row r="126">
          <cell r="L126" t="str">
            <v>8111112.804201</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row>
        <row r="127">
          <cell r="L127" t="str">
            <v>8111112.804301</v>
          </cell>
          <cell r="M127">
            <v>0</v>
          </cell>
          <cell r="N127">
            <v>0</v>
          </cell>
          <cell r="O127">
            <v>0</v>
          </cell>
          <cell r="P127">
            <v>0</v>
          </cell>
          <cell r="Q127">
            <v>0</v>
          </cell>
          <cell r="R127">
            <v>0</v>
          </cell>
          <cell r="S127">
            <v>17800</v>
          </cell>
          <cell r="T127">
            <v>17800</v>
          </cell>
          <cell r="U127">
            <v>17800</v>
          </cell>
          <cell r="V127">
            <v>17800</v>
          </cell>
          <cell r="W127">
            <v>17800</v>
          </cell>
          <cell r="X127">
            <v>17800</v>
          </cell>
          <cell r="Y127">
            <v>0</v>
          </cell>
          <cell r="Z127">
            <v>0</v>
          </cell>
          <cell r="AA127">
            <v>0</v>
          </cell>
          <cell r="AB127">
            <v>0</v>
          </cell>
          <cell r="AC127">
            <v>0</v>
          </cell>
          <cell r="AD127">
            <v>21018</v>
          </cell>
          <cell r="AE127">
            <v>42036</v>
          </cell>
          <cell r="AF127">
            <v>42036</v>
          </cell>
          <cell r="AG127">
            <v>42036</v>
          </cell>
          <cell r="AH127">
            <v>42036</v>
          </cell>
          <cell r="AI127">
            <v>42036</v>
          </cell>
          <cell r="AJ127">
            <v>42036</v>
          </cell>
          <cell r="AK127">
            <v>0</v>
          </cell>
          <cell r="AM127">
            <v>0</v>
          </cell>
          <cell r="AN127">
            <v>0</v>
          </cell>
          <cell r="AO127">
            <v>0</v>
          </cell>
          <cell r="AP127">
            <v>0</v>
          </cell>
          <cell r="AQ127">
            <v>0</v>
          </cell>
          <cell r="AR127">
            <v>0</v>
          </cell>
          <cell r="AS127">
            <v>17800</v>
          </cell>
          <cell r="AT127">
            <v>0</v>
          </cell>
          <cell r="AU127">
            <v>0</v>
          </cell>
          <cell r="AV127">
            <v>0</v>
          </cell>
          <cell r="AW127">
            <v>0</v>
          </cell>
          <cell r="AX127">
            <v>0</v>
          </cell>
          <cell r="AY127">
            <v>0</v>
          </cell>
          <cell r="AZ127">
            <v>0</v>
          </cell>
          <cell r="BA127">
            <v>0</v>
          </cell>
          <cell r="BB127">
            <v>0</v>
          </cell>
          <cell r="BC127">
            <v>0</v>
          </cell>
          <cell r="BD127">
            <v>21018</v>
          </cell>
          <cell r="BE127">
            <v>21018</v>
          </cell>
          <cell r="BF127">
            <v>0</v>
          </cell>
          <cell r="BG127">
            <v>0</v>
          </cell>
          <cell r="BH127">
            <v>0</v>
          </cell>
          <cell r="BI127">
            <v>0</v>
          </cell>
          <cell r="BJ127">
            <v>0</v>
          </cell>
          <cell r="BK127">
            <v>0</v>
          </cell>
        </row>
        <row r="128">
          <cell r="L128" t="str">
            <v>8111112.808401.OTHER</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row>
        <row r="129">
          <cell r="L129" t="str">
            <v>8111112.809901</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row>
        <row r="130">
          <cell r="L130" t="str">
            <v>8111112.805201</v>
          </cell>
          <cell r="M130">
            <v>0</v>
          </cell>
          <cell r="N130">
            <v>0</v>
          </cell>
          <cell r="O130">
            <v>300</v>
          </cell>
          <cell r="P130">
            <v>625</v>
          </cell>
          <cell r="Q130">
            <v>775</v>
          </cell>
          <cell r="R130">
            <v>2100</v>
          </cell>
          <cell r="S130">
            <v>2100</v>
          </cell>
          <cell r="T130">
            <v>2375</v>
          </cell>
          <cell r="U130">
            <v>3100</v>
          </cell>
          <cell r="V130">
            <v>3100</v>
          </cell>
          <cell r="W130">
            <v>4000</v>
          </cell>
          <cell r="X130">
            <v>4000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M130">
            <v>0</v>
          </cell>
          <cell r="AN130">
            <v>0</v>
          </cell>
          <cell r="AO130">
            <v>300</v>
          </cell>
          <cell r="AP130">
            <v>325</v>
          </cell>
          <cell r="AQ130">
            <v>150</v>
          </cell>
          <cell r="AR130">
            <v>1325</v>
          </cell>
          <cell r="AS130">
            <v>0</v>
          </cell>
          <cell r="AT130">
            <v>275</v>
          </cell>
          <cell r="AU130">
            <v>725</v>
          </cell>
          <cell r="AV130">
            <v>0</v>
          </cell>
          <cell r="AW130">
            <v>900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L131" t="str">
            <v>8111112.814201.CAUST</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L132" t="str">
            <v>8111112.814201.CHEM</v>
          </cell>
          <cell r="M132">
            <v>0</v>
          </cell>
          <cell r="N132">
            <v>800.1</v>
          </cell>
          <cell r="O132">
            <v>40661.230000000003</v>
          </cell>
          <cell r="P132">
            <v>140498.46</v>
          </cell>
          <cell r="Q132">
            <v>260902.29</v>
          </cell>
          <cell r="R132">
            <v>370018.61</v>
          </cell>
          <cell r="S132">
            <v>459500.49</v>
          </cell>
          <cell r="T132">
            <v>799663.11</v>
          </cell>
          <cell r="U132">
            <v>941573.04</v>
          </cell>
          <cell r="V132">
            <v>1043180.12</v>
          </cell>
          <cell r="W132">
            <v>1247341.44</v>
          </cell>
          <cell r="X132">
            <v>1278554.29</v>
          </cell>
          <cell r="Y132">
            <v>58588.04</v>
          </cell>
          <cell r="Z132">
            <v>123184.76</v>
          </cell>
          <cell r="AA132">
            <v>248772.5</v>
          </cell>
          <cell r="AB132">
            <v>501296.03</v>
          </cell>
          <cell r="AC132">
            <v>645143.13</v>
          </cell>
          <cell r="AD132">
            <v>924793.93</v>
          </cell>
          <cell r="AE132">
            <v>1329315.67</v>
          </cell>
          <cell r="AF132">
            <v>1629982.42</v>
          </cell>
          <cell r="AG132">
            <v>1860983.53</v>
          </cell>
          <cell r="AH132">
            <v>1976744.93</v>
          </cell>
          <cell r="AI132">
            <v>2742276.14</v>
          </cell>
          <cell r="AJ132">
            <v>2887591.65</v>
          </cell>
          <cell r="AK132">
            <v>37546.410000000003</v>
          </cell>
          <cell r="AM132">
            <v>0</v>
          </cell>
          <cell r="AN132">
            <v>800.1</v>
          </cell>
          <cell r="AO132">
            <v>39861.130000000005</v>
          </cell>
          <cell r="AP132">
            <v>99837.229999999981</v>
          </cell>
          <cell r="AQ132">
            <v>120403.83000000002</v>
          </cell>
          <cell r="AR132">
            <v>109116.31999999998</v>
          </cell>
          <cell r="AS132">
            <v>89481.88</v>
          </cell>
          <cell r="AT132">
            <v>340162.62</v>
          </cell>
          <cell r="AU132">
            <v>141909.93000000005</v>
          </cell>
          <cell r="AV132">
            <v>101607.07999999996</v>
          </cell>
          <cell r="AW132">
            <v>204161.31999999995</v>
          </cell>
          <cell r="AX132">
            <v>31212.850000000093</v>
          </cell>
          <cell r="AY132">
            <v>58588.04</v>
          </cell>
          <cell r="AZ132">
            <v>64596.719999999994</v>
          </cell>
          <cell r="BA132">
            <v>125587.74</v>
          </cell>
          <cell r="BB132">
            <v>252523.53000000003</v>
          </cell>
          <cell r="BC132">
            <v>143847.09999999998</v>
          </cell>
          <cell r="BD132">
            <v>279650.80000000005</v>
          </cell>
          <cell r="BE132">
            <v>404521.73999999987</v>
          </cell>
          <cell r="BF132">
            <v>300666.75</v>
          </cell>
          <cell r="BG132">
            <v>231001.1100000001</v>
          </cell>
          <cell r="BH132">
            <v>115761.39999999991</v>
          </cell>
          <cell r="BI132">
            <v>765531.2100000002</v>
          </cell>
          <cell r="BJ132">
            <v>145315.50999999978</v>
          </cell>
          <cell r="BK132">
            <v>37546.410000000003</v>
          </cell>
        </row>
        <row r="133">
          <cell r="L133" t="str">
            <v>8111112.814201.ELECT</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L134" t="str">
            <v>8111112.814201.OTHER</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row>
        <row r="135">
          <cell r="L135" t="str">
            <v>8111112.814601</v>
          </cell>
          <cell r="M135">
            <v>0</v>
          </cell>
          <cell r="N135">
            <v>0</v>
          </cell>
          <cell r="O135">
            <v>0</v>
          </cell>
          <cell r="P135">
            <v>0</v>
          </cell>
          <cell r="Q135">
            <v>0</v>
          </cell>
          <cell r="R135">
            <v>3200</v>
          </cell>
          <cell r="S135">
            <v>3200</v>
          </cell>
          <cell r="T135">
            <v>3200</v>
          </cell>
          <cell r="U135">
            <v>28500</v>
          </cell>
          <cell r="V135">
            <v>28500</v>
          </cell>
          <cell r="W135">
            <v>28500</v>
          </cell>
          <cell r="X135">
            <v>28500</v>
          </cell>
          <cell r="Y135">
            <v>0</v>
          </cell>
          <cell r="Z135">
            <v>0</v>
          </cell>
          <cell r="AA135">
            <v>0</v>
          </cell>
          <cell r="AB135">
            <v>0</v>
          </cell>
          <cell r="AC135">
            <v>0</v>
          </cell>
          <cell r="AD135">
            <v>0</v>
          </cell>
          <cell r="AE135">
            <v>0</v>
          </cell>
          <cell r="AF135">
            <v>0</v>
          </cell>
          <cell r="AG135">
            <v>128440.3</v>
          </cell>
          <cell r="AH135">
            <v>128440.3</v>
          </cell>
          <cell r="AI135">
            <v>128440.3</v>
          </cell>
          <cell r="AJ135">
            <v>128440.3</v>
          </cell>
          <cell r="AK135">
            <v>0</v>
          </cell>
          <cell r="AM135">
            <v>0</v>
          </cell>
          <cell r="AN135">
            <v>0</v>
          </cell>
          <cell r="AO135">
            <v>0</v>
          </cell>
          <cell r="AP135">
            <v>0</v>
          </cell>
          <cell r="AQ135">
            <v>0</v>
          </cell>
          <cell r="AR135">
            <v>3200</v>
          </cell>
          <cell r="AS135">
            <v>0</v>
          </cell>
          <cell r="AT135">
            <v>0</v>
          </cell>
          <cell r="AU135">
            <v>25300</v>
          </cell>
          <cell r="AV135">
            <v>0</v>
          </cell>
          <cell r="AW135">
            <v>0</v>
          </cell>
          <cell r="AX135">
            <v>0</v>
          </cell>
          <cell r="AY135">
            <v>0</v>
          </cell>
          <cell r="AZ135">
            <v>0</v>
          </cell>
          <cell r="BA135">
            <v>0</v>
          </cell>
          <cell r="BB135">
            <v>0</v>
          </cell>
          <cell r="BC135">
            <v>0</v>
          </cell>
          <cell r="BD135">
            <v>0</v>
          </cell>
          <cell r="BE135">
            <v>0</v>
          </cell>
          <cell r="BF135">
            <v>0</v>
          </cell>
          <cell r="BG135">
            <v>128440.3</v>
          </cell>
          <cell r="BH135">
            <v>0</v>
          </cell>
          <cell r="BI135">
            <v>0</v>
          </cell>
          <cell r="BJ135">
            <v>0</v>
          </cell>
          <cell r="BK135">
            <v>0</v>
          </cell>
        </row>
        <row r="136">
          <cell r="L136" t="str">
            <v>8111112.816014</v>
          </cell>
          <cell r="M136">
            <v>0</v>
          </cell>
          <cell r="N136">
            <v>283905.40000000002</v>
          </cell>
          <cell r="O136">
            <v>283905.40000000002</v>
          </cell>
          <cell r="P136">
            <v>283905.40000000002</v>
          </cell>
          <cell r="Q136">
            <v>283905.40000000002</v>
          </cell>
          <cell r="R136">
            <v>286805.40000000002</v>
          </cell>
          <cell r="S136">
            <v>313305.40000000002</v>
          </cell>
          <cell r="T136">
            <v>313305.40000000002</v>
          </cell>
          <cell r="U136">
            <v>313305.40000000002</v>
          </cell>
          <cell r="V136">
            <v>313305.40000000002</v>
          </cell>
          <cell r="W136">
            <v>313305.40000000002</v>
          </cell>
          <cell r="X136">
            <v>313305.40000000002</v>
          </cell>
          <cell r="Y136">
            <v>0</v>
          </cell>
          <cell r="Z136">
            <v>69541</v>
          </cell>
          <cell r="AA136">
            <v>79068</v>
          </cell>
          <cell r="AB136">
            <v>116038.08</v>
          </cell>
          <cell r="AC136">
            <v>116038.08</v>
          </cell>
          <cell r="AD136">
            <v>215398.08</v>
          </cell>
          <cell r="AE136">
            <v>215398.08</v>
          </cell>
          <cell r="AF136">
            <v>295682.82</v>
          </cell>
          <cell r="AG136">
            <v>295682.82</v>
          </cell>
          <cell r="AH136">
            <v>295504.82</v>
          </cell>
          <cell r="AI136">
            <v>296206.17</v>
          </cell>
          <cell r="AJ136">
            <v>296206.17</v>
          </cell>
          <cell r="AK136">
            <v>145645.04</v>
          </cell>
          <cell r="AM136">
            <v>0</v>
          </cell>
          <cell r="AN136">
            <v>283905.40000000002</v>
          </cell>
          <cell r="AO136">
            <v>0</v>
          </cell>
          <cell r="AP136">
            <v>0</v>
          </cell>
          <cell r="AQ136">
            <v>0</v>
          </cell>
          <cell r="AR136">
            <v>2900</v>
          </cell>
          <cell r="AS136">
            <v>26500</v>
          </cell>
          <cell r="AT136">
            <v>0</v>
          </cell>
          <cell r="AU136">
            <v>0</v>
          </cell>
          <cell r="AV136">
            <v>0</v>
          </cell>
          <cell r="AW136">
            <v>0</v>
          </cell>
          <cell r="AX136">
            <v>0</v>
          </cell>
          <cell r="AY136">
            <v>0</v>
          </cell>
          <cell r="AZ136">
            <v>69541</v>
          </cell>
          <cell r="BA136">
            <v>9527</v>
          </cell>
          <cell r="BB136">
            <v>36970.080000000002</v>
          </cell>
          <cell r="BC136">
            <v>0</v>
          </cell>
          <cell r="BD136">
            <v>99359.999999999985</v>
          </cell>
          <cell r="BE136">
            <v>0</v>
          </cell>
          <cell r="BF136">
            <v>80284.74000000002</v>
          </cell>
          <cell r="BG136">
            <v>0</v>
          </cell>
          <cell r="BH136">
            <v>-178</v>
          </cell>
          <cell r="BI136">
            <v>701.34999999997672</v>
          </cell>
          <cell r="BJ136">
            <v>0</v>
          </cell>
          <cell r="BK136">
            <v>145645.04</v>
          </cell>
        </row>
        <row r="137">
          <cell r="L137" t="str">
            <v>8111112.816030</v>
          </cell>
          <cell r="M137">
            <v>0</v>
          </cell>
          <cell r="N137">
            <v>0</v>
          </cell>
          <cell r="O137">
            <v>632.35</v>
          </cell>
          <cell r="P137">
            <v>632.35</v>
          </cell>
          <cell r="Q137">
            <v>632.35</v>
          </cell>
          <cell r="R137">
            <v>20982.35</v>
          </cell>
          <cell r="S137">
            <v>20982.35</v>
          </cell>
          <cell r="T137">
            <v>20982.35</v>
          </cell>
          <cell r="U137">
            <v>327361.90000000002</v>
          </cell>
          <cell r="V137">
            <v>327361.90000000002</v>
          </cell>
          <cell r="W137">
            <v>327361.90000000002</v>
          </cell>
          <cell r="X137">
            <v>555840.06000000006</v>
          </cell>
          <cell r="Y137">
            <v>316389.82</v>
          </cell>
          <cell r="Z137">
            <v>316389.82</v>
          </cell>
          <cell r="AA137">
            <v>316389.82</v>
          </cell>
          <cell r="AB137">
            <v>319049.82</v>
          </cell>
          <cell r="AC137">
            <v>330849.82</v>
          </cell>
          <cell r="AD137">
            <v>330849.82</v>
          </cell>
          <cell r="AE137">
            <v>543491.56999999995</v>
          </cell>
          <cell r="AF137">
            <v>749275.5</v>
          </cell>
          <cell r="AG137">
            <v>842184.47</v>
          </cell>
          <cell r="AH137">
            <v>842184.47</v>
          </cell>
          <cell r="AI137">
            <v>842184.47</v>
          </cell>
          <cell r="AJ137">
            <v>1563420.37</v>
          </cell>
          <cell r="AK137">
            <v>7440</v>
          </cell>
          <cell r="AM137">
            <v>0</v>
          </cell>
          <cell r="AN137">
            <v>0</v>
          </cell>
          <cell r="AO137">
            <v>632.35</v>
          </cell>
          <cell r="AP137">
            <v>0</v>
          </cell>
          <cell r="AQ137">
            <v>0</v>
          </cell>
          <cell r="AR137">
            <v>20350</v>
          </cell>
          <cell r="AS137">
            <v>0</v>
          </cell>
          <cell r="AT137">
            <v>0</v>
          </cell>
          <cell r="AU137">
            <v>306379.55000000005</v>
          </cell>
          <cell r="AV137">
            <v>0</v>
          </cell>
          <cell r="AW137">
            <v>0</v>
          </cell>
          <cell r="AX137">
            <v>228478.16000000003</v>
          </cell>
          <cell r="AY137">
            <v>316389.82</v>
          </cell>
          <cell r="AZ137">
            <v>0</v>
          </cell>
          <cell r="BA137">
            <v>0</v>
          </cell>
          <cell r="BB137">
            <v>2660</v>
          </cell>
          <cell r="BC137">
            <v>11800</v>
          </cell>
          <cell r="BD137">
            <v>0</v>
          </cell>
          <cell r="BE137">
            <v>212641.74999999994</v>
          </cell>
          <cell r="BF137">
            <v>205783.93000000005</v>
          </cell>
          <cell r="BG137">
            <v>92908.969999999972</v>
          </cell>
          <cell r="BH137">
            <v>0</v>
          </cell>
          <cell r="BI137">
            <v>0</v>
          </cell>
          <cell r="BJ137">
            <v>721235.90000000014</v>
          </cell>
          <cell r="BK137">
            <v>7440</v>
          </cell>
        </row>
        <row r="138">
          <cell r="L138" t="str">
            <v>8111113.801102.BASIC</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L139" t="str">
            <v>8111113.801102.DA</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L140" t="str">
            <v>8111113.801102.DASE</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L141" t="str">
            <v>8111113.801102.HOUSE</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row>
        <row r="142">
          <cell r="L142" t="str">
            <v>8111113.801102.LAUN</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row>
        <row r="143">
          <cell r="L143" t="str">
            <v>8111113.801102.LEAV</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row>
        <row r="144">
          <cell r="L144" t="str">
            <v>8111113.801102.OT</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row>
        <row r="145">
          <cell r="L145" t="str">
            <v>8111113.801102.SHIFT</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L146" t="str">
            <v>8111113.801102.OTH</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L147" t="str">
            <v>8111113.801102.PF</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L148" t="str">
            <v>8111113.801102.TEA</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L149" t="str">
            <v>8111113.803302</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L150" t="str">
            <v>8111113.803303</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L151" t="str">
            <v>8111113.803901</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L152" t="str">
            <v>8111113.803902</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L153" t="str">
            <v>8111113.803903</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L154" t="str">
            <v>8111113.803905</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row>
        <row r="155">
          <cell r="L155" t="str">
            <v>8111113.803907</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L156" t="str">
            <v>8111113.804301</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row>
        <row r="157">
          <cell r="L157" t="str">
            <v>8111113.808401.OTHER</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row>
        <row r="158">
          <cell r="L158" t="str">
            <v>8111113.814201.CHEM</v>
          </cell>
          <cell r="M158">
            <v>0</v>
          </cell>
          <cell r="N158">
            <v>0</v>
          </cell>
          <cell r="O158">
            <v>0</v>
          </cell>
          <cell r="P158">
            <v>0</v>
          </cell>
          <cell r="Q158">
            <v>0</v>
          </cell>
          <cell r="R158">
            <v>0</v>
          </cell>
          <cell r="S158">
            <v>0</v>
          </cell>
          <cell r="T158">
            <v>0</v>
          </cell>
          <cell r="U158">
            <v>0</v>
          </cell>
          <cell r="V158">
            <v>0</v>
          </cell>
          <cell r="W158">
            <v>0</v>
          </cell>
          <cell r="X158">
            <v>0</v>
          </cell>
          <cell r="Y158">
            <v>191900</v>
          </cell>
          <cell r="Z158">
            <v>291984.59999999998</v>
          </cell>
          <cell r="AA158">
            <v>377196.97</v>
          </cell>
          <cell r="AB158">
            <v>377196.97</v>
          </cell>
          <cell r="AC158">
            <v>377196.97</v>
          </cell>
          <cell r="AD158">
            <v>377196.97</v>
          </cell>
          <cell r="AE158">
            <v>377196.97</v>
          </cell>
          <cell r="AF158">
            <v>377196.97</v>
          </cell>
          <cell r="AG158">
            <v>377196.97</v>
          </cell>
          <cell r="AH158">
            <v>377196.97</v>
          </cell>
          <cell r="AI158">
            <v>377196.97</v>
          </cell>
          <cell r="AJ158">
            <v>377196.97</v>
          </cell>
          <cell r="AK158">
            <v>0</v>
          </cell>
          <cell r="AM158">
            <v>0</v>
          </cell>
          <cell r="AN158">
            <v>0</v>
          </cell>
          <cell r="AO158">
            <v>0</v>
          </cell>
          <cell r="AP158">
            <v>0</v>
          </cell>
          <cell r="AQ158">
            <v>0</v>
          </cell>
          <cell r="AR158">
            <v>0</v>
          </cell>
          <cell r="AS158">
            <v>0</v>
          </cell>
          <cell r="AT158">
            <v>0</v>
          </cell>
          <cell r="AU158">
            <v>0</v>
          </cell>
          <cell r="AV158">
            <v>0</v>
          </cell>
          <cell r="AW158">
            <v>0</v>
          </cell>
          <cell r="AX158">
            <v>0</v>
          </cell>
          <cell r="AY158">
            <v>191900</v>
          </cell>
          <cell r="AZ158">
            <v>100084.59999999998</v>
          </cell>
          <cell r="BA158">
            <v>85212.37</v>
          </cell>
          <cell r="BB158">
            <v>0</v>
          </cell>
          <cell r="BC158">
            <v>0</v>
          </cell>
          <cell r="BD158">
            <v>0</v>
          </cell>
          <cell r="BE158">
            <v>0</v>
          </cell>
          <cell r="BF158">
            <v>0</v>
          </cell>
          <cell r="BG158">
            <v>0</v>
          </cell>
          <cell r="BH158">
            <v>0</v>
          </cell>
          <cell r="BI158">
            <v>0</v>
          </cell>
          <cell r="BJ158">
            <v>0</v>
          </cell>
          <cell r="BK158">
            <v>0</v>
          </cell>
        </row>
        <row r="159">
          <cell r="L159" t="str">
            <v>8111113.814201.DIESL</v>
          </cell>
          <cell r="M159">
            <v>0</v>
          </cell>
          <cell r="N159">
            <v>100500.12</v>
          </cell>
          <cell r="O159">
            <v>2050460.5700000003</v>
          </cell>
          <cell r="P159">
            <v>4391918.16</v>
          </cell>
          <cell r="Q159">
            <v>6842246.5899999999</v>
          </cell>
          <cell r="R159">
            <v>9465616.540000001</v>
          </cell>
          <cell r="S159">
            <v>11091249.58</v>
          </cell>
          <cell r="T159">
            <v>13656336.85</v>
          </cell>
          <cell r="U159">
            <v>17004141.77</v>
          </cell>
          <cell r="V159">
            <v>19339089.27</v>
          </cell>
          <cell r="W159">
            <v>20850922.59</v>
          </cell>
          <cell r="X159">
            <v>22309843.25</v>
          </cell>
          <cell r="Y159">
            <v>1072593.68</v>
          </cell>
          <cell r="Z159">
            <v>3056280.12</v>
          </cell>
          <cell r="AA159">
            <v>6110890.5700000003</v>
          </cell>
          <cell r="AB159">
            <v>9826646.3499999996</v>
          </cell>
          <cell r="AC159">
            <v>13464073.789999999</v>
          </cell>
          <cell r="AD159">
            <v>18234774.02</v>
          </cell>
          <cell r="AE159">
            <v>20868560.25</v>
          </cell>
          <cell r="AF159">
            <v>24521834.079999998</v>
          </cell>
          <cell r="AG159">
            <v>28497947.32</v>
          </cell>
          <cell r="AH159">
            <v>31101320.780000001</v>
          </cell>
          <cell r="AI159">
            <v>33211123.18</v>
          </cell>
          <cell r="AJ159">
            <v>34982672.729999997</v>
          </cell>
          <cell r="AK159">
            <v>1093656.05</v>
          </cell>
          <cell r="AM159">
            <v>0</v>
          </cell>
          <cell r="AN159">
            <v>100500.12</v>
          </cell>
          <cell r="AO159">
            <v>1949960.4500000002</v>
          </cell>
          <cell r="AP159">
            <v>2341457.59</v>
          </cell>
          <cell r="AQ159">
            <v>2450328.4299999997</v>
          </cell>
          <cell r="AR159">
            <v>2623369.9500000011</v>
          </cell>
          <cell r="AS159">
            <v>1625633.0399999991</v>
          </cell>
          <cell r="AT159">
            <v>2565087.2699999996</v>
          </cell>
          <cell r="AU159">
            <v>3347804.92</v>
          </cell>
          <cell r="AV159">
            <v>2334947.5</v>
          </cell>
          <cell r="AW159">
            <v>1511833.3200000003</v>
          </cell>
          <cell r="AX159">
            <v>1458920.6600000001</v>
          </cell>
          <cell r="AY159">
            <v>1072593.68</v>
          </cell>
          <cell r="AZ159">
            <v>1983686.4400000002</v>
          </cell>
          <cell r="BA159">
            <v>3054610.45</v>
          </cell>
          <cell r="BB159">
            <v>3715755.7799999993</v>
          </cell>
          <cell r="BC159">
            <v>3637427.4399999995</v>
          </cell>
          <cell r="BD159">
            <v>4770700.2300000004</v>
          </cell>
          <cell r="BE159">
            <v>2633786.2300000004</v>
          </cell>
          <cell r="BF159">
            <v>3653273.8299999982</v>
          </cell>
          <cell r="BG159">
            <v>3976113.2400000021</v>
          </cell>
          <cell r="BH159">
            <v>2603373.4600000009</v>
          </cell>
          <cell r="BI159">
            <v>2109802.3999999985</v>
          </cell>
          <cell r="BJ159">
            <v>1771549.549999997</v>
          </cell>
          <cell r="BK159">
            <v>1093656.05</v>
          </cell>
        </row>
        <row r="160">
          <cell r="L160" t="str">
            <v>8111113.814201.OTHER</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L161" t="str">
            <v>8111113.814601</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L162" t="str">
            <v>8111113.816014</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1800</v>
          </cell>
          <cell r="AC162">
            <v>1800</v>
          </cell>
          <cell r="AD162">
            <v>1800</v>
          </cell>
          <cell r="AE162">
            <v>1800</v>
          </cell>
          <cell r="AF162">
            <v>1800</v>
          </cell>
          <cell r="AG162">
            <v>1800</v>
          </cell>
          <cell r="AH162">
            <v>1800</v>
          </cell>
          <cell r="AI162">
            <v>1800</v>
          </cell>
          <cell r="AJ162">
            <v>1800</v>
          </cell>
          <cell r="AK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1800</v>
          </cell>
          <cell r="BC162">
            <v>0</v>
          </cell>
          <cell r="BD162">
            <v>0</v>
          </cell>
          <cell r="BE162">
            <v>0</v>
          </cell>
          <cell r="BF162">
            <v>0</v>
          </cell>
          <cell r="BG162">
            <v>0</v>
          </cell>
          <cell r="BH162">
            <v>0</v>
          </cell>
          <cell r="BI162">
            <v>0</v>
          </cell>
          <cell r="BJ162">
            <v>0</v>
          </cell>
          <cell r="BK162">
            <v>0</v>
          </cell>
        </row>
        <row r="163">
          <cell r="L163" t="str">
            <v>8111113.816031</v>
          </cell>
          <cell r="M163">
            <v>0</v>
          </cell>
          <cell r="N163">
            <v>0</v>
          </cell>
          <cell r="O163">
            <v>0</v>
          </cell>
          <cell r="P163">
            <v>0</v>
          </cell>
          <cell r="Q163">
            <v>0</v>
          </cell>
          <cell r="R163">
            <v>0</v>
          </cell>
          <cell r="S163">
            <v>0</v>
          </cell>
          <cell r="T163">
            <v>0</v>
          </cell>
          <cell r="U163">
            <v>0</v>
          </cell>
          <cell r="V163">
            <v>0</v>
          </cell>
          <cell r="W163">
            <v>0</v>
          </cell>
          <cell r="X163">
            <v>0</v>
          </cell>
          <cell r="Y163">
            <v>5070</v>
          </cell>
          <cell r="Z163">
            <v>5070</v>
          </cell>
          <cell r="AA163">
            <v>43142.31</v>
          </cell>
          <cell r="AB163">
            <v>47062.71</v>
          </cell>
          <cell r="AC163">
            <v>47062.71</v>
          </cell>
          <cell r="AD163">
            <v>47062.71</v>
          </cell>
          <cell r="AE163">
            <v>47062.71</v>
          </cell>
          <cell r="AF163">
            <v>107342.71</v>
          </cell>
          <cell r="AG163">
            <v>107342.71</v>
          </cell>
          <cell r="AH163">
            <v>117342.71</v>
          </cell>
          <cell r="AI163">
            <v>117342.71</v>
          </cell>
          <cell r="AJ163">
            <v>127342.71</v>
          </cell>
          <cell r="AK163">
            <v>12570.51</v>
          </cell>
          <cell r="AM163">
            <v>0</v>
          </cell>
          <cell r="AN163">
            <v>0</v>
          </cell>
          <cell r="AO163">
            <v>0</v>
          </cell>
          <cell r="AP163">
            <v>0</v>
          </cell>
          <cell r="AQ163">
            <v>0</v>
          </cell>
          <cell r="AR163">
            <v>0</v>
          </cell>
          <cell r="AS163">
            <v>0</v>
          </cell>
          <cell r="AT163">
            <v>0</v>
          </cell>
          <cell r="AU163">
            <v>0</v>
          </cell>
          <cell r="AV163">
            <v>0</v>
          </cell>
          <cell r="AW163">
            <v>0</v>
          </cell>
          <cell r="AX163">
            <v>0</v>
          </cell>
          <cell r="AY163">
            <v>5070</v>
          </cell>
          <cell r="AZ163">
            <v>0</v>
          </cell>
          <cell r="BA163">
            <v>38072.31</v>
          </cell>
          <cell r="BB163">
            <v>3920.4000000000015</v>
          </cell>
          <cell r="BC163">
            <v>0</v>
          </cell>
          <cell r="BD163">
            <v>0</v>
          </cell>
          <cell r="BE163">
            <v>0</v>
          </cell>
          <cell r="BF163">
            <v>60280.000000000007</v>
          </cell>
          <cell r="BG163">
            <v>0</v>
          </cell>
          <cell r="BH163">
            <v>10000</v>
          </cell>
          <cell r="BI163">
            <v>0</v>
          </cell>
          <cell r="BJ163">
            <v>10000</v>
          </cell>
          <cell r="BK163">
            <v>12570.51</v>
          </cell>
        </row>
        <row r="164">
          <cell r="L164" t="str">
            <v>8111114.801102.BASIC</v>
          </cell>
          <cell r="M164">
            <v>73384</v>
          </cell>
          <cell r="N164">
            <v>146768</v>
          </cell>
          <cell r="O164">
            <v>239952</v>
          </cell>
          <cell r="P164">
            <v>317536</v>
          </cell>
          <cell r="Q164">
            <v>396920</v>
          </cell>
          <cell r="R164">
            <v>474888</v>
          </cell>
          <cell r="S164">
            <v>554036</v>
          </cell>
          <cell r="T164">
            <v>638854</v>
          </cell>
          <cell r="U164">
            <v>728103</v>
          </cell>
          <cell r="V164">
            <v>809351</v>
          </cell>
          <cell r="W164">
            <v>890599</v>
          </cell>
          <cell r="X164">
            <v>971847</v>
          </cell>
          <cell r="Y164">
            <v>87928</v>
          </cell>
          <cell r="Z164">
            <v>188306</v>
          </cell>
          <cell r="AA164">
            <v>282459</v>
          </cell>
          <cell r="AB164">
            <v>376612</v>
          </cell>
          <cell r="AC164">
            <v>470765</v>
          </cell>
          <cell r="AD164">
            <v>564918</v>
          </cell>
          <cell r="AE164">
            <v>659071</v>
          </cell>
          <cell r="AF164">
            <v>753224</v>
          </cell>
          <cell r="AG164">
            <v>847377</v>
          </cell>
          <cell r="AH164">
            <v>941530</v>
          </cell>
          <cell r="AI164">
            <v>1035683</v>
          </cell>
          <cell r="AJ164">
            <v>1129836</v>
          </cell>
          <cell r="AK164">
            <v>108276</v>
          </cell>
          <cell r="AM164">
            <v>73384</v>
          </cell>
          <cell r="AN164">
            <v>73384</v>
          </cell>
          <cell r="AO164">
            <v>93184</v>
          </cell>
          <cell r="AP164">
            <v>77584</v>
          </cell>
          <cell r="AQ164">
            <v>79384</v>
          </cell>
          <cell r="AR164">
            <v>77968</v>
          </cell>
          <cell r="AS164">
            <v>79148</v>
          </cell>
          <cell r="AT164">
            <v>84818</v>
          </cell>
          <cell r="AU164">
            <v>89249</v>
          </cell>
          <cell r="AV164">
            <v>81248</v>
          </cell>
          <cell r="AW164">
            <v>81248</v>
          </cell>
          <cell r="AX164">
            <v>81248</v>
          </cell>
          <cell r="AY164">
            <v>87928</v>
          </cell>
          <cell r="AZ164">
            <v>100378</v>
          </cell>
          <cell r="BA164">
            <v>94153</v>
          </cell>
          <cell r="BB164">
            <v>94153</v>
          </cell>
          <cell r="BC164">
            <v>94153</v>
          </cell>
          <cell r="BD164">
            <v>94153</v>
          </cell>
          <cell r="BE164">
            <v>94153</v>
          </cell>
          <cell r="BF164">
            <v>94153</v>
          </cell>
          <cell r="BG164">
            <v>94153</v>
          </cell>
          <cell r="BH164">
            <v>94153</v>
          </cell>
          <cell r="BI164">
            <v>94153</v>
          </cell>
          <cell r="BJ164">
            <v>94153</v>
          </cell>
          <cell r="BK164">
            <v>108276</v>
          </cell>
        </row>
        <row r="165">
          <cell r="L165" t="str">
            <v>8111114.801102.DA</v>
          </cell>
          <cell r="M165">
            <v>10650</v>
          </cell>
          <cell r="N165">
            <v>21300</v>
          </cell>
          <cell r="O165">
            <v>31950</v>
          </cell>
          <cell r="P165">
            <v>42600</v>
          </cell>
          <cell r="Q165">
            <v>53250</v>
          </cell>
          <cell r="R165">
            <v>63900</v>
          </cell>
          <cell r="S165">
            <v>74550</v>
          </cell>
          <cell r="T165">
            <v>85200</v>
          </cell>
          <cell r="U165">
            <v>95850</v>
          </cell>
          <cell r="V165">
            <v>106500</v>
          </cell>
          <cell r="W165">
            <v>117150</v>
          </cell>
          <cell r="X165">
            <v>127800</v>
          </cell>
          <cell r="Y165">
            <v>14200</v>
          </cell>
          <cell r="Z165">
            <v>28400</v>
          </cell>
          <cell r="AA165">
            <v>42600</v>
          </cell>
          <cell r="AB165">
            <v>56800</v>
          </cell>
          <cell r="AC165">
            <v>71000</v>
          </cell>
          <cell r="AD165">
            <v>85200</v>
          </cell>
          <cell r="AE165">
            <v>99400</v>
          </cell>
          <cell r="AF165">
            <v>113600</v>
          </cell>
          <cell r="AG165">
            <v>127800</v>
          </cell>
          <cell r="AH165">
            <v>142000</v>
          </cell>
          <cell r="AI165">
            <v>156200</v>
          </cell>
          <cell r="AJ165">
            <v>170400</v>
          </cell>
          <cell r="AK165">
            <v>14200</v>
          </cell>
          <cell r="AM165">
            <v>10650</v>
          </cell>
          <cell r="AN165">
            <v>10650</v>
          </cell>
          <cell r="AO165">
            <v>10650</v>
          </cell>
          <cell r="AP165">
            <v>10650</v>
          </cell>
          <cell r="AQ165">
            <v>10650</v>
          </cell>
          <cell r="AR165">
            <v>10650</v>
          </cell>
          <cell r="AS165">
            <v>10650</v>
          </cell>
          <cell r="AT165">
            <v>10650</v>
          </cell>
          <cell r="AU165">
            <v>10650</v>
          </cell>
          <cell r="AV165">
            <v>10650</v>
          </cell>
          <cell r="AW165">
            <v>10650</v>
          </cell>
          <cell r="AX165">
            <v>10650</v>
          </cell>
          <cell r="AY165">
            <v>14200</v>
          </cell>
          <cell r="AZ165">
            <v>14200</v>
          </cell>
          <cell r="BA165">
            <v>14200</v>
          </cell>
          <cell r="BB165">
            <v>14200</v>
          </cell>
          <cell r="BC165">
            <v>14200</v>
          </cell>
          <cell r="BD165">
            <v>14200</v>
          </cell>
          <cell r="BE165">
            <v>14200</v>
          </cell>
          <cell r="BF165">
            <v>14200</v>
          </cell>
          <cell r="BG165">
            <v>14200</v>
          </cell>
          <cell r="BH165">
            <v>14200</v>
          </cell>
          <cell r="BI165">
            <v>14200</v>
          </cell>
          <cell r="BJ165">
            <v>14200</v>
          </cell>
          <cell r="BK165">
            <v>14200</v>
          </cell>
        </row>
        <row r="166">
          <cell r="L166" t="str">
            <v>8111114.801102.DASE</v>
          </cell>
          <cell r="M166">
            <v>9173</v>
          </cell>
          <cell r="N166">
            <v>18346</v>
          </cell>
          <cell r="O166">
            <v>27519</v>
          </cell>
          <cell r="P166">
            <v>36692</v>
          </cell>
          <cell r="Q166">
            <v>45865</v>
          </cell>
          <cell r="R166">
            <v>56959</v>
          </cell>
          <cell r="S166">
            <v>68053</v>
          </cell>
          <cell r="T166">
            <v>81247</v>
          </cell>
          <cell r="U166">
            <v>81248</v>
          </cell>
          <cell r="V166">
            <v>81248</v>
          </cell>
          <cell r="W166">
            <v>81248</v>
          </cell>
          <cell r="X166">
            <v>81248</v>
          </cell>
          <cell r="Y166">
            <v>12007</v>
          </cell>
          <cell r="Z166">
            <v>24014</v>
          </cell>
          <cell r="AA166">
            <v>36021</v>
          </cell>
          <cell r="AB166">
            <v>48028</v>
          </cell>
          <cell r="AC166">
            <v>60035</v>
          </cell>
          <cell r="AD166">
            <v>71408</v>
          </cell>
          <cell r="AE166">
            <v>82781</v>
          </cell>
          <cell r="AF166">
            <v>94154</v>
          </cell>
          <cell r="AG166">
            <v>94153</v>
          </cell>
          <cell r="AH166">
            <v>94153</v>
          </cell>
          <cell r="AI166">
            <v>94153</v>
          </cell>
          <cell r="AJ166">
            <v>94153</v>
          </cell>
          <cell r="AK166">
            <v>12031</v>
          </cell>
          <cell r="AM166">
            <v>9173</v>
          </cell>
          <cell r="AN166">
            <v>9173</v>
          </cell>
          <cell r="AO166">
            <v>9173</v>
          </cell>
          <cell r="AP166">
            <v>9173</v>
          </cell>
          <cell r="AQ166">
            <v>9173</v>
          </cell>
          <cell r="AR166">
            <v>11094</v>
          </cell>
          <cell r="AS166">
            <v>11094</v>
          </cell>
          <cell r="AT166">
            <v>13194</v>
          </cell>
          <cell r="AU166">
            <v>1</v>
          </cell>
          <cell r="AV166">
            <v>0</v>
          </cell>
          <cell r="AW166">
            <v>0</v>
          </cell>
          <cell r="AX166">
            <v>0</v>
          </cell>
          <cell r="AY166">
            <v>12007</v>
          </cell>
          <cell r="AZ166">
            <v>12007</v>
          </cell>
          <cell r="BA166">
            <v>12007</v>
          </cell>
          <cell r="BB166">
            <v>12007</v>
          </cell>
          <cell r="BC166">
            <v>12007</v>
          </cell>
          <cell r="BD166">
            <v>11373</v>
          </cell>
          <cell r="BE166">
            <v>11373</v>
          </cell>
          <cell r="BF166">
            <v>11373</v>
          </cell>
          <cell r="BG166">
            <v>-1</v>
          </cell>
          <cell r="BH166">
            <v>0</v>
          </cell>
          <cell r="BI166">
            <v>0</v>
          </cell>
          <cell r="BJ166">
            <v>0</v>
          </cell>
          <cell r="BK166">
            <v>12031</v>
          </cell>
        </row>
        <row r="167">
          <cell r="L167" t="str">
            <v>8111114.801102.HOUSE</v>
          </cell>
          <cell r="M167">
            <v>3130</v>
          </cell>
          <cell r="N167">
            <v>6260</v>
          </cell>
          <cell r="O167">
            <v>10830</v>
          </cell>
          <cell r="P167">
            <v>14440</v>
          </cell>
          <cell r="Q167">
            <v>18050</v>
          </cell>
          <cell r="R167">
            <v>22260</v>
          </cell>
          <cell r="S167">
            <v>25970</v>
          </cell>
          <cell r="T167">
            <v>30814</v>
          </cell>
          <cell r="U167">
            <v>34944</v>
          </cell>
          <cell r="V167">
            <v>39074</v>
          </cell>
          <cell r="W167">
            <v>43204</v>
          </cell>
          <cell r="X167">
            <v>47334</v>
          </cell>
          <cell r="Y167">
            <v>5370</v>
          </cell>
          <cell r="Z167">
            <v>10740</v>
          </cell>
          <cell r="AA167">
            <v>16110</v>
          </cell>
          <cell r="AB167">
            <v>21480</v>
          </cell>
          <cell r="AC167">
            <v>26850</v>
          </cell>
          <cell r="AD167">
            <v>32220</v>
          </cell>
          <cell r="AE167">
            <v>37590</v>
          </cell>
          <cell r="AF167">
            <v>42960</v>
          </cell>
          <cell r="AG167">
            <v>48330</v>
          </cell>
          <cell r="AH167">
            <v>53700</v>
          </cell>
          <cell r="AI167">
            <v>59070</v>
          </cell>
          <cell r="AJ167">
            <v>64440</v>
          </cell>
          <cell r="AK167">
            <v>5370</v>
          </cell>
          <cell r="AM167">
            <v>3130</v>
          </cell>
          <cell r="AN167">
            <v>3130</v>
          </cell>
          <cell r="AO167">
            <v>4570</v>
          </cell>
          <cell r="AP167">
            <v>3610</v>
          </cell>
          <cell r="AQ167">
            <v>3610</v>
          </cell>
          <cell r="AR167">
            <v>4210</v>
          </cell>
          <cell r="AS167">
            <v>3710</v>
          </cell>
          <cell r="AT167">
            <v>4844</v>
          </cell>
          <cell r="AU167">
            <v>4130</v>
          </cell>
          <cell r="AV167">
            <v>4130</v>
          </cell>
          <cell r="AW167">
            <v>4130</v>
          </cell>
          <cell r="AX167">
            <v>4130</v>
          </cell>
          <cell r="AY167">
            <v>5370</v>
          </cell>
          <cell r="AZ167">
            <v>5370</v>
          </cell>
          <cell r="BA167">
            <v>5370</v>
          </cell>
          <cell r="BB167">
            <v>5370</v>
          </cell>
          <cell r="BC167">
            <v>5370</v>
          </cell>
          <cell r="BD167">
            <v>5370</v>
          </cell>
          <cell r="BE167">
            <v>5370</v>
          </cell>
          <cell r="BF167">
            <v>5370</v>
          </cell>
          <cell r="BG167">
            <v>5370</v>
          </cell>
          <cell r="BH167">
            <v>5370</v>
          </cell>
          <cell r="BI167">
            <v>5370</v>
          </cell>
          <cell r="BJ167">
            <v>5370</v>
          </cell>
          <cell r="BK167">
            <v>5370</v>
          </cell>
        </row>
        <row r="168">
          <cell r="L168" t="str">
            <v>8111114.801102.LAUN</v>
          </cell>
          <cell r="M168">
            <v>270</v>
          </cell>
          <cell r="N168">
            <v>540</v>
          </cell>
          <cell r="O168">
            <v>6570</v>
          </cell>
          <cell r="P168">
            <v>8760</v>
          </cell>
          <cell r="Q168">
            <v>10950</v>
          </cell>
          <cell r="R168">
            <v>13140</v>
          </cell>
          <cell r="S168">
            <v>15330</v>
          </cell>
          <cell r="T168">
            <v>17520</v>
          </cell>
          <cell r="U168">
            <v>19710</v>
          </cell>
          <cell r="V168">
            <v>21900</v>
          </cell>
          <cell r="W168">
            <v>24090</v>
          </cell>
          <cell r="X168">
            <v>26280</v>
          </cell>
          <cell r="Y168">
            <v>2915</v>
          </cell>
          <cell r="Z168">
            <v>5830</v>
          </cell>
          <cell r="AA168">
            <v>8745</v>
          </cell>
          <cell r="AB168">
            <v>11660</v>
          </cell>
          <cell r="AC168">
            <v>14575</v>
          </cell>
          <cell r="AD168">
            <v>17490</v>
          </cell>
          <cell r="AE168">
            <v>20405</v>
          </cell>
          <cell r="AF168">
            <v>23320</v>
          </cell>
          <cell r="AG168">
            <v>26235</v>
          </cell>
          <cell r="AH168">
            <v>29150</v>
          </cell>
          <cell r="AI168">
            <v>32065</v>
          </cell>
          <cell r="AJ168">
            <v>34980</v>
          </cell>
          <cell r="AK168">
            <v>2915</v>
          </cell>
          <cell r="AM168">
            <v>270</v>
          </cell>
          <cell r="AN168">
            <v>270</v>
          </cell>
          <cell r="AO168">
            <v>6030</v>
          </cell>
          <cell r="AP168">
            <v>2190</v>
          </cell>
          <cell r="AQ168">
            <v>2190</v>
          </cell>
          <cell r="AR168">
            <v>2190</v>
          </cell>
          <cell r="AS168">
            <v>2190</v>
          </cell>
          <cell r="AT168">
            <v>2190</v>
          </cell>
          <cell r="AU168">
            <v>2190</v>
          </cell>
          <cell r="AV168">
            <v>2190</v>
          </cell>
          <cell r="AW168">
            <v>2190</v>
          </cell>
          <cell r="AX168">
            <v>2190</v>
          </cell>
          <cell r="AY168">
            <v>2915</v>
          </cell>
          <cell r="AZ168">
            <v>2915</v>
          </cell>
          <cell r="BA168">
            <v>2915</v>
          </cell>
          <cell r="BB168">
            <v>2915</v>
          </cell>
          <cell r="BC168">
            <v>2915</v>
          </cell>
          <cell r="BD168">
            <v>2915</v>
          </cell>
          <cell r="BE168">
            <v>2915</v>
          </cell>
          <cell r="BF168">
            <v>2915</v>
          </cell>
          <cell r="BG168">
            <v>2915</v>
          </cell>
          <cell r="BH168">
            <v>2915</v>
          </cell>
          <cell r="BI168">
            <v>2915</v>
          </cell>
          <cell r="BJ168">
            <v>2915</v>
          </cell>
          <cell r="BK168">
            <v>2915</v>
          </cell>
        </row>
        <row r="169">
          <cell r="L169" t="str">
            <v>8111114.801102.LEAV</v>
          </cell>
          <cell r="M169">
            <v>5230</v>
          </cell>
          <cell r="N169">
            <v>10460</v>
          </cell>
          <cell r="O169">
            <v>15690</v>
          </cell>
          <cell r="P169">
            <v>20920</v>
          </cell>
          <cell r="Q169">
            <v>26150</v>
          </cell>
          <cell r="R169">
            <v>31380</v>
          </cell>
          <cell r="S169">
            <v>36610</v>
          </cell>
          <cell r="T169">
            <v>41840</v>
          </cell>
          <cell r="U169">
            <v>47070</v>
          </cell>
          <cell r="V169">
            <v>52300</v>
          </cell>
          <cell r="W169">
            <v>57530</v>
          </cell>
          <cell r="X169">
            <v>68011</v>
          </cell>
          <cell r="Y169">
            <v>6234</v>
          </cell>
          <cell r="Z169">
            <v>12468</v>
          </cell>
          <cell r="AA169">
            <v>18702</v>
          </cell>
          <cell r="AB169">
            <v>24936</v>
          </cell>
          <cell r="AC169">
            <v>31170</v>
          </cell>
          <cell r="AD169">
            <v>37404</v>
          </cell>
          <cell r="AE169">
            <v>43638</v>
          </cell>
          <cell r="AF169">
            <v>49872</v>
          </cell>
          <cell r="AG169">
            <v>56106</v>
          </cell>
          <cell r="AH169">
            <v>62340</v>
          </cell>
          <cell r="AI169">
            <v>68574</v>
          </cell>
          <cell r="AJ169">
            <v>101144</v>
          </cell>
          <cell r="AK169">
            <v>9642.25</v>
          </cell>
          <cell r="AM169">
            <v>5230</v>
          </cell>
          <cell r="AN169">
            <v>5230</v>
          </cell>
          <cell r="AO169">
            <v>5230</v>
          </cell>
          <cell r="AP169">
            <v>5230</v>
          </cell>
          <cell r="AQ169">
            <v>5230</v>
          </cell>
          <cell r="AR169">
            <v>5230</v>
          </cell>
          <cell r="AS169">
            <v>5230</v>
          </cell>
          <cell r="AT169">
            <v>5230</v>
          </cell>
          <cell r="AU169">
            <v>5230</v>
          </cell>
          <cell r="AV169">
            <v>5230</v>
          </cell>
          <cell r="AW169">
            <v>5230</v>
          </cell>
          <cell r="AX169">
            <v>10481</v>
          </cell>
          <cell r="AY169">
            <v>6234</v>
          </cell>
          <cell r="AZ169">
            <v>6234</v>
          </cell>
          <cell r="BA169">
            <v>6234</v>
          </cell>
          <cell r="BB169">
            <v>6234</v>
          </cell>
          <cell r="BC169">
            <v>6234</v>
          </cell>
          <cell r="BD169">
            <v>6234</v>
          </cell>
          <cell r="BE169">
            <v>6234</v>
          </cell>
          <cell r="BF169">
            <v>6234</v>
          </cell>
          <cell r="BG169">
            <v>6234</v>
          </cell>
          <cell r="BH169">
            <v>6234</v>
          </cell>
          <cell r="BI169">
            <v>6234</v>
          </cell>
          <cell r="BJ169">
            <v>32570</v>
          </cell>
          <cell r="BK169">
            <v>9642.25</v>
          </cell>
        </row>
        <row r="170">
          <cell r="L170" t="str">
            <v>8111114.801102.OT</v>
          </cell>
          <cell r="M170">
            <v>7632</v>
          </cell>
          <cell r="N170">
            <v>15264</v>
          </cell>
          <cell r="O170">
            <v>45896</v>
          </cell>
          <cell r="P170">
            <v>72005</v>
          </cell>
          <cell r="Q170">
            <v>134022</v>
          </cell>
          <cell r="R170">
            <v>183793</v>
          </cell>
          <cell r="S170">
            <v>183986</v>
          </cell>
          <cell r="T170">
            <v>221658</v>
          </cell>
          <cell r="U170">
            <v>293285</v>
          </cell>
          <cell r="V170">
            <v>298597</v>
          </cell>
          <cell r="W170">
            <v>316826</v>
          </cell>
          <cell r="X170">
            <v>322038</v>
          </cell>
          <cell r="Y170">
            <v>7650</v>
          </cell>
          <cell r="Z170">
            <v>20354</v>
          </cell>
          <cell r="AA170">
            <v>52300</v>
          </cell>
          <cell r="AB170">
            <v>111915</v>
          </cell>
          <cell r="AC170">
            <v>230653</v>
          </cell>
          <cell r="AD170">
            <v>292367</v>
          </cell>
          <cell r="AE170">
            <v>353825</v>
          </cell>
          <cell r="AF170">
            <v>432721</v>
          </cell>
          <cell r="AG170">
            <v>503498</v>
          </cell>
          <cell r="AH170">
            <v>518730</v>
          </cell>
          <cell r="AI170">
            <v>539628</v>
          </cell>
          <cell r="AJ170">
            <v>533698</v>
          </cell>
          <cell r="AK170">
            <v>2019</v>
          </cell>
          <cell r="AM170">
            <v>7632</v>
          </cell>
          <cell r="AN170">
            <v>7632</v>
          </cell>
          <cell r="AO170">
            <v>30632</v>
          </cell>
          <cell r="AP170">
            <v>26109</v>
          </cell>
          <cell r="AQ170">
            <v>62017</v>
          </cell>
          <cell r="AR170">
            <v>49771</v>
          </cell>
          <cell r="AS170">
            <v>193</v>
          </cell>
          <cell r="AT170">
            <v>37672</v>
          </cell>
          <cell r="AU170">
            <v>71627</v>
          </cell>
          <cell r="AV170">
            <v>5312</v>
          </cell>
          <cell r="AW170">
            <v>18229</v>
          </cell>
          <cell r="AX170">
            <v>5212</v>
          </cell>
          <cell r="AY170">
            <v>7650</v>
          </cell>
          <cell r="AZ170">
            <v>12704</v>
          </cell>
          <cell r="BA170">
            <v>31946</v>
          </cell>
          <cell r="BB170">
            <v>59615</v>
          </cell>
          <cell r="BC170">
            <v>118738</v>
          </cell>
          <cell r="BD170">
            <v>61714</v>
          </cell>
          <cell r="BE170">
            <v>61458</v>
          </cell>
          <cell r="BF170">
            <v>78896</v>
          </cell>
          <cell r="BG170">
            <v>70777</v>
          </cell>
          <cell r="BH170">
            <v>15232</v>
          </cell>
          <cell r="BI170">
            <v>20898</v>
          </cell>
          <cell r="BJ170">
            <v>-5930</v>
          </cell>
          <cell r="BK170">
            <v>2019</v>
          </cell>
        </row>
        <row r="171">
          <cell r="L171" t="str">
            <v>8111114.801102.SHIFT</v>
          </cell>
          <cell r="M171">
            <v>2000</v>
          </cell>
          <cell r="N171">
            <v>3440</v>
          </cell>
          <cell r="O171">
            <v>6620</v>
          </cell>
          <cell r="P171">
            <v>9470</v>
          </cell>
          <cell r="Q171">
            <v>13850</v>
          </cell>
          <cell r="R171">
            <v>20200</v>
          </cell>
          <cell r="S171">
            <v>23100</v>
          </cell>
          <cell r="T171">
            <v>27500</v>
          </cell>
          <cell r="U171">
            <v>32350</v>
          </cell>
          <cell r="V171">
            <v>34770</v>
          </cell>
          <cell r="W171">
            <v>37970</v>
          </cell>
          <cell r="X171">
            <v>42105</v>
          </cell>
          <cell r="Y171">
            <v>3000</v>
          </cell>
          <cell r="Z171">
            <v>5210</v>
          </cell>
          <cell r="AA171">
            <v>10880</v>
          </cell>
          <cell r="AB171">
            <v>19260</v>
          </cell>
          <cell r="AC171">
            <v>27280</v>
          </cell>
          <cell r="AD171">
            <v>38530</v>
          </cell>
          <cell r="AE171">
            <v>46575</v>
          </cell>
          <cell r="AF171">
            <v>54100</v>
          </cell>
          <cell r="AG171">
            <v>63720</v>
          </cell>
          <cell r="AH171">
            <v>70015</v>
          </cell>
          <cell r="AI171">
            <v>74805</v>
          </cell>
          <cell r="AJ171">
            <v>78195</v>
          </cell>
          <cell r="AK171">
            <v>2940</v>
          </cell>
          <cell r="AM171">
            <v>2000</v>
          </cell>
          <cell r="AN171">
            <v>1440</v>
          </cell>
          <cell r="AO171">
            <v>3180</v>
          </cell>
          <cell r="AP171">
            <v>2850</v>
          </cell>
          <cell r="AQ171">
            <v>4380</v>
          </cell>
          <cell r="AR171">
            <v>6350</v>
          </cell>
          <cell r="AS171">
            <v>2900</v>
          </cell>
          <cell r="AT171">
            <v>4400</v>
          </cell>
          <cell r="AU171">
            <v>4850</v>
          </cell>
          <cell r="AV171">
            <v>2420</v>
          </cell>
          <cell r="AW171">
            <v>3200</v>
          </cell>
          <cell r="AX171">
            <v>4135</v>
          </cell>
          <cell r="AY171">
            <v>3000</v>
          </cell>
          <cell r="AZ171">
            <v>2210</v>
          </cell>
          <cell r="BA171">
            <v>5670</v>
          </cell>
          <cell r="BB171">
            <v>8380</v>
          </cell>
          <cell r="BC171">
            <v>8020</v>
          </cell>
          <cell r="BD171">
            <v>11250</v>
          </cell>
          <cell r="BE171">
            <v>8045</v>
          </cell>
          <cell r="BF171">
            <v>7525</v>
          </cell>
          <cell r="BG171">
            <v>9620</v>
          </cell>
          <cell r="BH171">
            <v>6295</v>
          </cell>
          <cell r="BI171">
            <v>4790</v>
          </cell>
          <cell r="BJ171">
            <v>3390</v>
          </cell>
          <cell r="BK171">
            <v>2940</v>
          </cell>
        </row>
        <row r="172">
          <cell r="L172" t="str">
            <v>8111114.801102.OTH</v>
          </cell>
          <cell r="M172">
            <v>354</v>
          </cell>
          <cell r="N172">
            <v>708</v>
          </cell>
          <cell r="O172">
            <v>1062</v>
          </cell>
          <cell r="P172">
            <v>1416</v>
          </cell>
          <cell r="Q172">
            <v>1770</v>
          </cell>
          <cell r="R172">
            <v>2124</v>
          </cell>
          <cell r="S172">
            <v>2478</v>
          </cell>
          <cell r="T172">
            <v>2832</v>
          </cell>
          <cell r="U172">
            <v>8086</v>
          </cell>
          <cell r="V172">
            <v>8440</v>
          </cell>
          <cell r="W172">
            <v>8794</v>
          </cell>
          <cell r="X172">
            <v>9148</v>
          </cell>
          <cell r="Y172">
            <v>354</v>
          </cell>
          <cell r="Z172">
            <v>708</v>
          </cell>
          <cell r="AA172">
            <v>1062</v>
          </cell>
          <cell r="AB172">
            <v>1416</v>
          </cell>
          <cell r="AC172">
            <v>1770</v>
          </cell>
          <cell r="AD172">
            <v>2124</v>
          </cell>
          <cell r="AE172">
            <v>2478</v>
          </cell>
          <cell r="AF172">
            <v>2832</v>
          </cell>
          <cell r="AG172">
            <v>3186</v>
          </cell>
          <cell r="AH172">
            <v>3540</v>
          </cell>
          <cell r="AI172">
            <v>3894</v>
          </cell>
          <cell r="AJ172">
            <v>4248</v>
          </cell>
          <cell r="AK172">
            <v>354</v>
          </cell>
          <cell r="AM172">
            <v>354</v>
          </cell>
          <cell r="AN172">
            <v>354</v>
          </cell>
          <cell r="AO172">
            <v>354</v>
          </cell>
          <cell r="AP172">
            <v>354</v>
          </cell>
          <cell r="AQ172">
            <v>354</v>
          </cell>
          <cell r="AR172">
            <v>354</v>
          </cell>
          <cell r="AS172">
            <v>354</v>
          </cell>
          <cell r="AT172">
            <v>354</v>
          </cell>
          <cell r="AU172">
            <v>5254</v>
          </cell>
          <cell r="AV172">
            <v>354</v>
          </cell>
          <cell r="AW172">
            <v>354</v>
          </cell>
          <cell r="AX172">
            <v>354</v>
          </cell>
          <cell r="AY172">
            <v>354</v>
          </cell>
          <cell r="AZ172">
            <v>354</v>
          </cell>
          <cell r="BA172">
            <v>354</v>
          </cell>
          <cell r="BB172">
            <v>354</v>
          </cell>
          <cell r="BC172">
            <v>354</v>
          </cell>
          <cell r="BD172">
            <v>354</v>
          </cell>
          <cell r="BE172">
            <v>354</v>
          </cell>
          <cell r="BF172">
            <v>354</v>
          </cell>
          <cell r="BG172">
            <v>354</v>
          </cell>
          <cell r="BH172">
            <v>354</v>
          </cell>
          <cell r="BI172">
            <v>354</v>
          </cell>
          <cell r="BJ172">
            <v>354</v>
          </cell>
          <cell r="BK172">
            <v>354</v>
          </cell>
        </row>
        <row r="173">
          <cell r="L173" t="str">
            <v>8111114.801102.PF</v>
          </cell>
          <cell r="M173">
            <v>6671</v>
          </cell>
          <cell r="N173">
            <v>13342</v>
          </cell>
          <cell r="O173">
            <v>20013</v>
          </cell>
          <cell r="P173">
            <v>29084</v>
          </cell>
          <cell r="Q173">
            <v>36355</v>
          </cell>
          <cell r="R173">
            <v>47488</v>
          </cell>
          <cell r="S173">
            <v>55403</v>
          </cell>
          <cell r="T173">
            <v>63885</v>
          </cell>
          <cell r="U173">
            <v>72010</v>
          </cell>
          <cell r="V173">
            <v>80135</v>
          </cell>
          <cell r="W173">
            <v>88260</v>
          </cell>
          <cell r="X173">
            <v>96385</v>
          </cell>
          <cell r="Y173">
            <v>8125</v>
          </cell>
          <cell r="Z173">
            <v>17494</v>
          </cell>
          <cell r="AA173">
            <v>26241</v>
          </cell>
          <cell r="AB173">
            <v>34988</v>
          </cell>
          <cell r="AC173">
            <v>43735</v>
          </cell>
          <cell r="AD173">
            <v>52482</v>
          </cell>
          <cell r="AE173">
            <v>61229</v>
          </cell>
          <cell r="AF173">
            <v>69976</v>
          </cell>
          <cell r="AG173">
            <v>78723</v>
          </cell>
          <cell r="AH173">
            <v>87470</v>
          </cell>
          <cell r="AI173">
            <v>96217</v>
          </cell>
          <cell r="AJ173">
            <v>104964</v>
          </cell>
          <cell r="AK173">
            <v>14091</v>
          </cell>
          <cell r="AM173">
            <v>6671</v>
          </cell>
          <cell r="AN173">
            <v>6671</v>
          </cell>
          <cell r="AO173">
            <v>6671</v>
          </cell>
          <cell r="AP173">
            <v>9071</v>
          </cell>
          <cell r="AQ173">
            <v>7271</v>
          </cell>
          <cell r="AR173">
            <v>11133</v>
          </cell>
          <cell r="AS173">
            <v>7915</v>
          </cell>
          <cell r="AT173">
            <v>8482</v>
          </cell>
          <cell r="AU173">
            <v>8125</v>
          </cell>
          <cell r="AV173">
            <v>8125</v>
          </cell>
          <cell r="AW173">
            <v>8125</v>
          </cell>
          <cell r="AX173">
            <v>8125</v>
          </cell>
          <cell r="AY173">
            <v>8125</v>
          </cell>
          <cell r="AZ173">
            <v>9369</v>
          </cell>
          <cell r="BA173">
            <v>8747</v>
          </cell>
          <cell r="BB173">
            <v>8747</v>
          </cell>
          <cell r="BC173">
            <v>8747</v>
          </cell>
          <cell r="BD173">
            <v>8747</v>
          </cell>
          <cell r="BE173">
            <v>8747</v>
          </cell>
          <cell r="BF173">
            <v>8747</v>
          </cell>
          <cell r="BG173">
            <v>8747</v>
          </cell>
          <cell r="BH173">
            <v>8747</v>
          </cell>
          <cell r="BI173">
            <v>8747</v>
          </cell>
          <cell r="BJ173">
            <v>8747</v>
          </cell>
          <cell r="BK173">
            <v>14091</v>
          </cell>
        </row>
        <row r="174">
          <cell r="L174" t="str">
            <v>8111114.801102.TEA</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L175" t="str">
            <v>8111114.803302</v>
          </cell>
          <cell r="M175">
            <v>13500</v>
          </cell>
          <cell r="N175">
            <v>27000</v>
          </cell>
          <cell r="O175">
            <v>40500</v>
          </cell>
          <cell r="P175">
            <v>54000</v>
          </cell>
          <cell r="Q175">
            <v>67500</v>
          </cell>
          <cell r="R175">
            <v>81000</v>
          </cell>
          <cell r="S175">
            <v>94500</v>
          </cell>
          <cell r="T175">
            <v>176699</v>
          </cell>
          <cell r="U175">
            <v>258898</v>
          </cell>
          <cell r="V175">
            <v>341097</v>
          </cell>
          <cell r="W175">
            <v>423296</v>
          </cell>
          <cell r="X175">
            <v>549666</v>
          </cell>
          <cell r="Y175">
            <v>16244</v>
          </cell>
          <cell r="Z175">
            <v>32488</v>
          </cell>
          <cell r="AA175">
            <v>48732</v>
          </cell>
          <cell r="AB175">
            <v>64976</v>
          </cell>
          <cell r="AC175">
            <v>81220</v>
          </cell>
          <cell r="AD175">
            <v>99025</v>
          </cell>
          <cell r="AE175">
            <v>202172.22</v>
          </cell>
          <cell r="AF175">
            <v>228715.22</v>
          </cell>
          <cell r="AG175">
            <v>255258.22</v>
          </cell>
          <cell r="AH175">
            <v>760301.22</v>
          </cell>
          <cell r="AI175">
            <v>786844.22</v>
          </cell>
          <cell r="AJ175">
            <v>813387.22</v>
          </cell>
          <cell r="AK175">
            <v>0</v>
          </cell>
          <cell r="AM175">
            <v>13500</v>
          </cell>
          <cell r="AN175">
            <v>13500</v>
          </cell>
          <cell r="AO175">
            <v>13500</v>
          </cell>
          <cell r="AP175">
            <v>13500</v>
          </cell>
          <cell r="AQ175">
            <v>13500</v>
          </cell>
          <cell r="AR175">
            <v>13500</v>
          </cell>
          <cell r="AS175">
            <v>13500</v>
          </cell>
          <cell r="AT175">
            <v>82199</v>
          </cell>
          <cell r="AU175">
            <v>82199</v>
          </cell>
          <cell r="AV175">
            <v>82199</v>
          </cell>
          <cell r="AW175">
            <v>82199</v>
          </cell>
          <cell r="AX175">
            <v>126370</v>
          </cell>
          <cell r="AY175">
            <v>16244</v>
          </cell>
          <cell r="AZ175">
            <v>16244</v>
          </cell>
          <cell r="BA175">
            <v>16244</v>
          </cell>
          <cell r="BB175">
            <v>16244</v>
          </cell>
          <cell r="BC175">
            <v>16244</v>
          </cell>
          <cell r="BD175">
            <v>17805</v>
          </cell>
          <cell r="BE175">
            <v>103147.22</v>
          </cell>
          <cell r="BF175">
            <v>26543</v>
          </cell>
          <cell r="BG175">
            <v>26543</v>
          </cell>
          <cell r="BH175">
            <v>505043</v>
          </cell>
          <cell r="BI175">
            <v>26543</v>
          </cell>
          <cell r="BJ175">
            <v>26543</v>
          </cell>
          <cell r="BK175">
            <v>0</v>
          </cell>
        </row>
        <row r="176">
          <cell r="L176" t="str">
            <v>8111114.803901</v>
          </cell>
          <cell r="M176">
            <v>4033</v>
          </cell>
          <cell r="N176">
            <v>8115</v>
          </cell>
          <cell r="O176">
            <v>12126</v>
          </cell>
          <cell r="P176">
            <v>16095</v>
          </cell>
          <cell r="Q176">
            <v>19056</v>
          </cell>
          <cell r="R176">
            <v>22072</v>
          </cell>
          <cell r="S176">
            <v>25518</v>
          </cell>
          <cell r="T176">
            <v>28163</v>
          </cell>
          <cell r="U176">
            <v>30899</v>
          </cell>
          <cell r="V176">
            <v>33696</v>
          </cell>
          <cell r="W176">
            <v>36545</v>
          </cell>
          <cell r="X176">
            <v>39076</v>
          </cell>
          <cell r="Y176">
            <v>2641</v>
          </cell>
          <cell r="Z176">
            <v>4919</v>
          </cell>
          <cell r="AA176">
            <v>7609</v>
          </cell>
          <cell r="AB176">
            <v>10289</v>
          </cell>
          <cell r="AC176">
            <v>12931</v>
          </cell>
          <cell r="AD176">
            <v>15573</v>
          </cell>
          <cell r="AE176">
            <v>18744</v>
          </cell>
          <cell r="AF176">
            <v>21766</v>
          </cell>
          <cell r="AG176">
            <v>24603</v>
          </cell>
          <cell r="AH176">
            <v>27082</v>
          </cell>
          <cell r="AI176">
            <v>29863</v>
          </cell>
          <cell r="AJ176">
            <v>32253</v>
          </cell>
          <cell r="AK176">
            <v>2180</v>
          </cell>
          <cell r="AM176">
            <v>4033</v>
          </cell>
          <cell r="AN176">
            <v>4082</v>
          </cell>
          <cell r="AO176">
            <v>4011</v>
          </cell>
          <cell r="AP176">
            <v>3969</v>
          </cell>
          <cell r="AQ176">
            <v>2961</v>
          </cell>
          <cell r="AR176">
            <v>3016</v>
          </cell>
          <cell r="AS176">
            <v>3446</v>
          </cell>
          <cell r="AT176">
            <v>2645</v>
          </cell>
          <cell r="AU176">
            <v>2736</v>
          </cell>
          <cell r="AV176">
            <v>2797</v>
          </cell>
          <cell r="AW176">
            <v>2849</v>
          </cell>
          <cell r="AX176">
            <v>2531</v>
          </cell>
          <cell r="AY176">
            <v>2641</v>
          </cell>
          <cell r="AZ176">
            <v>2278</v>
          </cell>
          <cell r="BA176">
            <v>2690</v>
          </cell>
          <cell r="BB176">
            <v>2680</v>
          </cell>
          <cell r="BC176">
            <v>2642</v>
          </cell>
          <cell r="BD176">
            <v>2642</v>
          </cell>
          <cell r="BE176">
            <v>3171</v>
          </cell>
          <cell r="BF176">
            <v>3022</v>
          </cell>
          <cell r="BG176">
            <v>2837</v>
          </cell>
          <cell r="BH176">
            <v>2479</v>
          </cell>
          <cell r="BI176">
            <v>2781</v>
          </cell>
          <cell r="BJ176">
            <v>2390</v>
          </cell>
          <cell r="BK176">
            <v>2180</v>
          </cell>
        </row>
        <row r="177">
          <cell r="L177" t="str">
            <v>8111114.803902</v>
          </cell>
          <cell r="M177">
            <v>2745</v>
          </cell>
          <cell r="N177">
            <v>5490</v>
          </cell>
          <cell r="O177">
            <v>8235</v>
          </cell>
          <cell r="P177">
            <v>10980</v>
          </cell>
          <cell r="Q177">
            <v>13725</v>
          </cell>
          <cell r="R177">
            <v>16470</v>
          </cell>
          <cell r="S177">
            <v>19215</v>
          </cell>
          <cell r="T177">
            <v>21960</v>
          </cell>
          <cell r="U177">
            <v>37059</v>
          </cell>
          <cell r="V177">
            <v>40716</v>
          </cell>
          <cell r="W177">
            <v>44373</v>
          </cell>
          <cell r="X177">
            <v>48033</v>
          </cell>
          <cell r="Y177">
            <v>4938</v>
          </cell>
          <cell r="Z177">
            <v>9823</v>
          </cell>
          <cell r="AA177">
            <v>14708</v>
          </cell>
          <cell r="AB177">
            <v>19593</v>
          </cell>
          <cell r="AC177">
            <v>24479</v>
          </cell>
          <cell r="AD177">
            <v>29364</v>
          </cell>
          <cell r="AE177">
            <v>33818</v>
          </cell>
          <cell r="AF177">
            <v>37844</v>
          </cell>
          <cell r="AG177">
            <v>43975</v>
          </cell>
          <cell r="AH177">
            <v>49053</v>
          </cell>
          <cell r="AI177">
            <v>54131</v>
          </cell>
          <cell r="AJ177">
            <v>-56675</v>
          </cell>
          <cell r="AK177">
            <v>53148</v>
          </cell>
          <cell r="AM177">
            <v>2745</v>
          </cell>
          <cell r="AN177">
            <v>2745</v>
          </cell>
          <cell r="AO177">
            <v>2745</v>
          </cell>
          <cell r="AP177">
            <v>2745</v>
          </cell>
          <cell r="AQ177">
            <v>2745</v>
          </cell>
          <cell r="AR177">
            <v>2745</v>
          </cell>
          <cell r="AS177">
            <v>2745</v>
          </cell>
          <cell r="AT177">
            <v>2745</v>
          </cell>
          <cell r="AU177">
            <v>15099</v>
          </cell>
          <cell r="AV177">
            <v>3657</v>
          </cell>
          <cell r="AW177">
            <v>3657</v>
          </cell>
          <cell r="AX177">
            <v>3660</v>
          </cell>
          <cell r="AY177">
            <v>4938</v>
          </cell>
          <cell r="AZ177">
            <v>4885</v>
          </cell>
          <cell r="BA177">
            <v>4885</v>
          </cell>
          <cell r="BB177">
            <v>4885</v>
          </cell>
          <cell r="BC177">
            <v>4886</v>
          </cell>
          <cell r="BD177">
            <v>4885</v>
          </cell>
          <cell r="BE177">
            <v>4454</v>
          </cell>
          <cell r="BF177">
            <v>4026</v>
          </cell>
          <cell r="BG177">
            <v>6131</v>
          </cell>
          <cell r="BH177">
            <v>5078</v>
          </cell>
          <cell r="BI177">
            <v>5078</v>
          </cell>
          <cell r="BJ177">
            <v>-110806</v>
          </cell>
          <cell r="BK177">
            <v>53148</v>
          </cell>
        </row>
        <row r="178">
          <cell r="L178" t="str">
            <v>8111114.803303</v>
          </cell>
          <cell r="M178">
            <v>14748</v>
          </cell>
          <cell r="N178">
            <v>29496</v>
          </cell>
          <cell r="O178">
            <v>44244</v>
          </cell>
          <cell r="P178">
            <v>58992</v>
          </cell>
          <cell r="Q178">
            <v>73740</v>
          </cell>
          <cell r="R178">
            <v>88488</v>
          </cell>
          <cell r="S178">
            <v>127622</v>
          </cell>
          <cell r="T178">
            <v>127622</v>
          </cell>
          <cell r="U178">
            <v>127622</v>
          </cell>
          <cell r="V178">
            <v>127622</v>
          </cell>
          <cell r="W178">
            <v>127622</v>
          </cell>
          <cell r="X178">
            <v>186194</v>
          </cell>
          <cell r="Y178">
            <v>15516</v>
          </cell>
          <cell r="Z178">
            <v>31032</v>
          </cell>
          <cell r="AA178">
            <v>46548</v>
          </cell>
          <cell r="AB178">
            <v>62064</v>
          </cell>
          <cell r="AC178">
            <v>77580</v>
          </cell>
          <cell r="AD178">
            <v>93096</v>
          </cell>
          <cell r="AE178">
            <v>112379</v>
          </cell>
          <cell r="AF178">
            <v>112379</v>
          </cell>
          <cell r="AG178">
            <v>112379</v>
          </cell>
          <cell r="AH178">
            <v>131662</v>
          </cell>
          <cell r="AI178">
            <v>143855</v>
          </cell>
          <cell r="AJ178">
            <v>277972</v>
          </cell>
          <cell r="AK178">
            <v>0</v>
          </cell>
          <cell r="AM178">
            <v>14748</v>
          </cell>
          <cell r="AN178">
            <v>14748</v>
          </cell>
          <cell r="AO178">
            <v>14748</v>
          </cell>
          <cell r="AP178">
            <v>14748</v>
          </cell>
          <cell r="AQ178">
            <v>14748</v>
          </cell>
          <cell r="AR178">
            <v>14748</v>
          </cell>
          <cell r="AS178">
            <v>39134</v>
          </cell>
          <cell r="AT178">
            <v>0</v>
          </cell>
          <cell r="AU178">
            <v>0</v>
          </cell>
          <cell r="AV178">
            <v>0</v>
          </cell>
          <cell r="AW178">
            <v>0</v>
          </cell>
          <cell r="AX178">
            <v>58572</v>
          </cell>
          <cell r="AY178">
            <v>15516</v>
          </cell>
          <cell r="AZ178">
            <v>15516</v>
          </cell>
          <cell r="BA178">
            <v>15516</v>
          </cell>
          <cell r="BB178">
            <v>15516</v>
          </cell>
          <cell r="BC178">
            <v>15516</v>
          </cell>
          <cell r="BD178">
            <v>15516</v>
          </cell>
          <cell r="BE178">
            <v>19283</v>
          </cell>
          <cell r="BF178">
            <v>0</v>
          </cell>
          <cell r="BG178">
            <v>0</v>
          </cell>
          <cell r="BH178">
            <v>19283</v>
          </cell>
          <cell r="BI178">
            <v>12193</v>
          </cell>
          <cell r="BJ178">
            <v>134117</v>
          </cell>
          <cell r="BK178">
            <v>0</v>
          </cell>
        </row>
        <row r="179">
          <cell r="L179" t="str">
            <v>8111114.803903</v>
          </cell>
          <cell r="M179">
            <v>1334</v>
          </cell>
          <cell r="N179">
            <v>50898</v>
          </cell>
          <cell r="O179">
            <v>52023</v>
          </cell>
          <cell r="P179">
            <v>54365</v>
          </cell>
          <cell r="Q179">
            <v>55490</v>
          </cell>
          <cell r="R179">
            <v>55640</v>
          </cell>
          <cell r="S179">
            <v>56764</v>
          </cell>
          <cell r="T179">
            <v>57889</v>
          </cell>
          <cell r="U179">
            <v>59014</v>
          </cell>
          <cell r="V179">
            <v>60884</v>
          </cell>
          <cell r="W179">
            <v>62009</v>
          </cell>
          <cell r="X179">
            <v>63001</v>
          </cell>
          <cell r="Y179">
            <v>1357</v>
          </cell>
          <cell r="Z179">
            <v>3130</v>
          </cell>
          <cell r="AA179">
            <v>4738</v>
          </cell>
          <cell r="AB179">
            <v>6346</v>
          </cell>
          <cell r="AC179">
            <v>7954</v>
          </cell>
          <cell r="AD179">
            <v>6907</v>
          </cell>
          <cell r="AE179">
            <v>5193</v>
          </cell>
          <cell r="AF179">
            <v>11309</v>
          </cell>
          <cell r="AG179">
            <v>12178</v>
          </cell>
          <cell r="AH179">
            <v>14522</v>
          </cell>
          <cell r="AI179">
            <v>15391</v>
          </cell>
          <cell r="AJ179">
            <v>16292</v>
          </cell>
          <cell r="AK179">
            <v>948</v>
          </cell>
          <cell r="AM179">
            <v>1334</v>
          </cell>
          <cell r="AN179">
            <v>49564</v>
          </cell>
          <cell r="AO179">
            <v>1125</v>
          </cell>
          <cell r="AP179">
            <v>2342</v>
          </cell>
          <cell r="AQ179">
            <v>1125</v>
          </cell>
          <cell r="AR179">
            <v>150</v>
          </cell>
          <cell r="AS179">
            <v>1124</v>
          </cell>
          <cell r="AT179">
            <v>1125</v>
          </cell>
          <cell r="AU179">
            <v>1125</v>
          </cell>
          <cell r="AV179">
            <v>1870</v>
          </cell>
          <cell r="AW179">
            <v>1125</v>
          </cell>
          <cell r="AX179">
            <v>992</v>
          </cell>
          <cell r="AY179">
            <v>1357</v>
          </cell>
          <cell r="AZ179">
            <v>1773</v>
          </cell>
          <cell r="BA179">
            <v>1608</v>
          </cell>
          <cell r="BB179">
            <v>1608</v>
          </cell>
          <cell r="BC179">
            <v>1608</v>
          </cell>
          <cell r="BD179">
            <v>-1047</v>
          </cell>
          <cell r="BE179">
            <v>-1714</v>
          </cell>
          <cell r="BF179">
            <v>6116</v>
          </cell>
          <cell r="BG179">
            <v>869</v>
          </cell>
          <cell r="BH179">
            <v>2344</v>
          </cell>
          <cell r="BI179">
            <v>869</v>
          </cell>
          <cell r="BJ179">
            <v>901</v>
          </cell>
          <cell r="BK179">
            <v>948</v>
          </cell>
        </row>
        <row r="180">
          <cell r="L180" t="str">
            <v>8111114.803905</v>
          </cell>
          <cell r="M180">
            <v>10500</v>
          </cell>
          <cell r="N180">
            <v>21000</v>
          </cell>
          <cell r="O180">
            <v>31500</v>
          </cell>
          <cell r="P180">
            <v>42000</v>
          </cell>
          <cell r="Q180">
            <v>52500</v>
          </cell>
          <cell r="R180">
            <v>63000</v>
          </cell>
          <cell r="S180">
            <v>73500</v>
          </cell>
          <cell r="T180">
            <v>84000</v>
          </cell>
          <cell r="U180">
            <v>94500</v>
          </cell>
          <cell r="V180">
            <v>105000</v>
          </cell>
          <cell r="W180">
            <v>115500</v>
          </cell>
          <cell r="X180">
            <v>126000</v>
          </cell>
          <cell r="Y180">
            <v>13800</v>
          </cell>
          <cell r="Z180">
            <v>27600</v>
          </cell>
          <cell r="AA180">
            <v>41400</v>
          </cell>
          <cell r="AB180">
            <v>55200</v>
          </cell>
          <cell r="AC180">
            <v>69000</v>
          </cell>
          <cell r="AD180">
            <v>82800</v>
          </cell>
          <cell r="AE180">
            <v>96600</v>
          </cell>
          <cell r="AF180">
            <v>110400</v>
          </cell>
          <cell r="AG180">
            <v>124200</v>
          </cell>
          <cell r="AH180">
            <v>138000</v>
          </cell>
          <cell r="AI180">
            <v>151800</v>
          </cell>
          <cell r="AJ180">
            <v>165600</v>
          </cell>
          <cell r="AK180">
            <v>13800</v>
          </cell>
          <cell r="AM180">
            <v>10500</v>
          </cell>
          <cell r="AN180">
            <v>10500</v>
          </cell>
          <cell r="AO180">
            <v>10500</v>
          </cell>
          <cell r="AP180">
            <v>10500</v>
          </cell>
          <cell r="AQ180">
            <v>10500</v>
          </cell>
          <cell r="AR180">
            <v>10500</v>
          </cell>
          <cell r="AS180">
            <v>10500</v>
          </cell>
          <cell r="AT180">
            <v>10500</v>
          </cell>
          <cell r="AU180">
            <v>10500</v>
          </cell>
          <cell r="AV180">
            <v>10500</v>
          </cell>
          <cell r="AW180">
            <v>10500</v>
          </cell>
          <cell r="AX180">
            <v>10500</v>
          </cell>
          <cell r="AY180">
            <v>13800</v>
          </cell>
          <cell r="AZ180">
            <v>13800</v>
          </cell>
          <cell r="BA180">
            <v>13800</v>
          </cell>
          <cell r="BB180">
            <v>13800</v>
          </cell>
          <cell r="BC180">
            <v>13800</v>
          </cell>
          <cell r="BD180">
            <v>13800</v>
          </cell>
          <cell r="BE180">
            <v>13800</v>
          </cell>
          <cell r="BF180">
            <v>13800</v>
          </cell>
          <cell r="BG180">
            <v>13800</v>
          </cell>
          <cell r="BH180">
            <v>13800</v>
          </cell>
          <cell r="BI180">
            <v>13800</v>
          </cell>
          <cell r="BJ180">
            <v>13800</v>
          </cell>
          <cell r="BK180">
            <v>13800</v>
          </cell>
        </row>
        <row r="181">
          <cell r="L181" t="str">
            <v>8111114.803907</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row>
        <row r="182">
          <cell r="L182" t="str">
            <v>8111114.804301</v>
          </cell>
          <cell r="M182">
            <v>0</v>
          </cell>
          <cell r="N182">
            <v>0</v>
          </cell>
          <cell r="O182">
            <v>0</v>
          </cell>
          <cell r="P182">
            <v>0</v>
          </cell>
          <cell r="Q182">
            <v>0</v>
          </cell>
          <cell r="R182">
            <v>0</v>
          </cell>
          <cell r="S182">
            <v>13900</v>
          </cell>
          <cell r="T182">
            <v>13900</v>
          </cell>
          <cell r="U182">
            <v>13900</v>
          </cell>
          <cell r="V182">
            <v>13900</v>
          </cell>
          <cell r="W182">
            <v>13900</v>
          </cell>
          <cell r="X182">
            <v>13900</v>
          </cell>
          <cell r="Y182">
            <v>0</v>
          </cell>
          <cell r="Z182">
            <v>0</v>
          </cell>
          <cell r="AA182">
            <v>0</v>
          </cell>
          <cell r="AB182">
            <v>0</v>
          </cell>
          <cell r="AC182">
            <v>0</v>
          </cell>
          <cell r="AD182">
            <v>28024</v>
          </cell>
          <cell r="AE182">
            <v>56048</v>
          </cell>
          <cell r="AF182">
            <v>56048</v>
          </cell>
          <cell r="AG182">
            <v>56048</v>
          </cell>
          <cell r="AH182">
            <v>56048</v>
          </cell>
          <cell r="AI182">
            <v>56048</v>
          </cell>
          <cell r="AJ182">
            <v>56048</v>
          </cell>
          <cell r="AK182">
            <v>0</v>
          </cell>
          <cell r="AM182">
            <v>0</v>
          </cell>
          <cell r="AN182">
            <v>0</v>
          </cell>
          <cell r="AO182">
            <v>0</v>
          </cell>
          <cell r="AP182">
            <v>0</v>
          </cell>
          <cell r="AQ182">
            <v>0</v>
          </cell>
          <cell r="AR182">
            <v>0</v>
          </cell>
          <cell r="AS182">
            <v>13900</v>
          </cell>
          <cell r="AT182">
            <v>0</v>
          </cell>
          <cell r="AU182">
            <v>0</v>
          </cell>
          <cell r="AV182">
            <v>0</v>
          </cell>
          <cell r="AW182">
            <v>0</v>
          </cell>
          <cell r="AX182">
            <v>0</v>
          </cell>
          <cell r="AY182">
            <v>0</v>
          </cell>
          <cell r="AZ182">
            <v>0</v>
          </cell>
          <cell r="BA182">
            <v>0</v>
          </cell>
          <cell r="BB182">
            <v>0</v>
          </cell>
          <cell r="BC182">
            <v>0</v>
          </cell>
          <cell r="BD182">
            <v>28024</v>
          </cell>
          <cell r="BE182">
            <v>28024</v>
          </cell>
          <cell r="BF182">
            <v>0</v>
          </cell>
          <cell r="BG182">
            <v>0</v>
          </cell>
          <cell r="BH182">
            <v>0</v>
          </cell>
          <cell r="BI182">
            <v>0</v>
          </cell>
          <cell r="BJ182">
            <v>0</v>
          </cell>
          <cell r="BK182">
            <v>0</v>
          </cell>
        </row>
        <row r="183">
          <cell r="L183" t="str">
            <v>8111114.805201</v>
          </cell>
          <cell r="M183">
            <v>0</v>
          </cell>
          <cell r="N183">
            <v>0</v>
          </cell>
          <cell r="O183">
            <v>275</v>
          </cell>
          <cell r="P183">
            <v>600</v>
          </cell>
          <cell r="Q183">
            <v>750</v>
          </cell>
          <cell r="R183">
            <v>1850</v>
          </cell>
          <cell r="S183">
            <v>1850</v>
          </cell>
          <cell r="T183">
            <v>2100</v>
          </cell>
          <cell r="U183">
            <v>2825</v>
          </cell>
          <cell r="V183">
            <v>2825</v>
          </cell>
          <cell r="W183">
            <v>3525</v>
          </cell>
          <cell r="X183">
            <v>3525</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M183">
            <v>0</v>
          </cell>
          <cell r="AN183">
            <v>0</v>
          </cell>
          <cell r="AO183">
            <v>275</v>
          </cell>
          <cell r="AP183">
            <v>325</v>
          </cell>
          <cell r="AQ183">
            <v>150</v>
          </cell>
          <cell r="AR183">
            <v>1100</v>
          </cell>
          <cell r="AS183">
            <v>0</v>
          </cell>
          <cell r="AT183">
            <v>250</v>
          </cell>
          <cell r="AU183">
            <v>725</v>
          </cell>
          <cell r="AV183">
            <v>0</v>
          </cell>
          <cell r="AW183">
            <v>700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row>
        <row r="184">
          <cell r="L184" t="str">
            <v>8111114.808401.OTHER</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row>
        <row r="185">
          <cell r="L185" t="str">
            <v>8111114.814201.CHEM</v>
          </cell>
          <cell r="M185">
            <v>0</v>
          </cell>
          <cell r="N185">
            <v>5250</v>
          </cell>
          <cell r="O185">
            <v>43250</v>
          </cell>
          <cell r="P185">
            <v>75210</v>
          </cell>
          <cell r="Q185">
            <v>80335</v>
          </cell>
          <cell r="R185">
            <v>206835</v>
          </cell>
          <cell r="S185">
            <v>273962.65999999997</v>
          </cell>
          <cell r="T185">
            <v>370060.01</v>
          </cell>
          <cell r="U185">
            <v>472756.01</v>
          </cell>
          <cell r="V185">
            <v>569386.01</v>
          </cell>
          <cell r="W185">
            <v>606886.01</v>
          </cell>
          <cell r="X185">
            <v>657236.01</v>
          </cell>
          <cell r="Y185">
            <v>8400</v>
          </cell>
          <cell r="Z185">
            <v>35350</v>
          </cell>
          <cell r="AA185">
            <v>67400</v>
          </cell>
          <cell r="AB185">
            <v>147900</v>
          </cell>
          <cell r="AC185">
            <v>197900</v>
          </cell>
          <cell r="AD185">
            <v>337160</v>
          </cell>
          <cell r="AE185">
            <v>408550</v>
          </cell>
          <cell r="AF185">
            <v>472845.52</v>
          </cell>
          <cell r="AG185">
            <v>594596.07999999996</v>
          </cell>
          <cell r="AH185">
            <v>658102.6</v>
          </cell>
          <cell r="AI185">
            <v>713321.6</v>
          </cell>
          <cell r="AJ185">
            <v>750338.88</v>
          </cell>
          <cell r="AK185">
            <v>14850.95</v>
          </cell>
          <cell r="AM185">
            <v>0</v>
          </cell>
          <cell r="AN185">
            <v>5250</v>
          </cell>
          <cell r="AO185">
            <v>38000</v>
          </cell>
          <cell r="AP185">
            <v>31960</v>
          </cell>
          <cell r="AQ185">
            <v>5125</v>
          </cell>
          <cell r="AR185">
            <v>126500</v>
          </cell>
          <cell r="AS185">
            <v>67127.659999999974</v>
          </cell>
          <cell r="AT185">
            <v>96097.350000000035</v>
          </cell>
          <cell r="AU185">
            <v>102696</v>
          </cell>
          <cell r="AV185">
            <v>96630</v>
          </cell>
          <cell r="AW185">
            <v>37500</v>
          </cell>
          <cell r="AX185">
            <v>50350</v>
          </cell>
          <cell r="AY185">
            <v>8400</v>
          </cell>
          <cell r="AZ185">
            <v>26950</v>
          </cell>
          <cell r="BA185">
            <v>32050</v>
          </cell>
          <cell r="BB185">
            <v>80500</v>
          </cell>
          <cell r="BC185">
            <v>50000</v>
          </cell>
          <cell r="BD185">
            <v>139260</v>
          </cell>
          <cell r="BE185">
            <v>71390</v>
          </cell>
          <cell r="BF185">
            <v>64295.520000000019</v>
          </cell>
          <cell r="BG185">
            <v>121750.55999999994</v>
          </cell>
          <cell r="BH185">
            <v>63506.520000000019</v>
          </cell>
          <cell r="BI185">
            <v>55219</v>
          </cell>
          <cell r="BJ185">
            <v>37017.280000000028</v>
          </cell>
          <cell r="BK185">
            <v>14850.95</v>
          </cell>
        </row>
        <row r="186">
          <cell r="L186" t="str">
            <v>8111114.814201.ELECT</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row>
        <row r="187">
          <cell r="L187" t="str">
            <v>8111114.814201.OTHER</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L188" t="str">
            <v>8111114.814601</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row>
        <row r="189">
          <cell r="L189" t="str">
            <v>8111114.816014</v>
          </cell>
          <cell r="M189">
            <v>0</v>
          </cell>
          <cell r="N189">
            <v>0</v>
          </cell>
          <cell r="O189">
            <v>0</v>
          </cell>
          <cell r="P189">
            <v>19500</v>
          </cell>
          <cell r="Q189">
            <v>19950</v>
          </cell>
          <cell r="R189">
            <v>19950</v>
          </cell>
          <cell r="S189">
            <v>19950</v>
          </cell>
          <cell r="T189">
            <v>19950</v>
          </cell>
          <cell r="U189">
            <v>20800</v>
          </cell>
          <cell r="V189">
            <v>20800</v>
          </cell>
          <cell r="W189">
            <v>20800</v>
          </cell>
          <cell r="X189">
            <v>21300</v>
          </cell>
          <cell r="Y189">
            <v>4500</v>
          </cell>
          <cell r="Z189">
            <v>4500</v>
          </cell>
          <cell r="AA189">
            <v>9328</v>
          </cell>
          <cell r="AB189">
            <v>9328</v>
          </cell>
          <cell r="AC189">
            <v>9328</v>
          </cell>
          <cell r="AD189">
            <v>9328</v>
          </cell>
          <cell r="AE189">
            <v>9328</v>
          </cell>
          <cell r="AF189">
            <v>9328</v>
          </cell>
          <cell r="AG189">
            <v>10308</v>
          </cell>
          <cell r="AH189">
            <v>10308</v>
          </cell>
          <cell r="AI189">
            <v>10308</v>
          </cell>
          <cell r="AJ189">
            <v>11253</v>
          </cell>
          <cell r="AK189">
            <v>0</v>
          </cell>
          <cell r="AM189">
            <v>0</v>
          </cell>
          <cell r="AN189">
            <v>0</v>
          </cell>
          <cell r="AO189">
            <v>0</v>
          </cell>
          <cell r="AP189">
            <v>19500</v>
          </cell>
          <cell r="AQ189">
            <v>450</v>
          </cell>
          <cell r="AR189">
            <v>0</v>
          </cell>
          <cell r="AS189">
            <v>0</v>
          </cell>
          <cell r="AT189">
            <v>0</v>
          </cell>
          <cell r="AU189">
            <v>850</v>
          </cell>
          <cell r="AV189">
            <v>0</v>
          </cell>
          <cell r="AW189">
            <v>0</v>
          </cell>
          <cell r="AX189">
            <v>500</v>
          </cell>
          <cell r="AY189">
            <v>4500</v>
          </cell>
          <cell r="AZ189">
            <v>0</v>
          </cell>
          <cell r="BA189">
            <v>4828</v>
          </cell>
          <cell r="BB189">
            <v>0</v>
          </cell>
          <cell r="BC189">
            <v>0</v>
          </cell>
          <cell r="BD189">
            <v>0</v>
          </cell>
          <cell r="BE189">
            <v>0</v>
          </cell>
          <cell r="BF189">
            <v>0</v>
          </cell>
          <cell r="BG189">
            <v>980</v>
          </cell>
          <cell r="BH189">
            <v>0</v>
          </cell>
          <cell r="BI189">
            <v>0</v>
          </cell>
          <cell r="BJ189">
            <v>945</v>
          </cell>
          <cell r="BK189">
            <v>0</v>
          </cell>
        </row>
        <row r="190">
          <cell r="L190" t="str">
            <v>8111114.816032</v>
          </cell>
          <cell r="M190">
            <v>0</v>
          </cell>
          <cell r="N190">
            <v>0</v>
          </cell>
          <cell r="O190">
            <v>82603.490000000005</v>
          </cell>
          <cell r="P190">
            <v>82603.490000000005</v>
          </cell>
          <cell r="Q190">
            <v>85523.49</v>
          </cell>
          <cell r="R190">
            <v>161845.01999999999</v>
          </cell>
          <cell r="S190">
            <v>173967.52</v>
          </cell>
          <cell r="T190">
            <v>336647.52</v>
          </cell>
          <cell r="U190">
            <v>420840.94</v>
          </cell>
          <cell r="V190">
            <v>420840.94</v>
          </cell>
          <cell r="W190">
            <v>423230.94</v>
          </cell>
          <cell r="X190">
            <v>642034.74</v>
          </cell>
          <cell r="Y190">
            <v>0</v>
          </cell>
          <cell r="Z190">
            <v>0</v>
          </cell>
          <cell r="AA190">
            <v>26700.86</v>
          </cell>
          <cell r="AB190">
            <v>26700.86</v>
          </cell>
          <cell r="AC190">
            <v>31200.86</v>
          </cell>
          <cell r="AD190">
            <v>32706.59</v>
          </cell>
          <cell r="AE190">
            <v>45017.99</v>
          </cell>
          <cell r="AF190">
            <v>64865.65</v>
          </cell>
          <cell r="AG190">
            <v>70042.2</v>
          </cell>
          <cell r="AH190">
            <v>70881.06</v>
          </cell>
          <cell r="AI190">
            <v>75723.41</v>
          </cell>
          <cell r="AJ190">
            <v>75723.41</v>
          </cell>
          <cell r="AK190">
            <v>0</v>
          </cell>
          <cell r="AM190">
            <v>0</v>
          </cell>
          <cell r="AN190">
            <v>0</v>
          </cell>
          <cell r="AO190">
            <v>82603.490000000005</v>
          </cell>
          <cell r="AP190">
            <v>0</v>
          </cell>
          <cell r="AQ190">
            <v>2920</v>
          </cell>
          <cell r="AR190">
            <v>76321.529999999984</v>
          </cell>
          <cell r="AS190">
            <v>12122.5</v>
          </cell>
          <cell r="AT190">
            <v>162680.00000000003</v>
          </cell>
          <cell r="AU190">
            <v>84193.419999999984</v>
          </cell>
          <cell r="AV190">
            <v>0</v>
          </cell>
          <cell r="AW190">
            <v>2390</v>
          </cell>
          <cell r="AX190">
            <v>218803.8</v>
          </cell>
          <cell r="AY190">
            <v>0</v>
          </cell>
          <cell r="AZ190">
            <v>0</v>
          </cell>
          <cell r="BA190">
            <v>26700.86</v>
          </cell>
          <cell r="BB190">
            <v>0</v>
          </cell>
          <cell r="BC190">
            <v>4500</v>
          </cell>
          <cell r="BD190">
            <v>1505.7299999999996</v>
          </cell>
          <cell r="BE190">
            <v>12311.399999999998</v>
          </cell>
          <cell r="BF190">
            <v>19847.660000000003</v>
          </cell>
          <cell r="BG190">
            <v>5176.5499999999956</v>
          </cell>
          <cell r="BH190">
            <v>838.86000000000058</v>
          </cell>
          <cell r="BI190">
            <v>4842.3500000000058</v>
          </cell>
          <cell r="BJ190">
            <v>0</v>
          </cell>
          <cell r="BK190">
            <v>0</v>
          </cell>
        </row>
        <row r="191">
          <cell r="L191" t="str">
            <v>8111114.816037</v>
          </cell>
          <cell r="M191">
            <v>36842.5</v>
          </cell>
          <cell r="N191">
            <v>36842.5</v>
          </cell>
          <cell r="O191">
            <v>36842.5</v>
          </cell>
          <cell r="P191">
            <v>36842.5</v>
          </cell>
          <cell r="Q191">
            <v>36842.5</v>
          </cell>
          <cell r="R191">
            <v>36842.5</v>
          </cell>
          <cell r="S191">
            <v>36842.5</v>
          </cell>
          <cell r="T191">
            <v>36842.5</v>
          </cell>
          <cell r="U191">
            <v>36842.5</v>
          </cell>
          <cell r="V191">
            <v>36842.5</v>
          </cell>
          <cell r="W191">
            <v>36842.5</v>
          </cell>
          <cell r="X191">
            <v>36842.5</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v>36842.5</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L192" t="str">
            <v>8111116.801101.BASIC</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L193" t="str">
            <v>8111116.801101.BP</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L194" t="str">
            <v>8111116.801101.DA</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row>
        <row r="195">
          <cell r="L195" t="str">
            <v>8111116.801101.DASE</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row>
        <row r="196">
          <cell r="L196" t="str">
            <v>8111116.801101.HOUSE</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L197" t="str">
            <v>8111116.801101.LAUN</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L198" t="str">
            <v>8111116.801101.LEAV</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L199" t="str">
            <v>8111116.801101.OTH</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row>
        <row r="200">
          <cell r="L200" t="str">
            <v>8111116.801101.PF</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row>
        <row r="201">
          <cell r="L201" t="str">
            <v>8111116.801101.TEA</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row>
        <row r="202">
          <cell r="L202" t="str">
            <v>8111116.801101.SHIFT</v>
          </cell>
          <cell r="M202">
            <v>0</v>
          </cell>
          <cell r="N202">
            <v>0</v>
          </cell>
          <cell r="O202">
            <v>0</v>
          </cell>
          <cell r="P202">
            <v>0</v>
          </cell>
          <cell r="Q202">
            <v>0</v>
          </cell>
          <cell r="R202">
            <v>0</v>
          </cell>
          <cell r="S202">
            <v>0</v>
          </cell>
          <cell r="T202">
            <v>0</v>
          </cell>
          <cell r="U202">
            <v>0</v>
          </cell>
          <cell r="V202">
            <v>0</v>
          </cell>
          <cell r="W202">
            <v>0</v>
          </cell>
          <cell r="X202">
            <v>0</v>
          </cell>
          <cell r="Y202">
            <v>0</v>
          </cell>
          <cell r="Z202">
            <v>1110</v>
          </cell>
          <cell r="AA202">
            <v>2490</v>
          </cell>
          <cell r="AB202">
            <v>4310</v>
          </cell>
          <cell r="AC202">
            <v>7710</v>
          </cell>
          <cell r="AD202">
            <v>11530</v>
          </cell>
          <cell r="AE202">
            <v>18035</v>
          </cell>
          <cell r="AF202">
            <v>19670</v>
          </cell>
          <cell r="AG202">
            <v>22850</v>
          </cell>
          <cell r="AH202">
            <v>26620</v>
          </cell>
          <cell r="AI202">
            <v>0</v>
          </cell>
          <cell r="AJ202">
            <v>0</v>
          </cell>
          <cell r="AK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1110</v>
          </cell>
          <cell r="BA202">
            <v>1380</v>
          </cell>
          <cell r="BB202">
            <v>1820</v>
          </cell>
          <cell r="BC202">
            <v>3400</v>
          </cell>
          <cell r="BD202">
            <v>3820</v>
          </cell>
          <cell r="BE202">
            <v>6505</v>
          </cell>
          <cell r="BF202">
            <v>1635</v>
          </cell>
          <cell r="BG202">
            <v>3180</v>
          </cell>
          <cell r="BH202">
            <v>3770</v>
          </cell>
          <cell r="BI202">
            <v>-26620</v>
          </cell>
          <cell r="BJ202">
            <v>0</v>
          </cell>
          <cell r="BK202">
            <v>0</v>
          </cell>
        </row>
        <row r="203">
          <cell r="L203" t="str">
            <v>8111116.801101.OT</v>
          </cell>
          <cell r="M203">
            <v>0</v>
          </cell>
          <cell r="N203">
            <v>0</v>
          </cell>
          <cell r="O203">
            <v>0</v>
          </cell>
          <cell r="P203">
            <v>0</v>
          </cell>
          <cell r="Q203">
            <v>0</v>
          </cell>
          <cell r="R203">
            <v>0</v>
          </cell>
          <cell r="S203">
            <v>0</v>
          </cell>
          <cell r="T203">
            <v>0</v>
          </cell>
          <cell r="U203">
            <v>0</v>
          </cell>
          <cell r="V203">
            <v>0</v>
          </cell>
          <cell r="W203">
            <v>0</v>
          </cell>
          <cell r="X203">
            <v>0</v>
          </cell>
          <cell r="Y203">
            <v>3900</v>
          </cell>
          <cell r="Z203">
            <v>7920</v>
          </cell>
          <cell r="AA203">
            <v>7920</v>
          </cell>
          <cell r="AB203">
            <v>16125</v>
          </cell>
          <cell r="AC203">
            <v>51916</v>
          </cell>
          <cell r="AD203">
            <v>95240</v>
          </cell>
          <cell r="AE203">
            <v>217614</v>
          </cell>
          <cell r="AF203">
            <v>224315</v>
          </cell>
          <cell r="AG203">
            <v>272413</v>
          </cell>
          <cell r="AH203">
            <v>311096</v>
          </cell>
          <cell r="AI203">
            <v>0</v>
          </cell>
          <cell r="AJ203">
            <v>0</v>
          </cell>
          <cell r="AK203">
            <v>0</v>
          </cell>
          <cell r="AM203">
            <v>0</v>
          </cell>
          <cell r="AN203">
            <v>0</v>
          </cell>
          <cell r="AO203">
            <v>0</v>
          </cell>
          <cell r="AP203">
            <v>0</v>
          </cell>
          <cell r="AQ203">
            <v>0</v>
          </cell>
          <cell r="AR203">
            <v>0</v>
          </cell>
          <cell r="AS203">
            <v>0</v>
          </cell>
          <cell r="AT203">
            <v>0</v>
          </cell>
          <cell r="AU203">
            <v>0</v>
          </cell>
          <cell r="AV203">
            <v>0</v>
          </cell>
          <cell r="AW203">
            <v>0</v>
          </cell>
          <cell r="AX203">
            <v>0</v>
          </cell>
          <cell r="AY203">
            <v>3900</v>
          </cell>
          <cell r="AZ203">
            <v>4020</v>
          </cell>
          <cell r="BA203">
            <v>0</v>
          </cell>
          <cell r="BB203">
            <v>8205</v>
          </cell>
          <cell r="BC203">
            <v>35791</v>
          </cell>
          <cell r="BD203">
            <v>43324</v>
          </cell>
          <cell r="BE203">
            <v>122374</v>
          </cell>
          <cell r="BF203">
            <v>6701</v>
          </cell>
          <cell r="BG203">
            <v>48098</v>
          </cell>
          <cell r="BH203">
            <v>38683</v>
          </cell>
          <cell r="BI203">
            <v>-311096</v>
          </cell>
          <cell r="BJ203">
            <v>0</v>
          </cell>
          <cell r="BK203">
            <v>0</v>
          </cell>
        </row>
        <row r="204">
          <cell r="L204" t="str">
            <v>8111116.801101.WAGE</v>
          </cell>
          <cell r="M204">
            <v>0</v>
          </cell>
          <cell r="N204">
            <v>0</v>
          </cell>
          <cell r="O204">
            <v>0</v>
          </cell>
          <cell r="P204">
            <v>0</v>
          </cell>
          <cell r="Q204">
            <v>0</v>
          </cell>
          <cell r="R204">
            <v>0</v>
          </cell>
          <cell r="S204">
            <v>0</v>
          </cell>
          <cell r="T204">
            <v>0</v>
          </cell>
          <cell r="U204">
            <v>0</v>
          </cell>
          <cell r="V204">
            <v>0</v>
          </cell>
          <cell r="W204">
            <v>0</v>
          </cell>
          <cell r="X204">
            <v>0</v>
          </cell>
          <cell r="Y204">
            <v>0</v>
          </cell>
          <cell r="Z204">
            <v>16073</v>
          </cell>
          <cell r="AA204">
            <v>16073</v>
          </cell>
          <cell r="AB204">
            <v>53418</v>
          </cell>
          <cell r="AC204">
            <v>119567</v>
          </cell>
          <cell r="AD204">
            <v>298992</v>
          </cell>
          <cell r="AE204">
            <v>512762</v>
          </cell>
          <cell r="AF204">
            <v>512762</v>
          </cell>
          <cell r="AG204">
            <v>512762</v>
          </cell>
          <cell r="AH204">
            <v>517767</v>
          </cell>
          <cell r="AI204">
            <v>263744</v>
          </cell>
          <cell r="AJ204">
            <v>263744</v>
          </cell>
          <cell r="AK204">
            <v>23134.62</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16073</v>
          </cell>
          <cell r="BA204">
            <v>0</v>
          </cell>
          <cell r="BB204">
            <v>37345</v>
          </cell>
          <cell r="BC204">
            <v>66149</v>
          </cell>
          <cell r="BD204">
            <v>179425</v>
          </cell>
          <cell r="BE204">
            <v>213770</v>
          </cell>
          <cell r="BF204">
            <v>0</v>
          </cell>
          <cell r="BG204">
            <v>0</v>
          </cell>
          <cell r="BH204">
            <v>5005</v>
          </cell>
          <cell r="BI204">
            <v>-254023</v>
          </cell>
          <cell r="BJ204">
            <v>0</v>
          </cell>
          <cell r="BK204">
            <v>23134.62</v>
          </cell>
        </row>
        <row r="205">
          <cell r="L205" t="str">
            <v>8111116.801102.BASIC</v>
          </cell>
          <cell r="M205">
            <v>0</v>
          </cell>
          <cell r="N205">
            <v>0</v>
          </cell>
          <cell r="O205">
            <v>0</v>
          </cell>
          <cell r="P205">
            <v>0</v>
          </cell>
          <cell r="Q205">
            <v>0</v>
          </cell>
          <cell r="R205">
            <v>0</v>
          </cell>
          <cell r="S205">
            <v>0</v>
          </cell>
          <cell r="T205">
            <v>0</v>
          </cell>
          <cell r="U205">
            <v>0</v>
          </cell>
          <cell r="V205">
            <v>0</v>
          </cell>
          <cell r="W205">
            <v>0</v>
          </cell>
          <cell r="X205">
            <v>0</v>
          </cell>
          <cell r="Y205">
            <v>1330342</v>
          </cell>
          <cell r="Z205">
            <v>2648445</v>
          </cell>
          <cell r="AA205">
            <v>3969567</v>
          </cell>
          <cell r="AB205">
            <v>5284652</v>
          </cell>
          <cell r="AC205">
            <v>6594314</v>
          </cell>
          <cell r="AD205">
            <v>7903508</v>
          </cell>
          <cell r="AE205">
            <v>9163994</v>
          </cell>
          <cell r="AF205">
            <v>10483024</v>
          </cell>
          <cell r="AG205">
            <v>12002960</v>
          </cell>
          <cell r="AH205">
            <v>13319727</v>
          </cell>
          <cell r="AI205">
            <v>1932983</v>
          </cell>
          <cell r="AJ205">
            <v>2140105</v>
          </cell>
          <cell r="AK205">
            <v>243108</v>
          </cell>
          <cell r="AM205">
            <v>0</v>
          </cell>
          <cell r="AN205">
            <v>0</v>
          </cell>
          <cell r="AO205">
            <v>0</v>
          </cell>
          <cell r="AP205">
            <v>0</v>
          </cell>
          <cell r="AQ205">
            <v>0</v>
          </cell>
          <cell r="AR205">
            <v>0</v>
          </cell>
          <cell r="AS205">
            <v>0</v>
          </cell>
          <cell r="AT205">
            <v>0</v>
          </cell>
          <cell r="AU205">
            <v>0</v>
          </cell>
          <cell r="AV205">
            <v>0</v>
          </cell>
          <cell r="AW205">
            <v>0</v>
          </cell>
          <cell r="AX205">
            <v>0</v>
          </cell>
          <cell r="AY205">
            <v>1330342</v>
          </cell>
          <cell r="AZ205">
            <v>1318103</v>
          </cell>
          <cell r="BA205">
            <v>1321122</v>
          </cell>
          <cell r="BB205">
            <v>1315085</v>
          </cell>
          <cell r="BC205">
            <v>1309662</v>
          </cell>
          <cell r="BD205">
            <v>1309194</v>
          </cell>
          <cell r="BE205">
            <v>1260486</v>
          </cell>
          <cell r="BF205">
            <v>1319030</v>
          </cell>
          <cell r="BG205">
            <v>1519936</v>
          </cell>
          <cell r="BH205">
            <v>1316767</v>
          </cell>
          <cell r="BI205">
            <v>-11386744</v>
          </cell>
          <cell r="BJ205">
            <v>207122</v>
          </cell>
          <cell r="BK205">
            <v>243108</v>
          </cell>
        </row>
        <row r="206">
          <cell r="L206" t="str">
            <v>8111116.801102.DA</v>
          </cell>
          <cell r="M206">
            <v>0</v>
          </cell>
          <cell r="N206">
            <v>0</v>
          </cell>
          <cell r="O206">
            <v>0</v>
          </cell>
          <cell r="P206">
            <v>0</v>
          </cell>
          <cell r="Q206">
            <v>0</v>
          </cell>
          <cell r="R206">
            <v>0</v>
          </cell>
          <cell r="S206">
            <v>0</v>
          </cell>
          <cell r="T206">
            <v>0</v>
          </cell>
          <cell r="U206">
            <v>0</v>
          </cell>
          <cell r="V206">
            <v>0</v>
          </cell>
          <cell r="W206">
            <v>0</v>
          </cell>
          <cell r="X206">
            <v>0</v>
          </cell>
          <cell r="Y206">
            <v>243175</v>
          </cell>
          <cell r="Z206">
            <v>484575</v>
          </cell>
          <cell r="AA206">
            <v>724673</v>
          </cell>
          <cell r="AB206">
            <v>995065</v>
          </cell>
          <cell r="AC206">
            <v>1243565</v>
          </cell>
          <cell r="AD206">
            <v>1492065</v>
          </cell>
          <cell r="AE206">
            <v>1737015</v>
          </cell>
          <cell r="AF206">
            <v>1981965</v>
          </cell>
          <cell r="AG206">
            <v>2226915</v>
          </cell>
          <cell r="AH206">
            <v>2471865</v>
          </cell>
          <cell r="AI206">
            <v>676817</v>
          </cell>
          <cell r="AJ206">
            <v>754917</v>
          </cell>
          <cell r="AK206">
            <v>94075</v>
          </cell>
          <cell r="AM206">
            <v>0</v>
          </cell>
          <cell r="AN206">
            <v>0</v>
          </cell>
          <cell r="AO206">
            <v>0</v>
          </cell>
          <cell r="AP206">
            <v>0</v>
          </cell>
          <cell r="AQ206">
            <v>0</v>
          </cell>
          <cell r="AR206">
            <v>0</v>
          </cell>
          <cell r="AS206">
            <v>0</v>
          </cell>
          <cell r="AT206">
            <v>0</v>
          </cell>
          <cell r="AU206">
            <v>0</v>
          </cell>
          <cell r="AV206">
            <v>0</v>
          </cell>
          <cell r="AW206">
            <v>0</v>
          </cell>
          <cell r="AX206">
            <v>0</v>
          </cell>
          <cell r="AY206">
            <v>243175</v>
          </cell>
          <cell r="AZ206">
            <v>241400</v>
          </cell>
          <cell r="BA206">
            <v>240098</v>
          </cell>
          <cell r="BB206">
            <v>270392</v>
          </cell>
          <cell r="BC206">
            <v>248500</v>
          </cell>
          <cell r="BD206">
            <v>248500</v>
          </cell>
          <cell r="BE206">
            <v>244950</v>
          </cell>
          <cell r="BF206">
            <v>244950</v>
          </cell>
          <cell r="BG206">
            <v>244950</v>
          </cell>
          <cell r="BH206">
            <v>244950</v>
          </cell>
          <cell r="BI206">
            <v>-1795048</v>
          </cell>
          <cell r="BJ206">
            <v>78100</v>
          </cell>
          <cell r="BK206">
            <v>94075</v>
          </cell>
        </row>
        <row r="207">
          <cell r="L207" t="str">
            <v>8111116.801102.DASE</v>
          </cell>
          <cell r="M207">
            <v>0</v>
          </cell>
          <cell r="N207">
            <v>0</v>
          </cell>
          <cell r="O207">
            <v>0</v>
          </cell>
          <cell r="P207">
            <v>0</v>
          </cell>
          <cell r="Q207">
            <v>0</v>
          </cell>
          <cell r="R207">
            <v>0</v>
          </cell>
          <cell r="S207">
            <v>0</v>
          </cell>
          <cell r="T207">
            <v>0</v>
          </cell>
          <cell r="U207">
            <v>0</v>
          </cell>
          <cell r="V207">
            <v>0</v>
          </cell>
          <cell r="W207">
            <v>0</v>
          </cell>
          <cell r="X207">
            <v>0</v>
          </cell>
          <cell r="Y207">
            <v>159123</v>
          </cell>
          <cell r="Z207">
            <v>318246</v>
          </cell>
          <cell r="AA207">
            <v>477369</v>
          </cell>
          <cell r="AB207">
            <v>636492</v>
          </cell>
          <cell r="AC207">
            <v>795615</v>
          </cell>
          <cell r="AD207">
            <v>945413</v>
          </cell>
          <cell r="AE207">
            <v>1095211</v>
          </cell>
          <cell r="AF207">
            <v>1245009</v>
          </cell>
          <cell r="AG207">
            <v>1254438</v>
          </cell>
          <cell r="AH207">
            <v>1254438</v>
          </cell>
          <cell r="AI207">
            <v>171332</v>
          </cell>
          <cell r="AJ207">
            <v>171332</v>
          </cell>
          <cell r="AK207">
            <v>27218</v>
          </cell>
          <cell r="AM207">
            <v>0</v>
          </cell>
          <cell r="AN207">
            <v>0</v>
          </cell>
          <cell r="AO207">
            <v>0</v>
          </cell>
          <cell r="AP207">
            <v>0</v>
          </cell>
          <cell r="AQ207">
            <v>0</v>
          </cell>
          <cell r="AR207">
            <v>0</v>
          </cell>
          <cell r="AS207">
            <v>0</v>
          </cell>
          <cell r="AT207">
            <v>0</v>
          </cell>
          <cell r="AU207">
            <v>0</v>
          </cell>
          <cell r="AV207">
            <v>0</v>
          </cell>
          <cell r="AW207">
            <v>0</v>
          </cell>
          <cell r="AX207">
            <v>0</v>
          </cell>
          <cell r="AY207">
            <v>159123</v>
          </cell>
          <cell r="AZ207">
            <v>159123</v>
          </cell>
          <cell r="BA207">
            <v>159123</v>
          </cell>
          <cell r="BB207">
            <v>159123</v>
          </cell>
          <cell r="BC207">
            <v>159123</v>
          </cell>
          <cell r="BD207">
            <v>149798</v>
          </cell>
          <cell r="BE207">
            <v>149798</v>
          </cell>
          <cell r="BF207">
            <v>149798</v>
          </cell>
          <cell r="BG207">
            <v>9429</v>
          </cell>
          <cell r="BH207">
            <v>0</v>
          </cell>
          <cell r="BI207">
            <v>-1083106</v>
          </cell>
          <cell r="BJ207">
            <v>0</v>
          </cell>
          <cell r="BK207">
            <v>27218</v>
          </cell>
        </row>
        <row r="208">
          <cell r="L208" t="str">
            <v>8111116.801102.HOUSE</v>
          </cell>
          <cell r="M208">
            <v>0</v>
          </cell>
          <cell r="N208">
            <v>0</v>
          </cell>
          <cell r="O208">
            <v>0</v>
          </cell>
          <cell r="P208">
            <v>0</v>
          </cell>
          <cell r="Q208">
            <v>0</v>
          </cell>
          <cell r="R208">
            <v>0</v>
          </cell>
          <cell r="S208">
            <v>0</v>
          </cell>
          <cell r="T208">
            <v>0</v>
          </cell>
          <cell r="U208">
            <v>0</v>
          </cell>
          <cell r="V208">
            <v>0</v>
          </cell>
          <cell r="W208">
            <v>0</v>
          </cell>
          <cell r="X208">
            <v>0</v>
          </cell>
          <cell r="Y208">
            <v>77310</v>
          </cell>
          <cell r="Z208">
            <v>154040</v>
          </cell>
          <cell r="AA208">
            <v>230389</v>
          </cell>
          <cell r="AB208">
            <v>315612</v>
          </cell>
          <cell r="AC208">
            <v>394492</v>
          </cell>
          <cell r="AD208">
            <v>473372</v>
          </cell>
          <cell r="AE208">
            <v>550802</v>
          </cell>
          <cell r="AF208">
            <v>632392</v>
          </cell>
          <cell r="AG208">
            <v>710342</v>
          </cell>
          <cell r="AH208">
            <v>788292</v>
          </cell>
          <cell r="AI208">
            <v>223973</v>
          </cell>
          <cell r="AJ208">
            <v>250043</v>
          </cell>
          <cell r="AK208">
            <v>30660</v>
          </cell>
          <cell r="AM208">
            <v>0</v>
          </cell>
          <cell r="AN208">
            <v>0</v>
          </cell>
          <cell r="AO208">
            <v>0</v>
          </cell>
          <cell r="AP208">
            <v>0</v>
          </cell>
          <cell r="AQ208">
            <v>0</v>
          </cell>
          <cell r="AR208">
            <v>0</v>
          </cell>
          <cell r="AS208">
            <v>0</v>
          </cell>
          <cell r="AT208">
            <v>0</v>
          </cell>
          <cell r="AU208">
            <v>0</v>
          </cell>
          <cell r="AV208">
            <v>0</v>
          </cell>
          <cell r="AW208">
            <v>0</v>
          </cell>
          <cell r="AX208">
            <v>0</v>
          </cell>
          <cell r="AY208">
            <v>77310</v>
          </cell>
          <cell r="AZ208">
            <v>76730</v>
          </cell>
          <cell r="BA208">
            <v>76349</v>
          </cell>
          <cell r="BB208">
            <v>85223</v>
          </cell>
          <cell r="BC208">
            <v>78880</v>
          </cell>
          <cell r="BD208">
            <v>78880</v>
          </cell>
          <cell r="BE208">
            <v>77430</v>
          </cell>
          <cell r="BF208">
            <v>81590</v>
          </cell>
          <cell r="BG208">
            <v>77950</v>
          </cell>
          <cell r="BH208">
            <v>77950</v>
          </cell>
          <cell r="BI208">
            <v>-564319</v>
          </cell>
          <cell r="BJ208">
            <v>26070</v>
          </cell>
          <cell r="BK208">
            <v>30660</v>
          </cell>
        </row>
        <row r="209">
          <cell r="L209" t="str">
            <v>8111116.801102.LAUN</v>
          </cell>
          <cell r="M209">
            <v>0</v>
          </cell>
          <cell r="N209">
            <v>0</v>
          </cell>
          <cell r="O209">
            <v>0</v>
          </cell>
          <cell r="P209">
            <v>0</v>
          </cell>
          <cell r="Q209">
            <v>0</v>
          </cell>
          <cell r="R209">
            <v>0</v>
          </cell>
          <cell r="S209">
            <v>0</v>
          </cell>
          <cell r="T209">
            <v>0</v>
          </cell>
          <cell r="U209">
            <v>0</v>
          </cell>
          <cell r="V209">
            <v>0</v>
          </cell>
          <cell r="W209">
            <v>0</v>
          </cell>
          <cell r="X209">
            <v>0</v>
          </cell>
          <cell r="Y209">
            <v>49678</v>
          </cell>
          <cell r="Z209">
            <v>98993</v>
          </cell>
          <cell r="AA209">
            <v>148042</v>
          </cell>
          <cell r="AB209">
            <v>203293</v>
          </cell>
          <cell r="AC209">
            <v>254073</v>
          </cell>
          <cell r="AD209">
            <v>304853</v>
          </cell>
          <cell r="AE209">
            <v>354893</v>
          </cell>
          <cell r="AF209">
            <v>404933</v>
          </cell>
          <cell r="AG209">
            <v>454973</v>
          </cell>
          <cell r="AH209">
            <v>505013</v>
          </cell>
          <cell r="AI209">
            <v>138388</v>
          </cell>
          <cell r="AJ209">
            <v>154353</v>
          </cell>
          <cell r="AK209">
            <v>19228</v>
          </cell>
          <cell r="AM209">
            <v>0</v>
          </cell>
          <cell r="AN209">
            <v>0</v>
          </cell>
          <cell r="AO209">
            <v>0</v>
          </cell>
          <cell r="AP209">
            <v>0</v>
          </cell>
          <cell r="AQ209">
            <v>0</v>
          </cell>
          <cell r="AR209">
            <v>0</v>
          </cell>
          <cell r="AS209">
            <v>0</v>
          </cell>
          <cell r="AT209">
            <v>0</v>
          </cell>
          <cell r="AU209">
            <v>0</v>
          </cell>
          <cell r="AV209">
            <v>0</v>
          </cell>
          <cell r="AW209">
            <v>0</v>
          </cell>
          <cell r="AX209">
            <v>0</v>
          </cell>
          <cell r="AY209">
            <v>49678</v>
          </cell>
          <cell r="AZ209">
            <v>49315</v>
          </cell>
          <cell r="BA209">
            <v>49049</v>
          </cell>
          <cell r="BB209">
            <v>55251</v>
          </cell>
          <cell r="BC209">
            <v>50780</v>
          </cell>
          <cell r="BD209">
            <v>50780</v>
          </cell>
          <cell r="BE209">
            <v>50040</v>
          </cell>
          <cell r="BF209">
            <v>50040</v>
          </cell>
          <cell r="BG209">
            <v>50040</v>
          </cell>
          <cell r="BH209">
            <v>50040</v>
          </cell>
          <cell r="BI209">
            <v>-366625</v>
          </cell>
          <cell r="BJ209">
            <v>15965</v>
          </cell>
          <cell r="BK209">
            <v>19228</v>
          </cell>
        </row>
        <row r="210">
          <cell r="L210" t="str">
            <v>8111116.801102.LEAV</v>
          </cell>
          <cell r="M210">
            <v>0</v>
          </cell>
          <cell r="N210">
            <v>0</v>
          </cell>
          <cell r="O210">
            <v>0</v>
          </cell>
          <cell r="P210">
            <v>0</v>
          </cell>
          <cell r="Q210">
            <v>0</v>
          </cell>
          <cell r="R210">
            <v>0</v>
          </cell>
          <cell r="S210">
            <v>0</v>
          </cell>
          <cell r="T210">
            <v>0</v>
          </cell>
          <cell r="U210">
            <v>0</v>
          </cell>
          <cell r="V210">
            <v>0</v>
          </cell>
          <cell r="W210">
            <v>0</v>
          </cell>
          <cell r="X210">
            <v>0</v>
          </cell>
          <cell r="Y210">
            <v>85393</v>
          </cell>
          <cell r="Z210">
            <v>170786</v>
          </cell>
          <cell r="AA210">
            <v>256179</v>
          </cell>
          <cell r="AB210">
            <v>376573</v>
          </cell>
          <cell r="AC210">
            <v>461966</v>
          </cell>
          <cell r="AD210">
            <v>547359</v>
          </cell>
          <cell r="AE210">
            <v>632752</v>
          </cell>
          <cell r="AF210">
            <v>718145</v>
          </cell>
          <cell r="AG210">
            <v>803538</v>
          </cell>
          <cell r="AH210">
            <v>888931</v>
          </cell>
          <cell r="AI210">
            <v>74327</v>
          </cell>
          <cell r="AJ210">
            <v>146182</v>
          </cell>
          <cell r="AK210">
            <v>191282.92</v>
          </cell>
          <cell r="AM210">
            <v>0</v>
          </cell>
          <cell r="AN210">
            <v>0</v>
          </cell>
          <cell r="AO210">
            <v>0</v>
          </cell>
          <cell r="AP210">
            <v>0</v>
          </cell>
          <cell r="AQ210">
            <v>0</v>
          </cell>
          <cell r="AR210">
            <v>0</v>
          </cell>
          <cell r="AS210">
            <v>0</v>
          </cell>
          <cell r="AT210">
            <v>0</v>
          </cell>
          <cell r="AU210">
            <v>0</v>
          </cell>
          <cell r="AV210">
            <v>0</v>
          </cell>
          <cell r="AW210">
            <v>0</v>
          </cell>
          <cell r="AX210">
            <v>0</v>
          </cell>
          <cell r="AY210">
            <v>85393</v>
          </cell>
          <cell r="AZ210">
            <v>85393</v>
          </cell>
          <cell r="BA210">
            <v>85393</v>
          </cell>
          <cell r="BB210">
            <v>120394</v>
          </cell>
          <cell r="BC210">
            <v>85393</v>
          </cell>
          <cell r="BD210">
            <v>85393</v>
          </cell>
          <cell r="BE210">
            <v>85393</v>
          </cell>
          <cell r="BF210">
            <v>85393</v>
          </cell>
          <cell r="BG210">
            <v>85393</v>
          </cell>
          <cell r="BH210">
            <v>85393</v>
          </cell>
          <cell r="BI210">
            <v>-814604</v>
          </cell>
          <cell r="BJ210">
            <v>71855</v>
          </cell>
          <cell r="BK210">
            <v>191282.92</v>
          </cell>
        </row>
        <row r="211">
          <cell r="L211" t="str">
            <v>8111116.801102.OT</v>
          </cell>
          <cell r="M211">
            <v>0</v>
          </cell>
          <cell r="N211">
            <v>0</v>
          </cell>
          <cell r="O211">
            <v>0</v>
          </cell>
          <cell r="P211">
            <v>0</v>
          </cell>
          <cell r="Q211">
            <v>0</v>
          </cell>
          <cell r="R211">
            <v>0</v>
          </cell>
          <cell r="S211">
            <v>0</v>
          </cell>
          <cell r="T211">
            <v>0</v>
          </cell>
          <cell r="U211">
            <v>0</v>
          </cell>
          <cell r="V211">
            <v>0</v>
          </cell>
          <cell r="W211">
            <v>0</v>
          </cell>
          <cell r="X211">
            <v>0</v>
          </cell>
          <cell r="Y211">
            <v>102100</v>
          </cell>
          <cell r="Z211">
            <v>229260</v>
          </cell>
          <cell r="AA211">
            <v>404658</v>
          </cell>
          <cell r="AB211">
            <v>1263300</v>
          </cell>
          <cell r="AC211">
            <v>2275475</v>
          </cell>
          <cell r="AD211">
            <v>3411149</v>
          </cell>
          <cell r="AE211">
            <v>4270267</v>
          </cell>
          <cell r="AF211">
            <v>5051009</v>
          </cell>
          <cell r="AG211">
            <v>6004772</v>
          </cell>
          <cell r="AH211">
            <v>6576693</v>
          </cell>
          <cell r="AI211">
            <v>2051161</v>
          </cell>
          <cell r="AJ211">
            <v>2018063</v>
          </cell>
          <cell r="AK211">
            <v>39020</v>
          </cell>
          <cell r="AM211">
            <v>0</v>
          </cell>
          <cell r="AN211">
            <v>0</v>
          </cell>
          <cell r="AO211">
            <v>0</v>
          </cell>
          <cell r="AP211">
            <v>0</v>
          </cell>
          <cell r="AQ211">
            <v>0</v>
          </cell>
          <cell r="AR211">
            <v>0</v>
          </cell>
          <cell r="AS211">
            <v>0</v>
          </cell>
          <cell r="AT211">
            <v>0</v>
          </cell>
          <cell r="AU211">
            <v>0</v>
          </cell>
          <cell r="AV211">
            <v>0</v>
          </cell>
          <cell r="AW211">
            <v>0</v>
          </cell>
          <cell r="AX211">
            <v>0</v>
          </cell>
          <cell r="AY211">
            <v>102100</v>
          </cell>
          <cell r="AZ211">
            <v>127160</v>
          </cell>
          <cell r="BA211">
            <v>175398</v>
          </cell>
          <cell r="BB211">
            <v>858642</v>
          </cell>
          <cell r="BC211">
            <v>1012175</v>
          </cell>
          <cell r="BD211">
            <v>1135674</v>
          </cell>
          <cell r="BE211">
            <v>859118</v>
          </cell>
          <cell r="BF211">
            <v>780742</v>
          </cell>
          <cell r="BG211">
            <v>953763</v>
          </cell>
          <cell r="BH211">
            <v>571921</v>
          </cell>
          <cell r="BI211">
            <v>-4525532</v>
          </cell>
          <cell r="BJ211">
            <v>-33098</v>
          </cell>
          <cell r="BK211">
            <v>39020</v>
          </cell>
        </row>
        <row r="212">
          <cell r="L212" t="str">
            <v>8111116.801102.SHIFT</v>
          </cell>
          <cell r="M212">
            <v>0</v>
          </cell>
          <cell r="N212">
            <v>0</v>
          </cell>
          <cell r="O212">
            <v>0</v>
          </cell>
          <cell r="P212">
            <v>0</v>
          </cell>
          <cell r="Q212">
            <v>0</v>
          </cell>
          <cell r="R212">
            <v>0</v>
          </cell>
          <cell r="S212">
            <v>0</v>
          </cell>
          <cell r="T212">
            <v>0</v>
          </cell>
          <cell r="U212">
            <v>0</v>
          </cell>
          <cell r="V212">
            <v>0</v>
          </cell>
          <cell r="W212">
            <v>0</v>
          </cell>
          <cell r="X212">
            <v>0</v>
          </cell>
          <cell r="Y212">
            <v>42000</v>
          </cell>
          <cell r="Z212">
            <v>88020</v>
          </cell>
          <cell r="AA212">
            <v>153375</v>
          </cell>
          <cell r="AB212">
            <v>247940</v>
          </cell>
          <cell r="AC212">
            <v>373935</v>
          </cell>
          <cell r="AD212">
            <v>530040</v>
          </cell>
          <cell r="AE212">
            <v>681815</v>
          </cell>
          <cell r="AF212">
            <v>799105</v>
          </cell>
          <cell r="AG212">
            <v>938120</v>
          </cell>
          <cell r="AH212">
            <v>1035640</v>
          </cell>
          <cell r="AI212">
            <v>329370</v>
          </cell>
          <cell r="AJ212">
            <v>337940</v>
          </cell>
          <cell r="AK212">
            <v>18995</v>
          </cell>
          <cell r="AM212">
            <v>0</v>
          </cell>
          <cell r="AN212">
            <v>0</v>
          </cell>
          <cell r="AO212">
            <v>0</v>
          </cell>
          <cell r="AP212">
            <v>0</v>
          </cell>
          <cell r="AQ212">
            <v>0</v>
          </cell>
          <cell r="AR212">
            <v>0</v>
          </cell>
          <cell r="AS212">
            <v>0</v>
          </cell>
          <cell r="AT212">
            <v>0</v>
          </cell>
          <cell r="AU212">
            <v>0</v>
          </cell>
          <cell r="AV212">
            <v>0</v>
          </cell>
          <cell r="AW212">
            <v>0</v>
          </cell>
          <cell r="AX212">
            <v>0</v>
          </cell>
          <cell r="AY212">
            <v>42000</v>
          </cell>
          <cell r="AZ212">
            <v>46020</v>
          </cell>
          <cell r="BA212">
            <v>65355</v>
          </cell>
          <cell r="BB212">
            <v>94565</v>
          </cell>
          <cell r="BC212">
            <v>125995</v>
          </cell>
          <cell r="BD212">
            <v>156105</v>
          </cell>
          <cell r="BE212">
            <v>151775</v>
          </cell>
          <cell r="BF212">
            <v>117290</v>
          </cell>
          <cell r="BG212">
            <v>139015</v>
          </cell>
          <cell r="BH212">
            <v>97520</v>
          </cell>
          <cell r="BI212">
            <v>-706270</v>
          </cell>
          <cell r="BJ212">
            <v>8570</v>
          </cell>
          <cell r="BK212">
            <v>18995</v>
          </cell>
        </row>
        <row r="213">
          <cell r="L213" t="str">
            <v>8111116.801102.OTH</v>
          </cell>
          <cell r="M213">
            <v>0</v>
          </cell>
          <cell r="N213">
            <v>0</v>
          </cell>
          <cell r="O213">
            <v>0</v>
          </cell>
          <cell r="P213">
            <v>0</v>
          </cell>
          <cell r="Q213">
            <v>0</v>
          </cell>
          <cell r="R213">
            <v>0</v>
          </cell>
          <cell r="S213">
            <v>0</v>
          </cell>
          <cell r="T213">
            <v>0</v>
          </cell>
          <cell r="U213">
            <v>0</v>
          </cell>
          <cell r="V213">
            <v>0</v>
          </cell>
          <cell r="W213">
            <v>0</v>
          </cell>
          <cell r="X213">
            <v>0</v>
          </cell>
          <cell r="Y213">
            <v>10154</v>
          </cell>
          <cell r="Z213">
            <v>20308</v>
          </cell>
          <cell r="AA213">
            <v>37812</v>
          </cell>
          <cell r="AB213">
            <v>23820</v>
          </cell>
          <cell r="AC213">
            <v>39228</v>
          </cell>
          <cell r="AD213">
            <v>54636</v>
          </cell>
          <cell r="AE213">
            <v>69690</v>
          </cell>
          <cell r="AF213">
            <v>84744</v>
          </cell>
          <cell r="AG213">
            <v>99798</v>
          </cell>
          <cell r="AH213">
            <v>114852</v>
          </cell>
          <cell r="AI213">
            <v>45544</v>
          </cell>
          <cell r="AJ213">
            <v>50798</v>
          </cell>
          <cell r="AK213">
            <v>-16796</v>
          </cell>
          <cell r="AM213">
            <v>0</v>
          </cell>
          <cell r="AN213">
            <v>0</v>
          </cell>
          <cell r="AO213">
            <v>0</v>
          </cell>
          <cell r="AP213">
            <v>0</v>
          </cell>
          <cell r="AQ213">
            <v>0</v>
          </cell>
          <cell r="AR213">
            <v>0</v>
          </cell>
          <cell r="AS213">
            <v>0</v>
          </cell>
          <cell r="AT213">
            <v>0</v>
          </cell>
          <cell r="AU213">
            <v>0</v>
          </cell>
          <cell r="AV213">
            <v>0</v>
          </cell>
          <cell r="AW213">
            <v>0</v>
          </cell>
          <cell r="AX213">
            <v>0</v>
          </cell>
          <cell r="AY213">
            <v>10154</v>
          </cell>
          <cell r="AZ213">
            <v>10154</v>
          </cell>
          <cell r="BA213">
            <v>17504</v>
          </cell>
          <cell r="BB213">
            <v>-13992</v>
          </cell>
          <cell r="BC213">
            <v>15408</v>
          </cell>
          <cell r="BD213">
            <v>15408</v>
          </cell>
          <cell r="BE213">
            <v>15054</v>
          </cell>
          <cell r="BF213">
            <v>15054</v>
          </cell>
          <cell r="BG213">
            <v>15054</v>
          </cell>
          <cell r="BH213">
            <v>15054</v>
          </cell>
          <cell r="BI213">
            <v>-69308</v>
          </cell>
          <cell r="BJ213">
            <v>5254</v>
          </cell>
          <cell r="BK213">
            <v>-16796</v>
          </cell>
        </row>
        <row r="214">
          <cell r="L214" t="str">
            <v>8111116.801102.PF</v>
          </cell>
          <cell r="M214">
            <v>0</v>
          </cell>
          <cell r="N214">
            <v>0</v>
          </cell>
          <cell r="O214">
            <v>0</v>
          </cell>
          <cell r="P214">
            <v>0</v>
          </cell>
          <cell r="Q214">
            <v>0</v>
          </cell>
          <cell r="R214">
            <v>0</v>
          </cell>
          <cell r="S214">
            <v>0</v>
          </cell>
          <cell r="T214">
            <v>0</v>
          </cell>
          <cell r="U214">
            <v>0</v>
          </cell>
          <cell r="V214">
            <v>0</v>
          </cell>
          <cell r="W214">
            <v>0</v>
          </cell>
          <cell r="X214">
            <v>0</v>
          </cell>
          <cell r="Y214">
            <v>119358</v>
          </cell>
          <cell r="Z214">
            <v>254368</v>
          </cell>
          <cell r="AA214">
            <v>380452</v>
          </cell>
          <cell r="AB214">
            <v>504475</v>
          </cell>
          <cell r="AC214">
            <v>627991</v>
          </cell>
          <cell r="AD214">
            <v>751507</v>
          </cell>
          <cell r="AE214">
            <v>875023</v>
          </cell>
          <cell r="AF214">
            <v>1004386</v>
          </cell>
          <cell r="AG214">
            <v>1128307</v>
          </cell>
          <cell r="AH214">
            <v>1251256</v>
          </cell>
          <cell r="AI214">
            <v>135066</v>
          </cell>
          <cell r="AJ214">
            <v>147861</v>
          </cell>
          <cell r="AK214">
            <v>12795</v>
          </cell>
          <cell r="AM214">
            <v>0</v>
          </cell>
          <cell r="AN214">
            <v>0</v>
          </cell>
          <cell r="AO214">
            <v>0</v>
          </cell>
          <cell r="AP214">
            <v>0</v>
          </cell>
          <cell r="AQ214">
            <v>0</v>
          </cell>
          <cell r="AR214">
            <v>0</v>
          </cell>
          <cell r="AS214">
            <v>0</v>
          </cell>
          <cell r="AT214">
            <v>0</v>
          </cell>
          <cell r="AU214">
            <v>0</v>
          </cell>
          <cell r="AV214">
            <v>0</v>
          </cell>
          <cell r="AW214">
            <v>0</v>
          </cell>
          <cell r="AX214">
            <v>0</v>
          </cell>
          <cell r="AY214">
            <v>119358</v>
          </cell>
          <cell r="AZ214">
            <v>135010</v>
          </cell>
          <cell r="BA214">
            <v>126084</v>
          </cell>
          <cell r="BB214">
            <v>124023</v>
          </cell>
          <cell r="BC214">
            <v>123516</v>
          </cell>
          <cell r="BD214">
            <v>123516</v>
          </cell>
          <cell r="BE214">
            <v>123516</v>
          </cell>
          <cell r="BF214">
            <v>129363</v>
          </cell>
          <cell r="BG214">
            <v>123921</v>
          </cell>
          <cell r="BH214">
            <v>122949</v>
          </cell>
          <cell r="BI214">
            <v>-1116190</v>
          </cell>
          <cell r="BJ214">
            <v>12795</v>
          </cell>
          <cell r="BK214">
            <v>12795</v>
          </cell>
        </row>
        <row r="215">
          <cell r="L215" t="str">
            <v>8111116.801102.TEA</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row>
        <row r="216">
          <cell r="L216" t="str">
            <v>8111116.803301</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row>
        <row r="217">
          <cell r="L217" t="str">
            <v>8111116.803302</v>
          </cell>
          <cell r="M217">
            <v>0</v>
          </cell>
          <cell r="N217">
            <v>0</v>
          </cell>
          <cell r="O217">
            <v>0</v>
          </cell>
          <cell r="P217">
            <v>0</v>
          </cell>
          <cell r="Q217">
            <v>0</v>
          </cell>
          <cell r="R217">
            <v>0</v>
          </cell>
          <cell r="S217">
            <v>0</v>
          </cell>
          <cell r="T217">
            <v>0</v>
          </cell>
          <cell r="U217">
            <v>0</v>
          </cell>
          <cell r="V217">
            <v>0</v>
          </cell>
          <cell r="W217">
            <v>0</v>
          </cell>
          <cell r="X217">
            <v>0</v>
          </cell>
          <cell r="Y217">
            <v>241160</v>
          </cell>
          <cell r="Z217">
            <v>482320</v>
          </cell>
          <cell r="AA217">
            <v>723480</v>
          </cell>
          <cell r="AB217">
            <v>964640</v>
          </cell>
          <cell r="AC217">
            <v>1205800</v>
          </cell>
          <cell r="AD217">
            <v>1457729</v>
          </cell>
          <cell r="AE217">
            <v>3391741.54</v>
          </cell>
          <cell r="AF217">
            <v>3826780.54</v>
          </cell>
          <cell r="AG217">
            <v>4261819.54</v>
          </cell>
          <cell r="AH217">
            <v>12539571.539999999</v>
          </cell>
          <cell r="AI217">
            <v>0</v>
          </cell>
          <cell r="AJ217">
            <v>0</v>
          </cell>
          <cell r="AK217">
            <v>0</v>
          </cell>
          <cell r="AM217">
            <v>0</v>
          </cell>
          <cell r="AN217">
            <v>0</v>
          </cell>
          <cell r="AO217">
            <v>0</v>
          </cell>
          <cell r="AP217">
            <v>0</v>
          </cell>
          <cell r="AQ217">
            <v>0</v>
          </cell>
          <cell r="AR217">
            <v>0</v>
          </cell>
          <cell r="AS217">
            <v>0</v>
          </cell>
          <cell r="AT217">
            <v>0</v>
          </cell>
          <cell r="AU217">
            <v>0</v>
          </cell>
          <cell r="AV217">
            <v>0</v>
          </cell>
          <cell r="AW217">
            <v>0</v>
          </cell>
          <cell r="AX217">
            <v>0</v>
          </cell>
          <cell r="AY217">
            <v>241160</v>
          </cell>
          <cell r="AZ217">
            <v>241160</v>
          </cell>
          <cell r="BA217">
            <v>241160</v>
          </cell>
          <cell r="BB217">
            <v>241160</v>
          </cell>
          <cell r="BC217">
            <v>241160</v>
          </cell>
          <cell r="BD217">
            <v>251929</v>
          </cell>
          <cell r="BE217">
            <v>1934012.54</v>
          </cell>
          <cell r="BF217">
            <v>435039</v>
          </cell>
          <cell r="BG217">
            <v>435039</v>
          </cell>
          <cell r="BH217">
            <v>8277751.9999999991</v>
          </cell>
          <cell r="BI217">
            <v>-12539571.539999999</v>
          </cell>
          <cell r="BJ217">
            <v>0</v>
          </cell>
          <cell r="BK217">
            <v>0</v>
          </cell>
        </row>
        <row r="218">
          <cell r="L218" t="str">
            <v>8111116.803303</v>
          </cell>
          <cell r="M218">
            <v>0</v>
          </cell>
          <cell r="N218">
            <v>0</v>
          </cell>
          <cell r="O218">
            <v>0</v>
          </cell>
          <cell r="P218">
            <v>0</v>
          </cell>
          <cell r="Q218">
            <v>0</v>
          </cell>
          <cell r="R218">
            <v>0</v>
          </cell>
          <cell r="S218">
            <v>0</v>
          </cell>
          <cell r="T218">
            <v>0</v>
          </cell>
          <cell r="U218">
            <v>0</v>
          </cell>
          <cell r="V218">
            <v>0</v>
          </cell>
          <cell r="W218">
            <v>0</v>
          </cell>
          <cell r="X218">
            <v>0</v>
          </cell>
          <cell r="Y218">
            <v>231009</v>
          </cell>
          <cell r="Z218">
            <v>462018</v>
          </cell>
          <cell r="AA218">
            <v>693027</v>
          </cell>
          <cell r="AB218">
            <v>924036</v>
          </cell>
          <cell r="AC218">
            <v>1155045</v>
          </cell>
          <cell r="AD218">
            <v>1386054</v>
          </cell>
          <cell r="AE218">
            <v>1673149</v>
          </cell>
          <cell r="AF218">
            <v>1673149</v>
          </cell>
          <cell r="AG218">
            <v>2173149</v>
          </cell>
          <cell r="AH218">
            <v>2460244</v>
          </cell>
          <cell r="AI218">
            <v>0</v>
          </cell>
          <cell r="AJ218">
            <v>0</v>
          </cell>
          <cell r="AK218">
            <v>0</v>
          </cell>
          <cell r="AM218">
            <v>0</v>
          </cell>
          <cell r="AN218">
            <v>0</v>
          </cell>
          <cell r="AO218">
            <v>0</v>
          </cell>
          <cell r="AP218">
            <v>0</v>
          </cell>
          <cell r="AQ218">
            <v>0</v>
          </cell>
          <cell r="AR218">
            <v>0</v>
          </cell>
          <cell r="AS218">
            <v>0</v>
          </cell>
          <cell r="AT218">
            <v>0</v>
          </cell>
          <cell r="AU218">
            <v>0</v>
          </cell>
          <cell r="AV218">
            <v>0</v>
          </cell>
          <cell r="AW218">
            <v>0</v>
          </cell>
          <cell r="AX218">
            <v>0</v>
          </cell>
          <cell r="AY218">
            <v>231009</v>
          </cell>
          <cell r="AZ218">
            <v>231009</v>
          </cell>
          <cell r="BA218">
            <v>231009</v>
          </cell>
          <cell r="BB218">
            <v>231009</v>
          </cell>
          <cell r="BC218">
            <v>231009</v>
          </cell>
          <cell r="BD218">
            <v>231009</v>
          </cell>
          <cell r="BE218">
            <v>287095</v>
          </cell>
          <cell r="BF218">
            <v>0</v>
          </cell>
          <cell r="BG218">
            <v>500000</v>
          </cell>
          <cell r="BH218">
            <v>287095</v>
          </cell>
          <cell r="BI218">
            <v>-2460244</v>
          </cell>
          <cell r="BJ218">
            <v>0</v>
          </cell>
          <cell r="BK218">
            <v>0</v>
          </cell>
        </row>
        <row r="219">
          <cell r="L219" t="str">
            <v>8111116.803901</v>
          </cell>
          <cell r="M219">
            <v>0</v>
          </cell>
          <cell r="N219">
            <v>0</v>
          </cell>
          <cell r="O219">
            <v>0</v>
          </cell>
          <cell r="P219">
            <v>0</v>
          </cell>
          <cell r="Q219">
            <v>0</v>
          </cell>
          <cell r="R219">
            <v>0</v>
          </cell>
          <cell r="S219">
            <v>0</v>
          </cell>
          <cell r="T219">
            <v>0</v>
          </cell>
          <cell r="U219">
            <v>0</v>
          </cell>
          <cell r="V219">
            <v>0</v>
          </cell>
          <cell r="W219">
            <v>0</v>
          </cell>
          <cell r="X219">
            <v>0</v>
          </cell>
          <cell r="Y219">
            <v>94818.75</v>
          </cell>
          <cell r="Z219">
            <v>159374.75</v>
          </cell>
          <cell r="AA219">
            <v>255578.75</v>
          </cell>
          <cell r="AB219">
            <v>331520.25</v>
          </cell>
          <cell r="AC219">
            <v>406371.25</v>
          </cell>
          <cell r="AD219">
            <v>501222.25</v>
          </cell>
          <cell r="AE219">
            <v>591065.5</v>
          </cell>
          <cell r="AF219">
            <v>676678.5</v>
          </cell>
          <cell r="AG219">
            <v>1014667.5</v>
          </cell>
          <cell r="AH219">
            <v>1084894.5</v>
          </cell>
          <cell r="AI219">
            <v>139356</v>
          </cell>
          <cell r="AJ219">
            <v>150507</v>
          </cell>
          <cell r="AK219">
            <v>10172</v>
          </cell>
          <cell r="AM219">
            <v>0</v>
          </cell>
          <cell r="AN219">
            <v>0</v>
          </cell>
          <cell r="AO219">
            <v>0</v>
          </cell>
          <cell r="AP219">
            <v>0</v>
          </cell>
          <cell r="AQ219">
            <v>0</v>
          </cell>
          <cell r="AR219">
            <v>0</v>
          </cell>
          <cell r="AS219">
            <v>0</v>
          </cell>
          <cell r="AT219">
            <v>0</v>
          </cell>
          <cell r="AU219">
            <v>0</v>
          </cell>
          <cell r="AV219">
            <v>0</v>
          </cell>
          <cell r="AW219">
            <v>0</v>
          </cell>
          <cell r="AX219">
            <v>0</v>
          </cell>
          <cell r="AY219">
            <v>94818.75</v>
          </cell>
          <cell r="AZ219">
            <v>64556</v>
          </cell>
          <cell r="BA219">
            <v>96204</v>
          </cell>
          <cell r="BB219">
            <v>75941.5</v>
          </cell>
          <cell r="BC219">
            <v>74851</v>
          </cell>
          <cell r="BD219">
            <v>94851</v>
          </cell>
          <cell r="BE219">
            <v>89843.25</v>
          </cell>
          <cell r="BF219">
            <v>85613</v>
          </cell>
          <cell r="BG219">
            <v>337989</v>
          </cell>
          <cell r="BH219">
            <v>70227</v>
          </cell>
          <cell r="BI219">
            <v>-945538.5</v>
          </cell>
          <cell r="BJ219">
            <v>11151</v>
          </cell>
          <cell r="BK219">
            <v>10172</v>
          </cell>
        </row>
        <row r="220">
          <cell r="L220" t="str">
            <v>8111116.803902</v>
          </cell>
          <cell r="M220">
            <v>0</v>
          </cell>
          <cell r="N220">
            <v>0</v>
          </cell>
          <cell r="O220">
            <v>0</v>
          </cell>
          <cell r="P220">
            <v>0</v>
          </cell>
          <cell r="Q220">
            <v>0</v>
          </cell>
          <cell r="R220">
            <v>0</v>
          </cell>
          <cell r="S220">
            <v>0</v>
          </cell>
          <cell r="T220">
            <v>0</v>
          </cell>
          <cell r="U220">
            <v>0</v>
          </cell>
          <cell r="V220">
            <v>0</v>
          </cell>
          <cell r="W220">
            <v>0</v>
          </cell>
          <cell r="X220">
            <v>0</v>
          </cell>
          <cell r="Y220">
            <v>96216</v>
          </cell>
          <cell r="Z220">
            <v>189180</v>
          </cell>
          <cell r="AA220">
            <v>282144</v>
          </cell>
          <cell r="AB220">
            <v>375108</v>
          </cell>
          <cell r="AC220">
            <v>471657</v>
          </cell>
          <cell r="AD220">
            <v>569500</v>
          </cell>
          <cell r="AE220">
            <v>657600</v>
          </cell>
          <cell r="AF220">
            <v>735960</v>
          </cell>
          <cell r="AG220">
            <v>816379.7</v>
          </cell>
          <cell r="AH220">
            <v>911944.7</v>
          </cell>
          <cell r="AI220">
            <v>239028</v>
          </cell>
          <cell r="AJ220">
            <v>264740</v>
          </cell>
          <cell r="AK220">
            <v>305601</v>
          </cell>
          <cell r="AM220">
            <v>0</v>
          </cell>
          <cell r="AN220">
            <v>0</v>
          </cell>
          <cell r="AO220">
            <v>0</v>
          </cell>
          <cell r="AP220">
            <v>0</v>
          </cell>
          <cell r="AQ220">
            <v>0</v>
          </cell>
          <cell r="AR220">
            <v>0</v>
          </cell>
          <cell r="AS220">
            <v>0</v>
          </cell>
          <cell r="AT220">
            <v>0</v>
          </cell>
          <cell r="AU220">
            <v>0</v>
          </cell>
          <cell r="AV220">
            <v>0</v>
          </cell>
          <cell r="AW220">
            <v>0</v>
          </cell>
          <cell r="AX220">
            <v>0</v>
          </cell>
          <cell r="AY220">
            <v>96216</v>
          </cell>
          <cell r="AZ220">
            <v>92964</v>
          </cell>
          <cell r="BA220">
            <v>92964</v>
          </cell>
          <cell r="BB220">
            <v>92964</v>
          </cell>
          <cell r="BC220">
            <v>96549</v>
          </cell>
          <cell r="BD220">
            <v>97843</v>
          </cell>
          <cell r="BE220">
            <v>88100</v>
          </cell>
          <cell r="BF220">
            <v>78360</v>
          </cell>
          <cell r="BG220">
            <v>80419.699999999953</v>
          </cell>
          <cell r="BH220">
            <v>95565</v>
          </cell>
          <cell r="BI220">
            <v>-672916.7</v>
          </cell>
          <cell r="BJ220">
            <v>25712</v>
          </cell>
          <cell r="BK220">
            <v>305601</v>
          </cell>
        </row>
        <row r="221">
          <cell r="L221" t="str">
            <v>8111116.803903</v>
          </cell>
          <cell r="M221">
            <v>0</v>
          </cell>
          <cell r="N221">
            <v>0</v>
          </cell>
          <cell r="O221">
            <v>0</v>
          </cell>
          <cell r="P221">
            <v>0</v>
          </cell>
          <cell r="Q221">
            <v>0</v>
          </cell>
          <cell r="R221">
            <v>0</v>
          </cell>
          <cell r="S221">
            <v>0</v>
          </cell>
          <cell r="T221">
            <v>0</v>
          </cell>
          <cell r="U221">
            <v>0</v>
          </cell>
          <cell r="V221">
            <v>0</v>
          </cell>
          <cell r="W221">
            <v>0</v>
          </cell>
          <cell r="X221">
            <v>0</v>
          </cell>
          <cell r="Y221">
            <v>33536.300000000003</v>
          </cell>
          <cell r="Z221">
            <v>190179.3</v>
          </cell>
          <cell r="AA221">
            <v>249880.3</v>
          </cell>
          <cell r="AB221">
            <v>303875.3</v>
          </cell>
          <cell r="AC221">
            <v>398576.3</v>
          </cell>
          <cell r="AD221">
            <v>451648.3</v>
          </cell>
          <cell r="AE221">
            <v>521483.3</v>
          </cell>
          <cell r="AF221">
            <v>588657.30000000005</v>
          </cell>
          <cell r="AG221">
            <v>636104.30000000005</v>
          </cell>
          <cell r="AH221">
            <v>640931.30000000005</v>
          </cell>
          <cell r="AI221">
            <v>101536</v>
          </cell>
          <cell r="AJ221">
            <v>105741</v>
          </cell>
          <cell r="AK221">
            <v>4422</v>
          </cell>
          <cell r="AM221">
            <v>0</v>
          </cell>
          <cell r="AN221">
            <v>0</v>
          </cell>
          <cell r="AO221">
            <v>0</v>
          </cell>
          <cell r="AP221">
            <v>0</v>
          </cell>
          <cell r="AQ221">
            <v>0</v>
          </cell>
          <cell r="AR221">
            <v>0</v>
          </cell>
          <cell r="AS221">
            <v>0</v>
          </cell>
          <cell r="AT221">
            <v>0</v>
          </cell>
          <cell r="AU221">
            <v>0</v>
          </cell>
          <cell r="AV221">
            <v>0</v>
          </cell>
          <cell r="AW221">
            <v>0</v>
          </cell>
          <cell r="AX221">
            <v>0</v>
          </cell>
          <cell r="AY221">
            <v>33536.300000000003</v>
          </cell>
          <cell r="AZ221">
            <v>156643</v>
          </cell>
          <cell r="BA221">
            <v>59701</v>
          </cell>
          <cell r="BB221">
            <v>53995</v>
          </cell>
          <cell r="BC221">
            <v>94701</v>
          </cell>
          <cell r="BD221">
            <v>53072</v>
          </cell>
          <cell r="BE221">
            <v>69835</v>
          </cell>
          <cell r="BF221">
            <v>67174.000000000058</v>
          </cell>
          <cell r="BG221">
            <v>47447</v>
          </cell>
          <cell r="BH221">
            <v>4827</v>
          </cell>
          <cell r="BI221">
            <v>-539395.30000000005</v>
          </cell>
          <cell r="BJ221">
            <v>4205</v>
          </cell>
          <cell r="BK221">
            <v>4422</v>
          </cell>
        </row>
        <row r="222">
          <cell r="L222" t="str">
            <v>8111116.803904</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L223" t="str">
            <v>8111116.803905</v>
          </cell>
          <cell r="M223">
            <v>0</v>
          </cell>
          <cell r="N223">
            <v>0</v>
          </cell>
          <cell r="O223">
            <v>0</v>
          </cell>
          <cell r="P223">
            <v>0</v>
          </cell>
          <cell r="Q223">
            <v>0</v>
          </cell>
          <cell r="R223">
            <v>0</v>
          </cell>
          <cell r="S223">
            <v>0</v>
          </cell>
          <cell r="T223">
            <v>0</v>
          </cell>
          <cell r="U223">
            <v>0</v>
          </cell>
          <cell r="V223">
            <v>0</v>
          </cell>
          <cell r="W223">
            <v>0</v>
          </cell>
          <cell r="X223">
            <v>0</v>
          </cell>
          <cell r="Y223">
            <v>226650</v>
          </cell>
          <cell r="Z223">
            <v>451650</v>
          </cell>
          <cell r="AA223">
            <v>675440</v>
          </cell>
          <cell r="AB223">
            <v>927990</v>
          </cell>
          <cell r="AC223">
            <v>1160190</v>
          </cell>
          <cell r="AD223">
            <v>1392390</v>
          </cell>
          <cell r="AE223">
            <v>1620690</v>
          </cell>
          <cell r="AF223">
            <v>1848990</v>
          </cell>
          <cell r="AG223">
            <v>2077290</v>
          </cell>
          <cell r="AH223">
            <v>2305590</v>
          </cell>
          <cell r="AI223">
            <v>635754</v>
          </cell>
          <cell r="AJ223">
            <v>708954</v>
          </cell>
          <cell r="AK223">
            <v>88050</v>
          </cell>
          <cell r="AM223">
            <v>0</v>
          </cell>
          <cell r="AN223">
            <v>0</v>
          </cell>
          <cell r="AO223">
            <v>0</v>
          </cell>
          <cell r="AP223">
            <v>0</v>
          </cell>
          <cell r="AQ223">
            <v>0</v>
          </cell>
          <cell r="AR223">
            <v>0</v>
          </cell>
          <cell r="AS223">
            <v>0</v>
          </cell>
          <cell r="AT223">
            <v>0</v>
          </cell>
          <cell r="AU223">
            <v>0</v>
          </cell>
          <cell r="AV223">
            <v>0</v>
          </cell>
          <cell r="AW223">
            <v>0</v>
          </cell>
          <cell r="AX223">
            <v>0</v>
          </cell>
          <cell r="AY223">
            <v>226650</v>
          </cell>
          <cell r="AZ223">
            <v>225000</v>
          </cell>
          <cell r="BA223">
            <v>223790</v>
          </cell>
          <cell r="BB223">
            <v>252550</v>
          </cell>
          <cell r="BC223">
            <v>232200</v>
          </cell>
          <cell r="BD223">
            <v>232200</v>
          </cell>
          <cell r="BE223">
            <v>228300</v>
          </cell>
          <cell r="BF223">
            <v>228300</v>
          </cell>
          <cell r="BG223">
            <v>228300</v>
          </cell>
          <cell r="BH223">
            <v>228300</v>
          </cell>
          <cell r="BI223">
            <v>-1669836</v>
          </cell>
          <cell r="BJ223">
            <v>73200</v>
          </cell>
          <cell r="BK223">
            <v>88050</v>
          </cell>
        </row>
        <row r="224">
          <cell r="L224" t="str">
            <v>8111116.803906</v>
          </cell>
          <cell r="M224">
            <v>0</v>
          </cell>
          <cell r="N224">
            <v>0</v>
          </cell>
          <cell r="O224">
            <v>0</v>
          </cell>
          <cell r="P224">
            <v>0</v>
          </cell>
          <cell r="Q224">
            <v>0</v>
          </cell>
          <cell r="R224">
            <v>0</v>
          </cell>
          <cell r="S224">
            <v>0</v>
          </cell>
          <cell r="T224">
            <v>0</v>
          </cell>
          <cell r="U224">
            <v>0</v>
          </cell>
          <cell r="V224">
            <v>0</v>
          </cell>
          <cell r="W224">
            <v>0</v>
          </cell>
          <cell r="X224">
            <v>0</v>
          </cell>
          <cell r="Y224">
            <v>0</v>
          </cell>
          <cell r="Z224">
            <v>1010</v>
          </cell>
          <cell r="AA224">
            <v>1010</v>
          </cell>
          <cell r="AB224">
            <v>1010</v>
          </cell>
          <cell r="AC224">
            <v>-2049</v>
          </cell>
          <cell r="AD224">
            <v>-2616</v>
          </cell>
          <cell r="AE224">
            <v>-1963</v>
          </cell>
          <cell r="AF224">
            <v>-788</v>
          </cell>
          <cell r="AG224">
            <v>-788</v>
          </cell>
          <cell r="AH224">
            <v>-788</v>
          </cell>
          <cell r="AI224">
            <v>784</v>
          </cell>
          <cell r="AJ224">
            <v>2744</v>
          </cell>
          <cell r="AK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1010</v>
          </cell>
          <cell r="BA224">
            <v>0</v>
          </cell>
          <cell r="BB224">
            <v>0</v>
          </cell>
          <cell r="BC224">
            <v>-3059</v>
          </cell>
          <cell r="BD224">
            <v>-567</v>
          </cell>
          <cell r="BE224">
            <v>653</v>
          </cell>
          <cell r="BF224">
            <v>1175</v>
          </cell>
          <cell r="BG224">
            <v>0</v>
          </cell>
          <cell r="BH224">
            <v>0</v>
          </cell>
          <cell r="BI224">
            <v>1572</v>
          </cell>
          <cell r="BJ224">
            <v>1960</v>
          </cell>
          <cell r="BK224">
            <v>0</v>
          </cell>
        </row>
        <row r="225">
          <cell r="L225" t="str">
            <v>8111116.804201</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11600</v>
          </cell>
          <cell r="AC225">
            <v>11600</v>
          </cell>
          <cell r="AD225">
            <v>11600</v>
          </cell>
          <cell r="AE225">
            <v>11600</v>
          </cell>
          <cell r="AF225">
            <v>11600</v>
          </cell>
          <cell r="AG225">
            <v>11600</v>
          </cell>
          <cell r="AH225">
            <v>109850</v>
          </cell>
          <cell r="AI225">
            <v>24200</v>
          </cell>
          <cell r="AJ225">
            <v>24200</v>
          </cell>
          <cell r="AK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11600</v>
          </cell>
          <cell r="BC225">
            <v>0</v>
          </cell>
          <cell r="BD225">
            <v>0</v>
          </cell>
          <cell r="BE225">
            <v>0</v>
          </cell>
          <cell r="BF225">
            <v>0</v>
          </cell>
          <cell r="BG225">
            <v>0</v>
          </cell>
          <cell r="BH225">
            <v>98250</v>
          </cell>
          <cell r="BI225">
            <v>-85650</v>
          </cell>
          <cell r="BJ225">
            <v>0</v>
          </cell>
          <cell r="BK225">
            <v>0</v>
          </cell>
        </row>
        <row r="226">
          <cell r="L226" t="str">
            <v>8111116.805102</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268300</v>
          </cell>
          <cell r="AD226">
            <v>492680</v>
          </cell>
          <cell r="AE226">
            <v>633320</v>
          </cell>
          <cell r="AF226">
            <v>633320</v>
          </cell>
          <cell r="AG226">
            <v>943494.77</v>
          </cell>
          <cell r="AH226">
            <v>1055214.77</v>
          </cell>
          <cell r="AI226">
            <v>424661</v>
          </cell>
          <cell r="AJ226">
            <v>424661</v>
          </cell>
          <cell r="AK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268300</v>
          </cell>
          <cell r="BD226">
            <v>224380</v>
          </cell>
          <cell r="BE226">
            <v>140640</v>
          </cell>
          <cell r="BF226">
            <v>0</v>
          </cell>
          <cell r="BG226">
            <v>310174.77</v>
          </cell>
          <cell r="BH226">
            <v>111720</v>
          </cell>
          <cell r="BI226">
            <v>-630553.77</v>
          </cell>
          <cell r="BJ226">
            <v>0</v>
          </cell>
          <cell r="BK226">
            <v>0</v>
          </cell>
        </row>
        <row r="227">
          <cell r="L227" t="str">
            <v>8111116.809902</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11250</v>
          </cell>
          <cell r="AD227">
            <v>35425</v>
          </cell>
          <cell r="AE227">
            <v>41725</v>
          </cell>
          <cell r="AF227">
            <v>41725</v>
          </cell>
          <cell r="AG227">
            <v>189375</v>
          </cell>
          <cell r="AH227">
            <v>189375</v>
          </cell>
          <cell r="AI227">
            <v>30800</v>
          </cell>
          <cell r="AJ227">
            <v>30800</v>
          </cell>
          <cell r="AK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11250</v>
          </cell>
          <cell r="BD227">
            <v>24175</v>
          </cell>
          <cell r="BE227">
            <v>6300</v>
          </cell>
          <cell r="BF227">
            <v>0</v>
          </cell>
          <cell r="BG227">
            <v>147650</v>
          </cell>
          <cell r="BH227">
            <v>0</v>
          </cell>
          <cell r="BI227">
            <v>-158575</v>
          </cell>
          <cell r="BJ227">
            <v>0</v>
          </cell>
          <cell r="BK227">
            <v>0</v>
          </cell>
        </row>
        <row r="228">
          <cell r="L228" t="str">
            <v>8111116.803907</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L229" t="str">
            <v>8111116.804301</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553000</v>
          </cell>
          <cell r="AD229">
            <v>1100715</v>
          </cell>
          <cell r="AE229">
            <v>1102498</v>
          </cell>
          <cell r="AF229">
            <v>1102498</v>
          </cell>
          <cell r="AG229">
            <v>1102498</v>
          </cell>
          <cell r="AH229">
            <v>1102498</v>
          </cell>
          <cell r="AI229">
            <v>266228</v>
          </cell>
          <cell r="AJ229">
            <v>266228</v>
          </cell>
          <cell r="AK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553000</v>
          </cell>
          <cell r="BD229">
            <v>547715</v>
          </cell>
          <cell r="BE229">
            <v>1783</v>
          </cell>
          <cell r="BF229">
            <v>0</v>
          </cell>
          <cell r="BG229">
            <v>0</v>
          </cell>
          <cell r="BH229">
            <v>0</v>
          </cell>
          <cell r="BI229">
            <v>-836270</v>
          </cell>
          <cell r="BJ229">
            <v>0</v>
          </cell>
          <cell r="BK229">
            <v>0</v>
          </cell>
        </row>
        <row r="230">
          <cell r="L230" t="str">
            <v>8111116.808401.OTHER</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L231" t="str">
            <v>8111116.814201.CAUST</v>
          </cell>
          <cell r="M231">
            <v>0</v>
          </cell>
          <cell r="N231">
            <v>0</v>
          </cell>
          <cell r="O231">
            <v>0</v>
          </cell>
          <cell r="P231">
            <v>0</v>
          </cell>
          <cell r="Q231">
            <v>0</v>
          </cell>
          <cell r="R231">
            <v>0</v>
          </cell>
          <cell r="S231">
            <v>0</v>
          </cell>
          <cell r="T231">
            <v>0</v>
          </cell>
          <cell r="U231">
            <v>0</v>
          </cell>
          <cell r="V231">
            <v>0</v>
          </cell>
          <cell r="W231">
            <v>0</v>
          </cell>
          <cell r="X231">
            <v>0</v>
          </cell>
          <cell r="Y231">
            <v>116995.3</v>
          </cell>
          <cell r="Z231">
            <v>335175.74</v>
          </cell>
          <cell r="AA231">
            <v>673000.44</v>
          </cell>
          <cell r="AB231">
            <v>1217939.25</v>
          </cell>
          <cell r="AC231">
            <v>1872875.88</v>
          </cell>
          <cell r="AD231">
            <v>2606861.19</v>
          </cell>
          <cell r="AE231">
            <v>3307705.88</v>
          </cell>
          <cell r="AF231">
            <v>3799773.99</v>
          </cell>
          <cell r="AG231">
            <v>4376117.51</v>
          </cell>
          <cell r="AH231">
            <v>4710144.63</v>
          </cell>
          <cell r="AI231">
            <v>98033.17</v>
          </cell>
          <cell r="AJ231">
            <v>98033.17</v>
          </cell>
          <cell r="AK231">
            <v>0</v>
          </cell>
          <cell r="AM231">
            <v>0</v>
          </cell>
          <cell r="AN231">
            <v>0</v>
          </cell>
          <cell r="AO231">
            <v>0</v>
          </cell>
          <cell r="AP231">
            <v>0</v>
          </cell>
          <cell r="AQ231">
            <v>0</v>
          </cell>
          <cell r="AR231">
            <v>0</v>
          </cell>
          <cell r="AS231">
            <v>0</v>
          </cell>
          <cell r="AT231">
            <v>0</v>
          </cell>
          <cell r="AU231">
            <v>0</v>
          </cell>
          <cell r="AV231">
            <v>0</v>
          </cell>
          <cell r="AW231">
            <v>0</v>
          </cell>
          <cell r="AX231">
            <v>0</v>
          </cell>
          <cell r="AY231">
            <v>116995.3</v>
          </cell>
          <cell r="AZ231">
            <v>218180.44</v>
          </cell>
          <cell r="BA231">
            <v>337824.69999999995</v>
          </cell>
          <cell r="BB231">
            <v>544938.81000000006</v>
          </cell>
          <cell r="BC231">
            <v>654936.62999999989</v>
          </cell>
          <cell r="BD231">
            <v>733985.31</v>
          </cell>
          <cell r="BE231">
            <v>700844.69</v>
          </cell>
          <cell r="BF231">
            <v>492068.11000000034</v>
          </cell>
          <cell r="BG231">
            <v>576343.51999999955</v>
          </cell>
          <cell r="BH231">
            <v>334027.12000000011</v>
          </cell>
          <cell r="BI231">
            <v>-4612111.46</v>
          </cell>
          <cell r="BJ231">
            <v>0</v>
          </cell>
          <cell r="BK231">
            <v>0</v>
          </cell>
        </row>
        <row r="232">
          <cell r="L232" t="str">
            <v>8111116.814201.ELECT</v>
          </cell>
          <cell r="M232">
            <v>0</v>
          </cell>
          <cell r="N232">
            <v>0</v>
          </cell>
          <cell r="O232">
            <v>0</v>
          </cell>
          <cell r="P232">
            <v>0</v>
          </cell>
          <cell r="Q232">
            <v>0</v>
          </cell>
          <cell r="R232">
            <v>0</v>
          </cell>
          <cell r="S232">
            <v>0</v>
          </cell>
          <cell r="T232">
            <v>0</v>
          </cell>
          <cell r="U232">
            <v>0</v>
          </cell>
          <cell r="V232">
            <v>0</v>
          </cell>
          <cell r="W232">
            <v>0</v>
          </cell>
          <cell r="X232">
            <v>0</v>
          </cell>
          <cell r="Y232">
            <v>523811.45</v>
          </cell>
          <cell r="Z232">
            <v>771629.65</v>
          </cell>
          <cell r="AA232">
            <v>1330213.6499999999</v>
          </cell>
          <cell r="AB232">
            <v>1942726.85</v>
          </cell>
          <cell r="AC232">
            <v>2673887.35</v>
          </cell>
          <cell r="AD232">
            <v>3441811.35</v>
          </cell>
          <cell r="AE232">
            <v>4380963.9400000004</v>
          </cell>
          <cell r="AF232">
            <v>5323060.9400000004</v>
          </cell>
          <cell r="AG232">
            <v>6336535.5800000001</v>
          </cell>
          <cell r="AH232">
            <v>7204110.2800000003</v>
          </cell>
          <cell r="AI232">
            <v>7031054.5099999998</v>
          </cell>
          <cell r="AJ232">
            <v>7031054.5099999998</v>
          </cell>
          <cell r="AK232">
            <v>358213.5</v>
          </cell>
          <cell r="AM232">
            <v>0</v>
          </cell>
          <cell r="AN232">
            <v>0</v>
          </cell>
          <cell r="AO232">
            <v>0</v>
          </cell>
          <cell r="AP232">
            <v>0</v>
          </cell>
          <cell r="AQ232">
            <v>0</v>
          </cell>
          <cell r="AR232">
            <v>0</v>
          </cell>
          <cell r="AS232">
            <v>0</v>
          </cell>
          <cell r="AT232">
            <v>0</v>
          </cell>
          <cell r="AU232">
            <v>0</v>
          </cell>
          <cell r="AV232">
            <v>0</v>
          </cell>
          <cell r="AW232">
            <v>0</v>
          </cell>
          <cell r="AX232">
            <v>0</v>
          </cell>
          <cell r="AY232">
            <v>523811.45</v>
          </cell>
          <cell r="AZ232">
            <v>247818.2</v>
          </cell>
          <cell r="BA232">
            <v>558583.99999999988</v>
          </cell>
          <cell r="BB232">
            <v>612513.20000000019</v>
          </cell>
          <cell r="BC232">
            <v>731160.5</v>
          </cell>
          <cell r="BD232">
            <v>767924</v>
          </cell>
          <cell r="BE232">
            <v>939152.59000000032</v>
          </cell>
          <cell r="BF232">
            <v>942097</v>
          </cell>
          <cell r="BG232">
            <v>1013474.6399999997</v>
          </cell>
          <cell r="BH232">
            <v>867574.7</v>
          </cell>
          <cell r="BI232">
            <v>-173055.77000000048</v>
          </cell>
          <cell r="BJ232">
            <v>0</v>
          </cell>
          <cell r="BK232">
            <v>358213.5</v>
          </cell>
        </row>
        <row r="233">
          <cell r="L233" t="str">
            <v>8111116.814201.INK</v>
          </cell>
          <cell r="M233">
            <v>0</v>
          </cell>
          <cell r="N233">
            <v>0</v>
          </cell>
          <cell r="O233">
            <v>0</v>
          </cell>
          <cell r="P233">
            <v>0</v>
          </cell>
          <cell r="Q233">
            <v>0</v>
          </cell>
          <cell r="R233">
            <v>0</v>
          </cell>
          <cell r="S233">
            <v>0</v>
          </cell>
          <cell r="T233">
            <v>0</v>
          </cell>
          <cell r="U233">
            <v>0</v>
          </cell>
          <cell r="V233">
            <v>0</v>
          </cell>
          <cell r="W233">
            <v>0</v>
          </cell>
          <cell r="X233">
            <v>0</v>
          </cell>
          <cell r="Y233">
            <v>66027.12</v>
          </cell>
          <cell r="Z233">
            <v>88442.18</v>
          </cell>
          <cell r="AA233">
            <v>277708.65999999997</v>
          </cell>
          <cell r="AB233">
            <v>475840.14</v>
          </cell>
          <cell r="AC233">
            <v>854128.05</v>
          </cell>
          <cell r="AD233">
            <v>1304353.53</v>
          </cell>
          <cell r="AE233">
            <v>1417218.93</v>
          </cell>
          <cell r="AF233">
            <v>1690355.18</v>
          </cell>
          <cell r="AG233">
            <v>1872192.96</v>
          </cell>
          <cell r="AH233">
            <v>2020344.64</v>
          </cell>
          <cell r="AI233">
            <v>142016.24</v>
          </cell>
          <cell r="AJ233">
            <v>142016.24</v>
          </cell>
          <cell r="AK233">
            <v>0</v>
          </cell>
          <cell r="AM233">
            <v>0</v>
          </cell>
          <cell r="AN233">
            <v>0</v>
          </cell>
          <cell r="AO233">
            <v>0</v>
          </cell>
          <cell r="AP233">
            <v>0</v>
          </cell>
          <cell r="AQ233">
            <v>0</v>
          </cell>
          <cell r="AR233">
            <v>0</v>
          </cell>
          <cell r="AS233">
            <v>0</v>
          </cell>
          <cell r="AT233">
            <v>0</v>
          </cell>
          <cell r="AU233">
            <v>0</v>
          </cell>
          <cell r="AV233">
            <v>0</v>
          </cell>
          <cell r="AW233">
            <v>0</v>
          </cell>
          <cell r="AX233">
            <v>0</v>
          </cell>
          <cell r="AY233">
            <v>66027.12</v>
          </cell>
          <cell r="AZ233">
            <v>22415.059999999998</v>
          </cell>
          <cell r="BA233">
            <v>189266.47999999998</v>
          </cell>
          <cell r="BB233">
            <v>198131.48000000004</v>
          </cell>
          <cell r="BC233">
            <v>378287.91000000003</v>
          </cell>
          <cell r="BD233">
            <v>450225.48</v>
          </cell>
          <cell r="BE233">
            <v>112865.39999999991</v>
          </cell>
          <cell r="BF233">
            <v>273136.25</v>
          </cell>
          <cell r="BG233">
            <v>181837.78000000003</v>
          </cell>
          <cell r="BH233">
            <v>148151.67999999993</v>
          </cell>
          <cell r="BI233">
            <v>-1878328.4</v>
          </cell>
          <cell r="BJ233">
            <v>0</v>
          </cell>
          <cell r="BK233">
            <v>0</v>
          </cell>
        </row>
        <row r="234">
          <cell r="L234" t="str">
            <v>8111116.814201.LUBE</v>
          </cell>
          <cell r="M234">
            <v>0</v>
          </cell>
          <cell r="N234">
            <v>0</v>
          </cell>
          <cell r="O234">
            <v>0</v>
          </cell>
          <cell r="P234">
            <v>0</v>
          </cell>
          <cell r="Q234">
            <v>0</v>
          </cell>
          <cell r="R234">
            <v>0</v>
          </cell>
          <cell r="S234">
            <v>0</v>
          </cell>
          <cell r="T234">
            <v>0</v>
          </cell>
          <cell r="U234">
            <v>0</v>
          </cell>
          <cell r="V234">
            <v>0</v>
          </cell>
          <cell r="W234">
            <v>0</v>
          </cell>
          <cell r="X234">
            <v>0</v>
          </cell>
          <cell r="Y234">
            <v>125636.24</v>
          </cell>
          <cell r="Z234">
            <v>359456.84</v>
          </cell>
          <cell r="AA234">
            <v>536184.4</v>
          </cell>
          <cell r="AB234">
            <v>809868.97</v>
          </cell>
          <cell r="AC234">
            <v>1148899.01</v>
          </cell>
          <cell r="AD234">
            <v>1597864.5</v>
          </cell>
          <cell r="AE234">
            <v>1811246.34</v>
          </cell>
          <cell r="AF234">
            <v>2166359.67</v>
          </cell>
          <cell r="AG234">
            <v>2545338.02</v>
          </cell>
          <cell r="AH234">
            <v>2791972.7</v>
          </cell>
          <cell r="AI234">
            <v>562758.01</v>
          </cell>
          <cell r="AJ234">
            <v>562758.01</v>
          </cell>
          <cell r="AK234">
            <v>129555</v>
          </cell>
          <cell r="AM234">
            <v>0</v>
          </cell>
          <cell r="AN234">
            <v>0</v>
          </cell>
          <cell r="AO234">
            <v>0</v>
          </cell>
          <cell r="AP234">
            <v>0</v>
          </cell>
          <cell r="AQ234">
            <v>0</v>
          </cell>
          <cell r="AR234">
            <v>0</v>
          </cell>
          <cell r="AS234">
            <v>0</v>
          </cell>
          <cell r="AT234">
            <v>0</v>
          </cell>
          <cell r="AU234">
            <v>0</v>
          </cell>
          <cell r="AV234">
            <v>0</v>
          </cell>
          <cell r="AW234">
            <v>0</v>
          </cell>
          <cell r="AX234">
            <v>0</v>
          </cell>
          <cell r="AY234">
            <v>125636.24</v>
          </cell>
          <cell r="AZ234">
            <v>233820.60000000003</v>
          </cell>
          <cell r="BA234">
            <v>176727.56</v>
          </cell>
          <cell r="BB234">
            <v>273684.56999999995</v>
          </cell>
          <cell r="BC234">
            <v>339030.04000000004</v>
          </cell>
          <cell r="BD234">
            <v>448965.49</v>
          </cell>
          <cell r="BE234">
            <v>213381.84000000008</v>
          </cell>
          <cell r="BF234">
            <v>355113.32999999984</v>
          </cell>
          <cell r="BG234">
            <v>378978.35000000009</v>
          </cell>
          <cell r="BH234">
            <v>246634.68000000017</v>
          </cell>
          <cell r="BI234">
            <v>-2229214.6900000004</v>
          </cell>
          <cell r="BJ234">
            <v>0</v>
          </cell>
          <cell r="BK234">
            <v>129555</v>
          </cell>
        </row>
        <row r="235">
          <cell r="L235" t="str">
            <v>8111116.814201.CHEM</v>
          </cell>
          <cell r="M235">
            <v>0</v>
          </cell>
          <cell r="N235">
            <v>0</v>
          </cell>
          <cell r="O235">
            <v>0</v>
          </cell>
          <cell r="P235">
            <v>0</v>
          </cell>
          <cell r="Q235">
            <v>0</v>
          </cell>
          <cell r="R235">
            <v>0</v>
          </cell>
          <cell r="S235">
            <v>0</v>
          </cell>
          <cell r="T235">
            <v>0</v>
          </cell>
          <cell r="U235">
            <v>0</v>
          </cell>
          <cell r="V235">
            <v>0</v>
          </cell>
          <cell r="W235">
            <v>0</v>
          </cell>
          <cell r="X235">
            <v>0</v>
          </cell>
          <cell r="Y235">
            <v>165216.53</v>
          </cell>
          <cell r="Z235">
            <v>343061.55</v>
          </cell>
          <cell r="AA235">
            <v>722036.74</v>
          </cell>
          <cell r="AB235">
            <v>1485197.23</v>
          </cell>
          <cell r="AC235">
            <v>2068769.21</v>
          </cell>
          <cell r="AD235">
            <v>3645539.46</v>
          </cell>
          <cell r="AE235">
            <v>4132421.72</v>
          </cell>
          <cell r="AF235">
            <v>4828172.6399999997</v>
          </cell>
          <cell r="AG235">
            <v>5327526.5199999996</v>
          </cell>
          <cell r="AH235">
            <v>5663242.79</v>
          </cell>
          <cell r="AI235">
            <v>329467.03000000003</v>
          </cell>
          <cell r="AJ235">
            <v>352639.28</v>
          </cell>
          <cell r="AK235">
            <v>260235.5</v>
          </cell>
          <cell r="AM235">
            <v>0</v>
          </cell>
          <cell r="AN235">
            <v>0</v>
          </cell>
          <cell r="AO235">
            <v>0</v>
          </cell>
          <cell r="AP235">
            <v>0</v>
          </cell>
          <cell r="AQ235">
            <v>0</v>
          </cell>
          <cell r="AR235">
            <v>0</v>
          </cell>
          <cell r="AS235">
            <v>0</v>
          </cell>
          <cell r="AT235">
            <v>0</v>
          </cell>
          <cell r="AU235">
            <v>0</v>
          </cell>
          <cell r="AV235">
            <v>0</v>
          </cell>
          <cell r="AW235">
            <v>0</v>
          </cell>
          <cell r="AX235">
            <v>0</v>
          </cell>
          <cell r="AY235">
            <v>165216.53</v>
          </cell>
          <cell r="AZ235">
            <v>177845.02</v>
          </cell>
          <cell r="BA235">
            <v>378975.19</v>
          </cell>
          <cell r="BB235">
            <v>763160.49</v>
          </cell>
          <cell r="BC235">
            <v>583571.98</v>
          </cell>
          <cell r="BD235">
            <v>1576770.25</v>
          </cell>
          <cell r="BE235">
            <v>486882.26000000024</v>
          </cell>
          <cell r="BF235">
            <v>695750.91999999946</v>
          </cell>
          <cell r="BG235">
            <v>499353.87999999989</v>
          </cell>
          <cell r="BH235">
            <v>335716.27000000048</v>
          </cell>
          <cell r="BI235">
            <v>-5333775.76</v>
          </cell>
          <cell r="BJ235">
            <v>23172.25</v>
          </cell>
          <cell r="BK235">
            <v>260235.5</v>
          </cell>
        </row>
        <row r="236">
          <cell r="L236" t="str">
            <v>8111116.814201.OTHER</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L237" t="str">
            <v>8111116.814201.CONSU</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L238" t="str">
            <v>8111116.814601</v>
          </cell>
          <cell r="M238">
            <v>0</v>
          </cell>
          <cell r="N238">
            <v>0</v>
          </cell>
          <cell r="O238">
            <v>0</v>
          </cell>
          <cell r="P238">
            <v>0</v>
          </cell>
          <cell r="Q238">
            <v>0</v>
          </cell>
          <cell r="R238">
            <v>0</v>
          </cell>
          <cell r="S238">
            <v>0</v>
          </cell>
          <cell r="T238">
            <v>0</v>
          </cell>
          <cell r="U238">
            <v>0</v>
          </cell>
          <cell r="V238">
            <v>0</v>
          </cell>
          <cell r="W238">
            <v>0</v>
          </cell>
          <cell r="X238">
            <v>0</v>
          </cell>
          <cell r="Y238">
            <v>139322.92000000001</v>
          </cell>
          <cell r="Z238">
            <v>157120.94</v>
          </cell>
          <cell r="AA238">
            <v>196545.01</v>
          </cell>
          <cell r="AB238">
            <v>224959.24</v>
          </cell>
          <cell r="AC238">
            <v>246710.12</v>
          </cell>
          <cell r="AD238">
            <v>296388.39</v>
          </cell>
          <cell r="AE238">
            <v>347206.55</v>
          </cell>
          <cell r="AF238">
            <v>413248.34</v>
          </cell>
          <cell r="AG238">
            <v>440095.93</v>
          </cell>
          <cell r="AH238">
            <v>459460</v>
          </cell>
          <cell r="AI238">
            <v>67477</v>
          </cell>
          <cell r="AJ238">
            <v>104086.62</v>
          </cell>
          <cell r="AK238">
            <v>-2244</v>
          </cell>
          <cell r="AM238">
            <v>0</v>
          </cell>
          <cell r="AN238">
            <v>0</v>
          </cell>
          <cell r="AO238">
            <v>0</v>
          </cell>
          <cell r="AP238">
            <v>0</v>
          </cell>
          <cell r="AQ238">
            <v>0</v>
          </cell>
          <cell r="AR238">
            <v>0</v>
          </cell>
          <cell r="AS238">
            <v>0</v>
          </cell>
          <cell r="AT238">
            <v>0</v>
          </cell>
          <cell r="AU238">
            <v>0</v>
          </cell>
          <cell r="AV238">
            <v>0</v>
          </cell>
          <cell r="AW238">
            <v>0</v>
          </cell>
          <cell r="AX238">
            <v>0</v>
          </cell>
          <cell r="AY238">
            <v>139322.92000000001</v>
          </cell>
          <cell r="AZ238">
            <v>17798.01999999999</v>
          </cell>
          <cell r="BA238">
            <v>39424.070000000007</v>
          </cell>
          <cell r="BB238">
            <v>28414.229999999981</v>
          </cell>
          <cell r="BC238">
            <v>21750.880000000005</v>
          </cell>
          <cell r="BD238">
            <v>49678.270000000019</v>
          </cell>
          <cell r="BE238">
            <v>50818.159999999974</v>
          </cell>
          <cell r="BF238">
            <v>66041.790000000037</v>
          </cell>
          <cell r="BG238">
            <v>26847.589999999967</v>
          </cell>
          <cell r="BH238">
            <v>19364.070000000007</v>
          </cell>
          <cell r="BI238">
            <v>-391983</v>
          </cell>
          <cell r="BJ238">
            <v>36609.619999999995</v>
          </cell>
          <cell r="BK238">
            <v>-2244</v>
          </cell>
        </row>
        <row r="239">
          <cell r="L239" t="str">
            <v>8111116.805201</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550</v>
          </cell>
          <cell r="AB239">
            <v>550</v>
          </cell>
          <cell r="AC239">
            <v>550</v>
          </cell>
          <cell r="AD239">
            <v>550</v>
          </cell>
          <cell r="AE239">
            <v>7169.3</v>
          </cell>
          <cell r="AF239">
            <v>7769.3</v>
          </cell>
          <cell r="AG239">
            <v>7769.3</v>
          </cell>
          <cell r="AH239">
            <v>7769.3</v>
          </cell>
          <cell r="AI239">
            <v>7769.3</v>
          </cell>
          <cell r="AJ239">
            <v>7769.3</v>
          </cell>
          <cell r="AK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550</v>
          </cell>
          <cell r="BB239">
            <v>0</v>
          </cell>
          <cell r="BC239">
            <v>0</v>
          </cell>
          <cell r="BD239">
            <v>0</v>
          </cell>
          <cell r="BE239">
            <v>6619.3</v>
          </cell>
          <cell r="BF239">
            <v>600</v>
          </cell>
          <cell r="BG239">
            <v>0</v>
          </cell>
          <cell r="BH239">
            <v>0</v>
          </cell>
          <cell r="BI239">
            <v>0</v>
          </cell>
          <cell r="BJ239">
            <v>0</v>
          </cell>
          <cell r="BK239">
            <v>0</v>
          </cell>
        </row>
        <row r="240">
          <cell r="L240" t="str">
            <v>8111116.821001</v>
          </cell>
          <cell r="M240">
            <v>0</v>
          </cell>
          <cell r="N240">
            <v>0</v>
          </cell>
          <cell r="O240">
            <v>0</v>
          </cell>
          <cell r="P240">
            <v>0</v>
          </cell>
          <cell r="Q240">
            <v>0</v>
          </cell>
          <cell r="R240">
            <v>0</v>
          </cell>
          <cell r="S240">
            <v>0</v>
          </cell>
          <cell r="T240">
            <v>0</v>
          </cell>
          <cell r="U240">
            <v>0</v>
          </cell>
          <cell r="V240">
            <v>0</v>
          </cell>
          <cell r="W240">
            <v>0</v>
          </cell>
          <cell r="X240">
            <v>0</v>
          </cell>
          <cell r="Y240">
            <v>122284</v>
          </cell>
          <cell r="Z240">
            <v>233935</v>
          </cell>
          <cell r="AA240">
            <v>345586</v>
          </cell>
          <cell r="AB240">
            <v>457237</v>
          </cell>
          <cell r="AC240">
            <v>568888</v>
          </cell>
          <cell r="AD240">
            <v>680539</v>
          </cell>
          <cell r="AE240">
            <v>792190</v>
          </cell>
          <cell r="AF240">
            <v>903841</v>
          </cell>
          <cell r="AG240">
            <v>1015492</v>
          </cell>
          <cell r="AH240">
            <v>1127143</v>
          </cell>
          <cell r="AI240">
            <v>8065200</v>
          </cell>
          <cell r="AJ240">
            <v>9084782.8699999992</v>
          </cell>
          <cell r="AK240">
            <v>0</v>
          </cell>
          <cell r="AM240">
            <v>0</v>
          </cell>
          <cell r="AN240">
            <v>0</v>
          </cell>
          <cell r="AO240">
            <v>0</v>
          </cell>
          <cell r="AP240">
            <v>0</v>
          </cell>
          <cell r="AQ240">
            <v>0</v>
          </cell>
          <cell r="AR240">
            <v>0</v>
          </cell>
          <cell r="AS240">
            <v>0</v>
          </cell>
          <cell r="AT240">
            <v>0</v>
          </cell>
          <cell r="AU240">
            <v>0</v>
          </cell>
          <cell r="AV240">
            <v>0</v>
          </cell>
          <cell r="AW240">
            <v>0</v>
          </cell>
          <cell r="AX240">
            <v>0</v>
          </cell>
          <cell r="AY240">
            <v>122284</v>
          </cell>
          <cell r="AZ240">
            <v>111651</v>
          </cell>
          <cell r="BA240">
            <v>111651</v>
          </cell>
          <cell r="BB240">
            <v>111651</v>
          </cell>
          <cell r="BC240">
            <v>111651</v>
          </cell>
          <cell r="BD240">
            <v>111651</v>
          </cell>
          <cell r="BE240">
            <v>111651</v>
          </cell>
          <cell r="BF240">
            <v>111651</v>
          </cell>
          <cell r="BG240">
            <v>111651</v>
          </cell>
          <cell r="BH240">
            <v>111651</v>
          </cell>
          <cell r="BI240">
            <v>6938057</v>
          </cell>
          <cell r="BJ240">
            <v>1019582.8699999992</v>
          </cell>
          <cell r="BK240">
            <v>0</v>
          </cell>
        </row>
        <row r="241">
          <cell r="L241" t="str">
            <v>8111116.816003</v>
          </cell>
          <cell r="M241">
            <v>0</v>
          </cell>
          <cell r="N241">
            <v>0</v>
          </cell>
          <cell r="O241">
            <v>0</v>
          </cell>
          <cell r="P241">
            <v>0</v>
          </cell>
          <cell r="Q241">
            <v>0</v>
          </cell>
          <cell r="R241">
            <v>0</v>
          </cell>
          <cell r="S241">
            <v>0</v>
          </cell>
          <cell r="T241">
            <v>0</v>
          </cell>
          <cell r="U241">
            <v>0</v>
          </cell>
          <cell r="V241">
            <v>0</v>
          </cell>
          <cell r="W241">
            <v>0</v>
          </cell>
          <cell r="X241">
            <v>0</v>
          </cell>
          <cell r="Y241">
            <v>15891.62</v>
          </cell>
          <cell r="Z241">
            <v>17399.12</v>
          </cell>
          <cell r="AA241">
            <v>33479.120000000003</v>
          </cell>
          <cell r="AB241">
            <v>204941.63</v>
          </cell>
          <cell r="AC241">
            <v>207895.62</v>
          </cell>
          <cell r="AD241">
            <v>293017.88</v>
          </cell>
          <cell r="AE241">
            <v>380537.88</v>
          </cell>
          <cell r="AF241">
            <v>380537.88</v>
          </cell>
          <cell r="AG241">
            <v>404254.22</v>
          </cell>
          <cell r="AH241">
            <v>411651.32</v>
          </cell>
          <cell r="AI241">
            <v>0</v>
          </cell>
          <cell r="AJ241">
            <v>0</v>
          </cell>
          <cell r="AK241">
            <v>0</v>
          </cell>
          <cell r="AM241">
            <v>0</v>
          </cell>
          <cell r="AN241">
            <v>0</v>
          </cell>
          <cell r="AO241">
            <v>0</v>
          </cell>
          <cell r="AP241">
            <v>0</v>
          </cell>
          <cell r="AQ241">
            <v>0</v>
          </cell>
          <cell r="AR241">
            <v>0</v>
          </cell>
          <cell r="AS241">
            <v>0</v>
          </cell>
          <cell r="AT241">
            <v>0</v>
          </cell>
          <cell r="AU241">
            <v>0</v>
          </cell>
          <cell r="AV241">
            <v>0</v>
          </cell>
          <cell r="AW241">
            <v>0</v>
          </cell>
          <cell r="AX241">
            <v>0</v>
          </cell>
          <cell r="AY241">
            <v>15891.62</v>
          </cell>
          <cell r="AZ241">
            <v>1507.4999999999982</v>
          </cell>
          <cell r="BA241">
            <v>16080.000000000004</v>
          </cell>
          <cell r="BB241">
            <v>171462.51</v>
          </cell>
          <cell r="BC241">
            <v>2953.9899999999907</v>
          </cell>
          <cell r="BD241">
            <v>85122.260000000009</v>
          </cell>
          <cell r="BE241">
            <v>87520</v>
          </cell>
          <cell r="BF241">
            <v>0</v>
          </cell>
          <cell r="BG241">
            <v>23716.339999999967</v>
          </cell>
          <cell r="BH241">
            <v>7397.1000000000349</v>
          </cell>
          <cell r="BI241">
            <v>-411651.32</v>
          </cell>
          <cell r="BJ241">
            <v>0</v>
          </cell>
          <cell r="BK241">
            <v>0</v>
          </cell>
        </row>
        <row r="242">
          <cell r="L242" t="str">
            <v>8111116.816004</v>
          </cell>
          <cell r="M242">
            <v>0</v>
          </cell>
          <cell r="N242">
            <v>0</v>
          </cell>
          <cell r="O242">
            <v>0</v>
          </cell>
          <cell r="P242">
            <v>0</v>
          </cell>
          <cell r="Q242">
            <v>0</v>
          </cell>
          <cell r="R242">
            <v>0</v>
          </cell>
          <cell r="S242">
            <v>0</v>
          </cell>
          <cell r="T242">
            <v>0</v>
          </cell>
          <cell r="U242">
            <v>0</v>
          </cell>
          <cell r="V242">
            <v>0</v>
          </cell>
          <cell r="W242">
            <v>0</v>
          </cell>
          <cell r="X242">
            <v>0</v>
          </cell>
          <cell r="Y242">
            <v>366023.75</v>
          </cell>
          <cell r="Z242">
            <v>523728.09</v>
          </cell>
          <cell r="AA242">
            <v>530648.49</v>
          </cell>
          <cell r="AB242">
            <v>668015.86</v>
          </cell>
          <cell r="AC242">
            <v>818194.84</v>
          </cell>
          <cell r="AD242">
            <v>890169.95</v>
          </cell>
          <cell r="AE242">
            <v>778948.81</v>
          </cell>
          <cell r="AF242">
            <v>896012.3</v>
          </cell>
          <cell r="AG242">
            <v>1638354.28</v>
          </cell>
          <cell r="AH242">
            <v>1661029.29</v>
          </cell>
          <cell r="AI242">
            <v>240399.06</v>
          </cell>
          <cell r="AJ242">
            <v>240399.06</v>
          </cell>
          <cell r="AK242">
            <v>40661.22</v>
          </cell>
          <cell r="AM242">
            <v>0</v>
          </cell>
          <cell r="AN242">
            <v>0</v>
          </cell>
          <cell r="AO242">
            <v>0</v>
          </cell>
          <cell r="AP242">
            <v>0</v>
          </cell>
          <cell r="AQ242">
            <v>0</v>
          </cell>
          <cell r="AR242">
            <v>0</v>
          </cell>
          <cell r="AS242">
            <v>0</v>
          </cell>
          <cell r="AT242">
            <v>0</v>
          </cell>
          <cell r="AU242">
            <v>0</v>
          </cell>
          <cell r="AV242">
            <v>0</v>
          </cell>
          <cell r="AW242">
            <v>0</v>
          </cell>
          <cell r="AX242">
            <v>0</v>
          </cell>
          <cell r="AY242">
            <v>366023.75</v>
          </cell>
          <cell r="AZ242">
            <v>157704.34000000003</v>
          </cell>
          <cell r="BA242">
            <v>6920.3999999999651</v>
          </cell>
          <cell r="BB242">
            <v>137367.37</v>
          </cell>
          <cell r="BC242">
            <v>150178.97999999998</v>
          </cell>
          <cell r="BD242">
            <v>71975.109999999986</v>
          </cell>
          <cell r="BE242">
            <v>-111221.1399999999</v>
          </cell>
          <cell r="BF242">
            <v>117063.48999999999</v>
          </cell>
          <cell r="BG242">
            <v>742341.98</v>
          </cell>
          <cell r="BH242">
            <v>22675.010000000009</v>
          </cell>
          <cell r="BI242">
            <v>-1420630.23</v>
          </cell>
          <cell r="BJ242">
            <v>0</v>
          </cell>
          <cell r="BK242">
            <v>40661.22</v>
          </cell>
        </row>
        <row r="243">
          <cell r="L243" t="str">
            <v>8111116.816006</v>
          </cell>
          <cell r="M243">
            <v>0</v>
          </cell>
          <cell r="N243">
            <v>0</v>
          </cell>
          <cell r="O243">
            <v>0</v>
          </cell>
          <cell r="P243">
            <v>0</v>
          </cell>
          <cell r="Q243">
            <v>0</v>
          </cell>
          <cell r="R243">
            <v>0</v>
          </cell>
          <cell r="S243">
            <v>0</v>
          </cell>
          <cell r="T243">
            <v>0</v>
          </cell>
          <cell r="U243">
            <v>0</v>
          </cell>
          <cell r="V243">
            <v>0</v>
          </cell>
          <cell r="W243">
            <v>0</v>
          </cell>
          <cell r="X243">
            <v>0</v>
          </cell>
          <cell r="Y243">
            <v>4354.51</v>
          </cell>
          <cell r="Z243">
            <v>4354.51</v>
          </cell>
          <cell r="AA243">
            <v>299308.34999999998</v>
          </cell>
          <cell r="AB243">
            <v>299308.34999999998</v>
          </cell>
          <cell r="AC243">
            <v>305732.09999999998</v>
          </cell>
          <cell r="AD243">
            <v>305732.09999999998</v>
          </cell>
          <cell r="AE243">
            <v>308202.82</v>
          </cell>
          <cell r="AF243">
            <v>314352.34999999998</v>
          </cell>
          <cell r="AG243">
            <v>319567.69</v>
          </cell>
          <cell r="AH243">
            <v>320355.84000000003</v>
          </cell>
          <cell r="AI243">
            <v>0</v>
          </cell>
          <cell r="AJ243">
            <v>0</v>
          </cell>
          <cell r="AK243">
            <v>0</v>
          </cell>
          <cell r="AM243">
            <v>0</v>
          </cell>
          <cell r="AN243">
            <v>0</v>
          </cell>
          <cell r="AO243">
            <v>0</v>
          </cell>
          <cell r="AP243">
            <v>0</v>
          </cell>
          <cell r="AQ243">
            <v>0</v>
          </cell>
          <cell r="AR243">
            <v>0</v>
          </cell>
          <cell r="AS243">
            <v>0</v>
          </cell>
          <cell r="AT243">
            <v>0</v>
          </cell>
          <cell r="AU243">
            <v>0</v>
          </cell>
          <cell r="AV243">
            <v>0</v>
          </cell>
          <cell r="AW243">
            <v>0</v>
          </cell>
          <cell r="AX243">
            <v>0</v>
          </cell>
          <cell r="AY243">
            <v>4354.51</v>
          </cell>
          <cell r="AZ243">
            <v>0</v>
          </cell>
          <cell r="BA243">
            <v>294953.83999999997</v>
          </cell>
          <cell r="BB243">
            <v>0</v>
          </cell>
          <cell r="BC243">
            <v>6423.75</v>
          </cell>
          <cell r="BD243">
            <v>0</v>
          </cell>
          <cell r="BE243">
            <v>2470.7200000000303</v>
          </cell>
          <cell r="BF243">
            <v>6149.5299999999697</v>
          </cell>
          <cell r="BG243">
            <v>5215.3400000000256</v>
          </cell>
          <cell r="BH243">
            <v>788.15000000002328</v>
          </cell>
          <cell r="BI243">
            <v>-320355.84000000003</v>
          </cell>
          <cell r="BJ243">
            <v>0</v>
          </cell>
          <cell r="BK243">
            <v>0</v>
          </cell>
        </row>
        <row r="244">
          <cell r="L244" t="str">
            <v>8111116.816007</v>
          </cell>
          <cell r="M244">
            <v>0</v>
          </cell>
          <cell r="N244">
            <v>0</v>
          </cell>
          <cell r="O244">
            <v>0</v>
          </cell>
          <cell r="P244">
            <v>0</v>
          </cell>
          <cell r="Q244">
            <v>0</v>
          </cell>
          <cell r="R244">
            <v>0</v>
          </cell>
          <cell r="S244">
            <v>0</v>
          </cell>
          <cell r="T244">
            <v>0</v>
          </cell>
          <cell r="U244">
            <v>0</v>
          </cell>
          <cell r="V244">
            <v>0</v>
          </cell>
          <cell r="W244">
            <v>0</v>
          </cell>
          <cell r="X244">
            <v>0</v>
          </cell>
          <cell r="Y244">
            <v>577005.31999999995</v>
          </cell>
          <cell r="Z244">
            <v>1091676.1299999999</v>
          </cell>
          <cell r="AA244">
            <v>1116322.71</v>
          </cell>
          <cell r="AB244">
            <v>1126771.3500000001</v>
          </cell>
          <cell r="AC244">
            <v>1158609.6599999999</v>
          </cell>
          <cell r="AD244">
            <v>1757455.64</v>
          </cell>
          <cell r="AE244">
            <v>1893197.98</v>
          </cell>
          <cell r="AF244">
            <v>2037071.38</v>
          </cell>
          <cell r="AG244">
            <v>2123741.4</v>
          </cell>
          <cell r="AH244">
            <v>2181330.85</v>
          </cell>
          <cell r="AI244">
            <v>150941.38</v>
          </cell>
          <cell r="AJ244">
            <v>163626.53</v>
          </cell>
          <cell r="AK244">
            <v>59171.25</v>
          </cell>
          <cell r="AM244">
            <v>0</v>
          </cell>
          <cell r="AN244">
            <v>0</v>
          </cell>
          <cell r="AO244">
            <v>0</v>
          </cell>
          <cell r="AP244">
            <v>0</v>
          </cell>
          <cell r="AQ244">
            <v>0</v>
          </cell>
          <cell r="AR244">
            <v>0</v>
          </cell>
          <cell r="AS244">
            <v>0</v>
          </cell>
          <cell r="AT244">
            <v>0</v>
          </cell>
          <cell r="AU244">
            <v>0</v>
          </cell>
          <cell r="AV244">
            <v>0</v>
          </cell>
          <cell r="AW244">
            <v>0</v>
          </cell>
          <cell r="AX244">
            <v>0</v>
          </cell>
          <cell r="AY244">
            <v>577005.31999999995</v>
          </cell>
          <cell r="AZ244">
            <v>514670.80999999994</v>
          </cell>
          <cell r="BA244">
            <v>24646.580000000075</v>
          </cell>
          <cell r="BB244">
            <v>10448.64000000013</v>
          </cell>
          <cell r="BC244">
            <v>31838.309999999823</v>
          </cell>
          <cell r="BD244">
            <v>598845.98</v>
          </cell>
          <cell r="BE244">
            <v>135742.34000000008</v>
          </cell>
          <cell r="BF244">
            <v>143873.39999999991</v>
          </cell>
          <cell r="BG244">
            <v>86670.020000000019</v>
          </cell>
          <cell r="BH244">
            <v>57589.450000000186</v>
          </cell>
          <cell r="BI244">
            <v>-2030389.4700000002</v>
          </cell>
          <cell r="BJ244">
            <v>12685.149999999994</v>
          </cell>
          <cell r="BK244">
            <v>59171.25</v>
          </cell>
        </row>
        <row r="245">
          <cell r="L245" t="str">
            <v>8111116.816008</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21514.81</v>
          </cell>
          <cell r="AF245">
            <v>21514.81</v>
          </cell>
          <cell r="AG245">
            <v>21514.81</v>
          </cell>
          <cell r="AH245">
            <v>21514.81</v>
          </cell>
          <cell r="AI245">
            <v>0</v>
          </cell>
          <cell r="AJ245">
            <v>0</v>
          </cell>
          <cell r="AK245">
            <v>166122.41</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21514.81</v>
          </cell>
          <cell r="BF245">
            <v>0</v>
          </cell>
          <cell r="BG245">
            <v>0</v>
          </cell>
          <cell r="BH245">
            <v>0</v>
          </cell>
          <cell r="BI245">
            <v>-21514.81</v>
          </cell>
          <cell r="BJ245">
            <v>0</v>
          </cell>
          <cell r="BK245">
            <v>166122.41</v>
          </cell>
        </row>
        <row r="246">
          <cell r="L246" t="str">
            <v>8111116.816009</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16000</v>
          </cell>
          <cell r="AB246">
            <v>16000</v>
          </cell>
          <cell r="AC246">
            <v>16000</v>
          </cell>
          <cell r="AD246">
            <v>16000</v>
          </cell>
          <cell r="AE246">
            <v>16000</v>
          </cell>
          <cell r="AF246">
            <v>16000</v>
          </cell>
          <cell r="AG246">
            <v>16000</v>
          </cell>
          <cell r="AH246">
            <v>16000</v>
          </cell>
          <cell r="AI246">
            <v>0</v>
          </cell>
          <cell r="AJ246">
            <v>0</v>
          </cell>
          <cell r="AK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16000</v>
          </cell>
          <cell r="BB246">
            <v>0</v>
          </cell>
          <cell r="BC246">
            <v>0</v>
          </cell>
          <cell r="BD246">
            <v>0</v>
          </cell>
          <cell r="BE246">
            <v>0</v>
          </cell>
          <cell r="BF246">
            <v>0</v>
          </cell>
          <cell r="BG246">
            <v>0</v>
          </cell>
          <cell r="BH246">
            <v>0</v>
          </cell>
          <cell r="BI246">
            <v>-16000</v>
          </cell>
          <cell r="BJ246">
            <v>0</v>
          </cell>
          <cell r="BK246">
            <v>0</v>
          </cell>
        </row>
        <row r="247">
          <cell r="L247" t="str">
            <v>8111116.816010</v>
          </cell>
          <cell r="M247">
            <v>0</v>
          </cell>
          <cell r="N247">
            <v>0</v>
          </cell>
          <cell r="O247">
            <v>0</v>
          </cell>
          <cell r="P247">
            <v>0</v>
          </cell>
          <cell r="Q247">
            <v>0</v>
          </cell>
          <cell r="R247">
            <v>0</v>
          </cell>
          <cell r="S247">
            <v>0</v>
          </cell>
          <cell r="T247">
            <v>0</v>
          </cell>
          <cell r="U247">
            <v>0</v>
          </cell>
          <cell r="V247">
            <v>0</v>
          </cell>
          <cell r="W247">
            <v>0</v>
          </cell>
          <cell r="X247">
            <v>0</v>
          </cell>
          <cell r="Y247">
            <v>81458.679999999993</v>
          </cell>
          <cell r="Z247">
            <v>88304.47</v>
          </cell>
          <cell r="AA247">
            <v>104257.49</v>
          </cell>
          <cell r="AB247">
            <v>213948.06</v>
          </cell>
          <cell r="AC247">
            <v>566526.18000000005</v>
          </cell>
          <cell r="AD247">
            <v>1022487.4</v>
          </cell>
          <cell r="AE247">
            <v>1243534.22</v>
          </cell>
          <cell r="AF247">
            <v>1486060.9</v>
          </cell>
          <cell r="AG247">
            <v>1728205.39</v>
          </cell>
          <cell r="AH247">
            <v>2107764.44</v>
          </cell>
          <cell r="AI247">
            <v>0</v>
          </cell>
          <cell r="AJ247">
            <v>0</v>
          </cell>
          <cell r="AK247">
            <v>0</v>
          </cell>
          <cell r="AM247">
            <v>0</v>
          </cell>
          <cell r="AN247">
            <v>0</v>
          </cell>
          <cell r="AO247">
            <v>0</v>
          </cell>
          <cell r="AP247">
            <v>0</v>
          </cell>
          <cell r="AQ247">
            <v>0</v>
          </cell>
          <cell r="AR247">
            <v>0</v>
          </cell>
          <cell r="AS247">
            <v>0</v>
          </cell>
          <cell r="AT247">
            <v>0</v>
          </cell>
          <cell r="AU247">
            <v>0</v>
          </cell>
          <cell r="AV247">
            <v>0</v>
          </cell>
          <cell r="AW247">
            <v>0</v>
          </cell>
          <cell r="AX247">
            <v>0</v>
          </cell>
          <cell r="AY247">
            <v>81458.679999999993</v>
          </cell>
          <cell r="AZ247">
            <v>6845.7900000000081</v>
          </cell>
          <cell r="BA247">
            <v>15953.020000000004</v>
          </cell>
          <cell r="BB247">
            <v>109690.56999999999</v>
          </cell>
          <cell r="BC247">
            <v>352578.12000000005</v>
          </cell>
          <cell r="BD247">
            <v>455961.22</v>
          </cell>
          <cell r="BE247">
            <v>221046.81999999995</v>
          </cell>
          <cell r="BF247">
            <v>242526.67999999993</v>
          </cell>
          <cell r="BG247">
            <v>242144.49</v>
          </cell>
          <cell r="BH247">
            <v>379559.05000000005</v>
          </cell>
          <cell r="BI247">
            <v>-2107764.44</v>
          </cell>
          <cell r="BJ247">
            <v>0</v>
          </cell>
          <cell r="BK247">
            <v>0</v>
          </cell>
        </row>
        <row r="248">
          <cell r="L248" t="str">
            <v>8111116.816011</v>
          </cell>
          <cell r="M248">
            <v>0</v>
          </cell>
          <cell r="N248">
            <v>0</v>
          </cell>
          <cell r="O248">
            <v>0</v>
          </cell>
          <cell r="P248">
            <v>0</v>
          </cell>
          <cell r="Q248">
            <v>0</v>
          </cell>
          <cell r="R248">
            <v>0</v>
          </cell>
          <cell r="S248">
            <v>0</v>
          </cell>
          <cell r="T248">
            <v>0</v>
          </cell>
          <cell r="U248">
            <v>0</v>
          </cell>
          <cell r="V248">
            <v>0</v>
          </cell>
          <cell r="W248">
            <v>0</v>
          </cell>
          <cell r="X248">
            <v>0</v>
          </cell>
          <cell r="Y248">
            <v>26667</v>
          </cell>
          <cell r="Z248">
            <v>59828.02</v>
          </cell>
          <cell r="AA248">
            <v>87365.01</v>
          </cell>
          <cell r="AB248">
            <v>87365.01</v>
          </cell>
          <cell r="AC248">
            <v>87365.01</v>
          </cell>
          <cell r="AD248">
            <v>87365.01</v>
          </cell>
          <cell r="AE248">
            <v>87365.01</v>
          </cell>
          <cell r="AF248">
            <v>197366.01</v>
          </cell>
          <cell r="AG248">
            <v>318193.01</v>
          </cell>
          <cell r="AH248">
            <v>356620.01</v>
          </cell>
          <cell r="AI248">
            <v>300</v>
          </cell>
          <cell r="AJ248">
            <v>300</v>
          </cell>
          <cell r="AK248">
            <v>0</v>
          </cell>
          <cell r="AM248">
            <v>0</v>
          </cell>
          <cell r="AN248">
            <v>0</v>
          </cell>
          <cell r="AO248">
            <v>0</v>
          </cell>
          <cell r="AP248">
            <v>0</v>
          </cell>
          <cell r="AQ248">
            <v>0</v>
          </cell>
          <cell r="AR248">
            <v>0</v>
          </cell>
          <cell r="AS248">
            <v>0</v>
          </cell>
          <cell r="AT248">
            <v>0</v>
          </cell>
          <cell r="AU248">
            <v>0</v>
          </cell>
          <cell r="AV248">
            <v>0</v>
          </cell>
          <cell r="AW248">
            <v>0</v>
          </cell>
          <cell r="AX248">
            <v>0</v>
          </cell>
          <cell r="AY248">
            <v>26667</v>
          </cell>
          <cell r="AZ248">
            <v>33161.019999999997</v>
          </cell>
          <cell r="BA248">
            <v>27536.989999999998</v>
          </cell>
          <cell r="BB248">
            <v>0</v>
          </cell>
          <cell r="BC248">
            <v>0</v>
          </cell>
          <cell r="BD248">
            <v>0</v>
          </cell>
          <cell r="BE248">
            <v>0</v>
          </cell>
          <cell r="BF248">
            <v>110001.00000000001</v>
          </cell>
          <cell r="BG248">
            <v>120827</v>
          </cell>
          <cell r="BH248">
            <v>38427</v>
          </cell>
          <cell r="BI248">
            <v>-356320.01</v>
          </cell>
          <cell r="BJ248">
            <v>0</v>
          </cell>
          <cell r="BK248">
            <v>0</v>
          </cell>
        </row>
        <row r="249">
          <cell r="L249" t="str">
            <v>8111116.816012</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15260.82</v>
          </cell>
          <cell r="AB249">
            <v>15260.82</v>
          </cell>
          <cell r="AC249">
            <v>15260.82</v>
          </cell>
          <cell r="AD249">
            <v>71260.820000000007</v>
          </cell>
          <cell r="AE249">
            <v>71260.820000000007</v>
          </cell>
          <cell r="AF249">
            <v>71260.820000000007</v>
          </cell>
          <cell r="AG249">
            <v>99260.82</v>
          </cell>
          <cell r="AH249">
            <v>100900.62</v>
          </cell>
          <cell r="AI249">
            <v>0</v>
          </cell>
          <cell r="AJ249">
            <v>0</v>
          </cell>
          <cell r="AK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15260.82</v>
          </cell>
          <cell r="BB249">
            <v>0</v>
          </cell>
          <cell r="BC249">
            <v>0</v>
          </cell>
          <cell r="BD249">
            <v>56000.000000000007</v>
          </cell>
          <cell r="BE249">
            <v>0</v>
          </cell>
          <cell r="BF249">
            <v>0</v>
          </cell>
          <cell r="BG249">
            <v>28000</v>
          </cell>
          <cell r="BH249">
            <v>1639.7999999999884</v>
          </cell>
          <cell r="BI249">
            <v>-100900.62</v>
          </cell>
          <cell r="BJ249">
            <v>0</v>
          </cell>
          <cell r="BK249">
            <v>0</v>
          </cell>
        </row>
        <row r="250">
          <cell r="L250" t="str">
            <v>8111116.816013</v>
          </cell>
          <cell r="M250">
            <v>0</v>
          </cell>
          <cell r="N250">
            <v>0</v>
          </cell>
          <cell r="O250">
            <v>0</v>
          </cell>
          <cell r="P250">
            <v>0</v>
          </cell>
          <cell r="Q250">
            <v>0</v>
          </cell>
          <cell r="R250">
            <v>0</v>
          </cell>
          <cell r="S250">
            <v>0</v>
          </cell>
          <cell r="T250">
            <v>0</v>
          </cell>
          <cell r="U250">
            <v>0</v>
          </cell>
          <cell r="V250">
            <v>0</v>
          </cell>
          <cell r="W250">
            <v>0</v>
          </cell>
          <cell r="X250">
            <v>0</v>
          </cell>
          <cell r="Y250">
            <v>0</v>
          </cell>
          <cell r="Z250">
            <v>15641</v>
          </cell>
          <cell r="AA250">
            <v>23207</v>
          </cell>
          <cell r="AB250">
            <v>23207</v>
          </cell>
          <cell r="AC250">
            <v>42218.85</v>
          </cell>
          <cell r="AD250">
            <v>42218.85</v>
          </cell>
          <cell r="AE250">
            <v>140846.24</v>
          </cell>
          <cell r="AF250">
            <v>141546.23999999999</v>
          </cell>
          <cell r="AG250">
            <v>171580.39</v>
          </cell>
          <cell r="AH250">
            <v>201814.72</v>
          </cell>
          <cell r="AI250">
            <v>0</v>
          </cell>
          <cell r="AJ250">
            <v>0</v>
          </cell>
          <cell r="AK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15641</v>
          </cell>
          <cell r="BA250">
            <v>7566</v>
          </cell>
          <cell r="BB250">
            <v>0</v>
          </cell>
          <cell r="BC250">
            <v>19011.849999999999</v>
          </cell>
          <cell r="BD250">
            <v>0</v>
          </cell>
          <cell r="BE250">
            <v>98627.389999999985</v>
          </cell>
          <cell r="BF250">
            <v>700</v>
          </cell>
          <cell r="BG250">
            <v>30034.150000000023</v>
          </cell>
          <cell r="BH250">
            <v>30234.329999999987</v>
          </cell>
          <cell r="BI250">
            <v>-201814.72</v>
          </cell>
          <cell r="BJ250">
            <v>0</v>
          </cell>
          <cell r="BK250">
            <v>0</v>
          </cell>
        </row>
        <row r="251">
          <cell r="L251" t="str">
            <v>8111116.816014</v>
          </cell>
          <cell r="M251">
            <v>0</v>
          </cell>
          <cell r="N251">
            <v>0</v>
          </cell>
          <cell r="O251">
            <v>0</v>
          </cell>
          <cell r="P251">
            <v>0</v>
          </cell>
          <cell r="Q251">
            <v>0</v>
          </cell>
          <cell r="R251">
            <v>0</v>
          </cell>
          <cell r="S251">
            <v>0</v>
          </cell>
          <cell r="T251">
            <v>0</v>
          </cell>
          <cell r="U251">
            <v>0</v>
          </cell>
          <cell r="V251">
            <v>0</v>
          </cell>
          <cell r="W251">
            <v>0</v>
          </cell>
          <cell r="X251">
            <v>0</v>
          </cell>
          <cell r="Y251">
            <v>72600</v>
          </cell>
          <cell r="Z251">
            <v>159744.5</v>
          </cell>
          <cell r="AA251">
            <v>558007.87</v>
          </cell>
          <cell r="AB251">
            <v>570975.29</v>
          </cell>
          <cell r="AC251">
            <v>580257.29</v>
          </cell>
          <cell r="AD251">
            <v>656451.29</v>
          </cell>
          <cell r="AE251">
            <v>591198.32999999996</v>
          </cell>
          <cell r="AF251">
            <v>613083.32999999996</v>
          </cell>
          <cell r="AG251">
            <v>614708.32999999996</v>
          </cell>
          <cell r="AH251">
            <v>1369761.33</v>
          </cell>
          <cell r="AI251">
            <v>443378.44</v>
          </cell>
          <cell r="AJ251">
            <v>826618.42</v>
          </cell>
          <cell r="AK251">
            <v>211533.2</v>
          </cell>
          <cell r="AM251">
            <v>0</v>
          </cell>
          <cell r="AN251">
            <v>0</v>
          </cell>
          <cell r="AO251">
            <v>0</v>
          </cell>
          <cell r="AP251">
            <v>0</v>
          </cell>
          <cell r="AQ251">
            <v>0</v>
          </cell>
          <cell r="AR251">
            <v>0</v>
          </cell>
          <cell r="AS251">
            <v>0</v>
          </cell>
          <cell r="AT251">
            <v>0</v>
          </cell>
          <cell r="AU251">
            <v>0</v>
          </cell>
          <cell r="AV251">
            <v>0</v>
          </cell>
          <cell r="AW251">
            <v>0</v>
          </cell>
          <cell r="AX251">
            <v>0</v>
          </cell>
          <cell r="AY251">
            <v>72600</v>
          </cell>
          <cell r="AZ251">
            <v>87144.5</v>
          </cell>
          <cell r="BA251">
            <v>398263.37</v>
          </cell>
          <cell r="BB251">
            <v>12967.420000000042</v>
          </cell>
          <cell r="BC251">
            <v>9282</v>
          </cell>
          <cell r="BD251">
            <v>76194</v>
          </cell>
          <cell r="BE251">
            <v>-65252.960000000079</v>
          </cell>
          <cell r="BF251">
            <v>21885</v>
          </cell>
          <cell r="BG251">
            <v>1625</v>
          </cell>
          <cell r="BH251">
            <v>755053.00000000012</v>
          </cell>
          <cell r="BI251">
            <v>-926382.89000000013</v>
          </cell>
          <cell r="BJ251">
            <v>383239.98000000004</v>
          </cell>
          <cell r="BK251">
            <v>211533.2</v>
          </cell>
        </row>
        <row r="252">
          <cell r="L252" t="str">
            <v>8111116.816015</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row>
        <row r="253">
          <cell r="L253" t="str">
            <v>8111116.816016</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15764</v>
          </cell>
          <cell r="AB253">
            <v>15764</v>
          </cell>
          <cell r="AC253">
            <v>15764</v>
          </cell>
          <cell r="AD253">
            <v>15764</v>
          </cell>
          <cell r="AE253">
            <v>15764</v>
          </cell>
          <cell r="AF253">
            <v>15764</v>
          </cell>
          <cell r="AG253">
            <v>15763.39</v>
          </cell>
          <cell r="AH253">
            <v>15763.39</v>
          </cell>
          <cell r="AI253">
            <v>0</v>
          </cell>
          <cell r="AJ253">
            <v>0</v>
          </cell>
          <cell r="AK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15764</v>
          </cell>
          <cell r="BB253">
            <v>0</v>
          </cell>
          <cell r="BC253">
            <v>0</v>
          </cell>
          <cell r="BD253">
            <v>0</v>
          </cell>
          <cell r="BE253">
            <v>0</v>
          </cell>
          <cell r="BF253">
            <v>0</v>
          </cell>
          <cell r="BG253">
            <v>-0.61000000000058208</v>
          </cell>
          <cell r="BH253">
            <v>0</v>
          </cell>
          <cell r="BI253">
            <v>-15763.39</v>
          </cell>
          <cell r="BJ253">
            <v>0</v>
          </cell>
          <cell r="BK253">
            <v>0</v>
          </cell>
        </row>
        <row r="254">
          <cell r="L254" t="str">
            <v>8111116.805101.ACC</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13400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13400</v>
          </cell>
        </row>
        <row r="255">
          <cell r="L255" t="str">
            <v>8111116.805101.AIR</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L256" t="str">
            <v>8111116.805101.CAR</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2340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2340</v>
          </cell>
        </row>
        <row r="257">
          <cell r="L257" t="str">
            <v>8111116.805101.OTH</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L258" t="str">
            <v>8111116.806101.ACC</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row>
        <row r="259">
          <cell r="L259" t="str">
            <v>8111116.806101.AIR</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L260" t="str">
            <v>8111116.806101.CAR</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row>
        <row r="261">
          <cell r="L261" t="str">
            <v>8111116.806101.OTH</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L262" t="str">
            <v>8111117.801101.BASIC</v>
          </cell>
          <cell r="M262">
            <v>56978</v>
          </cell>
          <cell r="N262">
            <v>123320</v>
          </cell>
          <cell r="O262">
            <v>182390</v>
          </cell>
          <cell r="P262">
            <v>182390</v>
          </cell>
          <cell r="Q262">
            <v>182390</v>
          </cell>
          <cell r="R262">
            <v>177210</v>
          </cell>
          <cell r="S262">
            <v>177210</v>
          </cell>
          <cell r="T262">
            <v>177210</v>
          </cell>
          <cell r="U262">
            <v>177210</v>
          </cell>
          <cell r="V262">
            <v>177210</v>
          </cell>
          <cell r="W262">
            <v>177210</v>
          </cell>
          <cell r="X262">
            <v>177210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M262">
            <v>56978</v>
          </cell>
          <cell r="AN262">
            <v>66342</v>
          </cell>
          <cell r="AO262">
            <v>59070</v>
          </cell>
          <cell r="AP262">
            <v>0</v>
          </cell>
          <cell r="AQ262">
            <v>0</v>
          </cell>
          <cell r="AR262">
            <v>-5180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L263" t="str">
            <v>8111117.801101.BP</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row>
        <row r="264">
          <cell r="L264" t="str">
            <v>8111117.801101.DA</v>
          </cell>
          <cell r="M264">
            <v>7100</v>
          </cell>
          <cell r="N264">
            <v>14200</v>
          </cell>
          <cell r="O264">
            <v>21300</v>
          </cell>
          <cell r="P264">
            <v>21300</v>
          </cell>
          <cell r="Q264">
            <v>21300</v>
          </cell>
          <cell r="R264">
            <v>21300</v>
          </cell>
          <cell r="S264">
            <v>21300</v>
          </cell>
          <cell r="T264">
            <v>21300</v>
          </cell>
          <cell r="U264">
            <v>21300</v>
          </cell>
          <cell r="V264">
            <v>21300</v>
          </cell>
          <cell r="W264">
            <v>21300</v>
          </cell>
          <cell r="X264">
            <v>21300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M264">
            <v>7100</v>
          </cell>
          <cell r="AN264">
            <v>7100</v>
          </cell>
          <cell r="AO264">
            <v>7100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L265" t="str">
            <v>8111117.801101.DASE</v>
          </cell>
          <cell r="M265">
            <v>11453</v>
          </cell>
          <cell r="N265">
            <v>22906</v>
          </cell>
          <cell r="O265">
            <v>34359</v>
          </cell>
          <cell r="P265">
            <v>45812</v>
          </cell>
          <cell r="Q265">
            <v>57265</v>
          </cell>
          <cell r="R265">
            <v>57867</v>
          </cell>
          <cell r="S265">
            <v>58469</v>
          </cell>
          <cell r="T265">
            <v>59071</v>
          </cell>
          <cell r="U265">
            <v>59070</v>
          </cell>
          <cell r="V265">
            <v>59070</v>
          </cell>
          <cell r="W265">
            <v>59070</v>
          </cell>
          <cell r="X265">
            <v>59070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M265">
            <v>11453</v>
          </cell>
          <cell r="AN265">
            <v>11453</v>
          </cell>
          <cell r="AO265">
            <v>11453</v>
          </cell>
          <cell r="AP265">
            <v>11453</v>
          </cell>
          <cell r="AQ265">
            <v>11453</v>
          </cell>
          <cell r="AR265">
            <v>602</v>
          </cell>
          <cell r="AS265">
            <v>602</v>
          </cell>
          <cell r="AT265">
            <v>602</v>
          </cell>
          <cell r="AU265">
            <v>-1</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L266" t="str">
            <v>8111117.801101.HOUSE</v>
          </cell>
          <cell r="M266">
            <v>2500</v>
          </cell>
          <cell r="N266">
            <v>5000</v>
          </cell>
          <cell r="O266">
            <v>7500</v>
          </cell>
          <cell r="P266">
            <v>7500</v>
          </cell>
          <cell r="Q266">
            <v>7500</v>
          </cell>
          <cell r="R266">
            <v>7500</v>
          </cell>
          <cell r="S266">
            <v>7500</v>
          </cell>
          <cell r="T266">
            <v>7500</v>
          </cell>
          <cell r="U266">
            <v>7500</v>
          </cell>
          <cell r="V266">
            <v>7500</v>
          </cell>
          <cell r="W266">
            <v>7500</v>
          </cell>
          <cell r="X266">
            <v>7500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M266">
            <v>2500</v>
          </cell>
          <cell r="AN266">
            <v>2500</v>
          </cell>
          <cell r="AO266">
            <v>2500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row>
        <row r="267">
          <cell r="L267" t="str">
            <v>8111117.801101.LAUN</v>
          </cell>
          <cell r="M267">
            <v>200</v>
          </cell>
          <cell r="N267">
            <v>400</v>
          </cell>
          <cell r="O267">
            <v>600</v>
          </cell>
          <cell r="P267">
            <v>600</v>
          </cell>
          <cell r="Q267">
            <v>600</v>
          </cell>
          <cell r="R267">
            <v>600</v>
          </cell>
          <cell r="S267">
            <v>600</v>
          </cell>
          <cell r="T267">
            <v>600</v>
          </cell>
          <cell r="U267">
            <v>600</v>
          </cell>
          <cell r="V267">
            <v>600</v>
          </cell>
          <cell r="W267">
            <v>600</v>
          </cell>
          <cell r="X267">
            <v>600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M267">
            <v>200</v>
          </cell>
          <cell r="AN267">
            <v>200</v>
          </cell>
          <cell r="AO267">
            <v>200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L268" t="str">
            <v>8111117.801101.LEAV</v>
          </cell>
          <cell r="M268">
            <v>5157</v>
          </cell>
          <cell r="N268">
            <v>10314</v>
          </cell>
          <cell r="O268">
            <v>15471</v>
          </cell>
          <cell r="P268">
            <v>20628</v>
          </cell>
          <cell r="Q268">
            <v>25785</v>
          </cell>
          <cell r="R268">
            <v>30942</v>
          </cell>
          <cell r="S268">
            <v>36099</v>
          </cell>
          <cell r="T268">
            <v>41256</v>
          </cell>
          <cell r="U268">
            <v>46413</v>
          </cell>
          <cell r="V268">
            <v>51570</v>
          </cell>
          <cell r="W268">
            <v>56727</v>
          </cell>
          <cell r="X268">
            <v>65687</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M268">
            <v>5157</v>
          </cell>
          <cell r="AN268">
            <v>5157</v>
          </cell>
          <cell r="AO268">
            <v>5157</v>
          </cell>
          <cell r="AP268">
            <v>5157</v>
          </cell>
          <cell r="AQ268">
            <v>5157</v>
          </cell>
          <cell r="AR268">
            <v>5157</v>
          </cell>
          <cell r="AS268">
            <v>5157</v>
          </cell>
          <cell r="AT268">
            <v>5157</v>
          </cell>
          <cell r="AU268">
            <v>5157</v>
          </cell>
          <cell r="AV268">
            <v>5157</v>
          </cell>
          <cell r="AW268">
            <v>5157</v>
          </cell>
          <cell r="AX268">
            <v>8960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L269" t="str">
            <v>8111117.801101.OT</v>
          </cell>
          <cell r="M269">
            <v>2238</v>
          </cell>
          <cell r="N269">
            <v>4476</v>
          </cell>
          <cell r="O269">
            <v>6714</v>
          </cell>
          <cell r="P269">
            <v>17872</v>
          </cell>
          <cell r="Q269">
            <v>34976</v>
          </cell>
          <cell r="R269">
            <v>49850</v>
          </cell>
          <cell r="S269">
            <v>69362</v>
          </cell>
          <cell r="T269">
            <v>80140</v>
          </cell>
          <cell r="U269">
            <v>135041</v>
          </cell>
          <cell r="V269">
            <v>178386</v>
          </cell>
          <cell r="W269">
            <v>196362</v>
          </cell>
          <cell r="X269">
            <v>211675</v>
          </cell>
          <cell r="Y269">
            <v>0</v>
          </cell>
          <cell r="Z269">
            <v>0</v>
          </cell>
          <cell r="AA269">
            <v>0</v>
          </cell>
          <cell r="AB269">
            <v>0</v>
          </cell>
          <cell r="AC269">
            <v>0</v>
          </cell>
          <cell r="AD269">
            <v>0</v>
          </cell>
          <cell r="AE269">
            <v>0</v>
          </cell>
          <cell r="AF269">
            <v>0</v>
          </cell>
          <cell r="AG269">
            <v>0</v>
          </cell>
          <cell r="AH269">
            <v>0</v>
          </cell>
          <cell r="AI269">
            <v>343954</v>
          </cell>
          <cell r="AJ269">
            <v>343954</v>
          </cell>
          <cell r="AK269">
            <v>0</v>
          </cell>
          <cell r="AM269">
            <v>2238</v>
          </cell>
          <cell r="AN269">
            <v>2238</v>
          </cell>
          <cell r="AO269">
            <v>2238</v>
          </cell>
          <cell r="AP269">
            <v>11158</v>
          </cell>
          <cell r="AQ269">
            <v>17104</v>
          </cell>
          <cell r="AR269">
            <v>14874</v>
          </cell>
          <cell r="AS269">
            <v>19512</v>
          </cell>
          <cell r="AT269">
            <v>10778</v>
          </cell>
          <cell r="AU269">
            <v>54901</v>
          </cell>
          <cell r="AV269">
            <v>43345</v>
          </cell>
          <cell r="AW269">
            <v>17976</v>
          </cell>
          <cell r="AX269">
            <v>15313</v>
          </cell>
          <cell r="AY269">
            <v>0</v>
          </cell>
          <cell r="AZ269">
            <v>0</v>
          </cell>
          <cell r="BA269">
            <v>0</v>
          </cell>
          <cell r="BB269">
            <v>0</v>
          </cell>
          <cell r="BC269">
            <v>0</v>
          </cell>
          <cell r="BD269">
            <v>0</v>
          </cell>
          <cell r="BE269">
            <v>0</v>
          </cell>
          <cell r="BF269">
            <v>0</v>
          </cell>
          <cell r="BG269">
            <v>0</v>
          </cell>
          <cell r="BH269">
            <v>0</v>
          </cell>
          <cell r="BI269">
            <v>343954</v>
          </cell>
          <cell r="BJ269">
            <v>0</v>
          </cell>
          <cell r="BK269">
            <v>0</v>
          </cell>
        </row>
        <row r="270">
          <cell r="L270" t="str">
            <v>8111117.801101.OTH</v>
          </cell>
          <cell r="M270">
            <v>908</v>
          </cell>
          <cell r="N270">
            <v>1816</v>
          </cell>
          <cell r="O270">
            <v>2724</v>
          </cell>
          <cell r="P270">
            <v>2724</v>
          </cell>
          <cell r="Q270">
            <v>2724</v>
          </cell>
          <cell r="R270">
            <v>2724</v>
          </cell>
          <cell r="S270">
            <v>2724</v>
          </cell>
          <cell r="T270">
            <v>2724</v>
          </cell>
          <cell r="U270">
            <v>2724</v>
          </cell>
          <cell r="V270">
            <v>2724</v>
          </cell>
          <cell r="W270">
            <v>2724</v>
          </cell>
          <cell r="X270">
            <v>2724</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M270">
            <v>908</v>
          </cell>
          <cell r="AN270">
            <v>908</v>
          </cell>
          <cell r="AO270">
            <v>908</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L271" t="str">
            <v>8111117.801101.PF</v>
          </cell>
          <cell r="M271">
            <v>5180</v>
          </cell>
          <cell r="N271">
            <v>11815</v>
          </cell>
          <cell r="O271">
            <v>17722</v>
          </cell>
          <cell r="P271">
            <v>17722</v>
          </cell>
          <cell r="Q271">
            <v>17722</v>
          </cell>
          <cell r="R271">
            <v>17722</v>
          </cell>
          <cell r="S271">
            <v>17722</v>
          </cell>
          <cell r="T271">
            <v>17722</v>
          </cell>
          <cell r="U271">
            <v>17722</v>
          </cell>
          <cell r="V271">
            <v>17722</v>
          </cell>
          <cell r="W271">
            <v>17722</v>
          </cell>
          <cell r="X271">
            <v>17722</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M271">
            <v>5180</v>
          </cell>
          <cell r="AN271">
            <v>6635</v>
          </cell>
          <cell r="AO271">
            <v>5907</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L272" t="str">
            <v>8111117.801101.TEA</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L273" t="str">
            <v>8111117.801101.SHIFT</v>
          </cell>
          <cell r="M273">
            <v>0</v>
          </cell>
          <cell r="N273">
            <v>1080</v>
          </cell>
          <cell r="O273">
            <v>2370</v>
          </cell>
          <cell r="P273">
            <v>4640</v>
          </cell>
          <cell r="Q273">
            <v>6770</v>
          </cell>
          <cell r="R273">
            <v>8920</v>
          </cell>
          <cell r="S273">
            <v>12770</v>
          </cell>
          <cell r="T273">
            <v>13690</v>
          </cell>
          <cell r="U273">
            <v>16440</v>
          </cell>
          <cell r="V273">
            <v>19600</v>
          </cell>
          <cell r="W273">
            <v>21510</v>
          </cell>
          <cell r="X273">
            <v>24660</v>
          </cell>
          <cell r="Y273">
            <v>0</v>
          </cell>
          <cell r="Z273">
            <v>0</v>
          </cell>
          <cell r="AA273">
            <v>0</v>
          </cell>
          <cell r="AB273">
            <v>0</v>
          </cell>
          <cell r="AC273">
            <v>0</v>
          </cell>
          <cell r="AD273">
            <v>0</v>
          </cell>
          <cell r="AE273">
            <v>0</v>
          </cell>
          <cell r="AF273">
            <v>0</v>
          </cell>
          <cell r="AG273">
            <v>0</v>
          </cell>
          <cell r="AH273">
            <v>0</v>
          </cell>
          <cell r="AI273">
            <v>29150</v>
          </cell>
          <cell r="AJ273">
            <v>30655</v>
          </cell>
          <cell r="AK273">
            <v>1920</v>
          </cell>
          <cell r="AM273">
            <v>0</v>
          </cell>
          <cell r="AN273">
            <v>1080</v>
          </cell>
          <cell r="AO273">
            <v>1290</v>
          </cell>
          <cell r="AP273">
            <v>2270</v>
          </cell>
          <cell r="AQ273">
            <v>2130</v>
          </cell>
          <cell r="AR273">
            <v>2150</v>
          </cell>
          <cell r="AS273">
            <v>3850</v>
          </cell>
          <cell r="AT273">
            <v>920</v>
          </cell>
          <cell r="AU273">
            <v>2750</v>
          </cell>
          <cell r="AV273">
            <v>3160</v>
          </cell>
          <cell r="AW273">
            <v>1910</v>
          </cell>
          <cell r="AX273">
            <v>3150</v>
          </cell>
          <cell r="AY273">
            <v>0</v>
          </cell>
          <cell r="AZ273">
            <v>0</v>
          </cell>
          <cell r="BA273">
            <v>0</v>
          </cell>
          <cell r="BB273">
            <v>0</v>
          </cell>
          <cell r="BC273">
            <v>0</v>
          </cell>
          <cell r="BD273">
            <v>0</v>
          </cell>
          <cell r="BE273">
            <v>0</v>
          </cell>
          <cell r="BF273">
            <v>0</v>
          </cell>
          <cell r="BG273">
            <v>0</v>
          </cell>
          <cell r="BH273">
            <v>0</v>
          </cell>
          <cell r="BI273">
            <v>29150</v>
          </cell>
          <cell r="BJ273">
            <v>1505</v>
          </cell>
          <cell r="BK273">
            <v>1920</v>
          </cell>
        </row>
        <row r="274">
          <cell r="L274" t="str">
            <v>8111117.801101.WAGE</v>
          </cell>
          <cell r="M274">
            <v>0</v>
          </cell>
          <cell r="N274">
            <v>0</v>
          </cell>
          <cell r="O274">
            <v>0</v>
          </cell>
          <cell r="P274">
            <v>35805</v>
          </cell>
          <cell r="Q274">
            <v>97769.21</v>
          </cell>
          <cell r="R274">
            <v>97769.21</v>
          </cell>
          <cell r="S274">
            <v>102169.21</v>
          </cell>
          <cell r="T274">
            <v>102169.21</v>
          </cell>
          <cell r="U274">
            <v>102169.21</v>
          </cell>
          <cell r="V274">
            <v>107174.21</v>
          </cell>
          <cell r="W274">
            <v>213184.21</v>
          </cell>
          <cell r="X274">
            <v>230701.21</v>
          </cell>
          <cell r="Y274">
            <v>0</v>
          </cell>
          <cell r="Z274">
            <v>0</v>
          </cell>
          <cell r="AA274">
            <v>45419</v>
          </cell>
          <cell r="AB274">
            <v>45419</v>
          </cell>
          <cell r="AC274">
            <v>45419</v>
          </cell>
          <cell r="AD274">
            <v>45419</v>
          </cell>
          <cell r="AE274">
            <v>45419</v>
          </cell>
          <cell r="AF274">
            <v>45419</v>
          </cell>
          <cell r="AG274">
            <v>81869</v>
          </cell>
          <cell r="AH274">
            <v>186974</v>
          </cell>
          <cell r="AI274">
            <v>520077</v>
          </cell>
          <cell r="AJ274">
            <v>520077</v>
          </cell>
          <cell r="AK274">
            <v>0</v>
          </cell>
          <cell r="AM274">
            <v>0</v>
          </cell>
          <cell r="AN274">
            <v>0</v>
          </cell>
          <cell r="AO274">
            <v>0</v>
          </cell>
          <cell r="AP274">
            <v>35805</v>
          </cell>
          <cell r="AQ274">
            <v>61964.210000000006</v>
          </cell>
          <cell r="AR274">
            <v>0</v>
          </cell>
          <cell r="AS274">
            <v>4400</v>
          </cell>
          <cell r="AT274">
            <v>0</v>
          </cell>
          <cell r="AU274">
            <v>0</v>
          </cell>
          <cell r="AV274">
            <v>5005</v>
          </cell>
          <cell r="AW274">
            <v>106009.99999999999</v>
          </cell>
          <cell r="AX274">
            <v>17517</v>
          </cell>
          <cell r="AY274">
            <v>0</v>
          </cell>
          <cell r="AZ274">
            <v>0</v>
          </cell>
          <cell r="BA274">
            <v>45419</v>
          </cell>
          <cell r="BB274">
            <v>0</v>
          </cell>
          <cell r="BC274">
            <v>0</v>
          </cell>
          <cell r="BD274">
            <v>0</v>
          </cell>
          <cell r="BE274">
            <v>0</v>
          </cell>
          <cell r="BF274">
            <v>0</v>
          </cell>
          <cell r="BG274">
            <v>36450</v>
          </cell>
          <cell r="BH274">
            <v>105105</v>
          </cell>
          <cell r="BI274">
            <v>333103</v>
          </cell>
          <cell r="BJ274">
            <v>0</v>
          </cell>
          <cell r="BK274">
            <v>0</v>
          </cell>
        </row>
        <row r="275">
          <cell r="L275" t="str">
            <v>8111117.801102.BASIC</v>
          </cell>
          <cell r="M275">
            <v>1223709</v>
          </cell>
          <cell r="N275">
            <v>2432232</v>
          </cell>
          <cell r="O275">
            <v>4121129</v>
          </cell>
          <cell r="P275">
            <v>5424701</v>
          </cell>
          <cell r="Q275">
            <v>6749578</v>
          </cell>
          <cell r="R275">
            <v>7941845</v>
          </cell>
          <cell r="S275">
            <v>9215073</v>
          </cell>
          <cell r="T275">
            <v>10633507</v>
          </cell>
          <cell r="U275">
            <v>12392190</v>
          </cell>
          <cell r="V275">
            <v>13813089</v>
          </cell>
          <cell r="W275">
            <v>15214463</v>
          </cell>
          <cell r="X275">
            <v>16617317</v>
          </cell>
          <cell r="Y275">
            <v>130596</v>
          </cell>
          <cell r="Z275">
            <v>262091</v>
          </cell>
          <cell r="AA275">
            <v>417520</v>
          </cell>
          <cell r="AB275">
            <v>604682</v>
          </cell>
          <cell r="AC275">
            <v>886939</v>
          </cell>
          <cell r="AD275">
            <v>964850</v>
          </cell>
          <cell r="AE275">
            <v>1141570</v>
          </cell>
          <cell r="AF275">
            <v>1339082</v>
          </cell>
          <cell r="AG275">
            <v>1530095</v>
          </cell>
          <cell r="AH275">
            <v>1723753</v>
          </cell>
          <cell r="AI275">
            <v>14648498</v>
          </cell>
          <cell r="AJ275">
            <v>15911475</v>
          </cell>
          <cell r="AK275">
            <v>1391429</v>
          </cell>
          <cell r="AM275">
            <v>1223709</v>
          </cell>
          <cell r="AN275">
            <v>1208523</v>
          </cell>
          <cell r="AO275">
            <v>1688897</v>
          </cell>
          <cell r="AP275">
            <v>1303572</v>
          </cell>
          <cell r="AQ275">
            <v>1324877</v>
          </cell>
          <cell r="AR275">
            <v>1192267</v>
          </cell>
          <cell r="AS275">
            <v>1273228</v>
          </cell>
          <cell r="AT275">
            <v>1418434</v>
          </cell>
          <cell r="AU275">
            <v>1758683</v>
          </cell>
          <cell r="AV275">
            <v>1420899</v>
          </cell>
          <cell r="AW275">
            <v>1401374</v>
          </cell>
          <cell r="AX275">
            <v>1402854</v>
          </cell>
          <cell r="AY275">
            <v>130596</v>
          </cell>
          <cell r="AZ275">
            <v>131495</v>
          </cell>
          <cell r="BA275">
            <v>155429</v>
          </cell>
          <cell r="BB275">
            <v>187162</v>
          </cell>
          <cell r="BC275">
            <v>282257</v>
          </cell>
          <cell r="BD275">
            <v>77911</v>
          </cell>
          <cell r="BE275">
            <v>176720</v>
          </cell>
          <cell r="BF275">
            <v>197512</v>
          </cell>
          <cell r="BG275">
            <v>191013</v>
          </cell>
          <cell r="BH275">
            <v>193658</v>
          </cell>
          <cell r="BI275">
            <v>12924745</v>
          </cell>
          <cell r="BJ275">
            <v>1262977</v>
          </cell>
          <cell r="BK275">
            <v>1391429</v>
          </cell>
        </row>
        <row r="276">
          <cell r="L276" t="str">
            <v>8111117.801102.DA</v>
          </cell>
          <cell r="M276">
            <v>290528</v>
          </cell>
          <cell r="N276">
            <v>578078</v>
          </cell>
          <cell r="O276">
            <v>862078</v>
          </cell>
          <cell r="P276">
            <v>1142528</v>
          </cell>
          <cell r="Q276">
            <v>1421913</v>
          </cell>
          <cell r="R276">
            <v>1702600</v>
          </cell>
          <cell r="S276">
            <v>1979500</v>
          </cell>
          <cell r="T276">
            <v>2256400</v>
          </cell>
          <cell r="U276">
            <v>2536850</v>
          </cell>
          <cell r="V276">
            <v>2816472</v>
          </cell>
          <cell r="W276">
            <v>3093372</v>
          </cell>
          <cell r="X276">
            <v>3370272</v>
          </cell>
          <cell r="Y276">
            <v>24850</v>
          </cell>
          <cell r="Z276">
            <v>49700</v>
          </cell>
          <cell r="AA276">
            <v>80348</v>
          </cell>
          <cell r="AB276">
            <v>209637</v>
          </cell>
          <cell r="AC276">
            <v>273537</v>
          </cell>
          <cell r="AD276">
            <v>333887</v>
          </cell>
          <cell r="AE276">
            <v>394237</v>
          </cell>
          <cell r="AF276">
            <v>461687</v>
          </cell>
          <cell r="AG276">
            <v>529137</v>
          </cell>
          <cell r="AH276">
            <v>598717</v>
          </cell>
          <cell r="AI276">
            <v>2716815</v>
          </cell>
          <cell r="AJ276">
            <v>2961765</v>
          </cell>
          <cell r="AK276">
            <v>285775</v>
          </cell>
          <cell r="AM276">
            <v>290528</v>
          </cell>
          <cell r="AN276">
            <v>287550</v>
          </cell>
          <cell r="AO276">
            <v>284000</v>
          </cell>
          <cell r="AP276">
            <v>280450</v>
          </cell>
          <cell r="AQ276">
            <v>279385</v>
          </cell>
          <cell r="AR276">
            <v>280687</v>
          </cell>
          <cell r="AS276">
            <v>276900</v>
          </cell>
          <cell r="AT276">
            <v>276900</v>
          </cell>
          <cell r="AU276">
            <v>280450</v>
          </cell>
          <cell r="AV276">
            <v>279622</v>
          </cell>
          <cell r="AW276">
            <v>276900</v>
          </cell>
          <cell r="AX276">
            <v>276900</v>
          </cell>
          <cell r="AY276">
            <v>24850</v>
          </cell>
          <cell r="AZ276">
            <v>24850</v>
          </cell>
          <cell r="BA276">
            <v>30648</v>
          </cell>
          <cell r="BB276">
            <v>129289</v>
          </cell>
          <cell r="BC276">
            <v>63900</v>
          </cell>
          <cell r="BD276">
            <v>60350</v>
          </cell>
          <cell r="BE276">
            <v>60350</v>
          </cell>
          <cell r="BF276">
            <v>67450</v>
          </cell>
          <cell r="BG276">
            <v>67450</v>
          </cell>
          <cell r="BH276">
            <v>69580</v>
          </cell>
          <cell r="BI276">
            <v>2118098</v>
          </cell>
          <cell r="BJ276">
            <v>244950</v>
          </cell>
          <cell r="BK276">
            <v>285775</v>
          </cell>
        </row>
        <row r="277">
          <cell r="L277" t="str">
            <v>8111117.801102.DASE</v>
          </cell>
          <cell r="M277">
            <v>144238</v>
          </cell>
          <cell r="N277">
            <v>288476</v>
          </cell>
          <cell r="O277">
            <v>432714</v>
          </cell>
          <cell r="P277">
            <v>576952</v>
          </cell>
          <cell r="Q277">
            <v>721190</v>
          </cell>
          <cell r="R277">
            <v>915420</v>
          </cell>
          <cell r="S277">
            <v>1109650</v>
          </cell>
          <cell r="T277">
            <v>1358480</v>
          </cell>
          <cell r="U277">
            <v>1346670</v>
          </cell>
          <cell r="V277">
            <v>1346670</v>
          </cell>
          <cell r="W277">
            <v>1346670</v>
          </cell>
          <cell r="X277">
            <v>1346670</v>
          </cell>
          <cell r="Y277">
            <v>21397</v>
          </cell>
          <cell r="Z277">
            <v>42794</v>
          </cell>
          <cell r="AA277">
            <v>64191</v>
          </cell>
          <cell r="AB277">
            <v>85588</v>
          </cell>
          <cell r="AC277">
            <v>106985</v>
          </cell>
          <cell r="AD277">
            <v>140371</v>
          </cell>
          <cell r="AE277">
            <v>173757</v>
          </cell>
          <cell r="AF277">
            <v>207143</v>
          </cell>
          <cell r="AG277">
            <v>171332</v>
          </cell>
          <cell r="AH277">
            <v>171332</v>
          </cell>
          <cell r="AI277">
            <v>1254438</v>
          </cell>
          <cell r="AJ277">
            <v>1254438</v>
          </cell>
          <cell r="AK277">
            <v>154647</v>
          </cell>
          <cell r="AM277">
            <v>144238</v>
          </cell>
          <cell r="AN277">
            <v>144238</v>
          </cell>
          <cell r="AO277">
            <v>144238</v>
          </cell>
          <cell r="AP277">
            <v>144238</v>
          </cell>
          <cell r="AQ277">
            <v>144238</v>
          </cell>
          <cell r="AR277">
            <v>194230</v>
          </cell>
          <cell r="AS277">
            <v>194230</v>
          </cell>
          <cell r="AT277">
            <v>248830</v>
          </cell>
          <cell r="AU277">
            <v>-11810</v>
          </cell>
          <cell r="AV277">
            <v>0</v>
          </cell>
          <cell r="AW277">
            <v>0</v>
          </cell>
          <cell r="AX277">
            <v>0</v>
          </cell>
          <cell r="AY277">
            <v>21397</v>
          </cell>
          <cell r="AZ277">
            <v>21397</v>
          </cell>
          <cell r="BA277">
            <v>21397</v>
          </cell>
          <cell r="BB277">
            <v>21397</v>
          </cell>
          <cell r="BC277">
            <v>21397</v>
          </cell>
          <cell r="BD277">
            <v>33386</v>
          </cell>
          <cell r="BE277">
            <v>33386</v>
          </cell>
          <cell r="BF277">
            <v>33386</v>
          </cell>
          <cell r="BG277">
            <v>-35811</v>
          </cell>
          <cell r="BH277">
            <v>0</v>
          </cell>
          <cell r="BI277">
            <v>1083106</v>
          </cell>
          <cell r="BJ277">
            <v>0</v>
          </cell>
          <cell r="BK277">
            <v>154647</v>
          </cell>
        </row>
        <row r="278">
          <cell r="L278" t="str">
            <v>8111117.801102.HOUSE</v>
          </cell>
          <cell r="M278">
            <v>68558</v>
          </cell>
          <cell r="N278">
            <v>136328</v>
          </cell>
          <cell r="O278">
            <v>239478</v>
          </cell>
          <cell r="P278">
            <v>319688</v>
          </cell>
          <cell r="Q278">
            <v>398016</v>
          </cell>
          <cell r="R278">
            <v>481508</v>
          </cell>
          <cell r="S278">
            <v>559798</v>
          </cell>
          <cell r="T278">
            <v>667530</v>
          </cell>
          <cell r="U278">
            <v>757780</v>
          </cell>
          <cell r="V278">
            <v>847759</v>
          </cell>
          <cell r="W278">
            <v>936849</v>
          </cell>
          <cell r="X278">
            <v>1025939</v>
          </cell>
          <cell r="Y278">
            <v>9080</v>
          </cell>
          <cell r="Z278">
            <v>18160</v>
          </cell>
          <cell r="AA278">
            <v>28939</v>
          </cell>
          <cell r="AB278">
            <v>68819</v>
          </cell>
          <cell r="AC278">
            <v>89819</v>
          </cell>
          <cell r="AD278">
            <v>109579</v>
          </cell>
          <cell r="AE278">
            <v>129339</v>
          </cell>
          <cell r="AF278">
            <v>152459</v>
          </cell>
          <cell r="AG278">
            <v>174809</v>
          </cell>
          <cell r="AH278">
            <v>197903</v>
          </cell>
          <cell r="AI278">
            <v>866242</v>
          </cell>
          <cell r="AJ278">
            <v>944192</v>
          </cell>
          <cell r="AK278">
            <v>89110</v>
          </cell>
          <cell r="AM278">
            <v>68558</v>
          </cell>
          <cell r="AN278">
            <v>67770</v>
          </cell>
          <cell r="AO278">
            <v>103150</v>
          </cell>
          <cell r="AP278">
            <v>80210</v>
          </cell>
          <cell r="AQ278">
            <v>78328</v>
          </cell>
          <cell r="AR278">
            <v>83492</v>
          </cell>
          <cell r="AS278">
            <v>78290</v>
          </cell>
          <cell r="AT278">
            <v>107732</v>
          </cell>
          <cell r="AU278">
            <v>90250</v>
          </cell>
          <cell r="AV278">
            <v>89979</v>
          </cell>
          <cell r="AW278">
            <v>89090</v>
          </cell>
          <cell r="AX278">
            <v>89090</v>
          </cell>
          <cell r="AY278">
            <v>9080</v>
          </cell>
          <cell r="AZ278">
            <v>9080</v>
          </cell>
          <cell r="BA278">
            <v>10779</v>
          </cell>
          <cell r="BB278">
            <v>39880</v>
          </cell>
          <cell r="BC278">
            <v>21000</v>
          </cell>
          <cell r="BD278">
            <v>19760</v>
          </cell>
          <cell r="BE278">
            <v>19760</v>
          </cell>
          <cell r="BF278">
            <v>23120</v>
          </cell>
          <cell r="BG278">
            <v>22350</v>
          </cell>
          <cell r="BH278">
            <v>23094</v>
          </cell>
          <cell r="BI278">
            <v>668339</v>
          </cell>
          <cell r="BJ278">
            <v>77950</v>
          </cell>
          <cell r="BK278">
            <v>89110</v>
          </cell>
        </row>
        <row r="279">
          <cell r="L279" t="str">
            <v>8111117.801102.LAUN</v>
          </cell>
          <cell r="M279">
            <v>6971</v>
          </cell>
          <cell r="N279">
            <v>13871</v>
          </cell>
          <cell r="O279">
            <v>165966</v>
          </cell>
          <cell r="P279">
            <v>229656</v>
          </cell>
          <cell r="Q279">
            <v>286920</v>
          </cell>
          <cell r="R279">
            <v>346595</v>
          </cell>
          <cell r="S279">
            <v>403160</v>
          </cell>
          <cell r="T279">
            <v>459725</v>
          </cell>
          <cell r="U279">
            <v>517015</v>
          </cell>
          <cell r="V279">
            <v>574136</v>
          </cell>
          <cell r="W279">
            <v>630701</v>
          </cell>
          <cell r="X279">
            <v>687266</v>
          </cell>
          <cell r="Y279">
            <v>5075</v>
          </cell>
          <cell r="Z279">
            <v>10150</v>
          </cell>
          <cell r="AA279">
            <v>16409</v>
          </cell>
          <cell r="AB279">
            <v>42813</v>
          </cell>
          <cell r="AC279">
            <v>55863</v>
          </cell>
          <cell r="AD279">
            <v>68188</v>
          </cell>
          <cell r="AE279">
            <v>80513</v>
          </cell>
          <cell r="AF279">
            <v>94408</v>
          </cell>
          <cell r="AG279">
            <v>108198</v>
          </cell>
          <cell r="AH279">
            <v>122423</v>
          </cell>
          <cell r="AI279">
            <v>555053</v>
          </cell>
          <cell r="AJ279">
            <v>605093</v>
          </cell>
          <cell r="AK279">
            <v>58364</v>
          </cell>
          <cell r="AM279">
            <v>6971</v>
          </cell>
          <cell r="AN279">
            <v>6900</v>
          </cell>
          <cell r="AO279">
            <v>152095</v>
          </cell>
          <cell r="AP279">
            <v>63690</v>
          </cell>
          <cell r="AQ279">
            <v>57264</v>
          </cell>
          <cell r="AR279">
            <v>59675</v>
          </cell>
          <cell r="AS279">
            <v>56565</v>
          </cell>
          <cell r="AT279">
            <v>56565</v>
          </cell>
          <cell r="AU279">
            <v>57290</v>
          </cell>
          <cell r="AV279">
            <v>57121</v>
          </cell>
          <cell r="AW279">
            <v>56565</v>
          </cell>
          <cell r="AX279">
            <v>56565</v>
          </cell>
          <cell r="AY279">
            <v>5075</v>
          </cell>
          <cell r="AZ279">
            <v>5075</v>
          </cell>
          <cell r="BA279">
            <v>6259</v>
          </cell>
          <cell r="BB279">
            <v>26404</v>
          </cell>
          <cell r="BC279">
            <v>13050</v>
          </cell>
          <cell r="BD279">
            <v>12325</v>
          </cell>
          <cell r="BE279">
            <v>12325</v>
          </cell>
          <cell r="BF279">
            <v>13895</v>
          </cell>
          <cell r="BG279">
            <v>13790</v>
          </cell>
          <cell r="BH279">
            <v>14225</v>
          </cell>
          <cell r="BI279">
            <v>432630</v>
          </cell>
          <cell r="BJ279">
            <v>50040</v>
          </cell>
          <cell r="BK279">
            <v>58364</v>
          </cell>
        </row>
        <row r="280">
          <cell r="L280" t="str">
            <v>8111117.801102.LEAV</v>
          </cell>
          <cell r="M280">
            <v>80430</v>
          </cell>
          <cell r="N280">
            <v>160860</v>
          </cell>
          <cell r="O280">
            <v>241290</v>
          </cell>
          <cell r="P280">
            <v>321720</v>
          </cell>
          <cell r="Q280">
            <v>402150</v>
          </cell>
          <cell r="R280">
            <v>587528</v>
          </cell>
          <cell r="S280">
            <v>667958</v>
          </cell>
          <cell r="T280">
            <v>748388</v>
          </cell>
          <cell r="U280">
            <v>828818</v>
          </cell>
          <cell r="V280">
            <v>909248</v>
          </cell>
          <cell r="W280">
            <v>989678</v>
          </cell>
          <cell r="X280">
            <v>1133566</v>
          </cell>
          <cell r="Y280">
            <v>6757</v>
          </cell>
          <cell r="Z280">
            <v>13514</v>
          </cell>
          <cell r="AA280">
            <v>20271</v>
          </cell>
          <cell r="AB280">
            <v>27028</v>
          </cell>
          <cell r="AC280">
            <v>33785</v>
          </cell>
          <cell r="AD280">
            <v>40542</v>
          </cell>
          <cell r="AE280">
            <v>47299</v>
          </cell>
          <cell r="AF280">
            <v>54056</v>
          </cell>
          <cell r="AG280">
            <v>60813</v>
          </cell>
          <cell r="AH280">
            <v>67570</v>
          </cell>
          <cell r="AI280">
            <v>974324</v>
          </cell>
          <cell r="AJ280">
            <v>1305855</v>
          </cell>
          <cell r="AK280">
            <v>28333.33</v>
          </cell>
          <cell r="AM280">
            <v>80430</v>
          </cell>
          <cell r="AN280">
            <v>80430</v>
          </cell>
          <cell r="AO280">
            <v>80430</v>
          </cell>
          <cell r="AP280">
            <v>80430</v>
          </cell>
          <cell r="AQ280">
            <v>80430</v>
          </cell>
          <cell r="AR280">
            <v>185378</v>
          </cell>
          <cell r="AS280">
            <v>80430</v>
          </cell>
          <cell r="AT280">
            <v>80430</v>
          </cell>
          <cell r="AU280">
            <v>80430</v>
          </cell>
          <cell r="AV280">
            <v>80430</v>
          </cell>
          <cell r="AW280">
            <v>80430</v>
          </cell>
          <cell r="AX280">
            <v>143888</v>
          </cell>
          <cell r="AY280">
            <v>6757</v>
          </cell>
          <cell r="AZ280">
            <v>6757</v>
          </cell>
          <cell r="BA280">
            <v>6757</v>
          </cell>
          <cell r="BB280">
            <v>6757</v>
          </cell>
          <cell r="BC280">
            <v>6757</v>
          </cell>
          <cell r="BD280">
            <v>6757</v>
          </cell>
          <cell r="BE280">
            <v>6757</v>
          </cell>
          <cell r="BF280">
            <v>6757</v>
          </cell>
          <cell r="BG280">
            <v>6757</v>
          </cell>
          <cell r="BH280">
            <v>6757</v>
          </cell>
          <cell r="BI280">
            <v>906754</v>
          </cell>
          <cell r="BJ280">
            <v>331531</v>
          </cell>
          <cell r="BK280">
            <v>28333.33</v>
          </cell>
        </row>
        <row r="281">
          <cell r="L281" t="str">
            <v>8111117.801102.OT</v>
          </cell>
          <cell r="M281">
            <v>141527</v>
          </cell>
          <cell r="N281">
            <v>283054</v>
          </cell>
          <cell r="O281">
            <v>711581</v>
          </cell>
          <cell r="P281">
            <v>1553772</v>
          </cell>
          <cell r="Q281">
            <v>2382383</v>
          </cell>
          <cell r="R281">
            <v>3394314</v>
          </cell>
          <cell r="S281">
            <v>3701799</v>
          </cell>
          <cell r="T281">
            <v>4512052</v>
          </cell>
          <cell r="U281">
            <v>5503550</v>
          </cell>
          <cell r="V281">
            <v>6184170</v>
          </cell>
          <cell r="W281">
            <v>6399844</v>
          </cell>
          <cell r="X281">
            <v>6511954</v>
          </cell>
          <cell r="Y281">
            <v>19700</v>
          </cell>
          <cell r="Z281">
            <v>156354</v>
          </cell>
          <cell r="AA281">
            <v>368886</v>
          </cell>
          <cell r="AB281">
            <v>638259</v>
          </cell>
          <cell r="AC281">
            <v>867645</v>
          </cell>
          <cell r="AD281">
            <v>1056657</v>
          </cell>
          <cell r="AE281">
            <v>1401615</v>
          </cell>
          <cell r="AF281">
            <v>1628041</v>
          </cell>
          <cell r="AG281">
            <v>1992241</v>
          </cell>
          <cell r="AH281">
            <v>2085420</v>
          </cell>
          <cell r="AI281">
            <v>6826365</v>
          </cell>
          <cell r="AJ281">
            <v>6699800</v>
          </cell>
          <cell r="AK281">
            <v>6818</v>
          </cell>
          <cell r="AM281">
            <v>141527</v>
          </cell>
          <cell r="AN281">
            <v>141527</v>
          </cell>
          <cell r="AO281">
            <v>428527</v>
          </cell>
          <cell r="AP281">
            <v>842191</v>
          </cell>
          <cell r="AQ281">
            <v>828611</v>
          </cell>
          <cell r="AR281">
            <v>1011931</v>
          </cell>
          <cell r="AS281">
            <v>307485</v>
          </cell>
          <cell r="AT281">
            <v>810253</v>
          </cell>
          <cell r="AU281">
            <v>991498</v>
          </cell>
          <cell r="AV281">
            <v>680620</v>
          </cell>
          <cell r="AW281">
            <v>215674</v>
          </cell>
          <cell r="AX281">
            <v>112110</v>
          </cell>
          <cell r="AY281">
            <v>19700</v>
          </cell>
          <cell r="AZ281">
            <v>136654</v>
          </cell>
          <cell r="BA281">
            <v>212532</v>
          </cell>
          <cell r="BB281">
            <v>269373</v>
          </cell>
          <cell r="BC281">
            <v>229386</v>
          </cell>
          <cell r="BD281">
            <v>189012</v>
          </cell>
          <cell r="BE281">
            <v>344958</v>
          </cell>
          <cell r="BF281">
            <v>226426</v>
          </cell>
          <cell r="BG281">
            <v>364200</v>
          </cell>
          <cell r="BH281">
            <v>93179</v>
          </cell>
          <cell r="BI281">
            <v>4740945</v>
          </cell>
          <cell r="BJ281">
            <v>-126565</v>
          </cell>
          <cell r="BK281">
            <v>6818</v>
          </cell>
        </row>
        <row r="282">
          <cell r="L282" t="str">
            <v>8111117.801102.SHIFT</v>
          </cell>
          <cell r="M282">
            <v>51000</v>
          </cell>
          <cell r="N282">
            <v>90180</v>
          </cell>
          <cell r="O282">
            <v>163650</v>
          </cell>
          <cell r="P282">
            <v>261520</v>
          </cell>
          <cell r="Q282">
            <v>367320</v>
          </cell>
          <cell r="R282">
            <v>514360</v>
          </cell>
          <cell r="S282">
            <v>616050</v>
          </cell>
          <cell r="T282">
            <v>702440</v>
          </cell>
          <cell r="U282">
            <v>835330</v>
          </cell>
          <cell r="V282">
            <v>938360</v>
          </cell>
          <cell r="W282">
            <v>1027445</v>
          </cell>
          <cell r="X282">
            <v>1108080</v>
          </cell>
          <cell r="Y282">
            <v>0</v>
          </cell>
          <cell r="Z282">
            <v>25360</v>
          </cell>
          <cell r="AA282">
            <v>59565</v>
          </cell>
          <cell r="AB282">
            <v>98045</v>
          </cell>
          <cell r="AC282">
            <v>138460</v>
          </cell>
          <cell r="AD282">
            <v>187165</v>
          </cell>
          <cell r="AE282">
            <v>214480</v>
          </cell>
          <cell r="AF282">
            <v>243585</v>
          </cell>
          <cell r="AG282">
            <v>279010</v>
          </cell>
          <cell r="AH282">
            <v>322480</v>
          </cell>
          <cell r="AI282">
            <v>1109560</v>
          </cell>
          <cell r="AJ282">
            <v>1172200</v>
          </cell>
          <cell r="AK282">
            <v>46670</v>
          </cell>
          <cell r="AM282">
            <v>51000</v>
          </cell>
          <cell r="AN282">
            <v>39180</v>
          </cell>
          <cell r="AO282">
            <v>73470</v>
          </cell>
          <cell r="AP282">
            <v>97870</v>
          </cell>
          <cell r="AQ282">
            <v>105800</v>
          </cell>
          <cell r="AR282">
            <v>147040</v>
          </cell>
          <cell r="AS282">
            <v>101690</v>
          </cell>
          <cell r="AT282">
            <v>86390</v>
          </cell>
          <cell r="AU282">
            <v>132890</v>
          </cell>
          <cell r="AV282">
            <v>103030</v>
          </cell>
          <cell r="AW282">
            <v>89085</v>
          </cell>
          <cell r="AX282">
            <v>80635</v>
          </cell>
          <cell r="AY282">
            <v>0</v>
          </cell>
          <cell r="AZ282">
            <v>25360</v>
          </cell>
          <cell r="BA282">
            <v>34205</v>
          </cell>
          <cell r="BB282">
            <v>38480</v>
          </cell>
          <cell r="BC282">
            <v>40415</v>
          </cell>
          <cell r="BD282">
            <v>48705</v>
          </cell>
          <cell r="BE282">
            <v>27315</v>
          </cell>
          <cell r="BF282">
            <v>29105</v>
          </cell>
          <cell r="BG282">
            <v>35425</v>
          </cell>
          <cell r="BH282">
            <v>43470</v>
          </cell>
          <cell r="BI282">
            <v>787080</v>
          </cell>
          <cell r="BJ282">
            <v>62640</v>
          </cell>
          <cell r="BK282">
            <v>46670</v>
          </cell>
        </row>
        <row r="283">
          <cell r="L283" t="str">
            <v>8111117.801102.OTH</v>
          </cell>
          <cell r="M283">
            <v>354</v>
          </cell>
          <cell r="N283">
            <v>708</v>
          </cell>
          <cell r="O283">
            <v>1062</v>
          </cell>
          <cell r="P283">
            <v>1416</v>
          </cell>
          <cell r="Q283">
            <v>1770</v>
          </cell>
          <cell r="R283">
            <v>2124</v>
          </cell>
          <cell r="S283">
            <v>2478</v>
          </cell>
          <cell r="T283">
            <v>2832</v>
          </cell>
          <cell r="U283">
            <v>120786</v>
          </cell>
          <cell r="V283">
            <v>160340</v>
          </cell>
          <cell r="W283">
            <v>199894</v>
          </cell>
          <cell r="X283">
            <v>239448</v>
          </cell>
          <cell r="Y283">
            <v>29400</v>
          </cell>
          <cell r="Z283">
            <v>58800</v>
          </cell>
          <cell r="AA283">
            <v>90650</v>
          </cell>
          <cell r="AB283">
            <v>7350</v>
          </cell>
          <cell r="AC283">
            <v>12250</v>
          </cell>
          <cell r="AD283">
            <v>17150</v>
          </cell>
          <cell r="AE283">
            <v>22050</v>
          </cell>
          <cell r="AF283">
            <v>29782</v>
          </cell>
          <cell r="AG283">
            <v>35036</v>
          </cell>
          <cell r="AH283">
            <v>40290</v>
          </cell>
          <cell r="AI283">
            <v>129906</v>
          </cell>
          <cell r="AJ283">
            <v>144960</v>
          </cell>
          <cell r="AK283">
            <v>-51450</v>
          </cell>
          <cell r="AM283">
            <v>354</v>
          </cell>
          <cell r="AN283">
            <v>354</v>
          </cell>
          <cell r="AO283">
            <v>354</v>
          </cell>
          <cell r="AP283">
            <v>354</v>
          </cell>
          <cell r="AQ283">
            <v>354</v>
          </cell>
          <cell r="AR283">
            <v>354</v>
          </cell>
          <cell r="AS283">
            <v>354</v>
          </cell>
          <cell r="AT283">
            <v>354</v>
          </cell>
          <cell r="AU283">
            <v>117954</v>
          </cell>
          <cell r="AV283">
            <v>39554</v>
          </cell>
          <cell r="AW283">
            <v>39554</v>
          </cell>
          <cell r="AX283">
            <v>39554</v>
          </cell>
          <cell r="AY283">
            <v>29400</v>
          </cell>
          <cell r="AZ283">
            <v>29400</v>
          </cell>
          <cell r="BA283">
            <v>31850</v>
          </cell>
          <cell r="BB283">
            <v>-83300</v>
          </cell>
          <cell r="BC283">
            <v>4900</v>
          </cell>
          <cell r="BD283">
            <v>4900</v>
          </cell>
          <cell r="BE283">
            <v>4900</v>
          </cell>
          <cell r="BF283">
            <v>7732</v>
          </cell>
          <cell r="BG283">
            <v>5254</v>
          </cell>
          <cell r="BH283">
            <v>5254</v>
          </cell>
          <cell r="BI283">
            <v>89616</v>
          </cell>
          <cell r="BJ283">
            <v>15054</v>
          </cell>
          <cell r="BK283">
            <v>-51450</v>
          </cell>
        </row>
        <row r="284">
          <cell r="L284" t="str">
            <v>8111117.801102.PF</v>
          </cell>
          <cell r="M284">
            <v>104340</v>
          </cell>
          <cell r="N284">
            <v>207246</v>
          </cell>
          <cell r="O284">
            <v>309331</v>
          </cell>
          <cell r="P284">
            <v>472343</v>
          </cell>
          <cell r="Q284">
            <v>587332</v>
          </cell>
          <cell r="R284">
            <v>760454</v>
          </cell>
          <cell r="S284">
            <v>881765</v>
          </cell>
          <cell r="T284">
            <v>1016652</v>
          </cell>
          <cell r="U284">
            <v>1144445</v>
          </cell>
          <cell r="V284">
            <v>1271892</v>
          </cell>
          <cell r="W284">
            <v>1433621</v>
          </cell>
          <cell r="X284">
            <v>1565679</v>
          </cell>
          <cell r="Y284">
            <v>9409</v>
          </cell>
          <cell r="Z284">
            <v>20184</v>
          </cell>
          <cell r="AA284">
            <v>32413</v>
          </cell>
          <cell r="AB284">
            <v>45110</v>
          </cell>
          <cell r="AC284">
            <v>57807</v>
          </cell>
          <cell r="AD284">
            <v>70504</v>
          </cell>
          <cell r="AE284">
            <v>83201</v>
          </cell>
          <cell r="AF284">
            <v>96681</v>
          </cell>
          <cell r="AG284">
            <v>109476</v>
          </cell>
          <cell r="AH284">
            <v>122271</v>
          </cell>
          <cell r="AI284">
            <v>1375503</v>
          </cell>
          <cell r="AJ284">
            <v>1499251</v>
          </cell>
          <cell r="AK284">
            <v>118456</v>
          </cell>
          <cell r="AM284">
            <v>104340</v>
          </cell>
          <cell r="AN284">
            <v>102906</v>
          </cell>
          <cell r="AO284">
            <v>102085</v>
          </cell>
          <cell r="AP284">
            <v>163012</v>
          </cell>
          <cell r="AQ284">
            <v>114989</v>
          </cell>
          <cell r="AR284">
            <v>173122</v>
          </cell>
          <cell r="AS284">
            <v>121311</v>
          </cell>
          <cell r="AT284">
            <v>134887</v>
          </cell>
          <cell r="AU284">
            <v>127793</v>
          </cell>
          <cell r="AV284">
            <v>127447</v>
          </cell>
          <cell r="AW284">
            <v>161729</v>
          </cell>
          <cell r="AX284">
            <v>132058</v>
          </cell>
          <cell r="AY284">
            <v>9409</v>
          </cell>
          <cell r="AZ284">
            <v>10775</v>
          </cell>
          <cell r="BA284">
            <v>12229</v>
          </cell>
          <cell r="BB284">
            <v>12697</v>
          </cell>
          <cell r="BC284">
            <v>12697</v>
          </cell>
          <cell r="BD284">
            <v>12697</v>
          </cell>
          <cell r="BE284">
            <v>12697</v>
          </cell>
          <cell r="BF284">
            <v>13480</v>
          </cell>
          <cell r="BG284">
            <v>12795</v>
          </cell>
          <cell r="BH284">
            <v>12795</v>
          </cell>
          <cell r="BI284">
            <v>1253232</v>
          </cell>
          <cell r="BJ284">
            <v>123748</v>
          </cell>
          <cell r="BK284">
            <v>118456</v>
          </cell>
        </row>
        <row r="285">
          <cell r="L285" t="str">
            <v>8111117.801102.TEA</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L286" t="str">
            <v>8111117.803301</v>
          </cell>
          <cell r="M286">
            <v>16855</v>
          </cell>
          <cell r="N286">
            <v>33710</v>
          </cell>
          <cell r="O286">
            <v>50565</v>
          </cell>
          <cell r="P286">
            <v>67420</v>
          </cell>
          <cell r="Q286">
            <v>84275</v>
          </cell>
          <cell r="R286">
            <v>101130</v>
          </cell>
          <cell r="S286">
            <v>117985</v>
          </cell>
          <cell r="T286">
            <v>179332</v>
          </cell>
          <cell r="U286">
            <v>240679</v>
          </cell>
          <cell r="V286">
            <v>302026</v>
          </cell>
          <cell r="W286">
            <v>363373</v>
          </cell>
          <cell r="X286">
            <v>457686</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M286">
            <v>16855</v>
          </cell>
          <cell r="AN286">
            <v>16855</v>
          </cell>
          <cell r="AO286">
            <v>16855</v>
          </cell>
          <cell r="AP286">
            <v>16855</v>
          </cell>
          <cell r="AQ286">
            <v>16855</v>
          </cell>
          <cell r="AR286">
            <v>16855</v>
          </cell>
          <cell r="AS286">
            <v>16855</v>
          </cell>
          <cell r="AT286">
            <v>61347</v>
          </cell>
          <cell r="AU286">
            <v>61347</v>
          </cell>
          <cell r="AV286">
            <v>61347</v>
          </cell>
          <cell r="AW286">
            <v>61347</v>
          </cell>
          <cell r="AX286">
            <v>94313</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L287" t="str">
            <v>8111117.803302</v>
          </cell>
          <cell r="M287">
            <v>204933</v>
          </cell>
          <cell r="N287">
            <v>409866</v>
          </cell>
          <cell r="O287">
            <v>614799</v>
          </cell>
          <cell r="P287">
            <v>819732</v>
          </cell>
          <cell r="Q287">
            <v>1024665</v>
          </cell>
          <cell r="R287">
            <v>1229598</v>
          </cell>
          <cell r="S287">
            <v>1434531</v>
          </cell>
          <cell r="T287">
            <v>2707982</v>
          </cell>
          <cell r="U287">
            <v>3981433</v>
          </cell>
          <cell r="V287">
            <v>5254884</v>
          </cell>
          <cell r="W287">
            <v>6528335</v>
          </cell>
          <cell r="X287">
            <v>8486088</v>
          </cell>
          <cell r="Y287">
            <v>0</v>
          </cell>
          <cell r="Z287">
            <v>0</v>
          </cell>
          <cell r="AA287">
            <v>0</v>
          </cell>
          <cell r="AB287">
            <v>0</v>
          </cell>
          <cell r="AC287">
            <v>0</v>
          </cell>
          <cell r="AD287">
            <v>0</v>
          </cell>
          <cell r="AE287">
            <v>0</v>
          </cell>
          <cell r="AF287">
            <v>0</v>
          </cell>
          <cell r="AG287">
            <v>0</v>
          </cell>
          <cell r="AH287">
            <v>0</v>
          </cell>
          <cell r="AI287">
            <v>12974610.539999999</v>
          </cell>
          <cell r="AJ287">
            <v>13409649.539999999</v>
          </cell>
          <cell r="AK287">
            <v>858800</v>
          </cell>
          <cell r="AM287">
            <v>204933</v>
          </cell>
          <cell r="AN287">
            <v>204933</v>
          </cell>
          <cell r="AO287">
            <v>204933</v>
          </cell>
          <cell r="AP287">
            <v>204933</v>
          </cell>
          <cell r="AQ287">
            <v>204933</v>
          </cell>
          <cell r="AR287">
            <v>204933</v>
          </cell>
          <cell r="AS287">
            <v>204933</v>
          </cell>
          <cell r="AT287">
            <v>1273451</v>
          </cell>
          <cell r="AU287">
            <v>1273451</v>
          </cell>
          <cell r="AV287">
            <v>1273451</v>
          </cell>
          <cell r="AW287">
            <v>1273451</v>
          </cell>
          <cell r="AX287">
            <v>1957753</v>
          </cell>
          <cell r="AY287">
            <v>0</v>
          </cell>
          <cell r="AZ287">
            <v>0</v>
          </cell>
          <cell r="BA287">
            <v>0</v>
          </cell>
          <cell r="BB287">
            <v>0</v>
          </cell>
          <cell r="BC287">
            <v>0</v>
          </cell>
          <cell r="BD287">
            <v>0</v>
          </cell>
          <cell r="BE287">
            <v>0</v>
          </cell>
          <cell r="BF287">
            <v>0</v>
          </cell>
          <cell r="BG287">
            <v>0</v>
          </cell>
          <cell r="BH287">
            <v>0</v>
          </cell>
          <cell r="BI287">
            <v>12974610.539999999</v>
          </cell>
          <cell r="BJ287">
            <v>435039</v>
          </cell>
          <cell r="BK287">
            <v>858800</v>
          </cell>
        </row>
        <row r="288">
          <cell r="L288" t="str">
            <v>8111117.803303</v>
          </cell>
          <cell r="M288">
            <v>219573</v>
          </cell>
          <cell r="N288">
            <v>439146</v>
          </cell>
          <cell r="O288">
            <v>658719</v>
          </cell>
          <cell r="P288">
            <v>878292</v>
          </cell>
          <cell r="Q288">
            <v>1097865</v>
          </cell>
          <cell r="R288">
            <v>1317438</v>
          </cell>
          <cell r="S288">
            <v>1900077</v>
          </cell>
          <cell r="T288">
            <v>1900077</v>
          </cell>
          <cell r="U288">
            <v>1900077</v>
          </cell>
          <cell r="V288">
            <v>1900077</v>
          </cell>
          <cell r="W288">
            <v>1900077</v>
          </cell>
          <cell r="X288">
            <v>2772103</v>
          </cell>
          <cell r="Y288">
            <v>0</v>
          </cell>
          <cell r="Z288">
            <v>0</v>
          </cell>
          <cell r="AA288">
            <v>0</v>
          </cell>
          <cell r="AB288">
            <v>0</v>
          </cell>
          <cell r="AC288">
            <v>0</v>
          </cell>
          <cell r="AD288">
            <v>0</v>
          </cell>
          <cell r="AE288">
            <v>0</v>
          </cell>
          <cell r="AF288">
            <v>0</v>
          </cell>
          <cell r="AG288">
            <v>0</v>
          </cell>
          <cell r="AH288">
            <v>0</v>
          </cell>
          <cell r="AI288">
            <v>2641775</v>
          </cell>
          <cell r="AJ288">
            <v>2928870</v>
          </cell>
          <cell r="AK288">
            <v>403786.67</v>
          </cell>
          <cell r="AM288">
            <v>219573</v>
          </cell>
          <cell r="AN288">
            <v>219573</v>
          </cell>
          <cell r="AO288">
            <v>219573</v>
          </cell>
          <cell r="AP288">
            <v>219573</v>
          </cell>
          <cell r="AQ288">
            <v>219573</v>
          </cell>
          <cell r="AR288">
            <v>219573</v>
          </cell>
          <cell r="AS288">
            <v>582639</v>
          </cell>
          <cell r="AT288">
            <v>0</v>
          </cell>
          <cell r="AU288">
            <v>0</v>
          </cell>
          <cell r="AV288">
            <v>0</v>
          </cell>
          <cell r="AW288">
            <v>0</v>
          </cell>
          <cell r="AX288">
            <v>872026</v>
          </cell>
          <cell r="AY288">
            <v>0</v>
          </cell>
          <cell r="AZ288">
            <v>0</v>
          </cell>
          <cell r="BA288">
            <v>0</v>
          </cell>
          <cell r="BB288">
            <v>0</v>
          </cell>
          <cell r="BC288">
            <v>0</v>
          </cell>
          <cell r="BD288">
            <v>0</v>
          </cell>
          <cell r="BE288">
            <v>0</v>
          </cell>
          <cell r="BF288">
            <v>0</v>
          </cell>
          <cell r="BG288">
            <v>0</v>
          </cell>
          <cell r="BH288">
            <v>0</v>
          </cell>
          <cell r="BI288">
            <v>2641775</v>
          </cell>
          <cell r="BJ288">
            <v>287095</v>
          </cell>
          <cell r="BK288">
            <v>403786.67</v>
          </cell>
        </row>
        <row r="289">
          <cell r="L289" t="str">
            <v>8111117.803901</v>
          </cell>
          <cell r="M289">
            <v>104859</v>
          </cell>
          <cell r="N289">
            <v>231000.75</v>
          </cell>
          <cell r="O289">
            <v>335272.5</v>
          </cell>
          <cell r="P289">
            <v>438472.75</v>
          </cell>
          <cell r="Q289">
            <v>515451.75</v>
          </cell>
          <cell r="R289">
            <v>593874.75</v>
          </cell>
          <cell r="S289">
            <v>683776.99</v>
          </cell>
          <cell r="T289">
            <v>752536.99</v>
          </cell>
          <cell r="U289">
            <v>823676.99</v>
          </cell>
          <cell r="V289">
            <v>896397.99</v>
          </cell>
          <cell r="W289">
            <v>970481.74</v>
          </cell>
          <cell r="X289">
            <v>1155151.5</v>
          </cell>
          <cell r="Y289">
            <v>12323</v>
          </cell>
          <cell r="Z289">
            <v>22955</v>
          </cell>
          <cell r="AA289">
            <v>35507</v>
          </cell>
          <cell r="AB289">
            <v>48015</v>
          </cell>
          <cell r="AC289">
            <v>60344</v>
          </cell>
          <cell r="AD289">
            <v>72673</v>
          </cell>
          <cell r="AE289">
            <v>87470</v>
          </cell>
          <cell r="AF289">
            <v>101571</v>
          </cell>
          <cell r="AG289">
            <v>114811</v>
          </cell>
          <cell r="AH289">
            <v>126378</v>
          </cell>
          <cell r="AI289">
            <v>1183691.25</v>
          </cell>
          <cell r="AJ289">
            <v>1656394.25</v>
          </cell>
          <cell r="AK289">
            <v>81756</v>
          </cell>
          <cell r="AM289">
            <v>104859</v>
          </cell>
          <cell r="AN289">
            <v>126141.75</v>
          </cell>
          <cell r="AO289">
            <v>104271.75</v>
          </cell>
          <cell r="AP289">
            <v>103200.25</v>
          </cell>
          <cell r="AQ289">
            <v>76979</v>
          </cell>
          <cell r="AR289">
            <v>78423</v>
          </cell>
          <cell r="AS289">
            <v>89902.239999999991</v>
          </cell>
          <cell r="AT289">
            <v>68760</v>
          </cell>
          <cell r="AU289">
            <v>71140</v>
          </cell>
          <cell r="AV289">
            <v>72721</v>
          </cell>
          <cell r="AW289">
            <v>74083.75</v>
          </cell>
          <cell r="AX289">
            <v>184669.76</v>
          </cell>
          <cell r="AY289">
            <v>12323</v>
          </cell>
          <cell r="AZ289">
            <v>10632</v>
          </cell>
          <cell r="BA289">
            <v>12552</v>
          </cell>
          <cell r="BB289">
            <v>12508</v>
          </cell>
          <cell r="BC289">
            <v>12329</v>
          </cell>
          <cell r="BD289">
            <v>12329</v>
          </cell>
          <cell r="BE289">
            <v>14797</v>
          </cell>
          <cell r="BF289">
            <v>14101</v>
          </cell>
          <cell r="BG289">
            <v>13240</v>
          </cell>
          <cell r="BH289">
            <v>11567</v>
          </cell>
          <cell r="BI289">
            <v>1057313.25</v>
          </cell>
          <cell r="BJ289">
            <v>472703</v>
          </cell>
          <cell r="BK289">
            <v>81756</v>
          </cell>
        </row>
        <row r="290">
          <cell r="L290" t="str">
            <v>8111117.803902</v>
          </cell>
          <cell r="M290">
            <v>73207</v>
          </cell>
          <cell r="N290">
            <v>146414</v>
          </cell>
          <cell r="O290">
            <v>225111</v>
          </cell>
          <cell r="P290">
            <v>303808</v>
          </cell>
          <cell r="Q290">
            <v>383706</v>
          </cell>
          <cell r="R290">
            <v>463604</v>
          </cell>
          <cell r="S290">
            <v>543502</v>
          </cell>
          <cell r="T290">
            <v>623400</v>
          </cell>
          <cell r="U290">
            <v>985531</v>
          </cell>
          <cell r="V290">
            <v>1107215</v>
          </cell>
          <cell r="W290">
            <v>1228899</v>
          </cell>
          <cell r="X290">
            <v>1350584</v>
          </cell>
          <cell r="Y290">
            <v>17497</v>
          </cell>
          <cell r="Z290">
            <v>35769</v>
          </cell>
          <cell r="AA290">
            <v>54041</v>
          </cell>
          <cell r="AB290">
            <v>72313</v>
          </cell>
          <cell r="AC290">
            <v>91780</v>
          </cell>
          <cell r="AD290">
            <v>115129</v>
          </cell>
          <cell r="AE290">
            <v>135886</v>
          </cell>
          <cell r="AF290">
            <v>154049</v>
          </cell>
          <cell r="AG290">
            <v>183682</v>
          </cell>
          <cell r="AH290">
            <v>207580</v>
          </cell>
          <cell r="AI290">
            <v>1007509.7</v>
          </cell>
          <cell r="AJ290">
            <v>1085871.7</v>
          </cell>
          <cell r="AK290">
            <v>1009812</v>
          </cell>
          <cell r="AM290">
            <v>73207</v>
          </cell>
          <cell r="AN290">
            <v>73207</v>
          </cell>
          <cell r="AO290">
            <v>78697</v>
          </cell>
          <cell r="AP290">
            <v>78697</v>
          </cell>
          <cell r="AQ290">
            <v>79898</v>
          </cell>
          <cell r="AR290">
            <v>79898</v>
          </cell>
          <cell r="AS290">
            <v>79898</v>
          </cell>
          <cell r="AT290">
            <v>79898</v>
          </cell>
          <cell r="AU290">
            <v>362131</v>
          </cell>
          <cell r="AV290">
            <v>121684</v>
          </cell>
          <cell r="AW290">
            <v>121684</v>
          </cell>
          <cell r="AX290">
            <v>121685</v>
          </cell>
          <cell r="AY290">
            <v>17497</v>
          </cell>
          <cell r="AZ290">
            <v>18272</v>
          </cell>
          <cell r="BA290">
            <v>18272</v>
          </cell>
          <cell r="BB290">
            <v>18272</v>
          </cell>
          <cell r="BC290">
            <v>19467</v>
          </cell>
          <cell r="BD290">
            <v>23349</v>
          </cell>
          <cell r="BE290">
            <v>20757</v>
          </cell>
          <cell r="BF290">
            <v>18163</v>
          </cell>
          <cell r="BG290">
            <v>29633</v>
          </cell>
          <cell r="BH290">
            <v>23898</v>
          </cell>
          <cell r="BI290">
            <v>799929.7</v>
          </cell>
          <cell r="BJ290">
            <v>78362</v>
          </cell>
          <cell r="BK290">
            <v>1009812</v>
          </cell>
        </row>
        <row r="291">
          <cell r="L291" t="str">
            <v>8111117.803903</v>
          </cell>
          <cell r="M291">
            <v>53210</v>
          </cell>
          <cell r="N291">
            <v>74077</v>
          </cell>
          <cell r="O291">
            <v>139879</v>
          </cell>
          <cell r="P291">
            <v>186038</v>
          </cell>
          <cell r="Q291">
            <v>235612</v>
          </cell>
          <cell r="R291">
            <v>246034</v>
          </cell>
          <cell r="S291">
            <v>300675</v>
          </cell>
          <cell r="T291">
            <v>479875</v>
          </cell>
          <cell r="U291">
            <v>595538</v>
          </cell>
          <cell r="V291">
            <v>540359</v>
          </cell>
          <cell r="W291">
            <v>726390</v>
          </cell>
          <cell r="X291">
            <v>925631</v>
          </cell>
          <cell r="Y291">
            <v>8843</v>
          </cell>
          <cell r="Z291">
            <v>48467</v>
          </cell>
          <cell r="AA291">
            <v>55969</v>
          </cell>
          <cell r="AB291">
            <v>63471</v>
          </cell>
          <cell r="AC291">
            <v>70675</v>
          </cell>
          <cell r="AD291">
            <v>76261</v>
          </cell>
          <cell r="AE291">
            <v>82263</v>
          </cell>
          <cell r="AF291">
            <v>88509</v>
          </cell>
          <cell r="AG291">
            <v>93940</v>
          </cell>
          <cell r="AH291">
            <v>97997</v>
          </cell>
          <cell r="AI291">
            <v>908307.3</v>
          </cell>
          <cell r="AJ291">
            <v>658259.30000000005</v>
          </cell>
          <cell r="AK291">
            <v>37094</v>
          </cell>
          <cell r="AM291">
            <v>53210</v>
          </cell>
          <cell r="AN291">
            <v>20867</v>
          </cell>
          <cell r="AO291">
            <v>65802</v>
          </cell>
          <cell r="AP291">
            <v>46159</v>
          </cell>
          <cell r="AQ291">
            <v>49574</v>
          </cell>
          <cell r="AR291">
            <v>10422</v>
          </cell>
          <cell r="AS291">
            <v>54641</v>
          </cell>
          <cell r="AT291">
            <v>179200</v>
          </cell>
          <cell r="AU291">
            <v>115663</v>
          </cell>
          <cell r="AV291">
            <v>-55179</v>
          </cell>
          <cell r="AW291">
            <v>186031</v>
          </cell>
          <cell r="AX291">
            <v>199241</v>
          </cell>
          <cell r="AY291">
            <v>8843</v>
          </cell>
          <cell r="AZ291">
            <v>39624</v>
          </cell>
          <cell r="BA291">
            <v>7502</v>
          </cell>
          <cell r="BB291">
            <v>7502</v>
          </cell>
          <cell r="BC291">
            <v>7204</v>
          </cell>
          <cell r="BD291">
            <v>5586</v>
          </cell>
          <cell r="BE291">
            <v>6002</v>
          </cell>
          <cell r="BF291">
            <v>6246</v>
          </cell>
          <cell r="BG291">
            <v>5431</v>
          </cell>
          <cell r="BH291">
            <v>4057</v>
          </cell>
          <cell r="BI291">
            <v>810310.3</v>
          </cell>
          <cell r="BJ291">
            <v>-250048</v>
          </cell>
          <cell r="BK291">
            <v>37094</v>
          </cell>
        </row>
        <row r="292">
          <cell r="L292" t="str">
            <v>8111117.803904</v>
          </cell>
          <cell r="M292">
            <v>8800</v>
          </cell>
          <cell r="N292">
            <v>17600</v>
          </cell>
          <cell r="O292">
            <v>26400</v>
          </cell>
          <cell r="P292">
            <v>26400</v>
          </cell>
          <cell r="Q292">
            <v>26400</v>
          </cell>
          <cell r="R292">
            <v>26400</v>
          </cell>
          <cell r="S292">
            <v>26400</v>
          </cell>
          <cell r="T292">
            <v>26400</v>
          </cell>
          <cell r="U292">
            <v>26400</v>
          </cell>
          <cell r="V292">
            <v>26400</v>
          </cell>
          <cell r="W292">
            <v>26400</v>
          </cell>
          <cell r="X292">
            <v>26400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M292">
            <v>8800</v>
          </cell>
          <cell r="AN292">
            <v>8800</v>
          </cell>
          <cell r="AO292">
            <v>8800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L293" t="str">
            <v>8111117.803905</v>
          </cell>
          <cell r="M293">
            <v>270668</v>
          </cell>
          <cell r="N293">
            <v>538568</v>
          </cell>
          <cell r="O293">
            <v>803168</v>
          </cell>
          <cell r="P293">
            <v>1064468</v>
          </cell>
          <cell r="Q293">
            <v>1324778</v>
          </cell>
          <cell r="R293">
            <v>1585748</v>
          </cell>
          <cell r="S293">
            <v>1843748</v>
          </cell>
          <cell r="T293">
            <v>2101748</v>
          </cell>
          <cell r="U293">
            <v>2363048</v>
          </cell>
          <cell r="V293">
            <v>2623578</v>
          </cell>
          <cell r="W293">
            <v>2881578</v>
          </cell>
          <cell r="X293">
            <v>3139578</v>
          </cell>
          <cell r="Y293">
            <v>23100</v>
          </cell>
          <cell r="Z293">
            <v>46200</v>
          </cell>
          <cell r="AA293">
            <v>74690</v>
          </cell>
          <cell r="AB293">
            <v>194874</v>
          </cell>
          <cell r="AC293">
            <v>254274</v>
          </cell>
          <cell r="AD293">
            <v>310374</v>
          </cell>
          <cell r="AE293">
            <v>366474</v>
          </cell>
          <cell r="AF293">
            <v>433974</v>
          </cell>
          <cell r="AG293">
            <v>497274</v>
          </cell>
          <cell r="AH293">
            <v>562554</v>
          </cell>
          <cell r="AI293">
            <v>2533890</v>
          </cell>
          <cell r="AJ293">
            <v>2762190</v>
          </cell>
          <cell r="AK293">
            <v>265650</v>
          </cell>
          <cell r="AM293">
            <v>270668</v>
          </cell>
          <cell r="AN293">
            <v>267900</v>
          </cell>
          <cell r="AO293">
            <v>264600</v>
          </cell>
          <cell r="AP293">
            <v>261300</v>
          </cell>
          <cell r="AQ293">
            <v>260310</v>
          </cell>
          <cell r="AR293">
            <v>260970</v>
          </cell>
          <cell r="AS293">
            <v>258000</v>
          </cell>
          <cell r="AT293">
            <v>258000</v>
          </cell>
          <cell r="AU293">
            <v>261300</v>
          </cell>
          <cell r="AV293">
            <v>260530</v>
          </cell>
          <cell r="AW293">
            <v>258000</v>
          </cell>
          <cell r="AX293">
            <v>258000</v>
          </cell>
          <cell r="AY293">
            <v>23100</v>
          </cell>
          <cell r="AZ293">
            <v>23100</v>
          </cell>
          <cell r="BA293">
            <v>28490</v>
          </cell>
          <cell r="BB293">
            <v>120184</v>
          </cell>
          <cell r="BC293">
            <v>59400</v>
          </cell>
          <cell r="BD293">
            <v>56100</v>
          </cell>
          <cell r="BE293">
            <v>56100</v>
          </cell>
          <cell r="BF293">
            <v>67500</v>
          </cell>
          <cell r="BG293">
            <v>63300</v>
          </cell>
          <cell r="BH293">
            <v>65280</v>
          </cell>
          <cell r="BI293">
            <v>1971336</v>
          </cell>
          <cell r="BJ293">
            <v>228300</v>
          </cell>
          <cell r="BK293">
            <v>265650</v>
          </cell>
        </row>
        <row r="294">
          <cell r="L294" t="str">
            <v>8111117.803906</v>
          </cell>
          <cell r="M294">
            <v>2153</v>
          </cell>
          <cell r="N294">
            <v>3675</v>
          </cell>
          <cell r="O294">
            <v>3675</v>
          </cell>
          <cell r="P294">
            <v>5187</v>
          </cell>
          <cell r="Q294">
            <v>5187</v>
          </cell>
          <cell r="R294">
            <v>5187</v>
          </cell>
          <cell r="S294">
            <v>6816</v>
          </cell>
          <cell r="T294">
            <v>6816</v>
          </cell>
          <cell r="U294">
            <v>7359</v>
          </cell>
          <cell r="V294">
            <v>8059</v>
          </cell>
          <cell r="W294">
            <v>11126</v>
          </cell>
          <cell r="X294">
            <v>14596</v>
          </cell>
          <cell r="Y294">
            <v>0</v>
          </cell>
          <cell r="Z294">
            <v>0</v>
          </cell>
          <cell r="AA294">
            <v>0</v>
          </cell>
          <cell r="AB294">
            <v>0</v>
          </cell>
          <cell r="AC294">
            <v>0</v>
          </cell>
          <cell r="AD294">
            <v>0</v>
          </cell>
          <cell r="AE294">
            <v>0</v>
          </cell>
          <cell r="AF294">
            <v>784</v>
          </cell>
          <cell r="AG294">
            <v>784</v>
          </cell>
          <cell r="AH294">
            <v>784</v>
          </cell>
          <cell r="AI294">
            <v>-1406</v>
          </cell>
          <cell r="AJ294">
            <v>-1406</v>
          </cell>
          <cell r="AK294">
            <v>0</v>
          </cell>
          <cell r="AM294">
            <v>2153</v>
          </cell>
          <cell r="AN294">
            <v>1522</v>
          </cell>
          <cell r="AO294">
            <v>0</v>
          </cell>
          <cell r="AP294">
            <v>1512</v>
          </cell>
          <cell r="AQ294">
            <v>0</v>
          </cell>
          <cell r="AR294">
            <v>0</v>
          </cell>
          <cell r="AS294">
            <v>1629</v>
          </cell>
          <cell r="AT294">
            <v>0</v>
          </cell>
          <cell r="AU294">
            <v>543</v>
          </cell>
          <cell r="AV294">
            <v>700</v>
          </cell>
          <cell r="AW294">
            <v>3067</v>
          </cell>
          <cell r="AX294">
            <v>3470</v>
          </cell>
          <cell r="AY294">
            <v>0</v>
          </cell>
          <cell r="AZ294">
            <v>0</v>
          </cell>
          <cell r="BA294">
            <v>0</v>
          </cell>
          <cell r="BB294">
            <v>0</v>
          </cell>
          <cell r="BC294">
            <v>0</v>
          </cell>
          <cell r="BD294">
            <v>0</v>
          </cell>
          <cell r="BE294">
            <v>0</v>
          </cell>
          <cell r="BF294">
            <v>784</v>
          </cell>
          <cell r="BG294">
            <v>0</v>
          </cell>
          <cell r="BH294">
            <v>0</v>
          </cell>
          <cell r="BI294">
            <v>-2190</v>
          </cell>
          <cell r="BJ294">
            <v>0</v>
          </cell>
          <cell r="BK294">
            <v>0</v>
          </cell>
        </row>
        <row r="295">
          <cell r="L295" t="str">
            <v>8111117.804201</v>
          </cell>
          <cell r="M295">
            <v>0</v>
          </cell>
          <cell r="N295">
            <v>150000</v>
          </cell>
          <cell r="O295">
            <v>150000</v>
          </cell>
          <cell r="P295">
            <v>158500</v>
          </cell>
          <cell r="Q295">
            <v>158500</v>
          </cell>
          <cell r="R295">
            <v>158500</v>
          </cell>
          <cell r="S295">
            <v>158500</v>
          </cell>
          <cell r="T295">
            <v>158500</v>
          </cell>
          <cell r="U295">
            <v>158500</v>
          </cell>
          <cell r="V295">
            <v>158500</v>
          </cell>
          <cell r="W295">
            <v>158500</v>
          </cell>
          <cell r="X295">
            <v>450794</v>
          </cell>
          <cell r="Y295">
            <v>0</v>
          </cell>
          <cell r="Z295">
            <v>0</v>
          </cell>
          <cell r="AA295">
            <v>0</v>
          </cell>
          <cell r="AB295">
            <v>24200</v>
          </cell>
          <cell r="AC295">
            <v>24200</v>
          </cell>
          <cell r="AD295">
            <v>24200</v>
          </cell>
          <cell r="AE295">
            <v>24200</v>
          </cell>
          <cell r="AF295">
            <v>24200</v>
          </cell>
          <cell r="AG295">
            <v>24200</v>
          </cell>
          <cell r="AH295">
            <v>24200</v>
          </cell>
          <cell r="AI295">
            <v>109850</v>
          </cell>
          <cell r="AJ295">
            <v>109850</v>
          </cell>
          <cell r="AK295">
            <v>0</v>
          </cell>
          <cell r="AM295">
            <v>0</v>
          </cell>
          <cell r="AN295">
            <v>150000</v>
          </cell>
          <cell r="AO295">
            <v>0</v>
          </cell>
          <cell r="AP295">
            <v>8500</v>
          </cell>
          <cell r="AQ295">
            <v>0</v>
          </cell>
          <cell r="AR295">
            <v>0</v>
          </cell>
          <cell r="AS295">
            <v>0</v>
          </cell>
          <cell r="AT295">
            <v>0</v>
          </cell>
          <cell r="AU295">
            <v>0</v>
          </cell>
          <cell r="AV295">
            <v>0</v>
          </cell>
          <cell r="AW295">
            <v>0</v>
          </cell>
          <cell r="AX295">
            <v>292294</v>
          </cell>
          <cell r="AY295">
            <v>0</v>
          </cell>
          <cell r="AZ295">
            <v>0</v>
          </cell>
          <cell r="BA295">
            <v>0</v>
          </cell>
          <cell r="BB295">
            <v>24200</v>
          </cell>
          <cell r="BC295">
            <v>0</v>
          </cell>
          <cell r="BD295">
            <v>0</v>
          </cell>
          <cell r="BE295">
            <v>0</v>
          </cell>
          <cell r="BF295">
            <v>0</v>
          </cell>
          <cell r="BG295">
            <v>0</v>
          </cell>
          <cell r="BH295">
            <v>0</v>
          </cell>
          <cell r="BI295">
            <v>85650</v>
          </cell>
          <cell r="BJ295">
            <v>0</v>
          </cell>
          <cell r="BK295">
            <v>0</v>
          </cell>
        </row>
        <row r="296">
          <cell r="L296" t="str">
            <v>8111117.803907</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row>
        <row r="297">
          <cell r="L297" t="str">
            <v>8111117.804301</v>
          </cell>
          <cell r="M297">
            <v>0</v>
          </cell>
          <cell r="N297">
            <v>0</v>
          </cell>
          <cell r="O297">
            <v>0</v>
          </cell>
          <cell r="P297">
            <v>0</v>
          </cell>
          <cell r="Q297">
            <v>0</v>
          </cell>
          <cell r="R297">
            <v>81000</v>
          </cell>
          <cell r="S297">
            <v>381100</v>
          </cell>
          <cell r="T297">
            <v>381100</v>
          </cell>
          <cell r="U297">
            <v>381100</v>
          </cell>
          <cell r="V297">
            <v>381100</v>
          </cell>
          <cell r="W297">
            <v>381100</v>
          </cell>
          <cell r="X297">
            <v>381100</v>
          </cell>
          <cell r="Y297">
            <v>0</v>
          </cell>
          <cell r="Z297">
            <v>0</v>
          </cell>
          <cell r="AA297">
            <v>0</v>
          </cell>
          <cell r="AB297">
            <v>0</v>
          </cell>
          <cell r="AC297">
            <v>133000</v>
          </cell>
          <cell r="AD297">
            <v>266114</v>
          </cell>
          <cell r="AE297">
            <v>266228</v>
          </cell>
          <cell r="AF297">
            <v>266228</v>
          </cell>
          <cell r="AG297">
            <v>266228</v>
          </cell>
          <cell r="AH297">
            <v>266228</v>
          </cell>
          <cell r="AI297">
            <v>1102498</v>
          </cell>
          <cell r="AJ297">
            <v>1102498</v>
          </cell>
          <cell r="AK297">
            <v>0</v>
          </cell>
          <cell r="AM297">
            <v>0</v>
          </cell>
          <cell r="AN297">
            <v>0</v>
          </cell>
          <cell r="AO297">
            <v>0</v>
          </cell>
          <cell r="AP297">
            <v>0</v>
          </cell>
          <cell r="AQ297">
            <v>0</v>
          </cell>
          <cell r="AR297">
            <v>81000</v>
          </cell>
          <cell r="AS297">
            <v>300100</v>
          </cell>
          <cell r="AT297">
            <v>0</v>
          </cell>
          <cell r="AU297">
            <v>0</v>
          </cell>
          <cell r="AV297">
            <v>0</v>
          </cell>
          <cell r="AW297">
            <v>0</v>
          </cell>
          <cell r="AX297">
            <v>0</v>
          </cell>
          <cell r="AY297">
            <v>0</v>
          </cell>
          <cell r="AZ297">
            <v>0</v>
          </cell>
          <cell r="BA297">
            <v>0</v>
          </cell>
          <cell r="BB297">
            <v>0</v>
          </cell>
          <cell r="BC297">
            <v>133000</v>
          </cell>
          <cell r="BD297">
            <v>133114</v>
          </cell>
          <cell r="BE297">
            <v>114</v>
          </cell>
          <cell r="BF297">
            <v>0</v>
          </cell>
          <cell r="BG297">
            <v>0</v>
          </cell>
          <cell r="BH297">
            <v>0</v>
          </cell>
          <cell r="BI297">
            <v>836270</v>
          </cell>
          <cell r="BJ297">
            <v>0</v>
          </cell>
          <cell r="BK297">
            <v>0</v>
          </cell>
        </row>
        <row r="298">
          <cell r="L298" t="str">
            <v>8111117.814101</v>
          </cell>
          <cell r="M298">
            <v>0</v>
          </cell>
          <cell r="N298">
            <v>0</v>
          </cell>
          <cell r="O298">
            <v>0</v>
          </cell>
          <cell r="P298">
            <v>37844</v>
          </cell>
          <cell r="Q298">
            <v>58900</v>
          </cell>
          <cell r="R298">
            <v>116512</v>
          </cell>
          <cell r="S298">
            <v>104169</v>
          </cell>
          <cell r="T298">
            <v>135224</v>
          </cell>
          <cell r="U298">
            <v>135224</v>
          </cell>
          <cell r="V298">
            <v>159669</v>
          </cell>
          <cell r="W298">
            <v>159669</v>
          </cell>
          <cell r="X298">
            <v>109899</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M298">
            <v>0</v>
          </cell>
          <cell r="AN298">
            <v>0</v>
          </cell>
          <cell r="AO298">
            <v>0</v>
          </cell>
          <cell r="AP298">
            <v>37844</v>
          </cell>
          <cell r="AQ298">
            <v>21056</v>
          </cell>
          <cell r="AR298">
            <v>57612</v>
          </cell>
          <cell r="AS298">
            <v>-12343</v>
          </cell>
          <cell r="AT298">
            <v>31055</v>
          </cell>
          <cell r="AU298">
            <v>0</v>
          </cell>
          <cell r="AV298">
            <v>24445</v>
          </cell>
          <cell r="AW298">
            <v>0</v>
          </cell>
          <cell r="AX298">
            <v>-49770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row>
        <row r="299">
          <cell r="L299" t="str">
            <v>8111117.814102</v>
          </cell>
          <cell r="M299">
            <v>0</v>
          </cell>
          <cell r="N299">
            <v>0</v>
          </cell>
          <cell r="O299">
            <v>0</v>
          </cell>
          <cell r="P299">
            <v>0</v>
          </cell>
          <cell r="Q299">
            <v>736500</v>
          </cell>
          <cell r="R299">
            <v>1473000</v>
          </cell>
          <cell r="S299">
            <v>1473000</v>
          </cell>
          <cell r="T299">
            <v>1473000</v>
          </cell>
          <cell r="U299">
            <v>1473000</v>
          </cell>
          <cell r="V299">
            <v>1473000</v>
          </cell>
          <cell r="W299">
            <v>1473000</v>
          </cell>
          <cell r="X299">
            <v>1473000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M299">
            <v>0</v>
          </cell>
          <cell r="AN299">
            <v>0</v>
          </cell>
          <cell r="AO299">
            <v>0</v>
          </cell>
          <cell r="AP299">
            <v>0</v>
          </cell>
          <cell r="AQ299">
            <v>736500</v>
          </cell>
          <cell r="AR299">
            <v>736500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row>
        <row r="300">
          <cell r="L300" t="str">
            <v>8111117.821001</v>
          </cell>
          <cell r="M300">
            <v>0</v>
          </cell>
          <cell r="N300">
            <v>0</v>
          </cell>
          <cell r="O300">
            <v>0</v>
          </cell>
          <cell r="P300">
            <v>0</v>
          </cell>
          <cell r="Q300">
            <v>0</v>
          </cell>
          <cell r="R300">
            <v>0</v>
          </cell>
          <cell r="S300">
            <v>0</v>
          </cell>
          <cell r="T300">
            <v>0</v>
          </cell>
          <cell r="U300">
            <v>0</v>
          </cell>
          <cell r="V300">
            <v>0</v>
          </cell>
          <cell r="W300">
            <v>0</v>
          </cell>
          <cell r="X300">
            <v>0</v>
          </cell>
          <cell r="Y300">
            <v>813653</v>
          </cell>
          <cell r="Z300">
            <v>1520471</v>
          </cell>
          <cell r="AA300">
            <v>2227289</v>
          </cell>
          <cell r="AB300">
            <v>2987525</v>
          </cell>
          <cell r="AC300">
            <v>3747761</v>
          </cell>
          <cell r="AD300">
            <v>4507997</v>
          </cell>
          <cell r="AE300">
            <v>5268229</v>
          </cell>
          <cell r="AF300">
            <v>5930114.5</v>
          </cell>
          <cell r="AG300">
            <v>6786082</v>
          </cell>
          <cell r="AH300">
            <v>7388403.5</v>
          </cell>
          <cell r="AI300">
            <v>1238794</v>
          </cell>
          <cell r="AJ300">
            <v>1522781.23</v>
          </cell>
          <cell r="AK300">
            <v>0</v>
          </cell>
          <cell r="AM300">
            <v>0</v>
          </cell>
          <cell r="AN300">
            <v>0</v>
          </cell>
          <cell r="AO300">
            <v>0</v>
          </cell>
          <cell r="AP300">
            <v>0</v>
          </cell>
          <cell r="AQ300">
            <v>0</v>
          </cell>
          <cell r="AR300">
            <v>0</v>
          </cell>
          <cell r="AS300">
            <v>0</v>
          </cell>
          <cell r="AT300">
            <v>0</v>
          </cell>
          <cell r="AU300">
            <v>0</v>
          </cell>
          <cell r="AV300">
            <v>0</v>
          </cell>
          <cell r="AW300">
            <v>0</v>
          </cell>
          <cell r="AX300">
            <v>0</v>
          </cell>
          <cell r="AY300">
            <v>813653</v>
          </cell>
          <cell r="AZ300">
            <v>706818</v>
          </cell>
          <cell r="BA300">
            <v>706818</v>
          </cell>
          <cell r="BB300">
            <v>760236</v>
          </cell>
          <cell r="BC300">
            <v>760236</v>
          </cell>
          <cell r="BD300">
            <v>760236</v>
          </cell>
          <cell r="BE300">
            <v>760232</v>
          </cell>
          <cell r="BF300">
            <v>661885.5</v>
          </cell>
          <cell r="BG300">
            <v>855967.5</v>
          </cell>
          <cell r="BH300">
            <v>602321.5</v>
          </cell>
          <cell r="BI300">
            <v>-6149609.5</v>
          </cell>
          <cell r="BJ300">
            <v>283987.23</v>
          </cell>
          <cell r="BK300">
            <v>0</v>
          </cell>
        </row>
        <row r="301">
          <cell r="L301" t="str">
            <v>8111117.805101.ACC</v>
          </cell>
          <cell r="M301">
            <v>0</v>
          </cell>
          <cell r="N301">
            <v>24225</v>
          </cell>
          <cell r="O301">
            <v>55600</v>
          </cell>
          <cell r="P301">
            <v>55600</v>
          </cell>
          <cell r="Q301">
            <v>65650</v>
          </cell>
          <cell r="R301">
            <v>76450</v>
          </cell>
          <cell r="S301">
            <v>93067.63</v>
          </cell>
          <cell r="T301">
            <v>96180.63</v>
          </cell>
          <cell r="U301">
            <v>124229.08</v>
          </cell>
          <cell r="V301">
            <v>124229.08</v>
          </cell>
          <cell r="W301">
            <v>124229.08</v>
          </cell>
          <cell r="X301">
            <v>124229.08</v>
          </cell>
          <cell r="Y301">
            <v>0</v>
          </cell>
          <cell r="Z301">
            <v>0</v>
          </cell>
          <cell r="AA301">
            <v>0</v>
          </cell>
          <cell r="AB301">
            <v>0</v>
          </cell>
          <cell r="AC301">
            <v>0</v>
          </cell>
          <cell r="AD301">
            <v>0</v>
          </cell>
          <cell r="AE301">
            <v>0</v>
          </cell>
          <cell r="AF301">
            <v>0</v>
          </cell>
          <cell r="AG301">
            <v>0</v>
          </cell>
          <cell r="AH301">
            <v>0</v>
          </cell>
          <cell r="AI301">
            <v>0</v>
          </cell>
          <cell r="AJ301">
            <v>0</v>
          </cell>
          <cell r="AK301">
            <v>27500</v>
          </cell>
          <cell r="AM301">
            <v>0</v>
          </cell>
          <cell r="AN301">
            <v>24225</v>
          </cell>
          <cell r="AO301">
            <v>31375</v>
          </cell>
          <cell r="AP301">
            <v>0</v>
          </cell>
          <cell r="AQ301">
            <v>10050</v>
          </cell>
          <cell r="AR301">
            <v>10800</v>
          </cell>
          <cell r="AS301">
            <v>16617.630000000005</v>
          </cell>
          <cell r="AT301">
            <v>3113</v>
          </cell>
          <cell r="AU301">
            <v>28048.449999999997</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27500</v>
          </cell>
        </row>
        <row r="302">
          <cell r="L302" t="str">
            <v>8111117.805101.AIR</v>
          </cell>
          <cell r="M302">
            <v>0</v>
          </cell>
          <cell r="N302">
            <v>4678</v>
          </cell>
          <cell r="O302">
            <v>4678</v>
          </cell>
          <cell r="P302">
            <v>4678</v>
          </cell>
          <cell r="Q302">
            <v>4678</v>
          </cell>
          <cell r="R302">
            <v>4678</v>
          </cell>
          <cell r="S302">
            <v>5028</v>
          </cell>
          <cell r="T302">
            <v>5028</v>
          </cell>
          <cell r="U302">
            <v>5028</v>
          </cell>
          <cell r="V302">
            <v>5028</v>
          </cell>
          <cell r="W302">
            <v>5028</v>
          </cell>
          <cell r="X302">
            <v>5028</v>
          </cell>
          <cell r="Y302">
            <v>0</v>
          </cell>
          <cell r="Z302">
            <v>0</v>
          </cell>
          <cell r="AA302">
            <v>0</v>
          </cell>
          <cell r="AB302">
            <v>0</v>
          </cell>
          <cell r="AC302">
            <v>0</v>
          </cell>
          <cell r="AD302">
            <v>0</v>
          </cell>
          <cell r="AE302">
            <v>0</v>
          </cell>
          <cell r="AF302">
            <v>0</v>
          </cell>
          <cell r="AG302">
            <v>0</v>
          </cell>
          <cell r="AH302">
            <v>0</v>
          </cell>
          <cell r="AI302">
            <v>0</v>
          </cell>
          <cell r="AJ302">
            <v>7146</v>
          </cell>
          <cell r="AK302">
            <v>0</v>
          </cell>
          <cell r="AM302">
            <v>0</v>
          </cell>
          <cell r="AN302">
            <v>4678</v>
          </cell>
          <cell r="AO302">
            <v>0</v>
          </cell>
          <cell r="AP302">
            <v>0</v>
          </cell>
          <cell r="AQ302">
            <v>0</v>
          </cell>
          <cell r="AR302">
            <v>0</v>
          </cell>
          <cell r="AS302">
            <v>350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7146</v>
          </cell>
          <cell r="BK302">
            <v>0</v>
          </cell>
        </row>
        <row r="303">
          <cell r="L303" t="str">
            <v>8111117.805101.CAR</v>
          </cell>
          <cell r="M303">
            <v>0</v>
          </cell>
          <cell r="N303">
            <v>4440</v>
          </cell>
          <cell r="O303">
            <v>11650</v>
          </cell>
          <cell r="P303">
            <v>11650</v>
          </cell>
          <cell r="Q303">
            <v>12650</v>
          </cell>
          <cell r="R303">
            <v>13150</v>
          </cell>
          <cell r="S303">
            <v>26260</v>
          </cell>
          <cell r="T303">
            <v>27060</v>
          </cell>
          <cell r="U303">
            <v>28660</v>
          </cell>
          <cell r="V303">
            <v>30010</v>
          </cell>
          <cell r="W303">
            <v>30010</v>
          </cell>
          <cell r="X303">
            <v>30010</v>
          </cell>
          <cell r="Y303">
            <v>0</v>
          </cell>
          <cell r="Z303">
            <v>0</v>
          </cell>
          <cell r="AA303">
            <v>0</v>
          </cell>
          <cell r="AB303">
            <v>0</v>
          </cell>
          <cell r="AC303">
            <v>0</v>
          </cell>
          <cell r="AD303">
            <v>0</v>
          </cell>
          <cell r="AE303">
            <v>0</v>
          </cell>
          <cell r="AF303">
            <v>0</v>
          </cell>
          <cell r="AG303">
            <v>0</v>
          </cell>
          <cell r="AH303">
            <v>0</v>
          </cell>
          <cell r="AI303">
            <v>0</v>
          </cell>
          <cell r="AJ303">
            <v>0</v>
          </cell>
          <cell r="AK303">
            <v>6380</v>
          </cell>
          <cell r="AM303">
            <v>0</v>
          </cell>
          <cell r="AN303">
            <v>4440</v>
          </cell>
          <cell r="AO303">
            <v>7210</v>
          </cell>
          <cell r="AP303">
            <v>0</v>
          </cell>
          <cell r="AQ303">
            <v>1000</v>
          </cell>
          <cell r="AR303">
            <v>500</v>
          </cell>
          <cell r="AS303">
            <v>13110</v>
          </cell>
          <cell r="AT303">
            <v>800</v>
          </cell>
          <cell r="AU303">
            <v>1600</v>
          </cell>
          <cell r="AV303">
            <v>1350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6380</v>
          </cell>
        </row>
        <row r="304">
          <cell r="L304" t="str">
            <v>8111117.805101.OTH</v>
          </cell>
          <cell r="M304">
            <v>0</v>
          </cell>
          <cell r="N304">
            <v>0</v>
          </cell>
          <cell r="O304">
            <v>0</v>
          </cell>
          <cell r="P304">
            <v>0</v>
          </cell>
          <cell r="Q304">
            <v>0</v>
          </cell>
          <cell r="R304">
            <v>0</v>
          </cell>
          <cell r="S304">
            <v>55</v>
          </cell>
          <cell r="T304">
            <v>55</v>
          </cell>
          <cell r="U304">
            <v>55</v>
          </cell>
          <cell r="V304">
            <v>55</v>
          </cell>
          <cell r="W304">
            <v>55</v>
          </cell>
          <cell r="X304">
            <v>55</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M304">
            <v>0</v>
          </cell>
          <cell r="AN304">
            <v>0</v>
          </cell>
          <cell r="AO304">
            <v>0</v>
          </cell>
          <cell r="AP304">
            <v>0</v>
          </cell>
          <cell r="AQ304">
            <v>0</v>
          </cell>
          <cell r="AR304">
            <v>0</v>
          </cell>
          <cell r="AS304">
            <v>55</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L305" t="str">
            <v>8111117.805102</v>
          </cell>
          <cell r="M305">
            <v>0</v>
          </cell>
          <cell r="N305">
            <v>11700</v>
          </cell>
          <cell r="O305">
            <v>11700</v>
          </cell>
          <cell r="P305">
            <v>406750</v>
          </cell>
          <cell r="Q305">
            <v>406750</v>
          </cell>
          <cell r="R305">
            <v>716750</v>
          </cell>
          <cell r="S305">
            <v>976470</v>
          </cell>
          <cell r="T305">
            <v>976470</v>
          </cell>
          <cell r="U305">
            <v>1320602</v>
          </cell>
          <cell r="V305">
            <v>1406202</v>
          </cell>
          <cell r="W305">
            <v>1498812</v>
          </cell>
          <cell r="X305">
            <v>1764519</v>
          </cell>
          <cell r="Y305">
            <v>0</v>
          </cell>
          <cell r="Z305">
            <v>0</v>
          </cell>
          <cell r="AA305">
            <v>0</v>
          </cell>
          <cell r="AB305">
            <v>0</v>
          </cell>
          <cell r="AC305">
            <v>0</v>
          </cell>
          <cell r="AD305">
            <v>112100</v>
          </cell>
          <cell r="AE305">
            <v>186520</v>
          </cell>
          <cell r="AF305">
            <v>186520</v>
          </cell>
          <cell r="AG305">
            <v>287134</v>
          </cell>
          <cell r="AH305">
            <v>342994</v>
          </cell>
          <cell r="AI305">
            <v>1269507.57</v>
          </cell>
          <cell r="AJ305">
            <v>1289507.57</v>
          </cell>
          <cell r="AK305">
            <v>0</v>
          </cell>
          <cell r="AM305">
            <v>0</v>
          </cell>
          <cell r="AN305">
            <v>11700</v>
          </cell>
          <cell r="AO305">
            <v>0</v>
          </cell>
          <cell r="AP305">
            <v>395050</v>
          </cell>
          <cell r="AQ305">
            <v>0</v>
          </cell>
          <cell r="AR305">
            <v>310000</v>
          </cell>
          <cell r="AS305">
            <v>259720</v>
          </cell>
          <cell r="AT305">
            <v>0</v>
          </cell>
          <cell r="AU305">
            <v>344132</v>
          </cell>
          <cell r="AV305">
            <v>85600</v>
          </cell>
          <cell r="AW305">
            <v>92610</v>
          </cell>
          <cell r="AX305">
            <v>265707</v>
          </cell>
          <cell r="AY305">
            <v>0</v>
          </cell>
          <cell r="AZ305">
            <v>0</v>
          </cell>
          <cell r="BA305">
            <v>0</v>
          </cell>
          <cell r="BB305">
            <v>0</v>
          </cell>
          <cell r="BC305">
            <v>0</v>
          </cell>
          <cell r="BD305">
            <v>112100</v>
          </cell>
          <cell r="BE305">
            <v>74420</v>
          </cell>
          <cell r="BF305">
            <v>0</v>
          </cell>
          <cell r="BG305">
            <v>100614</v>
          </cell>
          <cell r="BH305">
            <v>55860</v>
          </cell>
          <cell r="BI305">
            <v>926513.57000000007</v>
          </cell>
          <cell r="BJ305">
            <v>20000</v>
          </cell>
          <cell r="BK305">
            <v>0</v>
          </cell>
        </row>
        <row r="306">
          <cell r="L306" t="str">
            <v>8111117.808401.OTHER</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row>
        <row r="307">
          <cell r="L307" t="str">
            <v>8111117.809902</v>
          </cell>
          <cell r="M307">
            <v>500</v>
          </cell>
          <cell r="N307">
            <v>1105</v>
          </cell>
          <cell r="O307">
            <v>1980</v>
          </cell>
          <cell r="P307">
            <v>3830</v>
          </cell>
          <cell r="Q307">
            <v>5670</v>
          </cell>
          <cell r="R307">
            <v>12355</v>
          </cell>
          <cell r="S307">
            <v>83159</v>
          </cell>
          <cell r="T307">
            <v>96814</v>
          </cell>
          <cell r="U307">
            <v>278224</v>
          </cell>
          <cell r="V307">
            <v>281419</v>
          </cell>
          <cell r="W307">
            <v>281419</v>
          </cell>
          <cell r="X307">
            <v>285044</v>
          </cell>
          <cell r="Y307">
            <v>0</v>
          </cell>
          <cell r="Z307">
            <v>0</v>
          </cell>
          <cell r="AA307">
            <v>0</v>
          </cell>
          <cell r="AB307">
            <v>0</v>
          </cell>
          <cell r="AC307">
            <v>0</v>
          </cell>
          <cell r="AD307">
            <v>0</v>
          </cell>
          <cell r="AE307">
            <v>0</v>
          </cell>
          <cell r="AF307">
            <v>0</v>
          </cell>
          <cell r="AG307">
            <v>30800</v>
          </cell>
          <cell r="AH307">
            <v>30800</v>
          </cell>
          <cell r="AI307">
            <v>189375</v>
          </cell>
          <cell r="AJ307">
            <v>189375</v>
          </cell>
          <cell r="AK307">
            <v>0</v>
          </cell>
          <cell r="AM307">
            <v>500</v>
          </cell>
          <cell r="AN307">
            <v>605</v>
          </cell>
          <cell r="AO307">
            <v>875</v>
          </cell>
          <cell r="AP307">
            <v>1850</v>
          </cell>
          <cell r="AQ307">
            <v>1840</v>
          </cell>
          <cell r="AR307">
            <v>6685</v>
          </cell>
          <cell r="AS307">
            <v>70804</v>
          </cell>
          <cell r="AT307">
            <v>13655</v>
          </cell>
          <cell r="AU307">
            <v>181410</v>
          </cell>
          <cell r="AV307">
            <v>3195</v>
          </cell>
          <cell r="AW307">
            <v>0</v>
          </cell>
          <cell r="AX307">
            <v>3625</v>
          </cell>
          <cell r="AY307">
            <v>0</v>
          </cell>
          <cell r="AZ307">
            <v>0</v>
          </cell>
          <cell r="BA307">
            <v>0</v>
          </cell>
          <cell r="BB307">
            <v>0</v>
          </cell>
          <cell r="BC307">
            <v>0</v>
          </cell>
          <cell r="BD307">
            <v>0</v>
          </cell>
          <cell r="BE307">
            <v>0</v>
          </cell>
          <cell r="BF307">
            <v>0</v>
          </cell>
          <cell r="BG307">
            <v>30800</v>
          </cell>
          <cell r="BH307">
            <v>0</v>
          </cell>
          <cell r="BI307">
            <v>158575</v>
          </cell>
          <cell r="BJ307">
            <v>0</v>
          </cell>
          <cell r="BK307">
            <v>0</v>
          </cell>
        </row>
        <row r="308">
          <cell r="L308" t="str">
            <v>8111117.805201</v>
          </cell>
          <cell r="M308">
            <v>0</v>
          </cell>
          <cell r="N308">
            <v>630</v>
          </cell>
          <cell r="O308">
            <v>4680</v>
          </cell>
          <cell r="P308">
            <v>15265</v>
          </cell>
          <cell r="Q308">
            <v>30652</v>
          </cell>
          <cell r="R308">
            <v>56902</v>
          </cell>
          <cell r="S308">
            <v>60652</v>
          </cell>
          <cell r="T308">
            <v>70277</v>
          </cell>
          <cell r="U308">
            <v>87877</v>
          </cell>
          <cell r="V308">
            <v>87877</v>
          </cell>
          <cell r="W308">
            <v>98702</v>
          </cell>
          <cell r="X308">
            <v>98702</v>
          </cell>
          <cell r="Y308">
            <v>0</v>
          </cell>
          <cell r="Z308">
            <v>0</v>
          </cell>
          <cell r="AA308">
            <v>0</v>
          </cell>
          <cell r="AB308">
            <v>33000</v>
          </cell>
          <cell r="AC308">
            <v>33000</v>
          </cell>
          <cell r="AD308">
            <v>47333.67</v>
          </cell>
          <cell r="AE308">
            <v>47333.67</v>
          </cell>
          <cell r="AF308">
            <v>47333.67</v>
          </cell>
          <cell r="AG308">
            <v>47608.67</v>
          </cell>
          <cell r="AH308">
            <v>47608.67</v>
          </cell>
          <cell r="AI308">
            <v>50008.67</v>
          </cell>
          <cell r="AJ308">
            <v>50258.67</v>
          </cell>
          <cell r="AK308">
            <v>0</v>
          </cell>
          <cell r="AM308">
            <v>0</v>
          </cell>
          <cell r="AN308">
            <v>630</v>
          </cell>
          <cell r="AO308">
            <v>4050</v>
          </cell>
          <cell r="AP308">
            <v>10585</v>
          </cell>
          <cell r="AQ308">
            <v>15387</v>
          </cell>
          <cell r="AR308">
            <v>26250</v>
          </cell>
          <cell r="AS308">
            <v>3750</v>
          </cell>
          <cell r="AT308">
            <v>9625</v>
          </cell>
          <cell r="AU308">
            <v>17600</v>
          </cell>
          <cell r="AV308">
            <v>0</v>
          </cell>
          <cell r="AW308">
            <v>10825</v>
          </cell>
          <cell r="AX308">
            <v>0</v>
          </cell>
          <cell r="AY308">
            <v>0</v>
          </cell>
          <cell r="AZ308">
            <v>0</v>
          </cell>
          <cell r="BA308">
            <v>0</v>
          </cell>
          <cell r="BB308">
            <v>33000</v>
          </cell>
          <cell r="BC308">
            <v>0</v>
          </cell>
          <cell r="BD308">
            <v>14333.67</v>
          </cell>
          <cell r="BE308">
            <v>0</v>
          </cell>
          <cell r="BF308">
            <v>0</v>
          </cell>
          <cell r="BG308">
            <v>275</v>
          </cell>
          <cell r="BH308">
            <v>0</v>
          </cell>
          <cell r="BI308">
            <v>2400</v>
          </cell>
          <cell r="BJ308">
            <v>250</v>
          </cell>
          <cell r="BK308">
            <v>0</v>
          </cell>
        </row>
        <row r="309">
          <cell r="L309" t="str">
            <v>8111117.814201.CHEM</v>
          </cell>
          <cell r="M309">
            <v>0</v>
          </cell>
          <cell r="N309">
            <v>0</v>
          </cell>
          <cell r="O309">
            <v>490506.14</v>
          </cell>
          <cell r="P309">
            <v>1070915.1000000001</v>
          </cell>
          <cell r="Q309">
            <v>1781891.68</v>
          </cell>
          <cell r="R309">
            <v>2427122.2999999998</v>
          </cell>
          <cell r="S309">
            <v>2950189.88</v>
          </cell>
          <cell r="T309">
            <v>3450277.51</v>
          </cell>
          <cell r="U309">
            <v>3924527.68</v>
          </cell>
          <cell r="V309">
            <v>4295389.51</v>
          </cell>
          <cell r="W309">
            <v>4428568.16</v>
          </cell>
          <cell r="X309">
            <v>4835710.82</v>
          </cell>
          <cell r="Y309">
            <v>0</v>
          </cell>
          <cell r="Z309">
            <v>0</v>
          </cell>
          <cell r="AA309">
            <v>0</v>
          </cell>
          <cell r="AB309">
            <v>0</v>
          </cell>
          <cell r="AC309">
            <v>0</v>
          </cell>
          <cell r="AD309">
            <v>0</v>
          </cell>
          <cell r="AE309">
            <v>0</v>
          </cell>
          <cell r="AF309">
            <v>82821.899999999994</v>
          </cell>
          <cell r="AG309">
            <v>218447.32</v>
          </cell>
          <cell r="AH309">
            <v>284080</v>
          </cell>
          <cell r="AI309">
            <v>6202283.21</v>
          </cell>
          <cell r="AJ309">
            <v>6192754.8799999999</v>
          </cell>
          <cell r="AK309">
            <v>311571.34000000003</v>
          </cell>
          <cell r="AM309">
            <v>0</v>
          </cell>
          <cell r="AN309">
            <v>0</v>
          </cell>
          <cell r="AO309">
            <v>490506.14</v>
          </cell>
          <cell r="AP309">
            <v>580408.96000000008</v>
          </cell>
          <cell r="AQ309">
            <v>710976.57999999984</v>
          </cell>
          <cell r="AR309">
            <v>645230.61999999988</v>
          </cell>
          <cell r="AS309">
            <v>523067.58000000007</v>
          </cell>
          <cell r="AT309">
            <v>500087.62999999989</v>
          </cell>
          <cell r="AU309">
            <v>474250.17000000039</v>
          </cell>
          <cell r="AV309">
            <v>370861.82999999961</v>
          </cell>
          <cell r="AW309">
            <v>133178.65000000037</v>
          </cell>
          <cell r="AX309">
            <v>407142.66000000015</v>
          </cell>
          <cell r="AY309">
            <v>0</v>
          </cell>
          <cell r="AZ309">
            <v>0</v>
          </cell>
          <cell r="BA309">
            <v>0</v>
          </cell>
          <cell r="BB309">
            <v>0</v>
          </cell>
          <cell r="BC309">
            <v>0</v>
          </cell>
          <cell r="BD309">
            <v>0</v>
          </cell>
          <cell r="BE309">
            <v>0</v>
          </cell>
          <cell r="BF309">
            <v>82821.899999999994</v>
          </cell>
          <cell r="BG309">
            <v>135625.42000000001</v>
          </cell>
          <cell r="BH309">
            <v>65632.679999999993</v>
          </cell>
          <cell r="BI309">
            <v>5918203.21</v>
          </cell>
          <cell r="BJ309">
            <v>-9528.3300000000745</v>
          </cell>
          <cell r="BK309">
            <v>311571.34000000003</v>
          </cell>
        </row>
        <row r="310">
          <cell r="L310" t="str">
            <v>8111117.814201.CAUST</v>
          </cell>
          <cell r="M310">
            <v>0</v>
          </cell>
          <cell r="N310">
            <v>55569.04</v>
          </cell>
          <cell r="O310">
            <v>259596.99</v>
          </cell>
          <cell r="P310">
            <v>563065.06999999995</v>
          </cell>
          <cell r="Q310">
            <v>1059924.3500000001</v>
          </cell>
          <cell r="R310">
            <v>1504173.43</v>
          </cell>
          <cell r="S310">
            <v>1926194.53</v>
          </cell>
          <cell r="T310">
            <v>2277635.7999999998</v>
          </cell>
          <cell r="U310">
            <v>2765282.68</v>
          </cell>
          <cell r="V310">
            <v>3077972.28</v>
          </cell>
          <cell r="W310">
            <v>3329438.69</v>
          </cell>
          <cell r="X310">
            <v>3436947.88</v>
          </cell>
          <cell r="Y310">
            <v>0</v>
          </cell>
          <cell r="Z310">
            <v>0</v>
          </cell>
          <cell r="AA310">
            <v>0</v>
          </cell>
          <cell r="AB310">
            <v>0</v>
          </cell>
          <cell r="AC310">
            <v>0</v>
          </cell>
          <cell r="AD310">
            <v>0</v>
          </cell>
          <cell r="AE310">
            <v>0</v>
          </cell>
          <cell r="AF310">
            <v>37562.449999999997</v>
          </cell>
          <cell r="AG310">
            <v>79940.649999999994</v>
          </cell>
          <cell r="AH310">
            <v>79940.649999999994</v>
          </cell>
          <cell r="AI310">
            <v>4972486.17</v>
          </cell>
          <cell r="AJ310">
            <v>5198642.67</v>
          </cell>
          <cell r="AK310">
            <v>114529.12</v>
          </cell>
          <cell r="AM310">
            <v>0</v>
          </cell>
          <cell r="AN310">
            <v>55569.04</v>
          </cell>
          <cell r="AO310">
            <v>204027.94999999998</v>
          </cell>
          <cell r="AP310">
            <v>303468.07999999996</v>
          </cell>
          <cell r="AQ310">
            <v>496859.28000000014</v>
          </cell>
          <cell r="AR310">
            <v>444249.07999999984</v>
          </cell>
          <cell r="AS310">
            <v>422021.10000000009</v>
          </cell>
          <cell r="AT310">
            <v>351441.26999999979</v>
          </cell>
          <cell r="AU310">
            <v>487646.88000000035</v>
          </cell>
          <cell r="AV310">
            <v>312689.59999999963</v>
          </cell>
          <cell r="AW310">
            <v>251466.41000000015</v>
          </cell>
          <cell r="AX310">
            <v>107509.18999999994</v>
          </cell>
          <cell r="AY310">
            <v>0</v>
          </cell>
          <cell r="AZ310">
            <v>0</v>
          </cell>
          <cell r="BA310">
            <v>0</v>
          </cell>
          <cell r="BB310">
            <v>0</v>
          </cell>
          <cell r="BC310">
            <v>0</v>
          </cell>
          <cell r="BD310">
            <v>0</v>
          </cell>
          <cell r="BE310">
            <v>0</v>
          </cell>
          <cell r="BF310">
            <v>37562.449999999997</v>
          </cell>
          <cell r="BG310">
            <v>42378.2</v>
          </cell>
          <cell r="BH310">
            <v>0</v>
          </cell>
          <cell r="BI310">
            <v>4892545.5199999996</v>
          </cell>
          <cell r="BJ310">
            <v>226156.5</v>
          </cell>
          <cell r="BK310">
            <v>114529.12</v>
          </cell>
        </row>
        <row r="311">
          <cell r="L311" t="str">
            <v>8111117.814201.ELECT</v>
          </cell>
          <cell r="M311">
            <v>315598.8</v>
          </cell>
          <cell r="N311">
            <v>655040.4</v>
          </cell>
          <cell r="O311">
            <v>1110914.3999999999</v>
          </cell>
          <cell r="P311">
            <v>1929249.65</v>
          </cell>
          <cell r="Q311">
            <v>2772401.65</v>
          </cell>
          <cell r="R311">
            <v>3493099.65</v>
          </cell>
          <cell r="S311">
            <v>4172530.45</v>
          </cell>
          <cell r="T311">
            <v>5024879.55</v>
          </cell>
          <cell r="U311">
            <v>6303118.7800000003</v>
          </cell>
          <cell r="V311">
            <v>7429401.3799999999</v>
          </cell>
          <cell r="W311">
            <v>8190158.3799999999</v>
          </cell>
          <cell r="X311">
            <v>8796545.7799999993</v>
          </cell>
          <cell r="Y311">
            <v>0</v>
          </cell>
          <cell r="Z311">
            <v>247818.2</v>
          </cell>
          <cell r="AA311">
            <v>247818.2</v>
          </cell>
          <cell r="AB311">
            <v>860331.39999999991</v>
          </cell>
          <cell r="AC311">
            <v>1591491.9</v>
          </cell>
          <cell r="AD311">
            <v>2359415.9</v>
          </cell>
          <cell r="AE311">
            <v>3298568.4</v>
          </cell>
          <cell r="AF311">
            <v>4240662.1100000003</v>
          </cell>
          <cell r="AG311">
            <v>5254137.1100000003</v>
          </cell>
          <cell r="AH311">
            <v>6102036.6100000003</v>
          </cell>
          <cell r="AI311">
            <v>8113452.9800000004</v>
          </cell>
          <cell r="AJ311">
            <v>9137239.4800000004</v>
          </cell>
          <cell r="AK311">
            <v>358213.5</v>
          </cell>
          <cell r="AM311">
            <v>315598.8</v>
          </cell>
          <cell r="AN311">
            <v>339441.60000000003</v>
          </cell>
          <cell r="AO311">
            <v>455873.99999999988</v>
          </cell>
          <cell r="AP311">
            <v>818335.25</v>
          </cell>
          <cell r="AQ311">
            <v>843152</v>
          </cell>
          <cell r="AR311">
            <v>720698</v>
          </cell>
          <cell r="AS311">
            <v>679430.80000000028</v>
          </cell>
          <cell r="AT311">
            <v>852349.09999999963</v>
          </cell>
          <cell r="AU311">
            <v>1278239.2300000004</v>
          </cell>
          <cell r="AV311">
            <v>1126282.5999999996</v>
          </cell>
          <cell r="AW311">
            <v>760757</v>
          </cell>
          <cell r="AX311">
            <v>606387.39999999944</v>
          </cell>
          <cell r="AY311">
            <v>0</v>
          </cell>
          <cell r="AZ311">
            <v>247818.2</v>
          </cell>
          <cell r="BA311">
            <v>0</v>
          </cell>
          <cell r="BB311">
            <v>612513.19999999995</v>
          </cell>
          <cell r="BC311">
            <v>731160.49999999988</v>
          </cell>
          <cell r="BD311">
            <v>767924</v>
          </cell>
          <cell r="BE311">
            <v>939152.5</v>
          </cell>
          <cell r="BF311">
            <v>942093.71000000043</v>
          </cell>
          <cell r="BG311">
            <v>1013475</v>
          </cell>
          <cell r="BH311">
            <v>847899.5</v>
          </cell>
          <cell r="BI311">
            <v>2011416.37</v>
          </cell>
          <cell r="BJ311">
            <v>1023786.5</v>
          </cell>
          <cell r="BK311">
            <v>358213.5</v>
          </cell>
        </row>
        <row r="312">
          <cell r="L312" t="str">
            <v>8111117.814201.INK</v>
          </cell>
          <cell r="M312">
            <v>4037.42</v>
          </cell>
          <cell r="N312">
            <v>12112.26</v>
          </cell>
          <cell r="O312">
            <v>152115.34</v>
          </cell>
          <cell r="P312">
            <v>227936.69</v>
          </cell>
          <cell r="Q312">
            <v>353625.14</v>
          </cell>
          <cell r="R312">
            <v>512314.08</v>
          </cell>
          <cell r="S312">
            <v>695059.1</v>
          </cell>
          <cell r="T312">
            <v>837472.24</v>
          </cell>
          <cell r="U312">
            <v>979423.89</v>
          </cell>
          <cell r="V312">
            <v>1163777.47</v>
          </cell>
          <cell r="W312">
            <v>1277608.1399999999</v>
          </cell>
          <cell r="X312">
            <v>1385721.19</v>
          </cell>
          <cell r="Y312">
            <v>0</v>
          </cell>
          <cell r="Z312">
            <v>0</v>
          </cell>
          <cell r="AA312">
            <v>0</v>
          </cell>
          <cell r="AB312">
            <v>0</v>
          </cell>
          <cell r="AC312">
            <v>0</v>
          </cell>
          <cell r="AD312">
            <v>0</v>
          </cell>
          <cell r="AE312">
            <v>12000</v>
          </cell>
          <cell r="AF312">
            <v>68408.56</v>
          </cell>
          <cell r="AG312">
            <v>92408.56</v>
          </cell>
          <cell r="AH312">
            <v>142016.24</v>
          </cell>
          <cell r="AI312">
            <v>2177355.2000000002</v>
          </cell>
          <cell r="AJ312">
            <v>2285184.9900000002</v>
          </cell>
          <cell r="AK312">
            <v>63911.519999999997</v>
          </cell>
          <cell r="AM312">
            <v>4037.42</v>
          </cell>
          <cell r="AN312">
            <v>8074.84</v>
          </cell>
          <cell r="AO312">
            <v>140003.07999999999</v>
          </cell>
          <cell r="AP312">
            <v>75821.350000000006</v>
          </cell>
          <cell r="AQ312">
            <v>125688.45000000001</v>
          </cell>
          <cell r="AR312">
            <v>158688.94</v>
          </cell>
          <cell r="AS312">
            <v>182745.01999999996</v>
          </cell>
          <cell r="AT312">
            <v>142413.14000000001</v>
          </cell>
          <cell r="AU312">
            <v>141951.65000000002</v>
          </cell>
          <cell r="AV312">
            <v>184353.57999999996</v>
          </cell>
          <cell r="AW312">
            <v>113830.66999999993</v>
          </cell>
          <cell r="AX312">
            <v>108113.05000000005</v>
          </cell>
          <cell r="AY312">
            <v>0</v>
          </cell>
          <cell r="AZ312">
            <v>0</v>
          </cell>
          <cell r="BA312">
            <v>0</v>
          </cell>
          <cell r="BB312">
            <v>0</v>
          </cell>
          <cell r="BC312">
            <v>0</v>
          </cell>
          <cell r="BD312">
            <v>0</v>
          </cell>
          <cell r="BE312">
            <v>12000</v>
          </cell>
          <cell r="BF312">
            <v>56408.56</v>
          </cell>
          <cell r="BG312">
            <v>24000</v>
          </cell>
          <cell r="BH312">
            <v>49607.679999999993</v>
          </cell>
          <cell r="BI312">
            <v>2035338.9600000002</v>
          </cell>
          <cell r="BJ312">
            <v>107829.79000000004</v>
          </cell>
          <cell r="BK312">
            <v>63911.519999999997</v>
          </cell>
        </row>
        <row r="313">
          <cell r="L313" t="str">
            <v>8111117.814201.LUBE</v>
          </cell>
          <cell r="M313">
            <v>37131.5</v>
          </cell>
          <cell r="N313">
            <v>45654.47</v>
          </cell>
          <cell r="O313">
            <v>296449.71000000002</v>
          </cell>
          <cell r="P313">
            <v>704949.68</v>
          </cell>
          <cell r="Q313">
            <v>988362.58</v>
          </cell>
          <cell r="R313">
            <v>1333409.3400000001</v>
          </cell>
          <cell r="S313">
            <v>1692690.91</v>
          </cell>
          <cell r="T313">
            <v>2062935.23</v>
          </cell>
          <cell r="U313">
            <v>2444099.15</v>
          </cell>
          <cell r="V313">
            <v>2662874.29</v>
          </cell>
          <cell r="W313">
            <v>2764660.84</v>
          </cell>
          <cell r="X313">
            <v>2852963.2</v>
          </cell>
          <cell r="Y313">
            <v>0</v>
          </cell>
          <cell r="Z313">
            <v>0</v>
          </cell>
          <cell r="AA313">
            <v>0</v>
          </cell>
          <cell r="AB313">
            <v>0</v>
          </cell>
          <cell r="AC313">
            <v>0</v>
          </cell>
          <cell r="AD313">
            <v>0</v>
          </cell>
          <cell r="AE313">
            <v>27137.8</v>
          </cell>
          <cell r="AF313">
            <v>27137.8</v>
          </cell>
          <cell r="AG313">
            <v>431178.01</v>
          </cell>
          <cell r="AH313">
            <v>431178.01</v>
          </cell>
          <cell r="AI313">
            <v>2915290.04</v>
          </cell>
          <cell r="AJ313">
            <v>2952551.65</v>
          </cell>
          <cell r="AK313">
            <v>42807.81</v>
          </cell>
          <cell r="AM313">
            <v>37131.5</v>
          </cell>
          <cell r="AN313">
            <v>8522.9700000000012</v>
          </cell>
          <cell r="AO313">
            <v>250795.24000000002</v>
          </cell>
          <cell r="AP313">
            <v>408499.97000000003</v>
          </cell>
          <cell r="AQ313">
            <v>283412.89999999991</v>
          </cell>
          <cell r="AR313">
            <v>345046.76000000013</v>
          </cell>
          <cell r="AS313">
            <v>359281.56999999983</v>
          </cell>
          <cell r="AT313">
            <v>370244.32000000007</v>
          </cell>
          <cell r="AU313">
            <v>381163.91999999993</v>
          </cell>
          <cell r="AV313">
            <v>218775.14000000013</v>
          </cell>
          <cell r="AW313">
            <v>101786.54999999981</v>
          </cell>
          <cell r="AX313">
            <v>88302.360000000335</v>
          </cell>
          <cell r="AY313">
            <v>0</v>
          </cell>
          <cell r="AZ313">
            <v>0</v>
          </cell>
          <cell r="BA313">
            <v>0</v>
          </cell>
          <cell r="BB313">
            <v>0</v>
          </cell>
          <cell r="BC313">
            <v>0</v>
          </cell>
          <cell r="BD313">
            <v>0</v>
          </cell>
          <cell r="BE313">
            <v>27137.8</v>
          </cell>
          <cell r="BF313">
            <v>0</v>
          </cell>
          <cell r="BG313">
            <v>404040.21</v>
          </cell>
          <cell r="BH313">
            <v>0</v>
          </cell>
          <cell r="BI313">
            <v>2484112.0300000003</v>
          </cell>
          <cell r="BJ313">
            <v>37261.60999999987</v>
          </cell>
          <cell r="BK313">
            <v>42807.81</v>
          </cell>
        </row>
        <row r="314">
          <cell r="L314" t="str">
            <v>8111117.814201.OTHER</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L315" t="str">
            <v>8111117.814601</v>
          </cell>
          <cell r="M315">
            <v>26393.5</v>
          </cell>
          <cell r="N315">
            <v>46106.58</v>
          </cell>
          <cell r="O315">
            <v>66403.539999999994</v>
          </cell>
          <cell r="P315">
            <v>95024.26</v>
          </cell>
          <cell r="Q315">
            <v>117376.82</v>
          </cell>
          <cell r="R315">
            <v>158880.12</v>
          </cell>
          <cell r="S315">
            <v>199862.26</v>
          </cell>
          <cell r="T315">
            <v>294405.23</v>
          </cell>
          <cell r="U315">
            <v>384923.53</v>
          </cell>
          <cell r="V315">
            <v>471938.01</v>
          </cell>
          <cell r="W315">
            <v>591408.13</v>
          </cell>
          <cell r="X315">
            <v>644307.67000000004</v>
          </cell>
          <cell r="Y315">
            <v>0</v>
          </cell>
          <cell r="Z315">
            <v>0</v>
          </cell>
          <cell r="AA315">
            <v>910</v>
          </cell>
          <cell r="AB315">
            <v>10033</v>
          </cell>
          <cell r="AC315">
            <v>10033</v>
          </cell>
          <cell r="AD315">
            <v>10423</v>
          </cell>
          <cell r="AE315">
            <v>10423</v>
          </cell>
          <cell r="AF315">
            <v>16423</v>
          </cell>
          <cell r="AG315">
            <v>25048</v>
          </cell>
          <cell r="AH315">
            <v>67477</v>
          </cell>
          <cell r="AI315">
            <v>476376.92</v>
          </cell>
          <cell r="AJ315">
            <v>510094.22</v>
          </cell>
          <cell r="AK315">
            <v>20183.84</v>
          </cell>
          <cell r="AM315">
            <v>26393.5</v>
          </cell>
          <cell r="AN315">
            <v>19713.080000000002</v>
          </cell>
          <cell r="AO315">
            <v>20296.959999999992</v>
          </cell>
          <cell r="AP315">
            <v>28620.720000000001</v>
          </cell>
          <cell r="AQ315">
            <v>22352.560000000012</v>
          </cell>
          <cell r="AR315">
            <v>41503.299999999988</v>
          </cell>
          <cell r="AS315">
            <v>40982.140000000014</v>
          </cell>
          <cell r="AT315">
            <v>94542.969999999972</v>
          </cell>
          <cell r="AU315">
            <v>90518.300000000047</v>
          </cell>
          <cell r="AV315">
            <v>87014.479999999981</v>
          </cell>
          <cell r="AW315">
            <v>119470.12</v>
          </cell>
          <cell r="AX315">
            <v>52899.540000000037</v>
          </cell>
          <cell r="AY315">
            <v>0</v>
          </cell>
          <cell r="AZ315">
            <v>0</v>
          </cell>
          <cell r="BA315">
            <v>910</v>
          </cell>
          <cell r="BB315">
            <v>9123</v>
          </cell>
          <cell r="BC315">
            <v>0</v>
          </cell>
          <cell r="BD315">
            <v>390</v>
          </cell>
          <cell r="BE315">
            <v>0</v>
          </cell>
          <cell r="BF315">
            <v>6000</v>
          </cell>
          <cell r="BG315">
            <v>8625</v>
          </cell>
          <cell r="BH315">
            <v>42429</v>
          </cell>
          <cell r="BI315">
            <v>408899.92</v>
          </cell>
          <cell r="BJ315">
            <v>33717.299999999988</v>
          </cell>
          <cell r="BK315">
            <v>20183.84</v>
          </cell>
        </row>
        <row r="316">
          <cell r="L316" t="str">
            <v>8111117.816003</v>
          </cell>
          <cell r="M316">
            <v>78332.92</v>
          </cell>
          <cell r="N316">
            <v>104198.68</v>
          </cell>
          <cell r="O316">
            <v>144014.49</v>
          </cell>
          <cell r="P316">
            <v>160076.19</v>
          </cell>
          <cell r="Q316">
            <v>160076.19</v>
          </cell>
          <cell r="R316">
            <v>190328.39</v>
          </cell>
          <cell r="S316">
            <v>302869.15000000002</v>
          </cell>
          <cell r="T316">
            <v>304135.65999999997</v>
          </cell>
          <cell r="U316">
            <v>314119.65999999997</v>
          </cell>
          <cell r="V316">
            <v>614555.42000000004</v>
          </cell>
          <cell r="W316">
            <v>618911.59</v>
          </cell>
          <cell r="X316">
            <v>653174.81000000006</v>
          </cell>
          <cell r="Y316">
            <v>0</v>
          </cell>
          <cell r="Z316">
            <v>0</v>
          </cell>
          <cell r="AA316">
            <v>0</v>
          </cell>
          <cell r="AB316">
            <v>0</v>
          </cell>
          <cell r="AC316">
            <v>0</v>
          </cell>
          <cell r="AD316">
            <v>0</v>
          </cell>
          <cell r="AE316">
            <v>0</v>
          </cell>
          <cell r="AF316">
            <v>0</v>
          </cell>
          <cell r="AG316">
            <v>0</v>
          </cell>
          <cell r="AH316">
            <v>0</v>
          </cell>
          <cell r="AI316">
            <v>417423.38</v>
          </cell>
          <cell r="AJ316">
            <v>418479.38</v>
          </cell>
          <cell r="AK316">
            <v>353763.95</v>
          </cell>
          <cell r="AM316">
            <v>78332.92</v>
          </cell>
          <cell r="AN316">
            <v>25865.759999999995</v>
          </cell>
          <cell r="AO316">
            <v>39815.81</v>
          </cell>
          <cell r="AP316">
            <v>16061.700000000012</v>
          </cell>
          <cell r="AQ316">
            <v>0</v>
          </cell>
          <cell r="AR316">
            <v>30252.200000000012</v>
          </cell>
          <cell r="AS316">
            <v>112540.76000000001</v>
          </cell>
          <cell r="AT316">
            <v>1266.5099999999511</v>
          </cell>
          <cell r="AU316">
            <v>9984</v>
          </cell>
          <cell r="AV316">
            <v>300435.76000000007</v>
          </cell>
          <cell r="AW316">
            <v>4356.1699999999255</v>
          </cell>
          <cell r="AX316">
            <v>34263.220000000088</v>
          </cell>
          <cell r="AY316">
            <v>0</v>
          </cell>
          <cell r="AZ316">
            <v>0</v>
          </cell>
          <cell r="BA316">
            <v>0</v>
          </cell>
          <cell r="BB316">
            <v>0</v>
          </cell>
          <cell r="BC316">
            <v>0</v>
          </cell>
          <cell r="BD316">
            <v>0</v>
          </cell>
          <cell r="BE316">
            <v>0</v>
          </cell>
          <cell r="BF316">
            <v>0</v>
          </cell>
          <cell r="BG316">
            <v>0</v>
          </cell>
          <cell r="BH316">
            <v>0</v>
          </cell>
          <cell r="BI316">
            <v>417423.38</v>
          </cell>
          <cell r="BJ316">
            <v>1056</v>
          </cell>
          <cell r="BK316">
            <v>353763.95</v>
          </cell>
        </row>
        <row r="317">
          <cell r="L317" t="str">
            <v>8111117.816004</v>
          </cell>
          <cell r="M317">
            <v>132474.25</v>
          </cell>
          <cell r="N317">
            <v>235386.73</v>
          </cell>
          <cell r="O317">
            <v>323343.69</v>
          </cell>
          <cell r="P317">
            <v>472060.48</v>
          </cell>
          <cell r="Q317">
            <v>735292.02</v>
          </cell>
          <cell r="R317">
            <v>789756.04</v>
          </cell>
          <cell r="S317">
            <v>798217.96</v>
          </cell>
          <cell r="T317">
            <v>1176867.92</v>
          </cell>
          <cell r="U317">
            <v>1220876.19</v>
          </cell>
          <cell r="V317">
            <v>1397142.11</v>
          </cell>
          <cell r="W317">
            <v>1419893.73</v>
          </cell>
          <cell r="X317">
            <v>2694744.07</v>
          </cell>
          <cell r="Y317">
            <v>0</v>
          </cell>
          <cell r="Z317">
            <v>0</v>
          </cell>
          <cell r="AA317">
            <v>0</v>
          </cell>
          <cell r="AB317">
            <v>0</v>
          </cell>
          <cell r="AC317">
            <v>0</v>
          </cell>
          <cell r="AD317">
            <v>0</v>
          </cell>
          <cell r="AE317">
            <v>210641.43</v>
          </cell>
          <cell r="AF317">
            <v>238814.06</v>
          </cell>
          <cell r="AG317">
            <v>238814.06</v>
          </cell>
          <cell r="AH317">
            <v>238814.06</v>
          </cell>
          <cell r="AI317">
            <v>1664202.01</v>
          </cell>
          <cell r="AJ317">
            <v>7668386.9199999999</v>
          </cell>
          <cell r="AK317">
            <v>855979.34</v>
          </cell>
          <cell r="AM317">
            <v>132474.25</v>
          </cell>
          <cell r="AN317">
            <v>102912.48000000001</v>
          </cell>
          <cell r="AO317">
            <v>87956.959999999992</v>
          </cell>
          <cell r="AP317">
            <v>148716.78999999998</v>
          </cell>
          <cell r="AQ317">
            <v>263231.54000000004</v>
          </cell>
          <cell r="AR317">
            <v>54464.020000000019</v>
          </cell>
          <cell r="AS317">
            <v>8461.9199999999255</v>
          </cell>
          <cell r="AT317">
            <v>378649.95999999996</v>
          </cell>
          <cell r="AU317">
            <v>44008.270000000019</v>
          </cell>
          <cell r="AV317">
            <v>176265.92000000016</v>
          </cell>
          <cell r="AW317">
            <v>22751.619999999879</v>
          </cell>
          <cell r="AX317">
            <v>1274850.3399999999</v>
          </cell>
          <cell r="AY317">
            <v>0</v>
          </cell>
          <cell r="AZ317">
            <v>0</v>
          </cell>
          <cell r="BA317">
            <v>0</v>
          </cell>
          <cell r="BB317">
            <v>0</v>
          </cell>
          <cell r="BC317">
            <v>0</v>
          </cell>
          <cell r="BD317">
            <v>0</v>
          </cell>
          <cell r="BE317">
            <v>210641.43</v>
          </cell>
          <cell r="BF317">
            <v>28172.630000000005</v>
          </cell>
          <cell r="BG317">
            <v>0</v>
          </cell>
          <cell r="BH317">
            <v>0</v>
          </cell>
          <cell r="BI317">
            <v>1425387.95</v>
          </cell>
          <cell r="BJ317">
            <v>6004184.9100000001</v>
          </cell>
          <cell r="BK317">
            <v>855979.34</v>
          </cell>
        </row>
        <row r="318">
          <cell r="L318" t="str">
            <v>8111117.816005</v>
          </cell>
          <cell r="M318">
            <v>2300</v>
          </cell>
          <cell r="N318">
            <v>2300</v>
          </cell>
          <cell r="O318">
            <v>4600</v>
          </cell>
          <cell r="P318">
            <v>4600</v>
          </cell>
          <cell r="Q318">
            <v>4600</v>
          </cell>
          <cell r="R318">
            <v>4600</v>
          </cell>
          <cell r="S318">
            <v>4600</v>
          </cell>
          <cell r="T318">
            <v>4600</v>
          </cell>
          <cell r="U318">
            <v>4600</v>
          </cell>
          <cell r="V318">
            <v>4600</v>
          </cell>
          <cell r="W318">
            <v>4600</v>
          </cell>
          <cell r="X318">
            <v>4600</v>
          </cell>
          <cell r="Y318">
            <v>0</v>
          </cell>
          <cell r="Z318">
            <v>0</v>
          </cell>
          <cell r="AA318">
            <v>0</v>
          </cell>
          <cell r="AB318">
            <v>0</v>
          </cell>
          <cell r="AC318">
            <v>0</v>
          </cell>
          <cell r="AD318">
            <v>0</v>
          </cell>
          <cell r="AE318">
            <v>0</v>
          </cell>
          <cell r="AF318">
            <v>0</v>
          </cell>
          <cell r="AG318">
            <v>0</v>
          </cell>
          <cell r="AH318">
            <v>0</v>
          </cell>
          <cell r="AI318">
            <v>0</v>
          </cell>
          <cell r="AJ318">
            <v>850502.39</v>
          </cell>
          <cell r="AK318">
            <v>0</v>
          </cell>
          <cell r="AM318">
            <v>2300</v>
          </cell>
          <cell r="AN318">
            <v>0</v>
          </cell>
          <cell r="AO318">
            <v>2300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850502.39</v>
          </cell>
          <cell r="BK318">
            <v>0</v>
          </cell>
        </row>
        <row r="319">
          <cell r="L319" t="str">
            <v>8111117.816006</v>
          </cell>
          <cell r="M319">
            <v>196059.53</v>
          </cell>
          <cell r="N319">
            <v>196059.53</v>
          </cell>
          <cell r="O319">
            <v>196059.53</v>
          </cell>
          <cell r="P319">
            <v>196059.53</v>
          </cell>
          <cell r="Q319">
            <v>213751.54</v>
          </cell>
          <cell r="R319">
            <v>213751.54</v>
          </cell>
          <cell r="S319">
            <v>213751.54</v>
          </cell>
          <cell r="T319">
            <v>214708.63</v>
          </cell>
          <cell r="U319">
            <v>214998.63</v>
          </cell>
          <cell r="V319">
            <v>214998.63</v>
          </cell>
          <cell r="W319">
            <v>215493.63</v>
          </cell>
          <cell r="X319">
            <v>215638.43</v>
          </cell>
          <cell r="Y319">
            <v>0</v>
          </cell>
          <cell r="Z319">
            <v>0</v>
          </cell>
          <cell r="AA319">
            <v>0</v>
          </cell>
          <cell r="AB319">
            <v>0</v>
          </cell>
          <cell r="AC319">
            <v>0</v>
          </cell>
          <cell r="AD319">
            <v>0</v>
          </cell>
          <cell r="AE319">
            <v>0</v>
          </cell>
          <cell r="AF319">
            <v>0</v>
          </cell>
          <cell r="AG319">
            <v>0</v>
          </cell>
          <cell r="AH319">
            <v>0</v>
          </cell>
          <cell r="AI319">
            <v>320355.84000000003</v>
          </cell>
          <cell r="AJ319">
            <v>321290.03000000003</v>
          </cell>
          <cell r="AK319">
            <v>0</v>
          </cell>
          <cell r="AM319">
            <v>196059.53</v>
          </cell>
          <cell r="AN319">
            <v>0</v>
          </cell>
          <cell r="AO319">
            <v>0</v>
          </cell>
          <cell r="AP319">
            <v>0</v>
          </cell>
          <cell r="AQ319">
            <v>17692.010000000009</v>
          </cell>
          <cell r="AR319">
            <v>0</v>
          </cell>
          <cell r="AS319">
            <v>0</v>
          </cell>
          <cell r="AT319">
            <v>957.08999999999651</v>
          </cell>
          <cell r="AU319">
            <v>290</v>
          </cell>
          <cell r="AV319">
            <v>0</v>
          </cell>
          <cell r="AW319">
            <v>495</v>
          </cell>
          <cell r="AX319">
            <v>144.79999999998836</v>
          </cell>
          <cell r="AY319">
            <v>0</v>
          </cell>
          <cell r="AZ319">
            <v>0</v>
          </cell>
          <cell r="BA319">
            <v>0</v>
          </cell>
          <cell r="BB319">
            <v>0</v>
          </cell>
          <cell r="BC319">
            <v>0</v>
          </cell>
          <cell r="BD319">
            <v>0</v>
          </cell>
          <cell r="BE319">
            <v>0</v>
          </cell>
          <cell r="BF319">
            <v>0</v>
          </cell>
          <cell r="BG319">
            <v>0</v>
          </cell>
          <cell r="BH319">
            <v>0</v>
          </cell>
          <cell r="BI319">
            <v>320355.84000000003</v>
          </cell>
          <cell r="BJ319">
            <v>934.19000000000233</v>
          </cell>
          <cell r="BK319">
            <v>0</v>
          </cell>
        </row>
        <row r="320">
          <cell r="L320" t="str">
            <v>8111117.816007</v>
          </cell>
          <cell r="M320">
            <v>311380.24</v>
          </cell>
          <cell r="N320">
            <v>549151.86</v>
          </cell>
          <cell r="O320">
            <v>774415.42</v>
          </cell>
          <cell r="P320">
            <v>775826.43</v>
          </cell>
          <cell r="Q320">
            <v>838095.18</v>
          </cell>
          <cell r="R320">
            <v>1010091.47</v>
          </cell>
          <cell r="S320">
            <v>1041699.28</v>
          </cell>
          <cell r="T320">
            <v>1062506.54</v>
          </cell>
          <cell r="U320">
            <v>1080459.1499999999</v>
          </cell>
          <cell r="V320">
            <v>1206740.99</v>
          </cell>
          <cell r="W320">
            <v>1225245.3600000001</v>
          </cell>
          <cell r="X320">
            <v>1645330.8</v>
          </cell>
          <cell r="Y320">
            <v>0</v>
          </cell>
          <cell r="Z320">
            <v>0</v>
          </cell>
          <cell r="AA320">
            <v>0</v>
          </cell>
          <cell r="AB320">
            <v>0</v>
          </cell>
          <cell r="AC320">
            <v>9930</v>
          </cell>
          <cell r="AD320">
            <v>9930</v>
          </cell>
          <cell r="AE320">
            <v>54891.6</v>
          </cell>
          <cell r="AF320">
            <v>55576.52</v>
          </cell>
          <cell r="AG320">
            <v>55576.52</v>
          </cell>
          <cell r="AH320">
            <v>55576.52</v>
          </cell>
          <cell r="AI320">
            <v>2252605.8199999998</v>
          </cell>
          <cell r="AJ320">
            <v>4596064.63</v>
          </cell>
          <cell r="AK320">
            <v>3834200.63</v>
          </cell>
          <cell r="AM320">
            <v>311380.24</v>
          </cell>
          <cell r="AN320">
            <v>237771.62</v>
          </cell>
          <cell r="AO320">
            <v>225263.56000000006</v>
          </cell>
          <cell r="AP320">
            <v>1411.0100000000093</v>
          </cell>
          <cell r="AQ320">
            <v>62268.75</v>
          </cell>
          <cell r="AR320">
            <v>171996.28999999992</v>
          </cell>
          <cell r="AS320">
            <v>31607.810000000056</v>
          </cell>
          <cell r="AT320">
            <v>20807.260000000009</v>
          </cell>
          <cell r="AU320">
            <v>17952.60999999987</v>
          </cell>
          <cell r="AV320">
            <v>126281.84000000008</v>
          </cell>
          <cell r="AW320">
            <v>18504.370000000112</v>
          </cell>
          <cell r="AX320">
            <v>420085.43999999994</v>
          </cell>
          <cell r="AY320">
            <v>0</v>
          </cell>
          <cell r="AZ320">
            <v>0</v>
          </cell>
          <cell r="BA320">
            <v>0</v>
          </cell>
          <cell r="BB320">
            <v>0</v>
          </cell>
          <cell r="BC320">
            <v>9930</v>
          </cell>
          <cell r="BD320">
            <v>0</v>
          </cell>
          <cell r="BE320">
            <v>44961.599999999999</v>
          </cell>
          <cell r="BF320">
            <v>684.91999999999825</v>
          </cell>
          <cell r="BG320">
            <v>0</v>
          </cell>
          <cell r="BH320">
            <v>0</v>
          </cell>
          <cell r="BI320">
            <v>2197029.2999999998</v>
          </cell>
          <cell r="BJ320">
            <v>2343458.81</v>
          </cell>
          <cell r="BK320">
            <v>3834200.63</v>
          </cell>
        </row>
        <row r="321">
          <cell r="L321" t="str">
            <v>8111117.816008</v>
          </cell>
          <cell r="M321">
            <v>0</v>
          </cell>
          <cell r="N321">
            <v>0</v>
          </cell>
          <cell r="O321">
            <v>0</v>
          </cell>
          <cell r="P321">
            <v>0</v>
          </cell>
          <cell r="Q321">
            <v>0</v>
          </cell>
          <cell r="R321">
            <v>337788.34</v>
          </cell>
          <cell r="S321">
            <v>377753.69</v>
          </cell>
          <cell r="T321">
            <v>377753.69</v>
          </cell>
          <cell r="U321">
            <v>377753.69</v>
          </cell>
          <cell r="V321">
            <v>377753.69</v>
          </cell>
          <cell r="W321">
            <v>377753.69</v>
          </cell>
          <cell r="X321">
            <v>377753.69</v>
          </cell>
          <cell r="Y321">
            <v>0</v>
          </cell>
          <cell r="Z321">
            <v>0</v>
          </cell>
          <cell r="AA321">
            <v>0</v>
          </cell>
          <cell r="AB321">
            <v>0</v>
          </cell>
          <cell r="AC321">
            <v>0</v>
          </cell>
          <cell r="AD321">
            <v>0</v>
          </cell>
          <cell r="AE321">
            <v>0</v>
          </cell>
          <cell r="AF321">
            <v>0</v>
          </cell>
          <cell r="AG321">
            <v>0</v>
          </cell>
          <cell r="AH321">
            <v>0</v>
          </cell>
          <cell r="AI321">
            <v>21514.81</v>
          </cell>
          <cell r="AJ321">
            <v>21514.81</v>
          </cell>
          <cell r="AK321">
            <v>0</v>
          </cell>
          <cell r="AM321">
            <v>0</v>
          </cell>
          <cell r="AN321">
            <v>0</v>
          </cell>
          <cell r="AO321">
            <v>0</v>
          </cell>
          <cell r="AP321">
            <v>0</v>
          </cell>
          <cell r="AQ321">
            <v>0</v>
          </cell>
          <cell r="AR321">
            <v>337788.34</v>
          </cell>
          <cell r="AS321">
            <v>39965.349999999977</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21514.81</v>
          </cell>
          <cell r="BJ321">
            <v>0</v>
          </cell>
          <cell r="BK321">
            <v>0</v>
          </cell>
        </row>
        <row r="322">
          <cell r="L322" t="str">
            <v>8111117.816009</v>
          </cell>
          <cell r="M322">
            <v>0</v>
          </cell>
          <cell r="N322">
            <v>0</v>
          </cell>
          <cell r="O322">
            <v>49139.96</v>
          </cell>
          <cell r="P322">
            <v>49139.96</v>
          </cell>
          <cell r="Q322">
            <v>49139.96</v>
          </cell>
          <cell r="R322">
            <v>49139.96</v>
          </cell>
          <cell r="S322">
            <v>50575.91</v>
          </cell>
          <cell r="T322">
            <v>50575.91</v>
          </cell>
          <cell r="U322">
            <v>50575.91</v>
          </cell>
          <cell r="V322">
            <v>50575.91</v>
          </cell>
          <cell r="W322">
            <v>115575.91</v>
          </cell>
          <cell r="X322">
            <v>207660.82</v>
          </cell>
          <cell r="Y322">
            <v>0</v>
          </cell>
          <cell r="Z322">
            <v>0</v>
          </cell>
          <cell r="AA322">
            <v>0</v>
          </cell>
          <cell r="AB322">
            <v>0</v>
          </cell>
          <cell r="AC322">
            <v>0</v>
          </cell>
          <cell r="AD322">
            <v>0</v>
          </cell>
          <cell r="AE322">
            <v>0</v>
          </cell>
          <cell r="AF322">
            <v>0</v>
          </cell>
          <cell r="AG322">
            <v>0</v>
          </cell>
          <cell r="AH322">
            <v>0</v>
          </cell>
          <cell r="AI322">
            <v>31045</v>
          </cell>
          <cell r="AJ322">
            <v>31045</v>
          </cell>
          <cell r="AK322">
            <v>0</v>
          </cell>
          <cell r="AM322">
            <v>0</v>
          </cell>
          <cell r="AN322">
            <v>0</v>
          </cell>
          <cell r="AO322">
            <v>49139.96</v>
          </cell>
          <cell r="AP322">
            <v>0</v>
          </cell>
          <cell r="AQ322">
            <v>0</v>
          </cell>
          <cell r="AR322">
            <v>0</v>
          </cell>
          <cell r="AS322">
            <v>1435.9500000000044</v>
          </cell>
          <cell r="AT322">
            <v>0</v>
          </cell>
          <cell r="AU322">
            <v>0</v>
          </cell>
          <cell r="AV322">
            <v>0</v>
          </cell>
          <cell r="AW322">
            <v>65000</v>
          </cell>
          <cell r="AX322">
            <v>92084.91</v>
          </cell>
          <cell r="AY322">
            <v>0</v>
          </cell>
          <cell r="AZ322">
            <v>0</v>
          </cell>
          <cell r="BA322">
            <v>0</v>
          </cell>
          <cell r="BB322">
            <v>0</v>
          </cell>
          <cell r="BC322">
            <v>0</v>
          </cell>
          <cell r="BD322">
            <v>0</v>
          </cell>
          <cell r="BE322">
            <v>0</v>
          </cell>
          <cell r="BF322">
            <v>0</v>
          </cell>
          <cell r="BG322">
            <v>0</v>
          </cell>
          <cell r="BH322">
            <v>0</v>
          </cell>
          <cell r="BI322">
            <v>31045</v>
          </cell>
          <cell r="BJ322">
            <v>0</v>
          </cell>
          <cell r="BK322">
            <v>0</v>
          </cell>
        </row>
        <row r="323">
          <cell r="L323" t="str">
            <v>8111117.816010</v>
          </cell>
          <cell r="M323">
            <v>5964.27</v>
          </cell>
          <cell r="N323">
            <v>127757.18</v>
          </cell>
          <cell r="O323">
            <v>150325</v>
          </cell>
          <cell r="P323">
            <v>264947.39</v>
          </cell>
          <cell r="Q323">
            <v>307426.53000000003</v>
          </cell>
          <cell r="R323">
            <v>307426.53000000003</v>
          </cell>
          <cell r="S323">
            <v>316016.27</v>
          </cell>
          <cell r="T323">
            <v>482355.08</v>
          </cell>
          <cell r="U323">
            <v>724626</v>
          </cell>
          <cell r="V323">
            <v>833251.94</v>
          </cell>
          <cell r="W323">
            <v>888588.75</v>
          </cell>
          <cell r="X323">
            <v>945755.62</v>
          </cell>
          <cell r="Y323">
            <v>0</v>
          </cell>
          <cell r="Z323">
            <v>0</v>
          </cell>
          <cell r="AA323">
            <v>0</v>
          </cell>
          <cell r="AB323">
            <v>0</v>
          </cell>
          <cell r="AC323">
            <v>0</v>
          </cell>
          <cell r="AD323">
            <v>0</v>
          </cell>
          <cell r="AE323">
            <v>0</v>
          </cell>
          <cell r="AF323">
            <v>0</v>
          </cell>
          <cell r="AG323">
            <v>0</v>
          </cell>
          <cell r="AH323">
            <v>0</v>
          </cell>
          <cell r="AI323">
            <v>2658728.15</v>
          </cell>
          <cell r="AJ323">
            <v>2855215.55</v>
          </cell>
          <cell r="AK323">
            <v>298082.43</v>
          </cell>
          <cell r="AM323">
            <v>5964.27</v>
          </cell>
          <cell r="AN323">
            <v>121792.90999999999</v>
          </cell>
          <cell r="AO323">
            <v>22567.820000000007</v>
          </cell>
          <cell r="AP323">
            <v>114622.39000000001</v>
          </cell>
          <cell r="AQ323">
            <v>42479.140000000014</v>
          </cell>
          <cell r="AR323">
            <v>0</v>
          </cell>
          <cell r="AS323">
            <v>8589.7399999999907</v>
          </cell>
          <cell r="AT323">
            <v>166338.81</v>
          </cell>
          <cell r="AU323">
            <v>242270.91999999998</v>
          </cell>
          <cell r="AV323">
            <v>108625.93999999994</v>
          </cell>
          <cell r="AW323">
            <v>55336.810000000056</v>
          </cell>
          <cell r="AX323">
            <v>57166.869999999995</v>
          </cell>
          <cell r="AY323">
            <v>0</v>
          </cell>
          <cell r="AZ323">
            <v>0</v>
          </cell>
          <cell r="BA323">
            <v>0</v>
          </cell>
          <cell r="BB323">
            <v>0</v>
          </cell>
          <cell r="BC323">
            <v>0</v>
          </cell>
          <cell r="BD323">
            <v>0</v>
          </cell>
          <cell r="BE323">
            <v>0</v>
          </cell>
          <cell r="BF323">
            <v>0</v>
          </cell>
          <cell r="BG323">
            <v>0</v>
          </cell>
          <cell r="BH323">
            <v>0</v>
          </cell>
          <cell r="BI323">
            <v>2658728.15</v>
          </cell>
          <cell r="BJ323">
            <v>196487.39999999991</v>
          </cell>
          <cell r="BK323">
            <v>298082.43</v>
          </cell>
        </row>
        <row r="324">
          <cell r="L324" t="str">
            <v>8111117.816011</v>
          </cell>
          <cell r="M324">
            <v>13333</v>
          </cell>
          <cell r="N324">
            <v>26666</v>
          </cell>
          <cell r="O324">
            <v>70256.23</v>
          </cell>
          <cell r="P324">
            <v>77186.73</v>
          </cell>
          <cell r="Q324">
            <v>157186.73000000001</v>
          </cell>
          <cell r="R324">
            <v>160250.93</v>
          </cell>
          <cell r="S324">
            <v>298617.13</v>
          </cell>
          <cell r="T324">
            <v>325284.13</v>
          </cell>
          <cell r="U324">
            <v>364886.32</v>
          </cell>
          <cell r="V324">
            <v>453338.32</v>
          </cell>
          <cell r="W324">
            <v>480005.32</v>
          </cell>
          <cell r="X324">
            <v>785304.66</v>
          </cell>
          <cell r="Y324">
            <v>0</v>
          </cell>
          <cell r="Z324">
            <v>0</v>
          </cell>
          <cell r="AA324">
            <v>0</v>
          </cell>
          <cell r="AB324">
            <v>0</v>
          </cell>
          <cell r="AC324">
            <v>0</v>
          </cell>
          <cell r="AD324">
            <v>0</v>
          </cell>
          <cell r="AE324">
            <v>0</v>
          </cell>
          <cell r="AF324">
            <v>300</v>
          </cell>
          <cell r="AG324">
            <v>300</v>
          </cell>
          <cell r="AH324">
            <v>300</v>
          </cell>
          <cell r="AI324">
            <v>387593.01</v>
          </cell>
          <cell r="AJ324">
            <v>442690.01</v>
          </cell>
          <cell r="AK324">
            <v>36667</v>
          </cell>
          <cell r="AM324">
            <v>13333</v>
          </cell>
          <cell r="AN324">
            <v>13333</v>
          </cell>
          <cell r="AO324">
            <v>43590.229999999996</v>
          </cell>
          <cell r="AP324">
            <v>6930.5</v>
          </cell>
          <cell r="AQ324">
            <v>80000.000000000015</v>
          </cell>
          <cell r="AR324">
            <v>3064.1999999999825</v>
          </cell>
          <cell r="AS324">
            <v>138366.20000000001</v>
          </cell>
          <cell r="AT324">
            <v>26667</v>
          </cell>
          <cell r="AU324">
            <v>39602.19</v>
          </cell>
          <cell r="AV324">
            <v>88452</v>
          </cell>
          <cell r="AW324">
            <v>26667</v>
          </cell>
          <cell r="AX324">
            <v>305299.34000000003</v>
          </cell>
          <cell r="AY324">
            <v>0</v>
          </cell>
          <cell r="AZ324">
            <v>0</v>
          </cell>
          <cell r="BA324">
            <v>0</v>
          </cell>
          <cell r="BB324">
            <v>0</v>
          </cell>
          <cell r="BC324">
            <v>0</v>
          </cell>
          <cell r="BD324">
            <v>0</v>
          </cell>
          <cell r="BE324">
            <v>0</v>
          </cell>
          <cell r="BF324">
            <v>300</v>
          </cell>
          <cell r="BG324">
            <v>0</v>
          </cell>
          <cell r="BH324">
            <v>0</v>
          </cell>
          <cell r="BI324">
            <v>387293.01</v>
          </cell>
          <cell r="BJ324">
            <v>55097</v>
          </cell>
          <cell r="BK324">
            <v>36667</v>
          </cell>
        </row>
        <row r="325">
          <cell r="L325" t="str">
            <v>8111117.816012</v>
          </cell>
          <cell r="M325">
            <v>0</v>
          </cell>
          <cell r="N325">
            <v>2800</v>
          </cell>
          <cell r="O325">
            <v>2800</v>
          </cell>
          <cell r="P325">
            <v>3366.96</v>
          </cell>
          <cell r="Q325">
            <v>3366.96</v>
          </cell>
          <cell r="R325">
            <v>3366.96</v>
          </cell>
          <cell r="S325">
            <v>3366.96</v>
          </cell>
          <cell r="T325">
            <v>3366.96</v>
          </cell>
          <cell r="U325">
            <v>3366.96</v>
          </cell>
          <cell r="V325">
            <v>3366.96</v>
          </cell>
          <cell r="W325">
            <v>3366.96</v>
          </cell>
          <cell r="X325">
            <v>3366.96</v>
          </cell>
          <cell r="Y325">
            <v>0</v>
          </cell>
          <cell r="Z325">
            <v>0</v>
          </cell>
          <cell r="AA325">
            <v>0</v>
          </cell>
          <cell r="AB325">
            <v>0</v>
          </cell>
          <cell r="AC325">
            <v>0</v>
          </cell>
          <cell r="AD325">
            <v>0</v>
          </cell>
          <cell r="AE325">
            <v>0</v>
          </cell>
          <cell r="AF325">
            <v>0</v>
          </cell>
          <cell r="AG325">
            <v>0</v>
          </cell>
          <cell r="AH325">
            <v>0</v>
          </cell>
          <cell r="AI325">
            <v>101720.52</v>
          </cell>
          <cell r="AJ325">
            <v>101720.52</v>
          </cell>
          <cell r="AK325">
            <v>618</v>
          </cell>
          <cell r="AM325">
            <v>0</v>
          </cell>
          <cell r="AN325">
            <v>2800</v>
          </cell>
          <cell r="AO325">
            <v>0</v>
          </cell>
          <cell r="AP325">
            <v>566.96</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101720.52</v>
          </cell>
          <cell r="BJ325">
            <v>0</v>
          </cell>
          <cell r="BK325">
            <v>618</v>
          </cell>
        </row>
        <row r="326">
          <cell r="L326" t="str">
            <v>8111117.816013</v>
          </cell>
          <cell r="M326">
            <v>0</v>
          </cell>
          <cell r="N326">
            <v>2557.31</v>
          </cell>
          <cell r="O326">
            <v>2557.31</v>
          </cell>
          <cell r="P326">
            <v>5658.43</v>
          </cell>
          <cell r="Q326">
            <v>8582.43</v>
          </cell>
          <cell r="R326">
            <v>36561.43</v>
          </cell>
          <cell r="S326">
            <v>46875.7</v>
          </cell>
          <cell r="T326">
            <v>46875.7</v>
          </cell>
          <cell r="U326">
            <v>46875.7</v>
          </cell>
          <cell r="V326">
            <v>46875.7</v>
          </cell>
          <cell r="W326">
            <v>46875.7</v>
          </cell>
          <cell r="X326">
            <v>46875.7</v>
          </cell>
          <cell r="Y326">
            <v>0</v>
          </cell>
          <cell r="Z326">
            <v>0</v>
          </cell>
          <cell r="AA326">
            <v>0</v>
          </cell>
          <cell r="AB326">
            <v>0</v>
          </cell>
          <cell r="AC326">
            <v>0</v>
          </cell>
          <cell r="AD326">
            <v>0</v>
          </cell>
          <cell r="AE326">
            <v>0</v>
          </cell>
          <cell r="AF326">
            <v>0</v>
          </cell>
          <cell r="AG326">
            <v>0</v>
          </cell>
          <cell r="AH326">
            <v>0</v>
          </cell>
          <cell r="AI326">
            <v>201814.72</v>
          </cell>
          <cell r="AJ326">
            <v>201814.72</v>
          </cell>
          <cell r="AK326">
            <v>2100</v>
          </cell>
          <cell r="AM326">
            <v>0</v>
          </cell>
          <cell r="AN326">
            <v>2557.31</v>
          </cell>
          <cell r="AO326">
            <v>0</v>
          </cell>
          <cell r="AP326">
            <v>3101.1200000000003</v>
          </cell>
          <cell r="AQ326">
            <v>2924</v>
          </cell>
          <cell r="AR326">
            <v>27979</v>
          </cell>
          <cell r="AS326">
            <v>10314.269999999997</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201814.72</v>
          </cell>
          <cell r="BJ326">
            <v>0</v>
          </cell>
          <cell r="BK326">
            <v>2100</v>
          </cell>
        </row>
        <row r="327">
          <cell r="L327" t="str">
            <v>8111117.816014</v>
          </cell>
          <cell r="M327">
            <v>345</v>
          </cell>
          <cell r="N327">
            <v>6938.2</v>
          </cell>
          <cell r="O327">
            <v>55797.34</v>
          </cell>
          <cell r="P327">
            <v>97507.34</v>
          </cell>
          <cell r="Q327">
            <v>111260.34</v>
          </cell>
          <cell r="R327">
            <v>122100.34</v>
          </cell>
          <cell r="S327">
            <v>58861.8</v>
          </cell>
          <cell r="T327">
            <v>59894.7</v>
          </cell>
          <cell r="U327">
            <v>64284.7</v>
          </cell>
          <cell r="V327">
            <v>68364.7</v>
          </cell>
          <cell r="W327">
            <v>73044.7</v>
          </cell>
          <cell r="X327">
            <v>77527.95</v>
          </cell>
          <cell r="Y327">
            <v>466</v>
          </cell>
          <cell r="Z327">
            <v>466</v>
          </cell>
          <cell r="AA327">
            <v>4211</v>
          </cell>
          <cell r="AB327">
            <v>4211</v>
          </cell>
          <cell r="AC327">
            <v>4211</v>
          </cell>
          <cell r="AD327">
            <v>14650</v>
          </cell>
          <cell r="AE327">
            <v>14650</v>
          </cell>
          <cell r="AF327">
            <v>95806.81</v>
          </cell>
          <cell r="AG327">
            <v>122766.05</v>
          </cell>
          <cell r="AH327">
            <v>390990.44</v>
          </cell>
          <cell r="AI327">
            <v>1325692.1299999999</v>
          </cell>
          <cell r="AJ327">
            <v>1409498.15</v>
          </cell>
          <cell r="AK327">
            <v>8050</v>
          </cell>
          <cell r="AM327">
            <v>345</v>
          </cell>
          <cell r="AN327">
            <v>6593.2</v>
          </cell>
          <cell r="AO327">
            <v>48859.14</v>
          </cell>
          <cell r="AP327">
            <v>41710</v>
          </cell>
          <cell r="AQ327">
            <v>13753</v>
          </cell>
          <cell r="AR327">
            <v>10840</v>
          </cell>
          <cell r="AS327">
            <v>-63238.539999999994</v>
          </cell>
          <cell r="AT327">
            <v>1032.8999999999942</v>
          </cell>
          <cell r="AU327">
            <v>4390</v>
          </cell>
          <cell r="AV327">
            <v>4080</v>
          </cell>
          <cell r="AW327">
            <v>4680</v>
          </cell>
          <cell r="AX327">
            <v>4483.25</v>
          </cell>
          <cell r="AY327">
            <v>466</v>
          </cell>
          <cell r="AZ327">
            <v>0</v>
          </cell>
          <cell r="BA327">
            <v>3745</v>
          </cell>
          <cell r="BB327">
            <v>0</v>
          </cell>
          <cell r="BC327">
            <v>0</v>
          </cell>
          <cell r="BD327">
            <v>10439</v>
          </cell>
          <cell r="BE327">
            <v>0</v>
          </cell>
          <cell r="BF327">
            <v>81156.81</v>
          </cell>
          <cell r="BG327">
            <v>26959.240000000005</v>
          </cell>
          <cell r="BH327">
            <v>268224.39</v>
          </cell>
          <cell r="BI327">
            <v>934701.69</v>
          </cell>
          <cell r="BJ327">
            <v>83806.020000000019</v>
          </cell>
          <cell r="BK327">
            <v>8050</v>
          </cell>
        </row>
        <row r="328">
          <cell r="L328" t="str">
            <v>8111117.816015</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L329" t="str">
            <v>8111117.816037</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L330" t="str">
            <v>8111117.816016</v>
          </cell>
          <cell r="M330">
            <v>22.93</v>
          </cell>
          <cell r="N330">
            <v>22.93</v>
          </cell>
          <cell r="O330">
            <v>2125.4699999999998</v>
          </cell>
          <cell r="P330">
            <v>2125.4699999999998</v>
          </cell>
          <cell r="Q330">
            <v>2125.4699999999998</v>
          </cell>
          <cell r="R330">
            <v>2125.4699999999998</v>
          </cell>
          <cell r="S330">
            <v>2125.4699999999998</v>
          </cell>
          <cell r="T330">
            <v>2125.4699999999998</v>
          </cell>
          <cell r="U330">
            <v>2125.4699999999998</v>
          </cell>
          <cell r="V330">
            <v>2125.4699999999998</v>
          </cell>
          <cell r="W330">
            <v>2125.4699999999998</v>
          </cell>
          <cell r="X330">
            <v>3745.81</v>
          </cell>
          <cell r="Y330">
            <v>0</v>
          </cell>
          <cell r="Z330">
            <v>0</v>
          </cell>
          <cell r="AA330">
            <v>0</v>
          </cell>
          <cell r="AB330">
            <v>0</v>
          </cell>
          <cell r="AC330">
            <v>0</v>
          </cell>
          <cell r="AD330">
            <v>0</v>
          </cell>
          <cell r="AE330">
            <v>0</v>
          </cell>
          <cell r="AF330">
            <v>0</v>
          </cell>
          <cell r="AG330">
            <v>0</v>
          </cell>
          <cell r="AH330">
            <v>0</v>
          </cell>
          <cell r="AI330">
            <v>15763.39</v>
          </cell>
          <cell r="AJ330">
            <v>164335.39000000001</v>
          </cell>
          <cell r="AK330">
            <v>0</v>
          </cell>
          <cell r="AM330">
            <v>22.93</v>
          </cell>
          <cell r="AN330">
            <v>0</v>
          </cell>
          <cell r="AO330">
            <v>2102.54</v>
          </cell>
          <cell r="AP330">
            <v>0</v>
          </cell>
          <cell r="AQ330">
            <v>0</v>
          </cell>
          <cell r="AR330">
            <v>0</v>
          </cell>
          <cell r="AS330">
            <v>0</v>
          </cell>
          <cell r="AT330">
            <v>0</v>
          </cell>
          <cell r="AU330">
            <v>0</v>
          </cell>
          <cell r="AV330">
            <v>0</v>
          </cell>
          <cell r="AW330">
            <v>0</v>
          </cell>
          <cell r="AX330">
            <v>1620.3400000000001</v>
          </cell>
          <cell r="AY330">
            <v>0</v>
          </cell>
          <cell r="AZ330">
            <v>0</v>
          </cell>
          <cell r="BA330">
            <v>0</v>
          </cell>
          <cell r="BB330">
            <v>0</v>
          </cell>
          <cell r="BC330">
            <v>0</v>
          </cell>
          <cell r="BD330">
            <v>0</v>
          </cell>
          <cell r="BE330">
            <v>0</v>
          </cell>
          <cell r="BF330">
            <v>0</v>
          </cell>
          <cell r="BG330">
            <v>0</v>
          </cell>
          <cell r="BH330">
            <v>0</v>
          </cell>
          <cell r="BI330">
            <v>15763.39</v>
          </cell>
          <cell r="BJ330">
            <v>148572</v>
          </cell>
          <cell r="BK330">
            <v>0</v>
          </cell>
        </row>
        <row r="331">
          <cell r="L331" t="str">
            <v>8111118.801102.BASIC</v>
          </cell>
          <cell r="M331">
            <v>104805</v>
          </cell>
          <cell r="N331">
            <v>209610</v>
          </cell>
          <cell r="O331">
            <v>347415</v>
          </cell>
          <cell r="P331">
            <v>459220</v>
          </cell>
          <cell r="Q331">
            <v>574025</v>
          </cell>
          <cell r="R331">
            <v>680178</v>
          </cell>
          <cell r="S331">
            <v>793541</v>
          </cell>
          <cell r="T331">
            <v>916354</v>
          </cell>
          <cell r="U331">
            <v>1048905</v>
          </cell>
          <cell r="V331">
            <v>1165768</v>
          </cell>
          <cell r="W331">
            <v>1282631</v>
          </cell>
          <cell r="X331">
            <v>1399494</v>
          </cell>
          <cell r="Y331">
            <v>140306</v>
          </cell>
          <cell r="Z331">
            <v>275119</v>
          </cell>
          <cell r="AA331">
            <v>401160</v>
          </cell>
          <cell r="AB331">
            <v>556437</v>
          </cell>
          <cell r="AC331">
            <v>708063</v>
          </cell>
          <cell r="AD331">
            <v>858164</v>
          </cell>
          <cell r="AE331">
            <v>1009687</v>
          </cell>
          <cell r="AF331">
            <v>1184998</v>
          </cell>
          <cell r="AG331">
            <v>1347781</v>
          </cell>
          <cell r="AH331">
            <v>1508160</v>
          </cell>
          <cell r="AI331">
            <v>1669547</v>
          </cell>
          <cell r="AJ331">
            <v>1832330</v>
          </cell>
          <cell r="AK331">
            <v>187200</v>
          </cell>
          <cell r="AM331">
            <v>104805</v>
          </cell>
          <cell r="AN331">
            <v>104805</v>
          </cell>
          <cell r="AO331">
            <v>137805</v>
          </cell>
          <cell r="AP331">
            <v>111805</v>
          </cell>
          <cell r="AQ331">
            <v>114805</v>
          </cell>
          <cell r="AR331">
            <v>106153</v>
          </cell>
          <cell r="AS331">
            <v>113363</v>
          </cell>
          <cell r="AT331">
            <v>122813</v>
          </cell>
          <cell r="AU331">
            <v>132551</v>
          </cell>
          <cell r="AV331">
            <v>116863</v>
          </cell>
          <cell r="AW331">
            <v>116863</v>
          </cell>
          <cell r="AX331">
            <v>116863</v>
          </cell>
          <cell r="AY331">
            <v>140306</v>
          </cell>
          <cell r="AZ331">
            <v>134813</v>
          </cell>
          <cell r="BA331">
            <v>126041</v>
          </cell>
          <cell r="BB331">
            <v>155277</v>
          </cell>
          <cell r="BC331">
            <v>151626</v>
          </cell>
          <cell r="BD331">
            <v>150101</v>
          </cell>
          <cell r="BE331">
            <v>151523</v>
          </cell>
          <cell r="BF331">
            <v>175311</v>
          </cell>
          <cell r="BG331">
            <v>162783</v>
          </cell>
          <cell r="BH331">
            <v>160379</v>
          </cell>
          <cell r="BI331">
            <v>161387</v>
          </cell>
          <cell r="BJ331">
            <v>162783</v>
          </cell>
          <cell r="BK331">
            <v>187200</v>
          </cell>
        </row>
        <row r="332">
          <cell r="L332" t="str">
            <v>8111118.801102.DA</v>
          </cell>
          <cell r="M332">
            <v>17750</v>
          </cell>
          <cell r="N332">
            <v>35500</v>
          </cell>
          <cell r="O332">
            <v>53250</v>
          </cell>
          <cell r="P332">
            <v>71000</v>
          </cell>
          <cell r="Q332">
            <v>88750</v>
          </cell>
          <cell r="R332">
            <v>106500</v>
          </cell>
          <cell r="S332">
            <v>124250</v>
          </cell>
          <cell r="T332">
            <v>142000</v>
          </cell>
          <cell r="U332">
            <v>159750</v>
          </cell>
          <cell r="V332">
            <v>177500</v>
          </cell>
          <cell r="W332">
            <v>195250</v>
          </cell>
          <cell r="X332">
            <v>213000</v>
          </cell>
          <cell r="Y332">
            <v>24495</v>
          </cell>
          <cell r="Z332">
            <v>45795</v>
          </cell>
          <cell r="AA332">
            <v>67095</v>
          </cell>
          <cell r="AB332">
            <v>100878</v>
          </cell>
          <cell r="AC332">
            <v>132828</v>
          </cell>
          <cell r="AD332">
            <v>164778</v>
          </cell>
          <cell r="AE332">
            <v>196728</v>
          </cell>
          <cell r="AF332">
            <v>232228</v>
          </cell>
          <cell r="AG332">
            <v>267728</v>
          </cell>
          <cell r="AH332">
            <v>303228</v>
          </cell>
          <cell r="AI332">
            <v>338728</v>
          </cell>
          <cell r="AJ332">
            <v>374228</v>
          </cell>
          <cell r="AK332">
            <v>35500</v>
          </cell>
          <cell r="AM332">
            <v>17750</v>
          </cell>
          <cell r="AN332">
            <v>17750</v>
          </cell>
          <cell r="AO332">
            <v>17750</v>
          </cell>
          <cell r="AP332">
            <v>17750</v>
          </cell>
          <cell r="AQ332">
            <v>17750</v>
          </cell>
          <cell r="AR332">
            <v>17750</v>
          </cell>
          <cell r="AS332">
            <v>17750</v>
          </cell>
          <cell r="AT332">
            <v>17750</v>
          </cell>
          <cell r="AU332">
            <v>17750</v>
          </cell>
          <cell r="AV332">
            <v>17750</v>
          </cell>
          <cell r="AW332">
            <v>17750</v>
          </cell>
          <cell r="AX332">
            <v>17750</v>
          </cell>
          <cell r="AY332">
            <v>24495</v>
          </cell>
          <cell r="AZ332">
            <v>21300</v>
          </cell>
          <cell r="BA332">
            <v>21300</v>
          </cell>
          <cell r="BB332">
            <v>33783</v>
          </cell>
          <cell r="BC332">
            <v>31950</v>
          </cell>
          <cell r="BD332">
            <v>31950</v>
          </cell>
          <cell r="BE332">
            <v>31950</v>
          </cell>
          <cell r="BF332">
            <v>35500</v>
          </cell>
          <cell r="BG332">
            <v>35500</v>
          </cell>
          <cell r="BH332">
            <v>35500</v>
          </cell>
          <cell r="BI332">
            <v>35500</v>
          </cell>
          <cell r="BJ332">
            <v>35500</v>
          </cell>
          <cell r="BK332">
            <v>35500</v>
          </cell>
        </row>
        <row r="333">
          <cell r="L333" t="str">
            <v>8111118.801102.DASE</v>
          </cell>
          <cell r="M333">
            <v>13101</v>
          </cell>
          <cell r="N333">
            <v>26202</v>
          </cell>
          <cell r="O333">
            <v>39303</v>
          </cell>
          <cell r="P333">
            <v>52404</v>
          </cell>
          <cell r="Q333">
            <v>65505</v>
          </cell>
          <cell r="R333">
            <v>81458</v>
          </cell>
          <cell r="S333">
            <v>97411</v>
          </cell>
          <cell r="T333">
            <v>116864</v>
          </cell>
          <cell r="U333">
            <v>116863</v>
          </cell>
          <cell r="V333">
            <v>116863</v>
          </cell>
          <cell r="W333">
            <v>116863</v>
          </cell>
          <cell r="X333">
            <v>116863</v>
          </cell>
          <cell r="Y333">
            <v>19444</v>
          </cell>
          <cell r="Z333">
            <v>38888</v>
          </cell>
          <cell r="AA333">
            <v>58332</v>
          </cell>
          <cell r="AB333">
            <v>77776</v>
          </cell>
          <cell r="AC333">
            <v>97220</v>
          </cell>
          <cell r="AD333">
            <v>115355</v>
          </cell>
          <cell r="AE333">
            <v>133490</v>
          </cell>
          <cell r="AF333">
            <v>151625</v>
          </cell>
          <cell r="AG333">
            <v>140806</v>
          </cell>
          <cell r="AH333">
            <v>140806</v>
          </cell>
          <cell r="AI333">
            <v>140806</v>
          </cell>
          <cell r="AJ333">
            <v>140806</v>
          </cell>
          <cell r="AK333">
            <v>20800</v>
          </cell>
          <cell r="AM333">
            <v>13101</v>
          </cell>
          <cell r="AN333">
            <v>13101</v>
          </cell>
          <cell r="AO333">
            <v>13101</v>
          </cell>
          <cell r="AP333">
            <v>13101</v>
          </cell>
          <cell r="AQ333">
            <v>13101</v>
          </cell>
          <cell r="AR333">
            <v>15953</v>
          </cell>
          <cell r="AS333">
            <v>15953</v>
          </cell>
          <cell r="AT333">
            <v>19453</v>
          </cell>
          <cell r="AU333">
            <v>-1</v>
          </cell>
          <cell r="AV333">
            <v>0</v>
          </cell>
          <cell r="AW333">
            <v>0</v>
          </cell>
          <cell r="AX333">
            <v>0</v>
          </cell>
          <cell r="AY333">
            <v>19444</v>
          </cell>
          <cell r="AZ333">
            <v>19444</v>
          </cell>
          <cell r="BA333">
            <v>19444</v>
          </cell>
          <cell r="BB333">
            <v>19444</v>
          </cell>
          <cell r="BC333">
            <v>19444</v>
          </cell>
          <cell r="BD333">
            <v>18135</v>
          </cell>
          <cell r="BE333">
            <v>18135</v>
          </cell>
          <cell r="BF333">
            <v>18135</v>
          </cell>
          <cell r="BG333">
            <v>-10819</v>
          </cell>
          <cell r="BH333">
            <v>0</v>
          </cell>
          <cell r="BI333">
            <v>0</v>
          </cell>
          <cell r="BJ333">
            <v>0</v>
          </cell>
          <cell r="BK333">
            <v>20800</v>
          </cell>
        </row>
        <row r="334">
          <cell r="L334" t="str">
            <v>8111118.801102.HOUSE</v>
          </cell>
          <cell r="M334">
            <v>4710</v>
          </cell>
          <cell r="N334">
            <v>9420</v>
          </cell>
          <cell r="O334">
            <v>16530</v>
          </cell>
          <cell r="P334">
            <v>22040</v>
          </cell>
          <cell r="Q334">
            <v>27550</v>
          </cell>
          <cell r="R334">
            <v>33300</v>
          </cell>
          <cell r="S334">
            <v>38850</v>
          </cell>
          <cell r="T334">
            <v>46290</v>
          </cell>
          <cell r="U334">
            <v>52540</v>
          </cell>
          <cell r="V334">
            <v>58790</v>
          </cell>
          <cell r="W334">
            <v>65040</v>
          </cell>
          <cell r="X334">
            <v>71290</v>
          </cell>
          <cell r="Y334">
            <v>8246</v>
          </cell>
          <cell r="Z334">
            <v>15376</v>
          </cell>
          <cell r="AA334">
            <v>22506</v>
          </cell>
          <cell r="AB334">
            <v>33996</v>
          </cell>
          <cell r="AC334">
            <v>44846</v>
          </cell>
          <cell r="AD334">
            <v>55696</v>
          </cell>
          <cell r="AE334">
            <v>66546</v>
          </cell>
          <cell r="AF334">
            <v>79756</v>
          </cell>
          <cell r="AG334">
            <v>91986</v>
          </cell>
          <cell r="AH334">
            <v>104216</v>
          </cell>
          <cell r="AI334">
            <v>116446</v>
          </cell>
          <cell r="AJ334">
            <v>128676</v>
          </cell>
          <cell r="AK334">
            <v>12230</v>
          </cell>
          <cell r="AM334">
            <v>4710</v>
          </cell>
          <cell r="AN334">
            <v>4710</v>
          </cell>
          <cell r="AO334">
            <v>7110</v>
          </cell>
          <cell r="AP334">
            <v>5510</v>
          </cell>
          <cell r="AQ334">
            <v>5510</v>
          </cell>
          <cell r="AR334">
            <v>5750</v>
          </cell>
          <cell r="AS334">
            <v>5550</v>
          </cell>
          <cell r="AT334">
            <v>7440</v>
          </cell>
          <cell r="AU334">
            <v>6250</v>
          </cell>
          <cell r="AV334">
            <v>6250</v>
          </cell>
          <cell r="AW334">
            <v>6250</v>
          </cell>
          <cell r="AX334">
            <v>6250</v>
          </cell>
          <cell r="AY334">
            <v>8246</v>
          </cell>
          <cell r="AZ334">
            <v>7130</v>
          </cell>
          <cell r="BA334">
            <v>7130</v>
          </cell>
          <cell r="BB334">
            <v>11490</v>
          </cell>
          <cell r="BC334">
            <v>10850</v>
          </cell>
          <cell r="BD334">
            <v>10850</v>
          </cell>
          <cell r="BE334">
            <v>10850</v>
          </cell>
          <cell r="BF334">
            <v>13210</v>
          </cell>
          <cell r="BG334">
            <v>12230</v>
          </cell>
          <cell r="BH334">
            <v>12230</v>
          </cell>
          <cell r="BI334">
            <v>12230</v>
          </cell>
          <cell r="BJ334">
            <v>12230</v>
          </cell>
          <cell r="BK334">
            <v>12230</v>
          </cell>
        </row>
        <row r="335">
          <cell r="L335" t="str">
            <v>8111118.801102.LAUN</v>
          </cell>
          <cell r="M335">
            <v>440</v>
          </cell>
          <cell r="N335">
            <v>880</v>
          </cell>
          <cell r="O335">
            <v>10920</v>
          </cell>
          <cell r="P335">
            <v>14560</v>
          </cell>
          <cell r="Q335">
            <v>18200</v>
          </cell>
          <cell r="R335">
            <v>21840</v>
          </cell>
          <cell r="S335">
            <v>25480</v>
          </cell>
          <cell r="T335">
            <v>29120</v>
          </cell>
          <cell r="U335">
            <v>32760</v>
          </cell>
          <cell r="V335">
            <v>36400</v>
          </cell>
          <cell r="W335">
            <v>40040</v>
          </cell>
          <cell r="X335">
            <v>43680</v>
          </cell>
          <cell r="Y335">
            <v>5018</v>
          </cell>
          <cell r="Z335">
            <v>9383</v>
          </cell>
          <cell r="AA335">
            <v>13748</v>
          </cell>
          <cell r="AB335">
            <v>20663</v>
          </cell>
          <cell r="AC335">
            <v>27203</v>
          </cell>
          <cell r="AD335">
            <v>33743</v>
          </cell>
          <cell r="AE335">
            <v>40283</v>
          </cell>
          <cell r="AF335">
            <v>47548</v>
          </cell>
          <cell r="AG335">
            <v>54813</v>
          </cell>
          <cell r="AH335">
            <v>62078</v>
          </cell>
          <cell r="AI335">
            <v>69343</v>
          </cell>
          <cell r="AJ335">
            <v>76608</v>
          </cell>
          <cell r="AK335">
            <v>7265</v>
          </cell>
          <cell r="AM335">
            <v>440</v>
          </cell>
          <cell r="AN335">
            <v>440</v>
          </cell>
          <cell r="AO335">
            <v>10040</v>
          </cell>
          <cell r="AP335">
            <v>3640</v>
          </cell>
          <cell r="AQ335">
            <v>3640</v>
          </cell>
          <cell r="AR335">
            <v>3640</v>
          </cell>
          <cell r="AS335">
            <v>3640</v>
          </cell>
          <cell r="AT335">
            <v>3640</v>
          </cell>
          <cell r="AU335">
            <v>3640</v>
          </cell>
          <cell r="AV335">
            <v>3640</v>
          </cell>
          <cell r="AW335">
            <v>3640</v>
          </cell>
          <cell r="AX335">
            <v>3640</v>
          </cell>
          <cell r="AY335">
            <v>5018</v>
          </cell>
          <cell r="AZ335">
            <v>4365</v>
          </cell>
          <cell r="BA335">
            <v>4365</v>
          </cell>
          <cell r="BB335">
            <v>6915</v>
          </cell>
          <cell r="BC335">
            <v>6540</v>
          </cell>
          <cell r="BD335">
            <v>6540</v>
          </cell>
          <cell r="BE335">
            <v>6540</v>
          </cell>
          <cell r="BF335">
            <v>7265</v>
          </cell>
          <cell r="BG335">
            <v>7265</v>
          </cell>
          <cell r="BH335">
            <v>7265</v>
          </cell>
          <cell r="BI335">
            <v>7265</v>
          </cell>
          <cell r="BJ335">
            <v>7265</v>
          </cell>
          <cell r="BK335">
            <v>7265</v>
          </cell>
        </row>
        <row r="336">
          <cell r="L336" t="str">
            <v>8111118.801102.LEAV</v>
          </cell>
          <cell r="M336">
            <v>6886</v>
          </cell>
          <cell r="N336">
            <v>13772</v>
          </cell>
          <cell r="O336">
            <v>20658</v>
          </cell>
          <cell r="P336">
            <v>27544</v>
          </cell>
          <cell r="Q336">
            <v>34430</v>
          </cell>
          <cell r="R336">
            <v>41316</v>
          </cell>
          <cell r="S336">
            <v>48202</v>
          </cell>
          <cell r="T336">
            <v>55088</v>
          </cell>
          <cell r="U336">
            <v>61974</v>
          </cell>
          <cell r="V336">
            <v>68860</v>
          </cell>
          <cell r="W336">
            <v>75746</v>
          </cell>
          <cell r="X336">
            <v>101023</v>
          </cell>
          <cell r="Y336">
            <v>11400</v>
          </cell>
          <cell r="Z336">
            <v>22800</v>
          </cell>
          <cell r="AA336">
            <v>34200</v>
          </cell>
          <cell r="AB336">
            <v>45600</v>
          </cell>
          <cell r="AC336">
            <v>57000</v>
          </cell>
          <cell r="AD336">
            <v>68400</v>
          </cell>
          <cell r="AE336">
            <v>79800</v>
          </cell>
          <cell r="AF336">
            <v>91200</v>
          </cell>
          <cell r="AG336">
            <v>102600</v>
          </cell>
          <cell r="AH336">
            <v>114000</v>
          </cell>
          <cell r="AI336">
            <v>125400</v>
          </cell>
          <cell r="AJ336">
            <v>205056</v>
          </cell>
          <cell r="AK336">
            <v>17033.330000000002</v>
          </cell>
          <cell r="AM336">
            <v>6886</v>
          </cell>
          <cell r="AN336">
            <v>6886</v>
          </cell>
          <cell r="AO336">
            <v>6886</v>
          </cell>
          <cell r="AP336">
            <v>6886</v>
          </cell>
          <cell r="AQ336">
            <v>6886</v>
          </cell>
          <cell r="AR336">
            <v>6886</v>
          </cell>
          <cell r="AS336">
            <v>6886</v>
          </cell>
          <cell r="AT336">
            <v>6886</v>
          </cell>
          <cell r="AU336">
            <v>6886</v>
          </cell>
          <cell r="AV336">
            <v>6886</v>
          </cell>
          <cell r="AW336">
            <v>6886</v>
          </cell>
          <cell r="AX336">
            <v>25277</v>
          </cell>
          <cell r="AY336">
            <v>11400</v>
          </cell>
          <cell r="AZ336">
            <v>11400</v>
          </cell>
          <cell r="BA336">
            <v>11400</v>
          </cell>
          <cell r="BB336">
            <v>11400</v>
          </cell>
          <cell r="BC336">
            <v>11400</v>
          </cell>
          <cell r="BD336">
            <v>11400</v>
          </cell>
          <cell r="BE336">
            <v>11400</v>
          </cell>
          <cell r="BF336">
            <v>11400</v>
          </cell>
          <cell r="BG336">
            <v>11400</v>
          </cell>
          <cell r="BH336">
            <v>11400</v>
          </cell>
          <cell r="BI336">
            <v>11400</v>
          </cell>
          <cell r="BJ336">
            <v>79656</v>
          </cell>
          <cell r="BK336">
            <v>17033.330000000002</v>
          </cell>
        </row>
        <row r="337">
          <cell r="L337" t="str">
            <v>8111118.801102.OT</v>
          </cell>
          <cell r="M337">
            <v>22770</v>
          </cell>
          <cell r="N337">
            <v>45540</v>
          </cell>
          <cell r="O337">
            <v>117310</v>
          </cell>
          <cell r="P337">
            <v>198418</v>
          </cell>
          <cell r="Q337">
            <v>369807</v>
          </cell>
          <cell r="R337">
            <v>610986</v>
          </cell>
          <cell r="S337">
            <v>635239</v>
          </cell>
          <cell r="T337">
            <v>812188</v>
          </cell>
          <cell r="U337">
            <v>983587</v>
          </cell>
          <cell r="V337">
            <v>1093285</v>
          </cell>
          <cell r="W337">
            <v>1114927</v>
          </cell>
          <cell r="X337">
            <v>1137896</v>
          </cell>
          <cell r="Y337">
            <v>19600</v>
          </cell>
          <cell r="Z337">
            <v>94799</v>
          </cell>
          <cell r="AA337">
            <v>220064</v>
          </cell>
          <cell r="AB337">
            <v>407933</v>
          </cell>
          <cell r="AC337">
            <v>556385</v>
          </cell>
          <cell r="AD337">
            <v>763310</v>
          </cell>
          <cell r="AE337">
            <v>1039369</v>
          </cell>
          <cell r="AF337">
            <v>1217389</v>
          </cell>
          <cell r="AG337">
            <v>1379156</v>
          </cell>
          <cell r="AH337">
            <v>1521866</v>
          </cell>
          <cell r="AI337">
            <v>1594636</v>
          </cell>
          <cell r="AJ337">
            <v>1588571</v>
          </cell>
          <cell r="AK337">
            <v>6234</v>
          </cell>
          <cell r="AM337">
            <v>22770</v>
          </cell>
          <cell r="AN337">
            <v>22770</v>
          </cell>
          <cell r="AO337">
            <v>71770</v>
          </cell>
          <cell r="AP337">
            <v>81108</v>
          </cell>
          <cell r="AQ337">
            <v>171389</v>
          </cell>
          <cell r="AR337">
            <v>241179</v>
          </cell>
          <cell r="AS337">
            <v>24253</v>
          </cell>
          <cell r="AT337">
            <v>176949</v>
          </cell>
          <cell r="AU337">
            <v>171399</v>
          </cell>
          <cell r="AV337">
            <v>109698</v>
          </cell>
          <cell r="AW337">
            <v>21642</v>
          </cell>
          <cell r="AX337">
            <v>22969</v>
          </cell>
          <cell r="AY337">
            <v>19600</v>
          </cell>
          <cell r="AZ337">
            <v>75199</v>
          </cell>
          <cell r="BA337">
            <v>125265</v>
          </cell>
          <cell r="BB337">
            <v>187869</v>
          </cell>
          <cell r="BC337">
            <v>148452</v>
          </cell>
          <cell r="BD337">
            <v>206925</v>
          </cell>
          <cell r="BE337">
            <v>276059</v>
          </cell>
          <cell r="BF337">
            <v>178020</v>
          </cell>
          <cell r="BG337">
            <v>161767</v>
          </cell>
          <cell r="BH337">
            <v>142710</v>
          </cell>
          <cell r="BI337">
            <v>72770</v>
          </cell>
          <cell r="BJ337">
            <v>-6065</v>
          </cell>
          <cell r="BK337">
            <v>6234</v>
          </cell>
        </row>
        <row r="338">
          <cell r="L338" t="str">
            <v>8111118.801102.SHIFT</v>
          </cell>
          <cell r="M338">
            <v>4000</v>
          </cell>
          <cell r="N338">
            <v>6280</v>
          </cell>
          <cell r="O338">
            <v>12280</v>
          </cell>
          <cell r="P338">
            <v>21130</v>
          </cell>
          <cell r="Q338">
            <v>31730</v>
          </cell>
          <cell r="R338">
            <v>49630</v>
          </cell>
          <cell r="S338">
            <v>56930</v>
          </cell>
          <cell r="T338">
            <v>67540</v>
          </cell>
          <cell r="U338">
            <v>80720</v>
          </cell>
          <cell r="V338">
            <v>85950</v>
          </cell>
          <cell r="W338">
            <v>92335</v>
          </cell>
          <cell r="X338">
            <v>96555</v>
          </cell>
          <cell r="Y338">
            <v>3000</v>
          </cell>
          <cell r="Z338">
            <v>9800</v>
          </cell>
          <cell r="AA338">
            <v>21885</v>
          </cell>
          <cell r="AB338">
            <v>35390</v>
          </cell>
          <cell r="AC338">
            <v>52530</v>
          </cell>
          <cell r="AD338">
            <v>79510</v>
          </cell>
          <cell r="AE338">
            <v>103685</v>
          </cell>
          <cell r="AF338">
            <v>120245</v>
          </cell>
          <cell r="AG338">
            <v>144985</v>
          </cell>
          <cell r="AH338">
            <v>165580</v>
          </cell>
          <cell r="AI338">
            <v>176930</v>
          </cell>
          <cell r="AJ338">
            <v>186755</v>
          </cell>
          <cell r="AK338">
            <v>7200</v>
          </cell>
          <cell r="AM338">
            <v>4000</v>
          </cell>
          <cell r="AN338">
            <v>2280</v>
          </cell>
          <cell r="AO338">
            <v>6000</v>
          </cell>
          <cell r="AP338">
            <v>8850</v>
          </cell>
          <cell r="AQ338">
            <v>10600</v>
          </cell>
          <cell r="AR338">
            <v>17900</v>
          </cell>
          <cell r="AS338">
            <v>7300</v>
          </cell>
          <cell r="AT338">
            <v>10610</v>
          </cell>
          <cell r="AU338">
            <v>13180</v>
          </cell>
          <cell r="AV338">
            <v>5230</v>
          </cell>
          <cell r="AW338">
            <v>6385</v>
          </cell>
          <cell r="AX338">
            <v>4220</v>
          </cell>
          <cell r="AY338">
            <v>3000</v>
          </cell>
          <cell r="AZ338">
            <v>6800</v>
          </cell>
          <cell r="BA338">
            <v>12085</v>
          </cell>
          <cell r="BB338">
            <v>13505</v>
          </cell>
          <cell r="BC338">
            <v>17140</v>
          </cell>
          <cell r="BD338">
            <v>26980</v>
          </cell>
          <cell r="BE338">
            <v>24175</v>
          </cell>
          <cell r="BF338">
            <v>16560</v>
          </cell>
          <cell r="BG338">
            <v>24740</v>
          </cell>
          <cell r="BH338">
            <v>20595</v>
          </cell>
          <cell r="BI338">
            <v>11350</v>
          </cell>
          <cell r="BJ338">
            <v>9825</v>
          </cell>
          <cell r="BK338">
            <v>7200</v>
          </cell>
        </row>
        <row r="339">
          <cell r="L339" t="str">
            <v>8111118.801102.OTH</v>
          </cell>
          <cell r="M339">
            <v>354</v>
          </cell>
          <cell r="N339">
            <v>708</v>
          </cell>
          <cell r="O339">
            <v>1062</v>
          </cell>
          <cell r="P339">
            <v>1416</v>
          </cell>
          <cell r="Q339">
            <v>1770</v>
          </cell>
          <cell r="R339">
            <v>2124</v>
          </cell>
          <cell r="S339">
            <v>2478</v>
          </cell>
          <cell r="T339">
            <v>2832</v>
          </cell>
          <cell r="U339">
            <v>3186</v>
          </cell>
          <cell r="V339">
            <v>3540</v>
          </cell>
          <cell r="W339">
            <v>3894</v>
          </cell>
          <cell r="X339">
            <v>4248</v>
          </cell>
          <cell r="Y339">
            <v>354</v>
          </cell>
          <cell r="Z339">
            <v>708</v>
          </cell>
          <cell r="AA339">
            <v>1062</v>
          </cell>
          <cell r="AB339">
            <v>1416</v>
          </cell>
          <cell r="AC339">
            <v>1770</v>
          </cell>
          <cell r="AD339">
            <v>2124</v>
          </cell>
          <cell r="AE339">
            <v>2478</v>
          </cell>
          <cell r="AF339">
            <v>2832</v>
          </cell>
          <cell r="AG339">
            <v>3186</v>
          </cell>
          <cell r="AH339">
            <v>3540</v>
          </cell>
          <cell r="AI339">
            <v>3894</v>
          </cell>
          <cell r="AJ339">
            <v>4248</v>
          </cell>
          <cell r="AK339">
            <v>354</v>
          </cell>
          <cell r="AM339">
            <v>354</v>
          </cell>
          <cell r="AN339">
            <v>354</v>
          </cell>
          <cell r="AO339">
            <v>354</v>
          </cell>
          <cell r="AP339">
            <v>354</v>
          </cell>
          <cell r="AQ339">
            <v>354</v>
          </cell>
          <cell r="AR339">
            <v>354</v>
          </cell>
          <cell r="AS339">
            <v>354</v>
          </cell>
          <cell r="AT339">
            <v>354</v>
          </cell>
          <cell r="AU339">
            <v>354</v>
          </cell>
          <cell r="AV339">
            <v>354</v>
          </cell>
          <cell r="AW339">
            <v>354</v>
          </cell>
          <cell r="AX339">
            <v>354</v>
          </cell>
          <cell r="AY339">
            <v>354</v>
          </cell>
          <cell r="AZ339">
            <v>354</v>
          </cell>
          <cell r="BA339">
            <v>354</v>
          </cell>
          <cell r="BB339">
            <v>354</v>
          </cell>
          <cell r="BC339">
            <v>354</v>
          </cell>
          <cell r="BD339">
            <v>354</v>
          </cell>
          <cell r="BE339">
            <v>354</v>
          </cell>
          <cell r="BF339">
            <v>354</v>
          </cell>
          <cell r="BG339">
            <v>354</v>
          </cell>
          <cell r="BH339">
            <v>354</v>
          </cell>
          <cell r="BI339">
            <v>354</v>
          </cell>
          <cell r="BJ339">
            <v>354</v>
          </cell>
          <cell r="BK339">
            <v>354</v>
          </cell>
        </row>
        <row r="340">
          <cell r="L340" t="str">
            <v>8111118.801102.PF</v>
          </cell>
          <cell r="M340">
            <v>9528</v>
          </cell>
          <cell r="N340">
            <v>19056</v>
          </cell>
          <cell r="O340">
            <v>28584</v>
          </cell>
          <cell r="P340">
            <v>42112</v>
          </cell>
          <cell r="Q340">
            <v>52640</v>
          </cell>
          <cell r="R340">
            <v>68020</v>
          </cell>
          <cell r="S340">
            <v>79356</v>
          </cell>
          <cell r="T340">
            <v>91637</v>
          </cell>
          <cell r="U340">
            <v>103323</v>
          </cell>
          <cell r="V340">
            <v>115009</v>
          </cell>
          <cell r="W340">
            <v>126695</v>
          </cell>
          <cell r="X340">
            <v>138381</v>
          </cell>
          <cell r="Y340">
            <v>14031</v>
          </cell>
          <cell r="Z340">
            <v>27512</v>
          </cell>
          <cell r="AA340">
            <v>40116</v>
          </cell>
          <cell r="AB340">
            <v>52720</v>
          </cell>
          <cell r="AC340">
            <v>65324</v>
          </cell>
          <cell r="AD340">
            <v>77928</v>
          </cell>
          <cell r="AE340">
            <v>90532</v>
          </cell>
          <cell r="AF340">
            <v>104715</v>
          </cell>
          <cell r="AG340">
            <v>117517</v>
          </cell>
          <cell r="AH340">
            <v>130319</v>
          </cell>
          <cell r="AI340">
            <v>143121</v>
          </cell>
          <cell r="AJ340">
            <v>155923</v>
          </cell>
          <cell r="AK340">
            <v>12802</v>
          </cell>
          <cell r="AM340">
            <v>9528</v>
          </cell>
          <cell r="AN340">
            <v>9528</v>
          </cell>
          <cell r="AO340">
            <v>9528</v>
          </cell>
          <cell r="AP340">
            <v>13528</v>
          </cell>
          <cell r="AQ340">
            <v>10528</v>
          </cell>
          <cell r="AR340">
            <v>15380</v>
          </cell>
          <cell r="AS340">
            <v>11336</v>
          </cell>
          <cell r="AT340">
            <v>12281</v>
          </cell>
          <cell r="AU340">
            <v>11686</v>
          </cell>
          <cell r="AV340">
            <v>11686</v>
          </cell>
          <cell r="AW340">
            <v>11686</v>
          </cell>
          <cell r="AX340">
            <v>11686</v>
          </cell>
          <cell r="AY340">
            <v>14031</v>
          </cell>
          <cell r="AZ340">
            <v>13481</v>
          </cell>
          <cell r="BA340">
            <v>12604</v>
          </cell>
          <cell r="BB340">
            <v>12604</v>
          </cell>
          <cell r="BC340">
            <v>12604</v>
          </cell>
          <cell r="BD340">
            <v>12604</v>
          </cell>
          <cell r="BE340">
            <v>12604</v>
          </cell>
          <cell r="BF340">
            <v>14183</v>
          </cell>
          <cell r="BG340">
            <v>12802</v>
          </cell>
          <cell r="BH340">
            <v>12802</v>
          </cell>
          <cell r="BI340">
            <v>12802</v>
          </cell>
          <cell r="BJ340">
            <v>12802</v>
          </cell>
          <cell r="BK340">
            <v>12802</v>
          </cell>
        </row>
        <row r="341">
          <cell r="L341" t="str">
            <v>8111118.801102.TEA</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L342" t="str">
            <v>8111118.803302</v>
          </cell>
          <cell r="M342">
            <v>19280</v>
          </cell>
          <cell r="N342">
            <v>38560</v>
          </cell>
          <cell r="O342">
            <v>57840</v>
          </cell>
          <cell r="P342">
            <v>77120</v>
          </cell>
          <cell r="Q342">
            <v>96400</v>
          </cell>
          <cell r="R342">
            <v>115680</v>
          </cell>
          <cell r="S342">
            <v>134960</v>
          </cell>
          <cell r="T342">
            <v>252693</v>
          </cell>
          <cell r="U342">
            <v>370426</v>
          </cell>
          <cell r="V342">
            <v>488159</v>
          </cell>
          <cell r="W342">
            <v>605892</v>
          </cell>
          <cell r="X342">
            <v>786890</v>
          </cell>
          <cell r="Y342">
            <v>23364</v>
          </cell>
          <cell r="Z342">
            <v>46728</v>
          </cell>
          <cell r="AA342">
            <v>70092</v>
          </cell>
          <cell r="AB342">
            <v>93456</v>
          </cell>
          <cell r="AC342">
            <v>116820</v>
          </cell>
          <cell r="AD342">
            <v>133674</v>
          </cell>
          <cell r="AE342">
            <v>362276.09</v>
          </cell>
          <cell r="AF342">
            <v>407260.09</v>
          </cell>
          <cell r="AG342">
            <v>452244.09</v>
          </cell>
          <cell r="AH342">
            <v>1308191.0900000001</v>
          </cell>
          <cell r="AI342">
            <v>1353175.09</v>
          </cell>
          <cell r="AJ342">
            <v>1398159.0899999999</v>
          </cell>
          <cell r="AK342">
            <v>0</v>
          </cell>
          <cell r="AM342">
            <v>19280</v>
          </cell>
          <cell r="AN342">
            <v>19280</v>
          </cell>
          <cell r="AO342">
            <v>19280</v>
          </cell>
          <cell r="AP342">
            <v>19280</v>
          </cell>
          <cell r="AQ342">
            <v>19280</v>
          </cell>
          <cell r="AR342">
            <v>19280</v>
          </cell>
          <cell r="AS342">
            <v>19280</v>
          </cell>
          <cell r="AT342">
            <v>117733</v>
          </cell>
          <cell r="AU342">
            <v>117733</v>
          </cell>
          <cell r="AV342">
            <v>117733</v>
          </cell>
          <cell r="AW342">
            <v>117733</v>
          </cell>
          <cell r="AX342">
            <v>180998</v>
          </cell>
          <cell r="AY342">
            <v>23364</v>
          </cell>
          <cell r="AZ342">
            <v>23364</v>
          </cell>
          <cell r="BA342">
            <v>23364</v>
          </cell>
          <cell r="BB342">
            <v>23364</v>
          </cell>
          <cell r="BC342">
            <v>23364</v>
          </cell>
          <cell r="BD342">
            <v>16854</v>
          </cell>
          <cell r="BE342">
            <v>228602.09000000003</v>
          </cell>
          <cell r="BF342">
            <v>44984</v>
          </cell>
          <cell r="BG342">
            <v>44984</v>
          </cell>
          <cell r="BH342">
            <v>855947</v>
          </cell>
          <cell r="BI342">
            <v>44984</v>
          </cell>
          <cell r="BJ342">
            <v>44983.999999999767</v>
          </cell>
          <cell r="BK342">
            <v>0</v>
          </cell>
        </row>
        <row r="343">
          <cell r="L343" t="str">
            <v>8111118.803303</v>
          </cell>
          <cell r="M343">
            <v>30278</v>
          </cell>
          <cell r="N343">
            <v>60556</v>
          </cell>
          <cell r="O343">
            <v>90834</v>
          </cell>
          <cell r="P343">
            <v>121112</v>
          </cell>
          <cell r="Q343">
            <v>151390</v>
          </cell>
          <cell r="R343">
            <v>181668</v>
          </cell>
          <cell r="S343">
            <v>262010</v>
          </cell>
          <cell r="T343">
            <v>262010</v>
          </cell>
          <cell r="U343">
            <v>262010</v>
          </cell>
          <cell r="V343">
            <v>262010</v>
          </cell>
          <cell r="W343">
            <v>262010</v>
          </cell>
          <cell r="X343">
            <v>382256</v>
          </cell>
          <cell r="Y343">
            <v>31855</v>
          </cell>
          <cell r="Z343">
            <v>63710</v>
          </cell>
          <cell r="AA343">
            <v>95565</v>
          </cell>
          <cell r="AB343">
            <v>127420</v>
          </cell>
          <cell r="AC343">
            <v>159275</v>
          </cell>
          <cell r="AD343">
            <v>191130</v>
          </cell>
          <cell r="AE343">
            <v>230718</v>
          </cell>
          <cell r="AF343">
            <v>230718</v>
          </cell>
          <cell r="AG343">
            <v>230718</v>
          </cell>
          <cell r="AH343">
            <v>270306</v>
          </cell>
          <cell r="AI343">
            <v>295338</v>
          </cell>
          <cell r="AJ343">
            <v>334926</v>
          </cell>
          <cell r="AK343">
            <v>0</v>
          </cell>
          <cell r="AM343">
            <v>30278</v>
          </cell>
          <cell r="AN343">
            <v>30278</v>
          </cell>
          <cell r="AO343">
            <v>30278</v>
          </cell>
          <cell r="AP343">
            <v>30278</v>
          </cell>
          <cell r="AQ343">
            <v>30278</v>
          </cell>
          <cell r="AR343">
            <v>30278</v>
          </cell>
          <cell r="AS343">
            <v>80342</v>
          </cell>
          <cell r="AT343">
            <v>0</v>
          </cell>
          <cell r="AU343">
            <v>0</v>
          </cell>
          <cell r="AV343">
            <v>0</v>
          </cell>
          <cell r="AW343">
            <v>0</v>
          </cell>
          <cell r="AX343">
            <v>120246</v>
          </cell>
          <cell r="AY343">
            <v>31855</v>
          </cell>
          <cell r="AZ343">
            <v>31855</v>
          </cell>
          <cell r="BA343">
            <v>31855</v>
          </cell>
          <cell r="BB343">
            <v>31855</v>
          </cell>
          <cell r="BC343">
            <v>31855</v>
          </cell>
          <cell r="BD343">
            <v>31855</v>
          </cell>
          <cell r="BE343">
            <v>39588</v>
          </cell>
          <cell r="BF343">
            <v>0</v>
          </cell>
          <cell r="BG343">
            <v>0</v>
          </cell>
          <cell r="BH343">
            <v>39588</v>
          </cell>
          <cell r="BI343">
            <v>25032</v>
          </cell>
          <cell r="BJ343">
            <v>39588</v>
          </cell>
          <cell r="BK343">
            <v>0</v>
          </cell>
        </row>
        <row r="344">
          <cell r="L344" t="str">
            <v>8111118.803901</v>
          </cell>
          <cell r="M344">
            <v>6722</v>
          </cell>
          <cell r="N344">
            <v>13526</v>
          </cell>
          <cell r="O344">
            <v>20210</v>
          </cell>
          <cell r="P344">
            <v>26826</v>
          </cell>
          <cell r="Q344">
            <v>31761</v>
          </cell>
          <cell r="R344">
            <v>36788</v>
          </cell>
          <cell r="S344">
            <v>42532</v>
          </cell>
          <cell r="T344">
            <v>46940</v>
          </cell>
          <cell r="U344">
            <v>51500</v>
          </cell>
          <cell r="V344">
            <v>56162</v>
          </cell>
          <cell r="W344">
            <v>60911</v>
          </cell>
          <cell r="X344">
            <v>65130</v>
          </cell>
          <cell r="Y344">
            <v>4401</v>
          </cell>
          <cell r="Z344">
            <v>8198</v>
          </cell>
          <cell r="AA344">
            <v>12681</v>
          </cell>
          <cell r="AB344">
            <v>17148</v>
          </cell>
          <cell r="AC344">
            <v>21551</v>
          </cell>
          <cell r="AD344">
            <v>25954</v>
          </cell>
          <cell r="AE344">
            <v>51239</v>
          </cell>
          <cell r="AF344">
            <v>56275</v>
          </cell>
          <cell r="AG344">
            <v>61004</v>
          </cell>
          <cell r="AH344">
            <v>65135</v>
          </cell>
          <cell r="AI344">
            <v>69770</v>
          </cell>
          <cell r="AJ344">
            <v>73753</v>
          </cell>
          <cell r="AK344">
            <v>3633</v>
          </cell>
          <cell r="AM344">
            <v>6722</v>
          </cell>
          <cell r="AN344">
            <v>6804</v>
          </cell>
          <cell r="AO344">
            <v>6684</v>
          </cell>
          <cell r="AP344">
            <v>6616</v>
          </cell>
          <cell r="AQ344">
            <v>4935</v>
          </cell>
          <cell r="AR344">
            <v>5027</v>
          </cell>
          <cell r="AS344">
            <v>5744</v>
          </cell>
          <cell r="AT344">
            <v>4408</v>
          </cell>
          <cell r="AU344">
            <v>4560</v>
          </cell>
          <cell r="AV344">
            <v>4662</v>
          </cell>
          <cell r="AW344">
            <v>4749</v>
          </cell>
          <cell r="AX344">
            <v>4219</v>
          </cell>
          <cell r="AY344">
            <v>4401</v>
          </cell>
          <cell r="AZ344">
            <v>3797</v>
          </cell>
          <cell r="BA344">
            <v>4483</v>
          </cell>
          <cell r="BB344">
            <v>4467</v>
          </cell>
          <cell r="BC344">
            <v>4403</v>
          </cell>
          <cell r="BD344">
            <v>4403</v>
          </cell>
          <cell r="BE344">
            <v>25285</v>
          </cell>
          <cell r="BF344">
            <v>5036</v>
          </cell>
          <cell r="BG344">
            <v>4729</v>
          </cell>
          <cell r="BH344">
            <v>4131</v>
          </cell>
          <cell r="BI344">
            <v>4635</v>
          </cell>
          <cell r="BJ344">
            <v>3983</v>
          </cell>
          <cell r="BK344">
            <v>3633</v>
          </cell>
        </row>
        <row r="345">
          <cell r="L345" t="str">
            <v>8111118.803902</v>
          </cell>
          <cell r="M345">
            <v>4575</v>
          </cell>
          <cell r="N345">
            <v>9150</v>
          </cell>
          <cell r="O345">
            <v>13725</v>
          </cell>
          <cell r="P345">
            <v>18300</v>
          </cell>
          <cell r="Q345">
            <v>22875</v>
          </cell>
          <cell r="R345">
            <v>27450</v>
          </cell>
          <cell r="S345">
            <v>32025</v>
          </cell>
          <cell r="T345">
            <v>36600</v>
          </cell>
          <cell r="U345">
            <v>62617</v>
          </cell>
          <cell r="V345">
            <v>68706</v>
          </cell>
          <cell r="W345">
            <v>83107</v>
          </cell>
          <cell r="X345">
            <v>97514</v>
          </cell>
          <cell r="Y345">
            <v>16873</v>
          </cell>
          <cell r="Z345">
            <v>32931</v>
          </cell>
          <cell r="AA345">
            <v>48989</v>
          </cell>
          <cell r="AB345">
            <v>65047</v>
          </cell>
          <cell r="AC345">
            <v>81105</v>
          </cell>
          <cell r="AD345">
            <v>101046</v>
          </cell>
          <cell r="AE345">
            <v>116482</v>
          </cell>
          <cell r="AF345">
            <v>127411</v>
          </cell>
          <cell r="AG345">
            <v>157982</v>
          </cell>
          <cell r="AH345">
            <v>178732</v>
          </cell>
          <cell r="AI345">
            <v>199482</v>
          </cell>
          <cell r="AJ345">
            <v>210408</v>
          </cell>
          <cell r="AK345">
            <v>132870</v>
          </cell>
          <cell r="AM345">
            <v>4575</v>
          </cell>
          <cell r="AN345">
            <v>4575</v>
          </cell>
          <cell r="AO345">
            <v>4575</v>
          </cell>
          <cell r="AP345">
            <v>4575</v>
          </cell>
          <cell r="AQ345">
            <v>4575</v>
          </cell>
          <cell r="AR345">
            <v>4575</v>
          </cell>
          <cell r="AS345">
            <v>4575</v>
          </cell>
          <cell r="AT345">
            <v>4575</v>
          </cell>
          <cell r="AU345">
            <v>26017</v>
          </cell>
          <cell r="AV345">
            <v>6089</v>
          </cell>
          <cell r="AW345">
            <v>14401</v>
          </cell>
          <cell r="AX345">
            <v>14407</v>
          </cell>
          <cell r="AY345">
            <v>16873</v>
          </cell>
          <cell r="AZ345">
            <v>16058</v>
          </cell>
          <cell r="BA345">
            <v>16058</v>
          </cell>
          <cell r="BB345">
            <v>16058</v>
          </cell>
          <cell r="BC345">
            <v>16058</v>
          </cell>
          <cell r="BD345">
            <v>19941</v>
          </cell>
          <cell r="BE345">
            <v>15436</v>
          </cell>
          <cell r="BF345">
            <v>10929</v>
          </cell>
          <cell r="BG345">
            <v>30571</v>
          </cell>
          <cell r="BH345">
            <v>20750</v>
          </cell>
          <cell r="BI345">
            <v>20750</v>
          </cell>
          <cell r="BJ345">
            <v>10926</v>
          </cell>
          <cell r="BK345">
            <v>132870</v>
          </cell>
        </row>
        <row r="346">
          <cell r="L346" t="str">
            <v>8111118.803903</v>
          </cell>
          <cell r="M346">
            <v>3183</v>
          </cell>
          <cell r="N346">
            <v>5258</v>
          </cell>
          <cell r="O346">
            <v>7132</v>
          </cell>
          <cell r="P346">
            <v>9006</v>
          </cell>
          <cell r="Q346">
            <v>12863</v>
          </cell>
          <cell r="R346">
            <v>14737</v>
          </cell>
          <cell r="S346">
            <v>18546</v>
          </cell>
          <cell r="T346">
            <v>20420</v>
          </cell>
          <cell r="U346">
            <v>20325</v>
          </cell>
          <cell r="V346">
            <v>26264</v>
          </cell>
          <cell r="W346">
            <v>28138</v>
          </cell>
          <cell r="X346">
            <v>27388</v>
          </cell>
          <cell r="Y346">
            <v>3067</v>
          </cell>
          <cell r="Z346">
            <v>6022</v>
          </cell>
          <cell r="AA346">
            <v>9139</v>
          </cell>
          <cell r="AB346">
            <v>11818</v>
          </cell>
          <cell r="AC346">
            <v>14497</v>
          </cell>
          <cell r="AD346">
            <v>16419</v>
          </cell>
          <cell r="AE346">
            <v>13563</v>
          </cell>
          <cell r="AF346">
            <v>15562</v>
          </cell>
          <cell r="AG346">
            <v>19625</v>
          </cell>
          <cell r="AH346">
            <v>22606</v>
          </cell>
          <cell r="AI346">
            <v>24663</v>
          </cell>
          <cell r="AJ346">
            <v>31962</v>
          </cell>
          <cell r="AK346">
            <v>1579</v>
          </cell>
          <cell r="AM346">
            <v>3183</v>
          </cell>
          <cell r="AN346">
            <v>2075</v>
          </cell>
          <cell r="AO346">
            <v>1874</v>
          </cell>
          <cell r="AP346">
            <v>1874</v>
          </cell>
          <cell r="AQ346">
            <v>3857</v>
          </cell>
          <cell r="AR346">
            <v>1874</v>
          </cell>
          <cell r="AS346">
            <v>3809</v>
          </cell>
          <cell r="AT346">
            <v>1874</v>
          </cell>
          <cell r="AU346">
            <v>-95</v>
          </cell>
          <cell r="AV346">
            <v>5939</v>
          </cell>
          <cell r="AW346">
            <v>1874</v>
          </cell>
          <cell r="AX346">
            <v>-750</v>
          </cell>
          <cell r="AY346">
            <v>3067</v>
          </cell>
          <cell r="AZ346">
            <v>2955</v>
          </cell>
          <cell r="BA346">
            <v>3117</v>
          </cell>
          <cell r="BB346">
            <v>2679</v>
          </cell>
          <cell r="BC346">
            <v>2679</v>
          </cell>
          <cell r="BD346">
            <v>1922</v>
          </cell>
          <cell r="BE346">
            <v>-2856</v>
          </cell>
          <cell r="BF346">
            <v>1999</v>
          </cell>
          <cell r="BG346">
            <v>4063</v>
          </cell>
          <cell r="BH346">
            <v>2981</v>
          </cell>
          <cell r="BI346">
            <v>2057</v>
          </cell>
          <cell r="BJ346">
            <v>7299</v>
          </cell>
          <cell r="BK346">
            <v>1579</v>
          </cell>
        </row>
        <row r="347">
          <cell r="L347" t="str">
            <v>8111118.803905</v>
          </cell>
          <cell r="M347">
            <v>17100</v>
          </cell>
          <cell r="N347">
            <v>34200</v>
          </cell>
          <cell r="O347">
            <v>51300</v>
          </cell>
          <cell r="P347">
            <v>68400</v>
          </cell>
          <cell r="Q347">
            <v>85500</v>
          </cell>
          <cell r="R347">
            <v>102600</v>
          </cell>
          <cell r="S347">
            <v>119700</v>
          </cell>
          <cell r="T347">
            <v>136800</v>
          </cell>
          <cell r="U347">
            <v>153900</v>
          </cell>
          <cell r="V347">
            <v>171000</v>
          </cell>
          <cell r="W347">
            <v>188100</v>
          </cell>
          <cell r="X347">
            <v>205200</v>
          </cell>
          <cell r="Y347">
            <v>23370</v>
          </cell>
          <cell r="Z347">
            <v>43770</v>
          </cell>
          <cell r="AA347">
            <v>64170</v>
          </cell>
          <cell r="AB347">
            <v>96173</v>
          </cell>
          <cell r="AC347">
            <v>126473</v>
          </cell>
          <cell r="AD347">
            <v>156773</v>
          </cell>
          <cell r="AE347">
            <v>187073</v>
          </cell>
          <cell r="AF347">
            <v>220673</v>
          </cell>
          <cell r="AG347">
            <v>254273</v>
          </cell>
          <cell r="AH347">
            <v>287873</v>
          </cell>
          <cell r="AI347">
            <v>321473</v>
          </cell>
          <cell r="AJ347">
            <v>355073</v>
          </cell>
          <cell r="AK347">
            <v>33600</v>
          </cell>
          <cell r="AM347">
            <v>17100</v>
          </cell>
          <cell r="AN347">
            <v>17100</v>
          </cell>
          <cell r="AO347">
            <v>17100</v>
          </cell>
          <cell r="AP347">
            <v>17100</v>
          </cell>
          <cell r="AQ347">
            <v>17100</v>
          </cell>
          <cell r="AR347">
            <v>17100</v>
          </cell>
          <cell r="AS347">
            <v>17100</v>
          </cell>
          <cell r="AT347">
            <v>17100</v>
          </cell>
          <cell r="AU347">
            <v>17100</v>
          </cell>
          <cell r="AV347">
            <v>17100</v>
          </cell>
          <cell r="AW347">
            <v>17100</v>
          </cell>
          <cell r="AX347">
            <v>17100</v>
          </cell>
          <cell r="AY347">
            <v>23370</v>
          </cell>
          <cell r="AZ347">
            <v>20400</v>
          </cell>
          <cell r="BA347">
            <v>20400</v>
          </cell>
          <cell r="BB347">
            <v>32003</v>
          </cell>
          <cell r="BC347">
            <v>30300</v>
          </cell>
          <cell r="BD347">
            <v>30300</v>
          </cell>
          <cell r="BE347">
            <v>30300</v>
          </cell>
          <cell r="BF347">
            <v>33600</v>
          </cell>
          <cell r="BG347">
            <v>33600</v>
          </cell>
          <cell r="BH347">
            <v>33600</v>
          </cell>
          <cell r="BI347">
            <v>33600</v>
          </cell>
          <cell r="BJ347">
            <v>33600</v>
          </cell>
          <cell r="BK347">
            <v>33600</v>
          </cell>
        </row>
        <row r="348">
          <cell r="L348" t="str">
            <v>8111118.803907</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L349" t="str">
            <v>8111118.805101.ACC</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L350" t="str">
            <v>8111118.805101.AIR</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row>
        <row r="351">
          <cell r="L351" t="str">
            <v>8111118.805101.CAR</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row>
        <row r="352">
          <cell r="L352" t="str">
            <v>8111118.805101.OTH</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L353" t="str">
            <v>8111118.805102</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L354" t="str">
            <v>8111118.804301</v>
          </cell>
          <cell r="M354">
            <v>0</v>
          </cell>
          <cell r="N354">
            <v>0</v>
          </cell>
          <cell r="O354">
            <v>0</v>
          </cell>
          <cell r="P354">
            <v>0</v>
          </cell>
          <cell r="Q354">
            <v>0</v>
          </cell>
          <cell r="R354">
            <v>0</v>
          </cell>
          <cell r="S354">
            <v>34100</v>
          </cell>
          <cell r="T354">
            <v>34100</v>
          </cell>
          <cell r="U354">
            <v>34100</v>
          </cell>
          <cell r="V354">
            <v>34100</v>
          </cell>
          <cell r="W354">
            <v>34100</v>
          </cell>
          <cell r="X354">
            <v>34100</v>
          </cell>
          <cell r="Y354">
            <v>0</v>
          </cell>
          <cell r="Z354">
            <v>0</v>
          </cell>
          <cell r="AA354">
            <v>0</v>
          </cell>
          <cell r="AB354">
            <v>0</v>
          </cell>
          <cell r="AC354">
            <v>0</v>
          </cell>
          <cell r="AD354">
            <v>63054</v>
          </cell>
          <cell r="AE354">
            <v>126108</v>
          </cell>
          <cell r="AF354">
            <v>126108</v>
          </cell>
          <cell r="AG354">
            <v>126108</v>
          </cell>
          <cell r="AH354">
            <v>126108</v>
          </cell>
          <cell r="AI354">
            <v>126108</v>
          </cell>
          <cell r="AJ354">
            <v>126108</v>
          </cell>
          <cell r="AK354">
            <v>0</v>
          </cell>
          <cell r="AM354">
            <v>0</v>
          </cell>
          <cell r="AN354">
            <v>0</v>
          </cell>
          <cell r="AO354">
            <v>0</v>
          </cell>
          <cell r="AP354">
            <v>0</v>
          </cell>
          <cell r="AQ354">
            <v>0</v>
          </cell>
          <cell r="AR354">
            <v>0</v>
          </cell>
          <cell r="AS354">
            <v>34100</v>
          </cell>
          <cell r="AT354">
            <v>0</v>
          </cell>
          <cell r="AU354">
            <v>0</v>
          </cell>
          <cell r="AV354">
            <v>0</v>
          </cell>
          <cell r="AW354">
            <v>0</v>
          </cell>
          <cell r="AX354">
            <v>0</v>
          </cell>
          <cell r="AY354">
            <v>0</v>
          </cell>
          <cell r="AZ354">
            <v>0</v>
          </cell>
          <cell r="BA354">
            <v>0</v>
          </cell>
          <cell r="BB354">
            <v>0</v>
          </cell>
          <cell r="BC354">
            <v>0</v>
          </cell>
          <cell r="BD354">
            <v>63054</v>
          </cell>
          <cell r="BE354">
            <v>63054</v>
          </cell>
          <cell r="BF354">
            <v>0</v>
          </cell>
          <cell r="BG354">
            <v>0</v>
          </cell>
          <cell r="BH354">
            <v>0</v>
          </cell>
          <cell r="BI354">
            <v>0</v>
          </cell>
          <cell r="BJ354">
            <v>0</v>
          </cell>
          <cell r="BK354">
            <v>0</v>
          </cell>
        </row>
        <row r="355">
          <cell r="L355" t="str">
            <v>8111118.805201</v>
          </cell>
          <cell r="M355">
            <v>0</v>
          </cell>
          <cell r="N355">
            <v>0</v>
          </cell>
          <cell r="O355">
            <v>925</v>
          </cell>
          <cell r="P355">
            <v>1900</v>
          </cell>
          <cell r="Q355">
            <v>2350</v>
          </cell>
          <cell r="R355">
            <v>6200</v>
          </cell>
          <cell r="S355">
            <v>6200</v>
          </cell>
          <cell r="T355">
            <v>7050</v>
          </cell>
          <cell r="U355">
            <v>9625</v>
          </cell>
          <cell r="V355">
            <v>9625</v>
          </cell>
          <cell r="W355">
            <v>11825</v>
          </cell>
          <cell r="X355">
            <v>11825</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M355">
            <v>0</v>
          </cell>
          <cell r="AN355">
            <v>0</v>
          </cell>
          <cell r="AO355">
            <v>925</v>
          </cell>
          <cell r="AP355">
            <v>975</v>
          </cell>
          <cell r="AQ355">
            <v>450</v>
          </cell>
          <cell r="AR355">
            <v>3850</v>
          </cell>
          <cell r="AS355">
            <v>0</v>
          </cell>
          <cell r="AT355">
            <v>850</v>
          </cell>
          <cell r="AU355">
            <v>2575</v>
          </cell>
          <cell r="AV355">
            <v>0</v>
          </cell>
          <cell r="AW355">
            <v>2200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L356" t="str">
            <v>8111118.808401.OTHER</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L357" t="str">
            <v>8111118.814201.CAUST</v>
          </cell>
          <cell r="M357">
            <v>0</v>
          </cell>
          <cell r="N357">
            <v>3473.07</v>
          </cell>
          <cell r="O357">
            <v>20639.150000000001</v>
          </cell>
          <cell r="P357">
            <v>42450.77</v>
          </cell>
          <cell r="Q357">
            <v>60579.35</v>
          </cell>
          <cell r="R357">
            <v>77493.53</v>
          </cell>
          <cell r="S357">
            <v>92432.33</v>
          </cell>
          <cell r="T357">
            <v>99381.78</v>
          </cell>
          <cell r="U357">
            <v>106826.78</v>
          </cell>
          <cell r="V357">
            <v>121716.78</v>
          </cell>
          <cell r="W357">
            <v>124878.82</v>
          </cell>
          <cell r="X357">
            <v>131202.9</v>
          </cell>
          <cell r="Y357">
            <v>9486.11</v>
          </cell>
          <cell r="Z357">
            <v>15810.19</v>
          </cell>
          <cell r="AA357">
            <v>25792.35</v>
          </cell>
          <cell r="AB357">
            <v>47923.51</v>
          </cell>
          <cell r="AC357">
            <v>56893.19</v>
          </cell>
          <cell r="AD357">
            <v>71506.710000000006</v>
          </cell>
          <cell r="AE357">
            <v>88094.75</v>
          </cell>
          <cell r="AF357">
            <v>95607.25</v>
          </cell>
          <cell r="AG357">
            <v>112558.53</v>
          </cell>
          <cell r="AH357">
            <v>123028.05</v>
          </cell>
          <cell r="AI357">
            <v>136597.44</v>
          </cell>
          <cell r="AJ357">
            <v>145643.70000000001</v>
          </cell>
          <cell r="AK357">
            <v>10737.11</v>
          </cell>
          <cell r="AM357">
            <v>0</v>
          </cell>
          <cell r="AN357">
            <v>3473.07</v>
          </cell>
          <cell r="AO357">
            <v>17166.080000000002</v>
          </cell>
          <cell r="AP357">
            <v>21811.619999999995</v>
          </cell>
          <cell r="AQ357">
            <v>18128.580000000002</v>
          </cell>
          <cell r="AR357">
            <v>16914.18</v>
          </cell>
          <cell r="AS357">
            <v>14938.800000000003</v>
          </cell>
          <cell r="AT357">
            <v>6949.4499999999971</v>
          </cell>
          <cell r="AU357">
            <v>7445</v>
          </cell>
          <cell r="AV357">
            <v>14890</v>
          </cell>
          <cell r="AW357">
            <v>3162.0400000000081</v>
          </cell>
          <cell r="AX357">
            <v>6324.0799999999872</v>
          </cell>
          <cell r="AY357">
            <v>9486.11</v>
          </cell>
          <cell r="AZ357">
            <v>6324.08</v>
          </cell>
          <cell r="BA357">
            <v>9982.159999999998</v>
          </cell>
          <cell r="BB357">
            <v>22131.160000000003</v>
          </cell>
          <cell r="BC357">
            <v>8969.68</v>
          </cell>
          <cell r="BD357">
            <v>14613.520000000004</v>
          </cell>
          <cell r="BE357">
            <v>16588.039999999994</v>
          </cell>
          <cell r="BF357">
            <v>7512.5</v>
          </cell>
          <cell r="BG357">
            <v>16951.28</v>
          </cell>
          <cell r="BH357">
            <v>10469.520000000004</v>
          </cell>
          <cell r="BI357">
            <v>13569.39</v>
          </cell>
          <cell r="BJ357">
            <v>9046.2600000000093</v>
          </cell>
          <cell r="BK357">
            <v>10737.11</v>
          </cell>
        </row>
        <row r="358">
          <cell r="L358" t="str">
            <v>8111118.814201.OTHER</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L359" t="str">
            <v>8111118.814601</v>
          </cell>
          <cell r="M359">
            <v>0</v>
          </cell>
          <cell r="N359">
            <v>0</v>
          </cell>
          <cell r="O359">
            <v>0</v>
          </cell>
          <cell r="P359">
            <v>0</v>
          </cell>
          <cell r="Q359">
            <v>38000</v>
          </cell>
          <cell r="R359">
            <v>38000</v>
          </cell>
          <cell r="S359">
            <v>38000</v>
          </cell>
          <cell r="T359">
            <v>38000</v>
          </cell>
          <cell r="U359">
            <v>38000</v>
          </cell>
          <cell r="V359">
            <v>38000</v>
          </cell>
          <cell r="W359">
            <v>38000</v>
          </cell>
          <cell r="X359">
            <v>38000</v>
          </cell>
          <cell r="Y359">
            <v>0</v>
          </cell>
          <cell r="Z359">
            <v>0</v>
          </cell>
          <cell r="AA359">
            <v>0</v>
          </cell>
          <cell r="AB359">
            <v>0</v>
          </cell>
          <cell r="AC359">
            <v>0</v>
          </cell>
          <cell r="AD359">
            <v>0</v>
          </cell>
          <cell r="AE359">
            <v>0</v>
          </cell>
          <cell r="AF359">
            <v>0</v>
          </cell>
          <cell r="AG359">
            <v>0</v>
          </cell>
          <cell r="AH359">
            <v>0</v>
          </cell>
          <cell r="AI359">
            <v>0</v>
          </cell>
          <cell r="AJ359">
            <v>9802.66</v>
          </cell>
          <cell r="AK359">
            <v>0</v>
          </cell>
          <cell r="AM359">
            <v>0</v>
          </cell>
          <cell r="AN359">
            <v>0</v>
          </cell>
          <cell r="AO359">
            <v>0</v>
          </cell>
          <cell r="AP359">
            <v>0</v>
          </cell>
          <cell r="AQ359">
            <v>38000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9802.66</v>
          </cell>
          <cell r="BK359">
            <v>0</v>
          </cell>
        </row>
        <row r="360">
          <cell r="L360" t="str">
            <v>8111118.816014</v>
          </cell>
          <cell r="M360">
            <v>0</v>
          </cell>
          <cell r="N360">
            <v>0</v>
          </cell>
          <cell r="O360">
            <v>44272</v>
          </cell>
          <cell r="P360">
            <v>56172</v>
          </cell>
          <cell r="Q360">
            <v>59872</v>
          </cell>
          <cell r="R360">
            <v>77192</v>
          </cell>
          <cell r="S360">
            <v>77192</v>
          </cell>
          <cell r="T360">
            <v>77192</v>
          </cell>
          <cell r="U360">
            <v>84192</v>
          </cell>
          <cell r="V360">
            <v>84192</v>
          </cell>
          <cell r="W360">
            <v>84192</v>
          </cell>
          <cell r="X360">
            <v>137460.20000000001</v>
          </cell>
          <cell r="Y360">
            <v>0</v>
          </cell>
          <cell r="Z360">
            <v>139136.79999999999</v>
          </cell>
          <cell r="AA360">
            <v>584929.5</v>
          </cell>
          <cell r="AB360">
            <v>961779.75</v>
          </cell>
          <cell r="AC360">
            <v>1294927.3799999999</v>
          </cell>
          <cell r="AD360">
            <v>1393078.68</v>
          </cell>
          <cell r="AE360">
            <v>1561980.16</v>
          </cell>
          <cell r="AF360">
            <v>1609305.81</v>
          </cell>
          <cell r="AG360">
            <v>1751282.76</v>
          </cell>
          <cell r="AH360">
            <v>1751282.76</v>
          </cell>
          <cell r="AI360">
            <v>1751282.76</v>
          </cell>
          <cell r="AJ360">
            <v>1801231.93</v>
          </cell>
          <cell r="AK360">
            <v>79236.800000000003</v>
          </cell>
          <cell r="AM360">
            <v>0</v>
          </cell>
          <cell r="AN360">
            <v>0</v>
          </cell>
          <cell r="AO360">
            <v>44272</v>
          </cell>
          <cell r="AP360">
            <v>11900</v>
          </cell>
          <cell r="AQ360">
            <v>3700</v>
          </cell>
          <cell r="AR360">
            <v>17320</v>
          </cell>
          <cell r="AS360">
            <v>0</v>
          </cell>
          <cell r="AT360">
            <v>0</v>
          </cell>
          <cell r="AU360">
            <v>7000</v>
          </cell>
          <cell r="AV360">
            <v>0</v>
          </cell>
          <cell r="AW360">
            <v>0</v>
          </cell>
          <cell r="AX360">
            <v>53268.200000000012</v>
          </cell>
          <cell r="AY360">
            <v>0</v>
          </cell>
          <cell r="AZ360">
            <v>139136.79999999999</v>
          </cell>
          <cell r="BA360">
            <v>445792.7</v>
          </cell>
          <cell r="BB360">
            <v>376850.25</v>
          </cell>
          <cell r="BC360">
            <v>333147.62999999989</v>
          </cell>
          <cell r="BD360">
            <v>98151.300000000047</v>
          </cell>
          <cell r="BE360">
            <v>168901.47999999998</v>
          </cell>
          <cell r="BF360">
            <v>47325.65000000014</v>
          </cell>
          <cell r="BG360">
            <v>141976.94999999995</v>
          </cell>
          <cell r="BH360">
            <v>0</v>
          </cell>
          <cell r="BI360">
            <v>0</v>
          </cell>
          <cell r="BJ360">
            <v>49949.169999999925</v>
          </cell>
          <cell r="BK360">
            <v>79236.800000000003</v>
          </cell>
        </row>
        <row r="361">
          <cell r="L361" t="str">
            <v>8111118.816001.OTHER</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L362" t="str">
            <v>8111118.816033</v>
          </cell>
          <cell r="M362">
            <v>5766.4</v>
          </cell>
          <cell r="N362">
            <v>8566.4</v>
          </cell>
          <cell r="O362">
            <v>5766.4</v>
          </cell>
          <cell r="P362">
            <v>5766.4</v>
          </cell>
          <cell r="Q362">
            <v>5766.4</v>
          </cell>
          <cell r="R362">
            <v>10766.4</v>
          </cell>
          <cell r="S362">
            <v>34952.480000000003</v>
          </cell>
          <cell r="T362">
            <v>34952.480000000003</v>
          </cell>
          <cell r="U362">
            <v>34952.480000000003</v>
          </cell>
          <cell r="V362">
            <v>34952.480000000003</v>
          </cell>
          <cell r="W362">
            <v>34952.480000000003</v>
          </cell>
          <cell r="X362">
            <v>61711.87</v>
          </cell>
          <cell r="Y362">
            <v>55654.720000000001</v>
          </cell>
          <cell r="Z362">
            <v>69546.16</v>
          </cell>
          <cell r="AA362">
            <v>78194.13</v>
          </cell>
          <cell r="AB362">
            <v>78194.13</v>
          </cell>
          <cell r="AC362">
            <v>125640.12</v>
          </cell>
          <cell r="AD362">
            <v>125640.12</v>
          </cell>
          <cell r="AE362">
            <v>151610.94</v>
          </cell>
          <cell r="AF362">
            <v>151610.94</v>
          </cell>
          <cell r="AG362">
            <v>290457.08</v>
          </cell>
          <cell r="AH362">
            <v>290457.08</v>
          </cell>
          <cell r="AI362">
            <v>290457.08</v>
          </cell>
          <cell r="AJ362">
            <v>290457.08</v>
          </cell>
          <cell r="AK362">
            <v>654620.19999999995</v>
          </cell>
          <cell r="AM362">
            <v>5766.4</v>
          </cell>
          <cell r="AN362">
            <v>2800</v>
          </cell>
          <cell r="AO362">
            <v>-2800</v>
          </cell>
          <cell r="AP362">
            <v>0</v>
          </cell>
          <cell r="AQ362">
            <v>0</v>
          </cell>
          <cell r="AR362">
            <v>5000</v>
          </cell>
          <cell r="AS362">
            <v>24186.080000000002</v>
          </cell>
          <cell r="AT362">
            <v>0</v>
          </cell>
          <cell r="AU362">
            <v>0</v>
          </cell>
          <cell r="AV362">
            <v>0</v>
          </cell>
          <cell r="AW362">
            <v>0</v>
          </cell>
          <cell r="AX362">
            <v>26759.39</v>
          </cell>
          <cell r="AY362">
            <v>55654.720000000001</v>
          </cell>
          <cell r="AZ362">
            <v>13891.440000000002</v>
          </cell>
          <cell r="BA362">
            <v>8647.9700000000012</v>
          </cell>
          <cell r="BB362">
            <v>0</v>
          </cell>
          <cell r="BC362">
            <v>47445.989999999991</v>
          </cell>
          <cell r="BD362">
            <v>0</v>
          </cell>
          <cell r="BE362">
            <v>25970.820000000007</v>
          </cell>
          <cell r="BF362">
            <v>0</v>
          </cell>
          <cell r="BG362">
            <v>138846.14000000001</v>
          </cell>
          <cell r="BH362">
            <v>0</v>
          </cell>
          <cell r="BI362">
            <v>0</v>
          </cell>
          <cell r="BJ362">
            <v>0</v>
          </cell>
          <cell r="BK362">
            <v>654620.19999999995</v>
          </cell>
        </row>
        <row r="363">
          <cell r="L363" t="str">
            <v>8111118.814201.CHEM</v>
          </cell>
          <cell r="M363">
            <v>0</v>
          </cell>
          <cell r="N363">
            <v>3459.5</v>
          </cell>
          <cell r="O363">
            <v>103206.59</v>
          </cell>
          <cell r="P363">
            <v>246594.2</v>
          </cell>
          <cell r="Q363">
            <v>482301.48</v>
          </cell>
          <cell r="R363">
            <v>718680.17</v>
          </cell>
          <cell r="S363">
            <v>892664.61</v>
          </cell>
          <cell r="T363">
            <v>1173619.8899999999</v>
          </cell>
          <cell r="U363">
            <v>1522050.79</v>
          </cell>
          <cell r="V363">
            <v>1746714.33</v>
          </cell>
          <cell r="W363">
            <v>1827521.25</v>
          </cell>
          <cell r="X363">
            <v>1905327.15</v>
          </cell>
          <cell r="Y363">
            <v>78701.64</v>
          </cell>
          <cell r="Z363">
            <v>256657.54000000004</v>
          </cell>
          <cell r="AA363">
            <v>594884.6</v>
          </cell>
          <cell r="AB363">
            <v>1030409.92</v>
          </cell>
          <cell r="AC363">
            <v>1454875.6800000002</v>
          </cell>
          <cell r="AD363">
            <v>1974327.98</v>
          </cell>
          <cell r="AE363">
            <v>2182693.38</v>
          </cell>
          <cell r="AF363">
            <v>2524847.77</v>
          </cell>
          <cell r="AG363">
            <v>3040414.77</v>
          </cell>
          <cell r="AH363">
            <v>3337177.1399999997</v>
          </cell>
          <cell r="AI363">
            <v>3477896.72</v>
          </cell>
          <cell r="AJ363">
            <v>3590566.69</v>
          </cell>
          <cell r="AK363">
            <v>102613.16</v>
          </cell>
          <cell r="AM363">
            <v>0</v>
          </cell>
          <cell r="AN363">
            <v>3459.5</v>
          </cell>
          <cell r="AO363">
            <v>99747.09</v>
          </cell>
          <cell r="AP363">
            <v>143387.61000000002</v>
          </cell>
          <cell r="AQ363">
            <v>235707.27999999997</v>
          </cell>
          <cell r="AR363">
            <v>236378.69000000006</v>
          </cell>
          <cell r="AS363">
            <v>173984.43999999994</v>
          </cell>
          <cell r="AT363">
            <v>280955.27999999991</v>
          </cell>
          <cell r="AU363">
            <v>348430.90000000014</v>
          </cell>
          <cell r="AV363">
            <v>224663.54000000004</v>
          </cell>
          <cell r="AW363">
            <v>80806.919999999925</v>
          </cell>
          <cell r="AX363">
            <v>77805.899999999907</v>
          </cell>
          <cell r="AY363">
            <v>78701.64</v>
          </cell>
          <cell r="AZ363">
            <v>177955.90000000002</v>
          </cell>
          <cell r="BA363">
            <v>338227.05999999994</v>
          </cell>
          <cell r="BB363">
            <v>435525.32000000007</v>
          </cell>
          <cell r="BC363">
            <v>424465.76000000013</v>
          </cell>
          <cell r="BD363">
            <v>519452.29999999981</v>
          </cell>
          <cell r="BE363">
            <v>208365.39999999991</v>
          </cell>
          <cell r="BF363">
            <v>342154.39000000013</v>
          </cell>
          <cell r="BG363">
            <v>515567</v>
          </cell>
          <cell r="BH363">
            <v>296762.36999999965</v>
          </cell>
          <cell r="BI363">
            <v>140719.58000000054</v>
          </cell>
          <cell r="BJ363">
            <v>112669.96999999974</v>
          </cell>
          <cell r="BK363">
            <v>102613.16</v>
          </cell>
        </row>
        <row r="364">
          <cell r="L364" t="str">
            <v>8111120.801102.BASIC</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L365" t="str">
            <v>8111120.801102.DA</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L366" t="str">
            <v>8111120.801102.DASE</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L367" t="str">
            <v>8111120.801102.HOUSE</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L368" t="str">
            <v>8111120.801102.LAUN</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row>
        <row r="369">
          <cell r="L369" t="str">
            <v>8111120.801102.LEAV</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L370" t="str">
            <v>8111120.801102.OT</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L371" t="str">
            <v>8111120.801102.OTH</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L372" t="str">
            <v>8111120.801102.PF</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row>
        <row r="373">
          <cell r="L373" t="str">
            <v>8111120.801102.TEA</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L374" t="str">
            <v>8111120.803302</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L375" t="str">
            <v>8111120.803901</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L376" t="str">
            <v>8111120.803902</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L377" t="str">
            <v>8111120.803903</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L378" t="str">
            <v>8111120.803905</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L379" t="str">
            <v>8111120.803907</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L380" t="str">
            <v>8111120.804301</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L381" t="str">
            <v>8111120.808401.OTHER</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B381">
            <v>0</v>
          </cell>
          <cell r="BC381">
            <v>0</v>
          </cell>
          <cell r="BD381">
            <v>0</v>
          </cell>
          <cell r="BE381">
            <v>0</v>
          </cell>
          <cell r="BF381">
            <v>0</v>
          </cell>
          <cell r="BG381">
            <v>0</v>
          </cell>
          <cell r="BH381">
            <v>0</v>
          </cell>
          <cell r="BI381">
            <v>0</v>
          </cell>
          <cell r="BJ381">
            <v>0</v>
          </cell>
          <cell r="BK381">
            <v>0</v>
          </cell>
        </row>
        <row r="382">
          <cell r="L382" t="str">
            <v>8111120.816004</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L383" t="str">
            <v>8111120.816034</v>
          </cell>
          <cell r="M383">
            <v>0</v>
          </cell>
          <cell r="N383">
            <v>0</v>
          </cell>
          <cell r="O383">
            <v>0</v>
          </cell>
          <cell r="P383">
            <v>0</v>
          </cell>
          <cell r="Q383">
            <v>0</v>
          </cell>
          <cell r="R383">
            <v>229302.48</v>
          </cell>
          <cell r="S383">
            <v>229302.48</v>
          </cell>
          <cell r="T383">
            <v>229302.48</v>
          </cell>
          <cell r="U383">
            <v>229302.48</v>
          </cell>
          <cell r="V383">
            <v>229302.48</v>
          </cell>
          <cell r="W383">
            <v>229302.48</v>
          </cell>
          <cell r="X383">
            <v>229302.48</v>
          </cell>
          <cell r="Y383">
            <v>0</v>
          </cell>
          <cell r="Z383">
            <v>0</v>
          </cell>
          <cell r="AA383">
            <v>0</v>
          </cell>
          <cell r="AB383">
            <v>0</v>
          </cell>
          <cell r="AC383">
            <v>0</v>
          </cell>
          <cell r="AD383">
            <v>0</v>
          </cell>
          <cell r="AE383">
            <v>0</v>
          </cell>
          <cell r="AF383">
            <v>502080</v>
          </cell>
          <cell r="AG383">
            <v>502080</v>
          </cell>
          <cell r="AH383">
            <v>502080</v>
          </cell>
          <cell r="AI383">
            <v>502080</v>
          </cell>
          <cell r="AJ383">
            <v>502080</v>
          </cell>
          <cell r="AK383">
            <v>0</v>
          </cell>
          <cell r="AM383">
            <v>0</v>
          </cell>
          <cell r="AN383">
            <v>0</v>
          </cell>
          <cell r="AO383">
            <v>0</v>
          </cell>
          <cell r="AP383">
            <v>0</v>
          </cell>
          <cell r="AQ383">
            <v>0</v>
          </cell>
          <cell r="AR383">
            <v>229302.48</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502080</v>
          </cell>
          <cell r="BG383">
            <v>0</v>
          </cell>
          <cell r="BH383">
            <v>0</v>
          </cell>
          <cell r="BI383">
            <v>0</v>
          </cell>
          <cell r="BJ383">
            <v>0</v>
          </cell>
          <cell r="BK383">
            <v>0</v>
          </cell>
        </row>
        <row r="384">
          <cell r="L384" t="str">
            <v>8111121.801101.BASIC</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L385" t="str">
            <v>8111121.801101.BP</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L386" t="str">
            <v>8111121.801101.DA</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L387" t="str">
            <v>8111121.801101.DASE</v>
          </cell>
          <cell r="M387">
            <v>7280</v>
          </cell>
          <cell r="N387">
            <v>14560</v>
          </cell>
          <cell r="O387">
            <v>21840</v>
          </cell>
          <cell r="P387">
            <v>29120</v>
          </cell>
          <cell r="Q387">
            <v>36400</v>
          </cell>
          <cell r="R387">
            <v>24267</v>
          </cell>
          <cell r="S387">
            <v>24267</v>
          </cell>
          <cell r="T387">
            <v>12134</v>
          </cell>
          <cell r="U387">
            <v>12134</v>
          </cell>
          <cell r="V387">
            <v>12134</v>
          </cell>
          <cell r="W387">
            <v>12134</v>
          </cell>
          <cell r="X387">
            <v>12134</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M387">
            <v>7280</v>
          </cell>
          <cell r="AN387">
            <v>7280</v>
          </cell>
          <cell r="AO387">
            <v>7280</v>
          </cell>
          <cell r="AP387">
            <v>7280</v>
          </cell>
          <cell r="AQ387">
            <v>7280</v>
          </cell>
          <cell r="AR387">
            <v>-12133</v>
          </cell>
          <cell r="AS387">
            <v>0</v>
          </cell>
          <cell r="AT387">
            <v>-12133</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row>
        <row r="388">
          <cell r="L388" t="str">
            <v>8111121.801101.HOUSE</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row>
        <row r="389">
          <cell r="L389" t="str">
            <v>8111121.801101.LAUN</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row>
        <row r="390">
          <cell r="L390" t="str">
            <v>8111121.801101.LEAV</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row>
        <row r="391">
          <cell r="L391" t="str">
            <v>8111121.801101.OT</v>
          </cell>
          <cell r="M391">
            <v>0</v>
          </cell>
          <cell r="N391">
            <v>0</v>
          </cell>
          <cell r="O391">
            <v>0</v>
          </cell>
          <cell r="P391">
            <v>0</v>
          </cell>
          <cell r="Q391">
            <v>0</v>
          </cell>
          <cell r="R391">
            <v>0</v>
          </cell>
          <cell r="S391">
            <v>0</v>
          </cell>
          <cell r="T391">
            <v>0</v>
          </cell>
          <cell r="U391">
            <v>-22000</v>
          </cell>
          <cell r="V391">
            <v>-22000</v>
          </cell>
          <cell r="W391">
            <v>-22000</v>
          </cell>
          <cell r="X391">
            <v>-22000</v>
          </cell>
          <cell r="Y391">
            <v>0</v>
          </cell>
          <cell r="Z391">
            <v>0</v>
          </cell>
          <cell r="AA391">
            <v>0</v>
          </cell>
          <cell r="AB391">
            <v>0</v>
          </cell>
          <cell r="AC391">
            <v>0</v>
          </cell>
          <cell r="AD391">
            <v>0</v>
          </cell>
          <cell r="AE391">
            <v>0</v>
          </cell>
          <cell r="AF391">
            <v>0</v>
          </cell>
          <cell r="AG391">
            <v>19913</v>
          </cell>
          <cell r="AH391">
            <v>50906</v>
          </cell>
          <cell r="AI391">
            <v>68827</v>
          </cell>
          <cell r="AJ391">
            <v>71349</v>
          </cell>
          <cell r="AK391">
            <v>7301</v>
          </cell>
          <cell r="AM391">
            <v>0</v>
          </cell>
          <cell r="AN391">
            <v>0</v>
          </cell>
          <cell r="AO391">
            <v>0</v>
          </cell>
          <cell r="AP391">
            <v>0</v>
          </cell>
          <cell r="AQ391">
            <v>0</v>
          </cell>
          <cell r="AR391">
            <v>0</v>
          </cell>
          <cell r="AS391">
            <v>0</v>
          </cell>
          <cell r="AT391">
            <v>0</v>
          </cell>
          <cell r="AU391">
            <v>-22000</v>
          </cell>
          <cell r="AV391">
            <v>0</v>
          </cell>
          <cell r="AW391">
            <v>0</v>
          </cell>
          <cell r="AX391">
            <v>0</v>
          </cell>
          <cell r="AY391">
            <v>0</v>
          </cell>
          <cell r="AZ391">
            <v>0</v>
          </cell>
          <cell r="BA391">
            <v>0</v>
          </cell>
          <cell r="BB391">
            <v>0</v>
          </cell>
          <cell r="BC391">
            <v>0</v>
          </cell>
          <cell r="BD391">
            <v>0</v>
          </cell>
          <cell r="BE391">
            <v>0</v>
          </cell>
          <cell r="BF391">
            <v>0</v>
          </cell>
          <cell r="BG391">
            <v>19913</v>
          </cell>
          <cell r="BH391">
            <v>30993</v>
          </cell>
          <cell r="BI391">
            <v>17921</v>
          </cell>
          <cell r="BJ391">
            <v>2522</v>
          </cell>
          <cell r="BK391">
            <v>7301</v>
          </cell>
        </row>
        <row r="392">
          <cell r="L392" t="str">
            <v>8111121.801101.OTH</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L393" t="str">
            <v>8111121.801101.PF</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L394" t="str">
            <v>8111121.801101.TEA</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row>
        <row r="395">
          <cell r="L395" t="str">
            <v>8111121.801101.WAGE</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16292</v>
          </cell>
          <cell r="AD395">
            <v>16292</v>
          </cell>
          <cell r="AE395">
            <v>29977</v>
          </cell>
          <cell r="AF395">
            <v>29977</v>
          </cell>
          <cell r="AG395">
            <v>29977</v>
          </cell>
          <cell r="AH395">
            <v>29977</v>
          </cell>
          <cell r="AI395">
            <v>29977</v>
          </cell>
          <cell r="AJ395">
            <v>29977</v>
          </cell>
          <cell r="AK395">
            <v>10316.31</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16292</v>
          </cell>
          <cell r="BD395">
            <v>0</v>
          </cell>
          <cell r="BE395">
            <v>13685</v>
          </cell>
          <cell r="BF395">
            <v>0</v>
          </cell>
          <cell r="BG395">
            <v>0</v>
          </cell>
          <cell r="BH395">
            <v>0</v>
          </cell>
          <cell r="BI395">
            <v>0</v>
          </cell>
          <cell r="BJ395">
            <v>0</v>
          </cell>
          <cell r="BK395">
            <v>10316.31</v>
          </cell>
        </row>
        <row r="396">
          <cell r="L396" t="str">
            <v>8111121.801101.SHIFT</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2100</v>
          </cell>
          <cell r="AH396">
            <v>4710</v>
          </cell>
          <cell r="AI396">
            <v>6450</v>
          </cell>
          <cell r="AJ396">
            <v>7480</v>
          </cell>
          <cell r="AK396">
            <v>1610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2100</v>
          </cell>
          <cell r="BH396">
            <v>2610</v>
          </cell>
          <cell r="BI396">
            <v>1740</v>
          </cell>
          <cell r="BJ396">
            <v>1030</v>
          </cell>
          <cell r="BK396">
            <v>1610</v>
          </cell>
        </row>
        <row r="397">
          <cell r="L397" t="str">
            <v>8111121.801102.BASIC</v>
          </cell>
          <cell r="M397">
            <v>273604</v>
          </cell>
          <cell r="N397">
            <v>547208</v>
          </cell>
          <cell r="O397">
            <v>906612</v>
          </cell>
          <cell r="P397">
            <v>1168598</v>
          </cell>
          <cell r="Q397">
            <v>1444384</v>
          </cell>
          <cell r="R397">
            <v>1702694</v>
          </cell>
          <cell r="S397">
            <v>1972643</v>
          </cell>
          <cell r="T397">
            <v>2265272</v>
          </cell>
          <cell r="U397">
            <v>2578289</v>
          </cell>
          <cell r="V397">
            <v>2856638</v>
          </cell>
          <cell r="W397">
            <v>3134987</v>
          </cell>
          <cell r="X397">
            <v>3413336</v>
          </cell>
          <cell r="Y397">
            <v>298836</v>
          </cell>
          <cell r="Z397">
            <v>597670</v>
          </cell>
          <cell r="AA397">
            <v>896505</v>
          </cell>
          <cell r="AB397">
            <v>1195340</v>
          </cell>
          <cell r="AC397">
            <v>1494175</v>
          </cell>
          <cell r="AD397">
            <v>1835883</v>
          </cell>
          <cell r="AE397">
            <v>2149492</v>
          </cell>
          <cell r="AF397">
            <v>2474729</v>
          </cell>
          <cell r="AG397">
            <v>2771235</v>
          </cell>
          <cell r="AH397">
            <v>3070380</v>
          </cell>
          <cell r="AI397">
            <v>3380837</v>
          </cell>
          <cell r="AJ397">
            <v>3683646</v>
          </cell>
          <cell r="AK397">
            <v>348230</v>
          </cell>
          <cell r="AM397">
            <v>273604</v>
          </cell>
          <cell r="AN397">
            <v>273604</v>
          </cell>
          <cell r="AO397">
            <v>359404</v>
          </cell>
          <cell r="AP397">
            <v>261986</v>
          </cell>
          <cell r="AQ397">
            <v>275786</v>
          </cell>
          <cell r="AR397">
            <v>258310</v>
          </cell>
          <cell r="AS397">
            <v>269949</v>
          </cell>
          <cell r="AT397">
            <v>292629</v>
          </cell>
          <cell r="AU397">
            <v>313017</v>
          </cell>
          <cell r="AV397">
            <v>278349</v>
          </cell>
          <cell r="AW397">
            <v>278349</v>
          </cell>
          <cell r="AX397">
            <v>278349</v>
          </cell>
          <cell r="AY397">
            <v>298836</v>
          </cell>
          <cell r="AZ397">
            <v>298834</v>
          </cell>
          <cell r="BA397">
            <v>298835</v>
          </cell>
          <cell r="BB397">
            <v>298835</v>
          </cell>
          <cell r="BC397">
            <v>298835</v>
          </cell>
          <cell r="BD397">
            <v>341708</v>
          </cell>
          <cell r="BE397">
            <v>313609</v>
          </cell>
          <cell r="BF397">
            <v>325237</v>
          </cell>
          <cell r="BG397">
            <v>296506</v>
          </cell>
          <cell r="BH397">
            <v>299145</v>
          </cell>
          <cell r="BI397">
            <v>310457</v>
          </cell>
          <cell r="BJ397">
            <v>302809</v>
          </cell>
          <cell r="BK397">
            <v>348230</v>
          </cell>
        </row>
        <row r="398">
          <cell r="L398" t="str">
            <v>8111121.801102.DA</v>
          </cell>
          <cell r="M398">
            <v>46150</v>
          </cell>
          <cell r="N398">
            <v>92300</v>
          </cell>
          <cell r="O398">
            <v>138450</v>
          </cell>
          <cell r="P398">
            <v>181050</v>
          </cell>
          <cell r="Q398">
            <v>223650</v>
          </cell>
          <cell r="R398">
            <v>267315</v>
          </cell>
          <cell r="S398">
            <v>309915</v>
          </cell>
          <cell r="T398">
            <v>352515</v>
          </cell>
          <cell r="U398">
            <v>395115</v>
          </cell>
          <cell r="V398">
            <v>437715</v>
          </cell>
          <cell r="W398">
            <v>480315</v>
          </cell>
          <cell r="X398">
            <v>522915</v>
          </cell>
          <cell r="Y398">
            <v>42600</v>
          </cell>
          <cell r="Z398">
            <v>85200</v>
          </cell>
          <cell r="AA398">
            <v>127800</v>
          </cell>
          <cell r="AB398">
            <v>170400</v>
          </cell>
          <cell r="AC398">
            <v>213000</v>
          </cell>
          <cell r="AD398">
            <v>272640</v>
          </cell>
          <cell r="AE398">
            <v>322340</v>
          </cell>
          <cell r="AF398">
            <v>368490</v>
          </cell>
          <cell r="AG398">
            <v>414640</v>
          </cell>
          <cell r="AH398">
            <v>460790</v>
          </cell>
          <cell r="AI398">
            <v>515070</v>
          </cell>
          <cell r="AJ398">
            <v>564770</v>
          </cell>
          <cell r="AK398">
            <v>49700</v>
          </cell>
          <cell r="AM398">
            <v>46150</v>
          </cell>
          <cell r="AN398">
            <v>46150</v>
          </cell>
          <cell r="AO398">
            <v>46150</v>
          </cell>
          <cell r="AP398">
            <v>42600</v>
          </cell>
          <cell r="AQ398">
            <v>42600</v>
          </cell>
          <cell r="AR398">
            <v>43665</v>
          </cell>
          <cell r="AS398">
            <v>42600</v>
          </cell>
          <cell r="AT398">
            <v>42600</v>
          </cell>
          <cell r="AU398">
            <v>42600</v>
          </cell>
          <cell r="AV398">
            <v>42600</v>
          </cell>
          <cell r="AW398">
            <v>42600</v>
          </cell>
          <cell r="AX398">
            <v>42600</v>
          </cell>
          <cell r="AY398">
            <v>42600</v>
          </cell>
          <cell r="AZ398">
            <v>42600</v>
          </cell>
          <cell r="BA398">
            <v>42600</v>
          </cell>
          <cell r="BB398">
            <v>42600</v>
          </cell>
          <cell r="BC398">
            <v>42600</v>
          </cell>
          <cell r="BD398">
            <v>59640</v>
          </cell>
          <cell r="BE398">
            <v>49700</v>
          </cell>
          <cell r="BF398">
            <v>46150</v>
          </cell>
          <cell r="BG398">
            <v>46150</v>
          </cell>
          <cell r="BH398">
            <v>46150</v>
          </cell>
          <cell r="BI398">
            <v>54280</v>
          </cell>
          <cell r="BJ398">
            <v>49700</v>
          </cell>
          <cell r="BK398">
            <v>49700</v>
          </cell>
        </row>
        <row r="399">
          <cell r="L399" t="str">
            <v>8111121.801102.DASE</v>
          </cell>
          <cell r="M399">
            <v>34201</v>
          </cell>
          <cell r="N399">
            <v>68402</v>
          </cell>
          <cell r="O399">
            <v>102603</v>
          </cell>
          <cell r="P399">
            <v>136804</v>
          </cell>
          <cell r="Q399">
            <v>171005</v>
          </cell>
          <cell r="R399">
            <v>203986</v>
          </cell>
          <cell r="S399">
            <v>236967</v>
          </cell>
          <cell r="T399">
            <v>278348</v>
          </cell>
          <cell r="U399">
            <v>278349</v>
          </cell>
          <cell r="V399">
            <v>278349</v>
          </cell>
          <cell r="W399">
            <v>278349</v>
          </cell>
          <cell r="X399">
            <v>278349</v>
          </cell>
          <cell r="Y399">
            <v>38273</v>
          </cell>
          <cell r="Z399">
            <v>76546</v>
          </cell>
          <cell r="AA399">
            <v>114819</v>
          </cell>
          <cell r="AB399">
            <v>153092</v>
          </cell>
          <cell r="AC399">
            <v>191365</v>
          </cell>
          <cell r="AD399">
            <v>233312</v>
          </cell>
          <cell r="AE399">
            <v>275259</v>
          </cell>
          <cell r="AF399">
            <v>317206</v>
          </cell>
          <cell r="AG399">
            <v>290440</v>
          </cell>
          <cell r="AH399">
            <v>290440</v>
          </cell>
          <cell r="AI399">
            <v>290440</v>
          </cell>
          <cell r="AJ399">
            <v>290440</v>
          </cell>
          <cell r="AK399">
            <v>38692</v>
          </cell>
          <cell r="AM399">
            <v>34201</v>
          </cell>
          <cell r="AN399">
            <v>34201</v>
          </cell>
          <cell r="AO399">
            <v>34201</v>
          </cell>
          <cell r="AP399">
            <v>34201</v>
          </cell>
          <cell r="AQ399">
            <v>34201</v>
          </cell>
          <cell r="AR399">
            <v>32981</v>
          </cell>
          <cell r="AS399">
            <v>32981</v>
          </cell>
          <cell r="AT399">
            <v>41381</v>
          </cell>
          <cell r="AU399">
            <v>1</v>
          </cell>
          <cell r="AV399">
            <v>0</v>
          </cell>
          <cell r="AW399">
            <v>0</v>
          </cell>
          <cell r="AX399">
            <v>0</v>
          </cell>
          <cell r="AY399">
            <v>38273</v>
          </cell>
          <cell r="AZ399">
            <v>38273</v>
          </cell>
          <cell r="BA399">
            <v>38273</v>
          </cell>
          <cell r="BB399">
            <v>38273</v>
          </cell>
          <cell r="BC399">
            <v>38273</v>
          </cell>
          <cell r="BD399">
            <v>41947</v>
          </cell>
          <cell r="BE399">
            <v>41947</v>
          </cell>
          <cell r="BF399">
            <v>41947</v>
          </cell>
          <cell r="BG399">
            <v>-26766</v>
          </cell>
          <cell r="BH399">
            <v>0</v>
          </cell>
          <cell r="BI399">
            <v>0</v>
          </cell>
          <cell r="BJ399">
            <v>0</v>
          </cell>
          <cell r="BK399">
            <v>38692</v>
          </cell>
        </row>
        <row r="400">
          <cell r="L400" t="str">
            <v>8111121.801102.HOUSE</v>
          </cell>
          <cell r="M400">
            <v>13150</v>
          </cell>
          <cell r="N400">
            <v>26300</v>
          </cell>
          <cell r="O400">
            <v>45690</v>
          </cell>
          <cell r="P400">
            <v>59340</v>
          </cell>
          <cell r="Q400">
            <v>73470</v>
          </cell>
          <cell r="R400">
            <v>89010</v>
          </cell>
          <cell r="S400">
            <v>103240</v>
          </cell>
          <cell r="T400">
            <v>122006</v>
          </cell>
          <cell r="U400">
            <v>137916</v>
          </cell>
          <cell r="V400">
            <v>153826</v>
          </cell>
          <cell r="W400">
            <v>169736</v>
          </cell>
          <cell r="X400">
            <v>185646</v>
          </cell>
          <cell r="Y400">
            <v>15910</v>
          </cell>
          <cell r="Z400">
            <v>31820</v>
          </cell>
          <cell r="AA400">
            <v>47730</v>
          </cell>
          <cell r="AB400">
            <v>63640</v>
          </cell>
          <cell r="AC400">
            <v>79550</v>
          </cell>
          <cell r="AD400">
            <v>101412</v>
          </cell>
          <cell r="AE400">
            <v>119802</v>
          </cell>
          <cell r="AF400">
            <v>139042</v>
          </cell>
          <cell r="AG400">
            <v>156182</v>
          </cell>
          <cell r="AH400">
            <v>173322</v>
          </cell>
          <cell r="AI400">
            <v>193302</v>
          </cell>
          <cell r="AJ400">
            <v>211682</v>
          </cell>
          <cell r="AK400">
            <v>18380</v>
          </cell>
          <cell r="AM400">
            <v>13150</v>
          </cell>
          <cell r="AN400">
            <v>13150</v>
          </cell>
          <cell r="AO400">
            <v>19390</v>
          </cell>
          <cell r="AP400">
            <v>13650</v>
          </cell>
          <cell r="AQ400">
            <v>14130</v>
          </cell>
          <cell r="AR400">
            <v>15540</v>
          </cell>
          <cell r="AS400">
            <v>14230</v>
          </cell>
          <cell r="AT400">
            <v>18766</v>
          </cell>
          <cell r="AU400">
            <v>15910</v>
          </cell>
          <cell r="AV400">
            <v>15910</v>
          </cell>
          <cell r="AW400">
            <v>15910</v>
          </cell>
          <cell r="AX400">
            <v>15910</v>
          </cell>
          <cell r="AY400">
            <v>15910</v>
          </cell>
          <cell r="AZ400">
            <v>15910</v>
          </cell>
          <cell r="BA400">
            <v>15910</v>
          </cell>
          <cell r="BB400">
            <v>15910</v>
          </cell>
          <cell r="BC400">
            <v>15910</v>
          </cell>
          <cell r="BD400">
            <v>21862</v>
          </cell>
          <cell r="BE400">
            <v>18390</v>
          </cell>
          <cell r="BF400">
            <v>19240</v>
          </cell>
          <cell r="BG400">
            <v>17140</v>
          </cell>
          <cell r="BH400">
            <v>17140</v>
          </cell>
          <cell r="BI400">
            <v>19980</v>
          </cell>
          <cell r="BJ400">
            <v>18380</v>
          </cell>
          <cell r="BK400">
            <v>18380</v>
          </cell>
        </row>
        <row r="401">
          <cell r="L401" t="str">
            <v>8111121.801102.LAUN</v>
          </cell>
          <cell r="M401">
            <v>1150</v>
          </cell>
          <cell r="N401">
            <v>2300</v>
          </cell>
          <cell r="O401">
            <v>28410</v>
          </cell>
          <cell r="P401">
            <v>35235</v>
          </cell>
          <cell r="Q401">
            <v>43980</v>
          </cell>
          <cell r="R401">
            <v>54863</v>
          </cell>
          <cell r="S401">
            <v>63608</v>
          </cell>
          <cell r="T401">
            <v>72353</v>
          </cell>
          <cell r="U401">
            <v>81098</v>
          </cell>
          <cell r="V401">
            <v>89843</v>
          </cell>
          <cell r="W401">
            <v>98588</v>
          </cell>
          <cell r="X401">
            <v>107333</v>
          </cell>
          <cell r="Y401">
            <v>8745</v>
          </cell>
          <cell r="Z401">
            <v>17490</v>
          </cell>
          <cell r="AA401">
            <v>26235</v>
          </cell>
          <cell r="AB401">
            <v>34980</v>
          </cell>
          <cell r="AC401">
            <v>43725</v>
          </cell>
          <cell r="AD401">
            <v>55950</v>
          </cell>
          <cell r="AE401">
            <v>66145</v>
          </cell>
          <cell r="AF401">
            <v>71120</v>
          </cell>
          <cell r="AG401">
            <v>80575</v>
          </cell>
          <cell r="AH401">
            <v>90030</v>
          </cell>
          <cell r="AI401">
            <v>101146</v>
          </cell>
          <cell r="AJ401">
            <v>111326</v>
          </cell>
          <cell r="AK401">
            <v>10180</v>
          </cell>
          <cell r="AM401">
            <v>1150</v>
          </cell>
          <cell r="AN401">
            <v>1150</v>
          </cell>
          <cell r="AO401">
            <v>26110</v>
          </cell>
          <cell r="AP401">
            <v>6825</v>
          </cell>
          <cell r="AQ401">
            <v>8745</v>
          </cell>
          <cell r="AR401">
            <v>10883</v>
          </cell>
          <cell r="AS401">
            <v>8745</v>
          </cell>
          <cell r="AT401">
            <v>8745</v>
          </cell>
          <cell r="AU401">
            <v>8745</v>
          </cell>
          <cell r="AV401">
            <v>8745</v>
          </cell>
          <cell r="AW401">
            <v>8745</v>
          </cell>
          <cell r="AX401">
            <v>8745</v>
          </cell>
          <cell r="AY401">
            <v>8745</v>
          </cell>
          <cell r="AZ401">
            <v>8745</v>
          </cell>
          <cell r="BA401">
            <v>8745</v>
          </cell>
          <cell r="BB401">
            <v>8745</v>
          </cell>
          <cell r="BC401">
            <v>8745</v>
          </cell>
          <cell r="BD401">
            <v>12225</v>
          </cell>
          <cell r="BE401">
            <v>10195</v>
          </cell>
          <cell r="BF401">
            <v>4975</v>
          </cell>
          <cell r="BG401">
            <v>9455</v>
          </cell>
          <cell r="BH401">
            <v>9455</v>
          </cell>
          <cell r="BI401">
            <v>11116</v>
          </cell>
          <cell r="BJ401">
            <v>10180</v>
          </cell>
          <cell r="BK401">
            <v>10180</v>
          </cell>
        </row>
        <row r="402">
          <cell r="L402" t="str">
            <v>8111121.801102.LEAV</v>
          </cell>
          <cell r="M402">
            <v>22877</v>
          </cell>
          <cell r="N402">
            <v>45754</v>
          </cell>
          <cell r="O402">
            <v>68631</v>
          </cell>
          <cell r="P402">
            <v>91508</v>
          </cell>
          <cell r="Q402">
            <v>114385</v>
          </cell>
          <cell r="R402">
            <v>211741</v>
          </cell>
          <cell r="S402">
            <v>234618</v>
          </cell>
          <cell r="T402">
            <v>257495</v>
          </cell>
          <cell r="U402">
            <v>280372</v>
          </cell>
          <cell r="V402">
            <v>303249</v>
          </cell>
          <cell r="W402">
            <v>326126</v>
          </cell>
          <cell r="X402">
            <v>340394</v>
          </cell>
          <cell r="Y402">
            <v>24376</v>
          </cell>
          <cell r="Z402">
            <v>48752</v>
          </cell>
          <cell r="AA402">
            <v>73128</v>
          </cell>
          <cell r="AB402">
            <v>97504</v>
          </cell>
          <cell r="AC402">
            <v>121880</v>
          </cell>
          <cell r="AD402">
            <v>146256</v>
          </cell>
          <cell r="AE402">
            <v>170632</v>
          </cell>
          <cell r="AF402">
            <v>195008</v>
          </cell>
          <cell r="AG402">
            <v>219384</v>
          </cell>
          <cell r="AH402">
            <v>243760</v>
          </cell>
          <cell r="AI402">
            <v>268136</v>
          </cell>
          <cell r="AJ402">
            <v>336134</v>
          </cell>
          <cell r="AK402">
            <v>33905.17</v>
          </cell>
          <cell r="AM402">
            <v>22877</v>
          </cell>
          <cell r="AN402">
            <v>22877</v>
          </cell>
          <cell r="AO402">
            <v>22877</v>
          </cell>
          <cell r="AP402">
            <v>22877</v>
          </cell>
          <cell r="AQ402">
            <v>22877</v>
          </cell>
          <cell r="AR402">
            <v>97356</v>
          </cell>
          <cell r="AS402">
            <v>22877</v>
          </cell>
          <cell r="AT402">
            <v>22877</v>
          </cell>
          <cell r="AU402">
            <v>22877</v>
          </cell>
          <cell r="AV402">
            <v>22877</v>
          </cell>
          <cell r="AW402">
            <v>22877</v>
          </cell>
          <cell r="AX402">
            <v>14268</v>
          </cell>
          <cell r="AY402">
            <v>24376</v>
          </cell>
          <cell r="AZ402">
            <v>24376</v>
          </cell>
          <cell r="BA402">
            <v>24376</v>
          </cell>
          <cell r="BB402">
            <v>24376</v>
          </cell>
          <cell r="BC402">
            <v>24376</v>
          </cell>
          <cell r="BD402">
            <v>24376</v>
          </cell>
          <cell r="BE402">
            <v>24376</v>
          </cell>
          <cell r="BF402">
            <v>24376</v>
          </cell>
          <cell r="BG402">
            <v>24376</v>
          </cell>
          <cell r="BH402">
            <v>24376</v>
          </cell>
          <cell r="BI402">
            <v>24376</v>
          </cell>
          <cell r="BJ402">
            <v>67998</v>
          </cell>
          <cell r="BK402">
            <v>33905.17</v>
          </cell>
        </row>
        <row r="403">
          <cell r="L403" t="str">
            <v>8111121.801102.OT</v>
          </cell>
          <cell r="M403">
            <v>32539</v>
          </cell>
          <cell r="N403">
            <v>65078</v>
          </cell>
          <cell r="O403">
            <v>156617</v>
          </cell>
          <cell r="P403">
            <v>401551</v>
          </cell>
          <cell r="Q403">
            <v>508505</v>
          </cell>
          <cell r="R403">
            <v>673274</v>
          </cell>
          <cell r="S403">
            <v>717766</v>
          </cell>
          <cell r="T403">
            <v>829769</v>
          </cell>
          <cell r="U403">
            <v>1019898</v>
          </cell>
          <cell r="V403">
            <v>1158674</v>
          </cell>
          <cell r="W403">
            <v>1249459</v>
          </cell>
          <cell r="X403">
            <v>1338364</v>
          </cell>
          <cell r="Y403">
            <v>45600</v>
          </cell>
          <cell r="Z403">
            <v>176282</v>
          </cell>
          <cell r="AA403">
            <v>326370</v>
          </cell>
          <cell r="AB403">
            <v>486428</v>
          </cell>
          <cell r="AC403">
            <v>758077</v>
          </cell>
          <cell r="AD403">
            <v>1128228</v>
          </cell>
          <cell r="AE403">
            <v>1594734</v>
          </cell>
          <cell r="AF403">
            <v>1793028</v>
          </cell>
          <cell r="AG403">
            <v>2054815</v>
          </cell>
          <cell r="AH403">
            <v>2366032</v>
          </cell>
          <cell r="AI403">
            <v>2479776</v>
          </cell>
          <cell r="AJ403">
            <v>2480718</v>
          </cell>
          <cell r="AK403">
            <v>99593</v>
          </cell>
          <cell r="AM403">
            <v>32539</v>
          </cell>
          <cell r="AN403">
            <v>32539</v>
          </cell>
          <cell r="AO403">
            <v>91539</v>
          </cell>
          <cell r="AP403">
            <v>244934</v>
          </cell>
          <cell r="AQ403">
            <v>106954</v>
          </cell>
          <cell r="AR403">
            <v>164769</v>
          </cell>
          <cell r="AS403">
            <v>44492</v>
          </cell>
          <cell r="AT403">
            <v>112003</v>
          </cell>
          <cell r="AU403">
            <v>190129</v>
          </cell>
          <cell r="AV403">
            <v>138776</v>
          </cell>
          <cell r="AW403">
            <v>90785</v>
          </cell>
          <cell r="AX403">
            <v>88905</v>
          </cell>
          <cell r="AY403">
            <v>45600</v>
          </cell>
          <cell r="AZ403">
            <v>130682</v>
          </cell>
          <cell r="BA403">
            <v>150088</v>
          </cell>
          <cell r="BB403">
            <v>160058</v>
          </cell>
          <cell r="BC403">
            <v>271649</v>
          </cell>
          <cell r="BD403">
            <v>370151</v>
          </cell>
          <cell r="BE403">
            <v>466506</v>
          </cell>
          <cell r="BF403">
            <v>198294</v>
          </cell>
          <cell r="BG403">
            <v>261787</v>
          </cell>
          <cell r="BH403">
            <v>311217</v>
          </cell>
          <cell r="BI403">
            <v>113744</v>
          </cell>
          <cell r="BJ403">
            <v>942</v>
          </cell>
          <cell r="BK403">
            <v>99593</v>
          </cell>
        </row>
        <row r="404">
          <cell r="L404" t="str">
            <v>8111121.801102.SHIFT</v>
          </cell>
          <cell r="M404">
            <v>9000</v>
          </cell>
          <cell r="N404">
            <v>15840</v>
          </cell>
          <cell r="O404">
            <v>29180</v>
          </cell>
          <cell r="P404">
            <v>46910</v>
          </cell>
          <cell r="Q404">
            <v>65380</v>
          </cell>
          <cell r="R404">
            <v>89690</v>
          </cell>
          <cell r="S404">
            <v>103020</v>
          </cell>
          <cell r="T404">
            <v>118070</v>
          </cell>
          <cell r="U404">
            <v>138220</v>
          </cell>
          <cell r="V404">
            <v>151350</v>
          </cell>
          <cell r="W404">
            <v>167635</v>
          </cell>
          <cell r="X404">
            <v>186285</v>
          </cell>
          <cell r="Y404">
            <v>4000</v>
          </cell>
          <cell r="Z404">
            <v>20940</v>
          </cell>
          <cell r="AA404">
            <v>41345</v>
          </cell>
          <cell r="AB404">
            <v>63270</v>
          </cell>
          <cell r="AC404">
            <v>84265</v>
          </cell>
          <cell r="AD404">
            <v>117365</v>
          </cell>
          <cell r="AE404">
            <v>154440</v>
          </cell>
          <cell r="AF404">
            <v>178455</v>
          </cell>
          <cell r="AG404">
            <v>205295</v>
          </cell>
          <cell r="AH404">
            <v>230870</v>
          </cell>
          <cell r="AI404">
            <v>246820</v>
          </cell>
          <cell r="AJ404">
            <v>261500</v>
          </cell>
          <cell r="AK404">
            <v>20295</v>
          </cell>
          <cell r="AM404">
            <v>9000</v>
          </cell>
          <cell r="AN404">
            <v>6840</v>
          </cell>
          <cell r="AO404">
            <v>13340</v>
          </cell>
          <cell r="AP404">
            <v>17730</v>
          </cell>
          <cell r="AQ404">
            <v>18470</v>
          </cell>
          <cell r="AR404">
            <v>24310</v>
          </cell>
          <cell r="AS404">
            <v>13330</v>
          </cell>
          <cell r="AT404">
            <v>15050</v>
          </cell>
          <cell r="AU404">
            <v>20150</v>
          </cell>
          <cell r="AV404">
            <v>13130</v>
          </cell>
          <cell r="AW404">
            <v>16285</v>
          </cell>
          <cell r="AX404">
            <v>18650</v>
          </cell>
          <cell r="AY404">
            <v>4000</v>
          </cell>
          <cell r="AZ404">
            <v>16940</v>
          </cell>
          <cell r="BA404">
            <v>20405</v>
          </cell>
          <cell r="BB404">
            <v>21925</v>
          </cell>
          <cell r="BC404">
            <v>20995</v>
          </cell>
          <cell r="BD404">
            <v>33100</v>
          </cell>
          <cell r="BE404">
            <v>37075</v>
          </cell>
          <cell r="BF404">
            <v>24015</v>
          </cell>
          <cell r="BG404">
            <v>26840</v>
          </cell>
          <cell r="BH404">
            <v>25575</v>
          </cell>
          <cell r="BI404">
            <v>15950</v>
          </cell>
          <cell r="BJ404">
            <v>14680</v>
          </cell>
          <cell r="BK404">
            <v>20295</v>
          </cell>
        </row>
        <row r="405">
          <cell r="L405" t="str">
            <v>8111121.801102.OTH</v>
          </cell>
          <cell r="M405">
            <v>1062</v>
          </cell>
          <cell r="N405">
            <v>2124</v>
          </cell>
          <cell r="O405">
            <v>3186</v>
          </cell>
          <cell r="P405">
            <v>4248</v>
          </cell>
          <cell r="Q405">
            <v>5310</v>
          </cell>
          <cell r="R405">
            <v>6372</v>
          </cell>
          <cell r="S405">
            <v>7434</v>
          </cell>
          <cell r="T405">
            <v>8496</v>
          </cell>
          <cell r="U405">
            <v>9558</v>
          </cell>
          <cell r="V405">
            <v>10620</v>
          </cell>
          <cell r="W405">
            <v>11682</v>
          </cell>
          <cell r="X405">
            <v>12744</v>
          </cell>
          <cell r="Y405">
            <v>1062</v>
          </cell>
          <cell r="Z405">
            <v>2124</v>
          </cell>
          <cell r="AA405">
            <v>3186</v>
          </cell>
          <cell r="AB405">
            <v>4248</v>
          </cell>
          <cell r="AC405">
            <v>5310</v>
          </cell>
          <cell r="AD405">
            <v>6372</v>
          </cell>
          <cell r="AE405">
            <v>7434</v>
          </cell>
          <cell r="AF405">
            <v>8842</v>
          </cell>
          <cell r="AG405">
            <v>9550</v>
          </cell>
          <cell r="AH405">
            <v>10258</v>
          </cell>
          <cell r="AI405">
            <v>10966</v>
          </cell>
          <cell r="AJ405">
            <v>11674</v>
          </cell>
          <cell r="AK405">
            <v>708</v>
          </cell>
          <cell r="AM405">
            <v>1062</v>
          </cell>
          <cell r="AN405">
            <v>1062</v>
          </cell>
          <cell r="AO405">
            <v>1062</v>
          </cell>
          <cell r="AP405">
            <v>1062</v>
          </cell>
          <cell r="AQ405">
            <v>1062</v>
          </cell>
          <cell r="AR405">
            <v>1062</v>
          </cell>
          <cell r="AS405">
            <v>1062</v>
          </cell>
          <cell r="AT405">
            <v>1062</v>
          </cell>
          <cell r="AU405">
            <v>1062</v>
          </cell>
          <cell r="AV405">
            <v>1062</v>
          </cell>
          <cell r="AW405">
            <v>1062</v>
          </cell>
          <cell r="AX405">
            <v>1062</v>
          </cell>
          <cell r="AY405">
            <v>1062</v>
          </cell>
          <cell r="AZ405">
            <v>1062</v>
          </cell>
          <cell r="BA405">
            <v>1062</v>
          </cell>
          <cell r="BB405">
            <v>1062</v>
          </cell>
          <cell r="BC405">
            <v>1062</v>
          </cell>
          <cell r="BD405">
            <v>1062</v>
          </cell>
          <cell r="BE405">
            <v>1062</v>
          </cell>
          <cell r="BF405">
            <v>1408</v>
          </cell>
          <cell r="BG405">
            <v>708</v>
          </cell>
          <cell r="BH405">
            <v>708</v>
          </cell>
          <cell r="BI405">
            <v>708</v>
          </cell>
          <cell r="BJ405">
            <v>708</v>
          </cell>
          <cell r="BK405">
            <v>708</v>
          </cell>
        </row>
        <row r="406">
          <cell r="L406" t="str">
            <v>8111121.801102.PF</v>
          </cell>
          <cell r="M406">
            <v>24873</v>
          </cell>
          <cell r="N406">
            <v>49746</v>
          </cell>
          <cell r="O406">
            <v>74619</v>
          </cell>
          <cell r="P406">
            <v>106910</v>
          </cell>
          <cell r="Q406">
            <v>132001</v>
          </cell>
          <cell r="R406">
            <v>170270</v>
          </cell>
          <cell r="S406">
            <v>197265</v>
          </cell>
          <cell r="T406">
            <v>226528</v>
          </cell>
          <cell r="U406">
            <v>254363</v>
          </cell>
          <cell r="V406">
            <v>282198</v>
          </cell>
          <cell r="W406">
            <v>310033</v>
          </cell>
          <cell r="X406">
            <v>337868</v>
          </cell>
          <cell r="Y406">
            <v>27835</v>
          </cell>
          <cell r="Z406">
            <v>59770</v>
          </cell>
          <cell r="AA406">
            <v>89655</v>
          </cell>
          <cell r="AB406">
            <v>119540</v>
          </cell>
          <cell r="AC406">
            <v>149425</v>
          </cell>
          <cell r="AD406">
            <v>179310</v>
          </cell>
          <cell r="AE406">
            <v>209195</v>
          </cell>
          <cell r="AF406">
            <v>239882</v>
          </cell>
          <cell r="AG406">
            <v>268008</v>
          </cell>
          <cell r="AH406">
            <v>296134</v>
          </cell>
          <cell r="AI406">
            <v>324260</v>
          </cell>
          <cell r="AJ406">
            <v>352386</v>
          </cell>
          <cell r="AK406">
            <v>28126</v>
          </cell>
          <cell r="AM406">
            <v>24873</v>
          </cell>
          <cell r="AN406">
            <v>24873</v>
          </cell>
          <cell r="AO406">
            <v>24873</v>
          </cell>
          <cell r="AP406">
            <v>32291</v>
          </cell>
          <cell r="AQ406">
            <v>25091</v>
          </cell>
          <cell r="AR406">
            <v>38269</v>
          </cell>
          <cell r="AS406">
            <v>26995</v>
          </cell>
          <cell r="AT406">
            <v>29263</v>
          </cell>
          <cell r="AU406">
            <v>27835</v>
          </cell>
          <cell r="AV406">
            <v>27835</v>
          </cell>
          <cell r="AW406">
            <v>27835</v>
          </cell>
          <cell r="AX406">
            <v>27835</v>
          </cell>
          <cell r="AY406">
            <v>27835</v>
          </cell>
          <cell r="AZ406">
            <v>31935</v>
          </cell>
          <cell r="BA406">
            <v>29885</v>
          </cell>
          <cell r="BB406">
            <v>29885</v>
          </cell>
          <cell r="BC406">
            <v>29885</v>
          </cell>
          <cell r="BD406">
            <v>29885</v>
          </cell>
          <cell r="BE406">
            <v>29885</v>
          </cell>
          <cell r="BF406">
            <v>30687</v>
          </cell>
          <cell r="BG406">
            <v>28126</v>
          </cell>
          <cell r="BH406">
            <v>28126</v>
          </cell>
          <cell r="BI406">
            <v>28126</v>
          </cell>
          <cell r="BJ406">
            <v>28126</v>
          </cell>
          <cell r="BK406">
            <v>28126</v>
          </cell>
        </row>
        <row r="407">
          <cell r="L407" t="str">
            <v>8111121.801102.TEA</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L408" t="str">
            <v>8111121.803301</v>
          </cell>
          <cell r="M408">
            <v>10714</v>
          </cell>
          <cell r="N408">
            <v>21428</v>
          </cell>
          <cell r="O408">
            <v>32142</v>
          </cell>
          <cell r="P408">
            <v>42856</v>
          </cell>
          <cell r="Q408">
            <v>53570</v>
          </cell>
          <cell r="R408">
            <v>64284</v>
          </cell>
          <cell r="S408">
            <v>74998</v>
          </cell>
          <cell r="T408">
            <v>74998</v>
          </cell>
          <cell r="U408">
            <v>74998</v>
          </cell>
          <cell r="V408">
            <v>74998</v>
          </cell>
          <cell r="W408">
            <v>74998</v>
          </cell>
          <cell r="X408">
            <v>74998</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M408">
            <v>10714</v>
          </cell>
          <cell r="AN408">
            <v>10714</v>
          </cell>
          <cell r="AO408">
            <v>10714</v>
          </cell>
          <cell r="AP408">
            <v>10714</v>
          </cell>
          <cell r="AQ408">
            <v>10714</v>
          </cell>
          <cell r="AR408">
            <v>10714</v>
          </cell>
          <cell r="AS408">
            <v>10714</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L409" t="str">
            <v>8111121.803302</v>
          </cell>
          <cell r="M409">
            <v>45631</v>
          </cell>
          <cell r="N409">
            <v>91262</v>
          </cell>
          <cell r="O409">
            <v>136893</v>
          </cell>
          <cell r="P409">
            <v>182524</v>
          </cell>
          <cell r="Q409">
            <v>228155</v>
          </cell>
          <cell r="R409">
            <v>273786</v>
          </cell>
          <cell r="S409">
            <v>319417</v>
          </cell>
          <cell r="T409">
            <v>599773</v>
          </cell>
          <cell r="U409">
            <v>880129</v>
          </cell>
          <cell r="V409">
            <v>1160485</v>
          </cell>
          <cell r="W409">
            <v>1440841</v>
          </cell>
          <cell r="X409">
            <v>1871849</v>
          </cell>
          <cell r="Y409">
            <v>55649</v>
          </cell>
          <cell r="Z409">
            <v>111298</v>
          </cell>
          <cell r="AA409">
            <v>166947</v>
          </cell>
          <cell r="AB409">
            <v>222596</v>
          </cell>
          <cell r="AC409">
            <v>278245</v>
          </cell>
          <cell r="AD409">
            <v>338962</v>
          </cell>
          <cell r="AE409">
            <v>549167.81999999995</v>
          </cell>
          <cell r="AF409">
            <v>639663.81999999995</v>
          </cell>
          <cell r="AG409">
            <v>730159.82</v>
          </cell>
          <cell r="AH409">
            <v>2452085.8199999998</v>
          </cell>
          <cell r="AI409">
            <v>2542581.8199999998</v>
          </cell>
          <cell r="AJ409">
            <v>2633077.8200000003</v>
          </cell>
          <cell r="AK409">
            <v>0</v>
          </cell>
          <cell r="AM409">
            <v>45631</v>
          </cell>
          <cell r="AN409">
            <v>45631</v>
          </cell>
          <cell r="AO409">
            <v>45631</v>
          </cell>
          <cell r="AP409">
            <v>45631</v>
          </cell>
          <cell r="AQ409">
            <v>45631</v>
          </cell>
          <cell r="AR409">
            <v>45631</v>
          </cell>
          <cell r="AS409">
            <v>45631</v>
          </cell>
          <cell r="AT409">
            <v>280356</v>
          </cell>
          <cell r="AU409">
            <v>280356</v>
          </cell>
          <cell r="AV409">
            <v>280356</v>
          </cell>
          <cell r="AW409">
            <v>280356</v>
          </cell>
          <cell r="AX409">
            <v>431008</v>
          </cell>
          <cell r="AY409">
            <v>55649</v>
          </cell>
          <cell r="AZ409">
            <v>55649</v>
          </cell>
          <cell r="BA409">
            <v>55649</v>
          </cell>
          <cell r="BB409">
            <v>55649</v>
          </cell>
          <cell r="BC409">
            <v>55649</v>
          </cell>
          <cell r="BD409">
            <v>60717</v>
          </cell>
          <cell r="BE409">
            <v>210205.81999999995</v>
          </cell>
          <cell r="BF409">
            <v>90496</v>
          </cell>
          <cell r="BG409">
            <v>90496</v>
          </cell>
          <cell r="BH409">
            <v>1721926</v>
          </cell>
          <cell r="BI409">
            <v>90496</v>
          </cell>
          <cell r="BJ409">
            <v>90496.000000000466</v>
          </cell>
          <cell r="BK409">
            <v>0</v>
          </cell>
        </row>
        <row r="410">
          <cell r="L410" t="str">
            <v>8111121.803303</v>
          </cell>
          <cell r="M410">
            <v>54047</v>
          </cell>
          <cell r="N410">
            <v>108094</v>
          </cell>
          <cell r="O410">
            <v>162141</v>
          </cell>
          <cell r="P410">
            <v>216188</v>
          </cell>
          <cell r="Q410">
            <v>270235</v>
          </cell>
          <cell r="R410">
            <v>324282</v>
          </cell>
          <cell r="S410">
            <v>467697</v>
          </cell>
          <cell r="T410">
            <v>467697</v>
          </cell>
          <cell r="U410">
            <v>467697</v>
          </cell>
          <cell r="V410">
            <v>467697</v>
          </cell>
          <cell r="W410">
            <v>467697</v>
          </cell>
          <cell r="X410">
            <v>682345</v>
          </cell>
          <cell r="Y410">
            <v>56862</v>
          </cell>
          <cell r="Z410">
            <v>113724</v>
          </cell>
          <cell r="AA410">
            <v>170586</v>
          </cell>
          <cell r="AB410">
            <v>227448</v>
          </cell>
          <cell r="AC410">
            <v>284310</v>
          </cell>
          <cell r="AD410">
            <v>341172</v>
          </cell>
          <cell r="AE410">
            <v>411840</v>
          </cell>
          <cell r="AF410">
            <v>411840</v>
          </cell>
          <cell r="AG410">
            <v>411840</v>
          </cell>
          <cell r="AH410">
            <v>482508</v>
          </cell>
          <cell r="AI410">
            <v>527192</v>
          </cell>
          <cell r="AJ410">
            <v>597860</v>
          </cell>
          <cell r="AK410">
            <v>0</v>
          </cell>
          <cell r="AM410">
            <v>54047</v>
          </cell>
          <cell r="AN410">
            <v>54047</v>
          </cell>
          <cell r="AO410">
            <v>54047</v>
          </cell>
          <cell r="AP410">
            <v>54047</v>
          </cell>
          <cell r="AQ410">
            <v>54047</v>
          </cell>
          <cell r="AR410">
            <v>54047</v>
          </cell>
          <cell r="AS410">
            <v>143415</v>
          </cell>
          <cell r="AT410">
            <v>0</v>
          </cell>
          <cell r="AU410">
            <v>0</v>
          </cell>
          <cell r="AV410">
            <v>0</v>
          </cell>
          <cell r="AW410">
            <v>0</v>
          </cell>
          <cell r="AX410">
            <v>214648</v>
          </cell>
          <cell r="AY410">
            <v>56862</v>
          </cell>
          <cell r="AZ410">
            <v>56862</v>
          </cell>
          <cell r="BA410">
            <v>56862</v>
          </cell>
          <cell r="BB410">
            <v>56862</v>
          </cell>
          <cell r="BC410">
            <v>56862</v>
          </cell>
          <cell r="BD410">
            <v>56862</v>
          </cell>
          <cell r="BE410">
            <v>70668</v>
          </cell>
          <cell r="BF410">
            <v>0</v>
          </cell>
          <cell r="BG410">
            <v>0</v>
          </cell>
          <cell r="BH410">
            <v>70668</v>
          </cell>
          <cell r="BI410">
            <v>44684</v>
          </cell>
          <cell r="BJ410">
            <v>70668</v>
          </cell>
          <cell r="BK410">
            <v>0</v>
          </cell>
        </row>
        <row r="411">
          <cell r="L411" t="str">
            <v>8111121.803901</v>
          </cell>
          <cell r="M411">
            <v>18821</v>
          </cell>
          <cell r="N411">
            <v>37872</v>
          </cell>
          <cell r="O411">
            <v>56588</v>
          </cell>
          <cell r="P411">
            <v>75112</v>
          </cell>
          <cell r="Q411">
            <v>88929</v>
          </cell>
          <cell r="R411">
            <v>103005</v>
          </cell>
          <cell r="S411">
            <v>139087</v>
          </cell>
          <cell r="T411">
            <v>151429</v>
          </cell>
          <cell r="U411">
            <v>164198</v>
          </cell>
          <cell r="V411">
            <v>177251</v>
          </cell>
          <cell r="W411">
            <v>190549</v>
          </cell>
          <cell r="X411">
            <v>200675</v>
          </cell>
          <cell r="Y411">
            <v>10563</v>
          </cell>
          <cell r="Z411">
            <v>19676</v>
          </cell>
          <cell r="AA411">
            <v>30435</v>
          </cell>
          <cell r="AB411">
            <v>41156</v>
          </cell>
          <cell r="AC411">
            <v>51723</v>
          </cell>
          <cell r="AD411">
            <v>62290</v>
          </cell>
          <cell r="AE411">
            <v>74974</v>
          </cell>
          <cell r="AF411">
            <v>87061</v>
          </cell>
          <cell r="AG411">
            <v>98409</v>
          </cell>
          <cell r="AH411">
            <v>108323</v>
          </cell>
          <cell r="AI411">
            <v>119447</v>
          </cell>
          <cell r="AJ411">
            <v>129005</v>
          </cell>
          <cell r="AK411">
            <v>8719</v>
          </cell>
          <cell r="AM411">
            <v>18821</v>
          </cell>
          <cell r="AN411">
            <v>19051</v>
          </cell>
          <cell r="AO411">
            <v>18716</v>
          </cell>
          <cell r="AP411">
            <v>18524</v>
          </cell>
          <cell r="AQ411">
            <v>13817</v>
          </cell>
          <cell r="AR411">
            <v>14076</v>
          </cell>
          <cell r="AS411">
            <v>36082</v>
          </cell>
          <cell r="AT411">
            <v>12342</v>
          </cell>
          <cell r="AU411">
            <v>12769</v>
          </cell>
          <cell r="AV411">
            <v>13053</v>
          </cell>
          <cell r="AW411">
            <v>13298</v>
          </cell>
          <cell r="AX411">
            <v>10126</v>
          </cell>
          <cell r="AY411">
            <v>10563</v>
          </cell>
          <cell r="AZ411">
            <v>9113</v>
          </cell>
          <cell r="BA411">
            <v>10759</v>
          </cell>
          <cell r="BB411">
            <v>10721</v>
          </cell>
          <cell r="BC411">
            <v>10567</v>
          </cell>
          <cell r="BD411">
            <v>10567</v>
          </cell>
          <cell r="BE411">
            <v>12684</v>
          </cell>
          <cell r="BF411">
            <v>12087</v>
          </cell>
          <cell r="BG411">
            <v>11348</v>
          </cell>
          <cell r="BH411">
            <v>9914</v>
          </cell>
          <cell r="BI411">
            <v>11124</v>
          </cell>
          <cell r="BJ411">
            <v>9558</v>
          </cell>
          <cell r="BK411">
            <v>8719</v>
          </cell>
        </row>
        <row r="412">
          <cell r="L412" t="str">
            <v>8111121.803902</v>
          </cell>
          <cell r="M412">
            <v>13726</v>
          </cell>
          <cell r="N412">
            <v>27452</v>
          </cell>
          <cell r="O412">
            <v>41178</v>
          </cell>
          <cell r="P412">
            <v>54904</v>
          </cell>
          <cell r="Q412">
            <v>68630</v>
          </cell>
          <cell r="R412">
            <v>82356</v>
          </cell>
          <cell r="S412">
            <v>96082</v>
          </cell>
          <cell r="T412">
            <v>109808</v>
          </cell>
          <cell r="U412">
            <v>178368</v>
          </cell>
          <cell r="V412">
            <v>196631</v>
          </cell>
          <cell r="W412">
            <v>214894</v>
          </cell>
          <cell r="X412">
            <v>233160</v>
          </cell>
          <cell r="Y412">
            <v>16616</v>
          </cell>
          <cell r="Z412">
            <v>32972</v>
          </cell>
          <cell r="AA412">
            <v>49328</v>
          </cell>
          <cell r="AB412">
            <v>65684</v>
          </cell>
          <cell r="AC412">
            <v>82040</v>
          </cell>
          <cell r="AD412">
            <v>98396</v>
          </cell>
          <cell r="AE412">
            <v>115296</v>
          </cell>
          <cell r="AF412">
            <v>130060</v>
          </cell>
          <cell r="AG412">
            <v>153244</v>
          </cell>
          <cell r="AH412">
            <v>172218</v>
          </cell>
          <cell r="AI412">
            <v>191192</v>
          </cell>
          <cell r="AJ412">
            <v>205953</v>
          </cell>
          <cell r="AK412">
            <v>332175</v>
          </cell>
          <cell r="AM412">
            <v>13726</v>
          </cell>
          <cell r="AN412">
            <v>13726</v>
          </cell>
          <cell r="AO412">
            <v>13726</v>
          </cell>
          <cell r="AP412">
            <v>13726</v>
          </cell>
          <cell r="AQ412">
            <v>13726</v>
          </cell>
          <cell r="AR412">
            <v>13726</v>
          </cell>
          <cell r="AS412">
            <v>13726</v>
          </cell>
          <cell r="AT412">
            <v>13726</v>
          </cell>
          <cell r="AU412">
            <v>68560</v>
          </cell>
          <cell r="AV412">
            <v>18263</v>
          </cell>
          <cell r="AW412">
            <v>18263</v>
          </cell>
          <cell r="AX412">
            <v>18266</v>
          </cell>
          <cell r="AY412">
            <v>16616</v>
          </cell>
          <cell r="AZ412">
            <v>16356</v>
          </cell>
          <cell r="BA412">
            <v>16356</v>
          </cell>
          <cell r="BB412">
            <v>16356</v>
          </cell>
          <cell r="BC412">
            <v>16356</v>
          </cell>
          <cell r="BD412">
            <v>16356</v>
          </cell>
          <cell r="BE412">
            <v>16900</v>
          </cell>
          <cell r="BF412">
            <v>14764</v>
          </cell>
          <cell r="BG412">
            <v>23184</v>
          </cell>
          <cell r="BH412">
            <v>18974</v>
          </cell>
          <cell r="BI412">
            <v>18974</v>
          </cell>
          <cell r="BJ412">
            <v>14761</v>
          </cell>
          <cell r="BK412">
            <v>332175</v>
          </cell>
        </row>
        <row r="413">
          <cell r="L413" t="str">
            <v>8111121.803903</v>
          </cell>
          <cell r="M413">
            <v>11168</v>
          </cell>
          <cell r="N413">
            <v>15593</v>
          </cell>
          <cell r="O413">
            <v>27024</v>
          </cell>
          <cell r="P413">
            <v>50034</v>
          </cell>
          <cell r="Q413">
            <v>57328</v>
          </cell>
          <cell r="R413">
            <v>60561</v>
          </cell>
          <cell r="S413">
            <v>57011</v>
          </cell>
          <cell r="T413">
            <v>63956</v>
          </cell>
          <cell r="U413">
            <v>71407</v>
          </cell>
          <cell r="V413">
            <v>78325</v>
          </cell>
          <cell r="W413">
            <v>87578</v>
          </cell>
          <cell r="X413">
            <v>91659</v>
          </cell>
          <cell r="Y413">
            <v>4255.5</v>
          </cell>
          <cell r="Z413">
            <v>14399.5</v>
          </cell>
          <cell r="AA413">
            <v>20829.5</v>
          </cell>
          <cell r="AB413">
            <v>29037.5</v>
          </cell>
          <cell r="AC413">
            <v>75218.5</v>
          </cell>
          <cell r="AD413">
            <v>49471.5</v>
          </cell>
          <cell r="AE413">
            <v>47326.5</v>
          </cell>
          <cell r="AF413">
            <v>54268.5</v>
          </cell>
          <cell r="AG413">
            <v>62509.5</v>
          </cell>
          <cell r="AH413">
            <v>71311.5</v>
          </cell>
          <cell r="AI413">
            <v>70703.5</v>
          </cell>
          <cell r="AJ413">
            <v>75584.5</v>
          </cell>
          <cell r="AK413">
            <v>4704</v>
          </cell>
          <cell r="AM413">
            <v>11168</v>
          </cell>
          <cell r="AN413">
            <v>4425</v>
          </cell>
          <cell r="AO413">
            <v>11431</v>
          </cell>
          <cell r="AP413">
            <v>23010</v>
          </cell>
          <cell r="AQ413">
            <v>7294</v>
          </cell>
          <cell r="AR413">
            <v>3233</v>
          </cell>
          <cell r="AS413">
            <v>-3550</v>
          </cell>
          <cell r="AT413">
            <v>6945</v>
          </cell>
          <cell r="AU413">
            <v>7451</v>
          </cell>
          <cell r="AV413">
            <v>6918</v>
          </cell>
          <cell r="AW413">
            <v>9253</v>
          </cell>
          <cell r="AX413">
            <v>4081</v>
          </cell>
          <cell r="AY413">
            <v>4255.5</v>
          </cell>
          <cell r="AZ413">
            <v>10144</v>
          </cell>
          <cell r="BA413">
            <v>6430</v>
          </cell>
          <cell r="BB413">
            <v>8208</v>
          </cell>
          <cell r="BC413">
            <v>46181</v>
          </cell>
          <cell r="BD413">
            <v>-25747</v>
          </cell>
          <cell r="BE413">
            <v>-2145</v>
          </cell>
          <cell r="BF413">
            <v>6942</v>
          </cell>
          <cell r="BG413">
            <v>8241</v>
          </cell>
          <cell r="BH413">
            <v>8802</v>
          </cell>
          <cell r="BI413">
            <v>-608</v>
          </cell>
          <cell r="BJ413">
            <v>4881</v>
          </cell>
          <cell r="BK413">
            <v>4704</v>
          </cell>
        </row>
        <row r="414">
          <cell r="L414" t="str">
            <v>8111121.803904</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L415" t="str">
            <v>8111121.803905</v>
          </cell>
          <cell r="M415">
            <v>44700</v>
          </cell>
          <cell r="N415">
            <v>89400</v>
          </cell>
          <cell r="O415">
            <v>134100</v>
          </cell>
          <cell r="P415">
            <v>175500</v>
          </cell>
          <cell r="Q415">
            <v>216900</v>
          </cell>
          <cell r="R415">
            <v>259290</v>
          </cell>
          <cell r="S415">
            <v>300690</v>
          </cell>
          <cell r="T415">
            <v>342090</v>
          </cell>
          <cell r="U415">
            <v>383490</v>
          </cell>
          <cell r="V415">
            <v>424890</v>
          </cell>
          <cell r="W415">
            <v>466290</v>
          </cell>
          <cell r="X415">
            <v>507690</v>
          </cell>
          <cell r="Y415">
            <v>41400</v>
          </cell>
          <cell r="Z415">
            <v>82800</v>
          </cell>
          <cell r="AA415">
            <v>124200</v>
          </cell>
          <cell r="AB415">
            <v>165600</v>
          </cell>
          <cell r="AC415">
            <v>207000</v>
          </cell>
          <cell r="AD415">
            <v>264240</v>
          </cell>
          <cell r="AE415">
            <v>312240</v>
          </cell>
          <cell r="AF415">
            <v>359840</v>
          </cell>
          <cell r="AG415">
            <v>403940</v>
          </cell>
          <cell r="AH415">
            <v>448040</v>
          </cell>
          <cell r="AI415">
            <v>499698</v>
          </cell>
          <cell r="AJ415">
            <v>547098</v>
          </cell>
          <cell r="AK415">
            <v>47400</v>
          </cell>
          <cell r="AM415">
            <v>44700</v>
          </cell>
          <cell r="AN415">
            <v>44700</v>
          </cell>
          <cell r="AO415">
            <v>44700</v>
          </cell>
          <cell r="AP415">
            <v>41400</v>
          </cell>
          <cell r="AQ415">
            <v>41400</v>
          </cell>
          <cell r="AR415">
            <v>42390</v>
          </cell>
          <cell r="AS415">
            <v>41400</v>
          </cell>
          <cell r="AT415">
            <v>41400</v>
          </cell>
          <cell r="AU415">
            <v>41400</v>
          </cell>
          <cell r="AV415">
            <v>41400</v>
          </cell>
          <cell r="AW415">
            <v>41400</v>
          </cell>
          <cell r="AX415">
            <v>41400</v>
          </cell>
          <cell r="AY415">
            <v>41400</v>
          </cell>
          <cell r="AZ415">
            <v>41400</v>
          </cell>
          <cell r="BA415">
            <v>41400</v>
          </cell>
          <cell r="BB415">
            <v>41400</v>
          </cell>
          <cell r="BC415">
            <v>41400</v>
          </cell>
          <cell r="BD415">
            <v>57240</v>
          </cell>
          <cell r="BE415">
            <v>48000</v>
          </cell>
          <cell r="BF415">
            <v>47600</v>
          </cell>
          <cell r="BG415">
            <v>44100</v>
          </cell>
          <cell r="BH415">
            <v>44100</v>
          </cell>
          <cell r="BI415">
            <v>51658</v>
          </cell>
          <cell r="BJ415">
            <v>47400</v>
          </cell>
          <cell r="BK415">
            <v>47400</v>
          </cell>
        </row>
        <row r="416">
          <cell r="L416" t="str">
            <v>8111121.803906</v>
          </cell>
          <cell r="M416">
            <v>0</v>
          </cell>
          <cell r="N416">
            <v>0</v>
          </cell>
          <cell r="O416">
            <v>1992</v>
          </cell>
          <cell r="P416">
            <v>3212</v>
          </cell>
          <cell r="Q416">
            <v>4577</v>
          </cell>
          <cell r="R416">
            <v>4082</v>
          </cell>
          <cell r="S416">
            <v>4082</v>
          </cell>
          <cell r="T416">
            <v>4082</v>
          </cell>
          <cell r="U416">
            <v>2522</v>
          </cell>
          <cell r="V416">
            <v>7861</v>
          </cell>
          <cell r="W416">
            <v>7861</v>
          </cell>
          <cell r="X416">
            <v>4077</v>
          </cell>
          <cell r="Y416">
            <v>0</v>
          </cell>
          <cell r="Z416">
            <v>753</v>
          </cell>
          <cell r="AA416">
            <v>923</v>
          </cell>
          <cell r="AB416">
            <v>923</v>
          </cell>
          <cell r="AC416">
            <v>923</v>
          </cell>
          <cell r="AD416">
            <v>923</v>
          </cell>
          <cell r="AE416">
            <v>923</v>
          </cell>
          <cell r="AF416">
            <v>923</v>
          </cell>
          <cell r="AG416">
            <v>4530</v>
          </cell>
          <cell r="AH416">
            <v>5336</v>
          </cell>
          <cell r="AI416">
            <v>2172</v>
          </cell>
          <cell r="AJ416">
            <v>12639</v>
          </cell>
          <cell r="AK416">
            <v>20359</v>
          </cell>
          <cell r="AM416">
            <v>0</v>
          </cell>
          <cell r="AN416">
            <v>0</v>
          </cell>
          <cell r="AO416">
            <v>1992</v>
          </cell>
          <cell r="AP416">
            <v>1220</v>
          </cell>
          <cell r="AQ416">
            <v>1365</v>
          </cell>
          <cell r="AR416">
            <v>-495</v>
          </cell>
          <cell r="AS416">
            <v>0</v>
          </cell>
          <cell r="AT416">
            <v>0</v>
          </cell>
          <cell r="AU416">
            <v>-1560</v>
          </cell>
          <cell r="AV416">
            <v>5339</v>
          </cell>
          <cell r="AW416">
            <v>0</v>
          </cell>
          <cell r="AX416">
            <v>-3784</v>
          </cell>
          <cell r="AY416">
            <v>0</v>
          </cell>
          <cell r="AZ416">
            <v>753</v>
          </cell>
          <cell r="BA416">
            <v>170</v>
          </cell>
          <cell r="BB416">
            <v>0</v>
          </cell>
          <cell r="BC416">
            <v>0</v>
          </cell>
          <cell r="BD416">
            <v>0</v>
          </cell>
          <cell r="BE416">
            <v>0</v>
          </cell>
          <cell r="BF416">
            <v>0</v>
          </cell>
          <cell r="BG416">
            <v>3607</v>
          </cell>
          <cell r="BH416">
            <v>806</v>
          </cell>
          <cell r="BI416">
            <v>-3164</v>
          </cell>
          <cell r="BJ416">
            <v>10467</v>
          </cell>
          <cell r="BK416">
            <v>20359</v>
          </cell>
        </row>
        <row r="417">
          <cell r="L417" t="str">
            <v>8111121.803907</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L418" t="str">
            <v>8111121.804201</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12000</v>
          </cell>
          <cell r="AH418">
            <v>12000</v>
          </cell>
          <cell r="AI418">
            <v>12000</v>
          </cell>
          <cell r="AJ418">
            <v>12000</v>
          </cell>
          <cell r="AK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12000</v>
          </cell>
          <cell r="BH418">
            <v>0</v>
          </cell>
          <cell r="BI418">
            <v>0</v>
          </cell>
          <cell r="BJ418">
            <v>0</v>
          </cell>
          <cell r="BK418">
            <v>0</v>
          </cell>
        </row>
        <row r="419">
          <cell r="L419" t="str">
            <v>8111121.804301</v>
          </cell>
          <cell r="M419">
            <v>0</v>
          </cell>
          <cell r="N419">
            <v>0</v>
          </cell>
          <cell r="O419">
            <v>0</v>
          </cell>
          <cell r="P419">
            <v>0</v>
          </cell>
          <cell r="Q419">
            <v>0</v>
          </cell>
          <cell r="R419">
            <v>12000</v>
          </cell>
          <cell r="S419">
            <v>55100</v>
          </cell>
          <cell r="T419">
            <v>55100</v>
          </cell>
          <cell r="U419">
            <v>55100</v>
          </cell>
          <cell r="V419">
            <v>55100</v>
          </cell>
          <cell r="W419">
            <v>55100</v>
          </cell>
          <cell r="X419">
            <v>55100</v>
          </cell>
          <cell r="Y419">
            <v>0</v>
          </cell>
          <cell r="Z419">
            <v>0</v>
          </cell>
          <cell r="AA419">
            <v>0</v>
          </cell>
          <cell r="AB419">
            <v>0</v>
          </cell>
          <cell r="AC419">
            <v>161000</v>
          </cell>
          <cell r="AD419">
            <v>296876</v>
          </cell>
          <cell r="AE419">
            <v>293802</v>
          </cell>
          <cell r="AF419">
            <v>293802</v>
          </cell>
          <cell r="AG419">
            <v>293802</v>
          </cell>
          <cell r="AH419">
            <v>293802</v>
          </cell>
          <cell r="AI419">
            <v>293802</v>
          </cell>
          <cell r="AJ419">
            <v>293802</v>
          </cell>
          <cell r="AK419">
            <v>0</v>
          </cell>
          <cell r="AM419">
            <v>0</v>
          </cell>
          <cell r="AN419">
            <v>0</v>
          </cell>
          <cell r="AO419">
            <v>0</v>
          </cell>
          <cell r="AP419">
            <v>0</v>
          </cell>
          <cell r="AQ419">
            <v>0</v>
          </cell>
          <cell r="AR419">
            <v>12000</v>
          </cell>
          <cell r="AS419">
            <v>43100</v>
          </cell>
          <cell r="AT419">
            <v>0</v>
          </cell>
          <cell r="AU419">
            <v>0</v>
          </cell>
          <cell r="AV419">
            <v>0</v>
          </cell>
          <cell r="AW419">
            <v>0</v>
          </cell>
          <cell r="AX419">
            <v>0</v>
          </cell>
          <cell r="AY419">
            <v>0</v>
          </cell>
          <cell r="AZ419">
            <v>0</v>
          </cell>
          <cell r="BA419">
            <v>0</v>
          </cell>
          <cell r="BB419">
            <v>0</v>
          </cell>
          <cell r="BC419">
            <v>161000</v>
          </cell>
          <cell r="BD419">
            <v>135876</v>
          </cell>
          <cell r="BE419">
            <v>-3074</v>
          </cell>
          <cell r="BF419">
            <v>0</v>
          </cell>
          <cell r="BG419">
            <v>0</v>
          </cell>
          <cell r="BH419">
            <v>0</v>
          </cell>
          <cell r="BI419">
            <v>0</v>
          </cell>
          <cell r="BJ419">
            <v>0</v>
          </cell>
          <cell r="BK419">
            <v>0</v>
          </cell>
        </row>
        <row r="420">
          <cell r="L420" t="str">
            <v>8111121.805101</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L421" t="str">
            <v>8111121.805101.ACC</v>
          </cell>
          <cell r="M421">
            <v>3350</v>
          </cell>
          <cell r="N421">
            <v>8075</v>
          </cell>
          <cell r="O421">
            <v>15950</v>
          </cell>
          <cell r="P421">
            <v>15950</v>
          </cell>
          <cell r="Q421">
            <v>18050</v>
          </cell>
          <cell r="R421">
            <v>18050</v>
          </cell>
          <cell r="S421">
            <v>19825</v>
          </cell>
          <cell r="T421">
            <v>19825</v>
          </cell>
          <cell r="U421">
            <v>19825</v>
          </cell>
          <cell r="V421">
            <v>19825</v>
          </cell>
          <cell r="W421">
            <v>19825</v>
          </cell>
          <cell r="X421">
            <v>26925</v>
          </cell>
          <cell r="Y421">
            <v>0</v>
          </cell>
          <cell r="Z421">
            <v>0</v>
          </cell>
          <cell r="AA421">
            <v>0</v>
          </cell>
          <cell r="AB421">
            <v>0</v>
          </cell>
          <cell r="AC421">
            <v>0</v>
          </cell>
          <cell r="AD421">
            <v>0</v>
          </cell>
          <cell r="AE421">
            <v>0</v>
          </cell>
          <cell r="AF421">
            <v>0</v>
          </cell>
          <cell r="AG421">
            <v>0</v>
          </cell>
          <cell r="AH421">
            <v>0</v>
          </cell>
          <cell r="AI421">
            <v>0</v>
          </cell>
          <cell r="AJ421">
            <v>5025</v>
          </cell>
          <cell r="AK421">
            <v>6700</v>
          </cell>
          <cell r="AM421">
            <v>3350</v>
          </cell>
          <cell r="AN421">
            <v>4725</v>
          </cell>
          <cell r="AO421">
            <v>7875</v>
          </cell>
          <cell r="AP421">
            <v>0</v>
          </cell>
          <cell r="AQ421">
            <v>2100</v>
          </cell>
          <cell r="AR421">
            <v>0</v>
          </cell>
          <cell r="AS421">
            <v>1775</v>
          </cell>
          <cell r="AT421">
            <v>0</v>
          </cell>
          <cell r="AU421">
            <v>0</v>
          </cell>
          <cell r="AV421">
            <v>0</v>
          </cell>
          <cell r="AW421">
            <v>0</v>
          </cell>
          <cell r="AX421">
            <v>7100</v>
          </cell>
          <cell r="AY421">
            <v>0</v>
          </cell>
          <cell r="AZ421">
            <v>0</v>
          </cell>
          <cell r="BA421">
            <v>0</v>
          </cell>
          <cell r="BB421">
            <v>0</v>
          </cell>
          <cell r="BC421">
            <v>0</v>
          </cell>
          <cell r="BD421">
            <v>0</v>
          </cell>
          <cell r="BE421">
            <v>0</v>
          </cell>
          <cell r="BF421">
            <v>0</v>
          </cell>
          <cell r="BG421">
            <v>0</v>
          </cell>
          <cell r="BH421">
            <v>0</v>
          </cell>
          <cell r="BI421">
            <v>0</v>
          </cell>
          <cell r="BJ421">
            <v>5025</v>
          </cell>
          <cell r="BK421">
            <v>6700</v>
          </cell>
        </row>
        <row r="422">
          <cell r="L422" t="str">
            <v>8111121.805101.AIR</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7290</v>
          </cell>
          <cell r="AH422">
            <v>7290</v>
          </cell>
          <cell r="AI422">
            <v>7290</v>
          </cell>
          <cell r="AJ422">
            <v>7290</v>
          </cell>
          <cell r="AK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7290</v>
          </cell>
          <cell r="BH422">
            <v>0</v>
          </cell>
          <cell r="BI422">
            <v>0</v>
          </cell>
          <cell r="BJ422">
            <v>0</v>
          </cell>
          <cell r="BK422">
            <v>0</v>
          </cell>
        </row>
        <row r="423">
          <cell r="L423" t="str">
            <v>8111121.805101.CAR</v>
          </cell>
          <cell r="M423">
            <v>1130</v>
          </cell>
          <cell r="N423">
            <v>1330</v>
          </cell>
          <cell r="O423">
            <v>2615</v>
          </cell>
          <cell r="P423">
            <v>2615</v>
          </cell>
          <cell r="Q423">
            <v>3065</v>
          </cell>
          <cell r="R423">
            <v>3065</v>
          </cell>
          <cell r="S423">
            <v>3645</v>
          </cell>
          <cell r="T423">
            <v>3645</v>
          </cell>
          <cell r="U423">
            <v>4245</v>
          </cell>
          <cell r="V423">
            <v>4245</v>
          </cell>
          <cell r="W423">
            <v>4245</v>
          </cell>
          <cell r="X423">
            <v>11245</v>
          </cell>
          <cell r="Y423">
            <v>0</v>
          </cell>
          <cell r="Z423">
            <v>0</v>
          </cell>
          <cell r="AA423">
            <v>0</v>
          </cell>
          <cell r="AB423">
            <v>0</v>
          </cell>
          <cell r="AC423">
            <v>0</v>
          </cell>
          <cell r="AD423">
            <v>0</v>
          </cell>
          <cell r="AE423">
            <v>0</v>
          </cell>
          <cell r="AF423">
            <v>0</v>
          </cell>
          <cell r="AG423">
            <v>0</v>
          </cell>
          <cell r="AH423">
            <v>9000</v>
          </cell>
          <cell r="AI423">
            <v>9000</v>
          </cell>
          <cell r="AJ423">
            <v>10000</v>
          </cell>
          <cell r="AK423">
            <v>1330</v>
          </cell>
          <cell r="AM423">
            <v>1130</v>
          </cell>
          <cell r="AN423">
            <v>200</v>
          </cell>
          <cell r="AO423">
            <v>1285</v>
          </cell>
          <cell r="AP423">
            <v>0</v>
          </cell>
          <cell r="AQ423">
            <v>450</v>
          </cell>
          <cell r="AR423">
            <v>0</v>
          </cell>
          <cell r="AS423">
            <v>580</v>
          </cell>
          <cell r="AT423">
            <v>0</v>
          </cell>
          <cell r="AU423">
            <v>600</v>
          </cell>
          <cell r="AV423">
            <v>0</v>
          </cell>
          <cell r="AW423">
            <v>0</v>
          </cell>
          <cell r="AX423">
            <v>7000</v>
          </cell>
          <cell r="AY423">
            <v>0</v>
          </cell>
          <cell r="AZ423">
            <v>0</v>
          </cell>
          <cell r="BA423">
            <v>0</v>
          </cell>
          <cell r="BB423">
            <v>0</v>
          </cell>
          <cell r="BC423">
            <v>0</v>
          </cell>
          <cell r="BD423">
            <v>0</v>
          </cell>
          <cell r="BE423">
            <v>0</v>
          </cell>
          <cell r="BF423">
            <v>0</v>
          </cell>
          <cell r="BG423">
            <v>0</v>
          </cell>
          <cell r="BH423">
            <v>9000</v>
          </cell>
          <cell r="BI423">
            <v>0</v>
          </cell>
          <cell r="BJ423">
            <v>1000</v>
          </cell>
          <cell r="BK423">
            <v>1330</v>
          </cell>
        </row>
        <row r="424">
          <cell r="L424" t="str">
            <v>8111121.805101.OTH</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row>
        <row r="425">
          <cell r="L425" t="str">
            <v>8111121.816001.MOTOR</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row>
        <row r="426">
          <cell r="L426" t="str">
            <v>8111121.805102</v>
          </cell>
          <cell r="M426">
            <v>0</v>
          </cell>
          <cell r="N426">
            <v>0</v>
          </cell>
          <cell r="O426">
            <v>0</v>
          </cell>
          <cell r="P426">
            <v>0</v>
          </cell>
          <cell r="Q426">
            <v>0</v>
          </cell>
          <cell r="R426">
            <v>46200</v>
          </cell>
          <cell r="S426">
            <v>65350</v>
          </cell>
          <cell r="T426">
            <v>65350</v>
          </cell>
          <cell r="U426">
            <v>111170</v>
          </cell>
          <cell r="V426">
            <v>122570</v>
          </cell>
          <cell r="W426">
            <v>134920</v>
          </cell>
          <cell r="X426">
            <v>147820</v>
          </cell>
          <cell r="Y426">
            <v>0</v>
          </cell>
          <cell r="Z426">
            <v>2400</v>
          </cell>
          <cell r="AA426">
            <v>2400</v>
          </cell>
          <cell r="AB426">
            <v>2400</v>
          </cell>
          <cell r="AC426">
            <v>36000</v>
          </cell>
          <cell r="AD426">
            <v>80800</v>
          </cell>
          <cell r="AE426">
            <v>117990</v>
          </cell>
          <cell r="AF426">
            <v>117990</v>
          </cell>
          <cell r="AG426">
            <v>170096</v>
          </cell>
          <cell r="AH426">
            <v>198026</v>
          </cell>
          <cell r="AI426">
            <v>247352.3</v>
          </cell>
          <cell r="AJ426">
            <v>247352.3</v>
          </cell>
          <cell r="AK426">
            <v>0</v>
          </cell>
          <cell r="AM426">
            <v>0</v>
          </cell>
          <cell r="AN426">
            <v>0</v>
          </cell>
          <cell r="AO426">
            <v>0</v>
          </cell>
          <cell r="AP426">
            <v>0</v>
          </cell>
          <cell r="AQ426">
            <v>0</v>
          </cell>
          <cell r="AR426">
            <v>46200</v>
          </cell>
          <cell r="AS426">
            <v>19150</v>
          </cell>
          <cell r="AT426">
            <v>0</v>
          </cell>
          <cell r="AU426">
            <v>45820</v>
          </cell>
          <cell r="AV426">
            <v>11400</v>
          </cell>
          <cell r="AW426">
            <v>12350</v>
          </cell>
          <cell r="AX426">
            <v>12900</v>
          </cell>
          <cell r="AY426">
            <v>0</v>
          </cell>
          <cell r="AZ426">
            <v>2400</v>
          </cell>
          <cell r="BA426">
            <v>0</v>
          </cell>
          <cell r="BB426">
            <v>0</v>
          </cell>
          <cell r="BC426">
            <v>33600</v>
          </cell>
          <cell r="BD426">
            <v>44800</v>
          </cell>
          <cell r="BE426">
            <v>37190</v>
          </cell>
          <cell r="BF426">
            <v>0</v>
          </cell>
          <cell r="BG426">
            <v>52106</v>
          </cell>
          <cell r="BH426">
            <v>27930</v>
          </cell>
          <cell r="BI426">
            <v>49326.299999999988</v>
          </cell>
          <cell r="BJ426">
            <v>0</v>
          </cell>
          <cell r="BK426">
            <v>0</v>
          </cell>
        </row>
        <row r="427">
          <cell r="L427" t="str">
            <v>8111121.805201</v>
          </cell>
          <cell r="M427">
            <v>0</v>
          </cell>
          <cell r="N427">
            <v>0</v>
          </cell>
          <cell r="O427">
            <v>525</v>
          </cell>
          <cell r="P427">
            <v>2300</v>
          </cell>
          <cell r="Q427">
            <v>4375</v>
          </cell>
          <cell r="R427">
            <v>7800</v>
          </cell>
          <cell r="S427">
            <v>7800</v>
          </cell>
          <cell r="T427">
            <v>9050</v>
          </cell>
          <cell r="U427">
            <v>49575</v>
          </cell>
          <cell r="V427">
            <v>49575</v>
          </cell>
          <cell r="W427">
            <v>52125</v>
          </cell>
          <cell r="X427">
            <v>52125</v>
          </cell>
          <cell r="Y427">
            <v>0</v>
          </cell>
          <cell r="Z427">
            <v>0</v>
          </cell>
          <cell r="AA427">
            <v>1570</v>
          </cell>
          <cell r="AB427">
            <v>1570</v>
          </cell>
          <cell r="AC427">
            <v>1570</v>
          </cell>
          <cell r="AD427">
            <v>1570</v>
          </cell>
          <cell r="AE427">
            <v>1570</v>
          </cell>
          <cell r="AF427">
            <v>1570</v>
          </cell>
          <cell r="AG427">
            <v>1570</v>
          </cell>
          <cell r="AH427">
            <v>1570</v>
          </cell>
          <cell r="AI427">
            <v>3850</v>
          </cell>
          <cell r="AJ427">
            <v>4880</v>
          </cell>
          <cell r="AK427">
            <v>0</v>
          </cell>
          <cell r="AM427">
            <v>0</v>
          </cell>
          <cell r="AN427">
            <v>0</v>
          </cell>
          <cell r="AO427">
            <v>525</v>
          </cell>
          <cell r="AP427">
            <v>1775</v>
          </cell>
          <cell r="AQ427">
            <v>2075</v>
          </cell>
          <cell r="AR427">
            <v>3425</v>
          </cell>
          <cell r="AS427">
            <v>0</v>
          </cell>
          <cell r="AT427">
            <v>1250</v>
          </cell>
          <cell r="AU427">
            <v>40525</v>
          </cell>
          <cell r="AV427">
            <v>0</v>
          </cell>
          <cell r="AW427">
            <v>2550</v>
          </cell>
          <cell r="AX427">
            <v>0</v>
          </cell>
          <cell r="AY427">
            <v>0</v>
          </cell>
          <cell r="AZ427">
            <v>0</v>
          </cell>
          <cell r="BA427">
            <v>1570</v>
          </cell>
          <cell r="BB427">
            <v>0</v>
          </cell>
          <cell r="BC427">
            <v>0</v>
          </cell>
          <cell r="BD427">
            <v>0</v>
          </cell>
          <cell r="BE427">
            <v>0</v>
          </cell>
          <cell r="BF427">
            <v>0</v>
          </cell>
          <cell r="BG427">
            <v>0</v>
          </cell>
          <cell r="BH427">
            <v>0</v>
          </cell>
          <cell r="BI427">
            <v>2280</v>
          </cell>
          <cell r="BJ427">
            <v>1030</v>
          </cell>
          <cell r="BK427">
            <v>0</v>
          </cell>
        </row>
        <row r="428">
          <cell r="L428" t="str">
            <v>8111121.805301</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L429" t="str">
            <v>8111121.806101.ACC</v>
          </cell>
          <cell r="M429">
            <v>0</v>
          </cell>
          <cell r="N429">
            <v>0</v>
          </cell>
          <cell r="O429">
            <v>0</v>
          </cell>
          <cell r="P429">
            <v>0</v>
          </cell>
          <cell r="Q429">
            <v>13440</v>
          </cell>
          <cell r="R429">
            <v>13440</v>
          </cell>
          <cell r="S429">
            <v>13440</v>
          </cell>
          <cell r="T429">
            <v>13440</v>
          </cell>
          <cell r="U429">
            <v>13440</v>
          </cell>
          <cell r="V429">
            <v>13440</v>
          </cell>
          <cell r="W429">
            <v>13440</v>
          </cell>
          <cell r="X429">
            <v>13440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M429">
            <v>0</v>
          </cell>
          <cell r="AN429">
            <v>0</v>
          </cell>
          <cell r="AO429">
            <v>0</v>
          </cell>
          <cell r="AP429">
            <v>0</v>
          </cell>
          <cell r="AQ429">
            <v>13440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L430" t="str">
            <v>8111121.806101.AIR</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L431" t="str">
            <v>8111121.806101.CAR</v>
          </cell>
          <cell r="M431">
            <v>0</v>
          </cell>
          <cell r="N431">
            <v>0</v>
          </cell>
          <cell r="O431">
            <v>0</v>
          </cell>
          <cell r="P431">
            <v>0</v>
          </cell>
          <cell r="Q431">
            <v>7960</v>
          </cell>
          <cell r="R431">
            <v>7960</v>
          </cell>
          <cell r="S431">
            <v>7960</v>
          </cell>
          <cell r="T431">
            <v>7960</v>
          </cell>
          <cell r="U431">
            <v>7960</v>
          </cell>
          <cell r="V431">
            <v>7960</v>
          </cell>
          <cell r="W431">
            <v>7960</v>
          </cell>
          <cell r="X431">
            <v>7960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M431">
            <v>0</v>
          </cell>
          <cell r="AN431">
            <v>0</v>
          </cell>
          <cell r="AO431">
            <v>0</v>
          </cell>
          <cell r="AP431">
            <v>0</v>
          </cell>
          <cell r="AQ431">
            <v>7960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L432" t="str">
            <v>8111121.806101.OTH</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L433" t="str">
            <v>8111121.808401.OTHER</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149667.20000000001</v>
          </cell>
          <cell r="AI433">
            <v>149667.20000000001</v>
          </cell>
          <cell r="AJ433">
            <v>149667.20000000001</v>
          </cell>
          <cell r="AK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149667.20000000001</v>
          </cell>
          <cell r="BI433">
            <v>0</v>
          </cell>
          <cell r="BJ433">
            <v>0</v>
          </cell>
          <cell r="BK433">
            <v>0</v>
          </cell>
        </row>
        <row r="434">
          <cell r="L434" t="str">
            <v>8111121.809902</v>
          </cell>
          <cell r="M434">
            <v>3350</v>
          </cell>
          <cell r="N434">
            <v>100457</v>
          </cell>
          <cell r="O434">
            <v>100457</v>
          </cell>
          <cell r="P434">
            <v>119097</v>
          </cell>
          <cell r="Q434">
            <v>119097</v>
          </cell>
          <cell r="R434">
            <v>121847</v>
          </cell>
          <cell r="S434">
            <v>121847</v>
          </cell>
          <cell r="T434">
            <v>121847</v>
          </cell>
          <cell r="U434">
            <v>121847</v>
          </cell>
          <cell r="V434">
            <v>121847</v>
          </cell>
          <cell r="W434">
            <v>156947</v>
          </cell>
          <cell r="X434">
            <v>215997</v>
          </cell>
          <cell r="Y434">
            <v>4550</v>
          </cell>
          <cell r="Z434">
            <v>27475</v>
          </cell>
          <cell r="AA434">
            <v>32875</v>
          </cell>
          <cell r="AB434">
            <v>32875</v>
          </cell>
          <cell r="AC434">
            <v>32875</v>
          </cell>
          <cell r="AD434">
            <v>32875</v>
          </cell>
          <cell r="AE434">
            <v>36375</v>
          </cell>
          <cell r="AF434">
            <v>36375</v>
          </cell>
          <cell r="AG434">
            <v>36375</v>
          </cell>
          <cell r="AH434">
            <v>36375</v>
          </cell>
          <cell r="AI434">
            <v>36375</v>
          </cell>
          <cell r="AJ434">
            <v>48875</v>
          </cell>
          <cell r="AK434">
            <v>0</v>
          </cell>
          <cell r="AM434">
            <v>3350</v>
          </cell>
          <cell r="AN434">
            <v>97107</v>
          </cell>
          <cell r="AO434">
            <v>0</v>
          </cell>
          <cell r="AP434">
            <v>18640</v>
          </cell>
          <cell r="AQ434">
            <v>0</v>
          </cell>
          <cell r="AR434">
            <v>2750</v>
          </cell>
          <cell r="AS434">
            <v>0</v>
          </cell>
          <cell r="AT434">
            <v>0</v>
          </cell>
          <cell r="AU434">
            <v>0</v>
          </cell>
          <cell r="AV434">
            <v>0</v>
          </cell>
          <cell r="AW434">
            <v>35100</v>
          </cell>
          <cell r="AX434">
            <v>59050</v>
          </cell>
          <cell r="AY434">
            <v>4550</v>
          </cell>
          <cell r="AZ434">
            <v>22925</v>
          </cell>
          <cell r="BA434">
            <v>5400</v>
          </cell>
          <cell r="BB434">
            <v>0</v>
          </cell>
          <cell r="BC434">
            <v>0</v>
          </cell>
          <cell r="BD434">
            <v>0</v>
          </cell>
          <cell r="BE434">
            <v>3500</v>
          </cell>
          <cell r="BF434">
            <v>0</v>
          </cell>
          <cell r="BG434">
            <v>0</v>
          </cell>
          <cell r="BH434">
            <v>0</v>
          </cell>
          <cell r="BI434">
            <v>0</v>
          </cell>
          <cell r="BJ434">
            <v>12500</v>
          </cell>
          <cell r="BK434">
            <v>0</v>
          </cell>
        </row>
        <row r="435">
          <cell r="L435" t="str">
            <v>8111121.814201.ELECT</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L436" t="str">
            <v>8111121.814201.OTHER</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L437" t="str">
            <v>8111121.814201.CHEM</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293628.59000000003</v>
          </cell>
          <cell r="AD437">
            <v>293628.59000000003</v>
          </cell>
          <cell r="AE437">
            <v>293628.59000000003</v>
          </cell>
          <cell r="AF437">
            <v>293628.59000000003</v>
          </cell>
          <cell r="AG437">
            <v>293628.59000000003</v>
          </cell>
          <cell r="AH437">
            <v>293628.59000000003</v>
          </cell>
          <cell r="AI437">
            <v>293628.59000000003</v>
          </cell>
          <cell r="AJ437">
            <v>293628.59000000003</v>
          </cell>
          <cell r="AK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293628.59000000003</v>
          </cell>
          <cell r="BD437">
            <v>0</v>
          </cell>
          <cell r="BE437">
            <v>0</v>
          </cell>
          <cell r="BF437">
            <v>0</v>
          </cell>
          <cell r="BG437">
            <v>0</v>
          </cell>
          <cell r="BH437">
            <v>0</v>
          </cell>
          <cell r="BI437">
            <v>0</v>
          </cell>
          <cell r="BJ437">
            <v>0</v>
          </cell>
          <cell r="BK437">
            <v>0</v>
          </cell>
        </row>
        <row r="438">
          <cell r="L438" t="str">
            <v>8111121.814201.DIESL</v>
          </cell>
          <cell r="M438">
            <v>18219.32</v>
          </cell>
          <cell r="N438">
            <v>18219.32</v>
          </cell>
          <cell r="O438">
            <v>1300392.78</v>
          </cell>
          <cell r="P438">
            <v>3959177.99</v>
          </cell>
          <cell r="Q438">
            <v>7968791.6100000003</v>
          </cell>
          <cell r="R438">
            <v>10004771.200000001</v>
          </cell>
          <cell r="S438">
            <v>11712996.18</v>
          </cell>
          <cell r="T438">
            <v>16357574.98</v>
          </cell>
          <cell r="U438">
            <v>22678033.559999999</v>
          </cell>
          <cell r="V438">
            <v>28211756.68</v>
          </cell>
          <cell r="W438">
            <v>30261809.949999999</v>
          </cell>
          <cell r="X438">
            <v>31672817.670000002</v>
          </cell>
          <cell r="Y438">
            <v>1940093.99</v>
          </cell>
          <cell r="Z438">
            <v>6391164.2699999996</v>
          </cell>
          <cell r="AA438">
            <v>12334792.57</v>
          </cell>
          <cell r="AB438">
            <v>18255313.68</v>
          </cell>
          <cell r="AC438">
            <v>25366214.77</v>
          </cell>
          <cell r="AD438">
            <v>34754547.810000002</v>
          </cell>
          <cell r="AE438">
            <v>37347793.060000002</v>
          </cell>
          <cell r="AF438">
            <v>41264283.340000004</v>
          </cell>
          <cell r="AG438">
            <v>47495275.159999996</v>
          </cell>
          <cell r="AH438">
            <v>48898628.869999997</v>
          </cell>
          <cell r="AI438">
            <v>49520568.460000001</v>
          </cell>
          <cell r="AJ438">
            <v>50920325.539999999</v>
          </cell>
          <cell r="AK438">
            <v>744006.91</v>
          </cell>
          <cell r="AM438">
            <v>18219.32</v>
          </cell>
          <cell r="AN438">
            <v>0</v>
          </cell>
          <cell r="AO438">
            <v>1282173.46</v>
          </cell>
          <cell r="AP438">
            <v>2658785.21</v>
          </cell>
          <cell r="AQ438">
            <v>4009613.62</v>
          </cell>
          <cell r="AR438">
            <v>2035979.5900000008</v>
          </cell>
          <cell r="AS438">
            <v>1708224.9799999986</v>
          </cell>
          <cell r="AT438">
            <v>4644578.8000000007</v>
          </cell>
          <cell r="AU438">
            <v>6320458.5799999982</v>
          </cell>
          <cell r="AV438">
            <v>5533723.120000001</v>
          </cell>
          <cell r="AW438">
            <v>2050053.2699999996</v>
          </cell>
          <cell r="AX438">
            <v>1411007.7200000025</v>
          </cell>
          <cell r="AY438">
            <v>1940093.99</v>
          </cell>
          <cell r="AZ438">
            <v>4451070.2799999993</v>
          </cell>
          <cell r="BA438">
            <v>5943628.3000000007</v>
          </cell>
          <cell r="BB438">
            <v>5920521.1099999994</v>
          </cell>
          <cell r="BC438">
            <v>7110901.0899999999</v>
          </cell>
          <cell r="BD438">
            <v>9388333.0400000028</v>
          </cell>
          <cell r="BE438">
            <v>2593245.25</v>
          </cell>
          <cell r="BF438">
            <v>3916490.2800000012</v>
          </cell>
          <cell r="BG438">
            <v>6230991.8199999928</v>
          </cell>
          <cell r="BH438">
            <v>1403353.7100000009</v>
          </cell>
          <cell r="BI438">
            <v>621939.59000000358</v>
          </cell>
          <cell r="BJ438">
            <v>1399757.0799999982</v>
          </cell>
          <cell r="BK438">
            <v>744006.91</v>
          </cell>
        </row>
        <row r="439">
          <cell r="L439" t="str">
            <v>8111121.814201.CONSU</v>
          </cell>
          <cell r="M439">
            <v>0</v>
          </cell>
          <cell r="N439">
            <v>0</v>
          </cell>
          <cell r="O439">
            <v>0</v>
          </cell>
          <cell r="P439">
            <v>0</v>
          </cell>
          <cell r="Q439">
            <v>0</v>
          </cell>
          <cell r="R439">
            <v>46000</v>
          </cell>
          <cell r="S439">
            <v>325787.7</v>
          </cell>
          <cell r="T439">
            <v>325787.7</v>
          </cell>
          <cell r="U439">
            <v>325787.7</v>
          </cell>
          <cell r="V439">
            <v>325787.7</v>
          </cell>
          <cell r="W439">
            <v>425579.7</v>
          </cell>
          <cell r="X439">
            <v>524029.02</v>
          </cell>
          <cell r="Y439">
            <v>0</v>
          </cell>
          <cell r="Z439">
            <v>0</v>
          </cell>
          <cell r="AA439">
            <v>14117.11</v>
          </cell>
          <cell r="AB439">
            <v>14117.11</v>
          </cell>
          <cell r="AC439">
            <v>14117.11</v>
          </cell>
          <cell r="AD439">
            <v>14117.11</v>
          </cell>
          <cell r="AE439">
            <v>356175.21</v>
          </cell>
          <cell r="AF439">
            <v>372675.21</v>
          </cell>
          <cell r="AG439">
            <v>372675.21</v>
          </cell>
          <cell r="AH439">
            <v>372675.21</v>
          </cell>
          <cell r="AI439">
            <v>381425.21</v>
          </cell>
          <cell r="AJ439">
            <v>381425.21</v>
          </cell>
          <cell r="AK439">
            <v>138727.99</v>
          </cell>
          <cell r="AM439">
            <v>0</v>
          </cell>
          <cell r="AN439">
            <v>0</v>
          </cell>
          <cell r="AO439">
            <v>0</v>
          </cell>
          <cell r="AP439">
            <v>0</v>
          </cell>
          <cell r="AQ439">
            <v>0</v>
          </cell>
          <cell r="AR439">
            <v>46000</v>
          </cell>
          <cell r="AS439">
            <v>279787.7</v>
          </cell>
          <cell r="AT439">
            <v>0</v>
          </cell>
          <cell r="AU439">
            <v>0</v>
          </cell>
          <cell r="AV439">
            <v>0</v>
          </cell>
          <cell r="AW439">
            <v>99792</v>
          </cell>
          <cell r="AX439">
            <v>98449.32</v>
          </cell>
          <cell r="AY439">
            <v>0</v>
          </cell>
          <cell r="AZ439">
            <v>0</v>
          </cell>
          <cell r="BA439">
            <v>14117.11</v>
          </cell>
          <cell r="BB439">
            <v>0</v>
          </cell>
          <cell r="BC439">
            <v>0</v>
          </cell>
          <cell r="BD439">
            <v>0</v>
          </cell>
          <cell r="BE439">
            <v>342058.10000000003</v>
          </cell>
          <cell r="BF439">
            <v>16500</v>
          </cell>
          <cell r="BG439">
            <v>0</v>
          </cell>
          <cell r="BH439">
            <v>0</v>
          </cell>
          <cell r="BI439">
            <v>8750</v>
          </cell>
          <cell r="BJ439">
            <v>0</v>
          </cell>
          <cell r="BK439">
            <v>138727.99</v>
          </cell>
        </row>
        <row r="440">
          <cell r="L440" t="str">
            <v>8111121.814601</v>
          </cell>
          <cell r="M440">
            <v>4017.01</v>
          </cell>
          <cell r="N440">
            <v>4150.66</v>
          </cell>
          <cell r="O440">
            <v>5265.69</v>
          </cell>
          <cell r="P440">
            <v>13234.17</v>
          </cell>
          <cell r="Q440">
            <v>29915.75</v>
          </cell>
          <cell r="R440">
            <v>38246.6</v>
          </cell>
          <cell r="S440">
            <v>44688.95</v>
          </cell>
          <cell r="T440">
            <v>50557.89</v>
          </cell>
          <cell r="U440">
            <v>53820.49</v>
          </cell>
          <cell r="V440">
            <v>54920.49</v>
          </cell>
          <cell r="W440">
            <v>55635.49</v>
          </cell>
          <cell r="X440">
            <v>60785.49</v>
          </cell>
          <cell r="Y440">
            <v>2185</v>
          </cell>
          <cell r="Z440">
            <v>10765</v>
          </cell>
          <cell r="AA440">
            <v>30575</v>
          </cell>
          <cell r="AB440">
            <v>145107</v>
          </cell>
          <cell r="AC440">
            <v>146757</v>
          </cell>
          <cell r="AD440">
            <v>158279</v>
          </cell>
          <cell r="AE440">
            <v>446355.5</v>
          </cell>
          <cell r="AF440">
            <v>471549.5</v>
          </cell>
          <cell r="AG440">
            <v>604868.5</v>
          </cell>
          <cell r="AH440">
            <v>615840.5</v>
          </cell>
          <cell r="AI440">
            <v>616940.5</v>
          </cell>
          <cell r="AJ440">
            <v>630778.04</v>
          </cell>
          <cell r="AK440">
            <v>4538.7700000000004</v>
          </cell>
          <cell r="AM440">
            <v>4017.01</v>
          </cell>
          <cell r="AN440">
            <v>133.64999999999964</v>
          </cell>
          <cell r="AO440">
            <v>1115.0299999999997</v>
          </cell>
          <cell r="AP440">
            <v>7968.4800000000005</v>
          </cell>
          <cell r="AQ440">
            <v>16681.580000000002</v>
          </cell>
          <cell r="AR440">
            <v>8330.8499999999985</v>
          </cell>
          <cell r="AS440">
            <v>6442.3499999999985</v>
          </cell>
          <cell r="AT440">
            <v>5868.9400000000023</v>
          </cell>
          <cell r="AU440">
            <v>3262.5999999999985</v>
          </cell>
          <cell r="AV440">
            <v>1100</v>
          </cell>
          <cell r="AW440">
            <v>715</v>
          </cell>
          <cell r="AX440">
            <v>5150</v>
          </cell>
          <cell r="AY440">
            <v>2185</v>
          </cell>
          <cell r="AZ440">
            <v>8580</v>
          </cell>
          <cell r="BA440">
            <v>19810</v>
          </cell>
          <cell r="BB440">
            <v>114532</v>
          </cell>
          <cell r="BC440">
            <v>1650</v>
          </cell>
          <cell r="BD440">
            <v>11522</v>
          </cell>
          <cell r="BE440">
            <v>288076.5</v>
          </cell>
          <cell r="BF440">
            <v>25194</v>
          </cell>
          <cell r="BG440">
            <v>133319</v>
          </cell>
          <cell r="BH440">
            <v>10972</v>
          </cell>
          <cell r="BI440">
            <v>1100</v>
          </cell>
          <cell r="BJ440">
            <v>13837.540000000037</v>
          </cell>
          <cell r="BK440">
            <v>4538.7700000000004</v>
          </cell>
        </row>
        <row r="441">
          <cell r="L441" t="str">
            <v>8111121.820101</v>
          </cell>
          <cell r="M441">
            <v>2170.2800000000002</v>
          </cell>
          <cell r="N441">
            <v>2170.2800000000002</v>
          </cell>
          <cell r="O441">
            <v>2870.28</v>
          </cell>
          <cell r="P441">
            <v>5327.21</v>
          </cell>
          <cell r="Q441">
            <v>5327.21</v>
          </cell>
          <cell r="R441">
            <v>7912.4</v>
          </cell>
          <cell r="S441">
            <v>7297.7</v>
          </cell>
          <cell r="T441">
            <v>7297.7</v>
          </cell>
          <cell r="U441">
            <v>7297.7</v>
          </cell>
          <cell r="V441">
            <v>7297.7</v>
          </cell>
          <cell r="W441">
            <v>7297.7</v>
          </cell>
          <cell r="X441">
            <v>8614.0300000000007</v>
          </cell>
          <cell r="Y441">
            <v>0</v>
          </cell>
          <cell r="Z441">
            <v>2654.87</v>
          </cell>
          <cell r="AA441">
            <v>3976.73</v>
          </cell>
          <cell r="AB441">
            <v>3976.73</v>
          </cell>
          <cell r="AC441">
            <v>5304.16</v>
          </cell>
          <cell r="AD441">
            <v>6631.59</v>
          </cell>
          <cell r="AE441">
            <v>9286.4500000000007</v>
          </cell>
          <cell r="AF441">
            <v>9286.4500000000007</v>
          </cell>
          <cell r="AG441">
            <v>9286.4500000000007</v>
          </cell>
          <cell r="AH441">
            <v>9286.4500000000007</v>
          </cell>
          <cell r="AI441">
            <v>16118.82</v>
          </cell>
          <cell r="AJ441">
            <v>18765.63</v>
          </cell>
          <cell r="AK441">
            <v>0</v>
          </cell>
          <cell r="AM441">
            <v>2170.2800000000002</v>
          </cell>
          <cell r="AN441">
            <v>0</v>
          </cell>
          <cell r="AO441">
            <v>700</v>
          </cell>
          <cell r="AP441">
            <v>2456.9299999999998</v>
          </cell>
          <cell r="AQ441">
            <v>0</v>
          </cell>
          <cell r="AR441">
            <v>2585.1899999999996</v>
          </cell>
          <cell r="AS441">
            <v>-614.69999999999982</v>
          </cell>
          <cell r="AT441">
            <v>0</v>
          </cell>
          <cell r="AU441">
            <v>0</v>
          </cell>
          <cell r="AV441">
            <v>0</v>
          </cell>
          <cell r="AW441">
            <v>0</v>
          </cell>
          <cell r="AX441">
            <v>1316.3300000000008</v>
          </cell>
          <cell r="AY441">
            <v>0</v>
          </cell>
          <cell r="AZ441">
            <v>2654.87</v>
          </cell>
          <cell r="BA441">
            <v>1321.8600000000001</v>
          </cell>
          <cell r="BB441">
            <v>0</v>
          </cell>
          <cell r="BC441">
            <v>1327.4299999999998</v>
          </cell>
          <cell r="BD441">
            <v>1327.4300000000003</v>
          </cell>
          <cell r="BE441">
            <v>2654.8600000000006</v>
          </cell>
          <cell r="BF441">
            <v>0</v>
          </cell>
          <cell r="BG441">
            <v>0</v>
          </cell>
          <cell r="BH441">
            <v>0</v>
          </cell>
          <cell r="BI441">
            <v>6832.369999999999</v>
          </cell>
          <cell r="BJ441">
            <v>2646.8100000000013</v>
          </cell>
          <cell r="BK441">
            <v>0</v>
          </cell>
        </row>
        <row r="442">
          <cell r="L442" t="str">
            <v>8111121.822602</v>
          </cell>
          <cell r="M442">
            <v>0</v>
          </cell>
          <cell r="N442">
            <v>0</v>
          </cell>
          <cell r="O442">
            <v>0</v>
          </cell>
          <cell r="P442">
            <v>100</v>
          </cell>
          <cell r="Q442">
            <v>100</v>
          </cell>
          <cell r="R442">
            <v>100</v>
          </cell>
          <cell r="S442">
            <v>6550</v>
          </cell>
          <cell r="T442">
            <v>25100</v>
          </cell>
          <cell r="U442">
            <v>25100</v>
          </cell>
          <cell r="V442">
            <v>25100</v>
          </cell>
          <cell r="W442">
            <v>25100</v>
          </cell>
          <cell r="X442">
            <v>25150</v>
          </cell>
          <cell r="Y442">
            <v>0</v>
          </cell>
          <cell r="Z442">
            <v>0</v>
          </cell>
          <cell r="AA442">
            <v>0</v>
          </cell>
          <cell r="AB442">
            <v>0</v>
          </cell>
          <cell r="AC442">
            <v>0</v>
          </cell>
          <cell r="AD442">
            <v>6500</v>
          </cell>
          <cell r="AE442">
            <v>10590</v>
          </cell>
          <cell r="AF442">
            <v>17090</v>
          </cell>
          <cell r="AG442">
            <v>20696</v>
          </cell>
          <cell r="AH442">
            <v>20696</v>
          </cell>
          <cell r="AI442">
            <v>28496</v>
          </cell>
          <cell r="AJ442">
            <v>36001</v>
          </cell>
          <cell r="AK442">
            <v>0</v>
          </cell>
          <cell r="AM442">
            <v>0</v>
          </cell>
          <cell r="AN442">
            <v>0</v>
          </cell>
          <cell r="AO442">
            <v>0</v>
          </cell>
          <cell r="AP442">
            <v>100</v>
          </cell>
          <cell r="AQ442">
            <v>0</v>
          </cell>
          <cell r="AR442">
            <v>0</v>
          </cell>
          <cell r="AS442">
            <v>6450</v>
          </cell>
          <cell r="AT442">
            <v>18550</v>
          </cell>
          <cell r="AU442">
            <v>0</v>
          </cell>
          <cell r="AV442">
            <v>0</v>
          </cell>
          <cell r="AW442">
            <v>0</v>
          </cell>
          <cell r="AX442">
            <v>50</v>
          </cell>
          <cell r="AY442">
            <v>0</v>
          </cell>
          <cell r="AZ442">
            <v>0</v>
          </cell>
          <cell r="BA442">
            <v>0</v>
          </cell>
          <cell r="BB442">
            <v>0</v>
          </cell>
          <cell r="BC442">
            <v>0</v>
          </cell>
          <cell r="BD442">
            <v>6500</v>
          </cell>
          <cell r="BE442">
            <v>4090</v>
          </cell>
          <cell r="BF442">
            <v>6500</v>
          </cell>
          <cell r="BG442">
            <v>3606</v>
          </cell>
          <cell r="BH442">
            <v>0</v>
          </cell>
          <cell r="BI442">
            <v>7800</v>
          </cell>
          <cell r="BJ442">
            <v>7505</v>
          </cell>
          <cell r="BK442">
            <v>0</v>
          </cell>
        </row>
        <row r="443">
          <cell r="L443" t="str">
            <v>8111121.816014</v>
          </cell>
          <cell r="M443">
            <v>-0.76</v>
          </cell>
          <cell r="N443">
            <v>20721.59</v>
          </cell>
          <cell r="O443">
            <v>138650.63</v>
          </cell>
          <cell r="P443">
            <v>236285.13</v>
          </cell>
          <cell r="Q443">
            <v>295487.59000000003</v>
          </cell>
          <cell r="R443">
            <v>326437.59000000003</v>
          </cell>
          <cell r="S443">
            <v>406135.59</v>
          </cell>
          <cell r="T443">
            <v>409835.59</v>
          </cell>
          <cell r="U443">
            <v>482055.59</v>
          </cell>
          <cell r="V443">
            <v>488783.59</v>
          </cell>
          <cell r="W443">
            <v>498558.59</v>
          </cell>
          <cell r="X443">
            <v>519072.79</v>
          </cell>
          <cell r="Y443">
            <v>10130</v>
          </cell>
          <cell r="Z443">
            <v>75535</v>
          </cell>
          <cell r="AA443">
            <v>139172.79999999999</v>
          </cell>
          <cell r="AB443">
            <v>176297.8</v>
          </cell>
          <cell r="AC443">
            <v>439400.06</v>
          </cell>
          <cell r="AD443">
            <v>587853.06000000006</v>
          </cell>
          <cell r="AE443">
            <v>1298604.06</v>
          </cell>
          <cell r="AF443">
            <v>1570644.24</v>
          </cell>
          <cell r="AG443">
            <v>1916872.08</v>
          </cell>
          <cell r="AH443">
            <v>2342096.08</v>
          </cell>
          <cell r="AI443">
            <v>2487493.2599999998</v>
          </cell>
          <cell r="AJ443">
            <v>2550069.21</v>
          </cell>
          <cell r="AK443">
            <v>502192.64000000001</v>
          </cell>
          <cell r="AM443">
            <v>-0.76</v>
          </cell>
          <cell r="AN443">
            <v>20722.349999999999</v>
          </cell>
          <cell r="AO443">
            <v>117929.04000000001</v>
          </cell>
          <cell r="AP443">
            <v>97634.5</v>
          </cell>
          <cell r="AQ443">
            <v>59202.460000000021</v>
          </cell>
          <cell r="AR443">
            <v>30950</v>
          </cell>
          <cell r="AS443">
            <v>79698</v>
          </cell>
          <cell r="AT443">
            <v>3700</v>
          </cell>
          <cell r="AU443">
            <v>72220</v>
          </cell>
          <cell r="AV443">
            <v>6728</v>
          </cell>
          <cell r="AW443">
            <v>9775</v>
          </cell>
          <cell r="AX443">
            <v>20514.199999999953</v>
          </cell>
          <cell r="AY443">
            <v>10130</v>
          </cell>
          <cell r="AZ443">
            <v>65405</v>
          </cell>
          <cell r="BA443">
            <v>63637.799999999988</v>
          </cell>
          <cell r="BB443">
            <v>37125</v>
          </cell>
          <cell r="BC443">
            <v>263102.26</v>
          </cell>
          <cell r="BD443">
            <v>148453.00000000006</v>
          </cell>
          <cell r="BE443">
            <v>710751</v>
          </cell>
          <cell r="BF443">
            <v>272040.17999999993</v>
          </cell>
          <cell r="BG443">
            <v>346227.84000000008</v>
          </cell>
          <cell r="BH443">
            <v>425224</v>
          </cell>
          <cell r="BI443">
            <v>145397.1799999997</v>
          </cell>
          <cell r="BJ443">
            <v>62575.950000000186</v>
          </cell>
          <cell r="BK443">
            <v>502192.64000000001</v>
          </cell>
        </row>
        <row r="444">
          <cell r="L444" t="str">
            <v>8111121.816035</v>
          </cell>
          <cell r="M444">
            <v>45</v>
          </cell>
          <cell r="N444">
            <v>55508.05</v>
          </cell>
          <cell r="O444">
            <v>57331.6</v>
          </cell>
          <cell r="P444">
            <v>73331.600000000006</v>
          </cell>
          <cell r="Q444">
            <v>306331.59999999998</v>
          </cell>
          <cell r="R444">
            <v>306331.59999999998</v>
          </cell>
          <cell r="S444">
            <v>691066.07</v>
          </cell>
          <cell r="T444">
            <v>691066.07</v>
          </cell>
          <cell r="U444">
            <v>739066.07</v>
          </cell>
          <cell r="V444">
            <v>755066.07</v>
          </cell>
          <cell r="W444">
            <v>760974.49</v>
          </cell>
          <cell r="X444">
            <v>814238.94</v>
          </cell>
          <cell r="Y444">
            <v>9454.56</v>
          </cell>
          <cell r="Z444">
            <v>71590.27</v>
          </cell>
          <cell r="AA444">
            <v>132357.54999999999</v>
          </cell>
          <cell r="AB444">
            <v>283481.77</v>
          </cell>
          <cell r="AC444">
            <v>492031.4</v>
          </cell>
          <cell r="AD444">
            <v>533727.4</v>
          </cell>
          <cell r="AE444">
            <v>539679.52</v>
          </cell>
          <cell r="AF444">
            <v>756247.84</v>
          </cell>
          <cell r="AG444">
            <v>758171.59</v>
          </cell>
          <cell r="AH444">
            <v>758171.59</v>
          </cell>
          <cell r="AI444">
            <v>758171.59</v>
          </cell>
          <cell r="AJ444">
            <v>760671.59</v>
          </cell>
          <cell r="AK444">
            <v>208233.25</v>
          </cell>
          <cell r="AM444">
            <v>45</v>
          </cell>
          <cell r="AN444">
            <v>55463.05</v>
          </cell>
          <cell r="AO444">
            <v>1823.5499999999956</v>
          </cell>
          <cell r="AP444">
            <v>16000.000000000007</v>
          </cell>
          <cell r="AQ444">
            <v>232999.99999999997</v>
          </cell>
          <cell r="AR444">
            <v>0</v>
          </cell>
          <cell r="AS444">
            <v>384734.47</v>
          </cell>
          <cell r="AT444">
            <v>0</v>
          </cell>
          <cell r="AU444">
            <v>48000</v>
          </cell>
          <cell r="AV444">
            <v>16000</v>
          </cell>
          <cell r="AW444">
            <v>5908.4200000000419</v>
          </cell>
          <cell r="AX444">
            <v>53264.449999999953</v>
          </cell>
          <cell r="AY444">
            <v>9454.56</v>
          </cell>
          <cell r="AZ444">
            <v>62135.710000000006</v>
          </cell>
          <cell r="BA444">
            <v>60767.279999999984</v>
          </cell>
          <cell r="BB444">
            <v>151124.22000000003</v>
          </cell>
          <cell r="BC444">
            <v>208549.63</v>
          </cell>
          <cell r="BD444">
            <v>41696</v>
          </cell>
          <cell r="BE444">
            <v>5952.1199999999953</v>
          </cell>
          <cell r="BF444">
            <v>216568.31999999995</v>
          </cell>
          <cell r="BG444">
            <v>1923.75</v>
          </cell>
          <cell r="BH444">
            <v>0</v>
          </cell>
          <cell r="BI444">
            <v>0</v>
          </cell>
          <cell r="BJ444">
            <v>2500</v>
          </cell>
          <cell r="BK444">
            <v>208233.25</v>
          </cell>
        </row>
        <row r="445">
          <cell r="L445" t="str">
            <v>8111121.816036</v>
          </cell>
          <cell r="M445">
            <v>0</v>
          </cell>
          <cell r="N445">
            <v>0</v>
          </cell>
          <cell r="O445">
            <v>0</v>
          </cell>
          <cell r="P445">
            <v>0</v>
          </cell>
          <cell r="Q445">
            <v>0</v>
          </cell>
          <cell r="R445">
            <v>0</v>
          </cell>
          <cell r="S445">
            <v>4257.5</v>
          </cell>
          <cell r="T445">
            <v>4257.5</v>
          </cell>
          <cell r="U445">
            <v>4257.5</v>
          </cell>
          <cell r="V445">
            <v>5682.5</v>
          </cell>
          <cell r="W445">
            <v>5682.5</v>
          </cell>
          <cell r="X445">
            <v>5682.5</v>
          </cell>
          <cell r="Y445">
            <v>0</v>
          </cell>
          <cell r="Z445">
            <v>0</v>
          </cell>
          <cell r="AA445">
            <v>0</v>
          </cell>
          <cell r="AB445">
            <v>0</v>
          </cell>
          <cell r="AC445">
            <v>0</v>
          </cell>
          <cell r="AD445">
            <v>0</v>
          </cell>
          <cell r="AE445">
            <v>0</v>
          </cell>
          <cell r="AF445">
            <v>0</v>
          </cell>
          <cell r="AG445">
            <v>2100</v>
          </cell>
          <cell r="AH445">
            <v>2100</v>
          </cell>
          <cell r="AI445">
            <v>2100</v>
          </cell>
          <cell r="AJ445">
            <v>2100</v>
          </cell>
          <cell r="AK445">
            <v>0</v>
          </cell>
          <cell r="AM445">
            <v>0</v>
          </cell>
          <cell r="AN445">
            <v>0</v>
          </cell>
          <cell r="AO445">
            <v>0</v>
          </cell>
          <cell r="AP445">
            <v>0</v>
          </cell>
          <cell r="AQ445">
            <v>0</v>
          </cell>
          <cell r="AR445">
            <v>0</v>
          </cell>
          <cell r="AS445">
            <v>4257.5</v>
          </cell>
          <cell r="AT445">
            <v>0</v>
          </cell>
          <cell r="AU445">
            <v>0</v>
          </cell>
          <cell r="AV445">
            <v>1425</v>
          </cell>
          <cell r="AW445">
            <v>0</v>
          </cell>
          <cell r="AX445">
            <v>0</v>
          </cell>
          <cell r="AY445">
            <v>0</v>
          </cell>
          <cell r="AZ445">
            <v>0</v>
          </cell>
          <cell r="BA445">
            <v>0</v>
          </cell>
          <cell r="BB445">
            <v>0</v>
          </cell>
          <cell r="BC445">
            <v>0</v>
          </cell>
          <cell r="BD445">
            <v>0</v>
          </cell>
          <cell r="BE445">
            <v>0</v>
          </cell>
          <cell r="BF445">
            <v>0</v>
          </cell>
          <cell r="BG445">
            <v>2100</v>
          </cell>
          <cell r="BH445">
            <v>0</v>
          </cell>
          <cell r="BI445">
            <v>0</v>
          </cell>
          <cell r="BJ445">
            <v>0</v>
          </cell>
          <cell r="BK445">
            <v>0</v>
          </cell>
        </row>
        <row r="446">
          <cell r="L446" t="str">
            <v>8111121.816037</v>
          </cell>
          <cell r="M446">
            <v>0</v>
          </cell>
          <cell r="N446">
            <v>0</v>
          </cell>
          <cell r="O446">
            <v>0</v>
          </cell>
          <cell r="P446">
            <v>0</v>
          </cell>
          <cell r="Q446">
            <v>2125</v>
          </cell>
          <cell r="R446">
            <v>2125</v>
          </cell>
          <cell r="S446">
            <v>2125</v>
          </cell>
          <cell r="T446">
            <v>2125</v>
          </cell>
          <cell r="U446">
            <v>2125</v>
          </cell>
          <cell r="V446">
            <v>2125</v>
          </cell>
          <cell r="W446">
            <v>2125</v>
          </cell>
          <cell r="X446">
            <v>2455</v>
          </cell>
          <cell r="Y446">
            <v>0</v>
          </cell>
          <cell r="Z446">
            <v>0</v>
          </cell>
          <cell r="AA446">
            <v>0</v>
          </cell>
          <cell r="AB446">
            <v>0</v>
          </cell>
          <cell r="AC446">
            <v>14500</v>
          </cell>
          <cell r="AD446">
            <v>14500</v>
          </cell>
          <cell r="AE446">
            <v>14500</v>
          </cell>
          <cell r="AF446">
            <v>14500</v>
          </cell>
          <cell r="AG446">
            <v>63370</v>
          </cell>
          <cell r="AH446">
            <v>102941.4</v>
          </cell>
          <cell r="AI446">
            <v>102941.4</v>
          </cell>
          <cell r="AJ446">
            <v>102941.4</v>
          </cell>
          <cell r="AK446">
            <v>0</v>
          </cell>
          <cell r="AM446">
            <v>0</v>
          </cell>
          <cell r="AN446">
            <v>0</v>
          </cell>
          <cell r="AO446">
            <v>0</v>
          </cell>
          <cell r="AP446">
            <v>0</v>
          </cell>
          <cell r="AQ446">
            <v>2125</v>
          </cell>
          <cell r="AR446">
            <v>0</v>
          </cell>
          <cell r="AS446">
            <v>0</v>
          </cell>
          <cell r="AT446">
            <v>0</v>
          </cell>
          <cell r="AU446">
            <v>0</v>
          </cell>
          <cell r="AV446">
            <v>0</v>
          </cell>
          <cell r="AW446">
            <v>0</v>
          </cell>
          <cell r="AX446">
            <v>330</v>
          </cell>
          <cell r="AY446">
            <v>0</v>
          </cell>
          <cell r="AZ446">
            <v>0</v>
          </cell>
          <cell r="BA446">
            <v>0</v>
          </cell>
          <cell r="BB446">
            <v>0</v>
          </cell>
          <cell r="BC446">
            <v>14500</v>
          </cell>
          <cell r="BD446">
            <v>0</v>
          </cell>
          <cell r="BE446">
            <v>0</v>
          </cell>
          <cell r="BF446">
            <v>0</v>
          </cell>
          <cell r="BG446">
            <v>48870</v>
          </cell>
          <cell r="BH446">
            <v>39571.399999999994</v>
          </cell>
          <cell r="BI446">
            <v>0</v>
          </cell>
          <cell r="BJ446">
            <v>0</v>
          </cell>
          <cell r="BK446">
            <v>0</v>
          </cell>
        </row>
        <row r="447">
          <cell r="L447" t="str">
            <v>8111121.816038</v>
          </cell>
          <cell r="M447">
            <v>2039</v>
          </cell>
          <cell r="N447">
            <v>16939</v>
          </cell>
          <cell r="O447">
            <v>45439</v>
          </cell>
          <cell r="P447">
            <v>1897992.99</v>
          </cell>
          <cell r="Q447">
            <v>2910666.99</v>
          </cell>
          <cell r="R447">
            <v>2950281.99</v>
          </cell>
          <cell r="S447">
            <v>3097764.89</v>
          </cell>
          <cell r="T447">
            <v>3158820.89</v>
          </cell>
          <cell r="U447">
            <v>3162270.89</v>
          </cell>
          <cell r="V447">
            <v>3212326.89</v>
          </cell>
          <cell r="W447">
            <v>3274211.11</v>
          </cell>
          <cell r="X447">
            <v>3337510.78</v>
          </cell>
          <cell r="Y447">
            <v>69433</v>
          </cell>
          <cell r="Z447">
            <v>105684</v>
          </cell>
          <cell r="AA447">
            <v>133971.6</v>
          </cell>
          <cell r="AB447">
            <v>185008.46</v>
          </cell>
          <cell r="AC447">
            <v>185008.46</v>
          </cell>
          <cell r="AD447">
            <v>277780.27</v>
          </cell>
          <cell r="AE447">
            <v>279341.27</v>
          </cell>
          <cell r="AF447">
            <v>479802.47</v>
          </cell>
          <cell r="AG447">
            <v>885547.44</v>
          </cell>
          <cell r="AH447">
            <v>948284.56</v>
          </cell>
          <cell r="AI447">
            <v>948484.56</v>
          </cell>
          <cell r="AJ447">
            <v>982911.06</v>
          </cell>
          <cell r="AK447">
            <v>58580.57</v>
          </cell>
          <cell r="AM447">
            <v>2039</v>
          </cell>
          <cell r="AN447">
            <v>14900</v>
          </cell>
          <cell r="AO447">
            <v>28500</v>
          </cell>
          <cell r="AP447">
            <v>1852553.99</v>
          </cell>
          <cell r="AQ447">
            <v>1012674.0000000002</v>
          </cell>
          <cell r="AR447">
            <v>39615</v>
          </cell>
          <cell r="AS447">
            <v>147482.89999999991</v>
          </cell>
          <cell r="AT447">
            <v>61056</v>
          </cell>
          <cell r="AU447">
            <v>3450</v>
          </cell>
          <cell r="AV447">
            <v>50056</v>
          </cell>
          <cell r="AW447">
            <v>61884.219999999739</v>
          </cell>
          <cell r="AX447">
            <v>63299.669999999925</v>
          </cell>
          <cell r="AY447">
            <v>69433</v>
          </cell>
          <cell r="AZ447">
            <v>36251</v>
          </cell>
          <cell r="BA447">
            <v>28287.600000000006</v>
          </cell>
          <cell r="BB447">
            <v>51036.859999999986</v>
          </cell>
          <cell r="BC447">
            <v>0</v>
          </cell>
          <cell r="BD447">
            <v>92771.810000000027</v>
          </cell>
          <cell r="BE447">
            <v>1561</v>
          </cell>
          <cell r="BF447">
            <v>200461.19999999995</v>
          </cell>
          <cell r="BG447">
            <v>405744.97</v>
          </cell>
          <cell r="BH447">
            <v>62737.120000000112</v>
          </cell>
          <cell r="BI447">
            <v>200</v>
          </cell>
          <cell r="BJ447">
            <v>34426.5</v>
          </cell>
          <cell r="BK447">
            <v>58580.57</v>
          </cell>
        </row>
        <row r="448">
          <cell r="L448" t="str">
            <v>8111121.816041</v>
          </cell>
          <cell r="M448">
            <v>504318.44</v>
          </cell>
          <cell r="N448">
            <v>760470.22</v>
          </cell>
          <cell r="O448">
            <v>778470.22</v>
          </cell>
          <cell r="P448">
            <v>783650.22</v>
          </cell>
          <cell r="Q448">
            <v>907900.22</v>
          </cell>
          <cell r="R448">
            <v>938773.22</v>
          </cell>
          <cell r="S448">
            <v>972724.97</v>
          </cell>
          <cell r="T448">
            <v>1060115.97</v>
          </cell>
          <cell r="U448">
            <v>1098021.03</v>
          </cell>
          <cell r="V448">
            <v>1119957.6000000001</v>
          </cell>
          <cell r="W448">
            <v>1136367.08</v>
          </cell>
          <cell r="X448">
            <v>1311046.28</v>
          </cell>
          <cell r="Y448">
            <v>55138.14</v>
          </cell>
          <cell r="Z448">
            <v>92354.13</v>
          </cell>
          <cell r="AA448">
            <v>142033.04999999999</v>
          </cell>
          <cell r="AB448">
            <v>253449.43</v>
          </cell>
          <cell r="AC448">
            <v>286947.43</v>
          </cell>
          <cell r="AD448">
            <v>623026.75</v>
          </cell>
          <cell r="AE448">
            <v>1212378.18</v>
          </cell>
          <cell r="AF448">
            <v>1339383.33</v>
          </cell>
          <cell r="AG448">
            <v>1358288.63</v>
          </cell>
          <cell r="AH448">
            <v>1369488.63</v>
          </cell>
          <cell r="AI448">
            <v>1460838.63</v>
          </cell>
          <cell r="AJ448">
            <v>2324165.0499999998</v>
          </cell>
          <cell r="AK448">
            <v>134973.59</v>
          </cell>
          <cell r="AM448">
            <v>504318.44</v>
          </cell>
          <cell r="AN448">
            <v>256151.77999999997</v>
          </cell>
          <cell r="AO448">
            <v>18000</v>
          </cell>
          <cell r="AP448">
            <v>5180</v>
          </cell>
          <cell r="AQ448">
            <v>124250</v>
          </cell>
          <cell r="AR448">
            <v>30873</v>
          </cell>
          <cell r="AS448">
            <v>33951.75</v>
          </cell>
          <cell r="AT448">
            <v>87391</v>
          </cell>
          <cell r="AU448">
            <v>37905.060000000056</v>
          </cell>
          <cell r="AV448">
            <v>21936.570000000065</v>
          </cell>
          <cell r="AW448">
            <v>16409.479999999981</v>
          </cell>
          <cell r="AX448">
            <v>174679.19999999995</v>
          </cell>
          <cell r="AY448">
            <v>55138.14</v>
          </cell>
          <cell r="AZ448">
            <v>37215.990000000005</v>
          </cell>
          <cell r="BA448">
            <v>49678.919999999984</v>
          </cell>
          <cell r="BB448">
            <v>111416.38</v>
          </cell>
          <cell r="BC448">
            <v>33498</v>
          </cell>
          <cell r="BD448">
            <v>336079.32</v>
          </cell>
          <cell r="BE448">
            <v>589351.42999999993</v>
          </cell>
          <cell r="BF448">
            <v>127005.15000000014</v>
          </cell>
          <cell r="BG448">
            <v>18905.299999999814</v>
          </cell>
          <cell r="BH448">
            <v>11200</v>
          </cell>
          <cell r="BI448">
            <v>91350</v>
          </cell>
          <cell r="BJ448">
            <v>863326.41999999993</v>
          </cell>
          <cell r="BK448">
            <v>134973.59</v>
          </cell>
        </row>
        <row r="449">
          <cell r="L449" t="str">
            <v>8111121.816042</v>
          </cell>
          <cell r="M449">
            <v>13668.55</v>
          </cell>
          <cell r="N449">
            <v>21233.55</v>
          </cell>
          <cell r="O449">
            <v>42136.75</v>
          </cell>
          <cell r="P449">
            <v>43259.5</v>
          </cell>
          <cell r="Q449">
            <v>45505</v>
          </cell>
          <cell r="R449">
            <v>53400</v>
          </cell>
          <cell r="S449">
            <v>80015.3</v>
          </cell>
          <cell r="T449">
            <v>87650.6</v>
          </cell>
          <cell r="U449">
            <v>87895.6</v>
          </cell>
          <cell r="V449">
            <v>90395.6</v>
          </cell>
          <cell r="W449">
            <v>92291.06</v>
          </cell>
          <cell r="X449">
            <v>97714.559999999998</v>
          </cell>
          <cell r="Y449">
            <v>23225.759999999998</v>
          </cell>
          <cell r="Z449">
            <v>23225.759999999998</v>
          </cell>
          <cell r="AA449">
            <v>23225.759999999998</v>
          </cell>
          <cell r="AB449">
            <v>23860.76</v>
          </cell>
          <cell r="AC449">
            <v>25117.73</v>
          </cell>
          <cell r="AD449">
            <v>25117.73</v>
          </cell>
          <cell r="AE449">
            <v>64442.44</v>
          </cell>
          <cell r="AF449">
            <v>72092.44</v>
          </cell>
          <cell r="AG449">
            <v>72202.44</v>
          </cell>
          <cell r="AH449">
            <v>72202.44</v>
          </cell>
          <cell r="AI449">
            <v>120726.97</v>
          </cell>
          <cell r="AJ449">
            <v>137712.35</v>
          </cell>
          <cell r="AK449">
            <v>36925</v>
          </cell>
          <cell r="AM449">
            <v>13668.55</v>
          </cell>
          <cell r="AN449">
            <v>7565</v>
          </cell>
          <cell r="AO449">
            <v>20903.2</v>
          </cell>
          <cell r="AP449">
            <v>1122.75</v>
          </cell>
          <cell r="AQ449">
            <v>2245.5</v>
          </cell>
          <cell r="AR449">
            <v>7895</v>
          </cell>
          <cell r="AS449">
            <v>26615.300000000003</v>
          </cell>
          <cell r="AT449">
            <v>7635.3000000000029</v>
          </cell>
          <cell r="AU449">
            <v>245</v>
          </cell>
          <cell r="AV449">
            <v>2500</v>
          </cell>
          <cell r="AW449">
            <v>1895.4599999999919</v>
          </cell>
          <cell r="AX449">
            <v>5423.5</v>
          </cell>
          <cell r="AY449">
            <v>23225.759999999998</v>
          </cell>
          <cell r="AZ449">
            <v>0</v>
          </cell>
          <cell r="BA449">
            <v>0</v>
          </cell>
          <cell r="BB449">
            <v>635</v>
          </cell>
          <cell r="BC449">
            <v>1256.9700000000012</v>
          </cell>
          <cell r="BD449">
            <v>0</v>
          </cell>
          <cell r="BE449">
            <v>39324.710000000006</v>
          </cell>
          <cell r="BF449">
            <v>7650</v>
          </cell>
          <cell r="BG449">
            <v>110</v>
          </cell>
          <cell r="BH449">
            <v>0</v>
          </cell>
          <cell r="BI449">
            <v>48524.53</v>
          </cell>
          <cell r="BJ449">
            <v>16985.380000000005</v>
          </cell>
          <cell r="BK449">
            <v>36925</v>
          </cell>
        </row>
        <row r="450">
          <cell r="L450" t="str">
            <v>8111121.816043</v>
          </cell>
          <cell r="M450">
            <v>0</v>
          </cell>
          <cell r="N450">
            <v>24569.05</v>
          </cell>
          <cell r="O450">
            <v>25064.05</v>
          </cell>
          <cell r="P450">
            <v>25064.05</v>
          </cell>
          <cell r="Q450">
            <v>25064.05</v>
          </cell>
          <cell r="R450">
            <v>25064.05</v>
          </cell>
          <cell r="S450">
            <v>36464.050000000003</v>
          </cell>
          <cell r="T450">
            <v>36464.050000000003</v>
          </cell>
          <cell r="U450">
            <v>36464.050000000003</v>
          </cell>
          <cell r="V450">
            <v>36464.050000000003</v>
          </cell>
          <cell r="W450">
            <v>36464.050000000003</v>
          </cell>
          <cell r="X450">
            <v>41064.050000000003</v>
          </cell>
          <cell r="Y450">
            <v>40500</v>
          </cell>
          <cell r="Z450">
            <v>67500</v>
          </cell>
          <cell r="AA450">
            <v>258450</v>
          </cell>
          <cell r="AB450">
            <v>258450</v>
          </cell>
          <cell r="AC450">
            <v>286450.46000000002</v>
          </cell>
          <cell r="AD450">
            <v>294695.78000000003</v>
          </cell>
          <cell r="AE450">
            <v>367195.78</v>
          </cell>
          <cell r="AF450">
            <v>848245.78</v>
          </cell>
          <cell r="AG450">
            <v>876907.17</v>
          </cell>
          <cell r="AH450">
            <v>876907.17</v>
          </cell>
          <cell r="AI450">
            <v>876907.17</v>
          </cell>
          <cell r="AJ450">
            <v>876907.17</v>
          </cell>
          <cell r="AK450">
            <v>0</v>
          </cell>
          <cell r="AM450">
            <v>0</v>
          </cell>
          <cell r="AN450">
            <v>24569.05</v>
          </cell>
          <cell r="AO450">
            <v>495</v>
          </cell>
          <cell r="AP450">
            <v>0</v>
          </cell>
          <cell r="AQ450">
            <v>0</v>
          </cell>
          <cell r="AR450">
            <v>0</v>
          </cell>
          <cell r="AS450">
            <v>11400.000000000004</v>
          </cell>
          <cell r="AT450">
            <v>0</v>
          </cell>
          <cell r="AU450">
            <v>0</v>
          </cell>
          <cell r="AV450">
            <v>0</v>
          </cell>
          <cell r="AW450">
            <v>0</v>
          </cell>
          <cell r="AX450">
            <v>4600</v>
          </cell>
          <cell r="AY450">
            <v>40500</v>
          </cell>
          <cell r="AZ450">
            <v>27000</v>
          </cell>
          <cell r="BA450">
            <v>190950</v>
          </cell>
          <cell r="BB450">
            <v>0</v>
          </cell>
          <cell r="BC450">
            <v>28000.460000000021</v>
          </cell>
          <cell r="BD450">
            <v>8245.320000000007</v>
          </cell>
          <cell r="BE450">
            <v>72500</v>
          </cell>
          <cell r="BF450">
            <v>481050</v>
          </cell>
          <cell r="BG450">
            <v>28661.390000000014</v>
          </cell>
          <cell r="BH450">
            <v>0</v>
          </cell>
          <cell r="BI450">
            <v>0</v>
          </cell>
          <cell r="BJ450">
            <v>0</v>
          </cell>
          <cell r="BK450">
            <v>0</v>
          </cell>
        </row>
        <row r="451">
          <cell r="L451" t="str">
            <v>8111121.816044</v>
          </cell>
          <cell r="M451">
            <v>0</v>
          </cell>
          <cell r="N451">
            <v>3750</v>
          </cell>
          <cell r="O451">
            <v>3750</v>
          </cell>
          <cell r="P451">
            <v>3750</v>
          </cell>
          <cell r="Q451">
            <v>48130</v>
          </cell>
          <cell r="R451">
            <v>58130</v>
          </cell>
          <cell r="S451">
            <v>58130</v>
          </cell>
          <cell r="T451">
            <v>58130</v>
          </cell>
          <cell r="U451">
            <v>58130</v>
          </cell>
          <cell r="V451">
            <v>58130</v>
          </cell>
          <cell r="W451">
            <v>58130</v>
          </cell>
          <cell r="X451">
            <v>58130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M451">
            <v>0</v>
          </cell>
          <cell r="AN451">
            <v>3750</v>
          </cell>
          <cell r="AO451">
            <v>0</v>
          </cell>
          <cell r="AP451">
            <v>0</v>
          </cell>
          <cell r="AQ451">
            <v>44380</v>
          </cell>
          <cell r="AR451">
            <v>10000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L452" t="str">
            <v>8111121.816046</v>
          </cell>
          <cell r="M452">
            <v>0</v>
          </cell>
          <cell r="N452">
            <v>0</v>
          </cell>
          <cell r="O452">
            <v>0</v>
          </cell>
          <cell r="P452">
            <v>150</v>
          </cell>
          <cell r="Q452">
            <v>750</v>
          </cell>
          <cell r="R452">
            <v>1150</v>
          </cell>
          <cell r="S452">
            <v>1150</v>
          </cell>
          <cell r="T452">
            <v>1150</v>
          </cell>
          <cell r="U452">
            <v>1150</v>
          </cell>
          <cell r="V452">
            <v>1150</v>
          </cell>
          <cell r="W452">
            <v>1150</v>
          </cell>
          <cell r="X452">
            <v>1150</v>
          </cell>
          <cell r="Y452">
            <v>0</v>
          </cell>
          <cell r="Z452">
            <v>0</v>
          </cell>
          <cell r="AA452">
            <v>0</v>
          </cell>
          <cell r="AB452">
            <v>0</v>
          </cell>
          <cell r="AC452">
            <v>0</v>
          </cell>
          <cell r="AD452">
            <v>0</v>
          </cell>
          <cell r="AE452">
            <v>0</v>
          </cell>
          <cell r="AF452">
            <v>0</v>
          </cell>
          <cell r="AG452">
            <v>0</v>
          </cell>
          <cell r="AH452">
            <v>0</v>
          </cell>
          <cell r="AI452">
            <v>0</v>
          </cell>
          <cell r="AJ452">
            <v>34000</v>
          </cell>
          <cell r="AK452">
            <v>0</v>
          </cell>
          <cell r="AM452">
            <v>0</v>
          </cell>
          <cell r="AN452">
            <v>0</v>
          </cell>
          <cell r="AO452">
            <v>0</v>
          </cell>
          <cell r="AP452">
            <v>150</v>
          </cell>
          <cell r="AQ452">
            <v>600</v>
          </cell>
          <cell r="AR452">
            <v>400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34000</v>
          </cell>
          <cell r="BK452">
            <v>0</v>
          </cell>
        </row>
        <row r="453">
          <cell r="L453" t="str">
            <v>8111121.816047</v>
          </cell>
          <cell r="M453">
            <v>0</v>
          </cell>
          <cell r="N453">
            <v>0</v>
          </cell>
          <cell r="O453">
            <v>0</v>
          </cell>
          <cell r="P453">
            <v>0</v>
          </cell>
          <cell r="Q453">
            <v>0</v>
          </cell>
          <cell r="R453">
            <v>0</v>
          </cell>
          <cell r="S453">
            <v>0</v>
          </cell>
          <cell r="T453">
            <v>0</v>
          </cell>
          <cell r="U453">
            <v>0</v>
          </cell>
          <cell r="V453">
            <v>10672.3</v>
          </cell>
          <cell r="W453">
            <v>10672.3</v>
          </cell>
          <cell r="X453">
            <v>10672.3</v>
          </cell>
          <cell r="Y453">
            <v>0</v>
          </cell>
          <cell r="Z453">
            <v>0</v>
          </cell>
          <cell r="AA453">
            <v>0</v>
          </cell>
          <cell r="AB453">
            <v>0</v>
          </cell>
          <cell r="AC453">
            <v>0</v>
          </cell>
          <cell r="AD453">
            <v>0</v>
          </cell>
          <cell r="AE453">
            <v>0</v>
          </cell>
          <cell r="AF453">
            <v>0</v>
          </cell>
          <cell r="AG453">
            <v>0</v>
          </cell>
          <cell r="AH453">
            <v>0</v>
          </cell>
          <cell r="AI453">
            <v>0</v>
          </cell>
          <cell r="AJ453">
            <v>10350</v>
          </cell>
          <cell r="AK453">
            <v>0</v>
          </cell>
          <cell r="AM453">
            <v>0</v>
          </cell>
          <cell r="AN453">
            <v>0</v>
          </cell>
          <cell r="AO453">
            <v>0</v>
          </cell>
          <cell r="AP453">
            <v>0</v>
          </cell>
          <cell r="AQ453">
            <v>0</v>
          </cell>
          <cell r="AR453">
            <v>0</v>
          </cell>
          <cell r="AS453">
            <v>0</v>
          </cell>
          <cell r="AT453">
            <v>0</v>
          </cell>
          <cell r="AU453">
            <v>0</v>
          </cell>
          <cell r="AV453">
            <v>10672.3</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10350</v>
          </cell>
          <cell r="BK453">
            <v>0</v>
          </cell>
        </row>
        <row r="454">
          <cell r="L454" t="str">
            <v>8111121.822603</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row>
        <row r="455">
          <cell r="L455" t="str">
            <v>8111121.822101</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row>
        <row r="456">
          <cell r="L456" t="str">
            <v>8111121.816032</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3800</v>
          </cell>
          <cell r="AF456">
            <v>6600</v>
          </cell>
          <cell r="AG456">
            <v>6600</v>
          </cell>
          <cell r="AH456">
            <v>6600</v>
          </cell>
          <cell r="AI456">
            <v>6600</v>
          </cell>
          <cell r="AJ456">
            <v>6600</v>
          </cell>
          <cell r="AK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3800</v>
          </cell>
          <cell r="BF456">
            <v>2800</v>
          </cell>
          <cell r="BG456">
            <v>0</v>
          </cell>
          <cell r="BH456">
            <v>0</v>
          </cell>
          <cell r="BI456">
            <v>0</v>
          </cell>
          <cell r="BJ456">
            <v>0</v>
          </cell>
          <cell r="BK456">
            <v>0</v>
          </cell>
        </row>
        <row r="457">
          <cell r="L457" t="str">
            <v>8111131.801101.BASIC</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L458" t="str">
            <v>8111131.801101.BP</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row>
        <row r="459">
          <cell r="L459" t="str">
            <v>8111131.801101.DA</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L460" t="str">
            <v>8111131.801101.DASE</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row>
        <row r="461">
          <cell r="L461" t="str">
            <v>8111131.801101.HOUSE</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row>
        <row r="462">
          <cell r="L462" t="str">
            <v>8111131.801101.LAUN</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row>
        <row r="463">
          <cell r="L463" t="str">
            <v>8111131.801101.LEAV</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L464" t="str">
            <v>8111131.801101.OT</v>
          </cell>
          <cell r="M464">
            <v>0</v>
          </cell>
          <cell r="N464">
            <v>0</v>
          </cell>
          <cell r="O464">
            <v>0</v>
          </cell>
          <cell r="P464">
            <v>0</v>
          </cell>
          <cell r="Q464">
            <v>0</v>
          </cell>
          <cell r="R464">
            <v>0</v>
          </cell>
          <cell r="S464">
            <v>0</v>
          </cell>
          <cell r="T464">
            <v>35248</v>
          </cell>
          <cell r="U464">
            <v>29248</v>
          </cell>
          <cell r="V464">
            <v>29248</v>
          </cell>
          <cell r="W464">
            <v>29248</v>
          </cell>
          <cell r="X464">
            <v>29248</v>
          </cell>
          <cell r="Y464">
            <v>0</v>
          </cell>
          <cell r="Z464">
            <v>0</v>
          </cell>
          <cell r="AA464">
            <v>0</v>
          </cell>
          <cell r="AB464">
            <v>0</v>
          </cell>
          <cell r="AC464">
            <v>0</v>
          </cell>
          <cell r="AD464">
            <v>0</v>
          </cell>
          <cell r="AE464">
            <v>0</v>
          </cell>
          <cell r="AF464">
            <v>0</v>
          </cell>
          <cell r="AG464">
            <v>0</v>
          </cell>
          <cell r="AH464">
            <v>11940</v>
          </cell>
          <cell r="AI464">
            <v>11940</v>
          </cell>
          <cell r="AJ464">
            <v>13704</v>
          </cell>
          <cell r="AK464">
            <v>2042</v>
          </cell>
          <cell r="AM464">
            <v>0</v>
          </cell>
          <cell r="AN464">
            <v>0</v>
          </cell>
          <cell r="AO464">
            <v>0</v>
          </cell>
          <cell r="AP464">
            <v>0</v>
          </cell>
          <cell r="AQ464">
            <v>0</v>
          </cell>
          <cell r="AR464">
            <v>0</v>
          </cell>
          <cell r="AS464">
            <v>0</v>
          </cell>
          <cell r="AT464">
            <v>35248</v>
          </cell>
          <cell r="AU464">
            <v>-6000</v>
          </cell>
          <cell r="AV464">
            <v>0</v>
          </cell>
          <cell r="AW464">
            <v>0</v>
          </cell>
          <cell r="AX464">
            <v>0</v>
          </cell>
          <cell r="AY464">
            <v>0</v>
          </cell>
          <cell r="AZ464">
            <v>0</v>
          </cell>
          <cell r="BA464">
            <v>0</v>
          </cell>
          <cell r="BB464">
            <v>0</v>
          </cell>
          <cell r="BC464">
            <v>0</v>
          </cell>
          <cell r="BD464">
            <v>0</v>
          </cell>
          <cell r="BE464">
            <v>0</v>
          </cell>
          <cell r="BF464">
            <v>0</v>
          </cell>
          <cell r="BG464">
            <v>0</v>
          </cell>
          <cell r="BH464">
            <v>11940</v>
          </cell>
          <cell r="BI464">
            <v>0</v>
          </cell>
          <cell r="BJ464">
            <v>1764</v>
          </cell>
          <cell r="BK464">
            <v>2042</v>
          </cell>
        </row>
        <row r="465">
          <cell r="L465" t="str">
            <v>8111131.801101.OTH</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L466" t="str">
            <v>8111131.801101.PF</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row>
        <row r="467">
          <cell r="L467" t="str">
            <v>8111131.801101.SHIFT</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360</v>
          </cell>
          <cell r="AJ467">
            <v>1880</v>
          </cell>
          <cell r="AK467">
            <v>1740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360</v>
          </cell>
          <cell r="BJ467">
            <v>1520</v>
          </cell>
          <cell r="BK467">
            <v>1740</v>
          </cell>
        </row>
        <row r="468">
          <cell r="L468" t="str">
            <v>8111131.801101.TEA</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row>
        <row r="469">
          <cell r="L469" t="str">
            <v>8111131.801102.BASIC</v>
          </cell>
          <cell r="M469">
            <v>116978</v>
          </cell>
          <cell r="N469">
            <v>233956</v>
          </cell>
          <cell r="O469">
            <v>397134</v>
          </cell>
          <cell r="P469">
            <v>543819</v>
          </cell>
          <cell r="Q469">
            <v>694392</v>
          </cell>
          <cell r="R469">
            <v>832746</v>
          </cell>
          <cell r="S469">
            <v>962639</v>
          </cell>
          <cell r="T469">
            <v>1147652</v>
          </cell>
          <cell r="U469">
            <v>1305055</v>
          </cell>
          <cell r="V469">
            <v>1470548</v>
          </cell>
          <cell r="W469">
            <v>1621041</v>
          </cell>
          <cell r="X469">
            <v>1779327</v>
          </cell>
          <cell r="Y469">
            <v>165467</v>
          </cell>
          <cell r="Z469">
            <v>320566</v>
          </cell>
          <cell r="AA469">
            <v>472495</v>
          </cell>
          <cell r="AB469">
            <v>662551</v>
          </cell>
          <cell r="AC469">
            <v>840589</v>
          </cell>
          <cell r="AD469">
            <v>993447</v>
          </cell>
          <cell r="AE469">
            <v>1185814</v>
          </cell>
          <cell r="AF469">
            <v>1341435</v>
          </cell>
          <cell r="AG469">
            <v>1493860</v>
          </cell>
          <cell r="AH469">
            <v>1654024</v>
          </cell>
          <cell r="AI469">
            <v>1805480</v>
          </cell>
          <cell r="AJ469">
            <v>1942505</v>
          </cell>
          <cell r="AK469">
            <v>172781</v>
          </cell>
          <cell r="AM469">
            <v>116978</v>
          </cell>
          <cell r="AN469">
            <v>116978</v>
          </cell>
          <cell r="AO469">
            <v>163178</v>
          </cell>
          <cell r="AP469">
            <v>146685</v>
          </cell>
          <cell r="AQ469">
            <v>150573</v>
          </cell>
          <cell r="AR469">
            <v>138354</v>
          </cell>
          <cell r="AS469">
            <v>129893</v>
          </cell>
          <cell r="AT469">
            <v>185013</v>
          </cell>
          <cell r="AU469">
            <v>157403</v>
          </cell>
          <cell r="AV469">
            <v>165493</v>
          </cell>
          <cell r="AW469">
            <v>150493</v>
          </cell>
          <cell r="AX469">
            <v>158286</v>
          </cell>
          <cell r="AY469">
            <v>165467</v>
          </cell>
          <cell r="AZ469">
            <v>155099</v>
          </cell>
          <cell r="BA469">
            <v>151929</v>
          </cell>
          <cell r="BB469">
            <v>190056</v>
          </cell>
          <cell r="BC469">
            <v>178038</v>
          </cell>
          <cell r="BD469">
            <v>152858</v>
          </cell>
          <cell r="BE469">
            <v>192367</v>
          </cell>
          <cell r="BF469">
            <v>155621</v>
          </cell>
          <cell r="BG469">
            <v>152425</v>
          </cell>
          <cell r="BH469">
            <v>160164</v>
          </cell>
          <cell r="BI469">
            <v>151456</v>
          </cell>
          <cell r="BJ469">
            <v>137025</v>
          </cell>
          <cell r="BK469">
            <v>172781</v>
          </cell>
        </row>
        <row r="470">
          <cell r="L470" t="str">
            <v>8111131.801102.DA</v>
          </cell>
          <cell r="M470">
            <v>24850</v>
          </cell>
          <cell r="N470">
            <v>49700</v>
          </cell>
          <cell r="O470">
            <v>74550</v>
          </cell>
          <cell r="P470">
            <v>106855</v>
          </cell>
          <cell r="Q470">
            <v>138805</v>
          </cell>
          <cell r="R470">
            <v>170755</v>
          </cell>
          <cell r="S470">
            <v>199155</v>
          </cell>
          <cell r="T470">
            <v>227555</v>
          </cell>
          <cell r="U470">
            <v>255955</v>
          </cell>
          <cell r="V470">
            <v>284355</v>
          </cell>
          <cell r="W470">
            <v>312755</v>
          </cell>
          <cell r="X470">
            <v>345297</v>
          </cell>
          <cell r="Y470">
            <v>28400</v>
          </cell>
          <cell r="Z470">
            <v>56800</v>
          </cell>
          <cell r="AA470">
            <v>88750</v>
          </cell>
          <cell r="AB470">
            <v>124479</v>
          </cell>
          <cell r="AC470">
            <v>164476</v>
          </cell>
          <cell r="AD470">
            <v>199976</v>
          </cell>
          <cell r="AE470">
            <v>231926</v>
          </cell>
          <cell r="AF470">
            <v>263876</v>
          </cell>
          <cell r="AG470">
            <v>299376</v>
          </cell>
          <cell r="AH470">
            <v>338426</v>
          </cell>
          <cell r="AI470">
            <v>373926</v>
          </cell>
          <cell r="AJ470">
            <v>409426</v>
          </cell>
          <cell r="AK470">
            <v>35500</v>
          </cell>
          <cell r="AM470">
            <v>24850</v>
          </cell>
          <cell r="AN470">
            <v>24850</v>
          </cell>
          <cell r="AO470">
            <v>24850</v>
          </cell>
          <cell r="AP470">
            <v>32305</v>
          </cell>
          <cell r="AQ470">
            <v>31950</v>
          </cell>
          <cell r="AR470">
            <v>31950</v>
          </cell>
          <cell r="AS470">
            <v>28400</v>
          </cell>
          <cell r="AT470">
            <v>28400</v>
          </cell>
          <cell r="AU470">
            <v>28400</v>
          </cell>
          <cell r="AV470">
            <v>28400</v>
          </cell>
          <cell r="AW470">
            <v>28400</v>
          </cell>
          <cell r="AX470">
            <v>32542</v>
          </cell>
          <cell r="AY470">
            <v>28400</v>
          </cell>
          <cell r="AZ470">
            <v>28400</v>
          </cell>
          <cell r="BA470">
            <v>31950</v>
          </cell>
          <cell r="BB470">
            <v>35729</v>
          </cell>
          <cell r="BC470">
            <v>39997</v>
          </cell>
          <cell r="BD470">
            <v>35500</v>
          </cell>
          <cell r="BE470">
            <v>31950</v>
          </cell>
          <cell r="BF470">
            <v>31950</v>
          </cell>
          <cell r="BG470">
            <v>35500</v>
          </cell>
          <cell r="BH470">
            <v>39050</v>
          </cell>
          <cell r="BI470">
            <v>35500</v>
          </cell>
          <cell r="BJ470">
            <v>35500</v>
          </cell>
          <cell r="BK470">
            <v>35500</v>
          </cell>
        </row>
        <row r="471">
          <cell r="L471" t="str">
            <v>8111131.801102.DASE</v>
          </cell>
          <cell r="M471">
            <v>14622</v>
          </cell>
          <cell r="N471">
            <v>29244</v>
          </cell>
          <cell r="O471">
            <v>43866</v>
          </cell>
          <cell r="P471">
            <v>58488</v>
          </cell>
          <cell r="Q471">
            <v>73110</v>
          </cell>
          <cell r="R471">
            <v>98283</v>
          </cell>
          <cell r="S471">
            <v>123456</v>
          </cell>
          <cell r="T471">
            <v>154229</v>
          </cell>
          <cell r="U471">
            <v>135493</v>
          </cell>
          <cell r="V471">
            <v>144493</v>
          </cell>
          <cell r="W471">
            <v>144493</v>
          </cell>
          <cell r="X471">
            <v>144493</v>
          </cell>
          <cell r="Y471">
            <v>18630</v>
          </cell>
          <cell r="Z471">
            <v>37260</v>
          </cell>
          <cell r="AA471">
            <v>55890</v>
          </cell>
          <cell r="AB471">
            <v>74520</v>
          </cell>
          <cell r="AC471">
            <v>93150</v>
          </cell>
          <cell r="AD471">
            <v>113350</v>
          </cell>
          <cell r="AE471">
            <v>133550</v>
          </cell>
          <cell r="AF471">
            <v>153750</v>
          </cell>
          <cell r="AG471">
            <v>114907</v>
          </cell>
          <cell r="AH471">
            <v>114907</v>
          </cell>
          <cell r="AI471">
            <v>114907</v>
          </cell>
          <cell r="AJ471">
            <v>114907</v>
          </cell>
          <cell r="AK471">
            <v>17560</v>
          </cell>
          <cell r="AM471">
            <v>14622</v>
          </cell>
          <cell r="AN471">
            <v>14622</v>
          </cell>
          <cell r="AO471">
            <v>14622</v>
          </cell>
          <cell r="AP471">
            <v>14622</v>
          </cell>
          <cell r="AQ471">
            <v>14622</v>
          </cell>
          <cell r="AR471">
            <v>25173</v>
          </cell>
          <cell r="AS471">
            <v>25173</v>
          </cell>
          <cell r="AT471">
            <v>30773</v>
          </cell>
          <cell r="AU471">
            <v>-18736</v>
          </cell>
          <cell r="AV471">
            <v>9000</v>
          </cell>
          <cell r="AW471">
            <v>0</v>
          </cell>
          <cell r="AX471">
            <v>0</v>
          </cell>
          <cell r="AY471">
            <v>18630</v>
          </cell>
          <cell r="AZ471">
            <v>18630</v>
          </cell>
          <cell r="BA471">
            <v>18630</v>
          </cell>
          <cell r="BB471">
            <v>18630</v>
          </cell>
          <cell r="BC471">
            <v>18630</v>
          </cell>
          <cell r="BD471">
            <v>20200</v>
          </cell>
          <cell r="BE471">
            <v>20200</v>
          </cell>
          <cell r="BF471">
            <v>20200</v>
          </cell>
          <cell r="BG471">
            <v>-38843</v>
          </cell>
          <cell r="BH471">
            <v>0</v>
          </cell>
          <cell r="BI471">
            <v>0</v>
          </cell>
          <cell r="BJ471">
            <v>0</v>
          </cell>
          <cell r="BK471">
            <v>17560</v>
          </cell>
        </row>
        <row r="472">
          <cell r="L472" t="str">
            <v>8111131.801102.HOUSE</v>
          </cell>
          <cell r="M472">
            <v>7420</v>
          </cell>
          <cell r="N472">
            <v>14840</v>
          </cell>
          <cell r="O472">
            <v>25620</v>
          </cell>
          <cell r="P472">
            <v>36911</v>
          </cell>
          <cell r="Q472">
            <v>48071</v>
          </cell>
          <cell r="R472">
            <v>59231</v>
          </cell>
          <cell r="S472">
            <v>69081</v>
          </cell>
          <cell r="T472">
            <v>81955</v>
          </cell>
          <cell r="U472">
            <v>92925</v>
          </cell>
          <cell r="V472">
            <v>103895</v>
          </cell>
          <cell r="W472">
            <v>114865</v>
          </cell>
          <cell r="X472">
            <v>127282</v>
          </cell>
          <cell r="Y472">
            <v>10970</v>
          </cell>
          <cell r="Z472">
            <v>21940</v>
          </cell>
          <cell r="AA472">
            <v>34360</v>
          </cell>
          <cell r="AB472">
            <v>48324</v>
          </cell>
          <cell r="AC472">
            <v>64031</v>
          </cell>
          <cell r="AD472">
            <v>77901</v>
          </cell>
          <cell r="AE472">
            <v>90321</v>
          </cell>
          <cell r="AF472">
            <v>104141</v>
          </cell>
          <cell r="AG472">
            <v>118011</v>
          </cell>
          <cell r="AH472">
            <v>133331</v>
          </cell>
          <cell r="AI472">
            <v>147201</v>
          </cell>
          <cell r="AJ472">
            <v>161071</v>
          </cell>
          <cell r="AK472">
            <v>13870</v>
          </cell>
          <cell r="AM472">
            <v>7420</v>
          </cell>
          <cell r="AN472">
            <v>7420</v>
          </cell>
          <cell r="AO472">
            <v>10780</v>
          </cell>
          <cell r="AP472">
            <v>11291</v>
          </cell>
          <cell r="AQ472">
            <v>11160</v>
          </cell>
          <cell r="AR472">
            <v>11160</v>
          </cell>
          <cell r="AS472">
            <v>9850</v>
          </cell>
          <cell r="AT472">
            <v>12874</v>
          </cell>
          <cell r="AU472">
            <v>10970</v>
          </cell>
          <cell r="AV472">
            <v>10970</v>
          </cell>
          <cell r="AW472">
            <v>10970</v>
          </cell>
          <cell r="AX472">
            <v>12417</v>
          </cell>
          <cell r="AY472">
            <v>10970</v>
          </cell>
          <cell r="AZ472">
            <v>10970</v>
          </cell>
          <cell r="BA472">
            <v>12420</v>
          </cell>
          <cell r="BB472">
            <v>13964</v>
          </cell>
          <cell r="BC472">
            <v>15707</v>
          </cell>
          <cell r="BD472">
            <v>13870</v>
          </cell>
          <cell r="BE472">
            <v>12420</v>
          </cell>
          <cell r="BF472">
            <v>13820</v>
          </cell>
          <cell r="BG472">
            <v>13870</v>
          </cell>
          <cell r="BH472">
            <v>15320</v>
          </cell>
          <cell r="BI472">
            <v>13870</v>
          </cell>
          <cell r="BJ472">
            <v>13870</v>
          </cell>
          <cell r="BK472">
            <v>13870</v>
          </cell>
        </row>
        <row r="473">
          <cell r="L473" t="str">
            <v>8111131.801102.LAUN</v>
          </cell>
          <cell r="M473">
            <v>655</v>
          </cell>
          <cell r="N473">
            <v>1310</v>
          </cell>
          <cell r="O473">
            <v>15405</v>
          </cell>
          <cell r="P473">
            <v>22094</v>
          </cell>
          <cell r="Q473">
            <v>28709</v>
          </cell>
          <cell r="R473">
            <v>35324</v>
          </cell>
          <cell r="S473">
            <v>41199</v>
          </cell>
          <cell r="T473">
            <v>47074</v>
          </cell>
          <cell r="U473">
            <v>52949</v>
          </cell>
          <cell r="V473">
            <v>58824</v>
          </cell>
          <cell r="W473">
            <v>64699</v>
          </cell>
          <cell r="X473">
            <v>71420</v>
          </cell>
          <cell r="Y473">
            <v>5875</v>
          </cell>
          <cell r="Z473">
            <v>11750</v>
          </cell>
          <cell r="AA473">
            <v>18365</v>
          </cell>
          <cell r="AB473">
            <v>25768</v>
          </cell>
          <cell r="AC473">
            <v>34060</v>
          </cell>
          <cell r="AD473">
            <v>41415</v>
          </cell>
          <cell r="AE473">
            <v>48030</v>
          </cell>
          <cell r="AF473">
            <v>45685</v>
          </cell>
          <cell r="AG473">
            <v>53040</v>
          </cell>
          <cell r="AH473">
            <v>61135</v>
          </cell>
          <cell r="AI473">
            <v>68490</v>
          </cell>
          <cell r="AJ473">
            <v>75845</v>
          </cell>
          <cell r="AK473">
            <v>7355</v>
          </cell>
          <cell r="AM473">
            <v>655</v>
          </cell>
          <cell r="AN473">
            <v>655</v>
          </cell>
          <cell r="AO473">
            <v>14095</v>
          </cell>
          <cell r="AP473">
            <v>6689</v>
          </cell>
          <cell r="AQ473">
            <v>6615</v>
          </cell>
          <cell r="AR473">
            <v>6615</v>
          </cell>
          <cell r="AS473">
            <v>5875</v>
          </cell>
          <cell r="AT473">
            <v>5875</v>
          </cell>
          <cell r="AU473">
            <v>5875</v>
          </cell>
          <cell r="AV473">
            <v>5875</v>
          </cell>
          <cell r="AW473">
            <v>5875</v>
          </cell>
          <cell r="AX473">
            <v>6721</v>
          </cell>
          <cell r="AY473">
            <v>5875</v>
          </cell>
          <cell r="AZ473">
            <v>5875</v>
          </cell>
          <cell r="BA473">
            <v>6615</v>
          </cell>
          <cell r="BB473">
            <v>7403</v>
          </cell>
          <cell r="BC473">
            <v>8292</v>
          </cell>
          <cell r="BD473">
            <v>7355</v>
          </cell>
          <cell r="BE473">
            <v>6615</v>
          </cell>
          <cell r="BF473">
            <v>-2345</v>
          </cell>
          <cell r="BG473">
            <v>7355</v>
          </cell>
          <cell r="BH473">
            <v>8095</v>
          </cell>
          <cell r="BI473">
            <v>7355</v>
          </cell>
          <cell r="BJ473">
            <v>7355</v>
          </cell>
          <cell r="BK473">
            <v>7355</v>
          </cell>
        </row>
        <row r="474">
          <cell r="L474" t="str">
            <v>8111131.801102.LEAV</v>
          </cell>
          <cell r="M474">
            <v>9154</v>
          </cell>
          <cell r="N474">
            <v>18308</v>
          </cell>
          <cell r="O474">
            <v>27462</v>
          </cell>
          <cell r="P474">
            <v>36616</v>
          </cell>
          <cell r="Q474">
            <v>45770</v>
          </cell>
          <cell r="R474">
            <v>54924</v>
          </cell>
          <cell r="S474">
            <v>64078</v>
          </cell>
          <cell r="T474">
            <v>73232</v>
          </cell>
          <cell r="U474">
            <v>82386</v>
          </cell>
          <cell r="V474">
            <v>91540</v>
          </cell>
          <cell r="W474">
            <v>103123</v>
          </cell>
          <cell r="X474">
            <v>111636</v>
          </cell>
          <cell r="Y474">
            <v>10011</v>
          </cell>
          <cell r="Z474">
            <v>20022</v>
          </cell>
          <cell r="AA474">
            <v>30033</v>
          </cell>
          <cell r="AB474">
            <v>40044</v>
          </cell>
          <cell r="AC474">
            <v>50055</v>
          </cell>
          <cell r="AD474">
            <v>60066</v>
          </cell>
          <cell r="AE474">
            <v>70077</v>
          </cell>
          <cell r="AF474">
            <v>80088</v>
          </cell>
          <cell r="AG474">
            <v>90099</v>
          </cell>
          <cell r="AH474">
            <v>100110</v>
          </cell>
          <cell r="AI474">
            <v>110121</v>
          </cell>
          <cell r="AJ474">
            <v>128028</v>
          </cell>
          <cell r="AK474">
            <v>22704.92</v>
          </cell>
          <cell r="AM474">
            <v>9154</v>
          </cell>
          <cell r="AN474">
            <v>9154</v>
          </cell>
          <cell r="AO474">
            <v>9154</v>
          </cell>
          <cell r="AP474">
            <v>9154</v>
          </cell>
          <cell r="AQ474">
            <v>9154</v>
          </cell>
          <cell r="AR474">
            <v>9154</v>
          </cell>
          <cell r="AS474">
            <v>9154</v>
          </cell>
          <cell r="AT474">
            <v>9154</v>
          </cell>
          <cell r="AU474">
            <v>9154</v>
          </cell>
          <cell r="AV474">
            <v>9154</v>
          </cell>
          <cell r="AW474">
            <v>11583</v>
          </cell>
          <cell r="AX474">
            <v>8513</v>
          </cell>
          <cell r="AY474">
            <v>10011</v>
          </cell>
          <cell r="AZ474">
            <v>10011</v>
          </cell>
          <cell r="BA474">
            <v>10011</v>
          </cell>
          <cell r="BB474">
            <v>10011</v>
          </cell>
          <cell r="BC474">
            <v>10011</v>
          </cell>
          <cell r="BD474">
            <v>10011</v>
          </cell>
          <cell r="BE474">
            <v>10011</v>
          </cell>
          <cell r="BF474">
            <v>10011</v>
          </cell>
          <cell r="BG474">
            <v>10011</v>
          </cell>
          <cell r="BH474">
            <v>10011</v>
          </cell>
          <cell r="BI474">
            <v>10011</v>
          </cell>
          <cell r="BJ474">
            <v>17907</v>
          </cell>
          <cell r="BK474">
            <v>22704.92</v>
          </cell>
        </row>
        <row r="475">
          <cell r="L475" t="str">
            <v>8111131.801102.OT</v>
          </cell>
          <cell r="M475">
            <v>11923</v>
          </cell>
          <cell r="N475">
            <v>23846</v>
          </cell>
          <cell r="O475">
            <v>82769</v>
          </cell>
          <cell r="P475">
            <v>131692</v>
          </cell>
          <cell r="Q475">
            <v>288424</v>
          </cell>
          <cell r="R475">
            <v>365939</v>
          </cell>
          <cell r="S475">
            <v>426674</v>
          </cell>
          <cell r="T475">
            <v>494674</v>
          </cell>
          <cell r="U475">
            <v>721746</v>
          </cell>
          <cell r="V475">
            <v>815240</v>
          </cell>
          <cell r="W475">
            <v>846993</v>
          </cell>
          <cell r="X475">
            <v>872345</v>
          </cell>
          <cell r="Y475">
            <v>17450</v>
          </cell>
          <cell r="Z475">
            <v>80442</v>
          </cell>
          <cell r="AA475">
            <v>145687</v>
          </cell>
          <cell r="AB475">
            <v>277197</v>
          </cell>
          <cell r="AC475">
            <v>415685</v>
          </cell>
          <cell r="AD475">
            <v>559136</v>
          </cell>
          <cell r="AE475">
            <v>621230</v>
          </cell>
          <cell r="AF475">
            <v>782831</v>
          </cell>
          <cell r="AG475">
            <v>857063</v>
          </cell>
          <cell r="AH475">
            <v>912110</v>
          </cell>
          <cell r="AI475">
            <v>892032</v>
          </cell>
          <cell r="AJ475">
            <v>856709</v>
          </cell>
          <cell r="AK475">
            <v>4250</v>
          </cell>
          <cell r="AM475">
            <v>11923</v>
          </cell>
          <cell r="AN475">
            <v>11923</v>
          </cell>
          <cell r="AO475">
            <v>58923</v>
          </cell>
          <cell r="AP475">
            <v>48923</v>
          </cell>
          <cell r="AQ475">
            <v>156732</v>
          </cell>
          <cell r="AR475">
            <v>77515</v>
          </cell>
          <cell r="AS475">
            <v>60735</v>
          </cell>
          <cell r="AT475">
            <v>68000</v>
          </cell>
          <cell r="AU475">
            <v>227072</v>
          </cell>
          <cell r="AV475">
            <v>93494</v>
          </cell>
          <cell r="AW475">
            <v>31753</v>
          </cell>
          <cell r="AX475">
            <v>25352</v>
          </cell>
          <cell r="AY475">
            <v>17450</v>
          </cell>
          <cell r="AZ475">
            <v>62992</v>
          </cell>
          <cell r="BA475">
            <v>65245</v>
          </cell>
          <cell r="BB475">
            <v>131510</v>
          </cell>
          <cell r="BC475">
            <v>138488</v>
          </cell>
          <cell r="BD475">
            <v>143451</v>
          </cell>
          <cell r="BE475">
            <v>62094</v>
          </cell>
          <cell r="BF475">
            <v>161601</v>
          </cell>
          <cell r="BG475">
            <v>74232</v>
          </cell>
          <cell r="BH475">
            <v>55047</v>
          </cell>
          <cell r="BI475">
            <v>-20078</v>
          </cell>
          <cell r="BJ475">
            <v>-35323</v>
          </cell>
          <cell r="BK475">
            <v>4250</v>
          </cell>
        </row>
        <row r="476">
          <cell r="L476" t="str">
            <v>8111131.801102.SHIFT</v>
          </cell>
          <cell r="M476">
            <v>4000</v>
          </cell>
          <cell r="N476">
            <v>6970</v>
          </cell>
          <cell r="O476">
            <v>14650</v>
          </cell>
          <cell r="P476">
            <v>25650</v>
          </cell>
          <cell r="Q476">
            <v>37510</v>
          </cell>
          <cell r="R476">
            <v>55180</v>
          </cell>
          <cell r="S476">
            <v>73380</v>
          </cell>
          <cell r="T476">
            <v>84500</v>
          </cell>
          <cell r="U476">
            <v>99220</v>
          </cell>
          <cell r="V476">
            <v>111780</v>
          </cell>
          <cell r="W476">
            <v>120410</v>
          </cell>
          <cell r="X476">
            <v>130330</v>
          </cell>
          <cell r="Y476">
            <v>3000</v>
          </cell>
          <cell r="Z476">
            <v>11320</v>
          </cell>
          <cell r="AA476">
            <v>25200</v>
          </cell>
          <cell r="AB476">
            <v>37305</v>
          </cell>
          <cell r="AC476">
            <v>51415</v>
          </cell>
          <cell r="AD476">
            <v>74225</v>
          </cell>
          <cell r="AE476">
            <v>93990</v>
          </cell>
          <cell r="AF476">
            <v>108900</v>
          </cell>
          <cell r="AG476">
            <v>125590</v>
          </cell>
          <cell r="AH476">
            <v>141905</v>
          </cell>
          <cell r="AI476">
            <v>150005</v>
          </cell>
          <cell r="AJ476">
            <v>158690</v>
          </cell>
          <cell r="AK476">
            <v>6500</v>
          </cell>
          <cell r="AM476">
            <v>4000</v>
          </cell>
          <cell r="AN476">
            <v>2970</v>
          </cell>
          <cell r="AO476">
            <v>7680</v>
          </cell>
          <cell r="AP476">
            <v>11000</v>
          </cell>
          <cell r="AQ476">
            <v>11860</v>
          </cell>
          <cell r="AR476">
            <v>17670</v>
          </cell>
          <cell r="AS476">
            <v>18200</v>
          </cell>
          <cell r="AT476">
            <v>11120</v>
          </cell>
          <cell r="AU476">
            <v>14720</v>
          </cell>
          <cell r="AV476">
            <v>12560</v>
          </cell>
          <cell r="AW476">
            <v>8630</v>
          </cell>
          <cell r="AX476">
            <v>9920</v>
          </cell>
          <cell r="AY476">
            <v>3000</v>
          </cell>
          <cell r="AZ476">
            <v>8320</v>
          </cell>
          <cell r="BA476">
            <v>13880</v>
          </cell>
          <cell r="BB476">
            <v>12105</v>
          </cell>
          <cell r="BC476">
            <v>14110</v>
          </cell>
          <cell r="BD476">
            <v>22810</v>
          </cell>
          <cell r="BE476">
            <v>19765</v>
          </cell>
          <cell r="BF476">
            <v>14910</v>
          </cell>
          <cell r="BG476">
            <v>16690</v>
          </cell>
          <cell r="BH476">
            <v>16315</v>
          </cell>
          <cell r="BI476">
            <v>8100</v>
          </cell>
          <cell r="BJ476">
            <v>8685</v>
          </cell>
          <cell r="BK476">
            <v>6500</v>
          </cell>
        </row>
        <row r="477">
          <cell r="L477" t="str">
            <v>8111131.801102.OTH</v>
          </cell>
          <cell r="M477">
            <v>1416</v>
          </cell>
          <cell r="N477">
            <v>2832</v>
          </cell>
          <cell r="O477">
            <v>4248</v>
          </cell>
          <cell r="P477">
            <v>6407</v>
          </cell>
          <cell r="Q477">
            <v>8531</v>
          </cell>
          <cell r="R477">
            <v>10655</v>
          </cell>
          <cell r="S477">
            <v>12425</v>
          </cell>
          <cell r="T477">
            <v>14195</v>
          </cell>
          <cell r="U477">
            <v>15965</v>
          </cell>
          <cell r="V477">
            <v>17735</v>
          </cell>
          <cell r="W477">
            <v>19505</v>
          </cell>
          <cell r="X477">
            <v>21275</v>
          </cell>
          <cell r="Y477">
            <v>1770</v>
          </cell>
          <cell r="Z477">
            <v>3540</v>
          </cell>
          <cell r="AA477">
            <v>5664</v>
          </cell>
          <cell r="AB477">
            <v>8165</v>
          </cell>
          <cell r="AC477">
            <v>11091</v>
          </cell>
          <cell r="AD477">
            <v>13569</v>
          </cell>
          <cell r="AE477">
            <v>15693</v>
          </cell>
          <cell r="AF477">
            <v>19217</v>
          </cell>
          <cell r="AG477">
            <v>21695</v>
          </cell>
          <cell r="AH477">
            <v>24527</v>
          </cell>
          <cell r="AI477">
            <v>27005</v>
          </cell>
          <cell r="AJ477">
            <v>29483</v>
          </cell>
          <cell r="AK477">
            <v>2478</v>
          </cell>
          <cell r="AM477">
            <v>1416</v>
          </cell>
          <cell r="AN477">
            <v>1416</v>
          </cell>
          <cell r="AO477">
            <v>1416</v>
          </cell>
          <cell r="AP477">
            <v>2159</v>
          </cell>
          <cell r="AQ477">
            <v>2124</v>
          </cell>
          <cell r="AR477">
            <v>2124</v>
          </cell>
          <cell r="AS477">
            <v>1770</v>
          </cell>
          <cell r="AT477">
            <v>1770</v>
          </cell>
          <cell r="AU477">
            <v>1770</v>
          </cell>
          <cell r="AV477">
            <v>1770</v>
          </cell>
          <cell r="AW477">
            <v>1770</v>
          </cell>
          <cell r="AX477">
            <v>1770</v>
          </cell>
          <cell r="AY477">
            <v>1770</v>
          </cell>
          <cell r="AZ477">
            <v>1770</v>
          </cell>
          <cell r="BA477">
            <v>2124</v>
          </cell>
          <cell r="BB477">
            <v>2501</v>
          </cell>
          <cell r="BC477">
            <v>2926</v>
          </cell>
          <cell r="BD477">
            <v>2478</v>
          </cell>
          <cell r="BE477">
            <v>2124</v>
          </cell>
          <cell r="BF477">
            <v>3524</v>
          </cell>
          <cell r="BG477">
            <v>2478</v>
          </cell>
          <cell r="BH477">
            <v>2832</v>
          </cell>
          <cell r="BI477">
            <v>2478</v>
          </cell>
          <cell r="BJ477">
            <v>2478</v>
          </cell>
          <cell r="BK477">
            <v>2478</v>
          </cell>
        </row>
        <row r="478">
          <cell r="L478" t="str">
            <v>8111131.801102.PF</v>
          </cell>
          <cell r="M478">
            <v>10635</v>
          </cell>
          <cell r="N478">
            <v>21270</v>
          </cell>
          <cell r="O478">
            <v>31905</v>
          </cell>
          <cell r="P478">
            <v>49235</v>
          </cell>
          <cell r="Q478">
            <v>62441</v>
          </cell>
          <cell r="R478">
            <v>80781</v>
          </cell>
          <cell r="S478">
            <v>92955</v>
          </cell>
          <cell r="T478">
            <v>106452</v>
          </cell>
          <cell r="U478">
            <v>119116</v>
          </cell>
          <cell r="V478">
            <v>131780</v>
          </cell>
          <cell r="W478">
            <v>144444</v>
          </cell>
          <cell r="X478">
            <v>157108</v>
          </cell>
          <cell r="Y478">
            <v>12664</v>
          </cell>
          <cell r="Z478">
            <v>27154</v>
          </cell>
          <cell r="AA478">
            <v>40731</v>
          </cell>
          <cell r="AB478">
            <v>54308</v>
          </cell>
          <cell r="AC478">
            <v>75493</v>
          </cell>
          <cell r="AD478">
            <v>87941</v>
          </cell>
          <cell r="AE478">
            <v>98309</v>
          </cell>
          <cell r="AF478">
            <v>108656</v>
          </cell>
          <cell r="AG478">
            <v>117871</v>
          </cell>
          <cell r="AH478">
            <v>127086</v>
          </cell>
          <cell r="AI478">
            <v>136301</v>
          </cell>
          <cell r="AJ478">
            <v>145516</v>
          </cell>
          <cell r="AK478">
            <v>9215</v>
          </cell>
          <cell r="AM478">
            <v>10635</v>
          </cell>
          <cell r="AN478">
            <v>10635</v>
          </cell>
          <cell r="AO478">
            <v>10635</v>
          </cell>
          <cell r="AP478">
            <v>17330</v>
          </cell>
          <cell r="AQ478">
            <v>13206</v>
          </cell>
          <cell r="AR478">
            <v>18340</v>
          </cell>
          <cell r="AS478">
            <v>12174</v>
          </cell>
          <cell r="AT478">
            <v>13497</v>
          </cell>
          <cell r="AU478">
            <v>12664</v>
          </cell>
          <cell r="AV478">
            <v>12664</v>
          </cell>
          <cell r="AW478">
            <v>12664</v>
          </cell>
          <cell r="AX478">
            <v>12664</v>
          </cell>
          <cell r="AY478">
            <v>12664</v>
          </cell>
          <cell r="AZ478">
            <v>14490</v>
          </cell>
          <cell r="BA478">
            <v>13577</v>
          </cell>
          <cell r="BB478">
            <v>13577</v>
          </cell>
          <cell r="BC478">
            <v>21185</v>
          </cell>
          <cell r="BD478">
            <v>12448</v>
          </cell>
          <cell r="BE478">
            <v>10368</v>
          </cell>
          <cell r="BF478">
            <v>10347</v>
          </cell>
          <cell r="BG478">
            <v>9215</v>
          </cell>
          <cell r="BH478">
            <v>9215</v>
          </cell>
          <cell r="BI478">
            <v>9215</v>
          </cell>
          <cell r="BJ478">
            <v>9215</v>
          </cell>
          <cell r="BK478">
            <v>9215</v>
          </cell>
        </row>
        <row r="479">
          <cell r="L479" t="str">
            <v>8111131.801102.TEA</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L480" t="str">
            <v>8111131.803301</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row>
        <row r="481">
          <cell r="L481" t="str">
            <v>8111131.803302</v>
          </cell>
          <cell r="M481">
            <v>10601</v>
          </cell>
          <cell r="N481">
            <v>21202</v>
          </cell>
          <cell r="O481">
            <v>31803</v>
          </cell>
          <cell r="P481">
            <v>42404</v>
          </cell>
          <cell r="Q481">
            <v>53005</v>
          </cell>
          <cell r="R481">
            <v>63606</v>
          </cell>
          <cell r="S481">
            <v>74207</v>
          </cell>
          <cell r="T481">
            <v>207941</v>
          </cell>
          <cell r="U481">
            <v>341675</v>
          </cell>
          <cell r="V481">
            <v>475409</v>
          </cell>
          <cell r="W481">
            <v>609143</v>
          </cell>
          <cell r="X481">
            <v>814741</v>
          </cell>
          <cell r="Y481">
            <v>22838</v>
          </cell>
          <cell r="Z481">
            <v>45676</v>
          </cell>
          <cell r="AA481">
            <v>68514</v>
          </cell>
          <cell r="AB481">
            <v>91352</v>
          </cell>
          <cell r="AC481">
            <v>114190</v>
          </cell>
          <cell r="AD481">
            <v>132067</v>
          </cell>
          <cell r="AE481">
            <v>110017.88</v>
          </cell>
          <cell r="AF481">
            <v>162753.88</v>
          </cell>
          <cell r="AG481">
            <v>215489.88</v>
          </cell>
          <cell r="AH481">
            <v>1218937.8799999999</v>
          </cell>
          <cell r="AI481">
            <v>1271673.8799999999</v>
          </cell>
          <cell r="AJ481">
            <v>1324409.8799999999</v>
          </cell>
          <cell r="AK481">
            <v>0</v>
          </cell>
          <cell r="AM481">
            <v>10601</v>
          </cell>
          <cell r="AN481">
            <v>10601</v>
          </cell>
          <cell r="AO481">
            <v>10601</v>
          </cell>
          <cell r="AP481">
            <v>10601</v>
          </cell>
          <cell r="AQ481">
            <v>10601</v>
          </cell>
          <cell r="AR481">
            <v>10601</v>
          </cell>
          <cell r="AS481">
            <v>10601</v>
          </cell>
          <cell r="AT481">
            <v>133734</v>
          </cell>
          <cell r="AU481">
            <v>133734</v>
          </cell>
          <cell r="AV481">
            <v>133734</v>
          </cell>
          <cell r="AW481">
            <v>133734</v>
          </cell>
          <cell r="AX481">
            <v>205598</v>
          </cell>
          <cell r="AY481">
            <v>22838</v>
          </cell>
          <cell r="AZ481">
            <v>22838</v>
          </cell>
          <cell r="BA481">
            <v>22838</v>
          </cell>
          <cell r="BB481">
            <v>22838</v>
          </cell>
          <cell r="BC481">
            <v>22838</v>
          </cell>
          <cell r="BD481">
            <v>17877</v>
          </cell>
          <cell r="BE481">
            <v>-22049.119999999995</v>
          </cell>
          <cell r="BF481">
            <v>52736</v>
          </cell>
          <cell r="BG481">
            <v>52736</v>
          </cell>
          <cell r="BH481">
            <v>1003447.9999999999</v>
          </cell>
          <cell r="BI481">
            <v>52736</v>
          </cell>
          <cell r="BJ481">
            <v>52736</v>
          </cell>
          <cell r="BK481">
            <v>0</v>
          </cell>
        </row>
        <row r="482">
          <cell r="L482" t="str">
            <v>8111131.803303</v>
          </cell>
          <cell r="M482">
            <v>10977</v>
          </cell>
          <cell r="N482">
            <v>21954</v>
          </cell>
          <cell r="O482">
            <v>32931</v>
          </cell>
          <cell r="P482">
            <v>43908</v>
          </cell>
          <cell r="Q482">
            <v>54885</v>
          </cell>
          <cell r="R482">
            <v>65862</v>
          </cell>
          <cell r="S482">
            <v>94989</v>
          </cell>
          <cell r="T482">
            <v>94989</v>
          </cell>
          <cell r="U482">
            <v>94989</v>
          </cell>
          <cell r="V482">
            <v>94989</v>
          </cell>
          <cell r="W482">
            <v>94989</v>
          </cell>
          <cell r="X482">
            <v>138583</v>
          </cell>
          <cell r="Y482">
            <v>11549</v>
          </cell>
          <cell r="Z482">
            <v>23098</v>
          </cell>
          <cell r="AA482">
            <v>34647</v>
          </cell>
          <cell r="AB482">
            <v>46196</v>
          </cell>
          <cell r="AC482">
            <v>57745</v>
          </cell>
          <cell r="AD482">
            <v>69294</v>
          </cell>
          <cell r="AE482">
            <v>83646</v>
          </cell>
          <cell r="AF482">
            <v>83646</v>
          </cell>
          <cell r="AG482">
            <v>83646</v>
          </cell>
          <cell r="AH482">
            <v>97998</v>
          </cell>
          <cell r="AI482">
            <v>107073</v>
          </cell>
          <cell r="AJ482">
            <v>121425</v>
          </cell>
          <cell r="AK482">
            <v>0</v>
          </cell>
          <cell r="AM482">
            <v>10977</v>
          </cell>
          <cell r="AN482">
            <v>10977</v>
          </cell>
          <cell r="AO482">
            <v>10977</v>
          </cell>
          <cell r="AP482">
            <v>10977</v>
          </cell>
          <cell r="AQ482">
            <v>10977</v>
          </cell>
          <cell r="AR482">
            <v>10977</v>
          </cell>
          <cell r="AS482">
            <v>29127</v>
          </cell>
          <cell r="AT482">
            <v>0</v>
          </cell>
          <cell r="AU482">
            <v>0</v>
          </cell>
          <cell r="AV482">
            <v>0</v>
          </cell>
          <cell r="AW482">
            <v>0</v>
          </cell>
          <cell r="AX482">
            <v>43594</v>
          </cell>
          <cell r="AY482">
            <v>11549</v>
          </cell>
          <cell r="AZ482">
            <v>11549</v>
          </cell>
          <cell r="BA482">
            <v>11549</v>
          </cell>
          <cell r="BB482">
            <v>11549</v>
          </cell>
          <cell r="BC482">
            <v>11549</v>
          </cell>
          <cell r="BD482">
            <v>11549</v>
          </cell>
          <cell r="BE482">
            <v>14352</v>
          </cell>
          <cell r="BF482">
            <v>0</v>
          </cell>
          <cell r="BG482">
            <v>0</v>
          </cell>
          <cell r="BH482">
            <v>14352</v>
          </cell>
          <cell r="BI482">
            <v>9075</v>
          </cell>
          <cell r="BJ482">
            <v>14352</v>
          </cell>
          <cell r="BK482">
            <v>0</v>
          </cell>
        </row>
        <row r="483">
          <cell r="L483" t="str">
            <v>8111131.803901</v>
          </cell>
          <cell r="M483">
            <v>10755</v>
          </cell>
          <cell r="N483">
            <v>21641</v>
          </cell>
          <cell r="O483">
            <v>32336</v>
          </cell>
          <cell r="P483">
            <v>42921</v>
          </cell>
          <cell r="Q483">
            <v>70817</v>
          </cell>
          <cell r="R483">
            <v>78860</v>
          </cell>
          <cell r="S483">
            <v>88050</v>
          </cell>
          <cell r="T483">
            <v>95103</v>
          </cell>
          <cell r="U483">
            <v>102400</v>
          </cell>
          <cell r="V483">
            <v>109859</v>
          </cell>
          <cell r="W483">
            <v>117458</v>
          </cell>
          <cell r="X483">
            <v>125896</v>
          </cell>
          <cell r="Y483">
            <v>8802</v>
          </cell>
          <cell r="Z483">
            <v>16397</v>
          </cell>
          <cell r="AA483">
            <v>25362</v>
          </cell>
          <cell r="AB483">
            <v>34296</v>
          </cell>
          <cell r="AC483">
            <v>43102</v>
          </cell>
          <cell r="AD483">
            <v>51908</v>
          </cell>
          <cell r="AE483">
            <v>62478</v>
          </cell>
          <cell r="AF483">
            <v>72550</v>
          </cell>
          <cell r="AG483">
            <v>82007</v>
          </cell>
          <cell r="AH483">
            <v>90269</v>
          </cell>
          <cell r="AI483">
            <v>99539</v>
          </cell>
          <cell r="AJ483">
            <v>107504</v>
          </cell>
          <cell r="AK483">
            <v>7265</v>
          </cell>
          <cell r="AM483">
            <v>10755</v>
          </cell>
          <cell r="AN483">
            <v>10886</v>
          </cell>
          <cell r="AO483">
            <v>10695</v>
          </cell>
          <cell r="AP483">
            <v>10585</v>
          </cell>
          <cell r="AQ483">
            <v>27896</v>
          </cell>
          <cell r="AR483">
            <v>8043</v>
          </cell>
          <cell r="AS483">
            <v>9190</v>
          </cell>
          <cell r="AT483">
            <v>7053</v>
          </cell>
          <cell r="AU483">
            <v>7297</v>
          </cell>
          <cell r="AV483">
            <v>7459</v>
          </cell>
          <cell r="AW483">
            <v>7599</v>
          </cell>
          <cell r="AX483">
            <v>8438</v>
          </cell>
          <cell r="AY483">
            <v>8802</v>
          </cell>
          <cell r="AZ483">
            <v>7595</v>
          </cell>
          <cell r="BA483">
            <v>8965</v>
          </cell>
          <cell r="BB483">
            <v>8934</v>
          </cell>
          <cell r="BC483">
            <v>8806</v>
          </cell>
          <cell r="BD483">
            <v>8806</v>
          </cell>
          <cell r="BE483">
            <v>10570</v>
          </cell>
          <cell r="BF483">
            <v>10072</v>
          </cell>
          <cell r="BG483">
            <v>9457</v>
          </cell>
          <cell r="BH483">
            <v>8262</v>
          </cell>
          <cell r="BI483">
            <v>9270</v>
          </cell>
          <cell r="BJ483">
            <v>7965</v>
          </cell>
          <cell r="BK483">
            <v>7265</v>
          </cell>
        </row>
        <row r="484">
          <cell r="L484" t="str">
            <v>8111131.803902</v>
          </cell>
          <cell r="M484">
            <v>6406</v>
          </cell>
          <cell r="N484">
            <v>12812</v>
          </cell>
          <cell r="O484">
            <v>19218</v>
          </cell>
          <cell r="P484">
            <v>25624</v>
          </cell>
          <cell r="Q484">
            <v>33059</v>
          </cell>
          <cell r="R484">
            <v>40494</v>
          </cell>
          <cell r="S484">
            <v>47929</v>
          </cell>
          <cell r="T484">
            <v>55364</v>
          </cell>
          <cell r="U484">
            <v>91693</v>
          </cell>
          <cell r="V484">
            <v>101469</v>
          </cell>
          <cell r="W484">
            <v>120303</v>
          </cell>
          <cell r="X484">
            <v>139136</v>
          </cell>
          <cell r="Y484">
            <v>19452</v>
          </cell>
          <cell r="Z484">
            <v>38254</v>
          </cell>
          <cell r="AA484">
            <v>57056</v>
          </cell>
          <cell r="AB484">
            <v>75858</v>
          </cell>
          <cell r="AC484">
            <v>94660</v>
          </cell>
          <cell r="AD484">
            <v>117272</v>
          </cell>
          <cell r="AE484">
            <v>134509</v>
          </cell>
          <cell r="AF484">
            <v>146372</v>
          </cell>
          <cell r="AG484">
            <v>162163</v>
          </cell>
          <cell r="AH484">
            <v>175990</v>
          </cell>
          <cell r="AI484">
            <v>194850</v>
          </cell>
          <cell r="AJ484">
            <v>211745</v>
          </cell>
          <cell r="AK484">
            <v>212592</v>
          </cell>
          <cell r="AM484">
            <v>6406</v>
          </cell>
          <cell r="AN484">
            <v>6406</v>
          </cell>
          <cell r="AO484">
            <v>6406</v>
          </cell>
          <cell r="AP484">
            <v>6406</v>
          </cell>
          <cell r="AQ484">
            <v>7435</v>
          </cell>
          <cell r="AR484">
            <v>7435</v>
          </cell>
          <cell r="AS484">
            <v>7435</v>
          </cell>
          <cell r="AT484">
            <v>7435</v>
          </cell>
          <cell r="AU484">
            <v>36329</v>
          </cell>
          <cell r="AV484">
            <v>9776</v>
          </cell>
          <cell r="AW484">
            <v>18834</v>
          </cell>
          <cell r="AX484">
            <v>18833</v>
          </cell>
          <cell r="AY484">
            <v>19452</v>
          </cell>
          <cell r="AZ484">
            <v>18802</v>
          </cell>
          <cell r="BA484">
            <v>18802</v>
          </cell>
          <cell r="BB484">
            <v>18802</v>
          </cell>
          <cell r="BC484">
            <v>18802</v>
          </cell>
          <cell r="BD484">
            <v>22612</v>
          </cell>
          <cell r="BE484">
            <v>17237</v>
          </cell>
          <cell r="BF484">
            <v>11863</v>
          </cell>
          <cell r="BG484">
            <v>15791</v>
          </cell>
          <cell r="BH484">
            <v>13827</v>
          </cell>
          <cell r="BI484">
            <v>18860</v>
          </cell>
          <cell r="BJ484">
            <v>16895</v>
          </cell>
          <cell r="BK484">
            <v>212592</v>
          </cell>
        </row>
        <row r="485">
          <cell r="L485" t="str">
            <v>8111131.803903</v>
          </cell>
          <cell r="M485">
            <v>2989</v>
          </cell>
          <cell r="N485">
            <v>5601</v>
          </cell>
          <cell r="O485">
            <v>15828</v>
          </cell>
          <cell r="P485">
            <v>22759</v>
          </cell>
          <cell r="Q485">
            <v>26628</v>
          </cell>
          <cell r="R485">
            <v>27070</v>
          </cell>
          <cell r="S485">
            <v>29285</v>
          </cell>
          <cell r="T485">
            <v>34387</v>
          </cell>
          <cell r="U485">
            <v>39682</v>
          </cell>
          <cell r="V485">
            <v>42052</v>
          </cell>
          <cell r="W485">
            <v>46917</v>
          </cell>
          <cell r="X485">
            <v>52209</v>
          </cell>
          <cell r="Y485">
            <v>4318.8999999999996</v>
          </cell>
          <cell r="Z485">
            <v>10228.9</v>
          </cell>
          <cell r="AA485">
            <v>18947.900000000001</v>
          </cell>
          <cell r="AB485">
            <v>24306.9</v>
          </cell>
          <cell r="AC485">
            <v>35065.9</v>
          </cell>
          <cell r="AD485">
            <v>40424.9</v>
          </cell>
          <cell r="AE485">
            <v>58711.9</v>
          </cell>
          <cell r="AF485">
            <v>62157.9</v>
          </cell>
          <cell r="AG485">
            <v>65055.9</v>
          </cell>
          <cell r="AH485">
            <v>67953.899999999994</v>
          </cell>
          <cell r="AI485">
            <v>70358.899999999994</v>
          </cell>
          <cell r="AJ485">
            <v>74228.899999999994</v>
          </cell>
          <cell r="AK485">
            <v>9849</v>
          </cell>
          <cell r="AM485">
            <v>2989</v>
          </cell>
          <cell r="AN485">
            <v>2612</v>
          </cell>
          <cell r="AO485">
            <v>10227</v>
          </cell>
          <cell r="AP485">
            <v>6931</v>
          </cell>
          <cell r="AQ485">
            <v>3869</v>
          </cell>
          <cell r="AR485">
            <v>442</v>
          </cell>
          <cell r="AS485">
            <v>2215</v>
          </cell>
          <cell r="AT485">
            <v>5102</v>
          </cell>
          <cell r="AU485">
            <v>5295</v>
          </cell>
          <cell r="AV485">
            <v>2370</v>
          </cell>
          <cell r="AW485">
            <v>4865</v>
          </cell>
          <cell r="AX485">
            <v>5292</v>
          </cell>
          <cell r="AY485">
            <v>4318.8999999999996</v>
          </cell>
          <cell r="AZ485">
            <v>5910</v>
          </cell>
          <cell r="BA485">
            <v>8719.0000000000018</v>
          </cell>
          <cell r="BB485">
            <v>5359</v>
          </cell>
          <cell r="BC485">
            <v>10759</v>
          </cell>
          <cell r="BD485">
            <v>5359</v>
          </cell>
          <cell r="BE485">
            <v>18287</v>
          </cell>
          <cell r="BF485">
            <v>3446</v>
          </cell>
          <cell r="BG485">
            <v>2898</v>
          </cell>
          <cell r="BH485">
            <v>2897.9999999999927</v>
          </cell>
          <cell r="BI485">
            <v>2405</v>
          </cell>
          <cell r="BJ485">
            <v>3870</v>
          </cell>
          <cell r="BK485">
            <v>9849</v>
          </cell>
        </row>
        <row r="486">
          <cell r="L486" t="str">
            <v>8111131.803904</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L487" t="str">
            <v>8111131.803905</v>
          </cell>
          <cell r="M487">
            <v>25500</v>
          </cell>
          <cell r="N487">
            <v>51000</v>
          </cell>
          <cell r="O487">
            <v>76500</v>
          </cell>
          <cell r="P487">
            <v>110190</v>
          </cell>
          <cell r="Q487">
            <v>143490</v>
          </cell>
          <cell r="R487">
            <v>176790</v>
          </cell>
          <cell r="S487">
            <v>206190</v>
          </cell>
          <cell r="T487">
            <v>235590</v>
          </cell>
          <cell r="U487">
            <v>264990</v>
          </cell>
          <cell r="V487">
            <v>294390</v>
          </cell>
          <cell r="W487">
            <v>323790</v>
          </cell>
          <cell r="X487">
            <v>357040</v>
          </cell>
          <cell r="Y487">
            <v>29400</v>
          </cell>
          <cell r="Z487">
            <v>58800</v>
          </cell>
          <cell r="AA487">
            <v>92100</v>
          </cell>
          <cell r="AB487">
            <v>129552</v>
          </cell>
          <cell r="AC487">
            <v>171692</v>
          </cell>
          <cell r="AD487">
            <v>208892</v>
          </cell>
          <cell r="AE487">
            <v>242192</v>
          </cell>
          <cell r="AF487">
            <v>282492</v>
          </cell>
          <cell r="AG487">
            <v>319692</v>
          </cell>
          <cell r="AH487">
            <v>360792</v>
          </cell>
          <cell r="AI487">
            <v>397992</v>
          </cell>
          <cell r="AJ487">
            <v>435192</v>
          </cell>
          <cell r="AK487">
            <v>37200</v>
          </cell>
          <cell r="AM487">
            <v>25500</v>
          </cell>
          <cell r="AN487">
            <v>25500</v>
          </cell>
          <cell r="AO487">
            <v>25500</v>
          </cell>
          <cell r="AP487">
            <v>33690</v>
          </cell>
          <cell r="AQ487">
            <v>33300</v>
          </cell>
          <cell r="AR487">
            <v>33300</v>
          </cell>
          <cell r="AS487">
            <v>29400</v>
          </cell>
          <cell r="AT487">
            <v>29400</v>
          </cell>
          <cell r="AU487">
            <v>29400</v>
          </cell>
          <cell r="AV487">
            <v>29400</v>
          </cell>
          <cell r="AW487">
            <v>29400</v>
          </cell>
          <cell r="AX487">
            <v>33250</v>
          </cell>
          <cell r="AY487">
            <v>29400</v>
          </cell>
          <cell r="AZ487">
            <v>29400</v>
          </cell>
          <cell r="BA487">
            <v>33300</v>
          </cell>
          <cell r="BB487">
            <v>37452</v>
          </cell>
          <cell r="BC487">
            <v>42140</v>
          </cell>
          <cell r="BD487">
            <v>37200</v>
          </cell>
          <cell r="BE487">
            <v>33300</v>
          </cell>
          <cell r="BF487">
            <v>40300</v>
          </cell>
          <cell r="BG487">
            <v>37200</v>
          </cell>
          <cell r="BH487">
            <v>41100</v>
          </cell>
          <cell r="BI487">
            <v>37200</v>
          </cell>
          <cell r="BJ487">
            <v>37200</v>
          </cell>
          <cell r="BK487">
            <v>37200</v>
          </cell>
        </row>
        <row r="488">
          <cell r="L488" t="str">
            <v>8111131.803906</v>
          </cell>
          <cell r="M488">
            <v>0</v>
          </cell>
          <cell r="N488">
            <v>-8000</v>
          </cell>
          <cell r="O488">
            <v>-8000</v>
          </cell>
          <cell r="P488">
            <v>-8000</v>
          </cell>
          <cell r="Q488">
            <v>-8000</v>
          </cell>
          <cell r="R488">
            <v>-8000</v>
          </cell>
          <cell r="S488">
            <v>-8000</v>
          </cell>
          <cell r="T488">
            <v>-8000</v>
          </cell>
          <cell r="U488">
            <v>-8000</v>
          </cell>
          <cell r="V488">
            <v>-8000</v>
          </cell>
          <cell r="W488">
            <v>-8000</v>
          </cell>
          <cell r="X488">
            <v>-8000</v>
          </cell>
          <cell r="Y488">
            <v>0</v>
          </cell>
          <cell r="Z488">
            <v>1133</v>
          </cell>
          <cell r="AA488">
            <v>2368</v>
          </cell>
          <cell r="AB488">
            <v>2368</v>
          </cell>
          <cell r="AC488">
            <v>2898</v>
          </cell>
          <cell r="AD488">
            <v>1170</v>
          </cell>
          <cell r="AE488">
            <v>7051</v>
          </cell>
          <cell r="AF488">
            <v>9614</v>
          </cell>
          <cell r="AG488">
            <v>56747</v>
          </cell>
          <cell r="AH488">
            <v>53979</v>
          </cell>
          <cell r="AI488">
            <v>48390</v>
          </cell>
          <cell r="AJ488">
            <v>-14140</v>
          </cell>
          <cell r="AK488">
            <v>0</v>
          </cell>
          <cell r="AM488">
            <v>0</v>
          </cell>
          <cell r="AN488">
            <v>-8000</v>
          </cell>
          <cell r="AO488">
            <v>0</v>
          </cell>
          <cell r="AP488">
            <v>0</v>
          </cell>
          <cell r="AQ488">
            <v>0</v>
          </cell>
          <cell r="AR488">
            <v>0</v>
          </cell>
          <cell r="AS488">
            <v>0</v>
          </cell>
          <cell r="AT488">
            <v>0</v>
          </cell>
          <cell r="AU488">
            <v>0</v>
          </cell>
          <cell r="AV488">
            <v>0</v>
          </cell>
          <cell r="AW488">
            <v>0</v>
          </cell>
          <cell r="AX488">
            <v>0</v>
          </cell>
          <cell r="AY488">
            <v>0</v>
          </cell>
          <cell r="AZ488">
            <v>1133</v>
          </cell>
          <cell r="BA488">
            <v>1235</v>
          </cell>
          <cell r="BB488">
            <v>0</v>
          </cell>
          <cell r="BC488">
            <v>530</v>
          </cell>
          <cell r="BD488">
            <v>-1728</v>
          </cell>
          <cell r="BE488">
            <v>5881</v>
          </cell>
          <cell r="BF488">
            <v>2563</v>
          </cell>
          <cell r="BG488">
            <v>47133</v>
          </cell>
          <cell r="BH488">
            <v>-2768</v>
          </cell>
          <cell r="BI488">
            <v>-5589</v>
          </cell>
          <cell r="BJ488">
            <v>-62530</v>
          </cell>
          <cell r="BK488">
            <v>0</v>
          </cell>
        </row>
        <row r="489">
          <cell r="L489" t="str">
            <v>8111131.803907</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L490" t="str">
            <v>8111131.805101.ACC</v>
          </cell>
          <cell r="M490">
            <v>50567</v>
          </cell>
          <cell r="N490">
            <v>77797.100000000006</v>
          </cell>
          <cell r="O490">
            <v>114034.6</v>
          </cell>
          <cell r="P490">
            <v>147759.6</v>
          </cell>
          <cell r="Q490">
            <v>147759.6</v>
          </cell>
          <cell r="R490">
            <v>158009.60000000001</v>
          </cell>
          <cell r="S490">
            <v>183209.60000000001</v>
          </cell>
          <cell r="T490">
            <v>195834.6</v>
          </cell>
          <cell r="U490">
            <v>213407.31</v>
          </cell>
          <cell r="V490">
            <v>213407.31</v>
          </cell>
          <cell r="W490">
            <v>215182.31</v>
          </cell>
          <cell r="X490">
            <v>217257.31</v>
          </cell>
          <cell r="Y490">
            <v>0</v>
          </cell>
          <cell r="Z490">
            <v>6450</v>
          </cell>
          <cell r="AA490">
            <v>24943</v>
          </cell>
          <cell r="AB490">
            <v>52034.400000000001</v>
          </cell>
          <cell r="AC490">
            <v>62309.4</v>
          </cell>
          <cell r="AD490">
            <v>80096.399999999994</v>
          </cell>
          <cell r="AE490">
            <v>87696.4</v>
          </cell>
          <cell r="AF490">
            <v>114746.4</v>
          </cell>
          <cell r="AG490">
            <v>118496.4</v>
          </cell>
          <cell r="AH490">
            <v>139741.4</v>
          </cell>
          <cell r="AI490">
            <v>162291.4</v>
          </cell>
          <cell r="AJ490">
            <v>178271.26</v>
          </cell>
          <cell r="AK490">
            <v>11425</v>
          </cell>
          <cell r="AM490">
            <v>50567</v>
          </cell>
          <cell r="AN490">
            <v>27230.100000000006</v>
          </cell>
          <cell r="AO490">
            <v>36237.5</v>
          </cell>
          <cell r="AP490">
            <v>33725</v>
          </cell>
          <cell r="AQ490">
            <v>0</v>
          </cell>
          <cell r="AR490">
            <v>10250</v>
          </cell>
          <cell r="AS490">
            <v>25200</v>
          </cell>
          <cell r="AT490">
            <v>12625</v>
          </cell>
          <cell r="AU490">
            <v>17572.709999999992</v>
          </cell>
          <cell r="AV490">
            <v>0</v>
          </cell>
          <cell r="AW490">
            <v>1775</v>
          </cell>
          <cell r="AX490">
            <v>2075</v>
          </cell>
          <cell r="AY490">
            <v>0</v>
          </cell>
          <cell r="AZ490">
            <v>6450</v>
          </cell>
          <cell r="BA490">
            <v>18493</v>
          </cell>
          <cell r="BB490">
            <v>27091.4</v>
          </cell>
          <cell r="BC490">
            <v>10275</v>
          </cell>
          <cell r="BD490">
            <v>17786.999999999993</v>
          </cell>
          <cell r="BE490">
            <v>7600</v>
          </cell>
          <cell r="BF490">
            <v>27050</v>
          </cell>
          <cell r="BG490">
            <v>3750</v>
          </cell>
          <cell r="BH490">
            <v>21245</v>
          </cell>
          <cell r="BI490">
            <v>22550</v>
          </cell>
          <cell r="BJ490">
            <v>15979.860000000015</v>
          </cell>
          <cell r="BK490">
            <v>11425</v>
          </cell>
        </row>
        <row r="491">
          <cell r="L491" t="str">
            <v>8111131.805101.AIR</v>
          </cell>
          <cell r="M491">
            <v>0</v>
          </cell>
          <cell r="N491">
            <v>8630.2999999999993</v>
          </cell>
          <cell r="O491">
            <v>8630.2999999999993</v>
          </cell>
          <cell r="P491">
            <v>8630.2999999999993</v>
          </cell>
          <cell r="Q491">
            <v>8630.2999999999993</v>
          </cell>
          <cell r="R491">
            <v>26707.58</v>
          </cell>
          <cell r="S491">
            <v>26707.58</v>
          </cell>
          <cell r="T491">
            <v>26707.58</v>
          </cell>
          <cell r="U491">
            <v>38803.58</v>
          </cell>
          <cell r="V491">
            <v>38803.58</v>
          </cell>
          <cell r="W491">
            <v>38803.58</v>
          </cell>
          <cell r="X491">
            <v>38803.58</v>
          </cell>
          <cell r="Y491">
            <v>0</v>
          </cell>
          <cell r="Z491">
            <v>0</v>
          </cell>
          <cell r="AA491">
            <v>0</v>
          </cell>
          <cell r="AB491">
            <v>3620</v>
          </cell>
          <cell r="AC491">
            <v>3620</v>
          </cell>
          <cell r="AD491">
            <v>3620</v>
          </cell>
          <cell r="AE491">
            <v>3620</v>
          </cell>
          <cell r="AF491">
            <v>22129.55</v>
          </cell>
          <cell r="AG491">
            <v>29419.55</v>
          </cell>
          <cell r="AH491">
            <v>29419.55</v>
          </cell>
          <cell r="AI491">
            <v>29419.55</v>
          </cell>
          <cell r="AJ491">
            <v>29419.55</v>
          </cell>
          <cell r="AK491">
            <v>0</v>
          </cell>
          <cell r="AM491">
            <v>0</v>
          </cell>
          <cell r="AN491">
            <v>8630.2999999999993</v>
          </cell>
          <cell r="AO491">
            <v>0</v>
          </cell>
          <cell r="AP491">
            <v>0</v>
          </cell>
          <cell r="AQ491">
            <v>0</v>
          </cell>
          <cell r="AR491">
            <v>18077.280000000002</v>
          </cell>
          <cell r="AS491">
            <v>0</v>
          </cell>
          <cell r="AT491">
            <v>0</v>
          </cell>
          <cell r="AU491">
            <v>12096</v>
          </cell>
          <cell r="AV491">
            <v>0</v>
          </cell>
          <cell r="AW491">
            <v>0</v>
          </cell>
          <cell r="AX491">
            <v>0</v>
          </cell>
          <cell r="AY491">
            <v>0</v>
          </cell>
          <cell r="AZ491">
            <v>0</v>
          </cell>
          <cell r="BA491">
            <v>0</v>
          </cell>
          <cell r="BB491">
            <v>3620</v>
          </cell>
          <cell r="BC491">
            <v>0</v>
          </cell>
          <cell r="BD491">
            <v>0</v>
          </cell>
          <cell r="BE491">
            <v>0</v>
          </cell>
          <cell r="BF491">
            <v>18509.55</v>
          </cell>
          <cell r="BG491">
            <v>7290</v>
          </cell>
          <cell r="BH491">
            <v>0</v>
          </cell>
          <cell r="BI491">
            <v>0</v>
          </cell>
          <cell r="BJ491">
            <v>0</v>
          </cell>
          <cell r="BK491">
            <v>0</v>
          </cell>
        </row>
        <row r="492">
          <cell r="L492" t="str">
            <v>8111131.805101.CAR</v>
          </cell>
          <cell r="M492">
            <v>5700</v>
          </cell>
          <cell r="N492">
            <v>7860</v>
          </cell>
          <cell r="O492">
            <v>11865</v>
          </cell>
          <cell r="P492">
            <v>18515</v>
          </cell>
          <cell r="Q492">
            <v>18915</v>
          </cell>
          <cell r="R492">
            <v>20265</v>
          </cell>
          <cell r="S492">
            <v>30985</v>
          </cell>
          <cell r="T492">
            <v>38625</v>
          </cell>
          <cell r="U492">
            <v>44545</v>
          </cell>
          <cell r="V492">
            <v>44545</v>
          </cell>
          <cell r="W492">
            <v>47525</v>
          </cell>
          <cell r="X492">
            <v>51125</v>
          </cell>
          <cell r="Y492">
            <v>0</v>
          </cell>
          <cell r="Z492">
            <v>300</v>
          </cell>
          <cell r="AA492">
            <v>4630</v>
          </cell>
          <cell r="AB492">
            <v>15114</v>
          </cell>
          <cell r="AC492">
            <v>18358</v>
          </cell>
          <cell r="AD492">
            <v>22607</v>
          </cell>
          <cell r="AE492">
            <v>29006</v>
          </cell>
          <cell r="AF492">
            <v>38245</v>
          </cell>
          <cell r="AG492">
            <v>39583</v>
          </cell>
          <cell r="AH492">
            <v>54691</v>
          </cell>
          <cell r="AI492">
            <v>62924</v>
          </cell>
          <cell r="AJ492">
            <v>71641</v>
          </cell>
          <cell r="AK492">
            <v>2610</v>
          </cell>
          <cell r="AM492">
            <v>5700</v>
          </cell>
          <cell r="AN492">
            <v>2160</v>
          </cell>
          <cell r="AO492">
            <v>4005</v>
          </cell>
          <cell r="AP492">
            <v>6650</v>
          </cell>
          <cell r="AQ492">
            <v>400</v>
          </cell>
          <cell r="AR492">
            <v>1350</v>
          </cell>
          <cell r="AS492">
            <v>10720</v>
          </cell>
          <cell r="AT492">
            <v>7640</v>
          </cell>
          <cell r="AU492">
            <v>5920</v>
          </cell>
          <cell r="AV492">
            <v>0</v>
          </cell>
          <cell r="AW492">
            <v>2980</v>
          </cell>
          <cell r="AX492">
            <v>3600</v>
          </cell>
          <cell r="AY492">
            <v>0</v>
          </cell>
          <cell r="AZ492">
            <v>300</v>
          </cell>
          <cell r="BA492">
            <v>4330</v>
          </cell>
          <cell r="BB492">
            <v>10484</v>
          </cell>
          <cell r="BC492">
            <v>3244</v>
          </cell>
          <cell r="BD492">
            <v>4249</v>
          </cell>
          <cell r="BE492">
            <v>6399</v>
          </cell>
          <cell r="BF492">
            <v>9239</v>
          </cell>
          <cell r="BG492">
            <v>1338</v>
          </cell>
          <cell r="BH492">
            <v>15108</v>
          </cell>
          <cell r="BI492">
            <v>8233</v>
          </cell>
          <cell r="BJ492">
            <v>8717</v>
          </cell>
          <cell r="BK492">
            <v>2610</v>
          </cell>
        </row>
        <row r="493">
          <cell r="L493" t="str">
            <v>8111131.805101.OTH</v>
          </cell>
          <cell r="M493">
            <v>0</v>
          </cell>
          <cell r="N493">
            <v>0</v>
          </cell>
          <cell r="O493">
            <v>0</v>
          </cell>
          <cell r="P493">
            <v>0</v>
          </cell>
          <cell r="Q493">
            <v>0</v>
          </cell>
          <cell r="R493">
            <v>0</v>
          </cell>
          <cell r="S493">
            <v>0</v>
          </cell>
          <cell r="T493">
            <v>0</v>
          </cell>
          <cell r="U493">
            <v>0</v>
          </cell>
          <cell r="V493">
            <v>0</v>
          </cell>
          <cell r="W493">
            <v>0</v>
          </cell>
          <cell r="X493">
            <v>25</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M493">
            <v>0</v>
          </cell>
          <cell r="AN493">
            <v>0</v>
          </cell>
          <cell r="AO493">
            <v>0</v>
          </cell>
          <cell r="AP493">
            <v>0</v>
          </cell>
          <cell r="AQ493">
            <v>0</v>
          </cell>
          <cell r="AR493">
            <v>0</v>
          </cell>
          <cell r="AS493">
            <v>0</v>
          </cell>
          <cell r="AT493">
            <v>0</v>
          </cell>
          <cell r="AU493">
            <v>0</v>
          </cell>
          <cell r="AV493">
            <v>0</v>
          </cell>
          <cell r="AW493">
            <v>0</v>
          </cell>
          <cell r="AX493">
            <v>25</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L494" t="str">
            <v>8111131.806101.ACC</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row>
        <row r="495">
          <cell r="L495" t="str">
            <v>8111131.806101.AIR</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row>
        <row r="496">
          <cell r="L496" t="str">
            <v>8111131.806101.CAR</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row>
        <row r="497">
          <cell r="L497" t="str">
            <v>8111131.806101.OTH</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row>
        <row r="498">
          <cell r="L498" t="str">
            <v>8111131.805102</v>
          </cell>
          <cell r="M498">
            <v>0</v>
          </cell>
          <cell r="N498">
            <v>1600</v>
          </cell>
          <cell r="O498">
            <v>1600</v>
          </cell>
          <cell r="P498">
            <v>1600</v>
          </cell>
          <cell r="Q498">
            <v>1600</v>
          </cell>
          <cell r="R498">
            <v>35125</v>
          </cell>
          <cell r="S498">
            <v>96605</v>
          </cell>
          <cell r="T498">
            <v>96605</v>
          </cell>
          <cell r="U498">
            <v>182588</v>
          </cell>
          <cell r="V498">
            <v>203988</v>
          </cell>
          <cell r="W498">
            <v>227138</v>
          </cell>
          <cell r="X498">
            <v>254838</v>
          </cell>
          <cell r="Y498">
            <v>4600</v>
          </cell>
          <cell r="Z498">
            <v>7900</v>
          </cell>
          <cell r="AA498">
            <v>7900</v>
          </cell>
          <cell r="AB498">
            <v>19400</v>
          </cell>
          <cell r="AC498">
            <v>96200</v>
          </cell>
          <cell r="AD498">
            <v>180600</v>
          </cell>
          <cell r="AE498">
            <v>238160</v>
          </cell>
          <cell r="AF498">
            <v>238160</v>
          </cell>
          <cell r="AG498">
            <v>313620</v>
          </cell>
          <cell r="AH498">
            <v>380715</v>
          </cell>
          <cell r="AI498">
            <v>454704.95</v>
          </cell>
          <cell r="AJ498">
            <v>454704.95</v>
          </cell>
          <cell r="AK498">
            <v>0</v>
          </cell>
          <cell r="AM498">
            <v>0</v>
          </cell>
          <cell r="AN498">
            <v>1600</v>
          </cell>
          <cell r="AO498">
            <v>0</v>
          </cell>
          <cell r="AP498">
            <v>0</v>
          </cell>
          <cell r="AQ498">
            <v>0</v>
          </cell>
          <cell r="AR498">
            <v>33525</v>
          </cell>
          <cell r="AS498">
            <v>61480</v>
          </cell>
          <cell r="AT498">
            <v>0</v>
          </cell>
          <cell r="AU498">
            <v>85983</v>
          </cell>
          <cell r="AV498">
            <v>21400</v>
          </cell>
          <cell r="AW498">
            <v>23150</v>
          </cell>
          <cell r="AX498">
            <v>27700</v>
          </cell>
          <cell r="AY498">
            <v>4600</v>
          </cell>
          <cell r="AZ498">
            <v>3300</v>
          </cell>
          <cell r="BA498">
            <v>0</v>
          </cell>
          <cell r="BB498">
            <v>11500</v>
          </cell>
          <cell r="BC498">
            <v>76800</v>
          </cell>
          <cell r="BD498">
            <v>84400</v>
          </cell>
          <cell r="BE498">
            <v>57560</v>
          </cell>
          <cell r="BF498">
            <v>0</v>
          </cell>
          <cell r="BG498">
            <v>75460</v>
          </cell>
          <cell r="BH498">
            <v>67095</v>
          </cell>
          <cell r="BI498">
            <v>73989.950000000012</v>
          </cell>
          <cell r="BJ498">
            <v>0</v>
          </cell>
          <cell r="BK498">
            <v>0</v>
          </cell>
        </row>
        <row r="499">
          <cell r="L499" t="str">
            <v>8111131.805201</v>
          </cell>
          <cell r="M499">
            <v>125</v>
          </cell>
          <cell r="N499">
            <v>125</v>
          </cell>
          <cell r="O499">
            <v>725</v>
          </cell>
          <cell r="P499">
            <v>1325</v>
          </cell>
          <cell r="Q499">
            <v>5850</v>
          </cell>
          <cell r="R499">
            <v>24587.17</v>
          </cell>
          <cell r="S499">
            <v>24587.17</v>
          </cell>
          <cell r="T499">
            <v>25037.17</v>
          </cell>
          <cell r="U499">
            <v>26487.17</v>
          </cell>
          <cell r="V499">
            <v>26487.17</v>
          </cell>
          <cell r="W499">
            <v>27962.17</v>
          </cell>
          <cell r="X499">
            <v>28382.17</v>
          </cell>
          <cell r="Y499">
            <v>0</v>
          </cell>
          <cell r="Z499">
            <v>0</v>
          </cell>
          <cell r="AA499">
            <v>0</v>
          </cell>
          <cell r="AB499">
            <v>0</v>
          </cell>
          <cell r="AC499">
            <v>200</v>
          </cell>
          <cell r="AD499">
            <v>200</v>
          </cell>
          <cell r="AE499">
            <v>200</v>
          </cell>
          <cell r="AF499">
            <v>8089</v>
          </cell>
          <cell r="AG499">
            <v>8089</v>
          </cell>
          <cell r="AH499">
            <v>52628.17</v>
          </cell>
          <cell r="AI499">
            <v>52628.17</v>
          </cell>
          <cell r="AJ499">
            <v>62086.67</v>
          </cell>
          <cell r="AK499">
            <v>0</v>
          </cell>
          <cell r="AM499">
            <v>125</v>
          </cell>
          <cell r="AN499">
            <v>0</v>
          </cell>
          <cell r="AO499">
            <v>600</v>
          </cell>
          <cell r="AP499">
            <v>600</v>
          </cell>
          <cell r="AQ499">
            <v>4525</v>
          </cell>
          <cell r="AR499">
            <v>18737.169999999998</v>
          </cell>
          <cell r="AS499">
            <v>0</v>
          </cell>
          <cell r="AT499">
            <v>450</v>
          </cell>
          <cell r="AU499">
            <v>1450</v>
          </cell>
          <cell r="AV499">
            <v>0</v>
          </cell>
          <cell r="AW499">
            <v>1475</v>
          </cell>
          <cell r="AX499">
            <v>420</v>
          </cell>
          <cell r="AY499">
            <v>0</v>
          </cell>
          <cell r="AZ499">
            <v>0</v>
          </cell>
          <cell r="BA499">
            <v>0</v>
          </cell>
          <cell r="BB499">
            <v>0</v>
          </cell>
          <cell r="BC499">
            <v>200</v>
          </cell>
          <cell r="BD499">
            <v>0</v>
          </cell>
          <cell r="BE499">
            <v>0</v>
          </cell>
          <cell r="BF499">
            <v>7889</v>
          </cell>
          <cell r="BG499">
            <v>0</v>
          </cell>
          <cell r="BH499">
            <v>44539.17</v>
          </cell>
          <cell r="BI499">
            <v>0</v>
          </cell>
          <cell r="BJ499">
            <v>9458.5</v>
          </cell>
          <cell r="BK499">
            <v>0</v>
          </cell>
        </row>
        <row r="500">
          <cell r="L500" t="str">
            <v>8111131.808401.AUDIT</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L501" t="str">
            <v>8111131.808401.OTHER</v>
          </cell>
          <cell r="M501">
            <v>0</v>
          </cell>
          <cell r="N501">
            <v>2505099.1800000002</v>
          </cell>
          <cell r="O501">
            <v>2505099.1800000002</v>
          </cell>
          <cell r="P501">
            <v>2536779.1800000002</v>
          </cell>
          <cell r="Q501">
            <v>3024127.98</v>
          </cell>
          <cell r="R501">
            <v>3024127.98</v>
          </cell>
          <cell r="S501">
            <v>3024127.98</v>
          </cell>
          <cell r="T501">
            <v>3024127.98</v>
          </cell>
          <cell r="U501">
            <v>3183665.58</v>
          </cell>
          <cell r="V501">
            <v>3183665.58</v>
          </cell>
          <cell r="W501">
            <v>3931815.98</v>
          </cell>
          <cell r="X501">
            <v>4470794.38</v>
          </cell>
          <cell r="Y501">
            <v>0</v>
          </cell>
          <cell r="Z501">
            <v>0</v>
          </cell>
          <cell r="AA501">
            <v>0</v>
          </cell>
          <cell r="AB501">
            <v>0</v>
          </cell>
          <cell r="AC501">
            <v>0</v>
          </cell>
          <cell r="AD501">
            <v>0</v>
          </cell>
          <cell r="AE501">
            <v>0</v>
          </cell>
          <cell r="AF501">
            <v>225000</v>
          </cell>
          <cell r="AG501">
            <v>225000</v>
          </cell>
          <cell r="AH501">
            <v>821422.4</v>
          </cell>
          <cell r="AI501">
            <v>790034.66</v>
          </cell>
          <cell r="AJ501">
            <v>790034.66</v>
          </cell>
          <cell r="AK501">
            <v>314625.59999999998</v>
          </cell>
          <cell r="AM501">
            <v>0</v>
          </cell>
          <cell r="AN501">
            <v>2505099.1800000002</v>
          </cell>
          <cell r="AO501">
            <v>0</v>
          </cell>
          <cell r="AP501">
            <v>31680</v>
          </cell>
          <cell r="AQ501">
            <v>487348.79999999981</v>
          </cell>
          <cell r="AR501">
            <v>0</v>
          </cell>
          <cell r="AS501">
            <v>0</v>
          </cell>
          <cell r="AT501">
            <v>0</v>
          </cell>
          <cell r="AU501">
            <v>159537.60000000009</v>
          </cell>
          <cell r="AV501">
            <v>0</v>
          </cell>
          <cell r="AW501">
            <v>748150.39999999991</v>
          </cell>
          <cell r="AX501">
            <v>538978.39999999991</v>
          </cell>
          <cell r="AY501">
            <v>0</v>
          </cell>
          <cell r="AZ501">
            <v>0</v>
          </cell>
          <cell r="BA501">
            <v>0</v>
          </cell>
          <cell r="BB501">
            <v>0</v>
          </cell>
          <cell r="BC501">
            <v>0</v>
          </cell>
          <cell r="BD501">
            <v>0</v>
          </cell>
          <cell r="BE501">
            <v>0</v>
          </cell>
          <cell r="BF501">
            <v>225000</v>
          </cell>
          <cell r="BG501">
            <v>0</v>
          </cell>
          <cell r="BH501">
            <v>596422.40000000002</v>
          </cell>
          <cell r="BI501">
            <v>-31387.739999999991</v>
          </cell>
          <cell r="BJ501">
            <v>0</v>
          </cell>
          <cell r="BK501">
            <v>314625.59999999998</v>
          </cell>
        </row>
        <row r="502">
          <cell r="L502" t="str">
            <v>8111131.809901</v>
          </cell>
          <cell r="M502">
            <v>240</v>
          </cell>
          <cell r="N502">
            <v>116499</v>
          </cell>
          <cell r="O502">
            <v>207947</v>
          </cell>
          <cell r="P502">
            <v>592563.64</v>
          </cell>
          <cell r="Q502">
            <v>570445.81000000006</v>
          </cell>
          <cell r="R502">
            <v>962629.81</v>
          </cell>
          <cell r="S502">
            <v>1440579.01</v>
          </cell>
          <cell r="T502">
            <v>1462846.41</v>
          </cell>
          <cell r="U502">
            <v>1953934.21</v>
          </cell>
          <cell r="V502">
            <v>2600830.21</v>
          </cell>
          <cell r="W502">
            <v>2904285.01</v>
          </cell>
          <cell r="X502">
            <v>4659596.3499999996</v>
          </cell>
          <cell r="Y502">
            <v>100299.4</v>
          </cell>
          <cell r="Z502">
            <v>276005</v>
          </cell>
          <cell r="AA502">
            <v>310606.2</v>
          </cell>
          <cell r="AB502">
            <v>555565.80000000005</v>
          </cell>
          <cell r="AC502">
            <v>680116.82</v>
          </cell>
          <cell r="AD502">
            <v>1041687.82</v>
          </cell>
          <cell r="AE502">
            <v>1253735.6200000001</v>
          </cell>
          <cell r="AF502">
            <v>1689164.01</v>
          </cell>
          <cell r="AG502">
            <v>1986534.03</v>
          </cell>
          <cell r="AH502">
            <v>2597306.0299999998</v>
          </cell>
          <cell r="AI502">
            <v>2829318.86</v>
          </cell>
          <cell r="AJ502">
            <v>3372213.66</v>
          </cell>
          <cell r="AK502">
            <v>113004.58</v>
          </cell>
          <cell r="AM502">
            <v>240</v>
          </cell>
          <cell r="AN502">
            <v>116259</v>
          </cell>
          <cell r="AO502">
            <v>91448</v>
          </cell>
          <cell r="AP502">
            <v>384616.64</v>
          </cell>
          <cell r="AQ502">
            <v>-22117.829999999958</v>
          </cell>
          <cell r="AR502">
            <v>392184</v>
          </cell>
          <cell r="AS502">
            <v>477949.19999999995</v>
          </cell>
          <cell r="AT502">
            <v>22267.399999999907</v>
          </cell>
          <cell r="AU502">
            <v>491087.80000000005</v>
          </cell>
          <cell r="AV502">
            <v>646896</v>
          </cell>
          <cell r="AW502">
            <v>303454.79999999981</v>
          </cell>
          <cell r="AX502">
            <v>1755311.3399999999</v>
          </cell>
          <cell r="AY502">
            <v>100299.4</v>
          </cell>
          <cell r="AZ502">
            <v>175705.60000000001</v>
          </cell>
          <cell r="BA502">
            <v>34601.200000000012</v>
          </cell>
          <cell r="BB502">
            <v>244959.60000000003</v>
          </cell>
          <cell r="BC502">
            <v>124551.0199999999</v>
          </cell>
          <cell r="BD502">
            <v>361571</v>
          </cell>
          <cell r="BE502">
            <v>212047.80000000016</v>
          </cell>
          <cell r="BF502">
            <v>435428.3899999999</v>
          </cell>
          <cell r="BG502">
            <v>297370.02</v>
          </cell>
          <cell r="BH502">
            <v>610771.99999999977</v>
          </cell>
          <cell r="BI502">
            <v>232012.83000000007</v>
          </cell>
          <cell r="BJ502">
            <v>542894.80000000028</v>
          </cell>
          <cell r="BK502">
            <v>113004.58</v>
          </cell>
        </row>
        <row r="503">
          <cell r="L503" t="str">
            <v>8111131.809902</v>
          </cell>
          <cell r="M503">
            <v>0</v>
          </cell>
          <cell r="N503">
            <v>0</v>
          </cell>
          <cell r="O503">
            <v>0</v>
          </cell>
          <cell r="P503">
            <v>14650</v>
          </cell>
          <cell r="Q503">
            <v>21450</v>
          </cell>
          <cell r="R503">
            <v>64635</v>
          </cell>
          <cell r="S503">
            <v>335903</v>
          </cell>
          <cell r="T503">
            <v>103594</v>
          </cell>
          <cell r="U503">
            <v>140444</v>
          </cell>
          <cell r="V503">
            <v>550439</v>
          </cell>
          <cell r="W503">
            <v>568314</v>
          </cell>
          <cell r="X503">
            <v>871973.8</v>
          </cell>
          <cell r="Y503">
            <v>950</v>
          </cell>
          <cell r="Z503">
            <v>25365</v>
          </cell>
          <cell r="AA503">
            <v>29390</v>
          </cell>
          <cell r="AB503">
            <v>29390</v>
          </cell>
          <cell r="AC503">
            <v>33990</v>
          </cell>
          <cell r="AD503">
            <v>46415</v>
          </cell>
          <cell r="AE503">
            <v>46415</v>
          </cell>
          <cell r="AF503">
            <v>70665</v>
          </cell>
          <cell r="AG503">
            <v>288815</v>
          </cell>
          <cell r="AH503">
            <v>288815</v>
          </cell>
          <cell r="AI503">
            <v>497935</v>
          </cell>
          <cell r="AJ503">
            <v>763235</v>
          </cell>
          <cell r="AK503">
            <v>-43700</v>
          </cell>
          <cell r="AM503">
            <v>0</v>
          </cell>
          <cell r="AN503">
            <v>0</v>
          </cell>
          <cell r="AO503">
            <v>0</v>
          </cell>
          <cell r="AP503">
            <v>14650</v>
          </cell>
          <cell r="AQ503">
            <v>6800</v>
          </cell>
          <cell r="AR503">
            <v>43185</v>
          </cell>
          <cell r="AS503">
            <v>271268</v>
          </cell>
          <cell r="AT503">
            <v>-232309</v>
          </cell>
          <cell r="AU503">
            <v>36850</v>
          </cell>
          <cell r="AV503">
            <v>409995</v>
          </cell>
          <cell r="AW503">
            <v>17875</v>
          </cell>
          <cell r="AX503">
            <v>303659.80000000005</v>
          </cell>
          <cell r="AY503">
            <v>950</v>
          </cell>
          <cell r="AZ503">
            <v>24415</v>
          </cell>
          <cell r="BA503">
            <v>4025</v>
          </cell>
          <cell r="BB503">
            <v>0</v>
          </cell>
          <cell r="BC503">
            <v>4600</v>
          </cell>
          <cell r="BD503">
            <v>12425</v>
          </cell>
          <cell r="BE503">
            <v>0</v>
          </cell>
          <cell r="BF503">
            <v>24250</v>
          </cell>
          <cell r="BG503">
            <v>218150</v>
          </cell>
          <cell r="BH503">
            <v>0</v>
          </cell>
          <cell r="BI503">
            <v>209120</v>
          </cell>
          <cell r="BJ503">
            <v>265300</v>
          </cell>
          <cell r="BK503">
            <v>-43700</v>
          </cell>
        </row>
        <row r="504">
          <cell r="L504" t="str">
            <v>8111131.811001</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L505" t="str">
            <v>8111131.814601</v>
          </cell>
          <cell r="M505">
            <v>16624</v>
          </cell>
          <cell r="N505">
            <v>16819</v>
          </cell>
          <cell r="O505">
            <v>16819</v>
          </cell>
          <cell r="P505">
            <v>28399</v>
          </cell>
          <cell r="Q505">
            <v>169325.47</v>
          </cell>
          <cell r="R505">
            <v>409862.12</v>
          </cell>
          <cell r="S505">
            <v>533964.16</v>
          </cell>
          <cell r="T505">
            <v>554708.86</v>
          </cell>
          <cell r="U505">
            <v>702932.86</v>
          </cell>
          <cell r="V505">
            <v>711492.86</v>
          </cell>
          <cell r="W505">
            <v>712492.86</v>
          </cell>
          <cell r="X505">
            <v>743410.86</v>
          </cell>
          <cell r="Y505">
            <v>21055</v>
          </cell>
          <cell r="Z505">
            <v>26484</v>
          </cell>
          <cell r="AA505">
            <v>28784</v>
          </cell>
          <cell r="AB505">
            <v>34713</v>
          </cell>
          <cell r="AC505">
            <v>39612</v>
          </cell>
          <cell r="AD505">
            <v>59027</v>
          </cell>
          <cell r="AE505">
            <v>72880</v>
          </cell>
          <cell r="AF505">
            <v>146294.5</v>
          </cell>
          <cell r="AG505">
            <v>156769.5</v>
          </cell>
          <cell r="AH505">
            <v>276123.5</v>
          </cell>
          <cell r="AI505">
            <v>288786.5</v>
          </cell>
          <cell r="AJ505">
            <v>324302.81</v>
          </cell>
          <cell r="AK505">
            <v>53800</v>
          </cell>
          <cell r="AM505">
            <v>16624</v>
          </cell>
          <cell r="AN505">
            <v>195</v>
          </cell>
          <cell r="AO505">
            <v>0</v>
          </cell>
          <cell r="AP505">
            <v>11580</v>
          </cell>
          <cell r="AQ505">
            <v>140926.47</v>
          </cell>
          <cell r="AR505">
            <v>240536.65</v>
          </cell>
          <cell r="AS505">
            <v>124102.04000000004</v>
          </cell>
          <cell r="AT505">
            <v>20744.699999999953</v>
          </cell>
          <cell r="AU505">
            <v>148224</v>
          </cell>
          <cell r="AV505">
            <v>8560</v>
          </cell>
          <cell r="AW505">
            <v>1000</v>
          </cell>
          <cell r="AX505">
            <v>30918</v>
          </cell>
          <cell r="AY505">
            <v>21055</v>
          </cell>
          <cell r="AZ505">
            <v>5429</v>
          </cell>
          <cell r="BA505">
            <v>2300</v>
          </cell>
          <cell r="BB505">
            <v>5929</v>
          </cell>
          <cell r="BC505">
            <v>4899</v>
          </cell>
          <cell r="BD505">
            <v>19415</v>
          </cell>
          <cell r="BE505">
            <v>13853</v>
          </cell>
          <cell r="BF505">
            <v>73414.5</v>
          </cell>
          <cell r="BG505">
            <v>10475</v>
          </cell>
          <cell r="BH505">
            <v>119354</v>
          </cell>
          <cell r="BI505">
            <v>12663</v>
          </cell>
          <cell r="BJ505">
            <v>35516.31</v>
          </cell>
          <cell r="BK505">
            <v>53800</v>
          </cell>
        </row>
        <row r="506">
          <cell r="L506" t="str">
            <v>8111131.816001.MOTOR</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L507" t="str">
            <v>8111131.816001.OTHER</v>
          </cell>
          <cell r="M507">
            <v>5940</v>
          </cell>
          <cell r="N507">
            <v>21095</v>
          </cell>
          <cell r="O507">
            <v>21485</v>
          </cell>
          <cell r="P507">
            <v>21485</v>
          </cell>
          <cell r="Q507">
            <v>30480</v>
          </cell>
          <cell r="R507">
            <v>78030</v>
          </cell>
          <cell r="S507">
            <v>343441.58</v>
          </cell>
          <cell r="T507">
            <v>344671.58</v>
          </cell>
          <cell r="U507">
            <v>382786.58</v>
          </cell>
          <cell r="V507">
            <v>384561.58</v>
          </cell>
          <cell r="W507">
            <v>384561.58</v>
          </cell>
          <cell r="X507">
            <v>395586.58</v>
          </cell>
          <cell r="Y507">
            <v>135359.6</v>
          </cell>
          <cell r="Z507">
            <v>218683.24</v>
          </cell>
          <cell r="AA507">
            <v>224957.24</v>
          </cell>
          <cell r="AB507">
            <v>236282.23999999999</v>
          </cell>
          <cell r="AC507">
            <v>240507.24</v>
          </cell>
          <cell r="AD507">
            <v>240507.24</v>
          </cell>
          <cell r="AE507">
            <v>402509.04</v>
          </cell>
          <cell r="AF507">
            <v>952666.87000000011</v>
          </cell>
          <cell r="AG507">
            <v>1022001.8700000001</v>
          </cell>
          <cell r="AH507">
            <v>1022898.8700000001</v>
          </cell>
          <cell r="AI507">
            <v>1088807.95</v>
          </cell>
          <cell r="AJ507">
            <v>1094407.95</v>
          </cell>
          <cell r="AK507">
            <v>932</v>
          </cell>
          <cell r="AM507">
            <v>5940</v>
          </cell>
          <cell r="AN507">
            <v>15155</v>
          </cell>
          <cell r="AO507">
            <v>390</v>
          </cell>
          <cell r="AP507">
            <v>0</v>
          </cell>
          <cell r="AQ507">
            <v>8995</v>
          </cell>
          <cell r="AR507">
            <v>47550</v>
          </cell>
          <cell r="AS507">
            <v>265411.58</v>
          </cell>
          <cell r="AT507">
            <v>1230</v>
          </cell>
          <cell r="AU507">
            <v>38115</v>
          </cell>
          <cell r="AV507">
            <v>1775</v>
          </cell>
          <cell r="AW507">
            <v>0</v>
          </cell>
          <cell r="AX507">
            <v>11025</v>
          </cell>
          <cell r="AY507">
            <v>135359.6</v>
          </cell>
          <cell r="AZ507">
            <v>83323.639999999985</v>
          </cell>
          <cell r="BA507">
            <v>6274</v>
          </cell>
          <cell r="BB507">
            <v>11325</v>
          </cell>
          <cell r="BC507">
            <v>4225</v>
          </cell>
          <cell r="BD507">
            <v>0</v>
          </cell>
          <cell r="BE507">
            <v>162001.79999999999</v>
          </cell>
          <cell r="BF507">
            <v>550157.83000000007</v>
          </cell>
          <cell r="BG507">
            <v>69335</v>
          </cell>
          <cell r="BH507">
            <v>897</v>
          </cell>
          <cell r="BI507">
            <v>65909.079999999842</v>
          </cell>
          <cell r="BJ507">
            <v>5600</v>
          </cell>
          <cell r="BK507">
            <v>932</v>
          </cell>
        </row>
        <row r="508">
          <cell r="L508" t="str">
            <v>8111131.816040</v>
          </cell>
          <cell r="M508">
            <v>0</v>
          </cell>
          <cell r="N508">
            <v>0</v>
          </cell>
          <cell r="O508">
            <v>0</v>
          </cell>
          <cell r="P508">
            <v>0</v>
          </cell>
          <cell r="Q508">
            <v>86379.69</v>
          </cell>
          <cell r="R508">
            <v>170172.69</v>
          </cell>
          <cell r="S508">
            <v>994489.84999999986</v>
          </cell>
          <cell r="T508">
            <v>1023282.8499999999</v>
          </cell>
          <cell r="U508">
            <v>1052075.8500000001</v>
          </cell>
          <cell r="V508">
            <v>1080868.8500000001</v>
          </cell>
          <cell r="W508">
            <v>1109661.8500000001</v>
          </cell>
          <cell r="X508">
            <v>1138454.8500000001</v>
          </cell>
          <cell r="Y508">
            <v>28793</v>
          </cell>
          <cell r="Z508">
            <v>57588</v>
          </cell>
          <cell r="AA508">
            <v>598295</v>
          </cell>
          <cell r="AB508">
            <v>598295</v>
          </cell>
          <cell r="AC508">
            <v>598295</v>
          </cell>
          <cell r="AD508">
            <v>598295</v>
          </cell>
          <cell r="AE508">
            <v>598295</v>
          </cell>
          <cell r="AF508">
            <v>598295</v>
          </cell>
          <cell r="AG508">
            <v>688560</v>
          </cell>
          <cell r="AH508">
            <v>778825</v>
          </cell>
          <cell r="AI508">
            <v>899375.08</v>
          </cell>
          <cell r="AJ508">
            <v>1019925.16</v>
          </cell>
          <cell r="AK508">
            <v>147847.22</v>
          </cell>
          <cell r="AM508">
            <v>0</v>
          </cell>
          <cell r="AN508">
            <v>0</v>
          </cell>
          <cell r="AO508">
            <v>0</v>
          </cell>
          <cell r="AP508">
            <v>0</v>
          </cell>
          <cell r="AQ508">
            <v>86379.69</v>
          </cell>
          <cell r="AR508">
            <v>83793</v>
          </cell>
          <cell r="AS508">
            <v>824317.15999999992</v>
          </cell>
          <cell r="AT508">
            <v>28793</v>
          </cell>
          <cell r="AU508">
            <v>28793.000000000116</v>
          </cell>
          <cell r="AV508">
            <v>28793</v>
          </cell>
          <cell r="AW508">
            <v>28793</v>
          </cell>
          <cell r="AX508">
            <v>28793</v>
          </cell>
          <cell r="AY508">
            <v>28793</v>
          </cell>
          <cell r="AZ508">
            <v>28795</v>
          </cell>
          <cell r="BA508">
            <v>540707</v>
          </cell>
          <cell r="BB508">
            <v>0</v>
          </cell>
          <cell r="BC508">
            <v>0</v>
          </cell>
          <cell r="BD508">
            <v>0</v>
          </cell>
          <cell r="BE508">
            <v>0</v>
          </cell>
          <cell r="BF508">
            <v>0</v>
          </cell>
          <cell r="BG508">
            <v>90265</v>
          </cell>
          <cell r="BH508">
            <v>90265</v>
          </cell>
          <cell r="BI508">
            <v>120550.07999999996</v>
          </cell>
          <cell r="BJ508">
            <v>120550.08000000007</v>
          </cell>
          <cell r="BK508">
            <v>147847.22</v>
          </cell>
        </row>
        <row r="509">
          <cell r="L509" t="str">
            <v>8111131.816041</v>
          </cell>
          <cell r="M509">
            <v>0</v>
          </cell>
          <cell r="N509">
            <v>31000</v>
          </cell>
          <cell r="O509">
            <v>31000</v>
          </cell>
          <cell r="P509">
            <v>31000</v>
          </cell>
          <cell r="Q509">
            <v>99275</v>
          </cell>
          <cell r="R509">
            <v>124275</v>
          </cell>
          <cell r="S509">
            <v>124275</v>
          </cell>
          <cell r="T509">
            <v>207488.81</v>
          </cell>
          <cell r="U509">
            <v>336888.56</v>
          </cell>
          <cell r="V509">
            <v>339493.56</v>
          </cell>
          <cell r="W509">
            <v>339493.56</v>
          </cell>
          <cell r="X509">
            <v>339493.56</v>
          </cell>
          <cell r="Y509">
            <v>0</v>
          </cell>
          <cell r="Z509">
            <v>0</v>
          </cell>
          <cell r="AA509">
            <v>0</v>
          </cell>
          <cell r="AB509">
            <v>0</v>
          </cell>
          <cell r="AC509">
            <v>1000</v>
          </cell>
          <cell r="AD509">
            <v>10800</v>
          </cell>
          <cell r="AE509">
            <v>10800</v>
          </cell>
          <cell r="AF509">
            <v>10800</v>
          </cell>
          <cell r="AG509">
            <v>22885</v>
          </cell>
          <cell r="AH509">
            <v>36885</v>
          </cell>
          <cell r="AI509">
            <v>36885</v>
          </cell>
          <cell r="AJ509">
            <v>109100</v>
          </cell>
          <cell r="AK509">
            <v>4000</v>
          </cell>
          <cell r="AM509">
            <v>0</v>
          </cell>
          <cell r="AN509">
            <v>31000</v>
          </cell>
          <cell r="AO509">
            <v>0</v>
          </cell>
          <cell r="AP509">
            <v>0</v>
          </cell>
          <cell r="AQ509">
            <v>68275</v>
          </cell>
          <cell r="AR509">
            <v>25000</v>
          </cell>
          <cell r="AS509">
            <v>0</v>
          </cell>
          <cell r="AT509">
            <v>83213.81</v>
          </cell>
          <cell r="AU509">
            <v>129399.75</v>
          </cell>
          <cell r="AV509">
            <v>2605</v>
          </cell>
          <cell r="AW509">
            <v>0</v>
          </cell>
          <cell r="AX509">
            <v>0</v>
          </cell>
          <cell r="AY509">
            <v>0</v>
          </cell>
          <cell r="AZ509">
            <v>0</v>
          </cell>
          <cell r="BA509">
            <v>0</v>
          </cell>
          <cell r="BB509">
            <v>0</v>
          </cell>
          <cell r="BC509">
            <v>1000</v>
          </cell>
          <cell r="BD509">
            <v>9800</v>
          </cell>
          <cell r="BE509">
            <v>0</v>
          </cell>
          <cell r="BF509">
            <v>0</v>
          </cell>
          <cell r="BG509">
            <v>12085</v>
          </cell>
          <cell r="BH509">
            <v>14000</v>
          </cell>
          <cell r="BI509">
            <v>0</v>
          </cell>
          <cell r="BJ509">
            <v>72215</v>
          </cell>
          <cell r="BK509">
            <v>4000</v>
          </cell>
        </row>
        <row r="510">
          <cell r="L510" t="str">
            <v>8111131.822101</v>
          </cell>
          <cell r="M510">
            <v>0</v>
          </cell>
          <cell r="N510">
            <v>0</v>
          </cell>
          <cell r="O510">
            <v>0</v>
          </cell>
          <cell r="P510">
            <v>0</v>
          </cell>
          <cell r="Q510">
            <v>0</v>
          </cell>
          <cell r="R510">
            <v>0</v>
          </cell>
          <cell r="S510">
            <v>0</v>
          </cell>
          <cell r="T510">
            <v>0</v>
          </cell>
          <cell r="U510">
            <v>0</v>
          </cell>
          <cell r="V510">
            <v>2946</v>
          </cell>
          <cell r="W510">
            <v>2946</v>
          </cell>
          <cell r="X510">
            <v>2946</v>
          </cell>
          <cell r="Y510">
            <v>0</v>
          </cell>
          <cell r="Z510">
            <v>1034</v>
          </cell>
          <cell r="AA510">
            <v>1939</v>
          </cell>
          <cell r="AB510">
            <v>1939</v>
          </cell>
          <cell r="AC510">
            <v>1939</v>
          </cell>
          <cell r="AD510">
            <v>2877</v>
          </cell>
          <cell r="AE510">
            <v>2877</v>
          </cell>
          <cell r="AF510">
            <v>2877</v>
          </cell>
          <cell r="AG510">
            <v>2877</v>
          </cell>
          <cell r="AH510">
            <v>2877</v>
          </cell>
          <cell r="AI510">
            <v>2877</v>
          </cell>
          <cell r="AJ510">
            <v>2877</v>
          </cell>
          <cell r="AK510">
            <v>0</v>
          </cell>
          <cell r="AM510">
            <v>0</v>
          </cell>
          <cell r="AN510">
            <v>0</v>
          </cell>
          <cell r="AO510">
            <v>0</v>
          </cell>
          <cell r="AP510">
            <v>0</v>
          </cell>
          <cell r="AQ510">
            <v>0</v>
          </cell>
          <cell r="AR510">
            <v>0</v>
          </cell>
          <cell r="AS510">
            <v>0</v>
          </cell>
          <cell r="AT510">
            <v>0</v>
          </cell>
          <cell r="AU510">
            <v>0</v>
          </cell>
          <cell r="AV510">
            <v>2946</v>
          </cell>
          <cell r="AW510">
            <v>0</v>
          </cell>
          <cell r="AX510">
            <v>0</v>
          </cell>
          <cell r="AY510">
            <v>0</v>
          </cell>
          <cell r="AZ510">
            <v>1034</v>
          </cell>
          <cell r="BA510">
            <v>905</v>
          </cell>
          <cell r="BB510">
            <v>0</v>
          </cell>
          <cell r="BC510">
            <v>0</v>
          </cell>
          <cell r="BD510">
            <v>938</v>
          </cell>
          <cell r="BE510">
            <v>0</v>
          </cell>
          <cell r="BF510">
            <v>0</v>
          </cell>
          <cell r="BG510">
            <v>0</v>
          </cell>
          <cell r="BH510">
            <v>0</v>
          </cell>
          <cell r="BI510">
            <v>0</v>
          </cell>
          <cell r="BJ510">
            <v>0</v>
          </cell>
          <cell r="BK510">
            <v>0</v>
          </cell>
        </row>
        <row r="511">
          <cell r="L511" t="str">
            <v>8111131.822602</v>
          </cell>
          <cell r="M511">
            <v>80</v>
          </cell>
          <cell r="N511">
            <v>130</v>
          </cell>
          <cell r="O511">
            <v>7670</v>
          </cell>
          <cell r="P511">
            <v>13915</v>
          </cell>
          <cell r="Q511">
            <v>14465</v>
          </cell>
          <cell r="R511">
            <v>21353</v>
          </cell>
          <cell r="S511">
            <v>84739.95</v>
          </cell>
          <cell r="T511">
            <v>88538.95</v>
          </cell>
          <cell r="U511">
            <v>205271.45</v>
          </cell>
          <cell r="V511">
            <v>287571.45</v>
          </cell>
          <cell r="W511">
            <v>305411.45</v>
          </cell>
          <cell r="X511">
            <v>315471.45</v>
          </cell>
          <cell r="Y511">
            <v>64000</v>
          </cell>
          <cell r="Z511">
            <v>65200</v>
          </cell>
          <cell r="AA511">
            <v>74261</v>
          </cell>
          <cell r="AB511">
            <v>74261</v>
          </cell>
          <cell r="AC511">
            <v>78498</v>
          </cell>
          <cell r="AD511">
            <v>113548</v>
          </cell>
          <cell r="AE511">
            <v>147656</v>
          </cell>
          <cell r="AF511">
            <v>155656</v>
          </cell>
          <cell r="AG511">
            <v>199068</v>
          </cell>
          <cell r="AH511">
            <v>240138</v>
          </cell>
          <cell r="AI511">
            <v>240523</v>
          </cell>
          <cell r="AJ511">
            <v>266255</v>
          </cell>
          <cell r="AK511">
            <v>0</v>
          </cell>
          <cell r="AM511">
            <v>80</v>
          </cell>
          <cell r="AN511">
            <v>50</v>
          </cell>
          <cell r="AO511">
            <v>7540</v>
          </cell>
          <cell r="AP511">
            <v>6245</v>
          </cell>
          <cell r="AQ511">
            <v>550</v>
          </cell>
          <cell r="AR511">
            <v>6888</v>
          </cell>
          <cell r="AS511">
            <v>63386.95</v>
          </cell>
          <cell r="AT511">
            <v>3799</v>
          </cell>
          <cell r="AU511">
            <v>116732.50000000001</v>
          </cell>
          <cell r="AV511">
            <v>82300</v>
          </cell>
          <cell r="AW511">
            <v>17840</v>
          </cell>
          <cell r="AX511">
            <v>10060</v>
          </cell>
          <cell r="AY511">
            <v>64000</v>
          </cell>
          <cell r="AZ511">
            <v>1200</v>
          </cell>
          <cell r="BA511">
            <v>9061</v>
          </cell>
          <cell r="BB511">
            <v>0</v>
          </cell>
          <cell r="BC511">
            <v>4237</v>
          </cell>
          <cell r="BD511">
            <v>35050</v>
          </cell>
          <cell r="BE511">
            <v>34108</v>
          </cell>
          <cell r="BF511">
            <v>8000</v>
          </cell>
          <cell r="BG511">
            <v>43412</v>
          </cell>
          <cell r="BH511">
            <v>41070</v>
          </cell>
          <cell r="BI511">
            <v>385</v>
          </cell>
          <cell r="BJ511">
            <v>25732</v>
          </cell>
          <cell r="BK511">
            <v>0</v>
          </cell>
        </row>
        <row r="512">
          <cell r="L512" t="str">
            <v>8111131.826001</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L513" t="str">
            <v>8111131.804201</v>
          </cell>
          <cell r="M513">
            <v>395837</v>
          </cell>
          <cell r="N513">
            <v>406242.05</v>
          </cell>
          <cell r="O513">
            <v>409024.33</v>
          </cell>
          <cell r="P513">
            <v>609915.32999999996</v>
          </cell>
          <cell r="Q513">
            <v>609915.32999999996</v>
          </cell>
          <cell r="R513">
            <v>609915.32999999996</v>
          </cell>
          <cell r="S513">
            <v>609915.32999999996</v>
          </cell>
          <cell r="T513">
            <v>594359.32999999996</v>
          </cell>
          <cell r="U513">
            <v>618820.42000000004</v>
          </cell>
          <cell r="V513">
            <v>680234.42</v>
          </cell>
          <cell r="W513">
            <v>700185.42</v>
          </cell>
          <cell r="X513">
            <v>742969.42</v>
          </cell>
          <cell r="Y513">
            <v>0</v>
          </cell>
          <cell r="Z513">
            <v>0</v>
          </cell>
          <cell r="AA513">
            <v>10300</v>
          </cell>
          <cell r="AB513">
            <v>42091</v>
          </cell>
          <cell r="AC513">
            <v>83908</v>
          </cell>
          <cell r="AD513">
            <v>83908</v>
          </cell>
          <cell r="AE513">
            <v>-226680</v>
          </cell>
          <cell r="AF513">
            <v>-226680</v>
          </cell>
          <cell r="AG513">
            <v>-26930.76999999999</v>
          </cell>
          <cell r="AH513">
            <v>-26930.76999999999</v>
          </cell>
          <cell r="AI513">
            <v>-26930.77</v>
          </cell>
          <cell r="AJ513">
            <v>-26930.77</v>
          </cell>
          <cell r="AK513">
            <v>0</v>
          </cell>
          <cell r="AM513">
            <v>395837</v>
          </cell>
          <cell r="AN513">
            <v>10405.049999999988</v>
          </cell>
          <cell r="AO513">
            <v>2782.2800000000279</v>
          </cell>
          <cell r="AP513">
            <v>200890.99999999994</v>
          </cell>
          <cell r="AQ513">
            <v>0</v>
          </cell>
          <cell r="AR513">
            <v>0</v>
          </cell>
          <cell r="AS513">
            <v>0</v>
          </cell>
          <cell r="AT513">
            <v>-15556</v>
          </cell>
          <cell r="AU513">
            <v>24461.090000000084</v>
          </cell>
          <cell r="AV513">
            <v>61414</v>
          </cell>
          <cell r="AW513">
            <v>19951</v>
          </cell>
          <cell r="AX513">
            <v>42784</v>
          </cell>
          <cell r="AY513">
            <v>0</v>
          </cell>
          <cell r="AZ513">
            <v>0</v>
          </cell>
          <cell r="BA513">
            <v>10300</v>
          </cell>
          <cell r="BB513">
            <v>31791</v>
          </cell>
          <cell r="BC513">
            <v>41817</v>
          </cell>
          <cell r="BD513">
            <v>0</v>
          </cell>
          <cell r="BE513">
            <v>-310588</v>
          </cell>
          <cell r="BF513">
            <v>0</v>
          </cell>
          <cell r="BG513">
            <v>199749.23</v>
          </cell>
          <cell r="BH513">
            <v>0</v>
          </cell>
          <cell r="BI513">
            <v>0</v>
          </cell>
          <cell r="BJ513">
            <v>0</v>
          </cell>
          <cell r="BK513">
            <v>0</v>
          </cell>
        </row>
        <row r="514">
          <cell r="L514" t="str">
            <v>8111131.820101</v>
          </cell>
          <cell r="M514">
            <v>884.01</v>
          </cell>
          <cell r="N514">
            <v>884.01</v>
          </cell>
          <cell r="O514">
            <v>884.01</v>
          </cell>
          <cell r="P514">
            <v>1766.65</v>
          </cell>
          <cell r="Q514">
            <v>1766.65</v>
          </cell>
          <cell r="R514">
            <v>2650.34</v>
          </cell>
          <cell r="S514">
            <v>1766.64</v>
          </cell>
          <cell r="T514">
            <v>1766.64</v>
          </cell>
          <cell r="U514">
            <v>13200.75</v>
          </cell>
          <cell r="V514">
            <v>13200.75</v>
          </cell>
          <cell r="W514">
            <v>62240.68</v>
          </cell>
          <cell r="X514">
            <v>110260.99</v>
          </cell>
          <cell r="Y514">
            <v>0</v>
          </cell>
          <cell r="Z514">
            <v>5149.38</v>
          </cell>
          <cell r="AA514">
            <v>7753.85</v>
          </cell>
          <cell r="AB514">
            <v>7753.85</v>
          </cell>
          <cell r="AC514">
            <v>10408.74</v>
          </cell>
          <cell r="AD514">
            <v>13063.61</v>
          </cell>
          <cell r="AE514">
            <v>18373.38</v>
          </cell>
          <cell r="AF514">
            <v>47451.99</v>
          </cell>
          <cell r="AG514">
            <v>187528.13</v>
          </cell>
          <cell r="AH514">
            <v>201691.53</v>
          </cell>
          <cell r="AI514">
            <v>247442.95</v>
          </cell>
          <cell r="AJ514">
            <v>309676.26</v>
          </cell>
          <cell r="AK514">
            <v>0</v>
          </cell>
          <cell r="AM514">
            <v>884.01</v>
          </cell>
          <cell r="AN514">
            <v>0</v>
          </cell>
          <cell r="AO514">
            <v>0</v>
          </cell>
          <cell r="AP514">
            <v>882.6400000000001</v>
          </cell>
          <cell r="AQ514">
            <v>0</v>
          </cell>
          <cell r="AR514">
            <v>883.69</v>
          </cell>
          <cell r="AS514">
            <v>-883.7</v>
          </cell>
          <cell r="AT514">
            <v>0</v>
          </cell>
          <cell r="AU514">
            <v>11434.11</v>
          </cell>
          <cell r="AV514">
            <v>0</v>
          </cell>
          <cell r="AW514">
            <v>49039.93</v>
          </cell>
          <cell r="AX514">
            <v>48020.310000000005</v>
          </cell>
          <cell r="AY514">
            <v>0</v>
          </cell>
          <cell r="AZ514">
            <v>5149.38</v>
          </cell>
          <cell r="BA514">
            <v>2604.4700000000003</v>
          </cell>
          <cell r="BB514">
            <v>0</v>
          </cell>
          <cell r="BC514">
            <v>2654.8899999999994</v>
          </cell>
          <cell r="BD514">
            <v>2654.8700000000008</v>
          </cell>
          <cell r="BE514">
            <v>5309.77</v>
          </cell>
          <cell r="BF514">
            <v>29078.609999999997</v>
          </cell>
          <cell r="BG514">
            <v>140076.14000000001</v>
          </cell>
          <cell r="BH514">
            <v>14163.399999999994</v>
          </cell>
          <cell r="BI514">
            <v>45751.420000000013</v>
          </cell>
          <cell r="BJ514">
            <v>62233.31</v>
          </cell>
          <cell r="BK514">
            <v>0</v>
          </cell>
        </row>
        <row r="515">
          <cell r="L515" t="str">
            <v>8111131.820102</v>
          </cell>
          <cell r="M515">
            <v>0</v>
          </cell>
          <cell r="N515">
            <v>0</v>
          </cell>
          <cell r="O515">
            <v>0</v>
          </cell>
          <cell r="P515">
            <v>0</v>
          </cell>
          <cell r="Q515">
            <v>0</v>
          </cell>
          <cell r="R515">
            <v>0</v>
          </cell>
          <cell r="S515">
            <v>0</v>
          </cell>
          <cell r="T515">
            <v>4000</v>
          </cell>
          <cell r="U515">
            <v>4000</v>
          </cell>
          <cell r="V515">
            <v>4000</v>
          </cell>
          <cell r="W515">
            <v>4000</v>
          </cell>
          <cell r="X515">
            <v>4000</v>
          </cell>
          <cell r="Y515">
            <v>0</v>
          </cell>
          <cell r="Z515">
            <v>4000</v>
          </cell>
          <cell r="AA515">
            <v>4000</v>
          </cell>
          <cell r="AB515">
            <v>4000</v>
          </cell>
          <cell r="AC515">
            <v>4000</v>
          </cell>
          <cell r="AD515">
            <v>4000</v>
          </cell>
          <cell r="AE515">
            <v>4000</v>
          </cell>
          <cell r="AF515">
            <v>4000</v>
          </cell>
          <cell r="AG515">
            <v>4000</v>
          </cell>
          <cell r="AH515">
            <v>4000</v>
          </cell>
          <cell r="AI515">
            <v>4000</v>
          </cell>
          <cell r="AJ515">
            <v>4000</v>
          </cell>
          <cell r="AK515">
            <v>0</v>
          </cell>
          <cell r="AM515">
            <v>0</v>
          </cell>
          <cell r="AN515">
            <v>0</v>
          </cell>
          <cell r="AO515">
            <v>0</v>
          </cell>
          <cell r="AP515">
            <v>0</v>
          </cell>
          <cell r="AQ515">
            <v>0</v>
          </cell>
          <cell r="AR515">
            <v>0</v>
          </cell>
          <cell r="AS515">
            <v>0</v>
          </cell>
          <cell r="AT515">
            <v>4000</v>
          </cell>
          <cell r="AU515">
            <v>0</v>
          </cell>
          <cell r="AV515">
            <v>0</v>
          </cell>
          <cell r="AW515">
            <v>0</v>
          </cell>
          <cell r="AX515">
            <v>0</v>
          </cell>
          <cell r="AY515">
            <v>0</v>
          </cell>
          <cell r="AZ515">
            <v>4000</v>
          </cell>
          <cell r="BA515">
            <v>0</v>
          </cell>
          <cell r="BB515">
            <v>0</v>
          </cell>
          <cell r="BC515">
            <v>0</v>
          </cell>
          <cell r="BD515">
            <v>0</v>
          </cell>
          <cell r="BE515">
            <v>0</v>
          </cell>
          <cell r="BF515">
            <v>0</v>
          </cell>
          <cell r="BG515">
            <v>0</v>
          </cell>
          <cell r="BH515">
            <v>0</v>
          </cell>
          <cell r="BI515">
            <v>0</v>
          </cell>
          <cell r="BJ515">
            <v>0</v>
          </cell>
          <cell r="BK515">
            <v>0</v>
          </cell>
        </row>
        <row r="516">
          <cell r="L516" t="str">
            <v>8111131.822603</v>
          </cell>
          <cell r="M516">
            <v>50</v>
          </cell>
          <cell r="N516">
            <v>455</v>
          </cell>
          <cell r="O516">
            <v>665</v>
          </cell>
          <cell r="P516">
            <v>665</v>
          </cell>
          <cell r="Q516">
            <v>665</v>
          </cell>
          <cell r="R516">
            <v>665</v>
          </cell>
          <cell r="S516">
            <v>665</v>
          </cell>
          <cell r="T516">
            <v>800</v>
          </cell>
          <cell r="U516">
            <v>800</v>
          </cell>
          <cell r="V516">
            <v>800</v>
          </cell>
          <cell r="W516">
            <v>800</v>
          </cell>
          <cell r="X516">
            <v>800</v>
          </cell>
          <cell r="Y516">
            <v>0</v>
          </cell>
          <cell r="Z516">
            <v>0</v>
          </cell>
          <cell r="AA516">
            <v>0</v>
          </cell>
          <cell r="AB516">
            <v>0</v>
          </cell>
          <cell r="AC516">
            <v>130</v>
          </cell>
          <cell r="AD516">
            <v>130</v>
          </cell>
          <cell r="AE516">
            <v>130</v>
          </cell>
          <cell r="AF516">
            <v>845</v>
          </cell>
          <cell r="AG516">
            <v>845</v>
          </cell>
          <cell r="AH516">
            <v>845</v>
          </cell>
          <cell r="AI516">
            <v>845</v>
          </cell>
          <cell r="AJ516">
            <v>845</v>
          </cell>
          <cell r="AK516">
            <v>0</v>
          </cell>
          <cell r="AM516">
            <v>50</v>
          </cell>
          <cell r="AN516">
            <v>405</v>
          </cell>
          <cell r="AO516">
            <v>210</v>
          </cell>
          <cell r="AP516">
            <v>0</v>
          </cell>
          <cell r="AQ516">
            <v>0</v>
          </cell>
          <cell r="AR516">
            <v>0</v>
          </cell>
          <cell r="AS516">
            <v>0</v>
          </cell>
          <cell r="AT516">
            <v>135</v>
          </cell>
          <cell r="AU516">
            <v>0</v>
          </cell>
          <cell r="AV516">
            <v>0</v>
          </cell>
          <cell r="AW516">
            <v>0</v>
          </cell>
          <cell r="AX516">
            <v>0</v>
          </cell>
          <cell r="AY516">
            <v>0</v>
          </cell>
          <cell r="AZ516">
            <v>0</v>
          </cell>
          <cell r="BA516">
            <v>0</v>
          </cell>
          <cell r="BB516">
            <v>0</v>
          </cell>
          <cell r="BC516">
            <v>130</v>
          </cell>
          <cell r="BD516">
            <v>0</v>
          </cell>
          <cell r="BE516">
            <v>0</v>
          </cell>
          <cell r="BF516">
            <v>715</v>
          </cell>
          <cell r="BG516">
            <v>0</v>
          </cell>
          <cell r="BH516">
            <v>0</v>
          </cell>
          <cell r="BI516">
            <v>0</v>
          </cell>
          <cell r="BJ516">
            <v>0</v>
          </cell>
          <cell r="BK516">
            <v>0</v>
          </cell>
        </row>
        <row r="517">
          <cell r="L517" t="str">
            <v>8111131.814201.OTHER</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L518" t="str">
            <v>8111131.804301</v>
          </cell>
          <cell r="M518">
            <v>0</v>
          </cell>
          <cell r="N518">
            <v>0</v>
          </cell>
          <cell r="O518">
            <v>0</v>
          </cell>
          <cell r="P518">
            <v>0</v>
          </cell>
          <cell r="Q518">
            <v>0</v>
          </cell>
          <cell r="R518">
            <v>20000</v>
          </cell>
          <cell r="S518">
            <v>24650</v>
          </cell>
          <cell r="T518">
            <v>24650</v>
          </cell>
          <cell r="U518">
            <v>24650</v>
          </cell>
          <cell r="V518">
            <v>24650</v>
          </cell>
          <cell r="W518">
            <v>24650</v>
          </cell>
          <cell r="X518">
            <v>24650</v>
          </cell>
          <cell r="Y518">
            <v>0</v>
          </cell>
          <cell r="Z518">
            <v>0</v>
          </cell>
          <cell r="AA518">
            <v>0</v>
          </cell>
          <cell r="AB518">
            <v>0</v>
          </cell>
          <cell r="AC518">
            <v>203000</v>
          </cell>
          <cell r="AD518">
            <v>308084</v>
          </cell>
          <cell r="AE518">
            <v>196168</v>
          </cell>
          <cell r="AF518">
            <v>196168</v>
          </cell>
          <cell r="AG518">
            <v>196168</v>
          </cell>
          <cell r="AH518">
            <v>196168</v>
          </cell>
          <cell r="AI518">
            <v>196168</v>
          </cell>
          <cell r="AJ518">
            <v>196168</v>
          </cell>
          <cell r="AK518">
            <v>0</v>
          </cell>
          <cell r="AM518">
            <v>0</v>
          </cell>
          <cell r="AN518">
            <v>0</v>
          </cell>
          <cell r="AO518">
            <v>0</v>
          </cell>
          <cell r="AP518">
            <v>0</v>
          </cell>
          <cell r="AQ518">
            <v>0</v>
          </cell>
          <cell r="AR518">
            <v>20000</v>
          </cell>
          <cell r="AS518">
            <v>4650</v>
          </cell>
          <cell r="AT518">
            <v>0</v>
          </cell>
          <cell r="AU518">
            <v>0</v>
          </cell>
          <cell r="AV518">
            <v>0</v>
          </cell>
          <cell r="AW518">
            <v>0</v>
          </cell>
          <cell r="AX518">
            <v>0</v>
          </cell>
          <cell r="AY518">
            <v>0</v>
          </cell>
          <cell r="AZ518">
            <v>0</v>
          </cell>
          <cell r="BA518">
            <v>0</v>
          </cell>
          <cell r="BB518">
            <v>0</v>
          </cell>
          <cell r="BC518">
            <v>203000</v>
          </cell>
          <cell r="BD518">
            <v>105084</v>
          </cell>
          <cell r="BE518">
            <v>-111916</v>
          </cell>
          <cell r="BF518">
            <v>0</v>
          </cell>
          <cell r="BG518">
            <v>0</v>
          </cell>
          <cell r="BH518">
            <v>0</v>
          </cell>
          <cell r="BI518">
            <v>0</v>
          </cell>
          <cell r="BJ518">
            <v>0</v>
          </cell>
          <cell r="BK518">
            <v>0</v>
          </cell>
        </row>
        <row r="519">
          <cell r="L519" t="str">
            <v>8111131.801101.WAGE</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7698.31</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7698.31</v>
          </cell>
        </row>
        <row r="520">
          <cell r="L520" t="str">
            <v>8111131.801101.FIELD</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L521" t="str">
            <v>8111131.805202</v>
          </cell>
          <cell r="M521">
            <v>0</v>
          </cell>
          <cell r="N521">
            <v>0</v>
          </cell>
          <cell r="O521">
            <v>0</v>
          </cell>
          <cell r="P521">
            <v>0</v>
          </cell>
          <cell r="Q521">
            <v>0</v>
          </cell>
          <cell r="R521">
            <v>0</v>
          </cell>
          <cell r="S521">
            <v>0</v>
          </cell>
          <cell r="T521">
            <v>0</v>
          </cell>
          <cell r="U521">
            <v>21400</v>
          </cell>
          <cell r="V521">
            <v>47181.35</v>
          </cell>
          <cell r="W521">
            <v>47181.35</v>
          </cell>
          <cell r="X521">
            <v>68381.55</v>
          </cell>
          <cell r="Y521">
            <v>84112</v>
          </cell>
          <cell r="Z521">
            <v>115657.51</v>
          </cell>
          <cell r="AA521">
            <v>115657.51</v>
          </cell>
          <cell r="AB521">
            <v>115657.51</v>
          </cell>
          <cell r="AC521">
            <v>115657.51</v>
          </cell>
          <cell r="AD521">
            <v>115657.51</v>
          </cell>
          <cell r="AE521">
            <v>110157.87</v>
          </cell>
          <cell r="AF521">
            <v>110157.87</v>
          </cell>
          <cell r="AG521">
            <v>110157.87</v>
          </cell>
          <cell r="AH521">
            <v>110157.87</v>
          </cell>
          <cell r="AI521">
            <v>143081.07</v>
          </cell>
          <cell r="AJ521">
            <v>143081.07</v>
          </cell>
          <cell r="AK521">
            <v>5450</v>
          </cell>
          <cell r="AM521">
            <v>0</v>
          </cell>
          <cell r="AN521">
            <v>0</v>
          </cell>
          <cell r="AO521">
            <v>0</v>
          </cell>
          <cell r="AP521">
            <v>0</v>
          </cell>
          <cell r="AQ521">
            <v>0</v>
          </cell>
          <cell r="AR521">
            <v>0</v>
          </cell>
          <cell r="AS521">
            <v>0</v>
          </cell>
          <cell r="AT521">
            <v>0</v>
          </cell>
          <cell r="AU521">
            <v>21400</v>
          </cell>
          <cell r="AV521">
            <v>25781.35</v>
          </cell>
          <cell r="AW521">
            <v>0</v>
          </cell>
          <cell r="AX521">
            <v>21200.200000000004</v>
          </cell>
          <cell r="AY521">
            <v>84112</v>
          </cell>
          <cell r="AZ521">
            <v>31545.509999999995</v>
          </cell>
          <cell r="BA521">
            <v>0</v>
          </cell>
          <cell r="BB521">
            <v>0</v>
          </cell>
          <cell r="BC521">
            <v>0</v>
          </cell>
          <cell r="BD521">
            <v>0</v>
          </cell>
          <cell r="BE521">
            <v>-5499.6399999999994</v>
          </cell>
          <cell r="BF521">
            <v>0</v>
          </cell>
          <cell r="BG521">
            <v>0</v>
          </cell>
          <cell r="BH521">
            <v>0</v>
          </cell>
          <cell r="BI521">
            <v>32923.200000000012</v>
          </cell>
          <cell r="BJ521">
            <v>0</v>
          </cell>
          <cell r="BK521">
            <v>5450</v>
          </cell>
        </row>
        <row r="522">
          <cell r="L522" t="str">
            <v>8111531.801101.BASIC</v>
          </cell>
          <cell r="M522">
            <v>26232</v>
          </cell>
          <cell r="N522">
            <v>57351</v>
          </cell>
          <cell r="O522">
            <v>84834</v>
          </cell>
          <cell r="P522">
            <v>84834</v>
          </cell>
          <cell r="Q522">
            <v>84834</v>
          </cell>
          <cell r="R522">
            <v>82449</v>
          </cell>
          <cell r="S522">
            <v>82449</v>
          </cell>
          <cell r="T522">
            <v>82449</v>
          </cell>
          <cell r="U522">
            <v>82449</v>
          </cell>
          <cell r="V522">
            <v>82449</v>
          </cell>
          <cell r="W522">
            <v>82449</v>
          </cell>
          <cell r="X522">
            <v>82449</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M522">
            <v>26232</v>
          </cell>
          <cell r="AN522">
            <v>31119</v>
          </cell>
          <cell r="AO522">
            <v>27483</v>
          </cell>
          <cell r="AP522">
            <v>0</v>
          </cell>
          <cell r="AQ522">
            <v>0</v>
          </cell>
          <cell r="AR522">
            <v>-2385</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L523" t="str">
            <v>8111531.801101.BP</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L524" t="str">
            <v>8111531.801101.DA</v>
          </cell>
          <cell r="M524">
            <v>3550</v>
          </cell>
          <cell r="N524">
            <v>7100</v>
          </cell>
          <cell r="O524">
            <v>10650</v>
          </cell>
          <cell r="P524">
            <v>10650</v>
          </cell>
          <cell r="Q524">
            <v>10650</v>
          </cell>
          <cell r="R524">
            <v>10650</v>
          </cell>
          <cell r="S524">
            <v>10650</v>
          </cell>
          <cell r="T524">
            <v>10650</v>
          </cell>
          <cell r="U524">
            <v>10650</v>
          </cell>
          <cell r="V524">
            <v>10650</v>
          </cell>
          <cell r="W524">
            <v>10650</v>
          </cell>
          <cell r="X524">
            <v>10650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M524">
            <v>3550</v>
          </cell>
          <cell r="AN524">
            <v>3550</v>
          </cell>
          <cell r="AO524">
            <v>3550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L525" t="str">
            <v>8111531.801101.DASE</v>
          </cell>
          <cell r="M525">
            <v>3279</v>
          </cell>
          <cell r="N525">
            <v>6558</v>
          </cell>
          <cell r="O525">
            <v>9837</v>
          </cell>
          <cell r="P525">
            <v>13116</v>
          </cell>
          <cell r="Q525">
            <v>16395</v>
          </cell>
          <cell r="R525">
            <v>20091</v>
          </cell>
          <cell r="S525">
            <v>23787</v>
          </cell>
          <cell r="T525">
            <v>39616</v>
          </cell>
          <cell r="U525">
            <v>39616</v>
          </cell>
          <cell r="V525">
            <v>39616</v>
          </cell>
          <cell r="W525">
            <v>39616</v>
          </cell>
          <cell r="X525">
            <v>39616</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M525">
            <v>3279</v>
          </cell>
          <cell r="AN525">
            <v>3279</v>
          </cell>
          <cell r="AO525">
            <v>3279</v>
          </cell>
          <cell r="AP525">
            <v>3279</v>
          </cell>
          <cell r="AQ525">
            <v>3279</v>
          </cell>
          <cell r="AR525">
            <v>3696</v>
          </cell>
          <cell r="AS525">
            <v>3696</v>
          </cell>
          <cell r="AT525">
            <v>15829</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L526" t="str">
            <v>8111531.801101.HOUSE</v>
          </cell>
          <cell r="M526">
            <v>1250</v>
          </cell>
          <cell r="N526">
            <v>2500</v>
          </cell>
          <cell r="O526">
            <v>3750</v>
          </cell>
          <cell r="P526">
            <v>3750</v>
          </cell>
          <cell r="Q526">
            <v>3750</v>
          </cell>
          <cell r="R526">
            <v>3750</v>
          </cell>
          <cell r="S526">
            <v>3750</v>
          </cell>
          <cell r="T526">
            <v>3750</v>
          </cell>
          <cell r="U526">
            <v>3750</v>
          </cell>
          <cell r="V526">
            <v>3750</v>
          </cell>
          <cell r="W526">
            <v>3750</v>
          </cell>
          <cell r="X526">
            <v>3750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M526">
            <v>1250</v>
          </cell>
          <cell r="AN526">
            <v>1250</v>
          </cell>
          <cell r="AO526">
            <v>1250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L527" t="str">
            <v>8111531.801101.LAUN</v>
          </cell>
          <cell r="M527">
            <v>100</v>
          </cell>
          <cell r="N527">
            <v>200</v>
          </cell>
          <cell r="O527">
            <v>300</v>
          </cell>
          <cell r="P527">
            <v>300</v>
          </cell>
          <cell r="Q527">
            <v>300</v>
          </cell>
          <cell r="R527">
            <v>300</v>
          </cell>
          <cell r="S527">
            <v>300</v>
          </cell>
          <cell r="T527">
            <v>300</v>
          </cell>
          <cell r="U527">
            <v>300</v>
          </cell>
          <cell r="V527">
            <v>300</v>
          </cell>
          <cell r="W527">
            <v>300</v>
          </cell>
          <cell r="X527">
            <v>300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M527">
            <v>100</v>
          </cell>
          <cell r="AN527">
            <v>100</v>
          </cell>
          <cell r="AO527">
            <v>100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L528" t="str">
            <v>8111531.801101.LEAV</v>
          </cell>
          <cell r="M528">
            <v>1967</v>
          </cell>
          <cell r="N528">
            <v>3934</v>
          </cell>
          <cell r="O528">
            <v>5901</v>
          </cell>
          <cell r="P528">
            <v>7868</v>
          </cell>
          <cell r="Q528">
            <v>9835</v>
          </cell>
          <cell r="R528">
            <v>11802</v>
          </cell>
          <cell r="S528">
            <v>13769</v>
          </cell>
          <cell r="T528">
            <v>15736</v>
          </cell>
          <cell r="U528">
            <v>17703</v>
          </cell>
          <cell r="V528">
            <v>19670</v>
          </cell>
          <cell r="W528">
            <v>21637</v>
          </cell>
          <cell r="X528">
            <v>25365</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M528">
            <v>1967</v>
          </cell>
          <cell r="AN528">
            <v>1967</v>
          </cell>
          <cell r="AO528">
            <v>1967</v>
          </cell>
          <cell r="AP528">
            <v>1967</v>
          </cell>
          <cell r="AQ528">
            <v>1967</v>
          </cell>
          <cell r="AR528">
            <v>1967</v>
          </cell>
          <cell r="AS528">
            <v>1967</v>
          </cell>
          <cell r="AT528">
            <v>1967</v>
          </cell>
          <cell r="AU528">
            <v>1967</v>
          </cell>
          <cell r="AV528">
            <v>1967</v>
          </cell>
          <cell r="AW528">
            <v>1967</v>
          </cell>
          <cell r="AX528">
            <v>3728</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L529" t="str">
            <v>8111531.801101.OTH</v>
          </cell>
          <cell r="M529">
            <v>454</v>
          </cell>
          <cell r="N529">
            <v>908</v>
          </cell>
          <cell r="O529">
            <v>1362</v>
          </cell>
          <cell r="P529">
            <v>1362</v>
          </cell>
          <cell r="Q529">
            <v>1362</v>
          </cell>
          <cell r="R529">
            <v>1362</v>
          </cell>
          <cell r="S529">
            <v>1362</v>
          </cell>
          <cell r="T529">
            <v>1362</v>
          </cell>
          <cell r="U529">
            <v>1362</v>
          </cell>
          <cell r="V529">
            <v>1362</v>
          </cell>
          <cell r="W529">
            <v>1362</v>
          </cell>
          <cell r="X529">
            <v>1362</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M529">
            <v>454</v>
          </cell>
          <cell r="AN529">
            <v>454</v>
          </cell>
          <cell r="AO529">
            <v>454</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L530" t="str">
            <v>8111531.801101.PF</v>
          </cell>
          <cell r="M530">
            <v>2385</v>
          </cell>
          <cell r="N530">
            <v>5497</v>
          </cell>
          <cell r="O530">
            <v>8245</v>
          </cell>
          <cell r="P530">
            <v>8245</v>
          </cell>
          <cell r="Q530">
            <v>8245</v>
          </cell>
          <cell r="R530">
            <v>8245</v>
          </cell>
          <cell r="S530">
            <v>8245</v>
          </cell>
          <cell r="T530">
            <v>8245</v>
          </cell>
          <cell r="U530">
            <v>8245</v>
          </cell>
          <cell r="V530">
            <v>8245</v>
          </cell>
          <cell r="W530">
            <v>8245</v>
          </cell>
          <cell r="X530">
            <v>8245</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M530">
            <v>2385</v>
          </cell>
          <cell r="AN530">
            <v>3112</v>
          </cell>
          <cell r="AO530">
            <v>2748</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L531" t="str">
            <v>8111531.801101.TEA</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row>
        <row r="532">
          <cell r="L532" t="str">
            <v>8111531.801102.BASIC</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row>
        <row r="533">
          <cell r="L533" t="str">
            <v>8111531.801102.DA</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L534" t="str">
            <v>8111531.801102.DASE</v>
          </cell>
          <cell r="M534">
            <v>0</v>
          </cell>
          <cell r="N534">
            <v>0</v>
          </cell>
          <cell r="O534">
            <v>0</v>
          </cell>
          <cell r="P534">
            <v>0</v>
          </cell>
          <cell r="Q534">
            <v>0</v>
          </cell>
          <cell r="R534">
            <v>0</v>
          </cell>
          <cell r="S534">
            <v>-12133</v>
          </cell>
          <cell r="T534">
            <v>-24267</v>
          </cell>
          <cell r="U534">
            <v>-24267</v>
          </cell>
          <cell r="V534">
            <v>-24267</v>
          </cell>
          <cell r="W534">
            <v>-24267</v>
          </cell>
          <cell r="X534">
            <v>-24267</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M534">
            <v>0</v>
          </cell>
          <cell r="AN534">
            <v>0</v>
          </cell>
          <cell r="AO534">
            <v>0</v>
          </cell>
          <cell r="AP534">
            <v>0</v>
          </cell>
          <cell r="AQ534">
            <v>0</v>
          </cell>
          <cell r="AR534">
            <v>0</v>
          </cell>
          <cell r="AS534">
            <v>-12133</v>
          </cell>
          <cell r="AT534">
            <v>-12134</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row>
        <row r="535">
          <cell r="L535" t="str">
            <v>8111531.801102.HOUSE</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L536" t="str">
            <v>8111531.801102.LAUN</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row>
        <row r="537">
          <cell r="L537" t="str">
            <v>8111531.801102.LEAV</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L538" t="str">
            <v>8111531.801102.OT</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L539" t="str">
            <v>8111531.801102.OTH</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L540" t="str">
            <v>8111531.801102.PF</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L541" t="str">
            <v>8111531.801101.SHIFT</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60</v>
          </cell>
          <cell r="AD541">
            <v>60</v>
          </cell>
          <cell r="AE541">
            <v>60</v>
          </cell>
          <cell r="AF541">
            <v>60</v>
          </cell>
          <cell r="AG541">
            <v>60</v>
          </cell>
          <cell r="AH541">
            <v>60</v>
          </cell>
          <cell r="AI541">
            <v>60</v>
          </cell>
          <cell r="AJ541">
            <v>60</v>
          </cell>
          <cell r="AK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60</v>
          </cell>
          <cell r="BD541">
            <v>0</v>
          </cell>
          <cell r="BE541">
            <v>0</v>
          </cell>
          <cell r="BF541">
            <v>0</v>
          </cell>
          <cell r="BG541">
            <v>0</v>
          </cell>
          <cell r="BH541">
            <v>0</v>
          </cell>
          <cell r="BI541">
            <v>0</v>
          </cell>
          <cell r="BJ541">
            <v>0</v>
          </cell>
          <cell r="BK541">
            <v>0</v>
          </cell>
        </row>
        <row r="542">
          <cell r="L542" t="str">
            <v>8111531.801102.SHIFT</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L543" t="str">
            <v>8111531.801102.TEA</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L544" t="str">
            <v>8111531.803301</v>
          </cell>
          <cell r="M544">
            <v>4826</v>
          </cell>
          <cell r="N544">
            <v>9652</v>
          </cell>
          <cell r="O544">
            <v>14478</v>
          </cell>
          <cell r="P544">
            <v>19304</v>
          </cell>
          <cell r="Q544">
            <v>24130</v>
          </cell>
          <cell r="R544">
            <v>28956</v>
          </cell>
          <cell r="S544">
            <v>33782</v>
          </cell>
          <cell r="T544">
            <v>62324</v>
          </cell>
          <cell r="U544">
            <v>90866</v>
          </cell>
          <cell r="V544">
            <v>119408</v>
          </cell>
          <cell r="W544">
            <v>147950</v>
          </cell>
          <cell r="X544">
            <v>191830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M544">
            <v>4826</v>
          </cell>
          <cell r="AN544">
            <v>4826</v>
          </cell>
          <cell r="AO544">
            <v>4826</v>
          </cell>
          <cell r="AP544">
            <v>4826</v>
          </cell>
          <cell r="AQ544">
            <v>4826</v>
          </cell>
          <cell r="AR544">
            <v>4826</v>
          </cell>
          <cell r="AS544">
            <v>4826</v>
          </cell>
          <cell r="AT544">
            <v>28542</v>
          </cell>
          <cell r="AU544">
            <v>28542</v>
          </cell>
          <cell r="AV544">
            <v>28542</v>
          </cell>
          <cell r="AW544">
            <v>28542</v>
          </cell>
          <cell r="AX544">
            <v>43880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L545" t="str">
            <v>8111531.803302</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L546" t="str">
            <v>8111531.803303</v>
          </cell>
          <cell r="M546">
            <v>5853</v>
          </cell>
          <cell r="N546">
            <v>11706</v>
          </cell>
          <cell r="O546">
            <v>17559</v>
          </cell>
          <cell r="P546">
            <v>23412</v>
          </cell>
          <cell r="Q546">
            <v>29265</v>
          </cell>
          <cell r="R546">
            <v>35118</v>
          </cell>
          <cell r="S546">
            <v>50649</v>
          </cell>
          <cell r="T546">
            <v>50649</v>
          </cell>
          <cell r="U546">
            <v>50649</v>
          </cell>
          <cell r="V546">
            <v>50649</v>
          </cell>
          <cell r="W546">
            <v>50649</v>
          </cell>
          <cell r="X546">
            <v>73895</v>
          </cell>
          <cell r="Y546">
            <v>6158</v>
          </cell>
          <cell r="Z546">
            <v>12316</v>
          </cell>
          <cell r="AA546">
            <v>18474</v>
          </cell>
          <cell r="AB546">
            <v>24632</v>
          </cell>
          <cell r="AC546">
            <v>30790</v>
          </cell>
          <cell r="AD546">
            <v>36948</v>
          </cell>
          <cell r="AE546">
            <v>44601</v>
          </cell>
          <cell r="AF546">
            <v>44601</v>
          </cell>
          <cell r="AG546">
            <v>44601</v>
          </cell>
          <cell r="AH546">
            <v>52254</v>
          </cell>
          <cell r="AI546">
            <v>57093</v>
          </cell>
          <cell r="AJ546">
            <v>64746</v>
          </cell>
          <cell r="AK546">
            <v>0</v>
          </cell>
          <cell r="AM546">
            <v>5853</v>
          </cell>
          <cell r="AN546">
            <v>5853</v>
          </cell>
          <cell r="AO546">
            <v>5853</v>
          </cell>
          <cell r="AP546">
            <v>5853</v>
          </cell>
          <cell r="AQ546">
            <v>5853</v>
          </cell>
          <cell r="AR546">
            <v>5853</v>
          </cell>
          <cell r="AS546">
            <v>15531</v>
          </cell>
          <cell r="AT546">
            <v>0</v>
          </cell>
          <cell r="AU546">
            <v>0</v>
          </cell>
          <cell r="AV546">
            <v>0</v>
          </cell>
          <cell r="AW546">
            <v>0</v>
          </cell>
          <cell r="AX546">
            <v>23246</v>
          </cell>
          <cell r="AY546">
            <v>6158</v>
          </cell>
          <cell r="AZ546">
            <v>6158</v>
          </cell>
          <cell r="BA546">
            <v>6158</v>
          </cell>
          <cell r="BB546">
            <v>6158</v>
          </cell>
          <cell r="BC546">
            <v>6158</v>
          </cell>
          <cell r="BD546">
            <v>6158</v>
          </cell>
          <cell r="BE546">
            <v>7653</v>
          </cell>
          <cell r="BF546">
            <v>0</v>
          </cell>
          <cell r="BG546">
            <v>0</v>
          </cell>
          <cell r="BH546">
            <v>7653</v>
          </cell>
          <cell r="BI546">
            <v>4839</v>
          </cell>
          <cell r="BJ546">
            <v>7653</v>
          </cell>
          <cell r="BK546">
            <v>0</v>
          </cell>
        </row>
        <row r="547">
          <cell r="L547" t="str">
            <v>8111531.803901</v>
          </cell>
          <cell r="M547">
            <v>1344</v>
          </cell>
          <cell r="N547">
            <v>2705</v>
          </cell>
          <cell r="O547">
            <v>4042</v>
          </cell>
          <cell r="P547">
            <v>5365</v>
          </cell>
          <cell r="Q547">
            <v>6352</v>
          </cell>
          <cell r="R547">
            <v>7357</v>
          </cell>
          <cell r="S547">
            <v>8505</v>
          </cell>
          <cell r="T547">
            <v>9387</v>
          </cell>
          <cell r="U547">
            <v>10299</v>
          </cell>
          <cell r="V547">
            <v>11231</v>
          </cell>
          <cell r="W547">
            <v>12181</v>
          </cell>
          <cell r="X547">
            <v>13869</v>
          </cell>
          <cell r="Y547">
            <v>1760</v>
          </cell>
          <cell r="Z547">
            <v>3279</v>
          </cell>
          <cell r="AA547">
            <v>5072</v>
          </cell>
          <cell r="AB547">
            <v>6859</v>
          </cell>
          <cell r="AC547">
            <v>8620</v>
          </cell>
          <cell r="AD547">
            <v>10381</v>
          </cell>
          <cell r="AE547">
            <v>12495</v>
          </cell>
          <cell r="AF547">
            <v>14509</v>
          </cell>
          <cell r="AG547">
            <v>16400</v>
          </cell>
          <cell r="AH547">
            <v>18052</v>
          </cell>
          <cell r="AI547">
            <v>19906</v>
          </cell>
          <cell r="AJ547">
            <v>21499</v>
          </cell>
          <cell r="AK547">
            <v>1453</v>
          </cell>
          <cell r="AM547">
            <v>1344</v>
          </cell>
          <cell r="AN547">
            <v>1361</v>
          </cell>
          <cell r="AO547">
            <v>1337</v>
          </cell>
          <cell r="AP547">
            <v>1323</v>
          </cell>
          <cell r="AQ547">
            <v>987</v>
          </cell>
          <cell r="AR547">
            <v>1005</v>
          </cell>
          <cell r="AS547">
            <v>1148</v>
          </cell>
          <cell r="AT547">
            <v>882</v>
          </cell>
          <cell r="AU547">
            <v>912</v>
          </cell>
          <cell r="AV547">
            <v>932</v>
          </cell>
          <cell r="AW547">
            <v>950</v>
          </cell>
          <cell r="AX547">
            <v>1688</v>
          </cell>
          <cell r="AY547">
            <v>1760</v>
          </cell>
          <cell r="AZ547">
            <v>1519</v>
          </cell>
          <cell r="BA547">
            <v>1793</v>
          </cell>
          <cell r="BB547">
            <v>1787</v>
          </cell>
          <cell r="BC547">
            <v>1761</v>
          </cell>
          <cell r="BD547">
            <v>1761</v>
          </cell>
          <cell r="BE547">
            <v>2114</v>
          </cell>
          <cell r="BF547">
            <v>2014</v>
          </cell>
          <cell r="BG547">
            <v>1891</v>
          </cell>
          <cell r="BH547">
            <v>1652</v>
          </cell>
          <cell r="BI547">
            <v>1854</v>
          </cell>
          <cell r="BJ547">
            <v>1593</v>
          </cell>
          <cell r="BK547">
            <v>1453</v>
          </cell>
        </row>
        <row r="548">
          <cell r="L548" t="str">
            <v>8111531.803902</v>
          </cell>
          <cell r="M548">
            <v>915</v>
          </cell>
          <cell r="N548">
            <v>1830</v>
          </cell>
          <cell r="O548">
            <v>2745</v>
          </cell>
          <cell r="P548">
            <v>3660</v>
          </cell>
          <cell r="Q548">
            <v>4575</v>
          </cell>
          <cell r="R548">
            <v>5490</v>
          </cell>
          <cell r="S548">
            <v>6405</v>
          </cell>
          <cell r="T548">
            <v>7320</v>
          </cell>
          <cell r="U548">
            <v>12353</v>
          </cell>
          <cell r="V548">
            <v>13572</v>
          </cell>
          <cell r="W548">
            <v>14791</v>
          </cell>
          <cell r="X548">
            <v>16011</v>
          </cell>
          <cell r="Y548">
            <v>1311</v>
          </cell>
          <cell r="Z548">
            <v>2604</v>
          </cell>
          <cell r="AA548">
            <v>3897</v>
          </cell>
          <cell r="AB548">
            <v>5190</v>
          </cell>
          <cell r="AC548">
            <v>6482</v>
          </cell>
          <cell r="AD548">
            <v>7774</v>
          </cell>
          <cell r="AE548">
            <v>8925</v>
          </cell>
          <cell r="AF548">
            <v>9931</v>
          </cell>
          <cell r="AG548">
            <v>11549</v>
          </cell>
          <cell r="AH548">
            <v>12861</v>
          </cell>
          <cell r="AI548">
            <v>14173</v>
          </cell>
          <cell r="AJ548">
            <v>15181</v>
          </cell>
          <cell r="AK548">
            <v>26574</v>
          </cell>
          <cell r="AM548">
            <v>915</v>
          </cell>
          <cell r="AN548">
            <v>915</v>
          </cell>
          <cell r="AO548">
            <v>915</v>
          </cell>
          <cell r="AP548">
            <v>915</v>
          </cell>
          <cell r="AQ548">
            <v>915</v>
          </cell>
          <cell r="AR548">
            <v>915</v>
          </cell>
          <cell r="AS548">
            <v>915</v>
          </cell>
          <cell r="AT548">
            <v>915</v>
          </cell>
          <cell r="AU548">
            <v>5033</v>
          </cell>
          <cell r="AV548">
            <v>1219</v>
          </cell>
          <cell r="AW548">
            <v>1219</v>
          </cell>
          <cell r="AX548">
            <v>1220</v>
          </cell>
          <cell r="AY548">
            <v>1311</v>
          </cell>
          <cell r="AZ548">
            <v>1293</v>
          </cell>
          <cell r="BA548">
            <v>1293</v>
          </cell>
          <cell r="BB548">
            <v>1293</v>
          </cell>
          <cell r="BC548">
            <v>1292</v>
          </cell>
          <cell r="BD548">
            <v>1292</v>
          </cell>
          <cell r="BE548">
            <v>1151</v>
          </cell>
          <cell r="BF548">
            <v>1006</v>
          </cell>
          <cell r="BG548">
            <v>1618</v>
          </cell>
          <cell r="BH548">
            <v>1312</v>
          </cell>
          <cell r="BI548">
            <v>1312</v>
          </cell>
          <cell r="BJ548">
            <v>1008</v>
          </cell>
          <cell r="BK548">
            <v>26574</v>
          </cell>
        </row>
        <row r="549">
          <cell r="L549" t="str">
            <v>8111531.803903</v>
          </cell>
          <cell r="M549">
            <v>385</v>
          </cell>
          <cell r="N549">
            <v>750</v>
          </cell>
          <cell r="O549">
            <v>1125</v>
          </cell>
          <cell r="P549">
            <v>2707</v>
          </cell>
          <cell r="Q549">
            <v>3082</v>
          </cell>
          <cell r="R549">
            <v>3457</v>
          </cell>
          <cell r="S549">
            <v>3831</v>
          </cell>
          <cell r="T549">
            <v>4206</v>
          </cell>
          <cell r="U549">
            <v>5716</v>
          </cell>
          <cell r="V549">
            <v>6091</v>
          </cell>
          <cell r="W549">
            <v>6466</v>
          </cell>
          <cell r="X549">
            <v>7127</v>
          </cell>
          <cell r="Y549">
            <v>905</v>
          </cell>
          <cell r="Z549">
            <v>2087</v>
          </cell>
          <cell r="AA549">
            <v>3159</v>
          </cell>
          <cell r="AB549">
            <v>4231</v>
          </cell>
          <cell r="AC549">
            <v>5303</v>
          </cell>
          <cell r="AD549">
            <v>5587</v>
          </cell>
          <cell r="AE549">
            <v>4445</v>
          </cell>
          <cell r="AF549">
            <v>5025</v>
          </cell>
          <cell r="AG549">
            <v>5605</v>
          </cell>
          <cell r="AH549">
            <v>6185</v>
          </cell>
          <cell r="AI549">
            <v>6765</v>
          </cell>
          <cell r="AJ549">
            <v>7366</v>
          </cell>
          <cell r="AK549">
            <v>632</v>
          </cell>
          <cell r="AM549">
            <v>385</v>
          </cell>
          <cell r="AN549">
            <v>365</v>
          </cell>
          <cell r="AO549">
            <v>375</v>
          </cell>
          <cell r="AP549">
            <v>1582</v>
          </cell>
          <cell r="AQ549">
            <v>375</v>
          </cell>
          <cell r="AR549">
            <v>375</v>
          </cell>
          <cell r="AS549">
            <v>374</v>
          </cell>
          <cell r="AT549">
            <v>375</v>
          </cell>
          <cell r="AU549">
            <v>1510</v>
          </cell>
          <cell r="AV549">
            <v>375</v>
          </cell>
          <cell r="AW549">
            <v>375</v>
          </cell>
          <cell r="AX549">
            <v>661</v>
          </cell>
          <cell r="AY549">
            <v>905</v>
          </cell>
          <cell r="AZ549">
            <v>1182</v>
          </cell>
          <cell r="BA549">
            <v>1072</v>
          </cell>
          <cell r="BB549">
            <v>1072</v>
          </cell>
          <cell r="BC549">
            <v>1072</v>
          </cell>
          <cell r="BD549">
            <v>284</v>
          </cell>
          <cell r="BE549">
            <v>-1142</v>
          </cell>
          <cell r="BF549">
            <v>580</v>
          </cell>
          <cell r="BG549">
            <v>580</v>
          </cell>
          <cell r="BH549">
            <v>580</v>
          </cell>
          <cell r="BI549">
            <v>580</v>
          </cell>
          <cell r="BJ549">
            <v>601</v>
          </cell>
          <cell r="BK549">
            <v>632</v>
          </cell>
        </row>
        <row r="550">
          <cell r="L550" t="str">
            <v>8111531.803906</v>
          </cell>
          <cell r="M550">
            <v>0</v>
          </cell>
          <cell r="N550">
            <v>0</v>
          </cell>
          <cell r="O550">
            <v>0</v>
          </cell>
          <cell r="P550">
            <v>1909</v>
          </cell>
          <cell r="Q550">
            <v>1909</v>
          </cell>
          <cell r="R550">
            <v>1378</v>
          </cell>
          <cell r="S550">
            <v>2773</v>
          </cell>
          <cell r="T550">
            <v>5689</v>
          </cell>
          <cell r="U550">
            <v>4416</v>
          </cell>
          <cell r="V550">
            <v>4416</v>
          </cell>
          <cell r="W550">
            <v>5442</v>
          </cell>
          <cell r="X550">
            <v>10009</v>
          </cell>
          <cell r="Y550">
            <v>0</v>
          </cell>
          <cell r="Z550">
            <v>0</v>
          </cell>
          <cell r="AA550">
            <v>0</v>
          </cell>
          <cell r="AB550">
            <v>950</v>
          </cell>
          <cell r="AC550">
            <v>-4834</v>
          </cell>
          <cell r="AD550">
            <v>-3670</v>
          </cell>
          <cell r="AE550">
            <v>-3670</v>
          </cell>
          <cell r="AF550">
            <v>-3670</v>
          </cell>
          <cell r="AG550">
            <v>-3670</v>
          </cell>
          <cell r="AH550">
            <v>-5532</v>
          </cell>
          <cell r="AI550">
            <v>2224</v>
          </cell>
          <cell r="AJ550">
            <v>2224</v>
          </cell>
          <cell r="AK550">
            <v>7435</v>
          </cell>
          <cell r="AM550">
            <v>0</v>
          </cell>
          <cell r="AN550">
            <v>0</v>
          </cell>
          <cell r="AO550">
            <v>0</v>
          </cell>
          <cell r="AP550">
            <v>1909</v>
          </cell>
          <cell r="AQ550">
            <v>0</v>
          </cell>
          <cell r="AR550">
            <v>-531</v>
          </cell>
          <cell r="AS550">
            <v>1395</v>
          </cell>
          <cell r="AT550">
            <v>2916</v>
          </cell>
          <cell r="AU550">
            <v>-1273</v>
          </cell>
          <cell r="AV550">
            <v>0</v>
          </cell>
          <cell r="AW550">
            <v>1026</v>
          </cell>
          <cell r="AX550">
            <v>4567</v>
          </cell>
          <cell r="AY550">
            <v>0</v>
          </cell>
          <cell r="AZ550">
            <v>0</v>
          </cell>
          <cell r="BA550">
            <v>0</v>
          </cell>
          <cell r="BB550">
            <v>950</v>
          </cell>
          <cell r="BC550">
            <v>-5784</v>
          </cell>
          <cell r="BD550">
            <v>1164</v>
          </cell>
          <cell r="BE550">
            <v>0</v>
          </cell>
          <cell r="BF550">
            <v>0</v>
          </cell>
          <cell r="BG550">
            <v>0</v>
          </cell>
          <cell r="BH550">
            <v>-1862</v>
          </cell>
          <cell r="BI550">
            <v>7756</v>
          </cell>
          <cell r="BJ550">
            <v>0</v>
          </cell>
          <cell r="BK550">
            <v>7435</v>
          </cell>
        </row>
        <row r="551">
          <cell r="L551" t="str">
            <v>8111531.803907</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L552" t="str">
            <v>8111531.804201</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L553" t="str">
            <v>8111531.803904</v>
          </cell>
          <cell r="M553">
            <v>1900</v>
          </cell>
          <cell r="N553">
            <v>3800</v>
          </cell>
          <cell r="O553">
            <v>5700</v>
          </cell>
          <cell r="P553">
            <v>5700</v>
          </cell>
          <cell r="Q553">
            <v>5700</v>
          </cell>
          <cell r="R553">
            <v>5700</v>
          </cell>
          <cell r="S553">
            <v>5700</v>
          </cell>
          <cell r="T553">
            <v>5700</v>
          </cell>
          <cell r="U553">
            <v>5700</v>
          </cell>
          <cell r="V553">
            <v>5700</v>
          </cell>
          <cell r="W553">
            <v>5700</v>
          </cell>
          <cell r="X553">
            <v>5700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M553">
            <v>1900</v>
          </cell>
          <cell r="AN553">
            <v>1900</v>
          </cell>
          <cell r="AO553">
            <v>1900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L554" t="str">
            <v>8111531.803905</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L555" t="str">
            <v>8111531.804301</v>
          </cell>
          <cell r="M555">
            <v>0</v>
          </cell>
          <cell r="N555">
            <v>0</v>
          </cell>
          <cell r="O555">
            <v>0</v>
          </cell>
          <cell r="P555">
            <v>0</v>
          </cell>
          <cell r="Q555">
            <v>0</v>
          </cell>
          <cell r="R555">
            <v>0</v>
          </cell>
          <cell r="S555">
            <v>2420</v>
          </cell>
          <cell r="T555">
            <v>2420</v>
          </cell>
          <cell r="U555">
            <v>2420</v>
          </cell>
          <cell r="V555">
            <v>2420</v>
          </cell>
          <cell r="W555">
            <v>2420</v>
          </cell>
          <cell r="X555">
            <v>2420</v>
          </cell>
          <cell r="Y555">
            <v>0</v>
          </cell>
          <cell r="Z555">
            <v>0</v>
          </cell>
          <cell r="AA555">
            <v>0</v>
          </cell>
          <cell r="AB555">
            <v>0</v>
          </cell>
          <cell r="AC555">
            <v>3500</v>
          </cell>
          <cell r="AD555">
            <v>3503</v>
          </cell>
          <cell r="AE555">
            <v>7006</v>
          </cell>
          <cell r="AF555">
            <v>7006</v>
          </cell>
          <cell r="AG555">
            <v>7006</v>
          </cell>
          <cell r="AH555">
            <v>7006</v>
          </cell>
          <cell r="AI555">
            <v>7006</v>
          </cell>
          <cell r="AJ555">
            <v>7006</v>
          </cell>
          <cell r="AK555">
            <v>0</v>
          </cell>
          <cell r="AM555">
            <v>0</v>
          </cell>
          <cell r="AN555">
            <v>0</v>
          </cell>
          <cell r="AO555">
            <v>0</v>
          </cell>
          <cell r="AP555">
            <v>0</v>
          </cell>
          <cell r="AQ555">
            <v>0</v>
          </cell>
          <cell r="AR555">
            <v>0</v>
          </cell>
          <cell r="AS555">
            <v>2420</v>
          </cell>
          <cell r="AT555">
            <v>0</v>
          </cell>
          <cell r="AU555">
            <v>0</v>
          </cell>
          <cell r="AV555">
            <v>0</v>
          </cell>
          <cell r="AW555">
            <v>0</v>
          </cell>
          <cell r="AX555">
            <v>0</v>
          </cell>
          <cell r="AY555">
            <v>0</v>
          </cell>
          <cell r="AZ555">
            <v>0</v>
          </cell>
          <cell r="BA555">
            <v>0</v>
          </cell>
          <cell r="BB555">
            <v>0</v>
          </cell>
          <cell r="BC555">
            <v>3500</v>
          </cell>
          <cell r="BD555">
            <v>3</v>
          </cell>
          <cell r="BE555">
            <v>3503</v>
          </cell>
          <cell r="BF555">
            <v>0</v>
          </cell>
          <cell r="BG555">
            <v>0</v>
          </cell>
          <cell r="BH555">
            <v>0</v>
          </cell>
          <cell r="BI555">
            <v>0</v>
          </cell>
          <cell r="BJ555">
            <v>0</v>
          </cell>
          <cell r="BK555">
            <v>0</v>
          </cell>
        </row>
        <row r="556">
          <cell r="L556" t="str">
            <v>8111531.805101.ACC</v>
          </cell>
          <cell r="M556">
            <v>0</v>
          </cell>
          <cell r="N556">
            <v>0</v>
          </cell>
          <cell r="O556">
            <v>0</v>
          </cell>
          <cell r="P556">
            <v>0</v>
          </cell>
          <cell r="Q556">
            <v>0</v>
          </cell>
          <cell r="R556">
            <v>20895</v>
          </cell>
          <cell r="S556">
            <v>22770</v>
          </cell>
          <cell r="T556">
            <v>22770</v>
          </cell>
          <cell r="U556">
            <v>22770</v>
          </cell>
          <cell r="V556">
            <v>22770</v>
          </cell>
          <cell r="W556">
            <v>22770</v>
          </cell>
          <cell r="X556">
            <v>29247.200000000001</v>
          </cell>
          <cell r="Y556">
            <v>0</v>
          </cell>
          <cell r="Z556">
            <v>700</v>
          </cell>
          <cell r="AA556">
            <v>50700</v>
          </cell>
          <cell r="AB556">
            <v>60595.82</v>
          </cell>
          <cell r="AC556">
            <v>64095.360000000001</v>
          </cell>
          <cell r="AD556">
            <v>90876.86</v>
          </cell>
          <cell r="AE556">
            <v>40876.86</v>
          </cell>
          <cell r="AF556">
            <v>40876.86</v>
          </cell>
          <cell r="AG556">
            <v>47340.32</v>
          </cell>
          <cell r="AH556">
            <v>47340.32</v>
          </cell>
          <cell r="AI556">
            <v>47340.32</v>
          </cell>
          <cell r="AJ556">
            <v>78340.320000000007</v>
          </cell>
          <cell r="AK556">
            <v>0</v>
          </cell>
          <cell r="AM556">
            <v>0</v>
          </cell>
          <cell r="AN556">
            <v>0</v>
          </cell>
          <cell r="AO556">
            <v>0</v>
          </cell>
          <cell r="AP556">
            <v>0</v>
          </cell>
          <cell r="AQ556">
            <v>0</v>
          </cell>
          <cell r="AR556">
            <v>20895</v>
          </cell>
          <cell r="AS556">
            <v>1875</v>
          </cell>
          <cell r="AT556">
            <v>0</v>
          </cell>
          <cell r="AU556">
            <v>0</v>
          </cell>
          <cell r="AV556">
            <v>0</v>
          </cell>
          <cell r="AW556">
            <v>0</v>
          </cell>
          <cell r="AX556">
            <v>6477.2000000000007</v>
          </cell>
          <cell r="AY556">
            <v>0</v>
          </cell>
          <cell r="AZ556">
            <v>700</v>
          </cell>
          <cell r="BA556">
            <v>50000</v>
          </cell>
          <cell r="BB556">
            <v>9895.82</v>
          </cell>
          <cell r="BC556">
            <v>3499.5400000000009</v>
          </cell>
          <cell r="BD556">
            <v>26781.5</v>
          </cell>
          <cell r="BE556">
            <v>-50000</v>
          </cell>
          <cell r="BF556">
            <v>0</v>
          </cell>
          <cell r="BG556">
            <v>6463.4599999999991</v>
          </cell>
          <cell r="BH556">
            <v>0</v>
          </cell>
          <cell r="BI556">
            <v>0</v>
          </cell>
          <cell r="BJ556">
            <v>31000.000000000007</v>
          </cell>
          <cell r="BK556">
            <v>0</v>
          </cell>
        </row>
        <row r="557">
          <cell r="L557" t="str">
            <v>8111531.805101.AIR</v>
          </cell>
          <cell r="M557">
            <v>0</v>
          </cell>
          <cell r="N557">
            <v>0</v>
          </cell>
          <cell r="O557">
            <v>0</v>
          </cell>
          <cell r="P557">
            <v>0</v>
          </cell>
          <cell r="Q557">
            <v>5503</v>
          </cell>
          <cell r="R557">
            <v>5503</v>
          </cell>
          <cell r="S557">
            <v>5503</v>
          </cell>
          <cell r="T557">
            <v>5503</v>
          </cell>
          <cell r="U557">
            <v>5503</v>
          </cell>
          <cell r="V557">
            <v>5503</v>
          </cell>
          <cell r="W557">
            <v>5503</v>
          </cell>
          <cell r="X557">
            <v>24979</v>
          </cell>
          <cell r="Y557">
            <v>0</v>
          </cell>
          <cell r="Z557">
            <v>0</v>
          </cell>
          <cell r="AA557">
            <v>0</v>
          </cell>
          <cell r="AB557">
            <v>0</v>
          </cell>
          <cell r="AC557">
            <v>0</v>
          </cell>
          <cell r="AD557">
            <v>0</v>
          </cell>
          <cell r="AE557">
            <v>0</v>
          </cell>
          <cell r="AF557">
            <v>0</v>
          </cell>
          <cell r="AG557">
            <v>6860</v>
          </cell>
          <cell r="AH557">
            <v>6860</v>
          </cell>
          <cell r="AI557">
            <v>6860</v>
          </cell>
          <cell r="AJ557">
            <v>6860</v>
          </cell>
          <cell r="AK557">
            <v>0</v>
          </cell>
          <cell r="AM557">
            <v>0</v>
          </cell>
          <cell r="AN557">
            <v>0</v>
          </cell>
          <cell r="AO557">
            <v>0</v>
          </cell>
          <cell r="AP557">
            <v>0</v>
          </cell>
          <cell r="AQ557">
            <v>5503</v>
          </cell>
          <cell r="AR557">
            <v>0</v>
          </cell>
          <cell r="AS557">
            <v>0</v>
          </cell>
          <cell r="AT557">
            <v>0</v>
          </cell>
          <cell r="AU557">
            <v>0</v>
          </cell>
          <cell r="AV557">
            <v>0</v>
          </cell>
          <cell r="AW557">
            <v>0</v>
          </cell>
          <cell r="AX557">
            <v>19476</v>
          </cell>
          <cell r="AY557">
            <v>0</v>
          </cell>
          <cell r="AZ557">
            <v>0</v>
          </cell>
          <cell r="BA557">
            <v>0</v>
          </cell>
          <cell r="BB557">
            <v>0</v>
          </cell>
          <cell r="BC557">
            <v>0</v>
          </cell>
          <cell r="BD557">
            <v>0</v>
          </cell>
          <cell r="BE557">
            <v>0</v>
          </cell>
          <cell r="BF557">
            <v>0</v>
          </cell>
          <cell r="BG557">
            <v>6860</v>
          </cell>
          <cell r="BH557">
            <v>0</v>
          </cell>
          <cell r="BI557">
            <v>0</v>
          </cell>
          <cell r="BJ557">
            <v>0</v>
          </cell>
          <cell r="BK557">
            <v>0</v>
          </cell>
        </row>
        <row r="558">
          <cell r="L558" t="str">
            <v>8111531.805101.CAR</v>
          </cell>
          <cell r="M558">
            <v>0</v>
          </cell>
          <cell r="N558">
            <v>0</v>
          </cell>
          <cell r="O558">
            <v>0</v>
          </cell>
          <cell r="P558">
            <v>0</v>
          </cell>
          <cell r="Q558">
            <v>0</v>
          </cell>
          <cell r="R558">
            <v>2860</v>
          </cell>
          <cell r="S558">
            <v>3160</v>
          </cell>
          <cell r="T558">
            <v>3160</v>
          </cell>
          <cell r="U558">
            <v>3160</v>
          </cell>
          <cell r="V558">
            <v>3160</v>
          </cell>
          <cell r="W558">
            <v>3160</v>
          </cell>
          <cell r="X558">
            <v>4460</v>
          </cell>
          <cell r="Y558">
            <v>0</v>
          </cell>
          <cell r="Z558">
            <v>400</v>
          </cell>
          <cell r="AA558">
            <v>400</v>
          </cell>
          <cell r="AB558">
            <v>400</v>
          </cell>
          <cell r="AC558">
            <v>400</v>
          </cell>
          <cell r="AD558">
            <v>400</v>
          </cell>
          <cell r="AE558">
            <v>400</v>
          </cell>
          <cell r="AF558">
            <v>400</v>
          </cell>
          <cell r="AG558">
            <v>5695.5</v>
          </cell>
          <cell r="AH558">
            <v>5695.5</v>
          </cell>
          <cell r="AI558">
            <v>5695.5</v>
          </cell>
          <cell r="AJ558">
            <v>9695.5</v>
          </cell>
          <cell r="AK558">
            <v>0</v>
          </cell>
          <cell r="AM558">
            <v>0</v>
          </cell>
          <cell r="AN558">
            <v>0</v>
          </cell>
          <cell r="AO558">
            <v>0</v>
          </cell>
          <cell r="AP558">
            <v>0</v>
          </cell>
          <cell r="AQ558">
            <v>0</v>
          </cell>
          <cell r="AR558">
            <v>2860</v>
          </cell>
          <cell r="AS558">
            <v>300</v>
          </cell>
          <cell r="AT558">
            <v>0</v>
          </cell>
          <cell r="AU558">
            <v>0</v>
          </cell>
          <cell r="AV558">
            <v>0</v>
          </cell>
          <cell r="AW558">
            <v>0</v>
          </cell>
          <cell r="AX558">
            <v>1300</v>
          </cell>
          <cell r="AY558">
            <v>0</v>
          </cell>
          <cell r="AZ558">
            <v>400</v>
          </cell>
          <cell r="BA558">
            <v>0</v>
          </cell>
          <cell r="BB558">
            <v>0</v>
          </cell>
          <cell r="BC558">
            <v>0</v>
          </cell>
          <cell r="BD558">
            <v>0</v>
          </cell>
          <cell r="BE558">
            <v>0</v>
          </cell>
          <cell r="BF558">
            <v>0</v>
          </cell>
          <cell r="BG558">
            <v>5295.5</v>
          </cell>
          <cell r="BH558">
            <v>0</v>
          </cell>
          <cell r="BI558">
            <v>0</v>
          </cell>
          <cell r="BJ558">
            <v>4000</v>
          </cell>
          <cell r="BK558">
            <v>0</v>
          </cell>
        </row>
        <row r="559">
          <cell r="L559" t="str">
            <v>8111531.805101.OTH</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L560" t="str">
            <v>8111531.805201</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2000</v>
          </cell>
          <cell r="AE560">
            <v>2000</v>
          </cell>
          <cell r="AF560">
            <v>2000</v>
          </cell>
          <cell r="AG560">
            <v>2000</v>
          </cell>
          <cell r="AH560">
            <v>2000</v>
          </cell>
          <cell r="AI560">
            <v>2000</v>
          </cell>
          <cell r="AJ560">
            <v>2000</v>
          </cell>
          <cell r="AK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2000</v>
          </cell>
          <cell r="BE560">
            <v>0</v>
          </cell>
          <cell r="BF560">
            <v>0</v>
          </cell>
          <cell r="BG560">
            <v>0</v>
          </cell>
          <cell r="BH560">
            <v>0</v>
          </cell>
          <cell r="BI560">
            <v>0</v>
          </cell>
          <cell r="BJ560">
            <v>0</v>
          </cell>
          <cell r="BK560">
            <v>0</v>
          </cell>
        </row>
        <row r="561">
          <cell r="L561" t="str">
            <v>8111531.806101.ACC</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L562" t="str">
            <v>8111531.806101.AIR</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L563" t="str">
            <v>8111531.806101.CAR</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L564" t="str">
            <v>8111531.806101.OTH</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L565" t="str">
            <v>8111531.805102</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L566" t="str">
            <v>8111531.814601</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L567" t="str">
            <v>8111531.816001.MOTOR</v>
          </cell>
          <cell r="M567">
            <v>450</v>
          </cell>
          <cell r="N567">
            <v>450</v>
          </cell>
          <cell r="O567">
            <v>450</v>
          </cell>
          <cell r="P567">
            <v>1350</v>
          </cell>
          <cell r="Q567">
            <v>1350</v>
          </cell>
          <cell r="R567">
            <v>2265</v>
          </cell>
          <cell r="S567">
            <v>3185</v>
          </cell>
          <cell r="T567">
            <v>3185</v>
          </cell>
          <cell r="U567">
            <v>3185</v>
          </cell>
          <cell r="V567">
            <v>3185</v>
          </cell>
          <cell r="W567">
            <v>3635</v>
          </cell>
          <cell r="X567">
            <v>8060</v>
          </cell>
          <cell r="Y567">
            <v>0</v>
          </cell>
          <cell r="Z567">
            <v>0</v>
          </cell>
          <cell r="AA567">
            <v>0</v>
          </cell>
          <cell r="AB567">
            <v>0</v>
          </cell>
          <cell r="AC567">
            <v>0</v>
          </cell>
          <cell r="AD567">
            <v>0</v>
          </cell>
          <cell r="AE567">
            <v>0</v>
          </cell>
          <cell r="AF567">
            <v>0</v>
          </cell>
          <cell r="AG567">
            <v>0</v>
          </cell>
          <cell r="AH567">
            <v>0</v>
          </cell>
          <cell r="AI567">
            <v>0</v>
          </cell>
          <cell r="AJ567">
            <v>875</v>
          </cell>
          <cell r="AK567">
            <v>450</v>
          </cell>
          <cell r="AM567">
            <v>450</v>
          </cell>
          <cell r="AN567">
            <v>0</v>
          </cell>
          <cell r="AO567">
            <v>0</v>
          </cell>
          <cell r="AP567">
            <v>900</v>
          </cell>
          <cell r="AQ567">
            <v>0</v>
          </cell>
          <cell r="AR567">
            <v>915</v>
          </cell>
          <cell r="AS567">
            <v>920</v>
          </cell>
          <cell r="AT567">
            <v>0</v>
          </cell>
          <cell r="AU567">
            <v>0</v>
          </cell>
          <cell r="AV567">
            <v>0</v>
          </cell>
          <cell r="AW567">
            <v>450</v>
          </cell>
          <cell r="AX567">
            <v>4425</v>
          </cell>
          <cell r="AY567">
            <v>0</v>
          </cell>
          <cell r="AZ567">
            <v>0</v>
          </cell>
          <cell r="BA567">
            <v>0</v>
          </cell>
          <cell r="BB567">
            <v>0</v>
          </cell>
          <cell r="BC567">
            <v>0</v>
          </cell>
          <cell r="BD567">
            <v>0</v>
          </cell>
          <cell r="BE567">
            <v>0</v>
          </cell>
          <cell r="BF567">
            <v>0</v>
          </cell>
          <cell r="BG567">
            <v>0</v>
          </cell>
          <cell r="BH567">
            <v>0</v>
          </cell>
          <cell r="BI567">
            <v>0</v>
          </cell>
          <cell r="BJ567">
            <v>875</v>
          </cell>
          <cell r="BK567">
            <v>450</v>
          </cell>
        </row>
        <row r="568">
          <cell r="L568" t="str">
            <v>8111531.816001.OTHER</v>
          </cell>
          <cell r="M568">
            <v>0</v>
          </cell>
          <cell r="N568">
            <v>0</v>
          </cell>
          <cell r="O568">
            <v>0</v>
          </cell>
          <cell r="P568">
            <v>0</v>
          </cell>
          <cell r="Q568">
            <v>0</v>
          </cell>
          <cell r="R568">
            <v>3500</v>
          </cell>
          <cell r="S568">
            <v>3500</v>
          </cell>
          <cell r="T568">
            <v>3500</v>
          </cell>
          <cell r="U568">
            <v>3500</v>
          </cell>
          <cell r="V568">
            <v>3500</v>
          </cell>
          <cell r="W568">
            <v>3500</v>
          </cell>
          <cell r="X568">
            <v>4625</v>
          </cell>
          <cell r="Y568">
            <v>0</v>
          </cell>
          <cell r="Z568">
            <v>0</v>
          </cell>
          <cell r="AA568">
            <v>1125</v>
          </cell>
          <cell r="AB568">
            <v>1125</v>
          </cell>
          <cell r="AC568">
            <v>1125</v>
          </cell>
          <cell r="AD568">
            <v>1125</v>
          </cell>
          <cell r="AE568">
            <v>1125</v>
          </cell>
          <cell r="AF568">
            <v>1125</v>
          </cell>
          <cell r="AG568">
            <v>2250</v>
          </cell>
          <cell r="AH568">
            <v>2250</v>
          </cell>
          <cell r="AI568">
            <v>2250</v>
          </cell>
          <cell r="AJ568">
            <v>3750</v>
          </cell>
          <cell r="AK568">
            <v>0</v>
          </cell>
          <cell r="AM568">
            <v>0</v>
          </cell>
          <cell r="AN568">
            <v>0</v>
          </cell>
          <cell r="AO568">
            <v>0</v>
          </cell>
          <cell r="AP568">
            <v>0</v>
          </cell>
          <cell r="AQ568">
            <v>0</v>
          </cell>
          <cell r="AR568">
            <v>3500</v>
          </cell>
          <cell r="AS568">
            <v>0</v>
          </cell>
          <cell r="AT568">
            <v>0</v>
          </cell>
          <cell r="AU568">
            <v>0</v>
          </cell>
          <cell r="AV568">
            <v>0</v>
          </cell>
          <cell r="AW568">
            <v>0</v>
          </cell>
          <cell r="AX568">
            <v>1125</v>
          </cell>
          <cell r="AY568">
            <v>0</v>
          </cell>
          <cell r="AZ568">
            <v>0</v>
          </cell>
          <cell r="BA568">
            <v>1125</v>
          </cell>
          <cell r="BB568">
            <v>0</v>
          </cell>
          <cell r="BC568">
            <v>0</v>
          </cell>
          <cell r="BD568">
            <v>0</v>
          </cell>
          <cell r="BE568">
            <v>0</v>
          </cell>
          <cell r="BF568">
            <v>0</v>
          </cell>
          <cell r="BG568">
            <v>1125</v>
          </cell>
          <cell r="BH568">
            <v>0</v>
          </cell>
          <cell r="BI568">
            <v>0</v>
          </cell>
          <cell r="BJ568">
            <v>1500</v>
          </cell>
          <cell r="BK568">
            <v>0</v>
          </cell>
        </row>
        <row r="569">
          <cell r="L569" t="str">
            <v>8111531.820101</v>
          </cell>
          <cell r="M569">
            <v>416.11</v>
          </cell>
          <cell r="N569">
            <v>416.11</v>
          </cell>
          <cell r="O569">
            <v>416.11</v>
          </cell>
          <cell r="P569">
            <v>679.94</v>
          </cell>
          <cell r="Q569">
            <v>679.94</v>
          </cell>
          <cell r="R569">
            <v>1122.42</v>
          </cell>
          <cell r="S569">
            <v>819.06</v>
          </cell>
          <cell r="T569">
            <v>1747.26</v>
          </cell>
          <cell r="U569">
            <v>1747.26</v>
          </cell>
          <cell r="V569">
            <v>1747.26</v>
          </cell>
          <cell r="W569">
            <v>3517.19</v>
          </cell>
          <cell r="X569">
            <v>5364.05</v>
          </cell>
          <cell r="Y569">
            <v>0</v>
          </cell>
          <cell r="Z569">
            <v>2320.9299999999998</v>
          </cell>
          <cell r="AA569">
            <v>3466.17</v>
          </cell>
          <cell r="AB569">
            <v>3466.17</v>
          </cell>
          <cell r="AC569">
            <v>4611.41</v>
          </cell>
          <cell r="AD569">
            <v>5938.85</v>
          </cell>
          <cell r="AE569">
            <v>8497.7999999999993</v>
          </cell>
          <cell r="AF569">
            <v>8497.7999999999993</v>
          </cell>
          <cell r="AG569">
            <v>8497.7999999999993</v>
          </cell>
          <cell r="AH569">
            <v>8497.7999999999993</v>
          </cell>
          <cell r="AI569">
            <v>9824.94</v>
          </cell>
          <cell r="AJ569">
            <v>12409.23</v>
          </cell>
          <cell r="AK569">
            <v>0</v>
          </cell>
          <cell r="AM569">
            <v>416.11</v>
          </cell>
          <cell r="AN569">
            <v>0</v>
          </cell>
          <cell r="AO569">
            <v>0</v>
          </cell>
          <cell r="AP569">
            <v>263.83000000000004</v>
          </cell>
          <cell r="AQ569">
            <v>0</v>
          </cell>
          <cell r="AR569">
            <v>442.48</v>
          </cell>
          <cell r="AS569">
            <v>-303.36000000000013</v>
          </cell>
          <cell r="AT569">
            <v>928.2</v>
          </cell>
          <cell r="AU569">
            <v>0</v>
          </cell>
          <cell r="AV569">
            <v>0</v>
          </cell>
          <cell r="AW569">
            <v>1769.93</v>
          </cell>
          <cell r="AX569">
            <v>1846.8600000000001</v>
          </cell>
          <cell r="AY569">
            <v>0</v>
          </cell>
          <cell r="AZ569">
            <v>2320.9299999999998</v>
          </cell>
          <cell r="BA569">
            <v>1145.2400000000002</v>
          </cell>
          <cell r="BB569">
            <v>0</v>
          </cell>
          <cell r="BC569">
            <v>1145.2399999999998</v>
          </cell>
          <cell r="BD569">
            <v>1327.4400000000005</v>
          </cell>
          <cell r="BE569">
            <v>2558.9499999999989</v>
          </cell>
          <cell r="BF569">
            <v>0</v>
          </cell>
          <cell r="BG569">
            <v>0</v>
          </cell>
          <cell r="BH569">
            <v>0</v>
          </cell>
          <cell r="BI569">
            <v>1327.1400000000012</v>
          </cell>
          <cell r="BJ569">
            <v>2584.2899999999991</v>
          </cell>
          <cell r="BK569">
            <v>0</v>
          </cell>
        </row>
        <row r="570">
          <cell r="L570" t="str">
            <v>8111531.822101</v>
          </cell>
          <cell r="M570">
            <v>2994</v>
          </cell>
          <cell r="N570">
            <v>2994</v>
          </cell>
          <cell r="O570">
            <v>11880</v>
          </cell>
          <cell r="P570">
            <v>14826</v>
          </cell>
          <cell r="Q570">
            <v>14826</v>
          </cell>
          <cell r="R570">
            <v>20718</v>
          </cell>
          <cell r="S570">
            <v>23664</v>
          </cell>
          <cell r="T570">
            <v>23664</v>
          </cell>
          <cell r="U570">
            <v>23664</v>
          </cell>
          <cell r="V570">
            <v>26610</v>
          </cell>
          <cell r="W570">
            <v>30154</v>
          </cell>
          <cell r="X570">
            <v>36382</v>
          </cell>
          <cell r="Y570">
            <v>0</v>
          </cell>
          <cell r="Z570">
            <v>0</v>
          </cell>
          <cell r="AA570">
            <v>9342</v>
          </cell>
          <cell r="AB570">
            <v>12556</v>
          </cell>
          <cell r="AC570">
            <v>15778</v>
          </cell>
          <cell r="AD570">
            <v>26730</v>
          </cell>
          <cell r="AE570">
            <v>29952</v>
          </cell>
          <cell r="AF570">
            <v>33174</v>
          </cell>
          <cell r="AG570">
            <v>33174</v>
          </cell>
          <cell r="AH570">
            <v>36396</v>
          </cell>
          <cell r="AI570">
            <v>42779.199999999997</v>
          </cell>
          <cell r="AJ570">
            <v>45845.2</v>
          </cell>
          <cell r="AK570">
            <v>2946</v>
          </cell>
          <cell r="AM570">
            <v>2994</v>
          </cell>
          <cell r="AN570">
            <v>0</v>
          </cell>
          <cell r="AO570">
            <v>8886</v>
          </cell>
          <cell r="AP570">
            <v>2946</v>
          </cell>
          <cell r="AQ570">
            <v>0</v>
          </cell>
          <cell r="AR570">
            <v>5892</v>
          </cell>
          <cell r="AS570">
            <v>2946</v>
          </cell>
          <cell r="AT570">
            <v>0</v>
          </cell>
          <cell r="AU570">
            <v>0</v>
          </cell>
          <cell r="AV570">
            <v>2946</v>
          </cell>
          <cell r="AW570">
            <v>3544</v>
          </cell>
          <cell r="AX570">
            <v>6228</v>
          </cell>
          <cell r="AY570">
            <v>0</v>
          </cell>
          <cell r="AZ570">
            <v>0</v>
          </cell>
          <cell r="BA570">
            <v>9342</v>
          </cell>
          <cell r="BB570">
            <v>3214</v>
          </cell>
          <cell r="BC570">
            <v>3222</v>
          </cell>
          <cell r="BD570">
            <v>10952</v>
          </cell>
          <cell r="BE570">
            <v>3222</v>
          </cell>
          <cell r="BF570">
            <v>3222</v>
          </cell>
          <cell r="BG570">
            <v>0</v>
          </cell>
          <cell r="BH570">
            <v>3222</v>
          </cell>
          <cell r="BI570">
            <v>6383.1999999999971</v>
          </cell>
          <cell r="BJ570">
            <v>3066</v>
          </cell>
          <cell r="BK570">
            <v>2946</v>
          </cell>
        </row>
        <row r="571">
          <cell r="L571" t="str">
            <v>8111531.822602</v>
          </cell>
          <cell r="M571">
            <v>0</v>
          </cell>
          <cell r="N571">
            <v>1450</v>
          </cell>
          <cell r="O571">
            <v>1450</v>
          </cell>
          <cell r="P571">
            <v>1450</v>
          </cell>
          <cell r="Q571">
            <v>5190</v>
          </cell>
          <cell r="R571">
            <v>5190</v>
          </cell>
          <cell r="S571">
            <v>5190</v>
          </cell>
          <cell r="T571">
            <v>5190</v>
          </cell>
          <cell r="U571">
            <v>5190</v>
          </cell>
          <cell r="V571">
            <v>5190</v>
          </cell>
          <cell r="W571">
            <v>5190</v>
          </cell>
          <cell r="X571">
            <v>15044</v>
          </cell>
          <cell r="Y571">
            <v>1720</v>
          </cell>
          <cell r="Z571">
            <v>2026</v>
          </cell>
          <cell r="AA571">
            <v>6126</v>
          </cell>
          <cell r="AB571">
            <v>7326</v>
          </cell>
          <cell r="AC571">
            <v>10826</v>
          </cell>
          <cell r="AD571">
            <v>10826</v>
          </cell>
          <cell r="AE571">
            <v>10826</v>
          </cell>
          <cell r="AF571">
            <v>19026</v>
          </cell>
          <cell r="AG571">
            <v>43926</v>
          </cell>
          <cell r="AH571">
            <v>53636</v>
          </cell>
          <cell r="AI571">
            <v>53636</v>
          </cell>
          <cell r="AJ571">
            <v>83326.559999999998</v>
          </cell>
          <cell r="AK571">
            <v>3500</v>
          </cell>
          <cell r="AM571">
            <v>0</v>
          </cell>
          <cell r="AN571">
            <v>1450</v>
          </cell>
          <cell r="AO571">
            <v>0</v>
          </cell>
          <cell r="AP571">
            <v>0</v>
          </cell>
          <cell r="AQ571">
            <v>3740</v>
          </cell>
          <cell r="AR571">
            <v>0</v>
          </cell>
          <cell r="AS571">
            <v>0</v>
          </cell>
          <cell r="AT571">
            <v>0</v>
          </cell>
          <cell r="AU571">
            <v>0</v>
          </cell>
          <cell r="AV571">
            <v>0</v>
          </cell>
          <cell r="AW571">
            <v>0</v>
          </cell>
          <cell r="AX571">
            <v>9854</v>
          </cell>
          <cell r="AY571">
            <v>1720</v>
          </cell>
          <cell r="AZ571">
            <v>306</v>
          </cell>
          <cell r="BA571">
            <v>4100</v>
          </cell>
          <cell r="BB571">
            <v>1200</v>
          </cell>
          <cell r="BC571">
            <v>3500</v>
          </cell>
          <cell r="BD571">
            <v>0</v>
          </cell>
          <cell r="BE571">
            <v>0</v>
          </cell>
          <cell r="BF571">
            <v>8200</v>
          </cell>
          <cell r="BG571">
            <v>24900</v>
          </cell>
          <cell r="BH571">
            <v>9710</v>
          </cell>
          <cell r="BI571">
            <v>0</v>
          </cell>
          <cell r="BJ571">
            <v>29690.559999999998</v>
          </cell>
          <cell r="BK571">
            <v>3500</v>
          </cell>
        </row>
        <row r="572">
          <cell r="L572" t="str">
            <v>8111531.808401.OTHER</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L573" t="str">
            <v>8111531.801101.Wage</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row>
        <row r="574">
          <cell r="L574" t="str">
            <v>8111531.822603</v>
          </cell>
          <cell r="M574">
            <v>0</v>
          </cell>
          <cell r="N574">
            <v>0</v>
          </cell>
          <cell r="O574">
            <v>0</v>
          </cell>
          <cell r="P574">
            <v>10</v>
          </cell>
          <cell r="Q574">
            <v>10</v>
          </cell>
          <cell r="R574">
            <v>10</v>
          </cell>
          <cell r="S574">
            <v>10</v>
          </cell>
          <cell r="T574">
            <v>10</v>
          </cell>
          <cell r="U574">
            <v>10</v>
          </cell>
          <cell r="V574">
            <v>10</v>
          </cell>
          <cell r="W574">
            <v>10</v>
          </cell>
          <cell r="X574">
            <v>10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M574">
            <v>0</v>
          </cell>
          <cell r="AN574">
            <v>0</v>
          </cell>
          <cell r="AO574">
            <v>0</v>
          </cell>
          <cell r="AP574">
            <v>10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L575" t="str">
            <v>8111531.816002</v>
          </cell>
          <cell r="M575">
            <v>0</v>
          </cell>
          <cell r="N575">
            <v>0</v>
          </cell>
          <cell r="O575">
            <v>0</v>
          </cell>
          <cell r="P575">
            <v>2080</v>
          </cell>
          <cell r="Q575">
            <v>2080</v>
          </cell>
          <cell r="R575">
            <v>2080</v>
          </cell>
          <cell r="S575">
            <v>2080</v>
          </cell>
          <cell r="T575">
            <v>2080</v>
          </cell>
          <cell r="U575">
            <v>2080</v>
          </cell>
          <cell r="V575">
            <v>2080</v>
          </cell>
          <cell r="W575">
            <v>2080</v>
          </cell>
          <cell r="X575">
            <v>2080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M575">
            <v>0</v>
          </cell>
          <cell r="AN575">
            <v>0</v>
          </cell>
          <cell r="AO575">
            <v>0</v>
          </cell>
          <cell r="AP575">
            <v>2080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L576" t="str">
            <v>8111591.801101.BASIC</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L577" t="str">
            <v>8111591.801101.DA</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L578" t="str">
            <v>8111591.801101.DASE</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L579" t="str">
            <v>8111591.801101.HOUSE</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L580" t="str">
            <v>8111591.801101.LAUN</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L581" t="str">
            <v>8111591.801101.LEAV</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L582" t="str">
            <v>8111591.801101.OT</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L583" t="str">
            <v>8111591.801101.SHIFT</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row>
        <row r="584">
          <cell r="L584" t="str">
            <v>8111591.801101.OTH</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L585" t="str">
            <v>8111591.801101.PF</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row>
        <row r="586">
          <cell r="L586" t="str">
            <v>8111591.801101.TEA</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L587" t="str">
            <v>8111591.801101.WAGE</v>
          </cell>
          <cell r="M587">
            <v>0</v>
          </cell>
          <cell r="N587">
            <v>17567</v>
          </cell>
          <cell r="O587">
            <v>50152</v>
          </cell>
          <cell r="P587">
            <v>90827</v>
          </cell>
          <cell r="Q587">
            <v>313454.27</v>
          </cell>
          <cell r="R587">
            <v>394418.67</v>
          </cell>
          <cell r="S587">
            <v>427335.67</v>
          </cell>
          <cell r="T587">
            <v>572696.67000000004</v>
          </cell>
          <cell r="U587">
            <v>659221.67000000004</v>
          </cell>
          <cell r="V587">
            <v>680356.67</v>
          </cell>
          <cell r="W587">
            <v>724741.17</v>
          </cell>
          <cell r="X587">
            <v>738268.17</v>
          </cell>
          <cell r="Y587">
            <v>-7665</v>
          </cell>
          <cell r="Z587">
            <v>26275</v>
          </cell>
          <cell r="AA587">
            <v>-7975</v>
          </cell>
          <cell r="AB587">
            <v>18415</v>
          </cell>
          <cell r="AC587">
            <v>65848</v>
          </cell>
          <cell r="AD587">
            <v>170870.5</v>
          </cell>
          <cell r="AE587">
            <v>291000.5</v>
          </cell>
          <cell r="AF587">
            <v>448166.5</v>
          </cell>
          <cell r="AG587">
            <v>506824.5</v>
          </cell>
          <cell r="AH587">
            <v>605355.5</v>
          </cell>
          <cell r="AI587">
            <v>642729.5</v>
          </cell>
          <cell r="AJ587">
            <v>705454.5</v>
          </cell>
          <cell r="AK587">
            <v>33232</v>
          </cell>
          <cell r="AM587">
            <v>0</v>
          </cell>
          <cell r="AN587">
            <v>17567</v>
          </cell>
          <cell r="AO587">
            <v>32585</v>
          </cell>
          <cell r="AP587">
            <v>40675</v>
          </cell>
          <cell r="AQ587">
            <v>222627.27000000002</v>
          </cell>
          <cell r="AR587">
            <v>80964.399999999965</v>
          </cell>
          <cell r="AS587">
            <v>32917</v>
          </cell>
          <cell r="AT587">
            <v>145361.00000000006</v>
          </cell>
          <cell r="AU587">
            <v>86525</v>
          </cell>
          <cell r="AV587">
            <v>21135</v>
          </cell>
          <cell r="AW587">
            <v>44384.5</v>
          </cell>
          <cell r="AX587">
            <v>13527</v>
          </cell>
          <cell r="AY587">
            <v>-7665</v>
          </cell>
          <cell r="AZ587">
            <v>33940</v>
          </cell>
          <cell r="BA587">
            <v>-34250</v>
          </cell>
          <cell r="BB587">
            <v>26390</v>
          </cell>
          <cell r="BC587">
            <v>47433</v>
          </cell>
          <cell r="BD587">
            <v>105022.5</v>
          </cell>
          <cell r="BE587">
            <v>120130</v>
          </cell>
          <cell r="BF587">
            <v>157166</v>
          </cell>
          <cell r="BG587">
            <v>58658</v>
          </cell>
          <cell r="BH587">
            <v>98531</v>
          </cell>
          <cell r="BI587">
            <v>37374</v>
          </cell>
          <cell r="BJ587">
            <v>62725</v>
          </cell>
          <cell r="BK587">
            <v>33232</v>
          </cell>
        </row>
        <row r="588">
          <cell r="L588" t="str">
            <v>8111591.801102.BASIC</v>
          </cell>
          <cell r="M588">
            <v>108492</v>
          </cell>
          <cell r="N588">
            <v>216984</v>
          </cell>
          <cell r="O588">
            <v>365076</v>
          </cell>
          <cell r="P588">
            <v>489968</v>
          </cell>
          <cell r="Q588">
            <v>612460</v>
          </cell>
          <cell r="R588">
            <v>720549</v>
          </cell>
          <cell r="S588">
            <v>836531</v>
          </cell>
          <cell r="T588">
            <v>968907</v>
          </cell>
          <cell r="U588">
            <v>1105990</v>
          </cell>
          <cell r="V588">
            <v>1227024</v>
          </cell>
          <cell r="W588">
            <v>1345817</v>
          </cell>
          <cell r="X588">
            <v>1470554</v>
          </cell>
          <cell r="Y588">
            <v>121309</v>
          </cell>
          <cell r="Z588">
            <v>242616</v>
          </cell>
          <cell r="AA588">
            <v>369024</v>
          </cell>
          <cell r="AB588">
            <v>500532</v>
          </cell>
          <cell r="AC588">
            <v>632040</v>
          </cell>
          <cell r="AD588">
            <v>763548</v>
          </cell>
          <cell r="AE588">
            <v>895056</v>
          </cell>
          <cell r="AF588">
            <v>1037076</v>
          </cell>
          <cell r="AG588">
            <v>1169898</v>
          </cell>
          <cell r="AH588">
            <v>1302720</v>
          </cell>
          <cell r="AI588">
            <v>1435542</v>
          </cell>
          <cell r="AJ588">
            <v>1567344</v>
          </cell>
          <cell r="AK588">
            <v>152745</v>
          </cell>
          <cell r="AM588">
            <v>108492</v>
          </cell>
          <cell r="AN588">
            <v>108492</v>
          </cell>
          <cell r="AO588">
            <v>148092</v>
          </cell>
          <cell r="AP588">
            <v>124892</v>
          </cell>
          <cell r="AQ588">
            <v>122492</v>
          </cell>
          <cell r="AR588">
            <v>108089</v>
          </cell>
          <cell r="AS588">
            <v>115982</v>
          </cell>
          <cell r="AT588">
            <v>132376</v>
          </cell>
          <cell r="AU588">
            <v>137083</v>
          </cell>
          <cell r="AV588">
            <v>121034</v>
          </cell>
          <cell r="AW588">
            <v>118793</v>
          </cell>
          <cell r="AX588">
            <v>124737</v>
          </cell>
          <cell r="AY588">
            <v>121309</v>
          </cell>
          <cell r="AZ588">
            <v>121307</v>
          </cell>
          <cell r="BA588">
            <v>126408</v>
          </cell>
          <cell r="BB588">
            <v>131508</v>
          </cell>
          <cell r="BC588">
            <v>131508</v>
          </cell>
          <cell r="BD588">
            <v>131508</v>
          </cell>
          <cell r="BE588">
            <v>131508</v>
          </cell>
          <cell r="BF588">
            <v>142020</v>
          </cell>
          <cell r="BG588">
            <v>132822</v>
          </cell>
          <cell r="BH588">
            <v>132822</v>
          </cell>
          <cell r="BI588">
            <v>132822</v>
          </cell>
          <cell r="BJ588">
            <v>131802</v>
          </cell>
          <cell r="BK588">
            <v>152745</v>
          </cell>
        </row>
        <row r="589">
          <cell r="L589" t="str">
            <v>8111591.801102.DA</v>
          </cell>
          <cell r="M589">
            <v>21300</v>
          </cell>
          <cell r="N589">
            <v>42600</v>
          </cell>
          <cell r="O589">
            <v>63900</v>
          </cell>
          <cell r="P589">
            <v>96995</v>
          </cell>
          <cell r="Q589">
            <v>121845</v>
          </cell>
          <cell r="R589">
            <v>146695</v>
          </cell>
          <cell r="S589">
            <v>171545</v>
          </cell>
          <cell r="T589">
            <v>196395</v>
          </cell>
          <cell r="U589">
            <v>221245</v>
          </cell>
          <cell r="V589">
            <v>246095</v>
          </cell>
          <cell r="W589">
            <v>269146</v>
          </cell>
          <cell r="X589">
            <v>293996</v>
          </cell>
          <cell r="Y589">
            <v>21300</v>
          </cell>
          <cell r="Z589">
            <v>42600</v>
          </cell>
          <cell r="AA589">
            <v>63900</v>
          </cell>
          <cell r="AB589">
            <v>85200</v>
          </cell>
          <cell r="AC589">
            <v>106500</v>
          </cell>
          <cell r="AD589">
            <v>127800</v>
          </cell>
          <cell r="AE589">
            <v>149100</v>
          </cell>
          <cell r="AF589">
            <v>170400</v>
          </cell>
          <cell r="AG589">
            <v>191700</v>
          </cell>
          <cell r="AH589">
            <v>213000</v>
          </cell>
          <cell r="AI589">
            <v>234300</v>
          </cell>
          <cell r="AJ589">
            <v>255600</v>
          </cell>
          <cell r="AK589">
            <v>53250</v>
          </cell>
          <cell r="AM589">
            <v>21300</v>
          </cell>
          <cell r="AN589">
            <v>21300</v>
          </cell>
          <cell r="AO589">
            <v>21300</v>
          </cell>
          <cell r="AP589">
            <v>33095</v>
          </cell>
          <cell r="AQ589">
            <v>24850</v>
          </cell>
          <cell r="AR589">
            <v>24850</v>
          </cell>
          <cell r="AS589">
            <v>24850</v>
          </cell>
          <cell r="AT589">
            <v>24850</v>
          </cell>
          <cell r="AU589">
            <v>24850</v>
          </cell>
          <cell r="AV589">
            <v>24850</v>
          </cell>
          <cell r="AW589">
            <v>23051</v>
          </cell>
          <cell r="AX589">
            <v>24850</v>
          </cell>
          <cell r="AY589">
            <v>21300</v>
          </cell>
          <cell r="AZ589">
            <v>21300</v>
          </cell>
          <cell r="BA589">
            <v>21300</v>
          </cell>
          <cell r="BB589">
            <v>21300</v>
          </cell>
          <cell r="BC589">
            <v>21300</v>
          </cell>
          <cell r="BD589">
            <v>21300</v>
          </cell>
          <cell r="BE589">
            <v>21300</v>
          </cell>
          <cell r="BF589">
            <v>21300</v>
          </cell>
          <cell r="BG589">
            <v>21300</v>
          </cell>
          <cell r="BH589">
            <v>21300</v>
          </cell>
          <cell r="BI589">
            <v>21300</v>
          </cell>
          <cell r="BJ589">
            <v>21300</v>
          </cell>
          <cell r="BK589">
            <v>53250</v>
          </cell>
        </row>
        <row r="590">
          <cell r="L590" t="str">
            <v>8111591.801102.DASE</v>
          </cell>
          <cell r="M590">
            <v>11746</v>
          </cell>
          <cell r="N590">
            <v>23492</v>
          </cell>
          <cell r="O590">
            <v>35238</v>
          </cell>
          <cell r="P590">
            <v>46984</v>
          </cell>
          <cell r="Q590">
            <v>58730</v>
          </cell>
          <cell r="R590">
            <v>75374</v>
          </cell>
          <cell r="S590">
            <v>92018</v>
          </cell>
          <cell r="T590">
            <v>112862</v>
          </cell>
          <cell r="U590">
            <v>125120</v>
          </cell>
          <cell r="V590">
            <v>125120</v>
          </cell>
          <cell r="W590">
            <v>125120</v>
          </cell>
          <cell r="X590">
            <v>125120</v>
          </cell>
          <cell r="Y590">
            <v>15519</v>
          </cell>
          <cell r="Z590">
            <v>31038</v>
          </cell>
          <cell r="AA590">
            <v>46557</v>
          </cell>
          <cell r="AB590">
            <v>62076</v>
          </cell>
          <cell r="AC590">
            <v>77595</v>
          </cell>
          <cell r="AD590">
            <v>95566</v>
          </cell>
          <cell r="AE590">
            <v>113537</v>
          </cell>
          <cell r="AF590">
            <v>131508</v>
          </cell>
          <cell r="AG590">
            <v>132822</v>
          </cell>
          <cell r="AH590">
            <v>132822</v>
          </cell>
          <cell r="AI590">
            <v>132822</v>
          </cell>
          <cell r="AJ590">
            <v>132822</v>
          </cell>
          <cell r="AK590">
            <v>16972</v>
          </cell>
          <cell r="AM590">
            <v>11746</v>
          </cell>
          <cell r="AN590">
            <v>11746</v>
          </cell>
          <cell r="AO590">
            <v>11746</v>
          </cell>
          <cell r="AP590">
            <v>11746</v>
          </cell>
          <cell r="AQ590">
            <v>11746</v>
          </cell>
          <cell r="AR590">
            <v>16644</v>
          </cell>
          <cell r="AS590">
            <v>16644</v>
          </cell>
          <cell r="AT590">
            <v>20844</v>
          </cell>
          <cell r="AU590">
            <v>12258</v>
          </cell>
          <cell r="AV590">
            <v>0</v>
          </cell>
          <cell r="AW590">
            <v>0</v>
          </cell>
          <cell r="AX590">
            <v>0</v>
          </cell>
          <cell r="AY590">
            <v>15519</v>
          </cell>
          <cell r="AZ590">
            <v>15519</v>
          </cell>
          <cell r="BA590">
            <v>15519</v>
          </cell>
          <cell r="BB590">
            <v>15519</v>
          </cell>
          <cell r="BC590">
            <v>15519</v>
          </cell>
          <cell r="BD590">
            <v>17971</v>
          </cell>
          <cell r="BE590">
            <v>17971</v>
          </cell>
          <cell r="BF590">
            <v>17971</v>
          </cell>
          <cell r="BG590">
            <v>1314</v>
          </cell>
          <cell r="BH590">
            <v>0</v>
          </cell>
          <cell r="BI590">
            <v>0</v>
          </cell>
          <cell r="BJ590">
            <v>0</v>
          </cell>
          <cell r="BK590">
            <v>16972</v>
          </cell>
        </row>
        <row r="591">
          <cell r="L591" t="str">
            <v>8111591.801102.HOUSE</v>
          </cell>
          <cell r="M591">
            <v>5440</v>
          </cell>
          <cell r="N591">
            <v>10880</v>
          </cell>
          <cell r="O591">
            <v>19200</v>
          </cell>
          <cell r="P591">
            <v>29097</v>
          </cell>
          <cell r="Q591">
            <v>36517</v>
          </cell>
          <cell r="R591">
            <v>43937</v>
          </cell>
          <cell r="S591">
            <v>51357</v>
          </cell>
          <cell r="T591">
            <v>61372</v>
          </cell>
          <cell r="U591">
            <v>69772</v>
          </cell>
          <cell r="V591">
            <v>78172</v>
          </cell>
          <cell r="W591">
            <v>86046</v>
          </cell>
          <cell r="X591">
            <v>94446</v>
          </cell>
          <cell r="Y591">
            <v>7380</v>
          </cell>
          <cell r="Z591">
            <v>14760</v>
          </cell>
          <cell r="AA591">
            <v>22140</v>
          </cell>
          <cell r="AB591">
            <v>29520</v>
          </cell>
          <cell r="AC591">
            <v>36900</v>
          </cell>
          <cell r="AD591">
            <v>44280</v>
          </cell>
          <cell r="AE591">
            <v>51660</v>
          </cell>
          <cell r="AF591">
            <v>59680</v>
          </cell>
          <cell r="AG591">
            <v>67140</v>
          </cell>
          <cell r="AH591">
            <v>74600</v>
          </cell>
          <cell r="AI591">
            <v>82060</v>
          </cell>
          <cell r="AJ591">
            <v>89520</v>
          </cell>
          <cell r="AK591">
            <v>16640</v>
          </cell>
          <cell r="AM591">
            <v>5440</v>
          </cell>
          <cell r="AN591">
            <v>5440</v>
          </cell>
          <cell r="AO591">
            <v>8320</v>
          </cell>
          <cell r="AP591">
            <v>9897</v>
          </cell>
          <cell r="AQ591">
            <v>7420</v>
          </cell>
          <cell r="AR591">
            <v>7420</v>
          </cell>
          <cell r="AS591">
            <v>7420</v>
          </cell>
          <cell r="AT591">
            <v>10015</v>
          </cell>
          <cell r="AU591">
            <v>8400</v>
          </cell>
          <cell r="AV591">
            <v>8400</v>
          </cell>
          <cell r="AW591">
            <v>7874</v>
          </cell>
          <cell r="AX591">
            <v>8400</v>
          </cell>
          <cell r="AY591">
            <v>7380</v>
          </cell>
          <cell r="AZ591">
            <v>7380</v>
          </cell>
          <cell r="BA591">
            <v>7380</v>
          </cell>
          <cell r="BB591">
            <v>7380</v>
          </cell>
          <cell r="BC591">
            <v>7380</v>
          </cell>
          <cell r="BD591">
            <v>7380</v>
          </cell>
          <cell r="BE591">
            <v>7380</v>
          </cell>
          <cell r="BF591">
            <v>8020</v>
          </cell>
          <cell r="BG591">
            <v>7460</v>
          </cell>
          <cell r="BH591">
            <v>7460</v>
          </cell>
          <cell r="BI591">
            <v>7460</v>
          </cell>
          <cell r="BJ591">
            <v>7460</v>
          </cell>
          <cell r="BK591">
            <v>16640</v>
          </cell>
        </row>
        <row r="592">
          <cell r="L592" t="str">
            <v>8111591.801102.LAUN</v>
          </cell>
          <cell r="M592">
            <v>540</v>
          </cell>
          <cell r="N592">
            <v>1080</v>
          </cell>
          <cell r="O592">
            <v>13140</v>
          </cell>
          <cell r="P592">
            <v>20362</v>
          </cell>
          <cell r="Q592">
            <v>25467</v>
          </cell>
          <cell r="R592">
            <v>30572</v>
          </cell>
          <cell r="S592">
            <v>35677</v>
          </cell>
          <cell r="T592">
            <v>40782</v>
          </cell>
          <cell r="U592">
            <v>45887</v>
          </cell>
          <cell r="V592">
            <v>50992</v>
          </cell>
          <cell r="W592">
            <v>55730</v>
          </cell>
          <cell r="X592">
            <v>60835</v>
          </cell>
          <cell r="Y592">
            <v>4380</v>
          </cell>
          <cell r="Z592">
            <v>8760</v>
          </cell>
          <cell r="AA592">
            <v>13140</v>
          </cell>
          <cell r="AB592">
            <v>17520</v>
          </cell>
          <cell r="AC592">
            <v>21900</v>
          </cell>
          <cell r="AD592">
            <v>26280</v>
          </cell>
          <cell r="AE592">
            <v>30660</v>
          </cell>
          <cell r="AF592">
            <v>35040</v>
          </cell>
          <cell r="AG592">
            <v>39420</v>
          </cell>
          <cell r="AH592">
            <v>43800</v>
          </cell>
          <cell r="AI592">
            <v>48180</v>
          </cell>
          <cell r="AJ592">
            <v>52560</v>
          </cell>
          <cell r="AK592">
            <v>10906</v>
          </cell>
          <cell r="AM592">
            <v>540</v>
          </cell>
          <cell r="AN592">
            <v>540</v>
          </cell>
          <cell r="AO592">
            <v>12060</v>
          </cell>
          <cell r="AP592">
            <v>7222</v>
          </cell>
          <cell r="AQ592">
            <v>5105</v>
          </cell>
          <cell r="AR592">
            <v>5105</v>
          </cell>
          <cell r="AS592">
            <v>5105</v>
          </cell>
          <cell r="AT592">
            <v>5105</v>
          </cell>
          <cell r="AU592">
            <v>5105</v>
          </cell>
          <cell r="AV592">
            <v>5105</v>
          </cell>
          <cell r="AW592">
            <v>4738</v>
          </cell>
          <cell r="AX592">
            <v>5105</v>
          </cell>
          <cell r="AY592">
            <v>4380</v>
          </cell>
          <cell r="AZ592">
            <v>4380</v>
          </cell>
          <cell r="BA592">
            <v>4380</v>
          </cell>
          <cell r="BB592">
            <v>4380</v>
          </cell>
          <cell r="BC592">
            <v>4380</v>
          </cell>
          <cell r="BD592">
            <v>4380</v>
          </cell>
          <cell r="BE592">
            <v>4380</v>
          </cell>
          <cell r="BF592">
            <v>4380</v>
          </cell>
          <cell r="BG592">
            <v>4380</v>
          </cell>
          <cell r="BH592">
            <v>4380</v>
          </cell>
          <cell r="BI592">
            <v>4380</v>
          </cell>
          <cell r="BJ592">
            <v>4380</v>
          </cell>
          <cell r="BK592">
            <v>10906</v>
          </cell>
        </row>
        <row r="593">
          <cell r="L593" t="str">
            <v>8111591.801102.LEAV</v>
          </cell>
          <cell r="M593">
            <v>8288</v>
          </cell>
          <cell r="N593">
            <v>16576</v>
          </cell>
          <cell r="O593">
            <v>24864</v>
          </cell>
          <cell r="P593">
            <v>33152</v>
          </cell>
          <cell r="Q593">
            <v>41440</v>
          </cell>
          <cell r="R593">
            <v>49728</v>
          </cell>
          <cell r="S593">
            <v>58016</v>
          </cell>
          <cell r="T593">
            <v>66304</v>
          </cell>
          <cell r="U593">
            <v>74592</v>
          </cell>
          <cell r="V593">
            <v>82880</v>
          </cell>
          <cell r="W593">
            <v>91168</v>
          </cell>
          <cell r="X593">
            <v>118016</v>
          </cell>
          <cell r="Y593">
            <v>10818</v>
          </cell>
          <cell r="Z593">
            <v>21636</v>
          </cell>
          <cell r="AA593">
            <v>32454</v>
          </cell>
          <cell r="AB593">
            <v>43272</v>
          </cell>
          <cell r="AC593">
            <v>54090</v>
          </cell>
          <cell r="AD593">
            <v>64908</v>
          </cell>
          <cell r="AE593">
            <v>75726</v>
          </cell>
          <cell r="AF593">
            <v>86544</v>
          </cell>
          <cell r="AG593">
            <v>97362</v>
          </cell>
          <cell r="AH593">
            <v>108180</v>
          </cell>
          <cell r="AI593">
            <v>118998</v>
          </cell>
          <cell r="AJ593">
            <v>160078</v>
          </cell>
          <cell r="AK593">
            <v>14852</v>
          </cell>
          <cell r="AM593">
            <v>8288</v>
          </cell>
          <cell r="AN593">
            <v>8288</v>
          </cell>
          <cell r="AO593">
            <v>8288</v>
          </cell>
          <cell r="AP593">
            <v>8288</v>
          </cell>
          <cell r="AQ593">
            <v>8288</v>
          </cell>
          <cell r="AR593">
            <v>8288</v>
          </cell>
          <cell r="AS593">
            <v>8288</v>
          </cell>
          <cell r="AT593">
            <v>8288</v>
          </cell>
          <cell r="AU593">
            <v>8288</v>
          </cell>
          <cell r="AV593">
            <v>8288</v>
          </cell>
          <cell r="AW593">
            <v>8288</v>
          </cell>
          <cell r="AX593">
            <v>26848</v>
          </cell>
          <cell r="AY593">
            <v>10818</v>
          </cell>
          <cell r="AZ593">
            <v>10818</v>
          </cell>
          <cell r="BA593">
            <v>10818</v>
          </cell>
          <cell r="BB593">
            <v>10818</v>
          </cell>
          <cell r="BC593">
            <v>10818</v>
          </cell>
          <cell r="BD593">
            <v>10818</v>
          </cell>
          <cell r="BE593">
            <v>10818</v>
          </cell>
          <cell r="BF593">
            <v>10818</v>
          </cell>
          <cell r="BG593">
            <v>10818</v>
          </cell>
          <cell r="BH593">
            <v>10818</v>
          </cell>
          <cell r="BI593">
            <v>10818</v>
          </cell>
          <cell r="BJ593">
            <v>41080</v>
          </cell>
          <cell r="BK593">
            <v>14852</v>
          </cell>
        </row>
        <row r="594">
          <cell r="L594" t="str">
            <v>8111591.801102.OT</v>
          </cell>
          <cell r="M594">
            <v>12239</v>
          </cell>
          <cell r="N594">
            <v>24478</v>
          </cell>
          <cell r="O594">
            <v>67717</v>
          </cell>
          <cell r="P594">
            <v>127832</v>
          </cell>
          <cell r="Q594">
            <v>160991</v>
          </cell>
          <cell r="R594">
            <v>232542</v>
          </cell>
          <cell r="S594">
            <v>233579</v>
          </cell>
          <cell r="T594">
            <v>271530</v>
          </cell>
          <cell r="U594">
            <v>310607</v>
          </cell>
          <cell r="V594">
            <v>339910</v>
          </cell>
          <cell r="W594">
            <v>375293</v>
          </cell>
          <cell r="X594">
            <v>375773</v>
          </cell>
          <cell r="Y594">
            <v>8450</v>
          </cell>
          <cell r="Z594">
            <v>28356</v>
          </cell>
          <cell r="AA594">
            <v>67465</v>
          </cell>
          <cell r="AB594">
            <v>140193</v>
          </cell>
          <cell r="AC594">
            <v>272776</v>
          </cell>
          <cell r="AD594">
            <v>398685</v>
          </cell>
          <cell r="AE594">
            <v>465004</v>
          </cell>
          <cell r="AF594">
            <v>558872</v>
          </cell>
          <cell r="AG594">
            <v>648196</v>
          </cell>
          <cell r="AH594">
            <v>713215</v>
          </cell>
          <cell r="AI594">
            <v>730192</v>
          </cell>
          <cell r="AJ594">
            <v>706562</v>
          </cell>
          <cell r="AK594">
            <v>7305</v>
          </cell>
          <cell r="AM594">
            <v>12239</v>
          </cell>
          <cell r="AN594">
            <v>12239</v>
          </cell>
          <cell r="AO594">
            <v>43239</v>
          </cell>
          <cell r="AP594">
            <v>60115</v>
          </cell>
          <cell r="AQ594">
            <v>33159</v>
          </cell>
          <cell r="AR594">
            <v>71551</v>
          </cell>
          <cell r="AS594">
            <v>1037</v>
          </cell>
          <cell r="AT594">
            <v>37951</v>
          </cell>
          <cell r="AU594">
            <v>39077</v>
          </cell>
          <cell r="AV594">
            <v>29303</v>
          </cell>
          <cell r="AW594">
            <v>35383</v>
          </cell>
          <cell r="AX594">
            <v>480</v>
          </cell>
          <cell r="AY594">
            <v>8450</v>
          </cell>
          <cell r="AZ594">
            <v>19906</v>
          </cell>
          <cell r="BA594">
            <v>39109</v>
          </cell>
          <cell r="BB594">
            <v>72728</v>
          </cell>
          <cell r="BC594">
            <v>132583</v>
          </cell>
          <cell r="BD594">
            <v>125909</v>
          </cell>
          <cell r="BE594">
            <v>66319</v>
          </cell>
          <cell r="BF594">
            <v>93868</v>
          </cell>
          <cell r="BG594">
            <v>89324</v>
          </cell>
          <cell r="BH594">
            <v>65019</v>
          </cell>
          <cell r="BI594">
            <v>16977</v>
          </cell>
          <cell r="BJ594">
            <v>-23630</v>
          </cell>
          <cell r="BK594">
            <v>7305</v>
          </cell>
        </row>
        <row r="595">
          <cell r="L595" t="str">
            <v>8111591.801102.SHIFT</v>
          </cell>
          <cell r="M595">
            <v>3000</v>
          </cell>
          <cell r="N595">
            <v>6180</v>
          </cell>
          <cell r="O595">
            <v>13020</v>
          </cell>
          <cell r="P595">
            <v>22070</v>
          </cell>
          <cell r="Q595">
            <v>30770</v>
          </cell>
          <cell r="R595">
            <v>40540</v>
          </cell>
          <cell r="S595">
            <v>49890</v>
          </cell>
          <cell r="T595">
            <v>55800</v>
          </cell>
          <cell r="U595">
            <v>65300</v>
          </cell>
          <cell r="V595">
            <v>70240</v>
          </cell>
          <cell r="W595">
            <v>76280</v>
          </cell>
          <cell r="X595">
            <v>83455</v>
          </cell>
          <cell r="Y595">
            <v>3000</v>
          </cell>
          <cell r="Z595">
            <v>7880</v>
          </cell>
          <cell r="AA595">
            <v>15430</v>
          </cell>
          <cell r="AB595">
            <v>25680</v>
          </cell>
          <cell r="AC595">
            <v>38435</v>
          </cell>
          <cell r="AD595">
            <v>56310</v>
          </cell>
          <cell r="AE595">
            <v>78260</v>
          </cell>
          <cell r="AF595">
            <v>90260</v>
          </cell>
          <cell r="AG595">
            <v>106235</v>
          </cell>
          <cell r="AH595">
            <v>119405</v>
          </cell>
          <cell r="AI595">
            <v>128970</v>
          </cell>
          <cell r="AJ595">
            <v>136730</v>
          </cell>
          <cell r="AK595">
            <v>6690</v>
          </cell>
          <cell r="AM595">
            <v>3000</v>
          </cell>
          <cell r="AN595">
            <v>3180</v>
          </cell>
          <cell r="AO595">
            <v>6840</v>
          </cell>
          <cell r="AP595">
            <v>9050</v>
          </cell>
          <cell r="AQ595">
            <v>8700</v>
          </cell>
          <cell r="AR595">
            <v>9770</v>
          </cell>
          <cell r="AS595">
            <v>9350</v>
          </cell>
          <cell r="AT595">
            <v>5910</v>
          </cell>
          <cell r="AU595">
            <v>9500</v>
          </cell>
          <cell r="AV595">
            <v>4940</v>
          </cell>
          <cell r="AW595">
            <v>6040</v>
          </cell>
          <cell r="AX595">
            <v>7175</v>
          </cell>
          <cell r="AY595">
            <v>3000</v>
          </cell>
          <cell r="AZ595">
            <v>4880</v>
          </cell>
          <cell r="BA595">
            <v>7550</v>
          </cell>
          <cell r="BB595">
            <v>10250</v>
          </cell>
          <cell r="BC595">
            <v>12755</v>
          </cell>
          <cell r="BD595">
            <v>17875</v>
          </cell>
          <cell r="BE595">
            <v>21950</v>
          </cell>
          <cell r="BF595">
            <v>12000</v>
          </cell>
          <cell r="BG595">
            <v>15975</v>
          </cell>
          <cell r="BH595">
            <v>13170</v>
          </cell>
          <cell r="BI595">
            <v>9565</v>
          </cell>
          <cell r="BJ595">
            <v>7760</v>
          </cell>
          <cell r="BK595">
            <v>6690</v>
          </cell>
        </row>
        <row r="596">
          <cell r="L596" t="str">
            <v>8111591.801102.OTH</v>
          </cell>
          <cell r="M596">
            <v>4408</v>
          </cell>
          <cell r="N596">
            <v>8816</v>
          </cell>
          <cell r="O596">
            <v>13224</v>
          </cell>
          <cell r="P596">
            <v>5338</v>
          </cell>
          <cell r="Q596">
            <v>6046</v>
          </cell>
          <cell r="R596">
            <v>6754</v>
          </cell>
          <cell r="S596">
            <v>7462</v>
          </cell>
          <cell r="T596">
            <v>8170</v>
          </cell>
          <cell r="U596">
            <v>8878</v>
          </cell>
          <cell r="V596">
            <v>9586</v>
          </cell>
          <cell r="W596">
            <v>10294</v>
          </cell>
          <cell r="X596">
            <v>11002</v>
          </cell>
          <cell r="Y596">
            <v>708</v>
          </cell>
          <cell r="Z596">
            <v>1416</v>
          </cell>
          <cell r="AA596">
            <v>7024</v>
          </cell>
          <cell r="AB596">
            <v>17532</v>
          </cell>
          <cell r="AC596">
            <v>28040</v>
          </cell>
          <cell r="AD596">
            <v>38548</v>
          </cell>
          <cell r="AE596">
            <v>49056</v>
          </cell>
          <cell r="AF596">
            <v>59564</v>
          </cell>
          <cell r="AG596">
            <v>70072</v>
          </cell>
          <cell r="AH596">
            <v>80580</v>
          </cell>
          <cell r="AI596">
            <v>91088</v>
          </cell>
          <cell r="AJ596">
            <v>101596</v>
          </cell>
          <cell r="AK596">
            <v>-33592</v>
          </cell>
          <cell r="AM596">
            <v>4408</v>
          </cell>
          <cell r="AN596">
            <v>4408</v>
          </cell>
          <cell r="AO596">
            <v>4408</v>
          </cell>
          <cell r="AP596">
            <v>-7886</v>
          </cell>
          <cell r="AQ596">
            <v>708</v>
          </cell>
          <cell r="AR596">
            <v>708</v>
          </cell>
          <cell r="AS596">
            <v>708</v>
          </cell>
          <cell r="AT596">
            <v>708</v>
          </cell>
          <cell r="AU596">
            <v>708</v>
          </cell>
          <cell r="AV596">
            <v>708</v>
          </cell>
          <cell r="AW596">
            <v>708</v>
          </cell>
          <cell r="AX596">
            <v>708</v>
          </cell>
          <cell r="AY596">
            <v>708</v>
          </cell>
          <cell r="AZ596">
            <v>708</v>
          </cell>
          <cell r="BA596">
            <v>5608</v>
          </cell>
          <cell r="BB596">
            <v>10508</v>
          </cell>
          <cell r="BC596">
            <v>10508</v>
          </cell>
          <cell r="BD596">
            <v>10508</v>
          </cell>
          <cell r="BE596">
            <v>10508</v>
          </cell>
          <cell r="BF596">
            <v>10508</v>
          </cell>
          <cell r="BG596">
            <v>10508</v>
          </cell>
          <cell r="BH596">
            <v>10508</v>
          </cell>
          <cell r="BI596">
            <v>10508</v>
          </cell>
          <cell r="BJ596">
            <v>10508</v>
          </cell>
          <cell r="BK596">
            <v>-33592</v>
          </cell>
        </row>
        <row r="597">
          <cell r="L597" t="str">
            <v>8111591.801102.PF</v>
          </cell>
          <cell r="M597">
            <v>9433</v>
          </cell>
          <cell r="N597">
            <v>18866</v>
          </cell>
          <cell r="O597">
            <v>28299</v>
          </cell>
          <cell r="P597">
            <v>42532</v>
          </cell>
          <cell r="Q597">
            <v>53165</v>
          </cell>
          <cell r="R597">
            <v>68278</v>
          </cell>
          <cell r="S597">
            <v>79247</v>
          </cell>
          <cell r="T597">
            <v>91666</v>
          </cell>
          <cell r="U597">
            <v>103123</v>
          </cell>
          <cell r="V597">
            <v>114527</v>
          </cell>
          <cell r="W597">
            <v>129417</v>
          </cell>
          <cell r="X597">
            <v>141892</v>
          </cell>
          <cell r="Y597">
            <v>11287</v>
          </cell>
          <cell r="Z597">
            <v>24262</v>
          </cell>
          <cell r="AA597">
            <v>36393</v>
          </cell>
          <cell r="AB597">
            <v>48524</v>
          </cell>
          <cell r="AC597">
            <v>60655</v>
          </cell>
          <cell r="AD597">
            <v>72786</v>
          </cell>
          <cell r="AE597">
            <v>84917</v>
          </cell>
          <cell r="AF597">
            <v>98098</v>
          </cell>
          <cell r="AG597">
            <v>110359</v>
          </cell>
          <cell r="AH597">
            <v>122620</v>
          </cell>
          <cell r="AI597">
            <v>134881</v>
          </cell>
          <cell r="AJ597">
            <v>147142</v>
          </cell>
          <cell r="AK597">
            <v>12261</v>
          </cell>
          <cell r="AM597">
            <v>9433</v>
          </cell>
          <cell r="AN597">
            <v>9433</v>
          </cell>
          <cell r="AO597">
            <v>9433</v>
          </cell>
          <cell r="AP597">
            <v>14233</v>
          </cell>
          <cell r="AQ597">
            <v>10633</v>
          </cell>
          <cell r="AR597">
            <v>15113</v>
          </cell>
          <cell r="AS597">
            <v>10969</v>
          </cell>
          <cell r="AT597">
            <v>12419</v>
          </cell>
          <cell r="AU597">
            <v>11457</v>
          </cell>
          <cell r="AV597">
            <v>11404</v>
          </cell>
          <cell r="AW597">
            <v>14890</v>
          </cell>
          <cell r="AX597">
            <v>12475</v>
          </cell>
          <cell r="AY597">
            <v>11287</v>
          </cell>
          <cell r="AZ597">
            <v>12975</v>
          </cell>
          <cell r="BA597">
            <v>12131</v>
          </cell>
          <cell r="BB597">
            <v>12131</v>
          </cell>
          <cell r="BC597">
            <v>12131</v>
          </cell>
          <cell r="BD597">
            <v>12131</v>
          </cell>
          <cell r="BE597">
            <v>12131</v>
          </cell>
          <cell r="BF597">
            <v>13181</v>
          </cell>
          <cell r="BG597">
            <v>12261</v>
          </cell>
          <cell r="BH597">
            <v>12261</v>
          </cell>
          <cell r="BI597">
            <v>12261</v>
          </cell>
          <cell r="BJ597">
            <v>12261</v>
          </cell>
          <cell r="BK597">
            <v>12261</v>
          </cell>
        </row>
        <row r="598">
          <cell r="L598" t="str">
            <v>8111591.801102.TEA</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L599" t="str">
            <v>8111591.803301</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L600" t="str">
            <v>8111591.803303</v>
          </cell>
          <cell r="M600">
            <v>29523</v>
          </cell>
          <cell r="N600">
            <v>59046</v>
          </cell>
          <cell r="O600">
            <v>88569</v>
          </cell>
          <cell r="P600">
            <v>118092</v>
          </cell>
          <cell r="Q600">
            <v>147615</v>
          </cell>
          <cell r="R600">
            <v>177138</v>
          </cell>
          <cell r="S600">
            <v>255478</v>
          </cell>
          <cell r="T600">
            <v>255478</v>
          </cell>
          <cell r="U600">
            <v>255478</v>
          </cell>
          <cell r="V600">
            <v>255478</v>
          </cell>
          <cell r="W600">
            <v>255478</v>
          </cell>
          <cell r="X600">
            <v>372728</v>
          </cell>
          <cell r="Y600">
            <v>31061</v>
          </cell>
          <cell r="Z600">
            <v>62122</v>
          </cell>
          <cell r="AA600">
            <v>93183</v>
          </cell>
          <cell r="AB600">
            <v>124244</v>
          </cell>
          <cell r="AC600">
            <v>155305</v>
          </cell>
          <cell r="AD600">
            <v>186366</v>
          </cell>
          <cell r="AE600">
            <v>224968</v>
          </cell>
          <cell r="AF600">
            <v>224968</v>
          </cell>
          <cell r="AG600">
            <v>224968</v>
          </cell>
          <cell r="AH600">
            <v>263570</v>
          </cell>
          <cell r="AI600">
            <v>287978</v>
          </cell>
          <cell r="AJ600">
            <v>326580</v>
          </cell>
          <cell r="AK600">
            <v>0</v>
          </cell>
          <cell r="AM600">
            <v>29523</v>
          </cell>
          <cell r="AN600">
            <v>29523</v>
          </cell>
          <cell r="AO600">
            <v>29523</v>
          </cell>
          <cell r="AP600">
            <v>29523</v>
          </cell>
          <cell r="AQ600">
            <v>29523</v>
          </cell>
          <cell r="AR600">
            <v>29523</v>
          </cell>
          <cell r="AS600">
            <v>78340</v>
          </cell>
          <cell r="AT600">
            <v>0</v>
          </cell>
          <cell r="AU600">
            <v>0</v>
          </cell>
          <cell r="AV600">
            <v>0</v>
          </cell>
          <cell r="AW600">
            <v>0</v>
          </cell>
          <cell r="AX600">
            <v>117250</v>
          </cell>
          <cell r="AY600">
            <v>31061</v>
          </cell>
          <cell r="AZ600">
            <v>31061</v>
          </cell>
          <cell r="BA600">
            <v>31061</v>
          </cell>
          <cell r="BB600">
            <v>31061</v>
          </cell>
          <cell r="BC600">
            <v>31061</v>
          </cell>
          <cell r="BD600">
            <v>31061</v>
          </cell>
          <cell r="BE600">
            <v>38602</v>
          </cell>
          <cell r="BF600">
            <v>0</v>
          </cell>
          <cell r="BG600">
            <v>0</v>
          </cell>
          <cell r="BH600">
            <v>38602</v>
          </cell>
          <cell r="BI600">
            <v>24408</v>
          </cell>
          <cell r="BJ600">
            <v>38602</v>
          </cell>
          <cell r="BK600">
            <v>0</v>
          </cell>
        </row>
        <row r="601">
          <cell r="L601" t="str">
            <v>8111591.803302</v>
          </cell>
          <cell r="M601">
            <v>17286</v>
          </cell>
          <cell r="N601">
            <v>34572</v>
          </cell>
          <cell r="O601">
            <v>51858</v>
          </cell>
          <cell r="P601">
            <v>69144</v>
          </cell>
          <cell r="Q601">
            <v>86430</v>
          </cell>
          <cell r="R601">
            <v>103716</v>
          </cell>
          <cell r="S601">
            <v>121002</v>
          </cell>
          <cell r="T601">
            <v>231776</v>
          </cell>
          <cell r="U601">
            <v>342550</v>
          </cell>
          <cell r="V601">
            <v>453324</v>
          </cell>
          <cell r="W601">
            <v>564098</v>
          </cell>
          <cell r="X601">
            <v>734397</v>
          </cell>
          <cell r="Y601">
            <v>21946</v>
          </cell>
          <cell r="Z601">
            <v>43892</v>
          </cell>
          <cell r="AA601">
            <v>65838</v>
          </cell>
          <cell r="AB601">
            <v>87784</v>
          </cell>
          <cell r="AC601">
            <v>109730</v>
          </cell>
          <cell r="AD601">
            <v>133765</v>
          </cell>
          <cell r="AE601">
            <v>251355.12</v>
          </cell>
          <cell r="AF601">
            <v>287083.12</v>
          </cell>
          <cell r="AG601">
            <v>322811.12</v>
          </cell>
          <cell r="AH601">
            <v>1002628.12</v>
          </cell>
          <cell r="AI601">
            <v>1038356.12</v>
          </cell>
          <cell r="AJ601">
            <v>1074084.1200000001</v>
          </cell>
          <cell r="AK601">
            <v>0</v>
          </cell>
          <cell r="AM601">
            <v>17286</v>
          </cell>
          <cell r="AN601">
            <v>17286</v>
          </cell>
          <cell r="AO601">
            <v>17286</v>
          </cell>
          <cell r="AP601">
            <v>17286</v>
          </cell>
          <cell r="AQ601">
            <v>17286</v>
          </cell>
          <cell r="AR601">
            <v>17286</v>
          </cell>
          <cell r="AS601">
            <v>17286</v>
          </cell>
          <cell r="AT601">
            <v>110774</v>
          </cell>
          <cell r="AU601">
            <v>110774</v>
          </cell>
          <cell r="AV601">
            <v>110774</v>
          </cell>
          <cell r="AW601">
            <v>110774</v>
          </cell>
          <cell r="AX601">
            <v>170299</v>
          </cell>
          <cell r="AY601">
            <v>21946</v>
          </cell>
          <cell r="AZ601">
            <v>21946</v>
          </cell>
          <cell r="BA601">
            <v>21946</v>
          </cell>
          <cell r="BB601">
            <v>21946</v>
          </cell>
          <cell r="BC601">
            <v>21946</v>
          </cell>
          <cell r="BD601">
            <v>24035</v>
          </cell>
          <cell r="BE601">
            <v>117590.12</v>
          </cell>
          <cell r="BF601">
            <v>35728</v>
          </cell>
          <cell r="BG601">
            <v>35728</v>
          </cell>
          <cell r="BH601">
            <v>679817</v>
          </cell>
          <cell r="BI601">
            <v>35728</v>
          </cell>
          <cell r="BJ601">
            <v>35728.000000000116</v>
          </cell>
          <cell r="BK601">
            <v>0</v>
          </cell>
        </row>
        <row r="602">
          <cell r="L602" t="str">
            <v>8111591.803901</v>
          </cell>
          <cell r="M602">
            <v>8066</v>
          </cell>
          <cell r="N602">
            <v>16231</v>
          </cell>
          <cell r="O602">
            <v>24252</v>
          </cell>
          <cell r="P602">
            <v>32191</v>
          </cell>
          <cell r="Q602">
            <v>38113</v>
          </cell>
          <cell r="R602">
            <v>44145</v>
          </cell>
          <cell r="S602">
            <v>51037</v>
          </cell>
          <cell r="T602">
            <v>56326</v>
          </cell>
          <cell r="U602">
            <v>61799</v>
          </cell>
          <cell r="V602">
            <v>67393</v>
          </cell>
          <cell r="W602">
            <v>73092</v>
          </cell>
          <cell r="X602">
            <v>79842</v>
          </cell>
          <cell r="Y602">
            <v>7042</v>
          </cell>
          <cell r="Z602">
            <v>13118</v>
          </cell>
          <cell r="AA602">
            <v>20290</v>
          </cell>
          <cell r="AB602">
            <v>27437</v>
          </cell>
          <cell r="AC602">
            <v>34482</v>
          </cell>
          <cell r="AD602">
            <v>41527</v>
          </cell>
          <cell r="AE602">
            <v>49983</v>
          </cell>
          <cell r="AF602">
            <v>58041</v>
          </cell>
          <cell r="AG602">
            <v>65607</v>
          </cell>
          <cell r="AH602">
            <v>72217</v>
          </cell>
          <cell r="AI602">
            <v>79633</v>
          </cell>
          <cell r="AJ602">
            <v>86005</v>
          </cell>
          <cell r="AK602">
            <v>5812</v>
          </cell>
          <cell r="AM602">
            <v>8066</v>
          </cell>
          <cell r="AN602">
            <v>8165</v>
          </cell>
          <cell r="AO602">
            <v>8021</v>
          </cell>
          <cell r="AP602">
            <v>7939</v>
          </cell>
          <cell r="AQ602">
            <v>5922</v>
          </cell>
          <cell r="AR602">
            <v>6032</v>
          </cell>
          <cell r="AS602">
            <v>6892</v>
          </cell>
          <cell r="AT602">
            <v>5289</v>
          </cell>
          <cell r="AU602">
            <v>5473</v>
          </cell>
          <cell r="AV602">
            <v>5594</v>
          </cell>
          <cell r="AW602">
            <v>5699</v>
          </cell>
          <cell r="AX602">
            <v>6750</v>
          </cell>
          <cell r="AY602">
            <v>7042</v>
          </cell>
          <cell r="AZ602">
            <v>6076</v>
          </cell>
          <cell r="BA602">
            <v>7172</v>
          </cell>
          <cell r="BB602">
            <v>7147</v>
          </cell>
          <cell r="BC602">
            <v>7045</v>
          </cell>
          <cell r="BD602">
            <v>7045</v>
          </cell>
          <cell r="BE602">
            <v>8456</v>
          </cell>
          <cell r="BF602">
            <v>8058</v>
          </cell>
          <cell r="BG602">
            <v>7566</v>
          </cell>
          <cell r="BH602">
            <v>6610</v>
          </cell>
          <cell r="BI602">
            <v>7416</v>
          </cell>
          <cell r="BJ602">
            <v>6372</v>
          </cell>
          <cell r="BK602">
            <v>5812</v>
          </cell>
        </row>
        <row r="603">
          <cell r="L603" t="str">
            <v>8111591.803902</v>
          </cell>
          <cell r="M603">
            <v>5491</v>
          </cell>
          <cell r="N603">
            <v>10982</v>
          </cell>
          <cell r="O603">
            <v>16473</v>
          </cell>
          <cell r="P603">
            <v>21964</v>
          </cell>
          <cell r="Q603">
            <v>27455</v>
          </cell>
          <cell r="R603">
            <v>32946</v>
          </cell>
          <cell r="S603">
            <v>38437</v>
          </cell>
          <cell r="T603">
            <v>43928</v>
          </cell>
          <cell r="U603">
            <v>74624</v>
          </cell>
          <cell r="V603">
            <v>81923</v>
          </cell>
          <cell r="W603">
            <v>89222</v>
          </cell>
          <cell r="X603">
            <v>96515</v>
          </cell>
          <cell r="Y603">
            <v>7848</v>
          </cell>
          <cell r="Z603">
            <v>15592</v>
          </cell>
          <cell r="AA603">
            <v>23336</v>
          </cell>
          <cell r="AB603">
            <v>31080</v>
          </cell>
          <cell r="AC603">
            <v>41214</v>
          </cell>
          <cell r="AD603">
            <v>51348</v>
          </cell>
          <cell r="AE603">
            <v>60631</v>
          </cell>
          <cell r="AF603">
            <v>69061</v>
          </cell>
          <cell r="AG603">
            <v>81371</v>
          </cell>
          <cell r="AH603">
            <v>91741</v>
          </cell>
          <cell r="AI603">
            <v>102111</v>
          </cell>
          <cell r="AJ603">
            <v>110539</v>
          </cell>
          <cell r="AK603">
            <v>119583</v>
          </cell>
          <cell r="AM603">
            <v>5491</v>
          </cell>
          <cell r="AN603">
            <v>5491</v>
          </cell>
          <cell r="AO603">
            <v>5491</v>
          </cell>
          <cell r="AP603">
            <v>5491</v>
          </cell>
          <cell r="AQ603">
            <v>5491</v>
          </cell>
          <cell r="AR603">
            <v>5491</v>
          </cell>
          <cell r="AS603">
            <v>5491</v>
          </cell>
          <cell r="AT603">
            <v>5491</v>
          </cell>
          <cell r="AU603">
            <v>30696</v>
          </cell>
          <cell r="AV603">
            <v>7299</v>
          </cell>
          <cell r="AW603">
            <v>7299</v>
          </cell>
          <cell r="AX603">
            <v>7293</v>
          </cell>
          <cell r="AY603">
            <v>7848</v>
          </cell>
          <cell r="AZ603">
            <v>7744</v>
          </cell>
          <cell r="BA603">
            <v>7744</v>
          </cell>
          <cell r="BB603">
            <v>7744</v>
          </cell>
          <cell r="BC603">
            <v>10134</v>
          </cell>
          <cell r="BD603">
            <v>10134</v>
          </cell>
          <cell r="BE603">
            <v>9283</v>
          </cell>
          <cell r="BF603">
            <v>8430</v>
          </cell>
          <cell r="BG603">
            <v>12310</v>
          </cell>
          <cell r="BH603">
            <v>10370</v>
          </cell>
          <cell r="BI603">
            <v>10370</v>
          </cell>
          <cell r="BJ603">
            <v>8428</v>
          </cell>
          <cell r="BK603">
            <v>119583</v>
          </cell>
        </row>
        <row r="604">
          <cell r="L604" t="str">
            <v>8111591.803903</v>
          </cell>
          <cell r="M604">
            <v>2373</v>
          </cell>
          <cell r="N604">
            <v>5118</v>
          </cell>
          <cell r="O604">
            <v>7859</v>
          </cell>
          <cell r="P604">
            <v>10942</v>
          </cell>
          <cell r="Q604">
            <v>13191</v>
          </cell>
          <cell r="R604">
            <v>11385</v>
          </cell>
          <cell r="S604">
            <v>20767</v>
          </cell>
          <cell r="T604">
            <v>23016</v>
          </cell>
          <cell r="U604">
            <v>18845</v>
          </cell>
          <cell r="V604">
            <v>21094</v>
          </cell>
          <cell r="W604">
            <v>31859</v>
          </cell>
          <cell r="X604">
            <v>34505</v>
          </cell>
          <cell r="Y604">
            <v>3620</v>
          </cell>
          <cell r="Z604">
            <v>10148</v>
          </cell>
          <cell r="AA604">
            <v>14435</v>
          </cell>
          <cell r="AB604">
            <v>19567</v>
          </cell>
          <cell r="AC604">
            <v>17328</v>
          </cell>
          <cell r="AD604">
            <v>23151</v>
          </cell>
          <cell r="AE604">
            <v>22229</v>
          </cell>
          <cell r="AF604">
            <v>25259</v>
          </cell>
          <cell r="AG604">
            <v>30724</v>
          </cell>
          <cell r="AH604">
            <v>31461</v>
          </cell>
          <cell r="AI604">
            <v>35360</v>
          </cell>
          <cell r="AJ604">
            <v>41156</v>
          </cell>
          <cell r="AK604">
            <v>3292</v>
          </cell>
          <cell r="AM604">
            <v>2373</v>
          </cell>
          <cell r="AN604">
            <v>2745</v>
          </cell>
          <cell r="AO604">
            <v>2741</v>
          </cell>
          <cell r="AP604">
            <v>3083</v>
          </cell>
          <cell r="AQ604">
            <v>2249</v>
          </cell>
          <cell r="AR604">
            <v>-1806</v>
          </cell>
          <cell r="AS604">
            <v>9382</v>
          </cell>
          <cell r="AT604">
            <v>2249</v>
          </cell>
          <cell r="AU604">
            <v>-4171</v>
          </cell>
          <cell r="AV604">
            <v>2249</v>
          </cell>
          <cell r="AW604">
            <v>10765</v>
          </cell>
          <cell r="AX604">
            <v>2646</v>
          </cell>
          <cell r="AY604">
            <v>3620</v>
          </cell>
          <cell r="AZ604">
            <v>6528</v>
          </cell>
          <cell r="BA604">
            <v>4287</v>
          </cell>
          <cell r="BB604">
            <v>5132</v>
          </cell>
          <cell r="BC604">
            <v>-2239</v>
          </cell>
          <cell r="BD604">
            <v>5823</v>
          </cell>
          <cell r="BE604">
            <v>-922</v>
          </cell>
          <cell r="BF604">
            <v>3030</v>
          </cell>
          <cell r="BG604">
            <v>5465</v>
          </cell>
          <cell r="BH604">
            <v>737</v>
          </cell>
          <cell r="BI604">
            <v>3899</v>
          </cell>
          <cell r="BJ604">
            <v>5796</v>
          </cell>
          <cell r="BK604">
            <v>3292</v>
          </cell>
        </row>
        <row r="605">
          <cell r="L605" t="str">
            <v>8111591.804301</v>
          </cell>
          <cell r="M605">
            <v>0</v>
          </cell>
          <cell r="N605">
            <v>0</v>
          </cell>
          <cell r="O605">
            <v>0</v>
          </cell>
          <cell r="P605">
            <v>0</v>
          </cell>
          <cell r="Q605">
            <v>0</v>
          </cell>
          <cell r="R605">
            <v>6000</v>
          </cell>
          <cell r="S605">
            <v>32950</v>
          </cell>
          <cell r="T605">
            <v>32950</v>
          </cell>
          <cell r="U605">
            <v>32950</v>
          </cell>
          <cell r="V605">
            <v>32950</v>
          </cell>
          <cell r="W605">
            <v>32950</v>
          </cell>
          <cell r="X605">
            <v>32950</v>
          </cell>
          <cell r="Y605">
            <v>0</v>
          </cell>
          <cell r="Z605">
            <v>0</v>
          </cell>
          <cell r="AA605">
            <v>0</v>
          </cell>
          <cell r="AB605">
            <v>0</v>
          </cell>
          <cell r="AC605">
            <v>0</v>
          </cell>
          <cell r="AD605">
            <v>126054</v>
          </cell>
          <cell r="AE605">
            <v>126108</v>
          </cell>
          <cell r="AF605">
            <v>126108</v>
          </cell>
          <cell r="AG605">
            <v>126108</v>
          </cell>
          <cell r="AH605">
            <v>126108</v>
          </cell>
          <cell r="AI605">
            <v>126108</v>
          </cell>
          <cell r="AJ605">
            <v>126108</v>
          </cell>
          <cell r="AK605">
            <v>0</v>
          </cell>
          <cell r="AM605">
            <v>0</v>
          </cell>
          <cell r="AN605">
            <v>0</v>
          </cell>
          <cell r="AO605">
            <v>0</v>
          </cell>
          <cell r="AP605">
            <v>0</v>
          </cell>
          <cell r="AQ605">
            <v>0</v>
          </cell>
          <cell r="AR605">
            <v>6000</v>
          </cell>
          <cell r="AS605">
            <v>26950</v>
          </cell>
          <cell r="AT605">
            <v>0</v>
          </cell>
          <cell r="AU605">
            <v>0</v>
          </cell>
          <cell r="AV605">
            <v>0</v>
          </cell>
          <cell r="AW605">
            <v>0</v>
          </cell>
          <cell r="AX605">
            <v>0</v>
          </cell>
          <cell r="AY605">
            <v>0</v>
          </cell>
          <cell r="AZ605">
            <v>0</v>
          </cell>
          <cell r="BA605">
            <v>0</v>
          </cell>
          <cell r="BB605">
            <v>0</v>
          </cell>
          <cell r="BC605">
            <v>0</v>
          </cell>
          <cell r="BD605">
            <v>126054</v>
          </cell>
          <cell r="BE605">
            <v>54</v>
          </cell>
          <cell r="BF605">
            <v>0</v>
          </cell>
          <cell r="BG605">
            <v>0</v>
          </cell>
          <cell r="BH605">
            <v>0</v>
          </cell>
          <cell r="BI605">
            <v>0</v>
          </cell>
          <cell r="BJ605">
            <v>0</v>
          </cell>
          <cell r="BK605">
            <v>0</v>
          </cell>
        </row>
        <row r="606">
          <cell r="L606" t="str">
            <v>8111591.805101.ACC</v>
          </cell>
          <cell r="M606">
            <v>0</v>
          </cell>
          <cell r="N606">
            <v>7100</v>
          </cell>
          <cell r="O606">
            <v>15975</v>
          </cell>
          <cell r="P606">
            <v>15975</v>
          </cell>
          <cell r="Q606">
            <v>21300</v>
          </cell>
          <cell r="R606">
            <v>21300</v>
          </cell>
          <cell r="S606">
            <v>21300</v>
          </cell>
          <cell r="T606">
            <v>21300</v>
          </cell>
          <cell r="U606">
            <v>21300</v>
          </cell>
          <cell r="V606">
            <v>21300</v>
          </cell>
          <cell r="W606">
            <v>21300</v>
          </cell>
          <cell r="X606">
            <v>21300</v>
          </cell>
          <cell r="Y606">
            <v>0</v>
          </cell>
          <cell r="Z606">
            <v>0</v>
          </cell>
          <cell r="AA606">
            <v>0</v>
          </cell>
          <cell r="AB606">
            <v>0</v>
          </cell>
          <cell r="AC606">
            <v>0</v>
          </cell>
          <cell r="AD606">
            <v>0</v>
          </cell>
          <cell r="AE606">
            <v>0</v>
          </cell>
          <cell r="AF606">
            <v>0</v>
          </cell>
          <cell r="AG606">
            <v>0</v>
          </cell>
          <cell r="AH606">
            <v>0</v>
          </cell>
          <cell r="AI606">
            <v>0</v>
          </cell>
          <cell r="AJ606">
            <v>5325</v>
          </cell>
          <cell r="AK606">
            <v>6730</v>
          </cell>
          <cell r="AM606">
            <v>0</v>
          </cell>
          <cell r="AN606">
            <v>7100</v>
          </cell>
          <cell r="AO606">
            <v>8875</v>
          </cell>
          <cell r="AP606">
            <v>0</v>
          </cell>
          <cell r="AQ606">
            <v>5325</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5325</v>
          </cell>
          <cell r="BK606">
            <v>6730</v>
          </cell>
        </row>
        <row r="607">
          <cell r="L607" t="str">
            <v>8111591.805101.AIR</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L608" t="str">
            <v>8111591.805101.CAR</v>
          </cell>
          <cell r="M608">
            <v>0</v>
          </cell>
          <cell r="N608">
            <v>1200</v>
          </cell>
          <cell r="O608">
            <v>2875</v>
          </cell>
          <cell r="P608">
            <v>2875</v>
          </cell>
          <cell r="Q608">
            <v>3375</v>
          </cell>
          <cell r="R608">
            <v>3375</v>
          </cell>
          <cell r="S608">
            <v>3375</v>
          </cell>
          <cell r="T608">
            <v>3375</v>
          </cell>
          <cell r="U608">
            <v>3375</v>
          </cell>
          <cell r="V608">
            <v>3375</v>
          </cell>
          <cell r="W608">
            <v>3375</v>
          </cell>
          <cell r="X608">
            <v>3375</v>
          </cell>
          <cell r="Y608">
            <v>0</v>
          </cell>
          <cell r="Z608">
            <v>0</v>
          </cell>
          <cell r="AA608">
            <v>0</v>
          </cell>
          <cell r="AB608">
            <v>0</v>
          </cell>
          <cell r="AC608">
            <v>0</v>
          </cell>
          <cell r="AD608">
            <v>0</v>
          </cell>
          <cell r="AE608">
            <v>0</v>
          </cell>
          <cell r="AF608">
            <v>0</v>
          </cell>
          <cell r="AG608">
            <v>0</v>
          </cell>
          <cell r="AH608">
            <v>0</v>
          </cell>
          <cell r="AI608">
            <v>0</v>
          </cell>
          <cell r="AJ608">
            <v>1000</v>
          </cell>
          <cell r="AK608">
            <v>0</v>
          </cell>
          <cell r="AM608">
            <v>0</v>
          </cell>
          <cell r="AN608">
            <v>1200</v>
          </cell>
          <cell r="AO608">
            <v>1675</v>
          </cell>
          <cell r="AP608">
            <v>0</v>
          </cell>
          <cell r="AQ608">
            <v>500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1000</v>
          </cell>
          <cell r="BK608">
            <v>0</v>
          </cell>
        </row>
        <row r="609">
          <cell r="L609" t="str">
            <v>8111591.814101</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L610" t="str">
            <v>8111591.803904</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L611" t="str">
            <v>8111591.803905</v>
          </cell>
          <cell r="M611">
            <v>21000</v>
          </cell>
          <cell r="N611">
            <v>42000</v>
          </cell>
          <cell r="O611">
            <v>63000</v>
          </cell>
          <cell r="P611">
            <v>94965</v>
          </cell>
          <cell r="Q611">
            <v>119265</v>
          </cell>
          <cell r="R611">
            <v>143565</v>
          </cell>
          <cell r="S611">
            <v>167865</v>
          </cell>
          <cell r="T611">
            <v>192165</v>
          </cell>
          <cell r="U611">
            <v>216465</v>
          </cell>
          <cell r="V611">
            <v>240765</v>
          </cell>
          <cell r="W611">
            <v>263392</v>
          </cell>
          <cell r="X611">
            <v>287692</v>
          </cell>
          <cell r="Y611">
            <v>21000</v>
          </cell>
          <cell r="Z611">
            <v>42000</v>
          </cell>
          <cell r="AA611">
            <v>63000</v>
          </cell>
          <cell r="AB611">
            <v>84000</v>
          </cell>
          <cell r="AC611">
            <v>105000</v>
          </cell>
          <cell r="AD611">
            <v>126000</v>
          </cell>
          <cell r="AE611">
            <v>147000</v>
          </cell>
          <cell r="AF611">
            <v>168000</v>
          </cell>
          <cell r="AG611">
            <v>189000</v>
          </cell>
          <cell r="AH611">
            <v>210000</v>
          </cell>
          <cell r="AI611">
            <v>231000</v>
          </cell>
          <cell r="AJ611">
            <v>252000</v>
          </cell>
          <cell r="AK611">
            <v>50700</v>
          </cell>
          <cell r="AM611">
            <v>21000</v>
          </cell>
          <cell r="AN611">
            <v>21000</v>
          </cell>
          <cell r="AO611">
            <v>21000</v>
          </cell>
          <cell r="AP611">
            <v>31965</v>
          </cell>
          <cell r="AQ611">
            <v>24300</v>
          </cell>
          <cell r="AR611">
            <v>24300</v>
          </cell>
          <cell r="AS611">
            <v>24300</v>
          </cell>
          <cell r="AT611">
            <v>24300</v>
          </cell>
          <cell r="AU611">
            <v>24300</v>
          </cell>
          <cell r="AV611">
            <v>24300</v>
          </cell>
          <cell r="AW611">
            <v>22627</v>
          </cell>
          <cell r="AX611">
            <v>24300</v>
          </cell>
          <cell r="AY611">
            <v>21000</v>
          </cell>
          <cell r="AZ611">
            <v>21000</v>
          </cell>
          <cell r="BA611">
            <v>21000</v>
          </cell>
          <cell r="BB611">
            <v>21000</v>
          </cell>
          <cell r="BC611">
            <v>21000</v>
          </cell>
          <cell r="BD611">
            <v>21000</v>
          </cell>
          <cell r="BE611">
            <v>21000</v>
          </cell>
          <cell r="BF611">
            <v>21000</v>
          </cell>
          <cell r="BG611">
            <v>21000</v>
          </cell>
          <cell r="BH611">
            <v>21000</v>
          </cell>
          <cell r="BI611">
            <v>21000</v>
          </cell>
          <cell r="BJ611">
            <v>21000</v>
          </cell>
          <cell r="BK611">
            <v>50700</v>
          </cell>
        </row>
        <row r="612">
          <cell r="L612" t="str">
            <v>8111591.803907</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L613" t="str">
            <v>8111591.816001.MOTOR</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L614" t="str">
            <v>8111591.816001.OTHER</v>
          </cell>
          <cell r="M614">
            <v>0</v>
          </cell>
          <cell r="N614">
            <v>44448</v>
          </cell>
          <cell r="O614">
            <v>45528</v>
          </cell>
          <cell r="P614">
            <v>73826</v>
          </cell>
          <cell r="Q614">
            <v>138787.48000000001</v>
          </cell>
          <cell r="R614">
            <v>184222.07999999999</v>
          </cell>
          <cell r="S614">
            <v>193352.08</v>
          </cell>
          <cell r="T614">
            <v>193804.08</v>
          </cell>
          <cell r="U614">
            <v>194179.08</v>
          </cell>
          <cell r="V614">
            <v>198563.08</v>
          </cell>
          <cell r="W614">
            <v>198563.08</v>
          </cell>
          <cell r="X614">
            <v>204548.08</v>
          </cell>
          <cell r="Y614">
            <v>0</v>
          </cell>
          <cell r="Z614">
            <v>10100</v>
          </cell>
          <cell r="AA614">
            <v>11225</v>
          </cell>
          <cell r="AB614">
            <v>11225</v>
          </cell>
          <cell r="AC614">
            <v>12125</v>
          </cell>
          <cell r="AD614">
            <v>23565</v>
          </cell>
          <cell r="AE614">
            <v>44865</v>
          </cell>
          <cell r="AF614">
            <v>46320</v>
          </cell>
          <cell r="AG614">
            <v>55712</v>
          </cell>
          <cell r="AH614">
            <v>61112</v>
          </cell>
          <cell r="AI614">
            <v>63882</v>
          </cell>
          <cell r="AJ614">
            <v>65382</v>
          </cell>
          <cell r="AK614">
            <v>0</v>
          </cell>
          <cell r="AM614">
            <v>0</v>
          </cell>
          <cell r="AN614">
            <v>44448</v>
          </cell>
          <cell r="AO614">
            <v>1080</v>
          </cell>
          <cell r="AP614">
            <v>28298</v>
          </cell>
          <cell r="AQ614">
            <v>64961.48000000001</v>
          </cell>
          <cell r="AR614">
            <v>45434.599999999977</v>
          </cell>
          <cell r="AS614">
            <v>9130</v>
          </cell>
          <cell r="AT614">
            <v>452</v>
          </cell>
          <cell r="AU614">
            <v>375</v>
          </cell>
          <cell r="AV614">
            <v>4384</v>
          </cell>
          <cell r="AW614">
            <v>0</v>
          </cell>
          <cell r="AX614">
            <v>5985</v>
          </cell>
          <cell r="AY614">
            <v>0</v>
          </cell>
          <cell r="AZ614">
            <v>10100</v>
          </cell>
          <cell r="BA614">
            <v>1125</v>
          </cell>
          <cell r="BB614">
            <v>0</v>
          </cell>
          <cell r="BC614">
            <v>900</v>
          </cell>
          <cell r="BD614">
            <v>11440</v>
          </cell>
          <cell r="BE614">
            <v>21300</v>
          </cell>
          <cell r="BF614">
            <v>1455</v>
          </cell>
          <cell r="BG614">
            <v>9392</v>
          </cell>
          <cell r="BH614">
            <v>5400</v>
          </cell>
          <cell r="BI614">
            <v>2770</v>
          </cell>
          <cell r="BJ614">
            <v>1500</v>
          </cell>
          <cell r="BK614">
            <v>0</v>
          </cell>
        </row>
        <row r="615">
          <cell r="L615" t="str">
            <v>8111591.816014</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L616" t="str">
            <v>8111591.822602</v>
          </cell>
          <cell r="M616">
            <v>0</v>
          </cell>
          <cell r="N616">
            <v>908</v>
          </cell>
          <cell r="O616">
            <v>3958</v>
          </cell>
          <cell r="P616">
            <v>8875.5</v>
          </cell>
          <cell r="Q616">
            <v>9935.5</v>
          </cell>
          <cell r="R616">
            <v>31323.5</v>
          </cell>
          <cell r="S616">
            <v>31323.5</v>
          </cell>
          <cell r="T616">
            <v>70577.5</v>
          </cell>
          <cell r="U616">
            <v>155478.5</v>
          </cell>
          <cell r="V616">
            <v>200439.5</v>
          </cell>
          <cell r="W616">
            <v>203564.5</v>
          </cell>
          <cell r="X616">
            <v>231600.5</v>
          </cell>
          <cell r="Y616">
            <v>0</v>
          </cell>
          <cell r="Z616">
            <v>6100</v>
          </cell>
          <cell r="AA616">
            <v>15100</v>
          </cell>
          <cell r="AB616">
            <v>15100</v>
          </cell>
          <cell r="AC616">
            <v>40058</v>
          </cell>
          <cell r="AD616">
            <v>49778</v>
          </cell>
          <cell r="AE616">
            <v>91844</v>
          </cell>
          <cell r="AF616">
            <v>96474</v>
          </cell>
          <cell r="AG616">
            <v>104726</v>
          </cell>
          <cell r="AH616">
            <v>107126</v>
          </cell>
          <cell r="AI616">
            <v>107126</v>
          </cell>
          <cell r="AJ616">
            <v>110536</v>
          </cell>
          <cell r="AK616">
            <v>4000</v>
          </cell>
          <cell r="AM616">
            <v>0</v>
          </cell>
          <cell r="AN616">
            <v>908</v>
          </cell>
          <cell r="AO616">
            <v>3050</v>
          </cell>
          <cell r="AP616">
            <v>4917.5</v>
          </cell>
          <cell r="AQ616">
            <v>1060</v>
          </cell>
          <cell r="AR616">
            <v>21388</v>
          </cell>
          <cell r="AS616">
            <v>0</v>
          </cell>
          <cell r="AT616">
            <v>39254</v>
          </cell>
          <cell r="AU616">
            <v>84901</v>
          </cell>
          <cell r="AV616">
            <v>44961</v>
          </cell>
          <cell r="AW616">
            <v>3125</v>
          </cell>
          <cell r="AX616">
            <v>28036</v>
          </cell>
          <cell r="AY616">
            <v>0</v>
          </cell>
          <cell r="AZ616">
            <v>6100</v>
          </cell>
          <cell r="BA616">
            <v>9000</v>
          </cell>
          <cell r="BB616">
            <v>0</v>
          </cell>
          <cell r="BC616">
            <v>24958</v>
          </cell>
          <cell r="BD616">
            <v>9720</v>
          </cell>
          <cell r="BE616">
            <v>42066</v>
          </cell>
          <cell r="BF616">
            <v>4630</v>
          </cell>
          <cell r="BG616">
            <v>8252</v>
          </cell>
          <cell r="BH616">
            <v>2400</v>
          </cell>
          <cell r="BI616">
            <v>0</v>
          </cell>
          <cell r="BJ616">
            <v>3410</v>
          </cell>
          <cell r="BK616">
            <v>4000</v>
          </cell>
        </row>
        <row r="617">
          <cell r="L617" t="str">
            <v>8111591.826001</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L618" t="str">
            <v>8111591.820101</v>
          </cell>
          <cell r="M618">
            <v>442.49</v>
          </cell>
          <cell r="N618">
            <v>442.49</v>
          </cell>
          <cell r="O618">
            <v>442.49</v>
          </cell>
          <cell r="P618">
            <v>884.98</v>
          </cell>
          <cell r="Q618">
            <v>884.98</v>
          </cell>
          <cell r="R618">
            <v>1327.47</v>
          </cell>
          <cell r="S618">
            <v>884.97</v>
          </cell>
          <cell r="T618">
            <v>884.97</v>
          </cell>
          <cell r="U618">
            <v>884.97</v>
          </cell>
          <cell r="V618">
            <v>884.97</v>
          </cell>
          <cell r="W618">
            <v>884.97</v>
          </cell>
          <cell r="X618">
            <v>1315.79</v>
          </cell>
          <cell r="Y618">
            <v>0</v>
          </cell>
          <cell r="Z618">
            <v>884.97</v>
          </cell>
          <cell r="AA618">
            <v>1327.45</v>
          </cell>
          <cell r="AB618">
            <v>1327.45</v>
          </cell>
          <cell r="AC618">
            <v>1769.94</v>
          </cell>
          <cell r="AD618">
            <v>2212.41</v>
          </cell>
          <cell r="AE618">
            <v>3097.37</v>
          </cell>
          <cell r="AF618">
            <v>3097.37</v>
          </cell>
          <cell r="AG618">
            <v>3097.37</v>
          </cell>
          <cell r="AH618">
            <v>3097.37</v>
          </cell>
          <cell r="AI618">
            <v>4867.3100000000004</v>
          </cell>
          <cell r="AJ618">
            <v>5752.26</v>
          </cell>
          <cell r="AK618">
            <v>0</v>
          </cell>
          <cell r="AM618">
            <v>442.49</v>
          </cell>
          <cell r="AN618">
            <v>0</v>
          </cell>
          <cell r="AO618">
            <v>0</v>
          </cell>
          <cell r="AP618">
            <v>442.49</v>
          </cell>
          <cell r="AQ618">
            <v>0</v>
          </cell>
          <cell r="AR618">
            <v>442.49</v>
          </cell>
          <cell r="AS618">
            <v>-442.5</v>
          </cell>
          <cell r="AT618">
            <v>0</v>
          </cell>
          <cell r="AU618">
            <v>0</v>
          </cell>
          <cell r="AV618">
            <v>0</v>
          </cell>
          <cell r="AW618">
            <v>0</v>
          </cell>
          <cell r="AX618">
            <v>430.81999999999994</v>
          </cell>
          <cell r="AY618">
            <v>0</v>
          </cell>
          <cell r="AZ618">
            <v>884.97</v>
          </cell>
          <cell r="BA618">
            <v>442.48</v>
          </cell>
          <cell r="BB618">
            <v>0</v>
          </cell>
          <cell r="BC618">
            <v>442.49</v>
          </cell>
          <cell r="BD618">
            <v>442.4699999999998</v>
          </cell>
          <cell r="BE618">
            <v>884.96</v>
          </cell>
          <cell r="BF618">
            <v>0</v>
          </cell>
          <cell r="BG618">
            <v>0</v>
          </cell>
          <cell r="BH618">
            <v>0</v>
          </cell>
          <cell r="BI618">
            <v>1769.9400000000005</v>
          </cell>
          <cell r="BJ618">
            <v>884.94999999999982</v>
          </cell>
          <cell r="BK618">
            <v>0</v>
          </cell>
        </row>
        <row r="619">
          <cell r="L619" t="str">
            <v>8111591.822101</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L620" t="str">
            <v>8111591.801101.BP</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L621" t="str">
            <v>8111591.803906</v>
          </cell>
          <cell r="M621">
            <v>0</v>
          </cell>
          <cell r="N621">
            <v>0</v>
          </cell>
          <cell r="O621">
            <v>0</v>
          </cell>
          <cell r="P621">
            <v>4820</v>
          </cell>
          <cell r="Q621">
            <v>4820</v>
          </cell>
          <cell r="R621">
            <v>4820</v>
          </cell>
          <cell r="S621">
            <v>4820</v>
          </cell>
          <cell r="T621">
            <v>4820</v>
          </cell>
          <cell r="U621">
            <v>4820</v>
          </cell>
          <cell r="V621">
            <v>4820</v>
          </cell>
          <cell r="W621">
            <v>4820</v>
          </cell>
          <cell r="X621">
            <v>4820</v>
          </cell>
          <cell r="Y621">
            <v>0</v>
          </cell>
          <cell r="Z621">
            <v>0</v>
          </cell>
          <cell r="AA621">
            <v>373</v>
          </cell>
          <cell r="AB621">
            <v>3379</v>
          </cell>
          <cell r="AC621">
            <v>3379</v>
          </cell>
          <cell r="AD621">
            <v>674</v>
          </cell>
          <cell r="AE621">
            <v>674</v>
          </cell>
          <cell r="AF621">
            <v>674</v>
          </cell>
          <cell r="AG621">
            <v>674</v>
          </cell>
          <cell r="AH621">
            <v>674</v>
          </cell>
          <cell r="AI621">
            <v>674</v>
          </cell>
          <cell r="AJ621">
            <v>674</v>
          </cell>
          <cell r="AK621">
            <v>0</v>
          </cell>
          <cell r="AM621">
            <v>0</v>
          </cell>
          <cell r="AN621">
            <v>0</v>
          </cell>
          <cell r="AO621">
            <v>0</v>
          </cell>
          <cell r="AP621">
            <v>4820</v>
          </cell>
          <cell r="AQ621">
            <v>0</v>
          </cell>
          <cell r="AR621">
            <v>0</v>
          </cell>
          <cell r="AS621">
            <v>0</v>
          </cell>
          <cell r="AT621">
            <v>0</v>
          </cell>
          <cell r="AU621">
            <v>0</v>
          </cell>
          <cell r="AV621">
            <v>0</v>
          </cell>
          <cell r="AW621">
            <v>0</v>
          </cell>
          <cell r="AX621">
            <v>0</v>
          </cell>
          <cell r="AY621">
            <v>0</v>
          </cell>
          <cell r="AZ621">
            <v>0</v>
          </cell>
          <cell r="BA621">
            <v>373</v>
          </cell>
          <cell r="BB621">
            <v>3006</v>
          </cell>
          <cell r="BC621">
            <v>0</v>
          </cell>
          <cell r="BD621">
            <v>-2705</v>
          </cell>
          <cell r="BE621">
            <v>0</v>
          </cell>
          <cell r="BF621">
            <v>0</v>
          </cell>
          <cell r="BG621">
            <v>0</v>
          </cell>
          <cell r="BH621">
            <v>0</v>
          </cell>
          <cell r="BI621">
            <v>0</v>
          </cell>
          <cell r="BJ621">
            <v>0</v>
          </cell>
          <cell r="BK621">
            <v>0</v>
          </cell>
        </row>
        <row r="622">
          <cell r="L622" t="str">
            <v>8111591.805102</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L623" t="str">
            <v>8111591.822603</v>
          </cell>
          <cell r="M623">
            <v>0</v>
          </cell>
          <cell r="N623">
            <v>0</v>
          </cell>
          <cell r="O623">
            <v>862</v>
          </cell>
          <cell r="P623">
            <v>862</v>
          </cell>
          <cell r="Q623">
            <v>1229</v>
          </cell>
          <cell r="R623">
            <v>1820</v>
          </cell>
          <cell r="S623">
            <v>2233</v>
          </cell>
          <cell r="T623">
            <v>2233</v>
          </cell>
          <cell r="U623">
            <v>2843</v>
          </cell>
          <cell r="V623">
            <v>2843</v>
          </cell>
          <cell r="W623">
            <v>2843</v>
          </cell>
          <cell r="X623">
            <v>2843</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M623">
            <v>0</v>
          </cell>
          <cell r="AN623">
            <v>0</v>
          </cell>
          <cell r="AO623">
            <v>862</v>
          </cell>
          <cell r="AP623">
            <v>0</v>
          </cell>
          <cell r="AQ623">
            <v>367</v>
          </cell>
          <cell r="AR623">
            <v>591</v>
          </cell>
          <cell r="AS623">
            <v>413</v>
          </cell>
          <cell r="AT623">
            <v>0</v>
          </cell>
          <cell r="AU623">
            <v>610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L624" t="str">
            <v>8111591.805201</v>
          </cell>
          <cell r="M624">
            <v>0</v>
          </cell>
          <cell r="N624">
            <v>0</v>
          </cell>
          <cell r="O624">
            <v>0</v>
          </cell>
          <cell r="P624">
            <v>325</v>
          </cell>
          <cell r="Q624">
            <v>1305</v>
          </cell>
          <cell r="R624">
            <v>3255</v>
          </cell>
          <cell r="S624">
            <v>3255</v>
          </cell>
          <cell r="T624">
            <v>3975</v>
          </cell>
          <cell r="U624">
            <v>4475</v>
          </cell>
          <cell r="V624">
            <v>5675</v>
          </cell>
          <cell r="W624">
            <v>6250</v>
          </cell>
          <cell r="X624">
            <v>39250</v>
          </cell>
          <cell r="Y624">
            <v>0</v>
          </cell>
          <cell r="Z624">
            <v>0</v>
          </cell>
          <cell r="AA624">
            <v>0</v>
          </cell>
          <cell r="AB624">
            <v>0</v>
          </cell>
          <cell r="AC624">
            <v>0</v>
          </cell>
          <cell r="AD624">
            <v>0</v>
          </cell>
          <cell r="AE624">
            <v>0</v>
          </cell>
          <cell r="AF624">
            <v>0</v>
          </cell>
          <cell r="AG624">
            <v>0</v>
          </cell>
          <cell r="AH624">
            <v>0</v>
          </cell>
          <cell r="AI624">
            <v>0</v>
          </cell>
          <cell r="AJ624">
            <v>30</v>
          </cell>
          <cell r="AK624">
            <v>0</v>
          </cell>
          <cell r="AM624">
            <v>0</v>
          </cell>
          <cell r="AN624">
            <v>0</v>
          </cell>
          <cell r="AO624">
            <v>0</v>
          </cell>
          <cell r="AP624">
            <v>325</v>
          </cell>
          <cell r="AQ624">
            <v>980</v>
          </cell>
          <cell r="AR624">
            <v>1950</v>
          </cell>
          <cell r="AS624">
            <v>0</v>
          </cell>
          <cell r="AT624">
            <v>720</v>
          </cell>
          <cell r="AU624">
            <v>500</v>
          </cell>
          <cell r="AV624">
            <v>1200</v>
          </cell>
          <cell r="AW624">
            <v>575</v>
          </cell>
          <cell r="AX624">
            <v>33000</v>
          </cell>
          <cell r="AY624">
            <v>0</v>
          </cell>
          <cell r="AZ624">
            <v>0</v>
          </cell>
          <cell r="BA624">
            <v>0</v>
          </cell>
          <cell r="BB624">
            <v>0</v>
          </cell>
          <cell r="BC624">
            <v>0</v>
          </cell>
          <cell r="BD624">
            <v>0</v>
          </cell>
          <cell r="BE624">
            <v>0</v>
          </cell>
          <cell r="BF624">
            <v>0</v>
          </cell>
          <cell r="BG624">
            <v>0</v>
          </cell>
          <cell r="BH624">
            <v>0</v>
          </cell>
          <cell r="BI624">
            <v>0</v>
          </cell>
          <cell r="BJ624">
            <v>30</v>
          </cell>
          <cell r="BK624">
            <v>0</v>
          </cell>
        </row>
        <row r="625">
          <cell r="L625" t="str">
            <v>8111591.809902</v>
          </cell>
          <cell r="M625">
            <v>0</v>
          </cell>
          <cell r="N625">
            <v>0</v>
          </cell>
          <cell r="O625">
            <v>0</v>
          </cell>
          <cell r="P625">
            <v>6660</v>
          </cell>
          <cell r="Q625">
            <v>6860</v>
          </cell>
          <cell r="R625">
            <v>14360</v>
          </cell>
          <cell r="S625">
            <v>14360</v>
          </cell>
          <cell r="T625">
            <v>27185</v>
          </cell>
          <cell r="U625">
            <v>27185</v>
          </cell>
          <cell r="V625">
            <v>27185</v>
          </cell>
          <cell r="W625">
            <v>27185</v>
          </cell>
          <cell r="X625">
            <v>27185</v>
          </cell>
          <cell r="Y625">
            <v>0</v>
          </cell>
          <cell r="Z625">
            <v>5825</v>
          </cell>
          <cell r="AA625">
            <v>5825</v>
          </cell>
          <cell r="AB625">
            <v>5825</v>
          </cell>
          <cell r="AC625">
            <v>5825</v>
          </cell>
          <cell r="AD625">
            <v>12950</v>
          </cell>
          <cell r="AE625">
            <v>12950</v>
          </cell>
          <cell r="AF625">
            <v>12950</v>
          </cell>
          <cell r="AG625">
            <v>25550</v>
          </cell>
          <cell r="AH625">
            <v>26900</v>
          </cell>
          <cell r="AI625">
            <v>26900</v>
          </cell>
          <cell r="AJ625">
            <v>26900</v>
          </cell>
          <cell r="AK625">
            <v>0</v>
          </cell>
          <cell r="AM625">
            <v>0</v>
          </cell>
          <cell r="AN625">
            <v>0</v>
          </cell>
          <cell r="AO625">
            <v>0</v>
          </cell>
          <cell r="AP625">
            <v>6660</v>
          </cell>
          <cell r="AQ625">
            <v>200</v>
          </cell>
          <cell r="AR625">
            <v>7500</v>
          </cell>
          <cell r="AS625">
            <v>0</v>
          </cell>
          <cell r="AT625">
            <v>12825</v>
          </cell>
          <cell r="AU625">
            <v>0</v>
          </cell>
          <cell r="AV625">
            <v>0</v>
          </cell>
          <cell r="AW625">
            <v>0</v>
          </cell>
          <cell r="AX625">
            <v>0</v>
          </cell>
          <cell r="AY625">
            <v>0</v>
          </cell>
          <cell r="AZ625">
            <v>5825</v>
          </cell>
          <cell r="BA625">
            <v>0</v>
          </cell>
          <cell r="BB625">
            <v>0</v>
          </cell>
          <cell r="BC625">
            <v>0</v>
          </cell>
          <cell r="BD625">
            <v>7125</v>
          </cell>
          <cell r="BE625">
            <v>0</v>
          </cell>
          <cell r="BF625">
            <v>0</v>
          </cell>
          <cell r="BG625">
            <v>12600</v>
          </cell>
          <cell r="BH625">
            <v>1350</v>
          </cell>
          <cell r="BI625">
            <v>0</v>
          </cell>
          <cell r="BJ625">
            <v>0</v>
          </cell>
          <cell r="BK625">
            <v>0</v>
          </cell>
        </row>
        <row r="626">
          <cell r="L626" t="str">
            <v>8111591.814601</v>
          </cell>
          <cell r="M626">
            <v>0</v>
          </cell>
          <cell r="N626">
            <v>0</v>
          </cell>
          <cell r="O626">
            <v>300</v>
          </cell>
          <cell r="P626">
            <v>300</v>
          </cell>
          <cell r="Q626">
            <v>920</v>
          </cell>
          <cell r="R626">
            <v>2140</v>
          </cell>
          <cell r="S626">
            <v>4595</v>
          </cell>
          <cell r="T626">
            <v>4595</v>
          </cell>
          <cell r="U626">
            <v>5495</v>
          </cell>
          <cell r="V626">
            <v>5495</v>
          </cell>
          <cell r="W626">
            <v>5495</v>
          </cell>
          <cell r="X626">
            <v>5495</v>
          </cell>
          <cell r="Y626">
            <v>0</v>
          </cell>
          <cell r="Z626">
            <v>415</v>
          </cell>
          <cell r="AA626">
            <v>77892</v>
          </cell>
          <cell r="AB626">
            <v>77892</v>
          </cell>
          <cell r="AC626">
            <v>77892</v>
          </cell>
          <cell r="AD626">
            <v>79242</v>
          </cell>
          <cell r="AE626">
            <v>79242</v>
          </cell>
          <cell r="AF626">
            <v>118554</v>
          </cell>
          <cell r="AG626">
            <v>118554</v>
          </cell>
          <cell r="AH626">
            <v>118554</v>
          </cell>
          <cell r="AI626">
            <v>118554</v>
          </cell>
          <cell r="AJ626">
            <v>118554</v>
          </cell>
          <cell r="AK626">
            <v>0</v>
          </cell>
          <cell r="AM626">
            <v>0</v>
          </cell>
          <cell r="AN626">
            <v>0</v>
          </cell>
          <cell r="AO626">
            <v>300</v>
          </cell>
          <cell r="AP626">
            <v>0</v>
          </cell>
          <cell r="AQ626">
            <v>620</v>
          </cell>
          <cell r="AR626">
            <v>1220</v>
          </cell>
          <cell r="AS626">
            <v>2455</v>
          </cell>
          <cell r="AT626">
            <v>0</v>
          </cell>
          <cell r="AU626">
            <v>900</v>
          </cell>
          <cell r="AV626">
            <v>0</v>
          </cell>
          <cell r="AW626">
            <v>0</v>
          </cell>
          <cell r="AX626">
            <v>0</v>
          </cell>
          <cell r="AY626">
            <v>0</v>
          </cell>
          <cell r="AZ626">
            <v>415</v>
          </cell>
          <cell r="BA626">
            <v>77477</v>
          </cell>
          <cell r="BB626">
            <v>0</v>
          </cell>
          <cell r="BC626">
            <v>0</v>
          </cell>
          <cell r="BD626">
            <v>1350</v>
          </cell>
          <cell r="BE626">
            <v>0</v>
          </cell>
          <cell r="BF626">
            <v>39312</v>
          </cell>
          <cell r="BG626">
            <v>0</v>
          </cell>
          <cell r="BH626">
            <v>0</v>
          </cell>
          <cell r="BI626">
            <v>0</v>
          </cell>
          <cell r="BJ626">
            <v>0</v>
          </cell>
          <cell r="BK626">
            <v>0</v>
          </cell>
        </row>
        <row r="627">
          <cell r="L627" t="str">
            <v>8111591.804201</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L628" t="str">
            <v>8111211.801101.BASIC</v>
          </cell>
          <cell r="M628">
            <v>28062</v>
          </cell>
          <cell r="N628">
            <v>181046</v>
          </cell>
          <cell r="O628">
            <v>270293</v>
          </cell>
          <cell r="P628">
            <v>270293</v>
          </cell>
          <cell r="Q628">
            <v>270293</v>
          </cell>
          <cell r="R628">
            <v>267741</v>
          </cell>
          <cell r="S628">
            <v>267741</v>
          </cell>
          <cell r="T628">
            <v>267741</v>
          </cell>
          <cell r="U628">
            <v>267741</v>
          </cell>
          <cell r="V628">
            <v>267741</v>
          </cell>
          <cell r="W628">
            <v>267741</v>
          </cell>
          <cell r="X628">
            <v>267741</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M628">
            <v>28062</v>
          </cell>
          <cell r="AN628">
            <v>152984</v>
          </cell>
          <cell r="AO628">
            <v>89247</v>
          </cell>
          <cell r="AP628">
            <v>0</v>
          </cell>
          <cell r="AQ628">
            <v>0</v>
          </cell>
          <cell r="AR628">
            <v>-2552</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L629" t="str">
            <v>8111211.801101.BP</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L630" t="str">
            <v>8111211.801101.DA</v>
          </cell>
          <cell r="M630">
            <v>3550</v>
          </cell>
          <cell r="N630">
            <v>30100</v>
          </cell>
          <cell r="O630">
            <v>40750</v>
          </cell>
          <cell r="P630">
            <v>40750</v>
          </cell>
          <cell r="Q630">
            <v>40750</v>
          </cell>
          <cell r="R630">
            <v>40750</v>
          </cell>
          <cell r="S630">
            <v>40750</v>
          </cell>
          <cell r="T630">
            <v>40750</v>
          </cell>
          <cell r="U630">
            <v>40750</v>
          </cell>
          <cell r="V630">
            <v>40750</v>
          </cell>
          <cell r="W630">
            <v>40750</v>
          </cell>
          <cell r="X630">
            <v>40750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M630">
            <v>3550</v>
          </cell>
          <cell r="AN630">
            <v>26550</v>
          </cell>
          <cell r="AO630">
            <v>10650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L631" t="str">
            <v>8111211.801101.DASE</v>
          </cell>
          <cell r="M631">
            <v>10772</v>
          </cell>
          <cell r="N631">
            <v>21544</v>
          </cell>
          <cell r="O631">
            <v>32316</v>
          </cell>
          <cell r="P631">
            <v>43088</v>
          </cell>
          <cell r="Q631">
            <v>53860</v>
          </cell>
          <cell r="R631">
            <v>65656</v>
          </cell>
          <cell r="S631">
            <v>77452</v>
          </cell>
          <cell r="T631">
            <v>89248</v>
          </cell>
          <cell r="U631">
            <v>89247</v>
          </cell>
          <cell r="V631">
            <v>89247</v>
          </cell>
          <cell r="W631">
            <v>89247</v>
          </cell>
          <cell r="X631">
            <v>89247</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M631">
            <v>10772</v>
          </cell>
          <cell r="AN631">
            <v>10772</v>
          </cell>
          <cell r="AO631">
            <v>10772</v>
          </cell>
          <cell r="AP631">
            <v>10772</v>
          </cell>
          <cell r="AQ631">
            <v>10772</v>
          </cell>
          <cell r="AR631">
            <v>11796</v>
          </cell>
          <cell r="AS631">
            <v>11796</v>
          </cell>
          <cell r="AT631">
            <v>11796</v>
          </cell>
          <cell r="AU631">
            <v>-1</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L632" t="str">
            <v>8111211.801101.HOUSE</v>
          </cell>
          <cell r="M632">
            <v>1250</v>
          </cell>
          <cell r="N632">
            <v>7500</v>
          </cell>
          <cell r="O632">
            <v>11250</v>
          </cell>
          <cell r="P632">
            <v>11250</v>
          </cell>
          <cell r="Q632">
            <v>11250</v>
          </cell>
          <cell r="R632">
            <v>11250</v>
          </cell>
          <cell r="S632">
            <v>11250</v>
          </cell>
          <cell r="T632">
            <v>11250</v>
          </cell>
          <cell r="U632">
            <v>11250</v>
          </cell>
          <cell r="V632">
            <v>11250</v>
          </cell>
          <cell r="W632">
            <v>11250</v>
          </cell>
          <cell r="X632">
            <v>11250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M632">
            <v>1250</v>
          </cell>
          <cell r="AN632">
            <v>6250</v>
          </cell>
          <cell r="AO632">
            <v>3750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L633" t="str">
            <v>8111211.801101.LAUN</v>
          </cell>
          <cell r="M633">
            <v>100</v>
          </cell>
          <cell r="N633">
            <v>600</v>
          </cell>
          <cell r="O633">
            <v>900</v>
          </cell>
          <cell r="P633">
            <v>900</v>
          </cell>
          <cell r="Q633">
            <v>900</v>
          </cell>
          <cell r="R633">
            <v>900</v>
          </cell>
          <cell r="S633">
            <v>900</v>
          </cell>
          <cell r="T633">
            <v>900</v>
          </cell>
          <cell r="U633">
            <v>900</v>
          </cell>
          <cell r="V633">
            <v>900</v>
          </cell>
          <cell r="W633">
            <v>900</v>
          </cell>
          <cell r="X633">
            <v>900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M633">
            <v>100</v>
          </cell>
          <cell r="AN633">
            <v>500</v>
          </cell>
          <cell r="AO633">
            <v>300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L634" t="str">
            <v>8111211.801101.LEAV</v>
          </cell>
          <cell r="M634">
            <v>2982</v>
          </cell>
          <cell r="N634">
            <v>5964</v>
          </cell>
          <cell r="O634">
            <v>8946</v>
          </cell>
          <cell r="P634">
            <v>11928</v>
          </cell>
          <cell r="Q634">
            <v>14910</v>
          </cell>
          <cell r="R634">
            <v>17892</v>
          </cell>
          <cell r="S634">
            <v>20874</v>
          </cell>
          <cell r="T634">
            <v>23856</v>
          </cell>
          <cell r="U634">
            <v>26838</v>
          </cell>
          <cell r="V634">
            <v>29820</v>
          </cell>
          <cell r="W634">
            <v>32802</v>
          </cell>
          <cell r="X634">
            <v>88830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M634">
            <v>2982</v>
          </cell>
          <cell r="AN634">
            <v>2982</v>
          </cell>
          <cell r="AO634">
            <v>2982</v>
          </cell>
          <cell r="AP634">
            <v>2982</v>
          </cell>
          <cell r="AQ634">
            <v>2982</v>
          </cell>
          <cell r="AR634">
            <v>2982</v>
          </cell>
          <cell r="AS634">
            <v>2982</v>
          </cell>
          <cell r="AT634">
            <v>2982</v>
          </cell>
          <cell r="AU634">
            <v>2982</v>
          </cell>
          <cell r="AV634">
            <v>2982</v>
          </cell>
          <cell r="AW634">
            <v>2982</v>
          </cell>
          <cell r="AX634">
            <v>56028</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L635" t="str">
            <v>8111211.801101.OT</v>
          </cell>
          <cell r="M635">
            <v>4796</v>
          </cell>
          <cell r="N635">
            <v>9592</v>
          </cell>
          <cell r="O635">
            <v>14388</v>
          </cell>
          <cell r="P635">
            <v>35373</v>
          </cell>
          <cell r="Q635">
            <v>60244</v>
          </cell>
          <cell r="R635">
            <v>70505</v>
          </cell>
          <cell r="S635">
            <v>90576</v>
          </cell>
          <cell r="T635">
            <v>98130</v>
          </cell>
          <cell r="U635">
            <v>129170</v>
          </cell>
          <cell r="V635">
            <v>181508</v>
          </cell>
          <cell r="W635">
            <v>217383</v>
          </cell>
          <cell r="X635">
            <v>231945</v>
          </cell>
          <cell r="Y635">
            <v>4400</v>
          </cell>
          <cell r="Z635">
            <v>8800</v>
          </cell>
          <cell r="AA635">
            <v>14397</v>
          </cell>
          <cell r="AB635">
            <v>34834</v>
          </cell>
          <cell r="AC635">
            <v>89050</v>
          </cell>
          <cell r="AD635">
            <v>136988</v>
          </cell>
          <cell r="AE635">
            <v>541454</v>
          </cell>
          <cell r="AF635">
            <v>554814</v>
          </cell>
          <cell r="AG635">
            <v>601305</v>
          </cell>
          <cell r="AH635">
            <v>656760</v>
          </cell>
          <cell r="AI635">
            <v>692737</v>
          </cell>
          <cell r="AJ635">
            <v>695623</v>
          </cell>
          <cell r="AK635">
            <v>1850</v>
          </cell>
          <cell r="AM635">
            <v>4796</v>
          </cell>
          <cell r="AN635">
            <v>4796</v>
          </cell>
          <cell r="AO635">
            <v>4796</v>
          </cell>
          <cell r="AP635">
            <v>20985</v>
          </cell>
          <cell r="AQ635">
            <v>24871</v>
          </cell>
          <cell r="AR635">
            <v>10261</v>
          </cell>
          <cell r="AS635">
            <v>20071</v>
          </cell>
          <cell r="AT635">
            <v>7554</v>
          </cell>
          <cell r="AU635">
            <v>31040</v>
          </cell>
          <cell r="AV635">
            <v>52338</v>
          </cell>
          <cell r="AW635">
            <v>35875</v>
          </cell>
          <cell r="AX635">
            <v>14562</v>
          </cell>
          <cell r="AY635">
            <v>4400</v>
          </cell>
          <cell r="AZ635">
            <v>4400</v>
          </cell>
          <cell r="BA635">
            <v>5597</v>
          </cell>
          <cell r="BB635">
            <v>20437</v>
          </cell>
          <cell r="BC635">
            <v>54216</v>
          </cell>
          <cell r="BD635">
            <v>47938</v>
          </cell>
          <cell r="BE635">
            <v>404466</v>
          </cell>
          <cell r="BF635">
            <v>13360</v>
          </cell>
          <cell r="BG635">
            <v>46491</v>
          </cell>
          <cell r="BH635">
            <v>55455</v>
          </cell>
          <cell r="BI635">
            <v>35977</v>
          </cell>
          <cell r="BJ635">
            <v>2886</v>
          </cell>
          <cell r="BK635">
            <v>1850</v>
          </cell>
        </row>
        <row r="636">
          <cell r="L636" t="str">
            <v>8111211.801101.OTH</v>
          </cell>
          <cell r="M636">
            <v>454</v>
          </cell>
          <cell r="N636">
            <v>2724</v>
          </cell>
          <cell r="O636">
            <v>4086</v>
          </cell>
          <cell r="P636">
            <v>4086</v>
          </cell>
          <cell r="Q636">
            <v>4086</v>
          </cell>
          <cell r="R636">
            <v>4086</v>
          </cell>
          <cell r="S636">
            <v>4086</v>
          </cell>
          <cell r="T636">
            <v>4086</v>
          </cell>
          <cell r="U636">
            <v>4086</v>
          </cell>
          <cell r="V636">
            <v>4086</v>
          </cell>
          <cell r="W636">
            <v>4086</v>
          </cell>
          <cell r="X636">
            <v>4086</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M636">
            <v>454</v>
          </cell>
          <cell r="AN636">
            <v>2270</v>
          </cell>
          <cell r="AO636">
            <v>1362</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row>
        <row r="637">
          <cell r="L637" t="str">
            <v>8111211.801101.PF</v>
          </cell>
          <cell r="M637">
            <v>2551</v>
          </cell>
          <cell r="N637">
            <v>17852</v>
          </cell>
          <cell r="O637">
            <v>26778</v>
          </cell>
          <cell r="P637">
            <v>26778</v>
          </cell>
          <cell r="Q637">
            <v>26778</v>
          </cell>
          <cell r="R637">
            <v>26778</v>
          </cell>
          <cell r="S637">
            <v>26778</v>
          </cell>
          <cell r="T637">
            <v>26778</v>
          </cell>
          <cell r="U637">
            <v>26778</v>
          </cell>
          <cell r="V637">
            <v>26778</v>
          </cell>
          <cell r="W637">
            <v>26778</v>
          </cell>
          <cell r="X637">
            <v>26778</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M637">
            <v>2551</v>
          </cell>
          <cell r="AN637">
            <v>15301</v>
          </cell>
          <cell r="AO637">
            <v>8926</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row>
        <row r="638">
          <cell r="L638" t="str">
            <v>8111211.801101.TEA</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L639" t="str">
            <v>8111211.801101.WAGE</v>
          </cell>
          <cell r="M639">
            <v>40000</v>
          </cell>
          <cell r="N639">
            <v>93374</v>
          </cell>
          <cell r="O639">
            <v>423013</v>
          </cell>
          <cell r="P639">
            <v>1072819</v>
          </cell>
          <cell r="Q639">
            <v>1824893.99</v>
          </cell>
          <cell r="R639">
            <v>2581140.59</v>
          </cell>
          <cell r="S639">
            <v>3307570.59</v>
          </cell>
          <cell r="T639">
            <v>3887136.09</v>
          </cell>
          <cell r="U639">
            <v>5507860.0899999999</v>
          </cell>
          <cell r="V639">
            <v>6426737.0899999999</v>
          </cell>
          <cell r="W639">
            <v>6744295.0899999999</v>
          </cell>
          <cell r="X639">
            <v>6997655.5899999999</v>
          </cell>
          <cell r="Y639">
            <v>276914</v>
          </cell>
          <cell r="Z639">
            <v>796830.5</v>
          </cell>
          <cell r="AA639">
            <v>1883938.5</v>
          </cell>
          <cell r="AB639">
            <v>3172128.5</v>
          </cell>
          <cell r="AC639">
            <v>4831362.5</v>
          </cell>
          <cell r="AD639">
            <v>6797837.5</v>
          </cell>
          <cell r="AE639">
            <v>7972511.4000000004</v>
          </cell>
          <cell r="AF639">
            <v>8994253.0500000007</v>
          </cell>
          <cell r="AG639">
            <v>10760678.050000001</v>
          </cell>
          <cell r="AH639">
            <v>12891052.050000001</v>
          </cell>
          <cell r="AI639">
            <v>12776902.050000001</v>
          </cell>
          <cell r="AJ639">
            <v>12748209.34</v>
          </cell>
          <cell r="AK639">
            <v>700944.04</v>
          </cell>
          <cell r="AM639">
            <v>40000</v>
          </cell>
          <cell r="AN639">
            <v>53374</v>
          </cell>
          <cell r="AO639">
            <v>329639</v>
          </cell>
          <cell r="AP639">
            <v>649806</v>
          </cell>
          <cell r="AQ639">
            <v>752074.99</v>
          </cell>
          <cell r="AR639">
            <v>756246.59999999986</v>
          </cell>
          <cell r="AS639">
            <v>726430</v>
          </cell>
          <cell r="AT639">
            <v>579565.5</v>
          </cell>
          <cell r="AU639">
            <v>1620724</v>
          </cell>
          <cell r="AV639">
            <v>918877</v>
          </cell>
          <cell r="AW639">
            <v>317558</v>
          </cell>
          <cell r="AX639">
            <v>253360.5</v>
          </cell>
          <cell r="AY639">
            <v>276914</v>
          </cell>
          <cell r="AZ639">
            <v>519916.5</v>
          </cell>
          <cell r="BA639">
            <v>1087108</v>
          </cell>
          <cell r="BB639">
            <v>1288190</v>
          </cell>
          <cell r="BC639">
            <v>1659234</v>
          </cell>
          <cell r="BD639">
            <v>1966475</v>
          </cell>
          <cell r="BE639">
            <v>1174673.9000000004</v>
          </cell>
          <cell r="BF639">
            <v>1021741.6500000004</v>
          </cell>
          <cell r="BG639">
            <v>1766425</v>
          </cell>
          <cell r="BH639">
            <v>2130374</v>
          </cell>
          <cell r="BI639">
            <v>-114150</v>
          </cell>
          <cell r="BJ639">
            <v>-28692.710000000894</v>
          </cell>
          <cell r="BK639">
            <v>700944.04</v>
          </cell>
        </row>
        <row r="640">
          <cell r="L640" t="str">
            <v>8111211.801101.SHIFT</v>
          </cell>
          <cell r="M640">
            <v>0</v>
          </cell>
          <cell r="N640">
            <v>1170</v>
          </cell>
          <cell r="O640">
            <v>1530</v>
          </cell>
          <cell r="P640">
            <v>4060</v>
          </cell>
          <cell r="Q640">
            <v>7020</v>
          </cell>
          <cell r="R640">
            <v>9450</v>
          </cell>
          <cell r="S640">
            <v>13280</v>
          </cell>
          <cell r="T640">
            <v>14230</v>
          </cell>
          <cell r="U640">
            <v>16800</v>
          </cell>
          <cell r="V640">
            <v>20540</v>
          </cell>
          <cell r="W640">
            <v>23295</v>
          </cell>
          <cell r="X640">
            <v>26960</v>
          </cell>
          <cell r="Y640">
            <v>0</v>
          </cell>
          <cell r="Z640">
            <v>480</v>
          </cell>
          <cell r="AA640">
            <v>2160</v>
          </cell>
          <cell r="AB640">
            <v>4500</v>
          </cell>
          <cell r="AC640">
            <v>8380</v>
          </cell>
          <cell r="AD640">
            <v>13165</v>
          </cell>
          <cell r="AE640">
            <v>21265</v>
          </cell>
          <cell r="AF640">
            <v>23130</v>
          </cell>
          <cell r="AG640">
            <v>26730</v>
          </cell>
          <cell r="AH640">
            <v>32015</v>
          </cell>
          <cell r="AI640">
            <v>35405</v>
          </cell>
          <cell r="AJ640">
            <v>37355</v>
          </cell>
          <cell r="AK640">
            <v>3000</v>
          </cell>
          <cell r="AM640">
            <v>0</v>
          </cell>
          <cell r="AN640">
            <v>1170</v>
          </cell>
          <cell r="AO640">
            <v>360</v>
          </cell>
          <cell r="AP640">
            <v>2530</v>
          </cell>
          <cell r="AQ640">
            <v>2960</v>
          </cell>
          <cell r="AR640">
            <v>2430</v>
          </cell>
          <cell r="AS640">
            <v>3830</v>
          </cell>
          <cell r="AT640">
            <v>950</v>
          </cell>
          <cell r="AU640">
            <v>2570</v>
          </cell>
          <cell r="AV640">
            <v>3740</v>
          </cell>
          <cell r="AW640">
            <v>2755</v>
          </cell>
          <cell r="AX640">
            <v>3665</v>
          </cell>
          <cell r="AY640">
            <v>0</v>
          </cell>
          <cell r="AZ640">
            <v>480</v>
          </cell>
          <cell r="BA640">
            <v>1680</v>
          </cell>
          <cell r="BB640">
            <v>2340</v>
          </cell>
          <cell r="BC640">
            <v>3880</v>
          </cell>
          <cell r="BD640">
            <v>4785</v>
          </cell>
          <cell r="BE640">
            <v>8100</v>
          </cell>
          <cell r="BF640">
            <v>1865</v>
          </cell>
          <cell r="BG640">
            <v>3600</v>
          </cell>
          <cell r="BH640">
            <v>5285</v>
          </cell>
          <cell r="BI640">
            <v>3390</v>
          </cell>
          <cell r="BJ640">
            <v>1950</v>
          </cell>
          <cell r="BK640">
            <v>3000</v>
          </cell>
        </row>
        <row r="641">
          <cell r="L641" t="str">
            <v>8111211.801102.BASIC</v>
          </cell>
          <cell r="M641">
            <v>390816</v>
          </cell>
          <cell r="N641">
            <v>782229</v>
          </cell>
          <cell r="O641">
            <v>1332042</v>
          </cell>
          <cell r="P641">
            <v>1748988</v>
          </cell>
          <cell r="Q641">
            <v>2186401</v>
          </cell>
          <cell r="R641">
            <v>2587879</v>
          </cell>
          <cell r="S641">
            <v>3019312</v>
          </cell>
          <cell r="T641">
            <v>3494215</v>
          </cell>
          <cell r="U641">
            <v>4022133</v>
          </cell>
          <cell r="V641">
            <v>4474766</v>
          </cell>
          <cell r="W641">
            <v>4922145</v>
          </cell>
          <cell r="X641">
            <v>5372207</v>
          </cell>
          <cell r="Y641">
            <v>464328</v>
          </cell>
          <cell r="Z641">
            <v>903235</v>
          </cell>
          <cell r="AA641">
            <v>1343853</v>
          </cell>
          <cell r="AB641">
            <v>1782794</v>
          </cell>
          <cell r="AC641">
            <v>2308648</v>
          </cell>
          <cell r="AD641">
            <v>2773126</v>
          </cell>
          <cell r="AE641">
            <v>3251949</v>
          </cell>
          <cell r="AF641">
            <v>3780397</v>
          </cell>
          <cell r="AG641">
            <v>4262229</v>
          </cell>
          <cell r="AH641">
            <v>4743833</v>
          </cell>
          <cell r="AI641">
            <v>5217941</v>
          </cell>
          <cell r="AJ641">
            <v>5693433</v>
          </cell>
          <cell r="AK641">
            <v>543263</v>
          </cell>
          <cell r="AM641">
            <v>390816</v>
          </cell>
          <cell r="AN641">
            <v>391413</v>
          </cell>
          <cell r="AO641">
            <v>549813</v>
          </cell>
          <cell r="AP641">
            <v>416946</v>
          </cell>
          <cell r="AQ641">
            <v>437413</v>
          </cell>
          <cell r="AR641">
            <v>401478</v>
          </cell>
          <cell r="AS641">
            <v>431433</v>
          </cell>
          <cell r="AT641">
            <v>474903</v>
          </cell>
          <cell r="AU641">
            <v>527918</v>
          </cell>
          <cell r="AV641">
            <v>452633</v>
          </cell>
          <cell r="AW641">
            <v>447379</v>
          </cell>
          <cell r="AX641">
            <v>450062</v>
          </cell>
          <cell r="AY641">
            <v>464328</v>
          </cell>
          <cell r="AZ641">
            <v>438907</v>
          </cell>
          <cell r="BA641">
            <v>440618</v>
          </cell>
          <cell r="BB641">
            <v>438941</v>
          </cell>
          <cell r="BC641">
            <v>525854</v>
          </cell>
          <cell r="BD641">
            <v>464478</v>
          </cell>
          <cell r="BE641">
            <v>478823</v>
          </cell>
          <cell r="BF641">
            <v>528448</v>
          </cell>
          <cell r="BG641">
            <v>481832</v>
          </cell>
          <cell r="BH641">
            <v>481604</v>
          </cell>
          <cell r="BI641">
            <v>474108</v>
          </cell>
          <cell r="BJ641">
            <v>475492</v>
          </cell>
          <cell r="BK641">
            <v>543263</v>
          </cell>
        </row>
        <row r="642">
          <cell r="L642" t="str">
            <v>8111211.801102.DA</v>
          </cell>
          <cell r="M642">
            <v>81650</v>
          </cell>
          <cell r="N642">
            <v>163300</v>
          </cell>
          <cell r="O642">
            <v>244950</v>
          </cell>
          <cell r="P642">
            <v>326600</v>
          </cell>
          <cell r="Q642">
            <v>408250</v>
          </cell>
          <cell r="R642">
            <v>489900</v>
          </cell>
          <cell r="S642">
            <v>571550</v>
          </cell>
          <cell r="T642">
            <v>653200</v>
          </cell>
          <cell r="U642">
            <v>734850</v>
          </cell>
          <cell r="V642">
            <v>816500</v>
          </cell>
          <cell r="W642">
            <v>898150</v>
          </cell>
          <cell r="X642">
            <v>979800</v>
          </cell>
          <cell r="Y642">
            <v>81058</v>
          </cell>
          <cell r="Z642">
            <v>159158</v>
          </cell>
          <cell r="AA642">
            <v>237258</v>
          </cell>
          <cell r="AB642">
            <v>329558</v>
          </cell>
          <cell r="AC642">
            <v>411208</v>
          </cell>
          <cell r="AD642">
            <v>492858</v>
          </cell>
          <cell r="AE642">
            <v>572615</v>
          </cell>
          <cell r="AF642">
            <v>654265</v>
          </cell>
          <cell r="AG642">
            <v>735915</v>
          </cell>
          <cell r="AH642">
            <v>817565</v>
          </cell>
          <cell r="AI642">
            <v>895783</v>
          </cell>
          <cell r="AJ642">
            <v>973883</v>
          </cell>
          <cell r="AK642">
            <v>78100</v>
          </cell>
          <cell r="AM642">
            <v>81650</v>
          </cell>
          <cell r="AN642">
            <v>81650</v>
          </cell>
          <cell r="AO642">
            <v>81650</v>
          </cell>
          <cell r="AP642">
            <v>81650</v>
          </cell>
          <cell r="AQ642">
            <v>81650</v>
          </cell>
          <cell r="AR642">
            <v>81650</v>
          </cell>
          <cell r="AS642">
            <v>81650</v>
          </cell>
          <cell r="AT642">
            <v>81650</v>
          </cell>
          <cell r="AU642">
            <v>81650</v>
          </cell>
          <cell r="AV642">
            <v>81650</v>
          </cell>
          <cell r="AW642">
            <v>81650</v>
          </cell>
          <cell r="AX642">
            <v>81650</v>
          </cell>
          <cell r="AY642">
            <v>81058</v>
          </cell>
          <cell r="AZ642">
            <v>78100</v>
          </cell>
          <cell r="BA642">
            <v>78100</v>
          </cell>
          <cell r="BB642">
            <v>92300</v>
          </cell>
          <cell r="BC642">
            <v>81650</v>
          </cell>
          <cell r="BD642">
            <v>81650</v>
          </cell>
          <cell r="BE642">
            <v>79757</v>
          </cell>
          <cell r="BF642">
            <v>81650</v>
          </cell>
          <cell r="BG642">
            <v>81650</v>
          </cell>
          <cell r="BH642">
            <v>81650</v>
          </cell>
          <cell r="BI642">
            <v>78218</v>
          </cell>
          <cell r="BJ642">
            <v>78100</v>
          </cell>
          <cell r="BK642">
            <v>78100</v>
          </cell>
        </row>
        <row r="643">
          <cell r="L643" t="str">
            <v>8111211.801102.DASE</v>
          </cell>
          <cell r="M643">
            <v>50158</v>
          </cell>
          <cell r="N643">
            <v>100316</v>
          </cell>
          <cell r="O643">
            <v>150474</v>
          </cell>
          <cell r="P643">
            <v>200632</v>
          </cell>
          <cell r="Q643">
            <v>250790</v>
          </cell>
          <cell r="R643">
            <v>314857</v>
          </cell>
          <cell r="S643">
            <v>378924</v>
          </cell>
          <cell r="T643">
            <v>459791</v>
          </cell>
          <cell r="U643">
            <v>447533</v>
          </cell>
          <cell r="V643">
            <v>447533</v>
          </cell>
          <cell r="W643">
            <v>447533</v>
          </cell>
          <cell r="X643">
            <v>447533</v>
          </cell>
          <cell r="Y643">
            <v>63859</v>
          </cell>
          <cell r="Z643">
            <v>127718</v>
          </cell>
          <cell r="AA643">
            <v>191577</v>
          </cell>
          <cell r="AB643">
            <v>255436</v>
          </cell>
          <cell r="AC643">
            <v>319295</v>
          </cell>
          <cell r="AD643">
            <v>359736</v>
          </cell>
          <cell r="AE643">
            <v>400177</v>
          </cell>
          <cell r="AF643">
            <v>440618</v>
          </cell>
          <cell r="AG643">
            <v>469249</v>
          </cell>
          <cell r="AH643">
            <v>469249</v>
          </cell>
          <cell r="AI643">
            <v>469249</v>
          </cell>
          <cell r="AJ643">
            <v>469249</v>
          </cell>
          <cell r="AK643">
            <v>61350</v>
          </cell>
          <cell r="AM643">
            <v>50158</v>
          </cell>
          <cell r="AN643">
            <v>50158</v>
          </cell>
          <cell r="AO643">
            <v>50158</v>
          </cell>
          <cell r="AP643">
            <v>50158</v>
          </cell>
          <cell r="AQ643">
            <v>50158</v>
          </cell>
          <cell r="AR643">
            <v>64067</v>
          </cell>
          <cell r="AS643">
            <v>64067</v>
          </cell>
          <cell r="AT643">
            <v>80867</v>
          </cell>
          <cell r="AU643">
            <v>-12258</v>
          </cell>
          <cell r="AV643">
            <v>0</v>
          </cell>
          <cell r="AW643">
            <v>0</v>
          </cell>
          <cell r="AX643">
            <v>0</v>
          </cell>
          <cell r="AY643">
            <v>63859</v>
          </cell>
          <cell r="AZ643">
            <v>63859</v>
          </cell>
          <cell r="BA643">
            <v>63859</v>
          </cell>
          <cell r="BB643">
            <v>63859</v>
          </cell>
          <cell r="BC643">
            <v>63859</v>
          </cell>
          <cell r="BD643">
            <v>40441</v>
          </cell>
          <cell r="BE643">
            <v>40441</v>
          </cell>
          <cell r="BF643">
            <v>40441</v>
          </cell>
          <cell r="BG643">
            <v>28631</v>
          </cell>
          <cell r="BH643">
            <v>0</v>
          </cell>
          <cell r="BI643">
            <v>0</v>
          </cell>
          <cell r="BJ643">
            <v>0</v>
          </cell>
          <cell r="BK643">
            <v>61350</v>
          </cell>
        </row>
        <row r="644">
          <cell r="L644" t="str">
            <v>8111211.801102.HOUSE</v>
          </cell>
          <cell r="M644">
            <v>20080</v>
          </cell>
          <cell r="N644">
            <v>40160</v>
          </cell>
          <cell r="O644">
            <v>71760</v>
          </cell>
          <cell r="P644">
            <v>95040</v>
          </cell>
          <cell r="Q644">
            <v>118800</v>
          </cell>
          <cell r="R644">
            <v>143280</v>
          </cell>
          <cell r="S644">
            <v>167160</v>
          </cell>
          <cell r="T644">
            <v>199734</v>
          </cell>
          <cell r="U644">
            <v>226834</v>
          </cell>
          <cell r="V644">
            <v>253934</v>
          </cell>
          <cell r="W644">
            <v>281034</v>
          </cell>
          <cell r="X644">
            <v>308134</v>
          </cell>
          <cell r="Y644">
            <v>26573</v>
          </cell>
          <cell r="Z644">
            <v>52113</v>
          </cell>
          <cell r="AA644">
            <v>77653</v>
          </cell>
          <cell r="AB644">
            <v>107273</v>
          </cell>
          <cell r="AC644">
            <v>133833</v>
          </cell>
          <cell r="AD644">
            <v>160393</v>
          </cell>
          <cell r="AE644">
            <v>186409</v>
          </cell>
          <cell r="AF644">
            <v>216569</v>
          </cell>
          <cell r="AG644">
            <v>243579</v>
          </cell>
          <cell r="AH644">
            <v>270589</v>
          </cell>
          <cell r="AI644">
            <v>296613</v>
          </cell>
          <cell r="AJ644">
            <v>322603</v>
          </cell>
          <cell r="AK644">
            <v>25990</v>
          </cell>
          <cell r="AM644">
            <v>20080</v>
          </cell>
          <cell r="AN644">
            <v>20080</v>
          </cell>
          <cell r="AO644">
            <v>31600</v>
          </cell>
          <cell r="AP644">
            <v>23280</v>
          </cell>
          <cell r="AQ644">
            <v>23760</v>
          </cell>
          <cell r="AR644">
            <v>24480</v>
          </cell>
          <cell r="AS644">
            <v>23880</v>
          </cell>
          <cell r="AT644">
            <v>32574</v>
          </cell>
          <cell r="AU644">
            <v>27100</v>
          </cell>
          <cell r="AV644">
            <v>27100</v>
          </cell>
          <cell r="AW644">
            <v>27100</v>
          </cell>
          <cell r="AX644">
            <v>27100</v>
          </cell>
          <cell r="AY644">
            <v>26573</v>
          </cell>
          <cell r="AZ644">
            <v>25540</v>
          </cell>
          <cell r="BA644">
            <v>25540</v>
          </cell>
          <cell r="BB644">
            <v>29620</v>
          </cell>
          <cell r="BC644">
            <v>26560</v>
          </cell>
          <cell r="BD644">
            <v>26560</v>
          </cell>
          <cell r="BE644">
            <v>26016</v>
          </cell>
          <cell r="BF644">
            <v>30160</v>
          </cell>
          <cell r="BG644">
            <v>27010</v>
          </cell>
          <cell r="BH644">
            <v>27010</v>
          </cell>
          <cell r="BI644">
            <v>26024</v>
          </cell>
          <cell r="BJ644">
            <v>25990</v>
          </cell>
          <cell r="BK644">
            <v>25990</v>
          </cell>
        </row>
        <row r="645">
          <cell r="L645" t="str">
            <v>8111211.801102.LAUN</v>
          </cell>
          <cell r="M645">
            <v>1955</v>
          </cell>
          <cell r="N645">
            <v>3910</v>
          </cell>
          <cell r="O645">
            <v>51945</v>
          </cell>
          <cell r="P645">
            <v>66700</v>
          </cell>
          <cell r="Q645">
            <v>83375</v>
          </cell>
          <cell r="R645">
            <v>100050</v>
          </cell>
          <cell r="S645">
            <v>116725</v>
          </cell>
          <cell r="T645">
            <v>133400</v>
          </cell>
          <cell r="U645">
            <v>150075</v>
          </cell>
          <cell r="V645">
            <v>166750</v>
          </cell>
          <cell r="W645">
            <v>183425</v>
          </cell>
          <cell r="X645">
            <v>200100</v>
          </cell>
          <cell r="Y645">
            <v>16554</v>
          </cell>
          <cell r="Z645">
            <v>32504</v>
          </cell>
          <cell r="AA645">
            <v>48454</v>
          </cell>
          <cell r="AB645">
            <v>67304</v>
          </cell>
          <cell r="AC645">
            <v>83979</v>
          </cell>
          <cell r="AD645">
            <v>100654</v>
          </cell>
          <cell r="AE645">
            <v>116942</v>
          </cell>
          <cell r="AF645">
            <v>133977</v>
          </cell>
          <cell r="AG645">
            <v>150697</v>
          </cell>
          <cell r="AH645">
            <v>167417</v>
          </cell>
          <cell r="AI645">
            <v>183436</v>
          </cell>
          <cell r="AJ645">
            <v>199431</v>
          </cell>
          <cell r="AK645">
            <v>15995</v>
          </cell>
          <cell r="AM645">
            <v>1955</v>
          </cell>
          <cell r="AN645">
            <v>1955</v>
          </cell>
          <cell r="AO645">
            <v>48035</v>
          </cell>
          <cell r="AP645">
            <v>14755</v>
          </cell>
          <cell r="AQ645">
            <v>16675</v>
          </cell>
          <cell r="AR645">
            <v>16675</v>
          </cell>
          <cell r="AS645">
            <v>16675</v>
          </cell>
          <cell r="AT645">
            <v>16675</v>
          </cell>
          <cell r="AU645">
            <v>16675</v>
          </cell>
          <cell r="AV645">
            <v>16675</v>
          </cell>
          <cell r="AW645">
            <v>16675</v>
          </cell>
          <cell r="AX645">
            <v>16675</v>
          </cell>
          <cell r="AY645">
            <v>16554</v>
          </cell>
          <cell r="AZ645">
            <v>15950</v>
          </cell>
          <cell r="BA645">
            <v>15950</v>
          </cell>
          <cell r="BB645">
            <v>18850</v>
          </cell>
          <cell r="BC645">
            <v>16675</v>
          </cell>
          <cell r="BD645">
            <v>16675</v>
          </cell>
          <cell r="BE645">
            <v>16288</v>
          </cell>
          <cell r="BF645">
            <v>17035</v>
          </cell>
          <cell r="BG645">
            <v>16720</v>
          </cell>
          <cell r="BH645">
            <v>16720</v>
          </cell>
          <cell r="BI645">
            <v>16019</v>
          </cell>
          <cell r="BJ645">
            <v>15995</v>
          </cell>
          <cell r="BK645">
            <v>15995</v>
          </cell>
        </row>
        <row r="646">
          <cell r="L646" t="str">
            <v>8111211.801102.LEAV</v>
          </cell>
          <cell r="M646">
            <v>28764</v>
          </cell>
          <cell r="N646">
            <v>57528</v>
          </cell>
          <cell r="O646">
            <v>86292</v>
          </cell>
          <cell r="P646">
            <v>115056</v>
          </cell>
          <cell r="Q646">
            <v>143820</v>
          </cell>
          <cell r="R646">
            <v>172584</v>
          </cell>
          <cell r="S646">
            <v>201348</v>
          </cell>
          <cell r="T646">
            <v>230112</v>
          </cell>
          <cell r="U646">
            <v>258876</v>
          </cell>
          <cell r="V646">
            <v>287640</v>
          </cell>
          <cell r="W646">
            <v>316404</v>
          </cell>
          <cell r="X646">
            <v>378775</v>
          </cell>
          <cell r="Y646">
            <v>32957</v>
          </cell>
          <cell r="Z646">
            <v>65914</v>
          </cell>
          <cell r="AA646">
            <v>98871</v>
          </cell>
          <cell r="AB646">
            <v>131828</v>
          </cell>
          <cell r="AC646">
            <v>164785</v>
          </cell>
          <cell r="AD646">
            <v>197742</v>
          </cell>
          <cell r="AE646">
            <v>230699</v>
          </cell>
          <cell r="AF646">
            <v>263656</v>
          </cell>
          <cell r="AG646">
            <v>296613</v>
          </cell>
          <cell r="AH646">
            <v>329570</v>
          </cell>
          <cell r="AI646">
            <v>362527</v>
          </cell>
          <cell r="AJ646">
            <v>449350</v>
          </cell>
          <cell r="AK646">
            <v>62318.75</v>
          </cell>
          <cell r="AM646">
            <v>28764</v>
          </cell>
          <cell r="AN646">
            <v>28764</v>
          </cell>
          <cell r="AO646">
            <v>28764</v>
          </cell>
          <cell r="AP646">
            <v>28764</v>
          </cell>
          <cell r="AQ646">
            <v>28764</v>
          </cell>
          <cell r="AR646">
            <v>28764</v>
          </cell>
          <cell r="AS646">
            <v>28764</v>
          </cell>
          <cell r="AT646">
            <v>28764</v>
          </cell>
          <cell r="AU646">
            <v>28764</v>
          </cell>
          <cell r="AV646">
            <v>28764</v>
          </cell>
          <cell r="AW646">
            <v>28764</v>
          </cell>
          <cell r="AX646">
            <v>62371</v>
          </cell>
          <cell r="AY646">
            <v>32957</v>
          </cell>
          <cell r="AZ646">
            <v>32957</v>
          </cell>
          <cell r="BA646">
            <v>32957</v>
          </cell>
          <cell r="BB646">
            <v>32957</v>
          </cell>
          <cell r="BC646">
            <v>32957</v>
          </cell>
          <cell r="BD646">
            <v>32957</v>
          </cell>
          <cell r="BE646">
            <v>32957</v>
          </cell>
          <cell r="BF646">
            <v>32957</v>
          </cell>
          <cell r="BG646">
            <v>32957</v>
          </cell>
          <cell r="BH646">
            <v>32957</v>
          </cell>
          <cell r="BI646">
            <v>32957</v>
          </cell>
          <cell r="BJ646">
            <v>86823</v>
          </cell>
          <cell r="BK646">
            <v>62318.75</v>
          </cell>
        </row>
        <row r="647">
          <cell r="L647" t="str">
            <v>8111211.801102.OT</v>
          </cell>
          <cell r="M647">
            <v>78367</v>
          </cell>
          <cell r="N647">
            <v>156734</v>
          </cell>
          <cell r="O647">
            <v>383101</v>
          </cell>
          <cell r="P647">
            <v>711739</v>
          </cell>
          <cell r="Q647">
            <v>1060488</v>
          </cell>
          <cell r="R647">
            <v>1434813</v>
          </cell>
          <cell r="S647">
            <v>1598548</v>
          </cell>
          <cell r="T647">
            <v>1916606</v>
          </cell>
          <cell r="U647">
            <v>2112906</v>
          </cell>
          <cell r="V647">
            <v>2596904</v>
          </cell>
          <cell r="W647">
            <v>2665108</v>
          </cell>
          <cell r="X647">
            <v>2695262</v>
          </cell>
          <cell r="Y647">
            <v>53800</v>
          </cell>
          <cell r="Z647">
            <v>175720</v>
          </cell>
          <cell r="AA647">
            <v>417071</v>
          </cell>
          <cell r="AB647">
            <v>1034295</v>
          </cell>
          <cell r="AC647">
            <v>1679204</v>
          </cell>
          <cell r="AD647">
            <v>2130414</v>
          </cell>
          <cell r="AE647">
            <v>2365038</v>
          </cell>
          <cell r="AF647">
            <v>2776523</v>
          </cell>
          <cell r="AG647">
            <v>3143209</v>
          </cell>
          <cell r="AH647">
            <v>3489227</v>
          </cell>
          <cell r="AI647">
            <v>3602695</v>
          </cell>
          <cell r="AJ647">
            <v>3583815</v>
          </cell>
          <cell r="AK647">
            <v>14762</v>
          </cell>
          <cell r="AM647">
            <v>78367</v>
          </cell>
          <cell r="AN647">
            <v>78367</v>
          </cell>
          <cell r="AO647">
            <v>226367</v>
          </cell>
          <cell r="AP647">
            <v>328638</v>
          </cell>
          <cell r="AQ647">
            <v>348749</v>
          </cell>
          <cell r="AR647">
            <v>374325</v>
          </cell>
          <cell r="AS647">
            <v>163735</v>
          </cell>
          <cell r="AT647">
            <v>318058</v>
          </cell>
          <cell r="AU647">
            <v>196300</v>
          </cell>
          <cell r="AV647">
            <v>483998</v>
          </cell>
          <cell r="AW647">
            <v>68204</v>
          </cell>
          <cell r="AX647">
            <v>30154</v>
          </cell>
          <cell r="AY647">
            <v>53800</v>
          </cell>
          <cell r="AZ647">
            <v>121920</v>
          </cell>
          <cell r="BA647">
            <v>241351</v>
          </cell>
          <cell r="BB647">
            <v>617224</v>
          </cell>
          <cell r="BC647">
            <v>644909</v>
          </cell>
          <cell r="BD647">
            <v>451210</v>
          </cell>
          <cell r="BE647">
            <v>234624</v>
          </cell>
          <cell r="BF647">
            <v>411485</v>
          </cell>
          <cell r="BG647">
            <v>366686</v>
          </cell>
          <cell r="BH647">
            <v>346018</v>
          </cell>
          <cell r="BI647">
            <v>113468</v>
          </cell>
          <cell r="BJ647">
            <v>-18880</v>
          </cell>
          <cell r="BK647">
            <v>14762</v>
          </cell>
        </row>
        <row r="648">
          <cell r="L648" t="str">
            <v>8111211.801102.SHIFT</v>
          </cell>
          <cell r="M648">
            <v>17000</v>
          </cell>
          <cell r="N648">
            <v>29300</v>
          </cell>
          <cell r="O648">
            <v>43130</v>
          </cell>
          <cell r="P648">
            <v>74910</v>
          </cell>
          <cell r="Q648">
            <v>112090</v>
          </cell>
          <cell r="R648">
            <v>159960</v>
          </cell>
          <cell r="S648">
            <v>190590</v>
          </cell>
          <cell r="T648">
            <v>221300</v>
          </cell>
          <cell r="U648">
            <v>261500</v>
          </cell>
          <cell r="V648">
            <v>302480</v>
          </cell>
          <cell r="W648">
            <v>326525</v>
          </cell>
          <cell r="X648">
            <v>354975</v>
          </cell>
          <cell r="Y648">
            <v>10000</v>
          </cell>
          <cell r="Z648">
            <v>34150</v>
          </cell>
          <cell r="AA648">
            <v>59720</v>
          </cell>
          <cell r="AB648">
            <v>105000</v>
          </cell>
          <cell r="AC648">
            <v>149690</v>
          </cell>
          <cell r="AD648">
            <v>223580</v>
          </cell>
          <cell r="AE648">
            <v>283960</v>
          </cell>
          <cell r="AF648">
            <v>336885</v>
          </cell>
          <cell r="AG648">
            <v>393395</v>
          </cell>
          <cell r="AH648">
            <v>437765</v>
          </cell>
          <cell r="AI648">
            <v>455355</v>
          </cell>
          <cell r="AJ648">
            <v>483995</v>
          </cell>
          <cell r="AK648">
            <v>18540</v>
          </cell>
          <cell r="AM648">
            <v>17000</v>
          </cell>
          <cell r="AN648">
            <v>12300</v>
          </cell>
          <cell r="AO648">
            <v>13830</v>
          </cell>
          <cell r="AP648">
            <v>31780</v>
          </cell>
          <cell r="AQ648">
            <v>37180</v>
          </cell>
          <cell r="AR648">
            <v>47870</v>
          </cell>
          <cell r="AS648">
            <v>30630</v>
          </cell>
          <cell r="AT648">
            <v>30710</v>
          </cell>
          <cell r="AU648">
            <v>40200</v>
          </cell>
          <cell r="AV648">
            <v>40980</v>
          </cell>
          <cell r="AW648">
            <v>24045</v>
          </cell>
          <cell r="AX648">
            <v>28450</v>
          </cell>
          <cell r="AY648">
            <v>10000</v>
          </cell>
          <cell r="AZ648">
            <v>24150</v>
          </cell>
          <cell r="BA648">
            <v>25570</v>
          </cell>
          <cell r="BB648">
            <v>45280</v>
          </cell>
          <cell r="BC648">
            <v>44690</v>
          </cell>
          <cell r="BD648">
            <v>73890</v>
          </cell>
          <cell r="BE648">
            <v>60380</v>
          </cell>
          <cell r="BF648">
            <v>52925</v>
          </cell>
          <cell r="BG648">
            <v>56510</v>
          </cell>
          <cell r="BH648">
            <v>44370</v>
          </cell>
          <cell r="BI648">
            <v>17590</v>
          </cell>
          <cell r="BJ648">
            <v>28640</v>
          </cell>
          <cell r="BK648">
            <v>18540</v>
          </cell>
        </row>
        <row r="649">
          <cell r="L649" t="str">
            <v>8111211.801102.OTH</v>
          </cell>
          <cell r="M649">
            <v>0</v>
          </cell>
          <cell r="N649">
            <v>0</v>
          </cell>
          <cell r="O649">
            <v>0</v>
          </cell>
          <cell r="P649">
            <v>0</v>
          </cell>
          <cell r="Q649">
            <v>0</v>
          </cell>
          <cell r="R649">
            <v>0</v>
          </cell>
          <cell r="S649">
            <v>0</v>
          </cell>
          <cell r="T649">
            <v>0</v>
          </cell>
          <cell r="U649">
            <v>9800</v>
          </cell>
          <cell r="V649">
            <v>14700</v>
          </cell>
          <cell r="W649">
            <v>19600</v>
          </cell>
          <cell r="X649">
            <v>24500</v>
          </cell>
          <cell r="Y649">
            <v>4900</v>
          </cell>
          <cell r="Z649">
            <v>9800</v>
          </cell>
          <cell r="AA649">
            <v>14700</v>
          </cell>
          <cell r="AB649">
            <v>0</v>
          </cell>
          <cell r="AC649">
            <v>0</v>
          </cell>
          <cell r="AD649">
            <v>114660</v>
          </cell>
          <cell r="AE649">
            <v>158760</v>
          </cell>
          <cell r="AF649">
            <v>211356</v>
          </cell>
          <cell r="AG649">
            <v>256518</v>
          </cell>
          <cell r="AH649">
            <v>301680</v>
          </cell>
          <cell r="AI649">
            <v>346842</v>
          </cell>
          <cell r="AJ649">
            <v>392004</v>
          </cell>
          <cell r="AK649">
            <v>45162</v>
          </cell>
          <cell r="AM649">
            <v>0</v>
          </cell>
          <cell r="AN649">
            <v>0</v>
          </cell>
          <cell r="AO649">
            <v>0</v>
          </cell>
          <cell r="AP649">
            <v>0</v>
          </cell>
          <cell r="AQ649">
            <v>0</v>
          </cell>
          <cell r="AR649">
            <v>0</v>
          </cell>
          <cell r="AS649">
            <v>0</v>
          </cell>
          <cell r="AT649">
            <v>0</v>
          </cell>
          <cell r="AU649">
            <v>9800</v>
          </cell>
          <cell r="AV649">
            <v>4900</v>
          </cell>
          <cell r="AW649">
            <v>4900</v>
          </cell>
          <cell r="AX649">
            <v>4900</v>
          </cell>
          <cell r="AY649">
            <v>4900</v>
          </cell>
          <cell r="AZ649">
            <v>4900</v>
          </cell>
          <cell r="BA649">
            <v>4900</v>
          </cell>
          <cell r="BB649">
            <v>-14700</v>
          </cell>
          <cell r="BC649">
            <v>0</v>
          </cell>
          <cell r="BD649">
            <v>114660</v>
          </cell>
          <cell r="BE649">
            <v>44100</v>
          </cell>
          <cell r="BF649">
            <v>52596</v>
          </cell>
          <cell r="BG649">
            <v>45162</v>
          </cell>
          <cell r="BH649">
            <v>45162</v>
          </cell>
          <cell r="BI649">
            <v>45162</v>
          </cell>
          <cell r="BJ649">
            <v>45162</v>
          </cell>
          <cell r="BK649">
            <v>45162</v>
          </cell>
        </row>
        <row r="650">
          <cell r="L650" t="str">
            <v>8111211.801102.PF</v>
          </cell>
          <cell r="M650">
            <v>35529</v>
          </cell>
          <cell r="N650">
            <v>71118</v>
          </cell>
          <cell r="O650">
            <v>106707</v>
          </cell>
          <cell r="P650">
            <v>160689</v>
          </cell>
          <cell r="Q650">
            <v>200878</v>
          </cell>
          <cell r="R650">
            <v>258796</v>
          </cell>
          <cell r="S650">
            <v>301939</v>
          </cell>
          <cell r="T650">
            <v>349429</v>
          </cell>
          <cell r="U650">
            <v>394182</v>
          </cell>
          <cell r="V650">
            <v>438935</v>
          </cell>
          <cell r="W650">
            <v>483179</v>
          </cell>
          <cell r="X650">
            <v>527675</v>
          </cell>
          <cell r="Y650">
            <v>42852</v>
          </cell>
          <cell r="Z650">
            <v>89374</v>
          </cell>
          <cell r="AA650">
            <v>132924</v>
          </cell>
          <cell r="AB650">
            <v>176307</v>
          </cell>
          <cell r="AC650">
            <v>219381</v>
          </cell>
          <cell r="AD650">
            <v>262533</v>
          </cell>
          <cell r="AE650">
            <v>305390</v>
          </cell>
          <cell r="AF650">
            <v>353150</v>
          </cell>
          <cell r="AG650">
            <v>396428</v>
          </cell>
          <cell r="AH650">
            <v>439588</v>
          </cell>
          <cell r="AI650">
            <v>482062</v>
          </cell>
          <cell r="AJ650">
            <v>524628</v>
          </cell>
          <cell r="AK650">
            <v>42270</v>
          </cell>
          <cell r="AM650">
            <v>35529</v>
          </cell>
          <cell r="AN650">
            <v>35589</v>
          </cell>
          <cell r="AO650">
            <v>35589</v>
          </cell>
          <cell r="AP650">
            <v>53982</v>
          </cell>
          <cell r="AQ650">
            <v>40189</v>
          </cell>
          <cell r="AR650">
            <v>57918</v>
          </cell>
          <cell r="AS650">
            <v>43143</v>
          </cell>
          <cell r="AT650">
            <v>47490</v>
          </cell>
          <cell r="AU650">
            <v>44753</v>
          </cell>
          <cell r="AV650">
            <v>44753</v>
          </cell>
          <cell r="AW650">
            <v>44244</v>
          </cell>
          <cell r="AX650">
            <v>44496</v>
          </cell>
          <cell r="AY650">
            <v>42852</v>
          </cell>
          <cell r="AZ650">
            <v>46522</v>
          </cell>
          <cell r="BA650">
            <v>43550</v>
          </cell>
          <cell r="BB650">
            <v>43383</v>
          </cell>
          <cell r="BC650">
            <v>43074</v>
          </cell>
          <cell r="BD650">
            <v>43152</v>
          </cell>
          <cell r="BE650">
            <v>42857</v>
          </cell>
          <cell r="BF650">
            <v>47760</v>
          </cell>
          <cell r="BG650">
            <v>43278</v>
          </cell>
          <cell r="BH650">
            <v>43160</v>
          </cell>
          <cell r="BI650">
            <v>42474</v>
          </cell>
          <cell r="BJ650">
            <v>42566</v>
          </cell>
          <cell r="BK650">
            <v>42270</v>
          </cell>
        </row>
        <row r="651">
          <cell r="L651" t="str">
            <v>8111211.801102.TEA</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L652" t="str">
            <v>8111211.803301</v>
          </cell>
          <cell r="M652">
            <v>15852</v>
          </cell>
          <cell r="N652">
            <v>31704</v>
          </cell>
          <cell r="O652">
            <v>47556</v>
          </cell>
          <cell r="P652">
            <v>63408</v>
          </cell>
          <cell r="Q652">
            <v>79260</v>
          </cell>
          <cell r="R652">
            <v>95112</v>
          </cell>
          <cell r="S652">
            <v>110964</v>
          </cell>
          <cell r="T652">
            <v>203652</v>
          </cell>
          <cell r="U652">
            <v>296340</v>
          </cell>
          <cell r="V652">
            <v>389028</v>
          </cell>
          <cell r="W652">
            <v>481716</v>
          </cell>
          <cell r="X652">
            <v>624210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M652">
            <v>15852</v>
          </cell>
          <cell r="AN652">
            <v>15852</v>
          </cell>
          <cell r="AO652">
            <v>15852</v>
          </cell>
          <cell r="AP652">
            <v>15852</v>
          </cell>
          <cell r="AQ652">
            <v>15852</v>
          </cell>
          <cell r="AR652">
            <v>15852</v>
          </cell>
          <cell r="AS652">
            <v>15852</v>
          </cell>
          <cell r="AT652">
            <v>92688</v>
          </cell>
          <cell r="AU652">
            <v>92688</v>
          </cell>
          <cell r="AV652">
            <v>92688</v>
          </cell>
          <cell r="AW652">
            <v>92688</v>
          </cell>
          <cell r="AX652">
            <v>142494</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row>
        <row r="653">
          <cell r="L653" t="str">
            <v>8111211.803302</v>
          </cell>
          <cell r="M653">
            <v>73089</v>
          </cell>
          <cell r="N653">
            <v>146178</v>
          </cell>
          <cell r="O653">
            <v>219267</v>
          </cell>
          <cell r="P653">
            <v>292356</v>
          </cell>
          <cell r="Q653">
            <v>365445</v>
          </cell>
          <cell r="R653">
            <v>438534</v>
          </cell>
          <cell r="S653">
            <v>511623</v>
          </cell>
          <cell r="T653">
            <v>971691</v>
          </cell>
          <cell r="U653">
            <v>1431759</v>
          </cell>
          <cell r="V653">
            <v>1891827</v>
          </cell>
          <cell r="W653">
            <v>2351895</v>
          </cell>
          <cell r="X653">
            <v>3059186</v>
          </cell>
          <cell r="Y653">
            <v>91924</v>
          </cell>
          <cell r="Z653">
            <v>183848</v>
          </cell>
          <cell r="AA653">
            <v>275772</v>
          </cell>
          <cell r="AB653">
            <v>367696</v>
          </cell>
          <cell r="AC653">
            <v>459620</v>
          </cell>
          <cell r="AD653">
            <v>540378</v>
          </cell>
          <cell r="AE653">
            <v>1689019.53</v>
          </cell>
          <cell r="AF653">
            <v>1852671.53</v>
          </cell>
          <cell r="AG653">
            <v>2016323.53</v>
          </cell>
          <cell r="AH653">
            <v>5130225.53</v>
          </cell>
          <cell r="AI653">
            <v>5304052.53</v>
          </cell>
          <cell r="AJ653">
            <v>5467704.5299999993</v>
          </cell>
          <cell r="AK653">
            <v>0</v>
          </cell>
          <cell r="AM653">
            <v>73089</v>
          </cell>
          <cell r="AN653">
            <v>73089</v>
          </cell>
          <cell r="AO653">
            <v>73089</v>
          </cell>
          <cell r="AP653">
            <v>73089</v>
          </cell>
          <cell r="AQ653">
            <v>73089</v>
          </cell>
          <cell r="AR653">
            <v>73089</v>
          </cell>
          <cell r="AS653">
            <v>73089</v>
          </cell>
          <cell r="AT653">
            <v>460068</v>
          </cell>
          <cell r="AU653">
            <v>460068</v>
          </cell>
          <cell r="AV653">
            <v>460068</v>
          </cell>
          <cell r="AW653">
            <v>460068</v>
          </cell>
          <cell r="AX653">
            <v>707291</v>
          </cell>
          <cell r="AY653">
            <v>91924</v>
          </cell>
          <cell r="AZ653">
            <v>91924</v>
          </cell>
          <cell r="BA653">
            <v>91924</v>
          </cell>
          <cell r="BB653">
            <v>91924</v>
          </cell>
          <cell r="BC653">
            <v>91924</v>
          </cell>
          <cell r="BD653">
            <v>80758</v>
          </cell>
          <cell r="BE653">
            <v>1148641.53</v>
          </cell>
          <cell r="BF653">
            <v>163652</v>
          </cell>
          <cell r="BG653">
            <v>163652</v>
          </cell>
          <cell r="BH653">
            <v>3113902</v>
          </cell>
          <cell r="BI653">
            <v>173827</v>
          </cell>
          <cell r="BJ653">
            <v>163651.99999999907</v>
          </cell>
          <cell r="BK653">
            <v>0</v>
          </cell>
        </row>
        <row r="654">
          <cell r="L654" t="str">
            <v>8111211.803303</v>
          </cell>
          <cell r="M654">
            <v>87031</v>
          </cell>
          <cell r="N654">
            <v>174062</v>
          </cell>
          <cell r="O654">
            <v>261093</v>
          </cell>
          <cell r="P654">
            <v>348124</v>
          </cell>
          <cell r="Q654">
            <v>435155</v>
          </cell>
          <cell r="R654">
            <v>522186</v>
          </cell>
          <cell r="S654">
            <v>753126</v>
          </cell>
          <cell r="T654">
            <v>753126</v>
          </cell>
          <cell r="U654">
            <v>753126</v>
          </cell>
          <cell r="V654">
            <v>753126</v>
          </cell>
          <cell r="W654">
            <v>753126</v>
          </cell>
          <cell r="X654">
            <v>1098768</v>
          </cell>
          <cell r="Y654">
            <v>146503</v>
          </cell>
          <cell r="Z654">
            <v>238067</v>
          </cell>
          <cell r="AA654">
            <v>329631</v>
          </cell>
          <cell r="AB654">
            <v>421195</v>
          </cell>
          <cell r="AC654">
            <v>512759</v>
          </cell>
          <cell r="AD654">
            <v>604323</v>
          </cell>
          <cell r="AE654">
            <v>718118</v>
          </cell>
          <cell r="AF654">
            <v>718118</v>
          </cell>
          <cell r="AG654">
            <v>718118</v>
          </cell>
          <cell r="AH654">
            <v>831911</v>
          </cell>
          <cell r="AI654">
            <v>1000442</v>
          </cell>
          <cell r="AJ654">
            <v>1114235</v>
          </cell>
          <cell r="AK654">
            <v>0</v>
          </cell>
          <cell r="AM654">
            <v>87031</v>
          </cell>
          <cell r="AN654">
            <v>87031</v>
          </cell>
          <cell r="AO654">
            <v>87031</v>
          </cell>
          <cell r="AP654">
            <v>87031</v>
          </cell>
          <cell r="AQ654">
            <v>87031</v>
          </cell>
          <cell r="AR654">
            <v>87031</v>
          </cell>
          <cell r="AS654">
            <v>230940</v>
          </cell>
          <cell r="AT654">
            <v>0</v>
          </cell>
          <cell r="AU654">
            <v>0</v>
          </cell>
          <cell r="AV654">
            <v>0</v>
          </cell>
          <cell r="AW654">
            <v>0</v>
          </cell>
          <cell r="AX654">
            <v>345642</v>
          </cell>
          <cell r="AY654">
            <v>146503</v>
          </cell>
          <cell r="AZ654">
            <v>91564</v>
          </cell>
          <cell r="BA654">
            <v>91564</v>
          </cell>
          <cell r="BB654">
            <v>91564</v>
          </cell>
          <cell r="BC654">
            <v>91564</v>
          </cell>
          <cell r="BD654">
            <v>91564</v>
          </cell>
          <cell r="BE654">
            <v>113795</v>
          </cell>
          <cell r="BF654">
            <v>0</v>
          </cell>
          <cell r="BG654">
            <v>0</v>
          </cell>
          <cell r="BH654">
            <v>113793</v>
          </cell>
          <cell r="BI654">
            <v>168531</v>
          </cell>
          <cell r="BJ654">
            <v>113793</v>
          </cell>
          <cell r="BK654">
            <v>0</v>
          </cell>
        </row>
        <row r="655">
          <cell r="L655" t="str">
            <v>8111211.803901</v>
          </cell>
          <cell r="M655">
            <v>43019</v>
          </cell>
          <cell r="N655">
            <v>86565</v>
          </cell>
          <cell r="O655">
            <v>129345</v>
          </cell>
          <cell r="P655">
            <v>171685</v>
          </cell>
          <cell r="Q655">
            <v>203268</v>
          </cell>
          <cell r="R655">
            <v>255441</v>
          </cell>
          <cell r="S655">
            <v>292199</v>
          </cell>
          <cell r="T655">
            <v>320409</v>
          </cell>
          <cell r="U655">
            <v>349596</v>
          </cell>
          <cell r="V655">
            <v>399431</v>
          </cell>
          <cell r="W655">
            <v>429826</v>
          </cell>
          <cell r="X655">
            <v>452609</v>
          </cell>
          <cell r="Y655">
            <v>43766</v>
          </cell>
          <cell r="Z655">
            <v>84271</v>
          </cell>
          <cell r="AA655">
            <v>108478</v>
          </cell>
          <cell r="AB655">
            <v>132600</v>
          </cell>
          <cell r="AC655">
            <v>156376</v>
          </cell>
          <cell r="AD655">
            <v>180152</v>
          </cell>
          <cell r="AE655">
            <v>208691</v>
          </cell>
          <cell r="AF655">
            <v>235886</v>
          </cell>
          <cell r="AG655">
            <v>261420</v>
          </cell>
          <cell r="AH655">
            <v>283727</v>
          </cell>
          <cell r="AI655">
            <v>308756</v>
          </cell>
          <cell r="AJ655">
            <v>330262</v>
          </cell>
          <cell r="AK655">
            <v>19617</v>
          </cell>
          <cell r="AM655">
            <v>43019</v>
          </cell>
          <cell r="AN655">
            <v>43546</v>
          </cell>
          <cell r="AO655">
            <v>42780</v>
          </cell>
          <cell r="AP655">
            <v>42340</v>
          </cell>
          <cell r="AQ655">
            <v>31583</v>
          </cell>
          <cell r="AR655">
            <v>52173</v>
          </cell>
          <cell r="AS655">
            <v>36758</v>
          </cell>
          <cell r="AT655">
            <v>28210</v>
          </cell>
          <cell r="AU655">
            <v>29187</v>
          </cell>
          <cell r="AV655">
            <v>49835</v>
          </cell>
          <cell r="AW655">
            <v>30395</v>
          </cell>
          <cell r="AX655">
            <v>22783</v>
          </cell>
          <cell r="AY655">
            <v>43766</v>
          </cell>
          <cell r="AZ655">
            <v>40505</v>
          </cell>
          <cell r="BA655">
            <v>24207</v>
          </cell>
          <cell r="BB655">
            <v>24122</v>
          </cell>
          <cell r="BC655">
            <v>23776</v>
          </cell>
          <cell r="BD655">
            <v>23776</v>
          </cell>
          <cell r="BE655">
            <v>28539</v>
          </cell>
          <cell r="BF655">
            <v>27195</v>
          </cell>
          <cell r="BG655">
            <v>25534</v>
          </cell>
          <cell r="BH655">
            <v>22307</v>
          </cell>
          <cell r="BI655">
            <v>25029</v>
          </cell>
          <cell r="BJ655">
            <v>21506</v>
          </cell>
          <cell r="BK655">
            <v>19617</v>
          </cell>
        </row>
        <row r="656">
          <cell r="L656" t="str">
            <v>8111211.803902</v>
          </cell>
          <cell r="M656">
            <v>24707</v>
          </cell>
          <cell r="N656">
            <v>49414</v>
          </cell>
          <cell r="O656">
            <v>74121</v>
          </cell>
          <cell r="P656">
            <v>98828</v>
          </cell>
          <cell r="Q656">
            <v>123535</v>
          </cell>
          <cell r="R656">
            <v>148242</v>
          </cell>
          <cell r="S656">
            <v>172949</v>
          </cell>
          <cell r="T656">
            <v>197656</v>
          </cell>
          <cell r="U656">
            <v>325942</v>
          </cell>
          <cell r="V656">
            <v>360792</v>
          </cell>
          <cell r="W656">
            <v>387330</v>
          </cell>
          <cell r="X656">
            <v>413868</v>
          </cell>
          <cell r="Y656">
            <v>28184</v>
          </cell>
          <cell r="Z656">
            <v>56368</v>
          </cell>
          <cell r="AA656">
            <v>84552</v>
          </cell>
          <cell r="AB656">
            <v>112736</v>
          </cell>
          <cell r="AC656">
            <v>140921</v>
          </cell>
          <cell r="AD656">
            <v>169105</v>
          </cell>
          <cell r="AE656">
            <v>210124</v>
          </cell>
          <cell r="AF656">
            <v>251142</v>
          </cell>
          <cell r="AG656">
            <v>292160</v>
          </cell>
          <cell r="AH656">
            <v>333178</v>
          </cell>
          <cell r="AI656">
            <v>374196</v>
          </cell>
          <cell r="AJ656">
            <v>415216</v>
          </cell>
          <cell r="AK656">
            <v>465045</v>
          </cell>
          <cell r="AM656">
            <v>24707</v>
          </cell>
          <cell r="AN656">
            <v>24707</v>
          </cell>
          <cell r="AO656">
            <v>24707</v>
          </cell>
          <cell r="AP656">
            <v>24707</v>
          </cell>
          <cell r="AQ656">
            <v>24707</v>
          </cell>
          <cell r="AR656">
            <v>24707</v>
          </cell>
          <cell r="AS656">
            <v>24707</v>
          </cell>
          <cell r="AT656">
            <v>24707</v>
          </cell>
          <cell r="AU656">
            <v>128286</v>
          </cell>
          <cell r="AV656">
            <v>34850</v>
          </cell>
          <cell r="AW656">
            <v>26538</v>
          </cell>
          <cell r="AX656">
            <v>26538</v>
          </cell>
          <cell r="AY656">
            <v>28184</v>
          </cell>
          <cell r="AZ656">
            <v>28184</v>
          </cell>
          <cell r="BA656">
            <v>28184</v>
          </cell>
          <cell r="BB656">
            <v>28184</v>
          </cell>
          <cell r="BC656">
            <v>28185</v>
          </cell>
          <cell r="BD656">
            <v>28184</v>
          </cell>
          <cell r="BE656">
            <v>41019</v>
          </cell>
          <cell r="BF656">
            <v>41018</v>
          </cell>
          <cell r="BG656">
            <v>41018</v>
          </cell>
          <cell r="BH656">
            <v>41018</v>
          </cell>
          <cell r="BI656">
            <v>41018</v>
          </cell>
          <cell r="BJ656">
            <v>41020</v>
          </cell>
          <cell r="BK656">
            <v>465045</v>
          </cell>
        </row>
        <row r="657">
          <cell r="L657" t="str">
            <v>8111211.803903</v>
          </cell>
          <cell r="M657">
            <v>14150</v>
          </cell>
          <cell r="N657">
            <v>28190</v>
          </cell>
          <cell r="O657">
            <v>68403</v>
          </cell>
          <cell r="P657">
            <v>85677</v>
          </cell>
          <cell r="Q657">
            <v>97672</v>
          </cell>
          <cell r="R657">
            <v>112366</v>
          </cell>
          <cell r="S657">
            <v>126004</v>
          </cell>
          <cell r="T657">
            <v>136094</v>
          </cell>
          <cell r="U657">
            <v>154627</v>
          </cell>
          <cell r="V657">
            <v>168166</v>
          </cell>
          <cell r="W657">
            <v>180861</v>
          </cell>
          <cell r="X657">
            <v>222593</v>
          </cell>
          <cell r="Y657">
            <v>12217</v>
          </cell>
          <cell r="Z657">
            <v>28964</v>
          </cell>
          <cell r="AA657">
            <v>51602</v>
          </cell>
          <cell r="AB657">
            <v>66070</v>
          </cell>
          <cell r="AC657">
            <v>51596</v>
          </cell>
          <cell r="AD657">
            <v>92941</v>
          </cell>
          <cell r="AE657">
            <v>78607</v>
          </cell>
          <cell r="AF657">
            <v>92595</v>
          </cell>
          <cell r="AG657">
            <v>142386</v>
          </cell>
          <cell r="AH657">
            <v>140694</v>
          </cell>
          <cell r="AI657">
            <v>142083</v>
          </cell>
          <cell r="AJ657">
            <v>109809</v>
          </cell>
          <cell r="AK657">
            <v>8528</v>
          </cell>
          <cell r="AM657">
            <v>14150</v>
          </cell>
          <cell r="AN657">
            <v>14040</v>
          </cell>
          <cell r="AO657">
            <v>40213</v>
          </cell>
          <cell r="AP657">
            <v>17274</v>
          </cell>
          <cell r="AQ657">
            <v>11995</v>
          </cell>
          <cell r="AR657">
            <v>14694</v>
          </cell>
          <cell r="AS657">
            <v>13638</v>
          </cell>
          <cell r="AT657">
            <v>10090</v>
          </cell>
          <cell r="AU657">
            <v>18533</v>
          </cell>
          <cell r="AV657">
            <v>13539</v>
          </cell>
          <cell r="AW657">
            <v>12695</v>
          </cell>
          <cell r="AX657">
            <v>41732</v>
          </cell>
          <cell r="AY657">
            <v>12217</v>
          </cell>
          <cell r="AZ657">
            <v>16747</v>
          </cell>
          <cell r="BA657">
            <v>22638</v>
          </cell>
          <cell r="BB657">
            <v>14468</v>
          </cell>
          <cell r="BC657">
            <v>-14474</v>
          </cell>
          <cell r="BD657">
            <v>41345</v>
          </cell>
          <cell r="BE657">
            <v>-14334</v>
          </cell>
          <cell r="BF657">
            <v>13988</v>
          </cell>
          <cell r="BG657">
            <v>49791</v>
          </cell>
          <cell r="BH657">
            <v>-1692</v>
          </cell>
          <cell r="BI657">
            <v>1389</v>
          </cell>
          <cell r="BJ657">
            <v>-32274</v>
          </cell>
          <cell r="BK657">
            <v>8528</v>
          </cell>
        </row>
        <row r="658">
          <cell r="L658" t="str">
            <v>8111211.803904</v>
          </cell>
          <cell r="M658">
            <v>4400</v>
          </cell>
          <cell r="N658">
            <v>17600</v>
          </cell>
          <cell r="O658">
            <v>30800</v>
          </cell>
          <cell r="P658">
            <v>30800</v>
          </cell>
          <cell r="Q658">
            <v>30800</v>
          </cell>
          <cell r="R658">
            <v>30800</v>
          </cell>
          <cell r="S658">
            <v>30800</v>
          </cell>
          <cell r="T658">
            <v>30800</v>
          </cell>
          <cell r="U658">
            <v>30800</v>
          </cell>
          <cell r="V658">
            <v>30800</v>
          </cell>
          <cell r="W658">
            <v>30800</v>
          </cell>
          <cell r="X658">
            <v>30800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M658">
            <v>4400</v>
          </cell>
          <cell r="AN658">
            <v>13200</v>
          </cell>
          <cell r="AO658">
            <v>13200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L659" t="str">
            <v>8111211.803905</v>
          </cell>
          <cell r="M659">
            <v>75900</v>
          </cell>
          <cell r="N659">
            <v>151800</v>
          </cell>
          <cell r="O659">
            <v>227700</v>
          </cell>
          <cell r="P659">
            <v>303600</v>
          </cell>
          <cell r="Q659">
            <v>379500</v>
          </cell>
          <cell r="R659">
            <v>455400</v>
          </cell>
          <cell r="S659">
            <v>531300</v>
          </cell>
          <cell r="T659">
            <v>607200</v>
          </cell>
          <cell r="U659">
            <v>683100</v>
          </cell>
          <cell r="V659">
            <v>759000</v>
          </cell>
          <cell r="W659">
            <v>834900</v>
          </cell>
          <cell r="X659">
            <v>910800</v>
          </cell>
          <cell r="Y659">
            <v>75350</v>
          </cell>
          <cell r="Z659">
            <v>147950</v>
          </cell>
          <cell r="AA659">
            <v>220550</v>
          </cell>
          <cell r="AB659">
            <v>306350</v>
          </cell>
          <cell r="AC659">
            <v>382250</v>
          </cell>
          <cell r="AD659">
            <v>458150</v>
          </cell>
          <cell r="AE659">
            <v>532290</v>
          </cell>
          <cell r="AF659">
            <v>622590</v>
          </cell>
          <cell r="AG659">
            <v>700290</v>
          </cell>
          <cell r="AH659">
            <v>777990</v>
          </cell>
          <cell r="AI659">
            <v>852500</v>
          </cell>
          <cell r="AJ659">
            <v>926900</v>
          </cell>
          <cell r="AK659">
            <v>74400</v>
          </cell>
          <cell r="AM659">
            <v>75900</v>
          </cell>
          <cell r="AN659">
            <v>75900</v>
          </cell>
          <cell r="AO659">
            <v>75900</v>
          </cell>
          <cell r="AP659">
            <v>75900</v>
          </cell>
          <cell r="AQ659">
            <v>75900</v>
          </cell>
          <cell r="AR659">
            <v>75900</v>
          </cell>
          <cell r="AS659">
            <v>75900</v>
          </cell>
          <cell r="AT659">
            <v>75900</v>
          </cell>
          <cell r="AU659">
            <v>75900</v>
          </cell>
          <cell r="AV659">
            <v>75900</v>
          </cell>
          <cell r="AW659">
            <v>75900</v>
          </cell>
          <cell r="AX659">
            <v>75900</v>
          </cell>
          <cell r="AY659">
            <v>75350</v>
          </cell>
          <cell r="AZ659">
            <v>72600</v>
          </cell>
          <cell r="BA659">
            <v>72600</v>
          </cell>
          <cell r="BB659">
            <v>85800</v>
          </cell>
          <cell r="BC659">
            <v>75900</v>
          </cell>
          <cell r="BD659">
            <v>75900</v>
          </cell>
          <cell r="BE659">
            <v>74140</v>
          </cell>
          <cell r="BF659">
            <v>90300</v>
          </cell>
          <cell r="BG659">
            <v>77700</v>
          </cell>
          <cell r="BH659">
            <v>77700</v>
          </cell>
          <cell r="BI659">
            <v>74510</v>
          </cell>
          <cell r="BJ659">
            <v>74400</v>
          </cell>
          <cell r="BK659">
            <v>74400</v>
          </cell>
        </row>
        <row r="660">
          <cell r="L660" t="str">
            <v>8111211.803907</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L661" t="str">
            <v>8111211.804201</v>
          </cell>
          <cell r="M661">
            <v>0</v>
          </cell>
          <cell r="N661">
            <v>0</v>
          </cell>
          <cell r="O661">
            <v>0</v>
          </cell>
          <cell r="P661">
            <v>10000</v>
          </cell>
          <cell r="Q661">
            <v>10000</v>
          </cell>
          <cell r="R661">
            <v>10000</v>
          </cell>
          <cell r="S661">
            <v>10000</v>
          </cell>
          <cell r="T661">
            <v>10000</v>
          </cell>
          <cell r="U661">
            <v>10000</v>
          </cell>
          <cell r="V661">
            <v>10000</v>
          </cell>
          <cell r="W661">
            <v>10000</v>
          </cell>
          <cell r="X661">
            <v>10000</v>
          </cell>
          <cell r="Y661">
            <v>0</v>
          </cell>
          <cell r="Z661">
            <v>23990</v>
          </cell>
          <cell r="AA661">
            <v>23990</v>
          </cell>
          <cell r="AB661">
            <v>23990</v>
          </cell>
          <cell r="AC661">
            <v>23990</v>
          </cell>
          <cell r="AD661">
            <v>23990</v>
          </cell>
          <cell r="AE661">
            <v>-126010</v>
          </cell>
          <cell r="AF661">
            <v>-126010</v>
          </cell>
          <cell r="AG661">
            <v>47332.390000000014</v>
          </cell>
          <cell r="AH661">
            <v>47332.390000000014</v>
          </cell>
          <cell r="AI661">
            <v>47332.39</v>
          </cell>
          <cell r="AJ661">
            <v>47332.39</v>
          </cell>
          <cell r="AK661">
            <v>0</v>
          </cell>
          <cell r="AM661">
            <v>0</v>
          </cell>
          <cell r="AN661">
            <v>0</v>
          </cell>
          <cell r="AO661">
            <v>0</v>
          </cell>
          <cell r="AP661">
            <v>10000</v>
          </cell>
          <cell r="AQ661">
            <v>0</v>
          </cell>
          <cell r="AR661">
            <v>0</v>
          </cell>
          <cell r="AS661">
            <v>0</v>
          </cell>
          <cell r="AT661">
            <v>0</v>
          </cell>
          <cell r="AU661">
            <v>0</v>
          </cell>
          <cell r="AV661">
            <v>0</v>
          </cell>
          <cell r="AW661">
            <v>0</v>
          </cell>
          <cell r="AX661">
            <v>0</v>
          </cell>
          <cell r="AY661">
            <v>0</v>
          </cell>
          <cell r="AZ661">
            <v>23990</v>
          </cell>
          <cell r="BA661">
            <v>0</v>
          </cell>
          <cell r="BB661">
            <v>0</v>
          </cell>
          <cell r="BC661">
            <v>0</v>
          </cell>
          <cell r="BD661">
            <v>0</v>
          </cell>
          <cell r="BE661">
            <v>-150000</v>
          </cell>
          <cell r="BF661">
            <v>0</v>
          </cell>
          <cell r="BG661">
            <v>173342.39</v>
          </cell>
          <cell r="BH661">
            <v>0</v>
          </cell>
          <cell r="BI661">
            <v>0</v>
          </cell>
          <cell r="BJ661">
            <v>0</v>
          </cell>
          <cell r="BK661">
            <v>0</v>
          </cell>
        </row>
        <row r="662">
          <cell r="L662" t="str">
            <v>8111211.805101.ACC</v>
          </cell>
          <cell r="M662">
            <v>0</v>
          </cell>
          <cell r="N662">
            <v>9750</v>
          </cell>
          <cell r="O662">
            <v>23277.75</v>
          </cell>
          <cell r="P662">
            <v>30702.75</v>
          </cell>
          <cell r="Q662">
            <v>40752.75</v>
          </cell>
          <cell r="R662">
            <v>47302.68</v>
          </cell>
          <cell r="S662">
            <v>50652.68</v>
          </cell>
          <cell r="T662">
            <v>54002.68</v>
          </cell>
          <cell r="U662">
            <v>61452.68</v>
          </cell>
          <cell r="V662">
            <v>119152.68</v>
          </cell>
          <cell r="W662">
            <v>122302.68</v>
          </cell>
          <cell r="X662">
            <v>155802.68</v>
          </cell>
          <cell r="Y662">
            <v>0</v>
          </cell>
          <cell r="Z662">
            <v>0</v>
          </cell>
          <cell r="AA662">
            <v>0</v>
          </cell>
          <cell r="AB662">
            <v>3150</v>
          </cell>
          <cell r="AC662">
            <v>3150</v>
          </cell>
          <cell r="AD662">
            <v>3150</v>
          </cell>
          <cell r="AE662">
            <v>142750</v>
          </cell>
          <cell r="AF662">
            <v>138750</v>
          </cell>
          <cell r="AG662">
            <v>138750</v>
          </cell>
          <cell r="AH662">
            <v>138750</v>
          </cell>
          <cell r="AI662">
            <v>143569.20000000001</v>
          </cell>
          <cell r="AJ662">
            <v>148594.20000000001</v>
          </cell>
          <cell r="AK662">
            <v>0</v>
          </cell>
          <cell r="AM662">
            <v>0</v>
          </cell>
          <cell r="AN662">
            <v>9750</v>
          </cell>
          <cell r="AO662">
            <v>13527.75</v>
          </cell>
          <cell r="AP662">
            <v>7425</v>
          </cell>
          <cell r="AQ662">
            <v>10050</v>
          </cell>
          <cell r="AR662">
            <v>6549.93</v>
          </cell>
          <cell r="AS662">
            <v>3350</v>
          </cell>
          <cell r="AT662">
            <v>3350</v>
          </cell>
          <cell r="AU662">
            <v>7450</v>
          </cell>
          <cell r="AV662">
            <v>57699.999999999993</v>
          </cell>
          <cell r="AW662">
            <v>3150</v>
          </cell>
          <cell r="AX662">
            <v>33500</v>
          </cell>
          <cell r="AY662">
            <v>0</v>
          </cell>
          <cell r="AZ662">
            <v>0</v>
          </cell>
          <cell r="BA662">
            <v>0</v>
          </cell>
          <cell r="BB662">
            <v>3150</v>
          </cell>
          <cell r="BC662">
            <v>0</v>
          </cell>
          <cell r="BD662">
            <v>0</v>
          </cell>
          <cell r="BE662">
            <v>139600</v>
          </cell>
          <cell r="BF662">
            <v>-4000</v>
          </cell>
          <cell r="BG662">
            <v>0</v>
          </cell>
          <cell r="BH662">
            <v>0</v>
          </cell>
          <cell r="BI662">
            <v>4819.2000000000116</v>
          </cell>
          <cell r="BJ662">
            <v>5025</v>
          </cell>
          <cell r="BK662">
            <v>0</v>
          </cell>
        </row>
        <row r="663">
          <cell r="L663" t="str">
            <v>8111211.805101.AIR</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row>
        <row r="664">
          <cell r="L664" t="str">
            <v>8111211.805101.CAR</v>
          </cell>
          <cell r="M664">
            <v>0</v>
          </cell>
          <cell r="N664">
            <v>470</v>
          </cell>
          <cell r="O664">
            <v>10372.35</v>
          </cell>
          <cell r="P664">
            <v>12282.35</v>
          </cell>
          <cell r="Q664">
            <v>13282.35</v>
          </cell>
          <cell r="R664">
            <v>13282.35</v>
          </cell>
          <cell r="S664">
            <v>13282.35</v>
          </cell>
          <cell r="T664">
            <v>13282.35</v>
          </cell>
          <cell r="U664">
            <v>14882.35</v>
          </cell>
          <cell r="V664">
            <v>31182.35</v>
          </cell>
          <cell r="W664">
            <v>31182.35</v>
          </cell>
          <cell r="X664">
            <v>38447.35</v>
          </cell>
          <cell r="Y664">
            <v>0</v>
          </cell>
          <cell r="Z664">
            <v>0</v>
          </cell>
          <cell r="AA664">
            <v>0</v>
          </cell>
          <cell r="AB664">
            <v>1300</v>
          </cell>
          <cell r="AC664">
            <v>1300</v>
          </cell>
          <cell r="AD664">
            <v>1300</v>
          </cell>
          <cell r="AE664">
            <v>43273</v>
          </cell>
          <cell r="AF664">
            <v>43273</v>
          </cell>
          <cell r="AG664">
            <v>43273</v>
          </cell>
          <cell r="AH664">
            <v>43273</v>
          </cell>
          <cell r="AI664">
            <v>49693</v>
          </cell>
          <cell r="AJ664">
            <v>50693</v>
          </cell>
          <cell r="AK664">
            <v>0</v>
          </cell>
          <cell r="AM664">
            <v>0</v>
          </cell>
          <cell r="AN664">
            <v>470</v>
          </cell>
          <cell r="AO664">
            <v>9902.35</v>
          </cell>
          <cell r="AP664">
            <v>1910</v>
          </cell>
          <cell r="AQ664">
            <v>1000</v>
          </cell>
          <cell r="AR664">
            <v>0</v>
          </cell>
          <cell r="AS664">
            <v>0</v>
          </cell>
          <cell r="AT664">
            <v>0</v>
          </cell>
          <cell r="AU664">
            <v>1600</v>
          </cell>
          <cell r="AV664">
            <v>16299.999999999998</v>
          </cell>
          <cell r="AW664">
            <v>0</v>
          </cell>
          <cell r="AX664">
            <v>7265</v>
          </cell>
          <cell r="AY664">
            <v>0</v>
          </cell>
          <cell r="AZ664">
            <v>0</v>
          </cell>
          <cell r="BA664">
            <v>0</v>
          </cell>
          <cell r="BB664">
            <v>1300</v>
          </cell>
          <cell r="BC664">
            <v>0</v>
          </cell>
          <cell r="BD664">
            <v>0</v>
          </cell>
          <cell r="BE664">
            <v>41973</v>
          </cell>
          <cell r="BF664">
            <v>0</v>
          </cell>
          <cell r="BG664">
            <v>0</v>
          </cell>
          <cell r="BH664">
            <v>0</v>
          </cell>
          <cell r="BI664">
            <v>6420</v>
          </cell>
          <cell r="BJ664">
            <v>1000</v>
          </cell>
          <cell r="BK664">
            <v>0</v>
          </cell>
        </row>
        <row r="665">
          <cell r="L665" t="str">
            <v>8111211.805101.OTH</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row>
        <row r="666">
          <cell r="L666" t="str">
            <v>8111211.806101.ACC</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row>
        <row r="667">
          <cell r="L667" t="str">
            <v>8111211.806101.AIR</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row>
        <row r="668">
          <cell r="L668" t="str">
            <v>8111211.806101.CAR</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M668">
            <v>0</v>
          </cell>
          <cell r="AN668">
            <v>0</v>
          </cell>
          <cell r="AO668">
            <v>0</v>
          </cell>
          <cell r="AP668">
            <v>0</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row>
        <row r="669">
          <cell r="L669" t="str">
            <v>8111211.806101.OTH</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row>
        <row r="670">
          <cell r="L670" t="str">
            <v>8111211.814101</v>
          </cell>
          <cell r="M670">
            <v>0</v>
          </cell>
          <cell r="N670">
            <v>0</v>
          </cell>
          <cell r="O670">
            <v>0</v>
          </cell>
          <cell r="P670">
            <v>126000</v>
          </cell>
          <cell r="Q670">
            <v>284000</v>
          </cell>
          <cell r="R670">
            <v>474000</v>
          </cell>
          <cell r="S670">
            <v>584000</v>
          </cell>
          <cell r="T670">
            <v>774000</v>
          </cell>
          <cell r="U670">
            <v>356000</v>
          </cell>
          <cell r="V670">
            <v>466000</v>
          </cell>
          <cell r="W670">
            <v>876000</v>
          </cell>
          <cell r="X670">
            <v>1186000</v>
          </cell>
          <cell r="Y670">
            <v>310000</v>
          </cell>
          <cell r="Z670">
            <v>540000</v>
          </cell>
          <cell r="AA670">
            <v>1233000</v>
          </cell>
          <cell r="AB670">
            <v>1721942.22</v>
          </cell>
          <cell r="AC670">
            <v>2320622.2200000002</v>
          </cell>
          <cell r="AD670">
            <v>2028535.22</v>
          </cell>
          <cell r="AE670">
            <v>2784675.22</v>
          </cell>
          <cell r="AF670">
            <v>3175737.22</v>
          </cell>
          <cell r="AG670">
            <v>3705039.22</v>
          </cell>
          <cell r="AH670">
            <v>4020759.22</v>
          </cell>
          <cell r="AI670">
            <v>4336479.22</v>
          </cell>
          <cell r="AJ670">
            <v>4861012</v>
          </cell>
          <cell r="AK670">
            <v>905307</v>
          </cell>
          <cell r="AM670">
            <v>0</v>
          </cell>
          <cell r="AN670">
            <v>0</v>
          </cell>
          <cell r="AO670">
            <v>0</v>
          </cell>
          <cell r="AP670">
            <v>126000</v>
          </cell>
          <cell r="AQ670">
            <v>158000</v>
          </cell>
          <cell r="AR670">
            <v>190000</v>
          </cell>
          <cell r="AS670">
            <v>110000</v>
          </cell>
          <cell r="AT670">
            <v>190000</v>
          </cell>
          <cell r="AU670">
            <v>-418000</v>
          </cell>
          <cell r="AV670">
            <v>110000</v>
          </cell>
          <cell r="AW670">
            <v>410000</v>
          </cell>
          <cell r="AX670">
            <v>310000</v>
          </cell>
          <cell r="AY670">
            <v>310000</v>
          </cell>
          <cell r="AZ670">
            <v>230000</v>
          </cell>
          <cell r="BA670">
            <v>693000</v>
          </cell>
          <cell r="BB670">
            <v>488942.22</v>
          </cell>
          <cell r="BC670">
            <v>598680.00000000023</v>
          </cell>
          <cell r="BD670">
            <v>-292087.00000000023</v>
          </cell>
          <cell r="BE670">
            <v>756140.00000000023</v>
          </cell>
          <cell r="BF670">
            <v>391062</v>
          </cell>
          <cell r="BG670">
            <v>529302</v>
          </cell>
          <cell r="BH670">
            <v>315720</v>
          </cell>
          <cell r="BI670">
            <v>315719.99999999953</v>
          </cell>
          <cell r="BJ670">
            <v>524532.78000000026</v>
          </cell>
          <cell r="BK670">
            <v>905307</v>
          </cell>
        </row>
        <row r="671">
          <cell r="L671" t="str">
            <v>8111211.814102</v>
          </cell>
          <cell r="M671">
            <v>0</v>
          </cell>
          <cell r="N671">
            <v>0</v>
          </cell>
          <cell r="O671">
            <v>0</v>
          </cell>
          <cell r="P671">
            <v>0</v>
          </cell>
          <cell r="Q671">
            <v>0</v>
          </cell>
          <cell r="R671">
            <v>0</v>
          </cell>
          <cell r="S671">
            <v>0</v>
          </cell>
          <cell r="T671">
            <v>0</v>
          </cell>
          <cell r="U671">
            <v>0</v>
          </cell>
          <cell r="V671">
            <v>60000</v>
          </cell>
          <cell r="W671">
            <v>60000</v>
          </cell>
          <cell r="X671">
            <v>60000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M671">
            <v>0</v>
          </cell>
          <cell r="AN671">
            <v>0</v>
          </cell>
          <cell r="AO671">
            <v>0</v>
          </cell>
          <cell r="AP671">
            <v>0</v>
          </cell>
          <cell r="AQ671">
            <v>0</v>
          </cell>
          <cell r="AR671">
            <v>0</v>
          </cell>
          <cell r="AS671">
            <v>0</v>
          </cell>
          <cell r="AT671">
            <v>0</v>
          </cell>
          <cell r="AU671">
            <v>0</v>
          </cell>
          <cell r="AV671">
            <v>60000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row>
        <row r="672">
          <cell r="L672" t="str">
            <v>8111211.805102</v>
          </cell>
          <cell r="M672">
            <v>0</v>
          </cell>
          <cell r="N672">
            <v>0</v>
          </cell>
          <cell r="O672">
            <v>0</v>
          </cell>
          <cell r="P672">
            <v>0</v>
          </cell>
          <cell r="Q672">
            <v>0</v>
          </cell>
          <cell r="R672">
            <v>95720</v>
          </cell>
          <cell r="S672">
            <v>165470</v>
          </cell>
          <cell r="T672">
            <v>165470</v>
          </cell>
          <cell r="U672">
            <v>263235</v>
          </cell>
          <cell r="V672">
            <v>287425</v>
          </cell>
          <cell r="W672">
            <v>313665</v>
          </cell>
          <cell r="X672">
            <v>341345</v>
          </cell>
          <cell r="Y672">
            <v>0</v>
          </cell>
          <cell r="Z672">
            <v>0</v>
          </cell>
          <cell r="AA672">
            <v>0</v>
          </cell>
          <cell r="AB672">
            <v>0</v>
          </cell>
          <cell r="AC672">
            <v>71450</v>
          </cell>
          <cell r="AD672">
            <v>166750</v>
          </cell>
          <cell r="AE672">
            <v>228850</v>
          </cell>
          <cell r="AF672">
            <v>228850</v>
          </cell>
          <cell r="AG672">
            <v>311310</v>
          </cell>
          <cell r="AH672">
            <v>353205</v>
          </cell>
          <cell r="AI672">
            <v>427194.95</v>
          </cell>
          <cell r="AJ672">
            <v>427194.95</v>
          </cell>
          <cell r="AK672">
            <v>0</v>
          </cell>
          <cell r="AM672">
            <v>0</v>
          </cell>
          <cell r="AN672">
            <v>0</v>
          </cell>
          <cell r="AO672">
            <v>0</v>
          </cell>
          <cell r="AP672">
            <v>0</v>
          </cell>
          <cell r="AQ672">
            <v>0</v>
          </cell>
          <cell r="AR672">
            <v>95720</v>
          </cell>
          <cell r="AS672">
            <v>69750</v>
          </cell>
          <cell r="AT672">
            <v>0</v>
          </cell>
          <cell r="AU672">
            <v>97765</v>
          </cell>
          <cell r="AV672">
            <v>24190</v>
          </cell>
          <cell r="AW672">
            <v>26240</v>
          </cell>
          <cell r="AX672">
            <v>27680</v>
          </cell>
          <cell r="AY672">
            <v>0</v>
          </cell>
          <cell r="AZ672">
            <v>0</v>
          </cell>
          <cell r="BA672">
            <v>0</v>
          </cell>
          <cell r="BB672">
            <v>0</v>
          </cell>
          <cell r="BC672">
            <v>71450</v>
          </cell>
          <cell r="BD672">
            <v>95300</v>
          </cell>
          <cell r="BE672">
            <v>62100</v>
          </cell>
          <cell r="BF672">
            <v>0</v>
          </cell>
          <cell r="BG672">
            <v>82460</v>
          </cell>
          <cell r="BH672">
            <v>41895</v>
          </cell>
          <cell r="BI672">
            <v>73989.950000000012</v>
          </cell>
          <cell r="BJ672">
            <v>0</v>
          </cell>
          <cell r="BK672">
            <v>0</v>
          </cell>
        </row>
        <row r="673">
          <cell r="L673" t="str">
            <v>8111211.805201</v>
          </cell>
          <cell r="M673">
            <v>1275</v>
          </cell>
          <cell r="N673">
            <v>1275</v>
          </cell>
          <cell r="O673">
            <v>3140</v>
          </cell>
          <cell r="P673">
            <v>3315</v>
          </cell>
          <cell r="Q673">
            <v>25213</v>
          </cell>
          <cell r="R673">
            <v>32563</v>
          </cell>
          <cell r="S673">
            <v>40488</v>
          </cell>
          <cell r="T673">
            <v>42038</v>
          </cell>
          <cell r="U673">
            <v>76737</v>
          </cell>
          <cell r="V673">
            <v>156217</v>
          </cell>
          <cell r="W673">
            <v>167085</v>
          </cell>
          <cell r="X673">
            <v>271985</v>
          </cell>
          <cell r="Y673">
            <v>0</v>
          </cell>
          <cell r="Z673">
            <v>0</v>
          </cell>
          <cell r="AA673">
            <v>0</v>
          </cell>
          <cell r="AB673">
            <v>43450</v>
          </cell>
          <cell r="AC673">
            <v>43450</v>
          </cell>
          <cell r="AD673">
            <v>43450</v>
          </cell>
          <cell r="AE673">
            <v>43450</v>
          </cell>
          <cell r="AF673">
            <v>43450</v>
          </cell>
          <cell r="AG673">
            <v>43450</v>
          </cell>
          <cell r="AH673">
            <v>43450</v>
          </cell>
          <cell r="AI673">
            <v>49438</v>
          </cell>
          <cell r="AJ673">
            <v>63195.44</v>
          </cell>
          <cell r="AK673">
            <v>0</v>
          </cell>
          <cell r="AM673">
            <v>1275</v>
          </cell>
          <cell r="AN673">
            <v>0</v>
          </cell>
          <cell r="AO673">
            <v>1865</v>
          </cell>
          <cell r="AP673">
            <v>175</v>
          </cell>
          <cell r="AQ673">
            <v>21898</v>
          </cell>
          <cell r="AR673">
            <v>7350</v>
          </cell>
          <cell r="AS673">
            <v>7925</v>
          </cell>
          <cell r="AT673">
            <v>1550</v>
          </cell>
          <cell r="AU673">
            <v>34699</v>
          </cell>
          <cell r="AV673">
            <v>79480</v>
          </cell>
          <cell r="AW673">
            <v>10868</v>
          </cell>
          <cell r="AX673">
            <v>104900</v>
          </cell>
          <cell r="AY673">
            <v>0</v>
          </cell>
          <cell r="AZ673">
            <v>0</v>
          </cell>
          <cell r="BA673">
            <v>0</v>
          </cell>
          <cell r="BB673">
            <v>43450</v>
          </cell>
          <cell r="BC673">
            <v>0</v>
          </cell>
          <cell r="BD673">
            <v>0</v>
          </cell>
          <cell r="BE673">
            <v>0</v>
          </cell>
          <cell r="BF673">
            <v>0</v>
          </cell>
          <cell r="BG673">
            <v>0</v>
          </cell>
          <cell r="BH673">
            <v>0</v>
          </cell>
          <cell r="BI673">
            <v>5988</v>
          </cell>
          <cell r="BJ673">
            <v>13757.440000000002</v>
          </cell>
          <cell r="BK673">
            <v>0</v>
          </cell>
        </row>
        <row r="674">
          <cell r="L674" t="str">
            <v>8111211.809901</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M674">
            <v>0</v>
          </cell>
          <cell r="AN674">
            <v>0</v>
          </cell>
          <cell r="AO674">
            <v>0</v>
          </cell>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v>0</v>
          </cell>
          <cell r="BK674">
            <v>0</v>
          </cell>
        </row>
        <row r="675">
          <cell r="L675" t="str">
            <v>8111211.809902</v>
          </cell>
          <cell r="M675">
            <v>0</v>
          </cell>
          <cell r="N675">
            <v>0</v>
          </cell>
          <cell r="O675">
            <v>0</v>
          </cell>
          <cell r="P675">
            <v>0</v>
          </cell>
          <cell r="Q675">
            <v>0</v>
          </cell>
          <cell r="R675">
            <v>3495</v>
          </cell>
          <cell r="S675">
            <v>3495</v>
          </cell>
          <cell r="T675">
            <v>3495</v>
          </cell>
          <cell r="U675">
            <v>7545</v>
          </cell>
          <cell r="V675">
            <v>153116</v>
          </cell>
          <cell r="W675">
            <v>153116</v>
          </cell>
          <cell r="X675">
            <v>519682</v>
          </cell>
          <cell r="Y675">
            <v>0</v>
          </cell>
          <cell r="Z675">
            <v>0</v>
          </cell>
          <cell r="AA675">
            <v>0</v>
          </cell>
          <cell r="AB675">
            <v>0</v>
          </cell>
          <cell r="AC675">
            <v>0</v>
          </cell>
          <cell r="AD675">
            <v>30250</v>
          </cell>
          <cell r="AE675">
            <v>35200</v>
          </cell>
          <cell r="AF675">
            <v>112350</v>
          </cell>
          <cell r="AG675">
            <v>147350</v>
          </cell>
          <cell r="AH675">
            <v>175350</v>
          </cell>
          <cell r="AI675">
            <v>175350</v>
          </cell>
          <cell r="AJ675">
            <v>239920</v>
          </cell>
          <cell r="AK675">
            <v>21700</v>
          </cell>
          <cell r="AM675">
            <v>0</v>
          </cell>
          <cell r="AN675">
            <v>0</v>
          </cell>
          <cell r="AO675">
            <v>0</v>
          </cell>
          <cell r="AP675">
            <v>0</v>
          </cell>
          <cell r="AQ675">
            <v>0</v>
          </cell>
          <cell r="AR675">
            <v>3495</v>
          </cell>
          <cell r="AS675">
            <v>0</v>
          </cell>
          <cell r="AT675">
            <v>0</v>
          </cell>
          <cell r="AU675">
            <v>4050</v>
          </cell>
          <cell r="AV675">
            <v>145571</v>
          </cell>
          <cell r="AW675">
            <v>0</v>
          </cell>
          <cell r="AX675">
            <v>366566</v>
          </cell>
          <cell r="AY675">
            <v>0</v>
          </cell>
          <cell r="AZ675">
            <v>0</v>
          </cell>
          <cell r="BA675">
            <v>0</v>
          </cell>
          <cell r="BB675">
            <v>0</v>
          </cell>
          <cell r="BC675">
            <v>0</v>
          </cell>
          <cell r="BD675">
            <v>30250</v>
          </cell>
          <cell r="BE675">
            <v>4950</v>
          </cell>
          <cell r="BF675">
            <v>77150</v>
          </cell>
          <cell r="BG675">
            <v>35000</v>
          </cell>
          <cell r="BH675">
            <v>28000</v>
          </cell>
          <cell r="BI675">
            <v>0</v>
          </cell>
          <cell r="BJ675">
            <v>64570</v>
          </cell>
          <cell r="BK675">
            <v>21700</v>
          </cell>
        </row>
        <row r="676">
          <cell r="L676" t="str">
            <v>8111211.814601</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v>0</v>
          </cell>
          <cell r="BK676">
            <v>0</v>
          </cell>
        </row>
        <row r="677">
          <cell r="L677" t="str">
            <v>8111211.816001.MOTOR</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v>0</v>
          </cell>
          <cell r="BK677">
            <v>0</v>
          </cell>
        </row>
        <row r="678">
          <cell r="L678" t="str">
            <v>8111211.816001.OTHER</v>
          </cell>
          <cell r="M678">
            <v>0</v>
          </cell>
          <cell r="N678">
            <v>6000</v>
          </cell>
          <cell r="O678">
            <v>6895</v>
          </cell>
          <cell r="P678">
            <v>7195</v>
          </cell>
          <cell r="Q678">
            <v>7695</v>
          </cell>
          <cell r="R678">
            <v>12175</v>
          </cell>
          <cell r="S678">
            <v>14705</v>
          </cell>
          <cell r="T678">
            <v>14760</v>
          </cell>
          <cell r="U678">
            <v>25475</v>
          </cell>
          <cell r="V678">
            <v>26725</v>
          </cell>
          <cell r="W678">
            <v>26725</v>
          </cell>
          <cell r="X678">
            <v>49040</v>
          </cell>
          <cell r="Y678">
            <v>0</v>
          </cell>
          <cell r="Z678">
            <v>70655</v>
          </cell>
          <cell r="AA678">
            <v>71315</v>
          </cell>
          <cell r="AB678">
            <v>92315</v>
          </cell>
          <cell r="AC678">
            <v>100391</v>
          </cell>
          <cell r="AD678">
            <v>100946</v>
          </cell>
          <cell r="AE678">
            <v>100946</v>
          </cell>
          <cell r="AF678">
            <v>100946</v>
          </cell>
          <cell r="AG678">
            <v>128596</v>
          </cell>
          <cell r="AH678">
            <v>160596</v>
          </cell>
          <cell r="AI678">
            <v>162951</v>
          </cell>
          <cell r="AJ678">
            <v>163391</v>
          </cell>
          <cell r="AK678">
            <v>600</v>
          </cell>
          <cell r="AM678">
            <v>0</v>
          </cell>
          <cell r="AN678">
            <v>6000</v>
          </cell>
          <cell r="AO678">
            <v>895</v>
          </cell>
          <cell r="AP678">
            <v>300</v>
          </cell>
          <cell r="AQ678">
            <v>500</v>
          </cell>
          <cell r="AR678">
            <v>4480</v>
          </cell>
          <cell r="AS678">
            <v>2530</v>
          </cell>
          <cell r="AT678">
            <v>55</v>
          </cell>
          <cell r="AU678">
            <v>10715</v>
          </cell>
          <cell r="AV678">
            <v>1250</v>
          </cell>
          <cell r="AW678">
            <v>0</v>
          </cell>
          <cell r="AX678">
            <v>22315</v>
          </cell>
          <cell r="AY678">
            <v>0</v>
          </cell>
          <cell r="AZ678">
            <v>70655</v>
          </cell>
          <cell r="BA678">
            <v>660</v>
          </cell>
          <cell r="BB678">
            <v>21000</v>
          </cell>
          <cell r="BC678">
            <v>8076</v>
          </cell>
          <cell r="BD678">
            <v>555</v>
          </cell>
          <cell r="BE678">
            <v>0</v>
          </cell>
          <cell r="BF678">
            <v>0</v>
          </cell>
          <cell r="BG678">
            <v>27650</v>
          </cell>
          <cell r="BH678">
            <v>32000</v>
          </cell>
          <cell r="BI678">
            <v>2355</v>
          </cell>
          <cell r="BJ678">
            <v>440</v>
          </cell>
          <cell r="BK678">
            <v>600</v>
          </cell>
        </row>
        <row r="679">
          <cell r="L679" t="str">
            <v>8111211.816041</v>
          </cell>
          <cell r="M679">
            <v>0</v>
          </cell>
          <cell r="N679">
            <v>0</v>
          </cell>
          <cell r="O679">
            <v>0</v>
          </cell>
          <cell r="P679">
            <v>0</v>
          </cell>
          <cell r="Q679">
            <v>0</v>
          </cell>
          <cell r="R679">
            <v>0</v>
          </cell>
          <cell r="S679">
            <v>74624</v>
          </cell>
          <cell r="T679">
            <v>74624</v>
          </cell>
          <cell r="U679">
            <v>74624</v>
          </cell>
          <cell r="V679">
            <v>74624</v>
          </cell>
          <cell r="W679">
            <v>74624</v>
          </cell>
          <cell r="X679">
            <v>74624</v>
          </cell>
          <cell r="Y679">
            <v>0</v>
          </cell>
          <cell r="Z679">
            <v>0</v>
          </cell>
          <cell r="AA679">
            <v>0</v>
          </cell>
          <cell r="AB679">
            <v>0</v>
          </cell>
          <cell r="AC679">
            <v>0</v>
          </cell>
          <cell r="AD679">
            <v>0</v>
          </cell>
          <cell r="AE679">
            <v>0</v>
          </cell>
          <cell r="AF679">
            <v>0</v>
          </cell>
          <cell r="AG679">
            <v>3700</v>
          </cell>
          <cell r="AH679">
            <v>13700</v>
          </cell>
          <cell r="AI679">
            <v>102838.1</v>
          </cell>
          <cell r="AJ679">
            <v>102838.1</v>
          </cell>
          <cell r="AK679">
            <v>0</v>
          </cell>
          <cell r="AM679">
            <v>0</v>
          </cell>
          <cell r="AN679">
            <v>0</v>
          </cell>
          <cell r="AO679">
            <v>0</v>
          </cell>
          <cell r="AP679">
            <v>0</v>
          </cell>
          <cell r="AQ679">
            <v>0</v>
          </cell>
          <cell r="AR679">
            <v>0</v>
          </cell>
          <cell r="AS679">
            <v>74624</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3700</v>
          </cell>
          <cell r="BH679">
            <v>10000</v>
          </cell>
          <cell r="BI679">
            <v>89138.1</v>
          </cell>
          <cell r="BJ679">
            <v>0</v>
          </cell>
          <cell r="BK679">
            <v>0</v>
          </cell>
        </row>
        <row r="680">
          <cell r="L680" t="str">
            <v>8111211.821001</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row>
        <row r="681">
          <cell r="L681" t="str">
            <v>8111211.814201.CONSU</v>
          </cell>
          <cell r="M681">
            <v>2272.0500000000002</v>
          </cell>
          <cell r="N681">
            <v>2583.9</v>
          </cell>
          <cell r="O681">
            <v>5465.93</v>
          </cell>
          <cell r="P681">
            <v>9208.1200000000008</v>
          </cell>
          <cell r="Q681">
            <v>41534.99</v>
          </cell>
          <cell r="R681">
            <v>81435.23</v>
          </cell>
          <cell r="S681">
            <v>118956.69</v>
          </cell>
          <cell r="T681">
            <v>122880.58</v>
          </cell>
          <cell r="U681">
            <v>127146.95</v>
          </cell>
          <cell r="V681">
            <v>202620.03999999998</v>
          </cell>
          <cell r="W681">
            <v>204770.03999999998</v>
          </cell>
          <cell r="X681">
            <v>214466.34999999998</v>
          </cell>
          <cell r="Y681">
            <v>0</v>
          </cell>
          <cell r="Z681">
            <v>1208.18</v>
          </cell>
          <cell r="AA681">
            <v>3683.1800000000003</v>
          </cell>
          <cell r="AB681">
            <v>32268.99</v>
          </cell>
          <cell r="AC681">
            <v>34743.99</v>
          </cell>
          <cell r="AD681">
            <v>36335.370000000003</v>
          </cell>
          <cell r="AE681">
            <v>38859.94</v>
          </cell>
          <cell r="AF681">
            <v>38859.94</v>
          </cell>
          <cell r="AG681">
            <v>42109.94</v>
          </cell>
          <cell r="AH681">
            <v>42609.94</v>
          </cell>
          <cell r="AI681">
            <v>50630.51</v>
          </cell>
          <cell r="AJ681">
            <v>54638.27</v>
          </cell>
          <cell r="AK681">
            <v>55</v>
          </cell>
          <cell r="AM681">
            <v>2272.0500000000002</v>
          </cell>
          <cell r="AN681">
            <v>311.85000000000002</v>
          </cell>
          <cell r="AO681">
            <v>2882.03</v>
          </cell>
          <cell r="AP681">
            <v>3742.19</v>
          </cell>
          <cell r="AQ681">
            <v>32326.87</v>
          </cell>
          <cell r="AR681">
            <v>39900.239999999998</v>
          </cell>
          <cell r="AS681">
            <v>37521.46</v>
          </cell>
          <cell r="AT681">
            <v>3923.89</v>
          </cell>
          <cell r="AU681">
            <v>4266.37</v>
          </cell>
          <cell r="AV681">
            <v>75473.09</v>
          </cell>
          <cell r="AW681">
            <v>2150</v>
          </cell>
          <cell r="AX681">
            <v>9696.31</v>
          </cell>
          <cell r="AY681">
            <v>0</v>
          </cell>
          <cell r="AZ681">
            <v>1208.18</v>
          </cell>
          <cell r="BA681">
            <v>2475</v>
          </cell>
          <cell r="BB681">
            <v>28585.81</v>
          </cell>
          <cell r="BC681">
            <v>2474.9999999999964</v>
          </cell>
          <cell r="BD681">
            <v>1591.3800000000047</v>
          </cell>
          <cell r="BE681">
            <v>2524.5699999999997</v>
          </cell>
          <cell r="BF681">
            <v>0</v>
          </cell>
          <cell r="BG681">
            <v>3250</v>
          </cell>
          <cell r="BH681">
            <v>500</v>
          </cell>
          <cell r="BI681">
            <v>8020.57</v>
          </cell>
          <cell r="BJ681">
            <v>4007.7599999999948</v>
          </cell>
          <cell r="BK681">
            <v>55</v>
          </cell>
        </row>
        <row r="682">
          <cell r="L682" t="str">
            <v>8111211.814201.DIESL</v>
          </cell>
          <cell r="M682">
            <v>163206.44</v>
          </cell>
          <cell r="N682">
            <v>219311.49</v>
          </cell>
          <cell r="O682">
            <v>559776.26</v>
          </cell>
          <cell r="P682">
            <v>855160.98</v>
          </cell>
          <cell r="Q682">
            <v>1367635.65</v>
          </cell>
          <cell r="R682">
            <v>1851388.73</v>
          </cell>
          <cell r="S682">
            <v>2204960.52</v>
          </cell>
          <cell r="T682">
            <v>2639535.06</v>
          </cell>
          <cell r="U682">
            <v>3185737.68</v>
          </cell>
          <cell r="V682">
            <v>3485376.32</v>
          </cell>
          <cell r="W682">
            <v>3622972.71</v>
          </cell>
          <cell r="X682">
            <v>3751872.47</v>
          </cell>
          <cell r="Y682">
            <v>49029.42</v>
          </cell>
          <cell r="Z682">
            <v>203940.90999999997</v>
          </cell>
          <cell r="AA682">
            <v>538531.93999999994</v>
          </cell>
          <cell r="AB682">
            <v>1080727.1399999999</v>
          </cell>
          <cell r="AC682">
            <v>1764626.35</v>
          </cell>
          <cell r="AD682">
            <v>2644981.7999999998</v>
          </cell>
          <cell r="AE682">
            <v>3207899.86</v>
          </cell>
          <cell r="AF682">
            <v>3651228.17</v>
          </cell>
          <cell r="AG682">
            <v>4332281.4000000004</v>
          </cell>
          <cell r="AH682">
            <v>4687413.38</v>
          </cell>
          <cell r="AI682">
            <v>5063672.26</v>
          </cell>
          <cell r="AJ682">
            <v>5290197.04</v>
          </cell>
          <cell r="AK682">
            <v>135036.28</v>
          </cell>
          <cell r="AM682">
            <v>163206.44</v>
          </cell>
          <cell r="AN682">
            <v>56105.049999999988</v>
          </cell>
          <cell r="AO682">
            <v>340464.77</v>
          </cell>
          <cell r="AP682">
            <v>295384.71999999997</v>
          </cell>
          <cell r="AQ682">
            <v>512474.66999999993</v>
          </cell>
          <cell r="AR682">
            <v>483753.08000000007</v>
          </cell>
          <cell r="AS682">
            <v>353571.79000000004</v>
          </cell>
          <cell r="AT682">
            <v>434574.54000000004</v>
          </cell>
          <cell r="AU682">
            <v>546202.62000000011</v>
          </cell>
          <cell r="AV682">
            <v>299638.63999999966</v>
          </cell>
          <cell r="AW682">
            <v>137596.39000000013</v>
          </cell>
          <cell r="AX682">
            <v>128899.76000000024</v>
          </cell>
          <cell r="AY682">
            <v>49029.42</v>
          </cell>
          <cell r="AZ682">
            <v>154911.49</v>
          </cell>
          <cell r="BA682">
            <v>334591.02999999991</v>
          </cell>
          <cell r="BB682">
            <v>542195.19999999995</v>
          </cell>
          <cell r="BC682">
            <v>683899.2100000002</v>
          </cell>
          <cell r="BD682">
            <v>880355.44999999972</v>
          </cell>
          <cell r="BE682">
            <v>562918.06000000006</v>
          </cell>
          <cell r="BF682">
            <v>443328.31000000006</v>
          </cell>
          <cell r="BG682">
            <v>681053.23000000045</v>
          </cell>
          <cell r="BH682">
            <v>355131.97999999952</v>
          </cell>
          <cell r="BI682">
            <v>376258.87999999989</v>
          </cell>
          <cell r="BJ682">
            <v>226524.78000000026</v>
          </cell>
          <cell r="BK682">
            <v>135036.28</v>
          </cell>
        </row>
        <row r="683">
          <cell r="L683" t="str">
            <v>8111211.814201.ELECT</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1870</v>
          </cell>
          <cell r="AD683">
            <v>1870</v>
          </cell>
          <cell r="AE683">
            <v>2070</v>
          </cell>
          <cell r="AF683">
            <v>2070</v>
          </cell>
          <cell r="AG683">
            <v>2070</v>
          </cell>
          <cell r="AH683">
            <v>10610</v>
          </cell>
          <cell r="AI683">
            <v>17070</v>
          </cell>
          <cell r="AJ683">
            <v>22360</v>
          </cell>
          <cell r="AK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1870</v>
          </cell>
          <cell r="BD683">
            <v>0</v>
          </cell>
          <cell r="BE683">
            <v>200</v>
          </cell>
          <cell r="BF683">
            <v>0</v>
          </cell>
          <cell r="BG683">
            <v>0</v>
          </cell>
          <cell r="BH683">
            <v>8540</v>
          </cell>
          <cell r="BI683">
            <v>6460</v>
          </cell>
          <cell r="BJ683">
            <v>5290</v>
          </cell>
          <cell r="BK683">
            <v>0</v>
          </cell>
        </row>
        <row r="684">
          <cell r="L684" t="str">
            <v>8111211.816001.FORK</v>
          </cell>
          <cell r="M684">
            <v>127200</v>
          </cell>
          <cell r="N684">
            <v>344922.69</v>
          </cell>
          <cell r="O684">
            <v>540559.05000000005</v>
          </cell>
          <cell r="P684">
            <v>668153.68999999994</v>
          </cell>
          <cell r="Q684">
            <v>746559.84</v>
          </cell>
          <cell r="R684">
            <v>837899.09</v>
          </cell>
          <cell r="S684">
            <v>950884.68</v>
          </cell>
          <cell r="T684">
            <v>968834.68</v>
          </cell>
          <cell r="U684">
            <v>1039283.19</v>
          </cell>
          <cell r="V684">
            <v>1232133.6599999999</v>
          </cell>
          <cell r="W684">
            <v>1295965.6599999999</v>
          </cell>
          <cell r="X684">
            <v>1790307.75</v>
          </cell>
          <cell r="Y684">
            <v>519948.87</v>
          </cell>
          <cell r="Z684">
            <v>656583.87</v>
          </cell>
          <cell r="AA684">
            <v>861166.01</v>
          </cell>
          <cell r="AB684">
            <v>882766.01</v>
          </cell>
          <cell r="AC684">
            <v>914459.5</v>
          </cell>
          <cell r="AD684">
            <v>967324.5</v>
          </cell>
          <cell r="AE684">
            <v>999911.06</v>
          </cell>
          <cell r="AF684">
            <v>1016306.3</v>
          </cell>
          <cell r="AG684">
            <v>1229003.29</v>
          </cell>
          <cell r="AH684">
            <v>1232902.5</v>
          </cell>
          <cell r="AI684">
            <v>1247327.5</v>
          </cell>
          <cell r="AJ684">
            <v>1510971.16</v>
          </cell>
          <cell r="AK684">
            <v>16650</v>
          </cell>
          <cell r="AM684">
            <v>127200</v>
          </cell>
          <cell r="AN684">
            <v>217722.69</v>
          </cell>
          <cell r="AO684">
            <v>195636.36000000004</v>
          </cell>
          <cell r="AP684">
            <v>127594.6399999999</v>
          </cell>
          <cell r="AQ684">
            <v>78406.150000000023</v>
          </cell>
          <cell r="AR684">
            <v>91339.25</v>
          </cell>
          <cell r="AS684">
            <v>112985.59000000008</v>
          </cell>
          <cell r="AT684">
            <v>17950</v>
          </cell>
          <cell r="AU684">
            <v>70448.509999999893</v>
          </cell>
          <cell r="AV684">
            <v>192850.46999999997</v>
          </cell>
          <cell r="AW684">
            <v>63832</v>
          </cell>
          <cell r="AX684">
            <v>494342.09000000008</v>
          </cell>
          <cell r="AY684">
            <v>519948.87</v>
          </cell>
          <cell r="AZ684">
            <v>136635</v>
          </cell>
          <cell r="BA684">
            <v>204582.14</v>
          </cell>
          <cell r="BB684">
            <v>21600</v>
          </cell>
          <cell r="BC684">
            <v>31693.489999999991</v>
          </cell>
          <cell r="BD684">
            <v>52865</v>
          </cell>
          <cell r="BE684">
            <v>32586.560000000056</v>
          </cell>
          <cell r="BF684">
            <v>16395.239999999991</v>
          </cell>
          <cell r="BG684">
            <v>212696.99</v>
          </cell>
          <cell r="BH684">
            <v>3899.2099999999627</v>
          </cell>
          <cell r="BI684">
            <v>14425</v>
          </cell>
          <cell r="BJ684">
            <v>263643.65999999992</v>
          </cell>
          <cell r="BK684">
            <v>16650</v>
          </cell>
        </row>
        <row r="685">
          <cell r="L685" t="str">
            <v>8111211.816014</v>
          </cell>
          <cell r="M685">
            <v>0</v>
          </cell>
          <cell r="N685">
            <v>71675</v>
          </cell>
          <cell r="O685">
            <v>71675</v>
          </cell>
          <cell r="P685">
            <v>71675</v>
          </cell>
          <cell r="Q685">
            <v>134021</v>
          </cell>
          <cell r="R685">
            <v>135841</v>
          </cell>
          <cell r="S685">
            <v>168841</v>
          </cell>
          <cell r="T685">
            <v>168841</v>
          </cell>
          <cell r="U685">
            <v>169831</v>
          </cell>
          <cell r="V685">
            <v>204331</v>
          </cell>
          <cell r="W685">
            <v>204331</v>
          </cell>
          <cell r="X685">
            <v>219883</v>
          </cell>
          <cell r="Y685">
            <v>0</v>
          </cell>
          <cell r="Z685">
            <v>0</v>
          </cell>
          <cell r="AA685">
            <v>2250</v>
          </cell>
          <cell r="AB685">
            <v>2250</v>
          </cell>
          <cell r="AC685">
            <v>20250</v>
          </cell>
          <cell r="AD685">
            <v>20250</v>
          </cell>
          <cell r="AE685">
            <v>22275</v>
          </cell>
          <cell r="AF685">
            <v>26525</v>
          </cell>
          <cell r="AG685">
            <v>56725</v>
          </cell>
          <cell r="AH685">
            <v>56725</v>
          </cell>
          <cell r="AI685">
            <v>56840</v>
          </cell>
          <cell r="AJ685">
            <v>59840</v>
          </cell>
          <cell r="AK685">
            <v>0</v>
          </cell>
          <cell r="AM685">
            <v>0</v>
          </cell>
          <cell r="AN685">
            <v>71675</v>
          </cell>
          <cell r="AO685">
            <v>0</v>
          </cell>
          <cell r="AP685">
            <v>0</v>
          </cell>
          <cell r="AQ685">
            <v>62346</v>
          </cell>
          <cell r="AR685">
            <v>1820</v>
          </cell>
          <cell r="AS685">
            <v>33000</v>
          </cell>
          <cell r="AT685">
            <v>0</v>
          </cell>
          <cell r="AU685">
            <v>990</v>
          </cell>
          <cell r="AV685">
            <v>34500</v>
          </cell>
          <cell r="AW685">
            <v>0</v>
          </cell>
          <cell r="AX685">
            <v>15552</v>
          </cell>
          <cell r="AY685">
            <v>0</v>
          </cell>
          <cell r="AZ685">
            <v>0</v>
          </cell>
          <cell r="BA685">
            <v>2250</v>
          </cell>
          <cell r="BB685">
            <v>0</v>
          </cell>
          <cell r="BC685">
            <v>18000</v>
          </cell>
          <cell r="BD685">
            <v>0</v>
          </cell>
          <cell r="BE685">
            <v>2025</v>
          </cell>
          <cell r="BF685">
            <v>4250</v>
          </cell>
          <cell r="BG685">
            <v>30200</v>
          </cell>
          <cell r="BH685">
            <v>0</v>
          </cell>
          <cell r="BI685">
            <v>115</v>
          </cell>
          <cell r="BJ685">
            <v>3000</v>
          </cell>
          <cell r="BK685">
            <v>0</v>
          </cell>
        </row>
        <row r="686">
          <cell r="L686" t="str">
            <v>8111211.822101</v>
          </cell>
          <cell r="M686">
            <v>0</v>
          </cell>
          <cell r="N686">
            <v>0</v>
          </cell>
          <cell r="O686">
            <v>0</v>
          </cell>
          <cell r="P686">
            <v>0</v>
          </cell>
          <cell r="Q686">
            <v>0</v>
          </cell>
          <cell r="R686">
            <v>0</v>
          </cell>
          <cell r="S686">
            <v>0</v>
          </cell>
          <cell r="T686">
            <v>0</v>
          </cell>
          <cell r="U686">
            <v>0</v>
          </cell>
          <cell r="V686">
            <v>14730</v>
          </cell>
          <cell r="W686">
            <v>22315</v>
          </cell>
          <cell r="X686">
            <v>37885</v>
          </cell>
          <cell r="Y686">
            <v>0</v>
          </cell>
          <cell r="Z686">
            <v>0</v>
          </cell>
          <cell r="AA686">
            <v>23355</v>
          </cell>
          <cell r="AB686">
            <v>31440</v>
          </cell>
          <cell r="AC686">
            <v>39495</v>
          </cell>
          <cell r="AD686">
            <v>47550</v>
          </cell>
          <cell r="AE686">
            <v>55605</v>
          </cell>
          <cell r="AF686">
            <v>63660</v>
          </cell>
          <cell r="AG686">
            <v>63660</v>
          </cell>
          <cell r="AH686">
            <v>71715</v>
          </cell>
          <cell r="AI686">
            <v>87660</v>
          </cell>
          <cell r="AJ686">
            <v>95327.5</v>
          </cell>
          <cell r="AK686">
            <v>7515</v>
          </cell>
          <cell r="AM686">
            <v>0</v>
          </cell>
          <cell r="AN686">
            <v>0</v>
          </cell>
          <cell r="AO686">
            <v>0</v>
          </cell>
          <cell r="AP686">
            <v>0</v>
          </cell>
          <cell r="AQ686">
            <v>0</v>
          </cell>
          <cell r="AR686">
            <v>0</v>
          </cell>
          <cell r="AS686">
            <v>0</v>
          </cell>
          <cell r="AT686">
            <v>0</v>
          </cell>
          <cell r="AU686">
            <v>0</v>
          </cell>
          <cell r="AV686">
            <v>14730</v>
          </cell>
          <cell r="AW686">
            <v>7585</v>
          </cell>
          <cell r="AX686">
            <v>15570</v>
          </cell>
          <cell r="AY686">
            <v>0</v>
          </cell>
          <cell r="AZ686">
            <v>0</v>
          </cell>
          <cell r="BA686">
            <v>23355</v>
          </cell>
          <cell r="BB686">
            <v>8085</v>
          </cell>
          <cell r="BC686">
            <v>8055</v>
          </cell>
          <cell r="BD686">
            <v>8055</v>
          </cell>
          <cell r="BE686">
            <v>8055</v>
          </cell>
          <cell r="BF686">
            <v>8055</v>
          </cell>
          <cell r="BG686">
            <v>0</v>
          </cell>
          <cell r="BH686">
            <v>8055</v>
          </cell>
          <cell r="BI686">
            <v>15945</v>
          </cell>
          <cell r="BJ686">
            <v>7667.5</v>
          </cell>
          <cell r="BK686">
            <v>7515</v>
          </cell>
        </row>
        <row r="687">
          <cell r="L687" t="str">
            <v>8111211.822602</v>
          </cell>
          <cell r="M687">
            <v>485</v>
          </cell>
          <cell r="N687">
            <v>1035</v>
          </cell>
          <cell r="O687">
            <v>1035</v>
          </cell>
          <cell r="P687">
            <v>1615</v>
          </cell>
          <cell r="Q687">
            <v>32815</v>
          </cell>
          <cell r="R687">
            <v>98767.4</v>
          </cell>
          <cell r="S687">
            <v>145567.4</v>
          </cell>
          <cell r="T687">
            <v>145567.4</v>
          </cell>
          <cell r="U687">
            <v>208161.65</v>
          </cell>
          <cell r="V687">
            <v>208161.65</v>
          </cell>
          <cell r="W687">
            <v>219361.65</v>
          </cell>
          <cell r="X687">
            <v>268950.65000000002</v>
          </cell>
          <cell r="Y687">
            <v>793</v>
          </cell>
          <cell r="Z687">
            <v>793</v>
          </cell>
          <cell r="AA687">
            <v>20333</v>
          </cell>
          <cell r="AB687">
            <v>20933</v>
          </cell>
          <cell r="AC687">
            <v>51893</v>
          </cell>
          <cell r="AD687">
            <v>147211</v>
          </cell>
          <cell r="AE687">
            <v>224861</v>
          </cell>
          <cell r="AF687">
            <v>274661</v>
          </cell>
          <cell r="AG687">
            <v>311277</v>
          </cell>
          <cell r="AH687">
            <v>312477</v>
          </cell>
          <cell r="AI687">
            <v>373177.82</v>
          </cell>
          <cell r="AJ687">
            <v>471107.82</v>
          </cell>
          <cell r="AK687">
            <v>0</v>
          </cell>
          <cell r="AM687">
            <v>485</v>
          </cell>
          <cell r="AN687">
            <v>550</v>
          </cell>
          <cell r="AO687">
            <v>0</v>
          </cell>
          <cell r="AP687">
            <v>580</v>
          </cell>
          <cell r="AQ687">
            <v>31200</v>
          </cell>
          <cell r="AR687">
            <v>65952.399999999994</v>
          </cell>
          <cell r="AS687">
            <v>46800</v>
          </cell>
          <cell r="AT687">
            <v>0</v>
          </cell>
          <cell r="AU687">
            <v>62594.25</v>
          </cell>
          <cell r="AV687">
            <v>0</v>
          </cell>
          <cell r="AW687">
            <v>11200</v>
          </cell>
          <cell r="AX687">
            <v>49589.000000000029</v>
          </cell>
          <cell r="AY687">
            <v>793</v>
          </cell>
          <cell r="AZ687">
            <v>0</v>
          </cell>
          <cell r="BA687">
            <v>19540</v>
          </cell>
          <cell r="BB687">
            <v>600</v>
          </cell>
          <cell r="BC687">
            <v>30960</v>
          </cell>
          <cell r="BD687">
            <v>95318</v>
          </cell>
          <cell r="BE687">
            <v>77650</v>
          </cell>
          <cell r="BF687">
            <v>49800</v>
          </cell>
          <cell r="BG687">
            <v>36616</v>
          </cell>
          <cell r="BH687">
            <v>1200</v>
          </cell>
          <cell r="BI687">
            <v>60700.820000000007</v>
          </cell>
          <cell r="BJ687">
            <v>97930</v>
          </cell>
          <cell r="BK687">
            <v>0</v>
          </cell>
        </row>
        <row r="688">
          <cell r="L688" t="str">
            <v>8111211.823001</v>
          </cell>
          <cell r="M688">
            <v>1000000</v>
          </cell>
          <cell r="N688">
            <v>2187466</v>
          </cell>
          <cell r="O688">
            <v>9122781</v>
          </cell>
          <cell r="P688">
            <v>28356771</v>
          </cell>
          <cell r="Q688">
            <v>44018767</v>
          </cell>
          <cell r="R688">
            <v>66410609</v>
          </cell>
          <cell r="S688">
            <v>77185318</v>
          </cell>
          <cell r="T688">
            <v>92565643</v>
          </cell>
          <cell r="U688">
            <v>115676863</v>
          </cell>
          <cell r="V688">
            <v>130915051.3</v>
          </cell>
          <cell r="W688">
            <v>135966032.30000001</v>
          </cell>
          <cell r="X688">
            <v>141114007.30000001</v>
          </cell>
          <cell r="Y688">
            <v>4346358</v>
          </cell>
          <cell r="Z688">
            <v>15112398</v>
          </cell>
          <cell r="AA688">
            <v>35353063.149999999</v>
          </cell>
          <cell r="AB688">
            <v>64120207.649999999</v>
          </cell>
          <cell r="AC688">
            <v>99053019.879999995</v>
          </cell>
          <cell r="AD688">
            <v>134764994.31</v>
          </cell>
          <cell r="AE688">
            <v>160093273.31</v>
          </cell>
          <cell r="AF688">
            <v>181786237.31</v>
          </cell>
          <cell r="AG688">
            <v>215612531.31</v>
          </cell>
          <cell r="AH688">
            <v>235724864.81</v>
          </cell>
          <cell r="AI688">
            <v>247766863.81</v>
          </cell>
          <cell r="AJ688">
            <v>252805241.81</v>
          </cell>
          <cell r="AK688">
            <v>7303902</v>
          </cell>
          <cell r="AM688">
            <v>1000000</v>
          </cell>
          <cell r="AN688">
            <v>1187466</v>
          </cell>
          <cell r="AO688">
            <v>6935315</v>
          </cell>
          <cell r="AP688">
            <v>19233990</v>
          </cell>
          <cell r="AQ688">
            <v>15661996</v>
          </cell>
          <cell r="AR688">
            <v>22391842</v>
          </cell>
          <cell r="AS688">
            <v>10774709</v>
          </cell>
          <cell r="AT688">
            <v>15380325</v>
          </cell>
          <cell r="AU688">
            <v>23111220</v>
          </cell>
          <cell r="AV688">
            <v>15238188.299999997</v>
          </cell>
          <cell r="AW688">
            <v>5050981.0000000149</v>
          </cell>
          <cell r="AX688">
            <v>5147975</v>
          </cell>
          <cell r="AY688">
            <v>4346358</v>
          </cell>
          <cell r="AZ688">
            <v>10766040</v>
          </cell>
          <cell r="BA688">
            <v>20240665.149999999</v>
          </cell>
          <cell r="BB688">
            <v>28767144.5</v>
          </cell>
          <cell r="BC688">
            <v>34932812.229999997</v>
          </cell>
          <cell r="BD688">
            <v>35711974.430000007</v>
          </cell>
          <cell r="BE688">
            <v>25328279</v>
          </cell>
          <cell r="BF688">
            <v>21692964</v>
          </cell>
          <cell r="BG688">
            <v>33826294</v>
          </cell>
          <cell r="BH688">
            <v>20112333.5</v>
          </cell>
          <cell r="BI688">
            <v>12041999</v>
          </cell>
          <cell r="BJ688">
            <v>5038378</v>
          </cell>
          <cell r="BK688">
            <v>7303902</v>
          </cell>
        </row>
        <row r="689">
          <cell r="L689" t="str">
            <v>8111211.825001</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M689">
            <v>0</v>
          </cell>
          <cell r="AN689">
            <v>0</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row>
        <row r="690">
          <cell r="L690" t="str">
            <v>8111211.846001.CRATE</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row>
        <row r="691">
          <cell r="L691" t="str">
            <v>8111211.846001.FILLED</v>
          </cell>
          <cell r="M691">
            <v>-112637.98</v>
          </cell>
          <cell r="N691">
            <v>-104223.98</v>
          </cell>
          <cell r="O691">
            <v>447379.02</v>
          </cell>
          <cell r="P691">
            <v>1143846.3400000001</v>
          </cell>
          <cell r="Q691">
            <v>1598564.34</v>
          </cell>
          <cell r="R691">
            <v>2124167.34</v>
          </cell>
          <cell r="S691">
            <v>4368093.7</v>
          </cell>
          <cell r="T691">
            <v>6176192.7400000002</v>
          </cell>
          <cell r="U691">
            <v>8114183.2300000004</v>
          </cell>
          <cell r="V691">
            <v>9893668.8300000001</v>
          </cell>
          <cell r="W691">
            <v>11384738.35</v>
          </cell>
          <cell r="X691">
            <v>17812685.780000001</v>
          </cell>
          <cell r="Y691">
            <v>355180.57</v>
          </cell>
          <cell r="Z691">
            <v>999665.49</v>
          </cell>
          <cell r="AA691">
            <v>2204861.9</v>
          </cell>
          <cell r="AB691">
            <v>3530189.35</v>
          </cell>
          <cell r="AC691">
            <v>5595091.6200000001</v>
          </cell>
          <cell r="AD691">
            <v>7508644.5099999998</v>
          </cell>
          <cell r="AE691">
            <v>16163223.539999999</v>
          </cell>
          <cell r="AF691">
            <v>18095766.32</v>
          </cell>
          <cell r="AG691">
            <v>19976122.620000001</v>
          </cell>
          <cell r="AH691">
            <v>21786557.620000001</v>
          </cell>
          <cell r="AI691">
            <v>26598323.990000002</v>
          </cell>
          <cell r="AJ691">
            <v>34307777.859999999</v>
          </cell>
          <cell r="AK691">
            <v>818419.8</v>
          </cell>
          <cell r="AM691">
            <v>-112637.98</v>
          </cell>
          <cell r="AN691">
            <v>8414</v>
          </cell>
          <cell r="AO691">
            <v>551603</v>
          </cell>
          <cell r="AP691">
            <v>696467.32000000007</v>
          </cell>
          <cell r="AQ691">
            <v>454718</v>
          </cell>
          <cell r="AR691">
            <v>525602.99999999977</v>
          </cell>
          <cell r="AS691">
            <v>2243926.3600000003</v>
          </cell>
          <cell r="AT691">
            <v>1808099.04</v>
          </cell>
          <cell r="AU691">
            <v>1937990.4900000002</v>
          </cell>
          <cell r="AV691">
            <v>1779485.5999999996</v>
          </cell>
          <cell r="AW691">
            <v>1491069.5199999996</v>
          </cell>
          <cell r="AX691">
            <v>6427947.4300000016</v>
          </cell>
          <cell r="AY691">
            <v>355180.57</v>
          </cell>
          <cell r="AZ691">
            <v>644484.91999999993</v>
          </cell>
          <cell r="BA691">
            <v>1205196.4099999999</v>
          </cell>
          <cell r="BB691">
            <v>1325327.4500000002</v>
          </cell>
          <cell r="BC691">
            <v>2064902.27</v>
          </cell>
          <cell r="BD691">
            <v>1913552.8899999997</v>
          </cell>
          <cell r="BE691">
            <v>8654579.0299999993</v>
          </cell>
          <cell r="BF691">
            <v>1932542.7800000012</v>
          </cell>
          <cell r="BG691">
            <v>1880356.3000000007</v>
          </cell>
          <cell r="BH691">
            <v>1810435</v>
          </cell>
          <cell r="BI691">
            <v>4811766.370000001</v>
          </cell>
          <cell r="BJ691">
            <v>7709453.8699999973</v>
          </cell>
          <cell r="BK691">
            <v>818419.8</v>
          </cell>
        </row>
        <row r="692">
          <cell r="L692" t="str">
            <v>8111211.846001.SHIP</v>
          </cell>
          <cell r="M692">
            <v>18120</v>
          </cell>
          <cell r="N692">
            <v>45510</v>
          </cell>
          <cell r="O692">
            <v>295710</v>
          </cell>
          <cell r="P692">
            <v>882360</v>
          </cell>
          <cell r="Q692">
            <v>1437120</v>
          </cell>
          <cell r="R692">
            <v>2533755</v>
          </cell>
          <cell r="S692">
            <v>3160800</v>
          </cell>
          <cell r="T692">
            <v>4506915</v>
          </cell>
          <cell r="U692">
            <v>7032420</v>
          </cell>
          <cell r="V692">
            <v>7679775</v>
          </cell>
          <cell r="W692">
            <v>8136360</v>
          </cell>
          <cell r="X692">
            <v>8938440</v>
          </cell>
          <cell r="Y692">
            <v>328680</v>
          </cell>
          <cell r="Z692">
            <v>716865</v>
          </cell>
          <cell r="AA692">
            <v>1739265</v>
          </cell>
          <cell r="AB692">
            <v>2238225</v>
          </cell>
          <cell r="AC692">
            <v>2745105</v>
          </cell>
          <cell r="AD692">
            <v>3378705</v>
          </cell>
          <cell r="AE692">
            <v>3824385</v>
          </cell>
          <cell r="AF692">
            <v>4257465</v>
          </cell>
          <cell r="AG692">
            <v>5277345</v>
          </cell>
          <cell r="AH692">
            <v>5936865</v>
          </cell>
          <cell r="AI692">
            <v>7204065</v>
          </cell>
          <cell r="AJ692">
            <v>7989225</v>
          </cell>
          <cell r="AK692">
            <v>0</v>
          </cell>
          <cell r="AM692">
            <v>18120</v>
          </cell>
          <cell r="AN692">
            <v>27390</v>
          </cell>
          <cell r="AO692">
            <v>250200</v>
          </cell>
          <cell r="AP692">
            <v>586650</v>
          </cell>
          <cell r="AQ692">
            <v>554760</v>
          </cell>
          <cell r="AR692">
            <v>1096635</v>
          </cell>
          <cell r="AS692">
            <v>627045</v>
          </cell>
          <cell r="AT692">
            <v>1346115</v>
          </cell>
          <cell r="AU692">
            <v>2525505</v>
          </cell>
          <cell r="AV692">
            <v>647355</v>
          </cell>
          <cell r="AW692">
            <v>456585</v>
          </cell>
          <cell r="AX692">
            <v>802080</v>
          </cell>
          <cell r="AY692">
            <v>328680</v>
          </cell>
          <cell r="AZ692">
            <v>388185</v>
          </cell>
          <cell r="BA692">
            <v>1022400</v>
          </cell>
          <cell r="BB692">
            <v>498960</v>
          </cell>
          <cell r="BC692">
            <v>506880</v>
          </cell>
          <cell r="BD692">
            <v>633600</v>
          </cell>
          <cell r="BE692">
            <v>445680</v>
          </cell>
          <cell r="BF692">
            <v>433080</v>
          </cell>
          <cell r="BG692">
            <v>1019880</v>
          </cell>
          <cell r="BH692">
            <v>659520</v>
          </cell>
          <cell r="BI692">
            <v>1267200</v>
          </cell>
          <cell r="BJ692">
            <v>785160</v>
          </cell>
          <cell r="BK692">
            <v>0</v>
          </cell>
        </row>
        <row r="693">
          <cell r="L693" t="str">
            <v>8111211.846001.UNLOAD</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row>
        <row r="694">
          <cell r="L694" t="str">
            <v>8111211.820101</v>
          </cell>
          <cell r="M694">
            <v>2675.21</v>
          </cell>
          <cell r="N694">
            <v>2675.21</v>
          </cell>
          <cell r="O694">
            <v>2675.21</v>
          </cell>
          <cell r="P694">
            <v>5061.8900000000003</v>
          </cell>
          <cell r="Q694">
            <v>5061.8900000000003</v>
          </cell>
          <cell r="R694">
            <v>7226.61</v>
          </cell>
          <cell r="S694">
            <v>7281.48</v>
          </cell>
          <cell r="T694">
            <v>8840.1299999999992</v>
          </cell>
          <cell r="U694">
            <v>8840.1299999999992</v>
          </cell>
          <cell r="V694">
            <v>11240.13</v>
          </cell>
          <cell r="W694">
            <v>14370.65</v>
          </cell>
          <cell r="X694">
            <v>19401.05</v>
          </cell>
          <cell r="Y694">
            <v>0</v>
          </cell>
          <cell r="Z694">
            <v>5259.82</v>
          </cell>
          <cell r="AA694">
            <v>8319.11</v>
          </cell>
          <cell r="AB694">
            <v>8319.11</v>
          </cell>
          <cell r="AC694">
            <v>26239.84</v>
          </cell>
          <cell r="AD694">
            <v>29337.19</v>
          </cell>
          <cell r="AE694">
            <v>34814.42</v>
          </cell>
          <cell r="AF694">
            <v>34814.42</v>
          </cell>
          <cell r="AG694">
            <v>34814.42</v>
          </cell>
          <cell r="AH694">
            <v>38530.17</v>
          </cell>
          <cell r="AI694">
            <v>42552.3</v>
          </cell>
          <cell r="AJ694">
            <v>50897.46</v>
          </cell>
          <cell r="AK694">
            <v>0</v>
          </cell>
          <cell r="AM694">
            <v>2675.21</v>
          </cell>
          <cell r="AN694">
            <v>0</v>
          </cell>
          <cell r="AO694">
            <v>0</v>
          </cell>
          <cell r="AP694">
            <v>2386.6800000000003</v>
          </cell>
          <cell r="AQ694">
            <v>0</v>
          </cell>
          <cell r="AR694">
            <v>2164.7199999999993</v>
          </cell>
          <cell r="AS694">
            <v>54.869999999999891</v>
          </cell>
          <cell r="AT694">
            <v>1558.6499999999996</v>
          </cell>
          <cell r="AU694">
            <v>0</v>
          </cell>
          <cell r="AV694">
            <v>2400</v>
          </cell>
          <cell r="AW694">
            <v>3130.5200000000004</v>
          </cell>
          <cell r="AX694">
            <v>5030.3999999999996</v>
          </cell>
          <cell r="AY694">
            <v>0</v>
          </cell>
          <cell r="AZ694">
            <v>5259.82</v>
          </cell>
          <cell r="BA694">
            <v>3059.2900000000009</v>
          </cell>
          <cell r="BB694">
            <v>0</v>
          </cell>
          <cell r="BC694">
            <v>17920.73</v>
          </cell>
          <cell r="BD694">
            <v>3097.3499999999985</v>
          </cell>
          <cell r="BE694">
            <v>5477.23</v>
          </cell>
          <cell r="BF694">
            <v>0</v>
          </cell>
          <cell r="BG694">
            <v>0</v>
          </cell>
          <cell r="BH694">
            <v>3715.75</v>
          </cell>
          <cell r="BI694">
            <v>4022.1300000000047</v>
          </cell>
          <cell r="BJ694">
            <v>8345.1599999999962</v>
          </cell>
          <cell r="BK694">
            <v>0</v>
          </cell>
        </row>
        <row r="695">
          <cell r="L695" t="str">
            <v>8111211.803906</v>
          </cell>
          <cell r="M695">
            <v>-446</v>
          </cell>
          <cell r="N695">
            <v>5481</v>
          </cell>
          <cell r="O695">
            <v>7264</v>
          </cell>
          <cell r="P695">
            <v>9992</v>
          </cell>
          <cell r="Q695">
            <v>12101</v>
          </cell>
          <cell r="R695">
            <v>8172</v>
          </cell>
          <cell r="S695">
            <v>122771</v>
          </cell>
          <cell r="T695">
            <v>24319</v>
          </cell>
          <cell r="U695">
            <v>21060</v>
          </cell>
          <cell r="V695">
            <v>21415</v>
          </cell>
          <cell r="W695">
            <v>29219</v>
          </cell>
          <cell r="X695">
            <v>32287</v>
          </cell>
          <cell r="Y695">
            <v>600</v>
          </cell>
          <cell r="Z695">
            <v>4400</v>
          </cell>
          <cell r="AA695">
            <v>4400</v>
          </cell>
          <cell r="AB695">
            <v>8835</v>
          </cell>
          <cell r="AC695">
            <v>6655</v>
          </cell>
          <cell r="AD695">
            <v>2970</v>
          </cell>
          <cell r="AE695">
            <v>3236</v>
          </cell>
          <cell r="AF695">
            <v>3236</v>
          </cell>
          <cell r="AG695">
            <v>8516</v>
          </cell>
          <cell r="AH695">
            <v>7567</v>
          </cell>
          <cell r="AI695">
            <v>8277</v>
          </cell>
          <cell r="AJ695">
            <v>11442</v>
          </cell>
          <cell r="AK695">
            <v>0</v>
          </cell>
          <cell r="AM695">
            <v>-446</v>
          </cell>
          <cell r="AN695">
            <v>5927</v>
          </cell>
          <cell r="AO695">
            <v>1783</v>
          </cell>
          <cell r="AP695">
            <v>2728</v>
          </cell>
          <cell r="AQ695">
            <v>2109</v>
          </cell>
          <cell r="AR695">
            <v>-3929</v>
          </cell>
          <cell r="AS695">
            <v>114599</v>
          </cell>
          <cell r="AT695">
            <v>-98452</v>
          </cell>
          <cell r="AU695">
            <v>-3259</v>
          </cell>
          <cell r="AV695">
            <v>355</v>
          </cell>
          <cell r="AW695">
            <v>7804</v>
          </cell>
          <cell r="AX695">
            <v>3068</v>
          </cell>
          <cell r="AY695">
            <v>600</v>
          </cell>
          <cell r="AZ695">
            <v>3800</v>
          </cell>
          <cell r="BA695">
            <v>0</v>
          </cell>
          <cell r="BB695">
            <v>4435</v>
          </cell>
          <cell r="BC695">
            <v>-2180</v>
          </cell>
          <cell r="BD695">
            <v>-3685</v>
          </cell>
          <cell r="BE695">
            <v>266</v>
          </cell>
          <cell r="BF695">
            <v>0</v>
          </cell>
          <cell r="BG695">
            <v>5280</v>
          </cell>
          <cell r="BH695">
            <v>-949</v>
          </cell>
          <cell r="BI695">
            <v>710</v>
          </cell>
          <cell r="BJ695">
            <v>3165</v>
          </cell>
          <cell r="BK695">
            <v>0</v>
          </cell>
        </row>
        <row r="696">
          <cell r="L696" t="str">
            <v>8111211.822603</v>
          </cell>
          <cell r="M696">
            <v>45</v>
          </cell>
          <cell r="N696">
            <v>93</v>
          </cell>
          <cell r="O696">
            <v>93</v>
          </cell>
          <cell r="P696">
            <v>193</v>
          </cell>
          <cell r="Q696">
            <v>193</v>
          </cell>
          <cell r="R696">
            <v>193</v>
          </cell>
          <cell r="S696">
            <v>778</v>
          </cell>
          <cell r="T696">
            <v>1528</v>
          </cell>
          <cell r="U696">
            <v>1528</v>
          </cell>
          <cell r="V696">
            <v>1528</v>
          </cell>
          <cell r="W696">
            <v>1528</v>
          </cell>
          <cell r="X696">
            <v>1528</v>
          </cell>
          <cell r="Y696">
            <v>0</v>
          </cell>
          <cell r="Z696">
            <v>0</v>
          </cell>
          <cell r="AA696">
            <v>0</v>
          </cell>
          <cell r="AB696">
            <v>0</v>
          </cell>
          <cell r="AC696">
            <v>0</v>
          </cell>
          <cell r="AD696">
            <v>910</v>
          </cell>
          <cell r="AE696">
            <v>910</v>
          </cell>
          <cell r="AF696">
            <v>910</v>
          </cell>
          <cell r="AG696">
            <v>910</v>
          </cell>
          <cell r="AH696">
            <v>910</v>
          </cell>
          <cell r="AI696">
            <v>910</v>
          </cell>
          <cell r="AJ696">
            <v>910</v>
          </cell>
          <cell r="AK696">
            <v>0</v>
          </cell>
          <cell r="AM696">
            <v>45</v>
          </cell>
          <cell r="AN696">
            <v>48</v>
          </cell>
          <cell r="AO696">
            <v>0</v>
          </cell>
          <cell r="AP696">
            <v>100</v>
          </cell>
          <cell r="AQ696">
            <v>0</v>
          </cell>
          <cell r="AR696">
            <v>0</v>
          </cell>
          <cell r="AS696">
            <v>585</v>
          </cell>
          <cell r="AT696">
            <v>750</v>
          </cell>
          <cell r="AU696">
            <v>0</v>
          </cell>
          <cell r="AV696">
            <v>0</v>
          </cell>
          <cell r="AW696">
            <v>0</v>
          </cell>
          <cell r="AX696">
            <v>0</v>
          </cell>
          <cell r="AY696">
            <v>0</v>
          </cell>
          <cell r="AZ696">
            <v>0</v>
          </cell>
          <cell r="BA696">
            <v>0</v>
          </cell>
          <cell r="BB696">
            <v>0</v>
          </cell>
          <cell r="BC696">
            <v>0</v>
          </cell>
          <cell r="BD696">
            <v>910</v>
          </cell>
          <cell r="BE696">
            <v>0</v>
          </cell>
          <cell r="BF696">
            <v>0</v>
          </cell>
          <cell r="BG696">
            <v>0</v>
          </cell>
          <cell r="BH696">
            <v>0</v>
          </cell>
          <cell r="BI696">
            <v>0</v>
          </cell>
          <cell r="BJ696">
            <v>0</v>
          </cell>
          <cell r="BK696">
            <v>0</v>
          </cell>
        </row>
        <row r="697">
          <cell r="L697" t="str">
            <v>8111211.816002</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row>
        <row r="698">
          <cell r="L698" t="str">
            <v>8111211.804301</v>
          </cell>
          <cell r="M698">
            <v>0</v>
          </cell>
          <cell r="N698">
            <v>0</v>
          </cell>
          <cell r="O698">
            <v>0</v>
          </cell>
          <cell r="P698">
            <v>0</v>
          </cell>
          <cell r="Q698">
            <v>0</v>
          </cell>
          <cell r="R698">
            <v>26000</v>
          </cell>
          <cell r="S698">
            <v>146900</v>
          </cell>
          <cell r="T698">
            <v>146900</v>
          </cell>
          <cell r="U698">
            <v>146900</v>
          </cell>
          <cell r="V698">
            <v>146900</v>
          </cell>
          <cell r="W698">
            <v>146900</v>
          </cell>
          <cell r="X698">
            <v>146900</v>
          </cell>
          <cell r="Y698">
            <v>0</v>
          </cell>
          <cell r="Z698">
            <v>0</v>
          </cell>
          <cell r="AA698">
            <v>0</v>
          </cell>
          <cell r="AB698">
            <v>0</v>
          </cell>
          <cell r="AC698">
            <v>231000</v>
          </cell>
          <cell r="AD698">
            <v>497210</v>
          </cell>
          <cell r="AE698">
            <v>504432</v>
          </cell>
          <cell r="AF698">
            <v>504432</v>
          </cell>
          <cell r="AG698">
            <v>504432</v>
          </cell>
          <cell r="AH698">
            <v>504432</v>
          </cell>
          <cell r="AI698">
            <v>504432</v>
          </cell>
          <cell r="AJ698">
            <v>504432</v>
          </cell>
          <cell r="AK698">
            <v>0</v>
          </cell>
          <cell r="AM698">
            <v>0</v>
          </cell>
          <cell r="AN698">
            <v>0</v>
          </cell>
          <cell r="AO698">
            <v>0</v>
          </cell>
          <cell r="AP698">
            <v>0</v>
          </cell>
          <cell r="AQ698">
            <v>0</v>
          </cell>
          <cell r="AR698">
            <v>26000</v>
          </cell>
          <cell r="AS698">
            <v>120900</v>
          </cell>
          <cell r="AT698">
            <v>0</v>
          </cell>
          <cell r="AU698">
            <v>0</v>
          </cell>
          <cell r="AV698">
            <v>0</v>
          </cell>
          <cell r="AW698">
            <v>0</v>
          </cell>
          <cell r="AX698">
            <v>0</v>
          </cell>
          <cell r="AY698">
            <v>0</v>
          </cell>
          <cell r="AZ698">
            <v>0</v>
          </cell>
          <cell r="BA698">
            <v>0</v>
          </cell>
          <cell r="BB698">
            <v>0</v>
          </cell>
          <cell r="BC698">
            <v>231000</v>
          </cell>
          <cell r="BD698">
            <v>266210</v>
          </cell>
          <cell r="BE698">
            <v>7222</v>
          </cell>
          <cell r="BF698">
            <v>0</v>
          </cell>
          <cell r="BG698">
            <v>0</v>
          </cell>
          <cell r="BH698">
            <v>0</v>
          </cell>
          <cell r="BI698">
            <v>0</v>
          </cell>
          <cell r="BJ698">
            <v>0</v>
          </cell>
          <cell r="BK698">
            <v>0</v>
          </cell>
        </row>
        <row r="699">
          <cell r="L699" t="str">
            <v>8111231.801101.BASIC</v>
          </cell>
          <cell r="M699">
            <v>38940</v>
          </cell>
          <cell r="N699">
            <v>131750</v>
          </cell>
          <cell r="O699">
            <v>188978</v>
          </cell>
          <cell r="P699">
            <v>188978</v>
          </cell>
          <cell r="Q699">
            <v>188978</v>
          </cell>
          <cell r="R699">
            <v>185438</v>
          </cell>
          <cell r="S699">
            <v>185438</v>
          </cell>
          <cell r="T699">
            <v>185438</v>
          </cell>
          <cell r="U699">
            <v>185438</v>
          </cell>
          <cell r="V699">
            <v>185438</v>
          </cell>
          <cell r="W699">
            <v>185438</v>
          </cell>
          <cell r="X699">
            <v>185438</v>
          </cell>
          <cell r="Y699">
            <v>0</v>
          </cell>
          <cell r="Z699">
            <v>0</v>
          </cell>
          <cell r="AA699">
            <v>0</v>
          </cell>
          <cell r="AB699">
            <v>0</v>
          </cell>
          <cell r="AC699">
            <v>0</v>
          </cell>
          <cell r="AD699">
            <v>0</v>
          </cell>
          <cell r="AE699">
            <v>0</v>
          </cell>
          <cell r="AF699">
            <v>0</v>
          </cell>
          <cell r="AG699">
            <v>0</v>
          </cell>
          <cell r="AH699">
            <v>0</v>
          </cell>
          <cell r="AI699">
            <v>470105</v>
          </cell>
          <cell r="AJ699">
            <v>940210</v>
          </cell>
          <cell r="AK699">
            <v>470105</v>
          </cell>
          <cell r="AM699">
            <v>38940</v>
          </cell>
          <cell r="AN699">
            <v>92810</v>
          </cell>
          <cell r="AO699">
            <v>57228</v>
          </cell>
          <cell r="AP699">
            <v>0</v>
          </cell>
          <cell r="AQ699">
            <v>0</v>
          </cell>
          <cell r="AR699">
            <v>-3540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470105</v>
          </cell>
          <cell r="BJ699">
            <v>470105</v>
          </cell>
          <cell r="BK699">
            <v>470105</v>
          </cell>
        </row>
        <row r="700">
          <cell r="L700" t="str">
            <v>8111231.801101.BP</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row>
        <row r="701">
          <cell r="L701" t="str">
            <v>8111231.801101.DA</v>
          </cell>
          <cell r="M701">
            <v>7800</v>
          </cell>
          <cell r="N701">
            <v>22850</v>
          </cell>
          <cell r="O701">
            <v>29950</v>
          </cell>
          <cell r="P701">
            <v>29950</v>
          </cell>
          <cell r="Q701">
            <v>29950</v>
          </cell>
          <cell r="R701">
            <v>29950</v>
          </cell>
          <cell r="S701">
            <v>29950</v>
          </cell>
          <cell r="T701">
            <v>29950</v>
          </cell>
          <cell r="U701">
            <v>29950</v>
          </cell>
          <cell r="V701">
            <v>29950</v>
          </cell>
          <cell r="W701">
            <v>29950</v>
          </cell>
          <cell r="X701">
            <v>29950</v>
          </cell>
          <cell r="Y701">
            <v>0</v>
          </cell>
          <cell r="Z701">
            <v>0</v>
          </cell>
          <cell r="AA701">
            <v>0</v>
          </cell>
          <cell r="AB701">
            <v>0</v>
          </cell>
          <cell r="AC701">
            <v>0</v>
          </cell>
          <cell r="AD701">
            <v>0</v>
          </cell>
          <cell r="AE701">
            <v>0</v>
          </cell>
          <cell r="AF701">
            <v>0</v>
          </cell>
          <cell r="AG701">
            <v>0</v>
          </cell>
          <cell r="AH701">
            <v>0</v>
          </cell>
          <cell r="AI701">
            <v>194891</v>
          </cell>
          <cell r="AJ701">
            <v>389782</v>
          </cell>
          <cell r="AK701">
            <v>194891</v>
          </cell>
          <cell r="AM701">
            <v>7800</v>
          </cell>
          <cell r="AN701">
            <v>15050</v>
          </cell>
          <cell r="AO701">
            <v>7100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194891</v>
          </cell>
          <cell r="BJ701">
            <v>194891</v>
          </cell>
          <cell r="BK701">
            <v>194891</v>
          </cell>
        </row>
        <row r="702">
          <cell r="L702" t="str">
            <v>8111231.801101.DASE</v>
          </cell>
          <cell r="M702">
            <v>8721</v>
          </cell>
          <cell r="N702">
            <v>17442</v>
          </cell>
          <cell r="O702">
            <v>26163</v>
          </cell>
          <cell r="P702">
            <v>34884</v>
          </cell>
          <cell r="Q702">
            <v>43605</v>
          </cell>
          <cell r="R702">
            <v>48146</v>
          </cell>
          <cell r="S702">
            <v>52687</v>
          </cell>
          <cell r="T702">
            <v>57228</v>
          </cell>
          <cell r="U702">
            <v>256217</v>
          </cell>
          <cell r="V702">
            <v>256217</v>
          </cell>
          <cell r="W702">
            <v>256217</v>
          </cell>
          <cell r="X702">
            <v>256217</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M702">
            <v>8721</v>
          </cell>
          <cell r="AN702">
            <v>8721</v>
          </cell>
          <cell r="AO702">
            <v>8721</v>
          </cell>
          <cell r="AP702">
            <v>8721</v>
          </cell>
          <cell r="AQ702">
            <v>8721</v>
          </cell>
          <cell r="AR702">
            <v>4541</v>
          </cell>
          <cell r="AS702">
            <v>4541</v>
          </cell>
          <cell r="AT702">
            <v>4541</v>
          </cell>
          <cell r="AU702">
            <v>198989</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row>
        <row r="703">
          <cell r="L703" t="str">
            <v>8111231.801101.FIELD</v>
          </cell>
          <cell r="M703">
            <v>181020</v>
          </cell>
          <cell r="N703">
            <v>181020</v>
          </cell>
          <cell r="O703">
            <v>353882</v>
          </cell>
          <cell r="P703">
            <v>436352</v>
          </cell>
          <cell r="Q703">
            <v>552773</v>
          </cell>
          <cell r="R703">
            <v>797971</v>
          </cell>
          <cell r="S703">
            <v>851870</v>
          </cell>
          <cell r="T703">
            <v>907321</v>
          </cell>
          <cell r="U703">
            <v>1084193</v>
          </cell>
          <cell r="V703">
            <v>1229029</v>
          </cell>
          <cell r="W703">
            <v>1410029</v>
          </cell>
          <cell r="X703">
            <v>1473949</v>
          </cell>
          <cell r="Y703">
            <v>72356</v>
          </cell>
          <cell r="Z703">
            <v>212427</v>
          </cell>
          <cell r="AA703">
            <v>288478</v>
          </cell>
          <cell r="AB703">
            <v>467532</v>
          </cell>
          <cell r="AC703">
            <v>467532</v>
          </cell>
          <cell r="AD703">
            <v>769128</v>
          </cell>
          <cell r="AE703">
            <v>1045716</v>
          </cell>
          <cell r="AF703">
            <v>1264557</v>
          </cell>
          <cell r="AG703">
            <v>2135022</v>
          </cell>
          <cell r="AH703">
            <v>2289498</v>
          </cell>
          <cell r="AI703">
            <v>2299919</v>
          </cell>
          <cell r="AJ703">
            <v>2564256</v>
          </cell>
          <cell r="AK703">
            <v>53944</v>
          </cell>
          <cell r="AM703">
            <v>181020</v>
          </cell>
          <cell r="AN703">
            <v>0</v>
          </cell>
          <cell r="AO703">
            <v>172862</v>
          </cell>
          <cell r="AP703">
            <v>82470</v>
          </cell>
          <cell r="AQ703">
            <v>116421</v>
          </cell>
          <cell r="AR703">
            <v>245198</v>
          </cell>
          <cell r="AS703">
            <v>53899</v>
          </cell>
          <cell r="AT703">
            <v>55451</v>
          </cell>
          <cell r="AU703">
            <v>176872</v>
          </cell>
          <cell r="AV703">
            <v>144836</v>
          </cell>
          <cell r="AW703">
            <v>181000</v>
          </cell>
          <cell r="AX703">
            <v>63920</v>
          </cell>
          <cell r="AY703">
            <v>72356</v>
          </cell>
          <cell r="AZ703">
            <v>140071</v>
          </cell>
          <cell r="BA703">
            <v>76051</v>
          </cell>
          <cell r="BB703">
            <v>179054</v>
          </cell>
          <cell r="BC703">
            <v>0</v>
          </cell>
          <cell r="BD703">
            <v>301596</v>
          </cell>
          <cell r="BE703">
            <v>276588</v>
          </cell>
          <cell r="BF703">
            <v>218841</v>
          </cell>
          <cell r="BG703">
            <v>870465</v>
          </cell>
          <cell r="BH703">
            <v>154476</v>
          </cell>
          <cell r="BI703">
            <v>10421</v>
          </cell>
          <cell r="BJ703">
            <v>264337</v>
          </cell>
          <cell r="BK703">
            <v>53944</v>
          </cell>
        </row>
        <row r="704">
          <cell r="L704" t="str">
            <v>8111231.801101.HOUSE</v>
          </cell>
          <cell r="M704">
            <v>2590</v>
          </cell>
          <cell r="N704">
            <v>6340</v>
          </cell>
          <cell r="O704">
            <v>8840</v>
          </cell>
          <cell r="P704">
            <v>8840</v>
          </cell>
          <cell r="Q704">
            <v>8840</v>
          </cell>
          <cell r="R704">
            <v>8840</v>
          </cell>
          <cell r="S704">
            <v>8840</v>
          </cell>
          <cell r="T704">
            <v>8840</v>
          </cell>
          <cell r="U704">
            <v>8840</v>
          </cell>
          <cell r="V704">
            <v>8840</v>
          </cell>
          <cell r="W704">
            <v>8840</v>
          </cell>
          <cell r="X704">
            <v>8840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M704">
            <v>2590</v>
          </cell>
          <cell r="AN704">
            <v>3750</v>
          </cell>
          <cell r="AO704">
            <v>2500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row>
        <row r="705">
          <cell r="L705" t="str">
            <v>8111231.801101.LAUN</v>
          </cell>
          <cell r="M705">
            <v>300</v>
          </cell>
          <cell r="N705">
            <v>600</v>
          </cell>
          <cell r="O705">
            <v>800</v>
          </cell>
          <cell r="P705">
            <v>800</v>
          </cell>
          <cell r="Q705">
            <v>800</v>
          </cell>
          <cell r="R705">
            <v>800</v>
          </cell>
          <cell r="S705">
            <v>800</v>
          </cell>
          <cell r="T705">
            <v>800</v>
          </cell>
          <cell r="U705">
            <v>800</v>
          </cell>
          <cell r="V705">
            <v>800</v>
          </cell>
          <cell r="W705">
            <v>800</v>
          </cell>
          <cell r="X705">
            <v>800</v>
          </cell>
          <cell r="Y705">
            <v>0</v>
          </cell>
          <cell r="Z705">
            <v>0</v>
          </cell>
          <cell r="AA705">
            <v>0</v>
          </cell>
          <cell r="AB705">
            <v>0</v>
          </cell>
          <cell r="AC705">
            <v>0</v>
          </cell>
          <cell r="AD705">
            <v>0</v>
          </cell>
          <cell r="AE705">
            <v>0</v>
          </cell>
          <cell r="AF705">
            <v>105</v>
          </cell>
          <cell r="AG705">
            <v>105</v>
          </cell>
          <cell r="AH705">
            <v>105</v>
          </cell>
          <cell r="AI705">
            <v>105</v>
          </cell>
          <cell r="AJ705">
            <v>105</v>
          </cell>
          <cell r="AK705">
            <v>0</v>
          </cell>
          <cell r="AM705">
            <v>300</v>
          </cell>
          <cell r="AN705">
            <v>300</v>
          </cell>
          <cell r="AO705">
            <v>200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105</v>
          </cell>
          <cell r="BG705">
            <v>0</v>
          </cell>
          <cell r="BH705">
            <v>0</v>
          </cell>
          <cell r="BI705">
            <v>0</v>
          </cell>
          <cell r="BJ705">
            <v>0</v>
          </cell>
          <cell r="BK705">
            <v>0</v>
          </cell>
        </row>
        <row r="706">
          <cell r="L706" t="str">
            <v>8111231.801101.LEAV</v>
          </cell>
          <cell r="M706">
            <v>3430</v>
          </cell>
          <cell r="N706">
            <v>6860</v>
          </cell>
          <cell r="O706">
            <v>10290</v>
          </cell>
          <cell r="P706">
            <v>13720</v>
          </cell>
          <cell r="Q706">
            <v>17150</v>
          </cell>
          <cell r="R706">
            <v>20580</v>
          </cell>
          <cell r="S706">
            <v>24010</v>
          </cell>
          <cell r="T706">
            <v>27440</v>
          </cell>
          <cell r="U706">
            <v>30870</v>
          </cell>
          <cell r="V706">
            <v>34300</v>
          </cell>
          <cell r="W706">
            <v>37730</v>
          </cell>
          <cell r="X706">
            <v>31178</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M706">
            <v>3430</v>
          </cell>
          <cell r="AN706">
            <v>3430</v>
          </cell>
          <cell r="AO706">
            <v>3430</v>
          </cell>
          <cell r="AP706">
            <v>3430</v>
          </cell>
          <cell r="AQ706">
            <v>3430</v>
          </cell>
          <cell r="AR706">
            <v>3430</v>
          </cell>
          <cell r="AS706">
            <v>3430</v>
          </cell>
          <cell r="AT706">
            <v>3430</v>
          </cell>
          <cell r="AU706">
            <v>3430</v>
          </cell>
          <cell r="AV706">
            <v>3430</v>
          </cell>
          <cell r="AW706">
            <v>3430</v>
          </cell>
          <cell r="AX706">
            <v>-6552</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row>
        <row r="707">
          <cell r="L707" t="str">
            <v>8111231.801101.OTH</v>
          </cell>
          <cell r="M707">
            <v>948</v>
          </cell>
          <cell r="N707">
            <v>2310</v>
          </cell>
          <cell r="O707">
            <v>3218</v>
          </cell>
          <cell r="P707">
            <v>3218</v>
          </cell>
          <cell r="Q707">
            <v>3218</v>
          </cell>
          <cell r="R707">
            <v>3218</v>
          </cell>
          <cell r="S707">
            <v>3218</v>
          </cell>
          <cell r="T707">
            <v>3218</v>
          </cell>
          <cell r="U707">
            <v>3218</v>
          </cell>
          <cell r="V707">
            <v>3218</v>
          </cell>
          <cell r="W707">
            <v>3218</v>
          </cell>
          <cell r="X707">
            <v>3218</v>
          </cell>
          <cell r="Y707">
            <v>0</v>
          </cell>
          <cell r="Z707">
            <v>0</v>
          </cell>
          <cell r="AA707">
            <v>0</v>
          </cell>
          <cell r="AB707">
            <v>0</v>
          </cell>
          <cell r="AC707">
            <v>0</v>
          </cell>
          <cell r="AD707">
            <v>0</v>
          </cell>
          <cell r="AE707">
            <v>0</v>
          </cell>
          <cell r="AF707">
            <v>2478</v>
          </cell>
          <cell r="AG707">
            <v>2478</v>
          </cell>
          <cell r="AH707">
            <v>2478</v>
          </cell>
          <cell r="AI707">
            <v>2478</v>
          </cell>
          <cell r="AJ707">
            <v>2478</v>
          </cell>
          <cell r="AK707">
            <v>0</v>
          </cell>
          <cell r="AM707">
            <v>948</v>
          </cell>
          <cell r="AN707">
            <v>1362</v>
          </cell>
          <cell r="AO707">
            <v>908</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2478</v>
          </cell>
          <cell r="BG707">
            <v>0</v>
          </cell>
          <cell r="BH707">
            <v>0</v>
          </cell>
          <cell r="BI707">
            <v>0</v>
          </cell>
          <cell r="BJ707">
            <v>0</v>
          </cell>
          <cell r="BK707">
            <v>0</v>
          </cell>
        </row>
        <row r="708">
          <cell r="L708" t="str">
            <v>8111231.801101.PF</v>
          </cell>
          <cell r="M708">
            <v>3540</v>
          </cell>
          <cell r="N708">
            <v>12822</v>
          </cell>
          <cell r="O708">
            <v>18545</v>
          </cell>
          <cell r="P708">
            <v>18545</v>
          </cell>
          <cell r="Q708">
            <v>18545</v>
          </cell>
          <cell r="R708">
            <v>18545</v>
          </cell>
          <cell r="S708">
            <v>18545</v>
          </cell>
          <cell r="T708">
            <v>18545</v>
          </cell>
          <cell r="U708">
            <v>18545</v>
          </cell>
          <cell r="V708">
            <v>18545</v>
          </cell>
          <cell r="W708">
            <v>18545</v>
          </cell>
          <cell r="X708">
            <v>18545</v>
          </cell>
          <cell r="Y708">
            <v>0</v>
          </cell>
          <cell r="Z708">
            <v>0</v>
          </cell>
          <cell r="AA708">
            <v>0</v>
          </cell>
          <cell r="AB708">
            <v>0</v>
          </cell>
          <cell r="AC708">
            <v>0</v>
          </cell>
          <cell r="AD708">
            <v>0</v>
          </cell>
          <cell r="AE708">
            <v>0</v>
          </cell>
          <cell r="AF708">
            <v>0</v>
          </cell>
          <cell r="AG708">
            <v>0</v>
          </cell>
          <cell r="AH708">
            <v>0</v>
          </cell>
          <cell r="AI708">
            <v>47011</v>
          </cell>
          <cell r="AJ708">
            <v>94022</v>
          </cell>
          <cell r="AK708">
            <v>47011</v>
          </cell>
          <cell r="AM708">
            <v>3540</v>
          </cell>
          <cell r="AN708">
            <v>9282</v>
          </cell>
          <cell r="AO708">
            <v>5723</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47011</v>
          </cell>
          <cell r="BJ708">
            <v>47011</v>
          </cell>
          <cell r="BK708">
            <v>47011</v>
          </cell>
        </row>
        <row r="709">
          <cell r="L709" t="str">
            <v>8111231.801101.SHIFT</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L710" t="str">
            <v>8111231.801101.TEA</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37800</v>
          </cell>
          <cell r="AK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37800</v>
          </cell>
          <cell r="BK710">
            <v>0</v>
          </cell>
        </row>
        <row r="711">
          <cell r="L711" t="str">
            <v>8111231.801101.WAGE</v>
          </cell>
          <cell r="M711">
            <v>0</v>
          </cell>
          <cell r="N711">
            <v>0</v>
          </cell>
          <cell r="O711">
            <v>0</v>
          </cell>
          <cell r="P711">
            <v>300</v>
          </cell>
          <cell r="Q711">
            <v>500</v>
          </cell>
          <cell r="R711">
            <v>700</v>
          </cell>
          <cell r="S711">
            <v>800</v>
          </cell>
          <cell r="T711">
            <v>800</v>
          </cell>
          <cell r="U711">
            <v>800</v>
          </cell>
          <cell r="V711">
            <v>800</v>
          </cell>
          <cell r="W711">
            <v>800</v>
          </cell>
          <cell r="X711">
            <v>1150</v>
          </cell>
          <cell r="Y711">
            <v>0</v>
          </cell>
          <cell r="Z711">
            <v>0</v>
          </cell>
          <cell r="AA711">
            <v>0</v>
          </cell>
          <cell r="AB711">
            <v>0</v>
          </cell>
          <cell r="AC711">
            <v>770</v>
          </cell>
          <cell r="AD711">
            <v>770</v>
          </cell>
          <cell r="AE711">
            <v>770</v>
          </cell>
          <cell r="AF711">
            <v>770</v>
          </cell>
          <cell r="AG711">
            <v>770</v>
          </cell>
          <cell r="AH711">
            <v>4770</v>
          </cell>
          <cell r="AI711">
            <v>4770</v>
          </cell>
          <cell r="AJ711">
            <v>4770</v>
          </cell>
          <cell r="AK711">
            <v>0</v>
          </cell>
          <cell r="AM711">
            <v>0</v>
          </cell>
          <cell r="AN711">
            <v>0</v>
          </cell>
          <cell r="AO711">
            <v>0</v>
          </cell>
          <cell r="AP711">
            <v>300</v>
          </cell>
          <cell r="AQ711">
            <v>200</v>
          </cell>
          <cell r="AR711">
            <v>200</v>
          </cell>
          <cell r="AS711">
            <v>100</v>
          </cell>
          <cell r="AT711">
            <v>0</v>
          </cell>
          <cell r="AU711">
            <v>0</v>
          </cell>
          <cell r="AV711">
            <v>0</v>
          </cell>
          <cell r="AW711">
            <v>0</v>
          </cell>
          <cell r="AX711">
            <v>350</v>
          </cell>
          <cell r="AY711">
            <v>0</v>
          </cell>
          <cell r="AZ711">
            <v>0</v>
          </cell>
          <cell r="BA711">
            <v>0</v>
          </cell>
          <cell r="BB711">
            <v>0</v>
          </cell>
          <cell r="BC711">
            <v>770</v>
          </cell>
          <cell r="BD711">
            <v>0</v>
          </cell>
          <cell r="BE711">
            <v>0</v>
          </cell>
          <cell r="BF711">
            <v>0</v>
          </cell>
          <cell r="BG711">
            <v>0</v>
          </cell>
          <cell r="BH711">
            <v>4000</v>
          </cell>
          <cell r="BI711">
            <v>0</v>
          </cell>
          <cell r="BJ711">
            <v>0</v>
          </cell>
          <cell r="BK711">
            <v>0</v>
          </cell>
        </row>
        <row r="712">
          <cell r="L712" t="str">
            <v>8111231.801102.BASIC</v>
          </cell>
          <cell r="M712">
            <v>279765</v>
          </cell>
          <cell r="N712">
            <v>560127</v>
          </cell>
          <cell r="O712">
            <v>1018689</v>
          </cell>
          <cell r="P712">
            <v>1308450</v>
          </cell>
          <cell r="Q712">
            <v>1620744</v>
          </cell>
          <cell r="R712">
            <v>1929696</v>
          </cell>
          <cell r="S712">
            <v>2239400</v>
          </cell>
          <cell r="T712">
            <v>2598244</v>
          </cell>
          <cell r="U712">
            <v>2996806</v>
          </cell>
          <cell r="V712">
            <v>3337110</v>
          </cell>
          <cell r="W712">
            <v>3671214</v>
          </cell>
          <cell r="X712">
            <v>4005318</v>
          </cell>
          <cell r="Y712">
            <v>351796</v>
          </cell>
          <cell r="Z712">
            <v>702475</v>
          </cell>
          <cell r="AA712">
            <v>1047721</v>
          </cell>
          <cell r="AB712">
            <v>1405023</v>
          </cell>
          <cell r="AC712">
            <v>1824109</v>
          </cell>
          <cell r="AD712">
            <v>2201420</v>
          </cell>
          <cell r="AE712">
            <v>2607724</v>
          </cell>
          <cell r="AF712">
            <v>2995771</v>
          </cell>
          <cell r="AG712">
            <v>3375124</v>
          </cell>
          <cell r="AH712">
            <v>3753857</v>
          </cell>
          <cell r="AI712">
            <v>4131436</v>
          </cell>
          <cell r="AJ712">
            <v>4507904</v>
          </cell>
          <cell r="AK712">
            <v>1054265</v>
          </cell>
          <cell r="AM712">
            <v>279765</v>
          </cell>
          <cell r="AN712">
            <v>280362</v>
          </cell>
          <cell r="AO712">
            <v>458562</v>
          </cell>
          <cell r="AP712">
            <v>289761</v>
          </cell>
          <cell r="AQ712">
            <v>312294</v>
          </cell>
          <cell r="AR712">
            <v>308952</v>
          </cell>
          <cell r="AS712">
            <v>309704</v>
          </cell>
          <cell r="AT712">
            <v>358844</v>
          </cell>
          <cell r="AU712">
            <v>398562</v>
          </cell>
          <cell r="AV712">
            <v>340304</v>
          </cell>
          <cell r="AW712">
            <v>334104</v>
          </cell>
          <cell r="AX712">
            <v>334104</v>
          </cell>
          <cell r="AY712">
            <v>351796</v>
          </cell>
          <cell r="AZ712">
            <v>350679</v>
          </cell>
          <cell r="BA712">
            <v>345246</v>
          </cell>
          <cell r="BB712">
            <v>357302</v>
          </cell>
          <cell r="BC712">
            <v>419086</v>
          </cell>
          <cell r="BD712">
            <v>377311</v>
          </cell>
          <cell r="BE712">
            <v>406304</v>
          </cell>
          <cell r="BF712">
            <v>388047</v>
          </cell>
          <cell r="BG712">
            <v>379353</v>
          </cell>
          <cell r="BH712">
            <v>378733</v>
          </cell>
          <cell r="BI712">
            <v>377579</v>
          </cell>
          <cell r="BJ712">
            <v>376468</v>
          </cell>
          <cell r="BK712">
            <v>1054265</v>
          </cell>
        </row>
        <row r="713">
          <cell r="L713" t="str">
            <v>8111231.801102.DA</v>
          </cell>
          <cell r="M713">
            <v>95850</v>
          </cell>
          <cell r="N713">
            <v>191700</v>
          </cell>
          <cell r="O713">
            <v>287550</v>
          </cell>
          <cell r="P713">
            <v>379850</v>
          </cell>
          <cell r="Q713">
            <v>472150</v>
          </cell>
          <cell r="R713">
            <v>564805</v>
          </cell>
          <cell r="S713">
            <v>657105</v>
          </cell>
          <cell r="T713">
            <v>749405</v>
          </cell>
          <cell r="U713">
            <v>841705</v>
          </cell>
          <cell r="V713">
            <v>941105</v>
          </cell>
          <cell r="W713">
            <v>1036955</v>
          </cell>
          <cell r="X713">
            <v>1132805</v>
          </cell>
          <cell r="Y713">
            <v>99400</v>
          </cell>
          <cell r="Z713">
            <v>198800</v>
          </cell>
          <cell r="AA713">
            <v>298200</v>
          </cell>
          <cell r="AB713">
            <v>408250</v>
          </cell>
          <cell r="AC713">
            <v>543505</v>
          </cell>
          <cell r="AD713">
            <v>664205</v>
          </cell>
          <cell r="AE713">
            <v>784905</v>
          </cell>
          <cell r="AF713">
            <v>905605</v>
          </cell>
          <cell r="AG713">
            <v>1026305</v>
          </cell>
          <cell r="AH713">
            <v>1147005</v>
          </cell>
          <cell r="AI713">
            <v>1267705</v>
          </cell>
          <cell r="AJ713">
            <v>1388405</v>
          </cell>
          <cell r="AK713">
            <v>113600</v>
          </cell>
          <cell r="AM713">
            <v>95850</v>
          </cell>
          <cell r="AN713">
            <v>95850</v>
          </cell>
          <cell r="AO713">
            <v>95850</v>
          </cell>
          <cell r="AP713">
            <v>92300</v>
          </cell>
          <cell r="AQ713">
            <v>92300</v>
          </cell>
          <cell r="AR713">
            <v>92655</v>
          </cell>
          <cell r="AS713">
            <v>92300</v>
          </cell>
          <cell r="AT713">
            <v>92300</v>
          </cell>
          <cell r="AU713">
            <v>92300</v>
          </cell>
          <cell r="AV713">
            <v>99400</v>
          </cell>
          <cell r="AW713">
            <v>95850</v>
          </cell>
          <cell r="AX713">
            <v>95850</v>
          </cell>
          <cell r="AY713">
            <v>99400</v>
          </cell>
          <cell r="AZ713">
            <v>99400</v>
          </cell>
          <cell r="BA713">
            <v>99400</v>
          </cell>
          <cell r="BB713">
            <v>110050</v>
          </cell>
          <cell r="BC713">
            <v>135255</v>
          </cell>
          <cell r="BD713">
            <v>120700</v>
          </cell>
          <cell r="BE713">
            <v>120700</v>
          </cell>
          <cell r="BF713">
            <v>120700</v>
          </cell>
          <cell r="BG713">
            <v>120700</v>
          </cell>
          <cell r="BH713">
            <v>120700</v>
          </cell>
          <cell r="BI713">
            <v>120700</v>
          </cell>
          <cell r="BJ713">
            <v>120700</v>
          </cell>
          <cell r="BK713">
            <v>113600</v>
          </cell>
        </row>
        <row r="714">
          <cell r="L714" t="str">
            <v>8111231.801102.DASE</v>
          </cell>
          <cell r="M714">
            <v>35053</v>
          </cell>
          <cell r="N714">
            <v>70106</v>
          </cell>
          <cell r="O714">
            <v>105159</v>
          </cell>
          <cell r="P714">
            <v>140212</v>
          </cell>
          <cell r="Q714">
            <v>175265</v>
          </cell>
          <cell r="R714">
            <v>220078</v>
          </cell>
          <cell r="S714">
            <v>264891</v>
          </cell>
          <cell r="T714">
            <v>327904</v>
          </cell>
          <cell r="U714">
            <v>128915</v>
          </cell>
          <cell r="V714">
            <v>128915</v>
          </cell>
          <cell r="W714">
            <v>128915</v>
          </cell>
          <cell r="X714">
            <v>128915</v>
          </cell>
          <cell r="Y714">
            <v>45234</v>
          </cell>
          <cell r="Z714">
            <v>90468</v>
          </cell>
          <cell r="AA714">
            <v>135702</v>
          </cell>
          <cell r="AB714">
            <v>180936</v>
          </cell>
          <cell r="AC714">
            <v>226170</v>
          </cell>
          <cell r="AD714">
            <v>276817</v>
          </cell>
          <cell r="AE714">
            <v>327464</v>
          </cell>
          <cell r="AF714">
            <v>378111</v>
          </cell>
          <cell r="AG714">
            <v>371978</v>
          </cell>
          <cell r="AH714">
            <v>371978</v>
          </cell>
          <cell r="AI714">
            <v>371978</v>
          </cell>
          <cell r="AJ714">
            <v>371978</v>
          </cell>
          <cell r="AK714">
            <v>45363</v>
          </cell>
          <cell r="AM714">
            <v>35053</v>
          </cell>
          <cell r="AN714">
            <v>35053</v>
          </cell>
          <cell r="AO714">
            <v>35053</v>
          </cell>
          <cell r="AP714">
            <v>35053</v>
          </cell>
          <cell r="AQ714">
            <v>35053</v>
          </cell>
          <cell r="AR714">
            <v>44813</v>
          </cell>
          <cell r="AS714">
            <v>44813</v>
          </cell>
          <cell r="AT714">
            <v>63013</v>
          </cell>
          <cell r="AU714">
            <v>-198989</v>
          </cell>
          <cell r="AV714">
            <v>0</v>
          </cell>
          <cell r="AW714">
            <v>0</v>
          </cell>
          <cell r="AX714">
            <v>0</v>
          </cell>
          <cell r="AY714">
            <v>45234</v>
          </cell>
          <cell r="AZ714">
            <v>45234</v>
          </cell>
          <cell r="BA714">
            <v>45234</v>
          </cell>
          <cell r="BB714">
            <v>45234</v>
          </cell>
          <cell r="BC714">
            <v>45234</v>
          </cell>
          <cell r="BD714">
            <v>50647</v>
          </cell>
          <cell r="BE714">
            <v>50647</v>
          </cell>
          <cell r="BF714">
            <v>50647</v>
          </cell>
          <cell r="BG714">
            <v>-6133</v>
          </cell>
          <cell r="BH714">
            <v>0</v>
          </cell>
          <cell r="BI714">
            <v>0</v>
          </cell>
          <cell r="BJ714">
            <v>0</v>
          </cell>
          <cell r="BK714">
            <v>45363</v>
          </cell>
        </row>
        <row r="715">
          <cell r="L715" t="str">
            <v>8111231.801102.FIELD</v>
          </cell>
          <cell r="M715">
            <v>292130</v>
          </cell>
          <cell r="N715">
            <v>292130</v>
          </cell>
          <cell r="O715">
            <v>586180</v>
          </cell>
          <cell r="P715">
            <v>706110</v>
          </cell>
          <cell r="Q715">
            <v>814320</v>
          </cell>
          <cell r="R715">
            <v>1050555</v>
          </cell>
          <cell r="S715">
            <v>1078965</v>
          </cell>
          <cell r="T715">
            <v>1217280</v>
          </cell>
          <cell r="U715">
            <v>1518310</v>
          </cell>
          <cell r="V715">
            <v>1719910</v>
          </cell>
          <cell r="W715">
            <v>2060910</v>
          </cell>
          <cell r="X715">
            <v>2210860</v>
          </cell>
          <cell r="Y715">
            <v>200000</v>
          </cell>
          <cell r="Z715">
            <v>340000</v>
          </cell>
          <cell r="AA715">
            <v>696854</v>
          </cell>
          <cell r="AB715">
            <v>820875</v>
          </cell>
          <cell r="AC715">
            <v>1220875</v>
          </cell>
          <cell r="AD715">
            <v>1658025</v>
          </cell>
          <cell r="AE715">
            <v>1535025</v>
          </cell>
          <cell r="AF715">
            <v>1872075</v>
          </cell>
          <cell r="AG715">
            <v>2662961</v>
          </cell>
          <cell r="AH715">
            <v>3094161</v>
          </cell>
          <cell r="AI715">
            <v>3094161</v>
          </cell>
          <cell r="AJ715">
            <v>3299673</v>
          </cell>
          <cell r="AK715">
            <v>195650</v>
          </cell>
          <cell r="AM715">
            <v>292130</v>
          </cell>
          <cell r="AN715">
            <v>0</v>
          </cell>
          <cell r="AO715">
            <v>294050</v>
          </cell>
          <cell r="AP715">
            <v>119930</v>
          </cell>
          <cell r="AQ715">
            <v>108210</v>
          </cell>
          <cell r="AR715">
            <v>236235</v>
          </cell>
          <cell r="AS715">
            <v>28410</v>
          </cell>
          <cell r="AT715">
            <v>138315</v>
          </cell>
          <cell r="AU715">
            <v>301030</v>
          </cell>
          <cell r="AV715">
            <v>201600</v>
          </cell>
          <cell r="AW715">
            <v>341000</v>
          </cell>
          <cell r="AX715">
            <v>149950</v>
          </cell>
          <cell r="AY715">
            <v>200000</v>
          </cell>
          <cell r="AZ715">
            <v>140000</v>
          </cell>
          <cell r="BA715">
            <v>356854</v>
          </cell>
          <cell r="BB715">
            <v>124021</v>
          </cell>
          <cell r="BC715">
            <v>400000</v>
          </cell>
          <cell r="BD715">
            <v>437150</v>
          </cell>
          <cell r="BE715">
            <v>-123000</v>
          </cell>
          <cell r="BF715">
            <v>337050</v>
          </cell>
          <cell r="BG715">
            <v>790886</v>
          </cell>
          <cell r="BH715">
            <v>431200</v>
          </cell>
          <cell r="BI715">
            <v>0</v>
          </cell>
          <cell r="BJ715">
            <v>205512</v>
          </cell>
          <cell r="BK715">
            <v>195650</v>
          </cell>
        </row>
        <row r="716">
          <cell r="L716" t="str">
            <v>8111231.801102.HOUSE</v>
          </cell>
          <cell r="M716">
            <v>25930</v>
          </cell>
          <cell r="N716">
            <v>51860</v>
          </cell>
          <cell r="O716">
            <v>90750</v>
          </cell>
          <cell r="P716">
            <v>119420</v>
          </cell>
          <cell r="Q716">
            <v>148570</v>
          </cell>
          <cell r="R716">
            <v>181070</v>
          </cell>
          <cell r="S716">
            <v>210680</v>
          </cell>
          <cell r="T716">
            <v>250118</v>
          </cell>
          <cell r="U716">
            <v>283368</v>
          </cell>
          <cell r="V716">
            <v>319098</v>
          </cell>
          <cell r="W716">
            <v>353588</v>
          </cell>
          <cell r="X716">
            <v>388078</v>
          </cell>
          <cell r="Y716">
            <v>35040</v>
          </cell>
          <cell r="Z716">
            <v>70080</v>
          </cell>
          <cell r="AA716">
            <v>105120</v>
          </cell>
          <cell r="AB716">
            <v>143670</v>
          </cell>
          <cell r="AC716">
            <v>190900</v>
          </cell>
          <cell r="AD716">
            <v>232850</v>
          </cell>
          <cell r="AE716">
            <v>274800</v>
          </cell>
          <cell r="AF716">
            <v>317630</v>
          </cell>
          <cell r="AG716">
            <v>359690</v>
          </cell>
          <cell r="AH716">
            <v>401750</v>
          </cell>
          <cell r="AI716">
            <v>443810</v>
          </cell>
          <cell r="AJ716">
            <v>485870</v>
          </cell>
          <cell r="AK716">
            <v>39270</v>
          </cell>
          <cell r="AM716">
            <v>25930</v>
          </cell>
          <cell r="AN716">
            <v>25930</v>
          </cell>
          <cell r="AO716">
            <v>38890</v>
          </cell>
          <cell r="AP716">
            <v>28670</v>
          </cell>
          <cell r="AQ716">
            <v>29150</v>
          </cell>
          <cell r="AR716">
            <v>32500</v>
          </cell>
          <cell r="AS716">
            <v>29610</v>
          </cell>
          <cell r="AT716">
            <v>39438</v>
          </cell>
          <cell r="AU716">
            <v>33250</v>
          </cell>
          <cell r="AV716">
            <v>35730</v>
          </cell>
          <cell r="AW716">
            <v>34490</v>
          </cell>
          <cell r="AX716">
            <v>34490</v>
          </cell>
          <cell r="AY716">
            <v>35040</v>
          </cell>
          <cell r="AZ716">
            <v>35040</v>
          </cell>
          <cell r="BA716">
            <v>35040</v>
          </cell>
          <cell r="BB716">
            <v>38550</v>
          </cell>
          <cell r="BC716">
            <v>47230</v>
          </cell>
          <cell r="BD716">
            <v>41950</v>
          </cell>
          <cell r="BE716">
            <v>41950</v>
          </cell>
          <cell r="BF716">
            <v>42830</v>
          </cell>
          <cell r="BG716">
            <v>42060</v>
          </cell>
          <cell r="BH716">
            <v>42060</v>
          </cell>
          <cell r="BI716">
            <v>42060</v>
          </cell>
          <cell r="BJ716">
            <v>42060</v>
          </cell>
          <cell r="BK716">
            <v>39270</v>
          </cell>
        </row>
        <row r="717">
          <cell r="L717" t="str">
            <v>8111231.801102.LAUN</v>
          </cell>
          <cell r="M717">
            <v>2370</v>
          </cell>
          <cell r="N717">
            <v>4740</v>
          </cell>
          <cell r="O717">
            <v>58950</v>
          </cell>
          <cell r="P717">
            <v>75955</v>
          </cell>
          <cell r="Q717">
            <v>94880</v>
          </cell>
          <cell r="R717">
            <v>115798</v>
          </cell>
          <cell r="S717">
            <v>134723</v>
          </cell>
          <cell r="T717">
            <v>153648</v>
          </cell>
          <cell r="U717">
            <v>172573</v>
          </cell>
          <cell r="V717">
            <v>192948</v>
          </cell>
          <cell r="W717">
            <v>212598</v>
          </cell>
          <cell r="X717">
            <v>232248</v>
          </cell>
          <cell r="Y717">
            <v>20360</v>
          </cell>
          <cell r="Z717">
            <v>40720</v>
          </cell>
          <cell r="AA717">
            <v>61080</v>
          </cell>
          <cell r="AB717">
            <v>83600</v>
          </cell>
          <cell r="AC717">
            <v>111299</v>
          </cell>
          <cell r="AD717">
            <v>135994</v>
          </cell>
          <cell r="AE717">
            <v>160689</v>
          </cell>
          <cell r="AF717">
            <v>185399</v>
          </cell>
          <cell r="AG717">
            <v>210109</v>
          </cell>
          <cell r="AH717">
            <v>234819</v>
          </cell>
          <cell r="AI717">
            <v>259529</v>
          </cell>
          <cell r="AJ717">
            <v>284239</v>
          </cell>
          <cell r="AK717">
            <v>23245</v>
          </cell>
          <cell r="AM717">
            <v>2370</v>
          </cell>
          <cell r="AN717">
            <v>2370</v>
          </cell>
          <cell r="AO717">
            <v>54210</v>
          </cell>
          <cell r="AP717">
            <v>17005</v>
          </cell>
          <cell r="AQ717">
            <v>18925</v>
          </cell>
          <cell r="AR717">
            <v>20918</v>
          </cell>
          <cell r="AS717">
            <v>18925</v>
          </cell>
          <cell r="AT717">
            <v>18925</v>
          </cell>
          <cell r="AU717">
            <v>18925</v>
          </cell>
          <cell r="AV717">
            <v>20375</v>
          </cell>
          <cell r="AW717">
            <v>19650</v>
          </cell>
          <cell r="AX717">
            <v>19650</v>
          </cell>
          <cell r="AY717">
            <v>20360</v>
          </cell>
          <cell r="AZ717">
            <v>20360</v>
          </cell>
          <cell r="BA717">
            <v>20360</v>
          </cell>
          <cell r="BB717">
            <v>22520</v>
          </cell>
          <cell r="BC717">
            <v>27699</v>
          </cell>
          <cell r="BD717">
            <v>24695</v>
          </cell>
          <cell r="BE717">
            <v>24695</v>
          </cell>
          <cell r="BF717">
            <v>24710</v>
          </cell>
          <cell r="BG717">
            <v>24710</v>
          </cell>
          <cell r="BH717">
            <v>24710</v>
          </cell>
          <cell r="BI717">
            <v>24710</v>
          </cell>
          <cell r="BJ717">
            <v>24710</v>
          </cell>
          <cell r="BK717">
            <v>23245</v>
          </cell>
        </row>
        <row r="718">
          <cell r="L718" t="str">
            <v>8111231.801102.LEAV</v>
          </cell>
          <cell r="M718">
            <v>20030</v>
          </cell>
          <cell r="N718">
            <v>40060</v>
          </cell>
          <cell r="O718">
            <v>60090</v>
          </cell>
          <cell r="P718">
            <v>80120</v>
          </cell>
          <cell r="Q718">
            <v>100150</v>
          </cell>
          <cell r="R718">
            <v>126613</v>
          </cell>
          <cell r="S718">
            <v>146643</v>
          </cell>
          <cell r="T718">
            <v>166673</v>
          </cell>
          <cell r="U718">
            <v>186703</v>
          </cell>
          <cell r="V718">
            <v>206733</v>
          </cell>
          <cell r="W718">
            <v>226763</v>
          </cell>
          <cell r="X718">
            <v>282341</v>
          </cell>
          <cell r="Y718">
            <v>22598</v>
          </cell>
          <cell r="Z718">
            <v>45196</v>
          </cell>
          <cell r="AA718">
            <v>67794</v>
          </cell>
          <cell r="AB718">
            <v>90392</v>
          </cell>
          <cell r="AC718">
            <v>112990</v>
          </cell>
          <cell r="AD718">
            <v>135588</v>
          </cell>
          <cell r="AE718">
            <v>158186</v>
          </cell>
          <cell r="AF718">
            <v>180784</v>
          </cell>
          <cell r="AG718">
            <v>203382</v>
          </cell>
          <cell r="AH718">
            <v>225980</v>
          </cell>
          <cell r="AI718">
            <v>248578</v>
          </cell>
          <cell r="AJ718">
            <v>357122</v>
          </cell>
          <cell r="AK718">
            <v>48147.08</v>
          </cell>
          <cell r="AM718">
            <v>20030</v>
          </cell>
          <cell r="AN718">
            <v>20030</v>
          </cell>
          <cell r="AO718">
            <v>20030</v>
          </cell>
          <cell r="AP718">
            <v>20030</v>
          </cell>
          <cell r="AQ718">
            <v>20030</v>
          </cell>
          <cell r="AR718">
            <v>26463</v>
          </cell>
          <cell r="AS718">
            <v>20030</v>
          </cell>
          <cell r="AT718">
            <v>20030</v>
          </cell>
          <cell r="AU718">
            <v>20030</v>
          </cell>
          <cell r="AV718">
            <v>20030</v>
          </cell>
          <cell r="AW718">
            <v>20030</v>
          </cell>
          <cell r="AX718">
            <v>55578</v>
          </cell>
          <cell r="AY718">
            <v>22598</v>
          </cell>
          <cell r="AZ718">
            <v>22598</v>
          </cell>
          <cell r="BA718">
            <v>22598</v>
          </cell>
          <cell r="BB718">
            <v>22598</v>
          </cell>
          <cell r="BC718">
            <v>22598</v>
          </cell>
          <cell r="BD718">
            <v>22598</v>
          </cell>
          <cell r="BE718">
            <v>22598</v>
          </cell>
          <cell r="BF718">
            <v>22598</v>
          </cell>
          <cell r="BG718">
            <v>22598</v>
          </cell>
          <cell r="BH718">
            <v>22598</v>
          </cell>
          <cell r="BI718">
            <v>22598</v>
          </cell>
          <cell r="BJ718">
            <v>108544</v>
          </cell>
          <cell r="BK718">
            <v>48147.08</v>
          </cell>
        </row>
        <row r="719">
          <cell r="L719" t="str">
            <v>8111231.801102.OT</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L720" t="str">
            <v>8111231.801102.SHIFT</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L721" t="str">
            <v>8111231.801102.OTH</v>
          </cell>
          <cell r="M721">
            <v>1770</v>
          </cell>
          <cell r="N721">
            <v>3540</v>
          </cell>
          <cell r="O721">
            <v>5310</v>
          </cell>
          <cell r="P721">
            <v>7080</v>
          </cell>
          <cell r="Q721">
            <v>8850</v>
          </cell>
          <cell r="R721">
            <v>10620</v>
          </cell>
          <cell r="S721">
            <v>12390</v>
          </cell>
          <cell r="T721">
            <v>14160</v>
          </cell>
          <cell r="U721">
            <v>15930</v>
          </cell>
          <cell r="V721">
            <v>17700</v>
          </cell>
          <cell r="W721">
            <v>19470</v>
          </cell>
          <cell r="X721">
            <v>21240</v>
          </cell>
          <cell r="Y721">
            <v>1416</v>
          </cell>
          <cell r="Z721">
            <v>2832</v>
          </cell>
          <cell r="AA721">
            <v>4248</v>
          </cell>
          <cell r="AB721">
            <v>5310</v>
          </cell>
          <cell r="AC721">
            <v>7080</v>
          </cell>
          <cell r="AD721">
            <v>8142</v>
          </cell>
          <cell r="AE721">
            <v>9204</v>
          </cell>
          <cell r="AF721">
            <v>10620</v>
          </cell>
          <cell r="AG721">
            <v>12036</v>
          </cell>
          <cell r="AH721">
            <v>13452</v>
          </cell>
          <cell r="AI721">
            <v>14868</v>
          </cell>
          <cell r="AJ721">
            <v>16284</v>
          </cell>
          <cell r="AK721">
            <v>1062</v>
          </cell>
          <cell r="AM721">
            <v>1770</v>
          </cell>
          <cell r="AN721">
            <v>1770</v>
          </cell>
          <cell r="AO721">
            <v>1770</v>
          </cell>
          <cell r="AP721">
            <v>1770</v>
          </cell>
          <cell r="AQ721">
            <v>1770</v>
          </cell>
          <cell r="AR721">
            <v>1770</v>
          </cell>
          <cell r="AS721">
            <v>1770</v>
          </cell>
          <cell r="AT721">
            <v>1770</v>
          </cell>
          <cell r="AU721">
            <v>1770</v>
          </cell>
          <cell r="AV721">
            <v>1770</v>
          </cell>
          <cell r="AW721">
            <v>1770</v>
          </cell>
          <cell r="AX721">
            <v>1770</v>
          </cell>
          <cell r="AY721">
            <v>1416</v>
          </cell>
          <cell r="AZ721">
            <v>1416</v>
          </cell>
          <cell r="BA721">
            <v>1416</v>
          </cell>
          <cell r="BB721">
            <v>1062</v>
          </cell>
          <cell r="BC721">
            <v>1770</v>
          </cell>
          <cell r="BD721">
            <v>1062</v>
          </cell>
          <cell r="BE721">
            <v>1062</v>
          </cell>
          <cell r="BF721">
            <v>1416</v>
          </cell>
          <cell r="BG721">
            <v>1416</v>
          </cell>
          <cell r="BH721">
            <v>1416</v>
          </cell>
          <cell r="BI721">
            <v>1416</v>
          </cell>
          <cell r="BJ721">
            <v>1416</v>
          </cell>
          <cell r="BK721">
            <v>1062</v>
          </cell>
        </row>
        <row r="722">
          <cell r="L722" t="str">
            <v>8111231.801102.PF</v>
          </cell>
          <cell r="M722">
            <v>24384</v>
          </cell>
          <cell r="N722">
            <v>48768</v>
          </cell>
          <cell r="O722">
            <v>73152</v>
          </cell>
          <cell r="P722">
            <v>118939</v>
          </cell>
          <cell r="Q722">
            <v>147626</v>
          </cell>
          <cell r="R722">
            <v>191249</v>
          </cell>
          <cell r="S722">
            <v>222223</v>
          </cell>
          <cell r="T722">
            <v>258111</v>
          </cell>
          <cell r="U722">
            <v>290905</v>
          </cell>
          <cell r="V722">
            <v>323699</v>
          </cell>
          <cell r="W722">
            <v>356493</v>
          </cell>
          <cell r="X722">
            <v>389287</v>
          </cell>
          <cell r="Y722">
            <v>31281</v>
          </cell>
          <cell r="Z722">
            <v>67068</v>
          </cell>
          <cell r="AA722">
            <v>100602</v>
          </cell>
          <cell r="AB722">
            <v>132613</v>
          </cell>
          <cell r="AC722">
            <v>167660</v>
          </cell>
          <cell r="AD722">
            <v>199671</v>
          </cell>
          <cell r="AE722">
            <v>231682</v>
          </cell>
          <cell r="AF722">
            <v>264687</v>
          </cell>
          <cell r="AG722">
            <v>296823</v>
          </cell>
          <cell r="AH722">
            <v>328959</v>
          </cell>
          <cell r="AI722">
            <v>361095</v>
          </cell>
          <cell r="AJ722">
            <v>393015</v>
          </cell>
          <cell r="AK722">
            <v>41041</v>
          </cell>
          <cell r="AM722">
            <v>24384</v>
          </cell>
          <cell r="AN722">
            <v>24384</v>
          </cell>
          <cell r="AO722">
            <v>24384</v>
          </cell>
          <cell r="AP722">
            <v>45787</v>
          </cell>
          <cell r="AQ722">
            <v>28687</v>
          </cell>
          <cell r="AR722">
            <v>43623</v>
          </cell>
          <cell r="AS722">
            <v>30974</v>
          </cell>
          <cell r="AT722">
            <v>35888</v>
          </cell>
          <cell r="AU722">
            <v>32794</v>
          </cell>
          <cell r="AV722">
            <v>32794</v>
          </cell>
          <cell r="AW722">
            <v>32794</v>
          </cell>
          <cell r="AX722">
            <v>32794</v>
          </cell>
          <cell r="AY722">
            <v>31281</v>
          </cell>
          <cell r="AZ722">
            <v>35787</v>
          </cell>
          <cell r="BA722">
            <v>33534</v>
          </cell>
          <cell r="BB722">
            <v>32011</v>
          </cell>
          <cell r="BC722">
            <v>35047</v>
          </cell>
          <cell r="BD722">
            <v>32011</v>
          </cell>
          <cell r="BE722">
            <v>32011</v>
          </cell>
          <cell r="BF722">
            <v>33005</v>
          </cell>
          <cell r="BG722">
            <v>32136</v>
          </cell>
          <cell r="BH722">
            <v>32136</v>
          </cell>
          <cell r="BI722">
            <v>32136</v>
          </cell>
          <cell r="BJ722">
            <v>31920</v>
          </cell>
          <cell r="BK722">
            <v>41041</v>
          </cell>
        </row>
        <row r="723">
          <cell r="L723" t="str">
            <v>8111231.801102.TEA</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L724" t="str">
            <v>8111231.803301</v>
          </cell>
          <cell r="M724">
            <v>12834</v>
          </cell>
          <cell r="N724">
            <v>25668</v>
          </cell>
          <cell r="O724">
            <v>38502</v>
          </cell>
          <cell r="P724">
            <v>51336</v>
          </cell>
          <cell r="Q724">
            <v>64170</v>
          </cell>
          <cell r="R724">
            <v>77004</v>
          </cell>
          <cell r="S724">
            <v>89838</v>
          </cell>
          <cell r="T724">
            <v>149272</v>
          </cell>
          <cell r="U724">
            <v>208706</v>
          </cell>
          <cell r="V724">
            <v>268140</v>
          </cell>
          <cell r="W724">
            <v>327574</v>
          </cell>
          <cell r="X724">
            <v>418946</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M724">
            <v>12834</v>
          </cell>
          <cell r="AN724">
            <v>12834</v>
          </cell>
          <cell r="AO724">
            <v>12834</v>
          </cell>
          <cell r="AP724">
            <v>12834</v>
          </cell>
          <cell r="AQ724">
            <v>12834</v>
          </cell>
          <cell r="AR724">
            <v>12834</v>
          </cell>
          <cell r="AS724">
            <v>12834</v>
          </cell>
          <cell r="AT724">
            <v>59434</v>
          </cell>
          <cell r="AU724">
            <v>59434</v>
          </cell>
          <cell r="AV724">
            <v>59434</v>
          </cell>
          <cell r="AW724">
            <v>59434</v>
          </cell>
          <cell r="AX724">
            <v>91372</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L725" t="str">
            <v>8111231.803302</v>
          </cell>
          <cell r="M725">
            <v>43463</v>
          </cell>
          <cell r="N725">
            <v>86926</v>
          </cell>
          <cell r="O725">
            <v>130389</v>
          </cell>
          <cell r="P725">
            <v>173852</v>
          </cell>
          <cell r="Q725">
            <v>217315</v>
          </cell>
          <cell r="R725">
            <v>260778</v>
          </cell>
          <cell r="S725">
            <v>304241</v>
          </cell>
          <cell r="T725">
            <v>622359</v>
          </cell>
          <cell r="U725">
            <v>940477</v>
          </cell>
          <cell r="V725">
            <v>1258595</v>
          </cell>
          <cell r="W725">
            <v>1576713</v>
          </cell>
          <cell r="X725">
            <v>2065776</v>
          </cell>
          <cell r="Y725">
            <v>61545</v>
          </cell>
          <cell r="Z725">
            <v>123090</v>
          </cell>
          <cell r="AA725">
            <v>184635</v>
          </cell>
          <cell r="AB725">
            <v>246180</v>
          </cell>
          <cell r="AC725">
            <v>307725</v>
          </cell>
          <cell r="AD725">
            <v>369692</v>
          </cell>
          <cell r="AE725">
            <v>816147.98</v>
          </cell>
          <cell r="AF725">
            <v>924693.98</v>
          </cell>
          <cell r="AG725">
            <v>1033239.98</v>
          </cell>
          <cell r="AH725">
            <v>3098608.98</v>
          </cell>
          <cell r="AI725">
            <v>3207154.98</v>
          </cell>
          <cell r="AJ725">
            <v>3315700.9800000004</v>
          </cell>
          <cell r="AK725">
            <v>322050</v>
          </cell>
          <cell r="AM725">
            <v>43463</v>
          </cell>
          <cell r="AN725">
            <v>43463</v>
          </cell>
          <cell r="AO725">
            <v>43463</v>
          </cell>
          <cell r="AP725">
            <v>43463</v>
          </cell>
          <cell r="AQ725">
            <v>43463</v>
          </cell>
          <cell r="AR725">
            <v>43463</v>
          </cell>
          <cell r="AS725">
            <v>43463</v>
          </cell>
          <cell r="AT725">
            <v>318118</v>
          </cell>
          <cell r="AU725">
            <v>318118</v>
          </cell>
          <cell r="AV725">
            <v>318118</v>
          </cell>
          <cell r="AW725">
            <v>318118</v>
          </cell>
          <cell r="AX725">
            <v>489063</v>
          </cell>
          <cell r="AY725">
            <v>61545</v>
          </cell>
          <cell r="AZ725">
            <v>61545</v>
          </cell>
          <cell r="BA725">
            <v>61545</v>
          </cell>
          <cell r="BB725">
            <v>61545</v>
          </cell>
          <cell r="BC725">
            <v>61545</v>
          </cell>
          <cell r="BD725">
            <v>61967</v>
          </cell>
          <cell r="BE725">
            <v>446455.98</v>
          </cell>
          <cell r="BF725">
            <v>108546</v>
          </cell>
          <cell r="BG725">
            <v>108546</v>
          </cell>
          <cell r="BH725">
            <v>2065369</v>
          </cell>
          <cell r="BI725">
            <v>108546</v>
          </cell>
          <cell r="BJ725">
            <v>108546.00000000047</v>
          </cell>
          <cell r="BK725">
            <v>322050</v>
          </cell>
        </row>
        <row r="726">
          <cell r="L726" t="str">
            <v>8111231.803303</v>
          </cell>
          <cell r="M726">
            <v>39848</v>
          </cell>
          <cell r="N726">
            <v>79696</v>
          </cell>
          <cell r="O726">
            <v>119544</v>
          </cell>
          <cell r="P726">
            <v>159897</v>
          </cell>
          <cell r="Q726">
            <v>199745</v>
          </cell>
          <cell r="R726">
            <v>239593</v>
          </cell>
          <cell r="S726">
            <v>345329</v>
          </cell>
          <cell r="T726">
            <v>345329</v>
          </cell>
          <cell r="U726">
            <v>345329</v>
          </cell>
          <cell r="V726">
            <v>345329</v>
          </cell>
          <cell r="W726">
            <v>345329</v>
          </cell>
          <cell r="X726">
            <v>503583</v>
          </cell>
          <cell r="Y726">
            <v>41923</v>
          </cell>
          <cell r="Z726">
            <v>83846</v>
          </cell>
          <cell r="AA726">
            <v>125769</v>
          </cell>
          <cell r="AB726">
            <v>167692</v>
          </cell>
          <cell r="AC726">
            <v>209615</v>
          </cell>
          <cell r="AD726">
            <v>251538</v>
          </cell>
          <cell r="AE726">
            <v>303639</v>
          </cell>
          <cell r="AF726">
            <v>303639</v>
          </cell>
          <cell r="AG726">
            <v>303639</v>
          </cell>
          <cell r="AH726">
            <v>355740</v>
          </cell>
          <cell r="AI726">
            <v>388684</v>
          </cell>
          <cell r="AJ726">
            <v>440785</v>
          </cell>
          <cell r="AK726">
            <v>151420</v>
          </cell>
          <cell r="AM726">
            <v>39848</v>
          </cell>
          <cell r="AN726">
            <v>39848</v>
          </cell>
          <cell r="AO726">
            <v>39848</v>
          </cell>
          <cell r="AP726">
            <v>40353</v>
          </cell>
          <cell r="AQ726">
            <v>39848</v>
          </cell>
          <cell r="AR726">
            <v>39848</v>
          </cell>
          <cell r="AS726">
            <v>105736</v>
          </cell>
          <cell r="AT726">
            <v>0</v>
          </cell>
          <cell r="AU726">
            <v>0</v>
          </cell>
          <cell r="AV726">
            <v>0</v>
          </cell>
          <cell r="AW726">
            <v>0</v>
          </cell>
          <cell r="AX726">
            <v>158254</v>
          </cell>
          <cell r="AY726">
            <v>41923</v>
          </cell>
          <cell r="AZ726">
            <v>41923</v>
          </cell>
          <cell r="BA726">
            <v>41923</v>
          </cell>
          <cell r="BB726">
            <v>41923</v>
          </cell>
          <cell r="BC726">
            <v>41923</v>
          </cell>
          <cell r="BD726">
            <v>41923</v>
          </cell>
          <cell r="BE726">
            <v>52101</v>
          </cell>
          <cell r="BF726">
            <v>0</v>
          </cell>
          <cell r="BG726">
            <v>0</v>
          </cell>
          <cell r="BH726">
            <v>52101</v>
          </cell>
          <cell r="BI726">
            <v>32944</v>
          </cell>
          <cell r="BJ726">
            <v>52101</v>
          </cell>
          <cell r="BK726">
            <v>151420</v>
          </cell>
        </row>
        <row r="727">
          <cell r="L727" t="str">
            <v>8111231.803901</v>
          </cell>
          <cell r="M727">
            <v>60330</v>
          </cell>
          <cell r="N727">
            <v>121154</v>
          </cell>
          <cell r="O727">
            <v>161260</v>
          </cell>
          <cell r="P727">
            <v>200953</v>
          </cell>
          <cell r="Q727">
            <v>230562</v>
          </cell>
          <cell r="R727">
            <v>280724</v>
          </cell>
          <cell r="S727">
            <v>315186</v>
          </cell>
          <cell r="T727">
            <v>341633</v>
          </cell>
          <cell r="U727">
            <v>368996</v>
          </cell>
          <cell r="V727">
            <v>416966</v>
          </cell>
          <cell r="W727">
            <v>445461</v>
          </cell>
          <cell r="X727">
            <v>477525</v>
          </cell>
          <cell r="Y727">
            <v>33448</v>
          </cell>
          <cell r="Z727">
            <v>62307</v>
          </cell>
          <cell r="AA727">
            <v>96376</v>
          </cell>
          <cell r="AB727">
            <v>130326</v>
          </cell>
          <cell r="AC727">
            <v>163789</v>
          </cell>
          <cell r="AD727">
            <v>197252</v>
          </cell>
          <cell r="AE727">
            <v>237418</v>
          </cell>
          <cell r="AF727">
            <v>275692</v>
          </cell>
          <cell r="AG727">
            <v>311629</v>
          </cell>
          <cell r="AH727">
            <v>343025</v>
          </cell>
          <cell r="AI727">
            <v>378251</v>
          </cell>
          <cell r="AJ727">
            <v>408518</v>
          </cell>
          <cell r="AK727">
            <v>27609</v>
          </cell>
          <cell r="AM727">
            <v>60330</v>
          </cell>
          <cell r="AN727">
            <v>60824</v>
          </cell>
          <cell r="AO727">
            <v>40106</v>
          </cell>
          <cell r="AP727">
            <v>39693</v>
          </cell>
          <cell r="AQ727">
            <v>29609</v>
          </cell>
          <cell r="AR727">
            <v>50162</v>
          </cell>
          <cell r="AS727">
            <v>34462</v>
          </cell>
          <cell r="AT727">
            <v>26447</v>
          </cell>
          <cell r="AU727">
            <v>27363</v>
          </cell>
          <cell r="AV727">
            <v>47970</v>
          </cell>
          <cell r="AW727">
            <v>28495</v>
          </cell>
          <cell r="AX727">
            <v>32064</v>
          </cell>
          <cell r="AY727">
            <v>33448</v>
          </cell>
          <cell r="AZ727">
            <v>28859</v>
          </cell>
          <cell r="BA727">
            <v>34069</v>
          </cell>
          <cell r="BB727">
            <v>33950</v>
          </cell>
          <cell r="BC727">
            <v>33463</v>
          </cell>
          <cell r="BD727">
            <v>33463</v>
          </cell>
          <cell r="BE727">
            <v>40166</v>
          </cell>
          <cell r="BF727">
            <v>38274</v>
          </cell>
          <cell r="BG727">
            <v>35937</v>
          </cell>
          <cell r="BH727">
            <v>31396</v>
          </cell>
          <cell r="BI727">
            <v>35226</v>
          </cell>
          <cell r="BJ727">
            <v>30267</v>
          </cell>
          <cell r="BK727">
            <v>27609</v>
          </cell>
        </row>
        <row r="728">
          <cell r="L728" t="str">
            <v>8111231.803902</v>
          </cell>
          <cell r="M728">
            <v>27453</v>
          </cell>
          <cell r="N728">
            <v>54906</v>
          </cell>
          <cell r="O728">
            <v>82359</v>
          </cell>
          <cell r="P728">
            <v>109812</v>
          </cell>
          <cell r="Q728">
            <v>137265</v>
          </cell>
          <cell r="R728">
            <v>164718</v>
          </cell>
          <cell r="S728">
            <v>192171</v>
          </cell>
          <cell r="T728">
            <v>219624</v>
          </cell>
          <cell r="U728">
            <v>361881</v>
          </cell>
          <cell r="V728">
            <v>398392</v>
          </cell>
          <cell r="W728">
            <v>425845</v>
          </cell>
          <cell r="X728">
            <v>453292</v>
          </cell>
          <cell r="Y728">
            <v>29191</v>
          </cell>
          <cell r="Z728">
            <v>58382</v>
          </cell>
          <cell r="AA728">
            <v>87573</v>
          </cell>
          <cell r="AB728">
            <v>116764</v>
          </cell>
          <cell r="AC728">
            <v>145955</v>
          </cell>
          <cell r="AD728">
            <v>189166</v>
          </cell>
          <cell r="AE728">
            <v>232377</v>
          </cell>
          <cell r="AF728">
            <v>275588</v>
          </cell>
          <cell r="AG728">
            <v>335339</v>
          </cell>
          <cell r="AH728">
            <v>386820</v>
          </cell>
          <cell r="AI728">
            <v>438301</v>
          </cell>
          <cell r="AJ728">
            <v>481512</v>
          </cell>
          <cell r="AK728">
            <v>611202</v>
          </cell>
          <cell r="AM728">
            <v>27453</v>
          </cell>
          <cell r="AN728">
            <v>27453</v>
          </cell>
          <cell r="AO728">
            <v>27453</v>
          </cell>
          <cell r="AP728">
            <v>27453</v>
          </cell>
          <cell r="AQ728">
            <v>27453</v>
          </cell>
          <cell r="AR728">
            <v>27453</v>
          </cell>
          <cell r="AS728">
            <v>27453</v>
          </cell>
          <cell r="AT728">
            <v>27453</v>
          </cell>
          <cell r="AU728">
            <v>142257</v>
          </cell>
          <cell r="AV728">
            <v>36511</v>
          </cell>
          <cell r="AW728">
            <v>27453</v>
          </cell>
          <cell r="AX728">
            <v>27447</v>
          </cell>
          <cell r="AY728">
            <v>29191</v>
          </cell>
          <cell r="AZ728">
            <v>29191</v>
          </cell>
          <cell r="BA728">
            <v>29191</v>
          </cell>
          <cell r="BB728">
            <v>29191</v>
          </cell>
          <cell r="BC728">
            <v>29191</v>
          </cell>
          <cell r="BD728">
            <v>43211</v>
          </cell>
          <cell r="BE728">
            <v>43211</v>
          </cell>
          <cell r="BF728">
            <v>43211</v>
          </cell>
          <cell r="BG728">
            <v>59751</v>
          </cell>
          <cell r="BH728">
            <v>51481</v>
          </cell>
          <cell r="BI728">
            <v>51481</v>
          </cell>
          <cell r="BJ728">
            <v>43211</v>
          </cell>
          <cell r="BK728">
            <v>611202</v>
          </cell>
        </row>
        <row r="729">
          <cell r="L729" t="str">
            <v>8111231.803903</v>
          </cell>
          <cell r="M729">
            <v>14386</v>
          </cell>
          <cell r="N729">
            <v>25335</v>
          </cell>
          <cell r="O729">
            <v>41745</v>
          </cell>
          <cell r="P729">
            <v>54665</v>
          </cell>
          <cell r="Q729">
            <v>68377</v>
          </cell>
          <cell r="R729">
            <v>85731</v>
          </cell>
          <cell r="S729">
            <v>105367</v>
          </cell>
          <cell r="T729">
            <v>120037</v>
          </cell>
          <cell r="U729">
            <v>138368</v>
          </cell>
          <cell r="V729">
            <v>148375</v>
          </cell>
          <cell r="W729">
            <v>163180</v>
          </cell>
          <cell r="X729">
            <v>189702</v>
          </cell>
          <cell r="Y729">
            <v>16731.2</v>
          </cell>
          <cell r="Z729">
            <v>47700.2</v>
          </cell>
          <cell r="AA729">
            <v>70825.2</v>
          </cell>
          <cell r="AB729">
            <v>93527.2</v>
          </cell>
          <cell r="AC729">
            <v>107630.2</v>
          </cell>
          <cell r="AD729">
            <v>126638.2</v>
          </cell>
          <cell r="AE729">
            <v>112795.2</v>
          </cell>
          <cell r="AF729">
            <v>128243.2</v>
          </cell>
          <cell r="AG729">
            <v>149536.20000000001</v>
          </cell>
          <cell r="AH729">
            <v>157667.20000000001</v>
          </cell>
          <cell r="AI729">
            <v>186025.2</v>
          </cell>
          <cell r="AJ729">
            <v>201203.20000000001</v>
          </cell>
          <cell r="AK729">
            <v>14004</v>
          </cell>
          <cell r="AM729">
            <v>14386</v>
          </cell>
          <cell r="AN729">
            <v>10949</v>
          </cell>
          <cell r="AO729">
            <v>16410</v>
          </cell>
          <cell r="AP729">
            <v>12920</v>
          </cell>
          <cell r="AQ729">
            <v>13712</v>
          </cell>
          <cell r="AR729">
            <v>17354</v>
          </cell>
          <cell r="AS729">
            <v>19636</v>
          </cell>
          <cell r="AT729">
            <v>14670</v>
          </cell>
          <cell r="AU729">
            <v>18331</v>
          </cell>
          <cell r="AV729">
            <v>10007</v>
          </cell>
          <cell r="AW729">
            <v>14805</v>
          </cell>
          <cell r="AX729">
            <v>26522</v>
          </cell>
          <cell r="AY729">
            <v>16731.2</v>
          </cell>
          <cell r="AZ729">
            <v>30968.999999999996</v>
          </cell>
          <cell r="BA729">
            <v>23125</v>
          </cell>
          <cell r="BB729">
            <v>22702</v>
          </cell>
          <cell r="BC729">
            <v>14103</v>
          </cell>
          <cell r="BD729">
            <v>19008</v>
          </cell>
          <cell r="BE729">
            <v>-13843</v>
          </cell>
          <cell r="BF729">
            <v>15448</v>
          </cell>
          <cell r="BG729">
            <v>21293.000000000015</v>
          </cell>
          <cell r="BH729">
            <v>8131</v>
          </cell>
          <cell r="BI729">
            <v>28358</v>
          </cell>
          <cell r="BJ729">
            <v>15178</v>
          </cell>
          <cell r="BK729">
            <v>14004</v>
          </cell>
        </row>
        <row r="730">
          <cell r="L730" t="str">
            <v>8111231.803904</v>
          </cell>
          <cell r="M730">
            <v>6800</v>
          </cell>
          <cell r="N730">
            <v>16100</v>
          </cell>
          <cell r="O730">
            <v>25400</v>
          </cell>
          <cell r="P730">
            <v>25400</v>
          </cell>
          <cell r="Q730">
            <v>25400</v>
          </cell>
          <cell r="R730">
            <v>25400</v>
          </cell>
          <cell r="S730">
            <v>25400</v>
          </cell>
          <cell r="T730">
            <v>25400</v>
          </cell>
          <cell r="U730">
            <v>25400</v>
          </cell>
          <cell r="V730">
            <v>25400</v>
          </cell>
          <cell r="W730">
            <v>25400</v>
          </cell>
          <cell r="X730">
            <v>25400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M730">
            <v>6800</v>
          </cell>
          <cell r="AN730">
            <v>9300</v>
          </cell>
          <cell r="AO730">
            <v>9300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row>
        <row r="731">
          <cell r="L731" t="str">
            <v>8111231.803905</v>
          </cell>
          <cell r="M731">
            <v>102600</v>
          </cell>
          <cell r="N731">
            <v>205200</v>
          </cell>
          <cell r="O731">
            <v>307800</v>
          </cell>
          <cell r="P731">
            <v>407100</v>
          </cell>
          <cell r="Q731">
            <v>506400</v>
          </cell>
          <cell r="R731">
            <v>606030</v>
          </cell>
          <cell r="S731">
            <v>656330</v>
          </cell>
          <cell r="T731">
            <v>706630</v>
          </cell>
          <cell r="U731">
            <v>756930</v>
          </cell>
          <cell r="V731">
            <v>810830</v>
          </cell>
          <cell r="W731">
            <v>862930</v>
          </cell>
          <cell r="X731">
            <v>915030</v>
          </cell>
          <cell r="Y731">
            <v>53800</v>
          </cell>
          <cell r="Z731">
            <v>107600</v>
          </cell>
          <cell r="AA731">
            <v>161400</v>
          </cell>
          <cell r="AB731">
            <v>220500</v>
          </cell>
          <cell r="AC731">
            <v>292580</v>
          </cell>
          <cell r="AD731">
            <v>357080</v>
          </cell>
          <cell r="AE731">
            <v>421580</v>
          </cell>
          <cell r="AF731">
            <v>490880</v>
          </cell>
          <cell r="AG731">
            <v>555980</v>
          </cell>
          <cell r="AH731">
            <v>621080</v>
          </cell>
          <cell r="AI731">
            <v>686180</v>
          </cell>
          <cell r="AJ731">
            <v>751280</v>
          </cell>
          <cell r="AK731">
            <v>61400</v>
          </cell>
          <cell r="AM731">
            <v>102600</v>
          </cell>
          <cell r="AN731">
            <v>102600</v>
          </cell>
          <cell r="AO731">
            <v>102600</v>
          </cell>
          <cell r="AP731">
            <v>99300</v>
          </cell>
          <cell r="AQ731">
            <v>99300</v>
          </cell>
          <cell r="AR731">
            <v>99630</v>
          </cell>
          <cell r="AS731">
            <v>50300</v>
          </cell>
          <cell r="AT731">
            <v>50300</v>
          </cell>
          <cell r="AU731">
            <v>50300</v>
          </cell>
          <cell r="AV731">
            <v>53900</v>
          </cell>
          <cell r="AW731">
            <v>52100</v>
          </cell>
          <cell r="AX731">
            <v>52100</v>
          </cell>
          <cell r="AY731">
            <v>53800</v>
          </cell>
          <cell r="AZ731">
            <v>53800</v>
          </cell>
          <cell r="BA731">
            <v>53800</v>
          </cell>
          <cell r="BB731">
            <v>59100</v>
          </cell>
          <cell r="BC731">
            <v>72080</v>
          </cell>
          <cell r="BD731">
            <v>64500</v>
          </cell>
          <cell r="BE731">
            <v>64500</v>
          </cell>
          <cell r="BF731">
            <v>69300</v>
          </cell>
          <cell r="BG731">
            <v>65100</v>
          </cell>
          <cell r="BH731">
            <v>65100</v>
          </cell>
          <cell r="BI731">
            <v>65100</v>
          </cell>
          <cell r="BJ731">
            <v>65100</v>
          </cell>
          <cell r="BK731">
            <v>61400</v>
          </cell>
        </row>
        <row r="732">
          <cell r="L732" t="str">
            <v>8111231.803907</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row>
        <row r="733">
          <cell r="L733" t="str">
            <v>8111231.804201</v>
          </cell>
          <cell r="M733">
            <v>0</v>
          </cell>
          <cell r="N733">
            <v>0</v>
          </cell>
          <cell r="O733">
            <v>0</v>
          </cell>
          <cell r="P733">
            <v>0</v>
          </cell>
          <cell r="Q733">
            <v>5426</v>
          </cell>
          <cell r="R733">
            <v>5426</v>
          </cell>
          <cell r="S733">
            <v>5426</v>
          </cell>
          <cell r="T733">
            <v>5426</v>
          </cell>
          <cell r="U733">
            <v>5426</v>
          </cell>
          <cell r="V733">
            <v>5426</v>
          </cell>
          <cell r="W733">
            <v>5426</v>
          </cell>
          <cell r="X733">
            <v>19826</v>
          </cell>
          <cell r="Y733">
            <v>0</v>
          </cell>
          <cell r="Z733">
            <v>0</v>
          </cell>
          <cell r="AA733">
            <v>0</v>
          </cell>
          <cell r="AB733">
            <v>0</v>
          </cell>
          <cell r="AC733">
            <v>0</v>
          </cell>
          <cell r="AD733">
            <v>71279.600000000006</v>
          </cell>
          <cell r="AE733">
            <v>-88720.4</v>
          </cell>
          <cell r="AF733">
            <v>-88720.4</v>
          </cell>
          <cell r="AG733">
            <v>-2049.1999999999971</v>
          </cell>
          <cell r="AH733">
            <v>-2049.1999999999971</v>
          </cell>
          <cell r="AI733">
            <v>-2049.1999999999998</v>
          </cell>
          <cell r="AJ733">
            <v>-2049.1999999999998</v>
          </cell>
          <cell r="AK733">
            <v>0</v>
          </cell>
          <cell r="AM733">
            <v>0</v>
          </cell>
          <cell r="AN733">
            <v>0</v>
          </cell>
          <cell r="AO733">
            <v>0</v>
          </cell>
          <cell r="AP733">
            <v>0</v>
          </cell>
          <cell r="AQ733">
            <v>5426</v>
          </cell>
          <cell r="AR733">
            <v>0</v>
          </cell>
          <cell r="AS733">
            <v>0</v>
          </cell>
          <cell r="AT733">
            <v>0</v>
          </cell>
          <cell r="AU733">
            <v>0</v>
          </cell>
          <cell r="AV733">
            <v>0</v>
          </cell>
          <cell r="AW733">
            <v>0</v>
          </cell>
          <cell r="AX733">
            <v>14400</v>
          </cell>
          <cell r="AY733">
            <v>0</v>
          </cell>
          <cell r="AZ733">
            <v>0</v>
          </cell>
          <cell r="BA733">
            <v>0</v>
          </cell>
          <cell r="BB733">
            <v>0</v>
          </cell>
          <cell r="BC733">
            <v>0</v>
          </cell>
          <cell r="BD733">
            <v>71279.600000000006</v>
          </cell>
          <cell r="BE733">
            <v>-160000</v>
          </cell>
          <cell r="BF733">
            <v>0</v>
          </cell>
          <cell r="BG733">
            <v>86671.2</v>
          </cell>
          <cell r="BH733">
            <v>0</v>
          </cell>
          <cell r="BI733">
            <v>0</v>
          </cell>
          <cell r="BJ733">
            <v>0</v>
          </cell>
          <cell r="BK733">
            <v>0</v>
          </cell>
        </row>
        <row r="734">
          <cell r="L734" t="str">
            <v>8111231.804301</v>
          </cell>
          <cell r="M734">
            <v>0</v>
          </cell>
          <cell r="N734">
            <v>0</v>
          </cell>
          <cell r="O734">
            <v>0</v>
          </cell>
          <cell r="P734">
            <v>0</v>
          </cell>
          <cell r="Q734">
            <v>0</v>
          </cell>
          <cell r="R734">
            <v>0</v>
          </cell>
          <cell r="S734">
            <v>4840</v>
          </cell>
          <cell r="T734">
            <v>4840</v>
          </cell>
          <cell r="U734">
            <v>4840</v>
          </cell>
          <cell r="V734">
            <v>4840</v>
          </cell>
          <cell r="W734">
            <v>4840</v>
          </cell>
          <cell r="X734">
            <v>4840</v>
          </cell>
          <cell r="Y734">
            <v>0</v>
          </cell>
          <cell r="Z734">
            <v>0</v>
          </cell>
          <cell r="AA734">
            <v>0</v>
          </cell>
          <cell r="AB734">
            <v>0</v>
          </cell>
          <cell r="AC734">
            <v>14000</v>
          </cell>
          <cell r="AD734">
            <v>14006</v>
          </cell>
          <cell r="AE734">
            <v>14012</v>
          </cell>
          <cell r="AF734">
            <v>14012</v>
          </cell>
          <cell r="AG734">
            <v>14012</v>
          </cell>
          <cell r="AH734">
            <v>14012</v>
          </cell>
          <cell r="AI734">
            <v>14012</v>
          </cell>
          <cell r="AJ734">
            <v>14012</v>
          </cell>
          <cell r="AK734">
            <v>750000</v>
          </cell>
          <cell r="AM734">
            <v>0</v>
          </cell>
          <cell r="AN734">
            <v>0</v>
          </cell>
          <cell r="AO734">
            <v>0</v>
          </cell>
          <cell r="AP734">
            <v>0</v>
          </cell>
          <cell r="AQ734">
            <v>0</v>
          </cell>
          <cell r="AR734">
            <v>0</v>
          </cell>
          <cell r="AS734">
            <v>4840</v>
          </cell>
          <cell r="AT734">
            <v>0</v>
          </cell>
          <cell r="AU734">
            <v>0</v>
          </cell>
          <cell r="AV734">
            <v>0</v>
          </cell>
          <cell r="AW734">
            <v>0</v>
          </cell>
          <cell r="AX734">
            <v>0</v>
          </cell>
          <cell r="AY734">
            <v>0</v>
          </cell>
          <cell r="AZ734">
            <v>0</v>
          </cell>
          <cell r="BA734">
            <v>0</v>
          </cell>
          <cell r="BB734">
            <v>0</v>
          </cell>
          <cell r="BC734">
            <v>14000</v>
          </cell>
          <cell r="BD734">
            <v>6</v>
          </cell>
          <cell r="BE734">
            <v>6</v>
          </cell>
          <cell r="BF734">
            <v>0</v>
          </cell>
          <cell r="BG734">
            <v>0</v>
          </cell>
          <cell r="BH734">
            <v>0</v>
          </cell>
          <cell r="BI734">
            <v>0</v>
          </cell>
          <cell r="BJ734">
            <v>0</v>
          </cell>
          <cell r="BK734">
            <v>750000</v>
          </cell>
        </row>
        <row r="735">
          <cell r="L735" t="str">
            <v>8111231.805101.AIR</v>
          </cell>
          <cell r="M735">
            <v>800</v>
          </cell>
          <cell r="N735">
            <v>52079.9</v>
          </cell>
          <cell r="O735">
            <v>57593.4</v>
          </cell>
          <cell r="P735">
            <v>65628.399999999994</v>
          </cell>
          <cell r="Q735">
            <v>119531.4</v>
          </cell>
          <cell r="R735">
            <v>179215.85</v>
          </cell>
          <cell r="S735">
            <v>180415.85</v>
          </cell>
          <cell r="T735">
            <v>180415.85</v>
          </cell>
          <cell r="U735">
            <v>205065.35</v>
          </cell>
          <cell r="V735">
            <v>205065.35</v>
          </cell>
          <cell r="W735">
            <v>211823.35</v>
          </cell>
          <cell r="X735">
            <v>284021.81</v>
          </cell>
          <cell r="Y735">
            <v>19087</v>
          </cell>
          <cell r="Z735">
            <v>19487</v>
          </cell>
          <cell r="AA735">
            <v>32345</v>
          </cell>
          <cell r="AB735">
            <v>32345</v>
          </cell>
          <cell r="AC735">
            <v>32345</v>
          </cell>
          <cell r="AD735">
            <v>81806.45</v>
          </cell>
          <cell r="AE735">
            <v>88636.45</v>
          </cell>
          <cell r="AF735">
            <v>106734.45</v>
          </cell>
          <cell r="AG735">
            <v>123264.61</v>
          </cell>
          <cell r="AH735">
            <v>123264.61</v>
          </cell>
          <cell r="AI735">
            <v>137314.60999999999</v>
          </cell>
          <cell r="AJ735">
            <v>149258.26999999999</v>
          </cell>
          <cell r="AK735">
            <v>14009</v>
          </cell>
          <cell r="AM735">
            <v>800</v>
          </cell>
          <cell r="AN735">
            <v>51279.9</v>
          </cell>
          <cell r="AO735">
            <v>5513.5</v>
          </cell>
          <cell r="AP735">
            <v>8034.9999999999927</v>
          </cell>
          <cell r="AQ735">
            <v>53903</v>
          </cell>
          <cell r="AR735">
            <v>59684.450000000012</v>
          </cell>
          <cell r="AS735">
            <v>1200</v>
          </cell>
          <cell r="AT735">
            <v>0</v>
          </cell>
          <cell r="AU735">
            <v>24649.5</v>
          </cell>
          <cell r="AV735">
            <v>0</v>
          </cell>
          <cell r="AW735">
            <v>6758</v>
          </cell>
          <cell r="AX735">
            <v>72198.459999999992</v>
          </cell>
          <cell r="AY735">
            <v>19087</v>
          </cell>
          <cell r="AZ735">
            <v>400</v>
          </cell>
          <cell r="BA735">
            <v>12858</v>
          </cell>
          <cell r="BB735">
            <v>0</v>
          </cell>
          <cell r="BC735">
            <v>0</v>
          </cell>
          <cell r="BD735">
            <v>49461.45</v>
          </cell>
          <cell r="BE735">
            <v>6830</v>
          </cell>
          <cell r="BF735">
            <v>18098</v>
          </cell>
          <cell r="BG735">
            <v>16530.160000000003</v>
          </cell>
          <cell r="BH735">
            <v>0</v>
          </cell>
          <cell r="BI735">
            <v>14049.999999999985</v>
          </cell>
          <cell r="BJ735">
            <v>11943.660000000003</v>
          </cell>
          <cell r="BK735">
            <v>14009</v>
          </cell>
        </row>
        <row r="736">
          <cell r="L736" t="str">
            <v>8111231.805101.ACC</v>
          </cell>
          <cell r="M736">
            <v>269132.45</v>
          </cell>
          <cell r="N736">
            <v>294257.45</v>
          </cell>
          <cell r="O736">
            <v>585834.23</v>
          </cell>
          <cell r="P736">
            <v>677984.23</v>
          </cell>
          <cell r="Q736">
            <v>770178.53</v>
          </cell>
          <cell r="R736">
            <v>1099488.43</v>
          </cell>
          <cell r="S736">
            <v>1189403.94</v>
          </cell>
          <cell r="T736">
            <v>1269653.94</v>
          </cell>
          <cell r="U736">
            <v>1482785.4</v>
          </cell>
          <cell r="V736">
            <v>1673561.2</v>
          </cell>
          <cell r="W736">
            <v>1836161.2</v>
          </cell>
          <cell r="X736">
            <v>1858965.1</v>
          </cell>
          <cell r="Y736">
            <v>5209.3</v>
          </cell>
          <cell r="Z736">
            <v>84419.13</v>
          </cell>
          <cell r="AA736">
            <v>455500.7</v>
          </cell>
          <cell r="AB736">
            <v>1039851.8499999999</v>
          </cell>
          <cell r="AC736">
            <v>1439851.85</v>
          </cell>
          <cell r="AD736">
            <v>1694789.71</v>
          </cell>
          <cell r="AE736">
            <v>2050629.21</v>
          </cell>
          <cell r="AF736">
            <v>2170467.36</v>
          </cell>
          <cell r="AG736">
            <v>2317573.31</v>
          </cell>
          <cell r="AH736">
            <v>2515360.31</v>
          </cell>
          <cell r="AI736">
            <v>2671597.23</v>
          </cell>
          <cell r="AJ736">
            <v>2616793.71</v>
          </cell>
          <cell r="AK736">
            <v>59738</v>
          </cell>
          <cell r="AM736">
            <v>269132.45</v>
          </cell>
          <cell r="AN736">
            <v>25125</v>
          </cell>
          <cell r="AO736">
            <v>291576.77999999997</v>
          </cell>
          <cell r="AP736">
            <v>92150</v>
          </cell>
          <cell r="AQ736">
            <v>92194.300000000047</v>
          </cell>
          <cell r="AR736">
            <v>329309.89999999991</v>
          </cell>
          <cell r="AS736">
            <v>89915.510000000009</v>
          </cell>
          <cell r="AT736">
            <v>80250</v>
          </cell>
          <cell r="AU736">
            <v>213131.45999999996</v>
          </cell>
          <cell r="AV736">
            <v>190775.80000000005</v>
          </cell>
          <cell r="AW736">
            <v>162600</v>
          </cell>
          <cell r="AX736">
            <v>22803.90000000014</v>
          </cell>
          <cell r="AY736">
            <v>5209.3</v>
          </cell>
          <cell r="AZ736">
            <v>79209.83</v>
          </cell>
          <cell r="BA736">
            <v>371081.57</v>
          </cell>
          <cell r="BB736">
            <v>584351.14999999991</v>
          </cell>
          <cell r="BC736">
            <v>400000.00000000012</v>
          </cell>
          <cell r="BD736">
            <v>254937.85999999987</v>
          </cell>
          <cell r="BE736">
            <v>355839.5</v>
          </cell>
          <cell r="BF736">
            <v>119838.14999999991</v>
          </cell>
          <cell r="BG736">
            <v>147105.95000000019</v>
          </cell>
          <cell r="BH736">
            <v>197787</v>
          </cell>
          <cell r="BI736">
            <v>156236.91999999993</v>
          </cell>
          <cell r="BJ736">
            <v>-54803.520000000019</v>
          </cell>
          <cell r="BK736">
            <v>59738</v>
          </cell>
        </row>
        <row r="737">
          <cell r="L737" t="str">
            <v>8111231.805101.CAR</v>
          </cell>
          <cell r="M737">
            <v>68835</v>
          </cell>
          <cell r="N737">
            <v>75640</v>
          </cell>
          <cell r="O737">
            <v>162810</v>
          </cell>
          <cell r="P737">
            <v>251538</v>
          </cell>
          <cell r="Q737">
            <v>299413</v>
          </cell>
          <cell r="R737">
            <v>877219.7</v>
          </cell>
          <cell r="S737">
            <v>913969.7</v>
          </cell>
          <cell r="T737">
            <v>931123.7</v>
          </cell>
          <cell r="U737">
            <v>977671.7</v>
          </cell>
          <cell r="V737">
            <v>998751.7</v>
          </cell>
          <cell r="W737">
            <v>1002301.7</v>
          </cell>
          <cell r="X737">
            <v>1051583.7</v>
          </cell>
          <cell r="Y737">
            <v>0</v>
          </cell>
          <cell r="Z737">
            <v>28395</v>
          </cell>
          <cell r="AA737">
            <v>124590</v>
          </cell>
          <cell r="AB737">
            <v>246948</v>
          </cell>
          <cell r="AC737">
            <v>257608</v>
          </cell>
          <cell r="AD737">
            <v>317873</v>
          </cell>
          <cell r="AE737">
            <v>360873</v>
          </cell>
          <cell r="AF737">
            <v>423983</v>
          </cell>
          <cell r="AG737">
            <v>457198</v>
          </cell>
          <cell r="AH737">
            <v>537528.5</v>
          </cell>
          <cell r="AI737">
            <v>537528.5</v>
          </cell>
          <cell r="AJ737">
            <v>567568.5</v>
          </cell>
          <cell r="AK737">
            <v>22350</v>
          </cell>
          <cell r="AM737">
            <v>68835</v>
          </cell>
          <cell r="AN737">
            <v>6805</v>
          </cell>
          <cell r="AO737">
            <v>87170</v>
          </cell>
          <cell r="AP737">
            <v>88728</v>
          </cell>
          <cell r="AQ737">
            <v>47875</v>
          </cell>
          <cell r="AR737">
            <v>577806.69999999995</v>
          </cell>
          <cell r="AS737">
            <v>36750</v>
          </cell>
          <cell r="AT737">
            <v>17154</v>
          </cell>
          <cell r="AU737">
            <v>46548</v>
          </cell>
          <cell r="AV737">
            <v>21080</v>
          </cell>
          <cell r="AW737">
            <v>3550</v>
          </cell>
          <cell r="AX737">
            <v>49282</v>
          </cell>
          <cell r="AY737">
            <v>0</v>
          </cell>
          <cell r="AZ737">
            <v>28395</v>
          </cell>
          <cell r="BA737">
            <v>96195</v>
          </cell>
          <cell r="BB737">
            <v>122358</v>
          </cell>
          <cell r="BC737">
            <v>10660</v>
          </cell>
          <cell r="BD737">
            <v>60265</v>
          </cell>
          <cell r="BE737">
            <v>43000</v>
          </cell>
          <cell r="BF737">
            <v>63110</v>
          </cell>
          <cell r="BG737">
            <v>33215</v>
          </cell>
          <cell r="BH737">
            <v>80330.5</v>
          </cell>
          <cell r="BI737">
            <v>0</v>
          </cell>
          <cell r="BJ737">
            <v>30040</v>
          </cell>
          <cell r="BK737">
            <v>22350</v>
          </cell>
        </row>
        <row r="738">
          <cell r="L738" t="str">
            <v>8111231.805101.OTH</v>
          </cell>
          <cell r="M738">
            <v>0</v>
          </cell>
          <cell r="N738">
            <v>0</v>
          </cell>
          <cell r="O738">
            <v>575</v>
          </cell>
          <cell r="P738">
            <v>575</v>
          </cell>
          <cell r="Q738">
            <v>575</v>
          </cell>
          <cell r="R738">
            <v>575</v>
          </cell>
          <cell r="S738">
            <v>575</v>
          </cell>
          <cell r="T738">
            <v>575</v>
          </cell>
          <cell r="U738">
            <v>575</v>
          </cell>
          <cell r="V738">
            <v>715</v>
          </cell>
          <cell r="W738">
            <v>715</v>
          </cell>
          <cell r="X738">
            <v>715</v>
          </cell>
          <cell r="Y738">
            <v>0</v>
          </cell>
          <cell r="Z738">
            <v>135</v>
          </cell>
          <cell r="AA738">
            <v>24326</v>
          </cell>
          <cell r="AB738">
            <v>24326</v>
          </cell>
          <cell r="AC738">
            <v>24326</v>
          </cell>
          <cell r="AD738">
            <v>28411</v>
          </cell>
          <cell r="AE738">
            <v>28411</v>
          </cell>
          <cell r="AF738">
            <v>29081</v>
          </cell>
          <cell r="AG738">
            <v>29081</v>
          </cell>
          <cell r="AH738">
            <v>29211</v>
          </cell>
          <cell r="AI738">
            <v>29536</v>
          </cell>
          <cell r="AJ738">
            <v>32301</v>
          </cell>
          <cell r="AK738">
            <v>3546</v>
          </cell>
          <cell r="AM738">
            <v>0</v>
          </cell>
          <cell r="AN738">
            <v>0</v>
          </cell>
          <cell r="AO738">
            <v>575</v>
          </cell>
          <cell r="AP738">
            <v>0</v>
          </cell>
          <cell r="AQ738">
            <v>0</v>
          </cell>
          <cell r="AR738">
            <v>0</v>
          </cell>
          <cell r="AS738">
            <v>0</v>
          </cell>
          <cell r="AT738">
            <v>0</v>
          </cell>
          <cell r="AU738">
            <v>0</v>
          </cell>
          <cell r="AV738">
            <v>140</v>
          </cell>
          <cell r="AW738">
            <v>0</v>
          </cell>
          <cell r="AX738">
            <v>0</v>
          </cell>
          <cell r="AY738">
            <v>0</v>
          </cell>
          <cell r="AZ738">
            <v>135</v>
          </cell>
          <cell r="BA738">
            <v>24191</v>
          </cell>
          <cell r="BB738">
            <v>0</v>
          </cell>
          <cell r="BC738">
            <v>0</v>
          </cell>
          <cell r="BD738">
            <v>4085</v>
          </cell>
          <cell r="BE738">
            <v>0</v>
          </cell>
          <cell r="BF738">
            <v>670</v>
          </cell>
          <cell r="BG738">
            <v>0</v>
          </cell>
          <cell r="BH738">
            <v>130</v>
          </cell>
          <cell r="BI738">
            <v>325</v>
          </cell>
          <cell r="BJ738">
            <v>2765</v>
          </cell>
          <cell r="BK738">
            <v>3546</v>
          </cell>
        </row>
        <row r="739">
          <cell r="L739" t="str">
            <v>8111231.806101.ACC</v>
          </cell>
          <cell r="M739">
            <v>0</v>
          </cell>
          <cell r="N739">
            <v>0</v>
          </cell>
          <cell r="O739">
            <v>0</v>
          </cell>
          <cell r="P739">
            <v>0</v>
          </cell>
          <cell r="Q739">
            <v>0</v>
          </cell>
          <cell r="R739">
            <v>0</v>
          </cell>
          <cell r="S739">
            <v>0</v>
          </cell>
          <cell r="T739">
            <v>0</v>
          </cell>
          <cell r="U739">
            <v>0</v>
          </cell>
          <cell r="V739">
            <v>0</v>
          </cell>
          <cell r="W739">
            <v>0</v>
          </cell>
          <cell r="X739">
            <v>208149</v>
          </cell>
          <cell r="Y739">
            <v>0</v>
          </cell>
          <cell r="Z739">
            <v>0</v>
          </cell>
          <cell r="AA739">
            <v>0</v>
          </cell>
          <cell r="AB739">
            <v>0</v>
          </cell>
          <cell r="AC739">
            <v>598482</v>
          </cell>
          <cell r="AD739">
            <v>598482</v>
          </cell>
          <cell r="AE739">
            <v>309232</v>
          </cell>
          <cell r="AF739">
            <v>309232</v>
          </cell>
          <cell r="AG739">
            <v>309232</v>
          </cell>
          <cell r="AH739">
            <v>330076.81</v>
          </cell>
          <cell r="AI739">
            <v>330076.81</v>
          </cell>
          <cell r="AJ739">
            <v>330076.81</v>
          </cell>
          <cell r="AK739">
            <v>0</v>
          </cell>
          <cell r="AM739">
            <v>0</v>
          </cell>
          <cell r="AN739">
            <v>0</v>
          </cell>
          <cell r="AO739">
            <v>0</v>
          </cell>
          <cell r="AP739">
            <v>0</v>
          </cell>
          <cell r="AQ739">
            <v>0</v>
          </cell>
          <cell r="AR739">
            <v>0</v>
          </cell>
          <cell r="AS739">
            <v>0</v>
          </cell>
          <cell r="AT739">
            <v>0</v>
          </cell>
          <cell r="AU739">
            <v>0</v>
          </cell>
          <cell r="AV739">
            <v>0</v>
          </cell>
          <cell r="AW739">
            <v>0</v>
          </cell>
          <cell r="AX739">
            <v>208149</v>
          </cell>
          <cell r="AY739">
            <v>0</v>
          </cell>
          <cell r="AZ739">
            <v>0</v>
          </cell>
          <cell r="BA739">
            <v>0</v>
          </cell>
          <cell r="BB739">
            <v>0</v>
          </cell>
          <cell r="BC739">
            <v>598482</v>
          </cell>
          <cell r="BD739">
            <v>0</v>
          </cell>
          <cell r="BE739">
            <v>-289250</v>
          </cell>
          <cell r="BF739">
            <v>0</v>
          </cell>
          <cell r="BG739">
            <v>0</v>
          </cell>
          <cell r="BH739">
            <v>20844.809999999998</v>
          </cell>
          <cell r="BI739">
            <v>0</v>
          </cell>
          <cell r="BJ739">
            <v>0</v>
          </cell>
          <cell r="BK739">
            <v>0</v>
          </cell>
        </row>
        <row r="740">
          <cell r="L740" t="str">
            <v>8111231.806101.AIR</v>
          </cell>
          <cell r="M740">
            <v>0</v>
          </cell>
          <cell r="N740">
            <v>0</v>
          </cell>
          <cell r="O740">
            <v>100000</v>
          </cell>
          <cell r="P740">
            <v>100000</v>
          </cell>
          <cell r="Q740">
            <v>100000</v>
          </cell>
          <cell r="R740">
            <v>100000</v>
          </cell>
          <cell r="S740">
            <v>0</v>
          </cell>
          <cell r="T740">
            <v>0</v>
          </cell>
          <cell r="U740">
            <v>0</v>
          </cell>
          <cell r="V740">
            <v>0</v>
          </cell>
          <cell r="W740">
            <v>0</v>
          </cell>
          <cell r="X740">
            <v>0</v>
          </cell>
          <cell r="Y740">
            <v>0</v>
          </cell>
          <cell r="Z740">
            <v>0</v>
          </cell>
          <cell r="AA740">
            <v>146072</v>
          </cell>
          <cell r="AB740">
            <v>214060.5</v>
          </cell>
          <cell r="AC740">
            <v>214060.5</v>
          </cell>
          <cell r="AD740">
            <v>286733.5</v>
          </cell>
          <cell r="AE740">
            <v>286733.5</v>
          </cell>
          <cell r="AF740">
            <v>286733.5</v>
          </cell>
          <cell r="AG740">
            <v>286733.5</v>
          </cell>
          <cell r="AH740">
            <v>374452</v>
          </cell>
          <cell r="AI740">
            <v>374452</v>
          </cell>
          <cell r="AJ740">
            <v>374452</v>
          </cell>
          <cell r="AK740">
            <v>0</v>
          </cell>
          <cell r="AM740">
            <v>0</v>
          </cell>
          <cell r="AN740">
            <v>0</v>
          </cell>
          <cell r="AO740">
            <v>100000</v>
          </cell>
          <cell r="AP740">
            <v>0</v>
          </cell>
          <cell r="AQ740">
            <v>0</v>
          </cell>
          <cell r="AR740">
            <v>0</v>
          </cell>
          <cell r="AS740">
            <v>-100000</v>
          </cell>
          <cell r="AT740">
            <v>0</v>
          </cell>
          <cell r="AU740">
            <v>0</v>
          </cell>
          <cell r="AV740">
            <v>0</v>
          </cell>
          <cell r="AW740">
            <v>0</v>
          </cell>
          <cell r="AX740">
            <v>0</v>
          </cell>
          <cell r="AY740">
            <v>0</v>
          </cell>
          <cell r="AZ740">
            <v>0</v>
          </cell>
          <cell r="BA740">
            <v>146072</v>
          </cell>
          <cell r="BB740">
            <v>67988.5</v>
          </cell>
          <cell r="BC740">
            <v>0</v>
          </cell>
          <cell r="BD740">
            <v>72673</v>
          </cell>
          <cell r="BE740">
            <v>0</v>
          </cell>
          <cell r="BF740">
            <v>0</v>
          </cell>
          <cell r="BG740">
            <v>0</v>
          </cell>
          <cell r="BH740">
            <v>87718.5</v>
          </cell>
          <cell r="BI740">
            <v>0</v>
          </cell>
          <cell r="BJ740">
            <v>0</v>
          </cell>
          <cell r="BK740">
            <v>0</v>
          </cell>
        </row>
        <row r="741">
          <cell r="L741" t="str">
            <v>8111231.806101.CAR</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row>
        <row r="742">
          <cell r="L742" t="str">
            <v>8111231.806101.OTH</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5080</v>
          </cell>
          <cell r="AF742">
            <v>5080</v>
          </cell>
          <cell r="AG742">
            <v>5080</v>
          </cell>
          <cell r="AH742">
            <v>5080</v>
          </cell>
          <cell r="AI742">
            <v>8626</v>
          </cell>
          <cell r="AJ742">
            <v>8626</v>
          </cell>
          <cell r="AK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5080</v>
          </cell>
          <cell r="BF742">
            <v>0</v>
          </cell>
          <cell r="BG742">
            <v>0</v>
          </cell>
          <cell r="BH742">
            <v>0</v>
          </cell>
          <cell r="BI742">
            <v>3546</v>
          </cell>
          <cell r="BJ742">
            <v>0</v>
          </cell>
          <cell r="BK742">
            <v>0</v>
          </cell>
        </row>
        <row r="743">
          <cell r="L743" t="str">
            <v>8111231.805102</v>
          </cell>
          <cell r="M743">
            <v>0</v>
          </cell>
          <cell r="N743">
            <v>100</v>
          </cell>
          <cell r="O743">
            <v>29100</v>
          </cell>
          <cell r="P743">
            <v>164520</v>
          </cell>
          <cell r="Q743">
            <v>278320</v>
          </cell>
          <cell r="R743">
            <v>379320</v>
          </cell>
          <cell r="S743">
            <v>493651</v>
          </cell>
          <cell r="T743">
            <v>625006.98</v>
          </cell>
          <cell r="U743">
            <v>728585</v>
          </cell>
          <cell r="V743">
            <v>832163</v>
          </cell>
          <cell r="W743">
            <v>935741</v>
          </cell>
          <cell r="X743">
            <v>1039319</v>
          </cell>
          <cell r="Y743">
            <v>103578</v>
          </cell>
          <cell r="Z743">
            <v>207156</v>
          </cell>
          <cell r="AA743">
            <v>374162</v>
          </cell>
          <cell r="AB743">
            <v>514740</v>
          </cell>
          <cell r="AC743">
            <v>655318</v>
          </cell>
          <cell r="AD743">
            <v>795896</v>
          </cell>
          <cell r="AE743">
            <v>936474</v>
          </cell>
          <cell r="AF743">
            <v>1077052</v>
          </cell>
          <cell r="AG743">
            <v>1217630</v>
          </cell>
          <cell r="AH743">
            <v>1358208</v>
          </cell>
          <cell r="AI743">
            <v>1498786</v>
          </cell>
          <cell r="AJ743">
            <v>1601564</v>
          </cell>
          <cell r="AK743">
            <v>102778</v>
          </cell>
          <cell r="AM743">
            <v>0</v>
          </cell>
          <cell r="AN743">
            <v>100</v>
          </cell>
          <cell r="AO743">
            <v>29000</v>
          </cell>
          <cell r="AP743">
            <v>135420</v>
          </cell>
          <cell r="AQ743">
            <v>113800</v>
          </cell>
          <cell r="AR743">
            <v>101000</v>
          </cell>
          <cell r="AS743">
            <v>114331</v>
          </cell>
          <cell r="AT743">
            <v>131355.97999999998</v>
          </cell>
          <cell r="AU743">
            <v>103578.02000000002</v>
          </cell>
          <cell r="AV743">
            <v>103578</v>
          </cell>
          <cell r="AW743">
            <v>103578</v>
          </cell>
          <cell r="AX743">
            <v>103578</v>
          </cell>
          <cell r="AY743">
            <v>103578</v>
          </cell>
          <cell r="AZ743">
            <v>103578</v>
          </cell>
          <cell r="BA743">
            <v>167006</v>
          </cell>
          <cell r="BB743">
            <v>140578</v>
          </cell>
          <cell r="BC743">
            <v>140578</v>
          </cell>
          <cell r="BD743">
            <v>140578</v>
          </cell>
          <cell r="BE743">
            <v>140578</v>
          </cell>
          <cell r="BF743">
            <v>140578</v>
          </cell>
          <cell r="BG743">
            <v>140578</v>
          </cell>
          <cell r="BH743">
            <v>140578</v>
          </cell>
          <cell r="BI743">
            <v>140578</v>
          </cell>
          <cell r="BJ743">
            <v>102778</v>
          </cell>
          <cell r="BK743">
            <v>102778</v>
          </cell>
        </row>
        <row r="744">
          <cell r="L744" t="str">
            <v>8111231.805201</v>
          </cell>
          <cell r="M744">
            <v>3740</v>
          </cell>
          <cell r="N744">
            <v>59008.65</v>
          </cell>
          <cell r="O744">
            <v>59008.65</v>
          </cell>
          <cell r="P744">
            <v>59008.65</v>
          </cell>
          <cell r="Q744">
            <v>59008.65</v>
          </cell>
          <cell r="R744">
            <v>59008.65</v>
          </cell>
          <cell r="S744">
            <v>59008.65</v>
          </cell>
          <cell r="T744">
            <v>59008.65</v>
          </cell>
          <cell r="U744">
            <v>59008.65</v>
          </cell>
          <cell r="V744">
            <v>59008.65</v>
          </cell>
          <cell r="W744">
            <v>59008.65</v>
          </cell>
          <cell r="X744">
            <v>84008.65</v>
          </cell>
          <cell r="Y744">
            <v>157569.34</v>
          </cell>
          <cell r="Z744">
            <v>157569.34</v>
          </cell>
          <cell r="AA744">
            <v>199974.34</v>
          </cell>
          <cell r="AB744">
            <v>199974.34</v>
          </cell>
          <cell r="AC744">
            <v>199974.34</v>
          </cell>
          <cell r="AD744">
            <v>199974.34</v>
          </cell>
          <cell r="AE744">
            <v>206876.34</v>
          </cell>
          <cell r="AF744">
            <v>211184.34</v>
          </cell>
          <cell r="AG744">
            <v>211184.34</v>
          </cell>
          <cell r="AH744">
            <v>211184.34</v>
          </cell>
          <cell r="AI744">
            <v>211184.34</v>
          </cell>
          <cell r="AJ744">
            <v>588457.34</v>
          </cell>
          <cell r="AK744">
            <v>0</v>
          </cell>
          <cell r="AM744">
            <v>3740</v>
          </cell>
          <cell r="AN744">
            <v>55268.65</v>
          </cell>
          <cell r="AO744">
            <v>0</v>
          </cell>
          <cell r="AP744">
            <v>0</v>
          </cell>
          <cell r="AQ744">
            <v>0</v>
          </cell>
          <cell r="AR744">
            <v>0</v>
          </cell>
          <cell r="AS744">
            <v>0</v>
          </cell>
          <cell r="AT744">
            <v>0</v>
          </cell>
          <cell r="AU744">
            <v>0</v>
          </cell>
          <cell r="AV744">
            <v>0</v>
          </cell>
          <cell r="AW744">
            <v>0</v>
          </cell>
          <cell r="AX744">
            <v>24999.999999999993</v>
          </cell>
          <cell r="AY744">
            <v>157569.34</v>
          </cell>
          <cell r="AZ744">
            <v>0</v>
          </cell>
          <cell r="BA744">
            <v>42405</v>
          </cell>
          <cell r="BB744">
            <v>0</v>
          </cell>
          <cell r="BC744">
            <v>0</v>
          </cell>
          <cell r="BD744">
            <v>0</v>
          </cell>
          <cell r="BE744">
            <v>6902</v>
          </cell>
          <cell r="BF744">
            <v>4308</v>
          </cell>
          <cell r="BG744">
            <v>0</v>
          </cell>
          <cell r="BH744">
            <v>0</v>
          </cell>
          <cell r="BI744">
            <v>0</v>
          </cell>
          <cell r="BJ744">
            <v>377273</v>
          </cell>
          <cell r="BK744">
            <v>0</v>
          </cell>
        </row>
        <row r="745">
          <cell r="L745" t="str">
            <v>8111231.808401.OTHER</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L746" t="str">
            <v>8111231.814601</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row>
        <row r="747">
          <cell r="L747" t="str">
            <v>8111231.816001.MOTOR</v>
          </cell>
          <cell r="M747">
            <v>4285</v>
          </cell>
          <cell r="N747">
            <v>4285</v>
          </cell>
          <cell r="O747">
            <v>8054</v>
          </cell>
          <cell r="P747">
            <v>10034</v>
          </cell>
          <cell r="Q747">
            <v>29167.19</v>
          </cell>
          <cell r="R747">
            <v>35102.19</v>
          </cell>
          <cell r="S747">
            <v>37012.19</v>
          </cell>
          <cell r="T747">
            <v>39867.19</v>
          </cell>
          <cell r="U747">
            <v>45962.19</v>
          </cell>
          <cell r="V747">
            <v>53417.19</v>
          </cell>
          <cell r="W747">
            <v>53417.19</v>
          </cell>
          <cell r="X747">
            <v>144457.19</v>
          </cell>
          <cell r="Y747">
            <v>4016</v>
          </cell>
          <cell r="Z747">
            <v>9176</v>
          </cell>
          <cell r="AA747">
            <v>100096</v>
          </cell>
          <cell r="AB747">
            <v>102886</v>
          </cell>
          <cell r="AC747">
            <v>102886</v>
          </cell>
          <cell r="AD747">
            <v>145451</v>
          </cell>
          <cell r="AE747">
            <v>118451</v>
          </cell>
          <cell r="AF747">
            <v>152335.75</v>
          </cell>
          <cell r="AG747">
            <v>196148.75</v>
          </cell>
          <cell r="AH747">
            <v>207248.75</v>
          </cell>
          <cell r="AI747">
            <v>214168.75</v>
          </cell>
          <cell r="AJ747">
            <v>267102.75</v>
          </cell>
          <cell r="AK747">
            <v>29021</v>
          </cell>
          <cell r="AM747">
            <v>4285</v>
          </cell>
          <cell r="AN747">
            <v>0</v>
          </cell>
          <cell r="AO747">
            <v>3769</v>
          </cell>
          <cell r="AP747">
            <v>1980</v>
          </cell>
          <cell r="AQ747">
            <v>19133.189999999999</v>
          </cell>
          <cell r="AR747">
            <v>5935.0000000000036</v>
          </cell>
          <cell r="AS747">
            <v>1910</v>
          </cell>
          <cell r="AT747">
            <v>2855</v>
          </cell>
          <cell r="AU747">
            <v>6095</v>
          </cell>
          <cell r="AV747">
            <v>7455</v>
          </cell>
          <cell r="AW747">
            <v>0</v>
          </cell>
          <cell r="AX747">
            <v>91040</v>
          </cell>
          <cell r="AY747">
            <v>4016</v>
          </cell>
          <cell r="AZ747">
            <v>5160</v>
          </cell>
          <cell r="BA747">
            <v>90920</v>
          </cell>
          <cell r="BB747">
            <v>2790</v>
          </cell>
          <cell r="BC747">
            <v>0</v>
          </cell>
          <cell r="BD747">
            <v>42565</v>
          </cell>
          <cell r="BE747">
            <v>-27000</v>
          </cell>
          <cell r="BF747">
            <v>33884.75</v>
          </cell>
          <cell r="BG747">
            <v>43813</v>
          </cell>
          <cell r="BH747">
            <v>11100</v>
          </cell>
          <cell r="BI747">
            <v>6920</v>
          </cell>
          <cell r="BJ747">
            <v>52934</v>
          </cell>
          <cell r="BK747">
            <v>29021</v>
          </cell>
        </row>
        <row r="748">
          <cell r="L748" t="str">
            <v>8111231.816001.OTHER</v>
          </cell>
          <cell r="M748">
            <v>20893</v>
          </cell>
          <cell r="N748">
            <v>58393</v>
          </cell>
          <cell r="O748">
            <v>59488</v>
          </cell>
          <cell r="P748">
            <v>59808</v>
          </cell>
          <cell r="Q748">
            <v>68878</v>
          </cell>
          <cell r="R748">
            <v>87134.68</v>
          </cell>
          <cell r="S748">
            <v>87314.68</v>
          </cell>
          <cell r="T748">
            <v>87659.68</v>
          </cell>
          <cell r="U748">
            <v>89134.68</v>
          </cell>
          <cell r="V748">
            <v>89339.68</v>
          </cell>
          <cell r="W748">
            <v>89339.68</v>
          </cell>
          <cell r="X748">
            <v>91394.68</v>
          </cell>
          <cell r="Y748">
            <v>0</v>
          </cell>
          <cell r="Z748">
            <v>965</v>
          </cell>
          <cell r="AA748">
            <v>1305</v>
          </cell>
          <cell r="AB748">
            <v>7119</v>
          </cell>
          <cell r="AC748">
            <v>7119</v>
          </cell>
          <cell r="AD748">
            <v>32678.9</v>
          </cell>
          <cell r="AE748">
            <v>32678.9</v>
          </cell>
          <cell r="AF748">
            <v>51300.9</v>
          </cell>
          <cell r="AG748">
            <v>78066.899999999994</v>
          </cell>
          <cell r="AH748">
            <v>114578.9</v>
          </cell>
          <cell r="AI748">
            <v>114578.9</v>
          </cell>
          <cell r="AJ748">
            <v>131223.9</v>
          </cell>
          <cell r="AK748">
            <v>970</v>
          </cell>
          <cell r="AM748">
            <v>20893</v>
          </cell>
          <cell r="AN748">
            <v>37500</v>
          </cell>
          <cell r="AO748">
            <v>1095</v>
          </cell>
          <cell r="AP748">
            <v>320</v>
          </cell>
          <cell r="AQ748">
            <v>9070</v>
          </cell>
          <cell r="AR748">
            <v>18256.679999999993</v>
          </cell>
          <cell r="AS748">
            <v>180</v>
          </cell>
          <cell r="AT748">
            <v>345</v>
          </cell>
          <cell r="AU748">
            <v>1475</v>
          </cell>
          <cell r="AV748">
            <v>205</v>
          </cell>
          <cell r="AW748">
            <v>0</v>
          </cell>
          <cell r="AX748">
            <v>2055</v>
          </cell>
          <cell r="AY748">
            <v>0</v>
          </cell>
          <cell r="AZ748">
            <v>965</v>
          </cell>
          <cell r="BA748">
            <v>340</v>
          </cell>
          <cell r="BB748">
            <v>5814</v>
          </cell>
          <cell r="BC748">
            <v>0</v>
          </cell>
          <cell r="BD748">
            <v>25559.9</v>
          </cell>
          <cell r="BE748">
            <v>0</v>
          </cell>
          <cell r="BF748">
            <v>18622</v>
          </cell>
          <cell r="BG748">
            <v>26765.999999999993</v>
          </cell>
          <cell r="BH748">
            <v>36512</v>
          </cell>
          <cell r="BI748">
            <v>0</v>
          </cell>
          <cell r="BJ748">
            <v>16645</v>
          </cell>
          <cell r="BK748">
            <v>970</v>
          </cell>
        </row>
        <row r="749">
          <cell r="L749" t="str">
            <v>8111231.816041</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row>
        <row r="750">
          <cell r="L750" t="str">
            <v>8111231.816050</v>
          </cell>
          <cell r="M750">
            <v>410638</v>
          </cell>
          <cell r="N750">
            <v>823639</v>
          </cell>
          <cell r="O750">
            <v>1236640</v>
          </cell>
          <cell r="P750">
            <v>1725335</v>
          </cell>
          <cell r="Q750">
            <v>2599387.9500000002</v>
          </cell>
          <cell r="R750">
            <v>2731311.4</v>
          </cell>
          <cell r="S750">
            <v>1935244.85</v>
          </cell>
          <cell r="T750">
            <v>2635590.56</v>
          </cell>
          <cell r="U750">
            <v>2879093.56</v>
          </cell>
          <cell r="V750">
            <v>3332596.56</v>
          </cell>
          <cell r="W750">
            <v>3786099.56</v>
          </cell>
          <cell r="X750">
            <v>4108259.85</v>
          </cell>
          <cell r="Y750">
            <v>400000</v>
          </cell>
          <cell r="Z750">
            <v>800000</v>
          </cell>
          <cell r="AA750">
            <v>1087834.48</v>
          </cell>
          <cell r="AB750">
            <v>1306056.83</v>
          </cell>
          <cell r="AC750">
            <v>1590719.05</v>
          </cell>
          <cell r="AD750">
            <v>2184269.15</v>
          </cell>
          <cell r="AE750">
            <v>1482255.66</v>
          </cell>
          <cell r="AF750">
            <v>1965215.66</v>
          </cell>
          <cell r="AG750">
            <v>2111141.2200000002</v>
          </cell>
          <cell r="AH750">
            <v>2372962.88</v>
          </cell>
          <cell r="AI750">
            <v>2716640.58</v>
          </cell>
          <cell r="AJ750">
            <v>3119390.73</v>
          </cell>
          <cell r="AK750">
            <v>100000</v>
          </cell>
          <cell r="AM750">
            <v>410638</v>
          </cell>
          <cell r="AN750">
            <v>413001</v>
          </cell>
          <cell r="AO750">
            <v>413001</v>
          </cell>
          <cell r="AP750">
            <v>488695</v>
          </cell>
          <cell r="AQ750">
            <v>874052.95000000019</v>
          </cell>
          <cell r="AR750">
            <v>131923.44999999972</v>
          </cell>
          <cell r="AS750">
            <v>-796066.54999999981</v>
          </cell>
          <cell r="AT750">
            <v>700345.71</v>
          </cell>
          <cell r="AU750">
            <v>243503</v>
          </cell>
          <cell r="AV750">
            <v>453503</v>
          </cell>
          <cell r="AW750">
            <v>453503</v>
          </cell>
          <cell r="AX750">
            <v>322160.29000000004</v>
          </cell>
          <cell r="AY750">
            <v>400000</v>
          </cell>
          <cell r="AZ750">
            <v>400000</v>
          </cell>
          <cell r="BA750">
            <v>287834.48</v>
          </cell>
          <cell r="BB750">
            <v>218222.35000000009</v>
          </cell>
          <cell r="BC750">
            <v>284662.21999999997</v>
          </cell>
          <cell r="BD750">
            <v>593550.09999999986</v>
          </cell>
          <cell r="BE750">
            <v>-702013.49</v>
          </cell>
          <cell r="BF750">
            <v>482960</v>
          </cell>
          <cell r="BG750">
            <v>145925.56000000029</v>
          </cell>
          <cell r="BH750">
            <v>261821.65999999968</v>
          </cell>
          <cell r="BI750">
            <v>343677.70000000019</v>
          </cell>
          <cell r="BJ750">
            <v>402750.14999999991</v>
          </cell>
          <cell r="BK750">
            <v>100000</v>
          </cell>
        </row>
        <row r="751">
          <cell r="L751" t="str">
            <v>8111231.820101</v>
          </cell>
          <cell r="M751">
            <v>98547.35</v>
          </cell>
          <cell r="N751">
            <v>100076.35</v>
          </cell>
          <cell r="O751">
            <v>242794.68</v>
          </cell>
          <cell r="P751">
            <v>326869.01</v>
          </cell>
          <cell r="Q751">
            <v>424475.95</v>
          </cell>
          <cell r="R751">
            <v>536932.87</v>
          </cell>
          <cell r="S751">
            <v>570045.68000000005</v>
          </cell>
          <cell r="T751">
            <v>623331.94999999995</v>
          </cell>
          <cell r="U751">
            <v>645346.55000000005</v>
          </cell>
          <cell r="V751">
            <v>668161.64</v>
          </cell>
          <cell r="W751">
            <v>824358.40000000002</v>
          </cell>
          <cell r="X751">
            <v>947674.23</v>
          </cell>
          <cell r="Y751">
            <v>61429</v>
          </cell>
          <cell r="Z751">
            <v>191388.91</v>
          </cell>
          <cell r="AA751">
            <v>263802.05</v>
          </cell>
          <cell r="AB751">
            <v>279860.05</v>
          </cell>
          <cell r="AC751">
            <v>331423.75</v>
          </cell>
          <cell r="AD751">
            <v>468017.88</v>
          </cell>
          <cell r="AE751">
            <v>565767.86</v>
          </cell>
          <cell r="AF751">
            <v>581968.86</v>
          </cell>
          <cell r="AG751">
            <v>689070.17</v>
          </cell>
          <cell r="AH751">
            <v>785137.85</v>
          </cell>
          <cell r="AI751">
            <v>877002.63</v>
          </cell>
          <cell r="AJ751">
            <v>1117575.95</v>
          </cell>
          <cell r="AK751">
            <v>7015</v>
          </cell>
          <cell r="AM751">
            <v>98547.35</v>
          </cell>
          <cell r="AN751">
            <v>1529</v>
          </cell>
          <cell r="AO751">
            <v>142718.32999999999</v>
          </cell>
          <cell r="AP751">
            <v>84074.330000000016</v>
          </cell>
          <cell r="AQ751">
            <v>97606.94</v>
          </cell>
          <cell r="AR751">
            <v>112456.91999999998</v>
          </cell>
          <cell r="AS751">
            <v>33112.810000000056</v>
          </cell>
          <cell r="AT751">
            <v>53286.269999999902</v>
          </cell>
          <cell r="AU751">
            <v>22014.600000000093</v>
          </cell>
          <cell r="AV751">
            <v>22815.089999999967</v>
          </cell>
          <cell r="AW751">
            <v>156196.76</v>
          </cell>
          <cell r="AX751">
            <v>123315.82999999996</v>
          </cell>
          <cell r="AY751">
            <v>61429</v>
          </cell>
          <cell r="AZ751">
            <v>129959.91</v>
          </cell>
          <cell r="BA751">
            <v>72413.139999999985</v>
          </cell>
          <cell r="BB751">
            <v>16058</v>
          </cell>
          <cell r="BC751">
            <v>51563.700000000012</v>
          </cell>
          <cell r="BD751">
            <v>136594.13</v>
          </cell>
          <cell r="BE751">
            <v>97749.979999999981</v>
          </cell>
          <cell r="BF751">
            <v>16201</v>
          </cell>
          <cell r="BG751">
            <v>107101.31000000006</v>
          </cell>
          <cell r="BH751">
            <v>96067.679999999935</v>
          </cell>
          <cell r="BI751">
            <v>91864.780000000028</v>
          </cell>
          <cell r="BJ751">
            <v>240573.31999999995</v>
          </cell>
          <cell r="BK751">
            <v>7015</v>
          </cell>
        </row>
        <row r="752">
          <cell r="L752" t="str">
            <v>8111231.820102</v>
          </cell>
          <cell r="M752">
            <v>0</v>
          </cell>
          <cell r="N752">
            <v>0</v>
          </cell>
          <cell r="O752">
            <v>0</v>
          </cell>
          <cell r="P752">
            <v>0</v>
          </cell>
          <cell r="Q752">
            <v>0</v>
          </cell>
          <cell r="R752">
            <v>0</v>
          </cell>
          <cell r="S752">
            <v>0</v>
          </cell>
          <cell r="T752">
            <v>0</v>
          </cell>
          <cell r="U752">
            <v>7865</v>
          </cell>
          <cell r="V752">
            <v>7865</v>
          </cell>
          <cell r="W752">
            <v>7865</v>
          </cell>
          <cell r="X752">
            <v>0</v>
          </cell>
          <cell r="Y752">
            <v>0</v>
          </cell>
          <cell r="Z752">
            <v>0</v>
          </cell>
          <cell r="AA752">
            <v>0</v>
          </cell>
          <cell r="AB752">
            <v>0</v>
          </cell>
          <cell r="AC752">
            <v>0</v>
          </cell>
          <cell r="AD752">
            <v>2140</v>
          </cell>
          <cell r="AE752">
            <v>2140</v>
          </cell>
          <cell r="AF752">
            <v>2140</v>
          </cell>
          <cell r="AG752">
            <v>2140</v>
          </cell>
          <cell r="AH752">
            <v>2140</v>
          </cell>
          <cell r="AI752">
            <v>2140</v>
          </cell>
          <cell r="AJ752">
            <v>2140</v>
          </cell>
          <cell r="AK752">
            <v>0</v>
          </cell>
          <cell r="AM752">
            <v>0</v>
          </cell>
          <cell r="AN752">
            <v>0</v>
          </cell>
          <cell r="AO752">
            <v>0</v>
          </cell>
          <cell r="AP752">
            <v>0</v>
          </cell>
          <cell r="AQ752">
            <v>0</v>
          </cell>
          <cell r="AR752">
            <v>0</v>
          </cell>
          <cell r="AS752">
            <v>0</v>
          </cell>
          <cell r="AT752">
            <v>0</v>
          </cell>
          <cell r="AU752">
            <v>7865</v>
          </cell>
          <cell r="AV752">
            <v>0</v>
          </cell>
          <cell r="AW752">
            <v>0</v>
          </cell>
          <cell r="AX752">
            <v>-7865</v>
          </cell>
          <cell r="AY752">
            <v>0</v>
          </cell>
          <cell r="AZ752">
            <v>0</v>
          </cell>
          <cell r="BA752">
            <v>0</v>
          </cell>
          <cell r="BB752">
            <v>0</v>
          </cell>
          <cell r="BC752">
            <v>0</v>
          </cell>
          <cell r="BD752">
            <v>2140</v>
          </cell>
          <cell r="BE752">
            <v>0</v>
          </cell>
          <cell r="BF752">
            <v>0</v>
          </cell>
          <cell r="BG752">
            <v>0</v>
          </cell>
          <cell r="BH752">
            <v>0</v>
          </cell>
          <cell r="BI752">
            <v>0</v>
          </cell>
          <cell r="BJ752">
            <v>0</v>
          </cell>
          <cell r="BK752">
            <v>0</v>
          </cell>
        </row>
        <row r="753">
          <cell r="L753" t="str">
            <v>8111231.821001</v>
          </cell>
          <cell r="M753">
            <v>0</v>
          </cell>
          <cell r="N753">
            <v>0</v>
          </cell>
          <cell r="O753">
            <v>0</v>
          </cell>
          <cell r="P753">
            <v>0</v>
          </cell>
          <cell r="Q753">
            <v>0</v>
          </cell>
          <cell r="R753">
            <v>0</v>
          </cell>
          <cell r="S753">
            <v>0</v>
          </cell>
          <cell r="T753">
            <v>0</v>
          </cell>
          <cell r="U753">
            <v>0</v>
          </cell>
          <cell r="V753">
            <v>0</v>
          </cell>
          <cell r="W753">
            <v>0</v>
          </cell>
          <cell r="X753">
            <v>0</v>
          </cell>
          <cell r="Y753">
            <v>0</v>
          </cell>
          <cell r="Z753">
            <v>1135</v>
          </cell>
          <cell r="AA753">
            <v>1135</v>
          </cell>
          <cell r="AB753">
            <v>1135</v>
          </cell>
          <cell r="AC753">
            <v>1135</v>
          </cell>
          <cell r="AD753">
            <v>5005</v>
          </cell>
          <cell r="AE753">
            <v>4559.75</v>
          </cell>
          <cell r="AF753">
            <v>4559.75</v>
          </cell>
          <cell r="AG753">
            <v>4559.75</v>
          </cell>
          <cell r="AH753">
            <v>4559.75</v>
          </cell>
          <cell r="AI753">
            <v>4559.75</v>
          </cell>
          <cell r="AJ753">
            <v>4559.75</v>
          </cell>
          <cell r="AK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1135</v>
          </cell>
          <cell r="BA753">
            <v>0</v>
          </cell>
          <cell r="BB753">
            <v>0</v>
          </cell>
          <cell r="BC753">
            <v>0</v>
          </cell>
          <cell r="BD753">
            <v>3870</v>
          </cell>
          <cell r="BE753">
            <v>-445.25</v>
          </cell>
          <cell r="BF753">
            <v>0</v>
          </cell>
          <cell r="BG753">
            <v>0</v>
          </cell>
          <cell r="BH753">
            <v>0</v>
          </cell>
          <cell r="BI753">
            <v>0</v>
          </cell>
          <cell r="BJ753">
            <v>0</v>
          </cell>
          <cell r="BK753">
            <v>0</v>
          </cell>
        </row>
        <row r="754">
          <cell r="L754" t="str">
            <v>8111231.822101</v>
          </cell>
          <cell r="M754">
            <v>48473</v>
          </cell>
          <cell r="N754">
            <v>48473</v>
          </cell>
          <cell r="O754">
            <v>116421.55</v>
          </cell>
          <cell r="P754">
            <v>133197.54999999999</v>
          </cell>
          <cell r="Q754">
            <v>173986.55</v>
          </cell>
          <cell r="R754">
            <v>262587.8</v>
          </cell>
          <cell r="S754">
            <v>434247.8</v>
          </cell>
          <cell r="T754">
            <v>466985.8</v>
          </cell>
          <cell r="U754">
            <v>606307.80000000005</v>
          </cell>
          <cell r="V754">
            <v>739873.55</v>
          </cell>
          <cell r="W754">
            <v>940904.3</v>
          </cell>
          <cell r="X754">
            <v>1097258.97</v>
          </cell>
          <cell r="Y754">
            <v>100000</v>
          </cell>
          <cell r="Z754">
            <v>250834</v>
          </cell>
          <cell r="AA754">
            <v>439911.5</v>
          </cell>
          <cell r="AB754">
            <v>554557</v>
          </cell>
          <cell r="AC754">
            <v>565297</v>
          </cell>
          <cell r="AD754">
            <v>884414</v>
          </cell>
          <cell r="AE754">
            <v>1117994.8500000001</v>
          </cell>
          <cell r="AF754">
            <v>1386862.04</v>
          </cell>
          <cell r="AG754">
            <v>1640231.04</v>
          </cell>
          <cell r="AH754">
            <v>1882264.54</v>
          </cell>
          <cell r="AI754">
            <v>1918274.54</v>
          </cell>
          <cell r="AJ754">
            <v>2219651.04</v>
          </cell>
          <cell r="AK754">
            <v>181082.05</v>
          </cell>
          <cell r="AM754">
            <v>48473</v>
          </cell>
          <cell r="AN754">
            <v>0</v>
          </cell>
          <cell r="AO754">
            <v>67948.55</v>
          </cell>
          <cell r="AP754">
            <v>16775.999999999985</v>
          </cell>
          <cell r="AQ754">
            <v>40789</v>
          </cell>
          <cell r="AR754">
            <v>88601.25</v>
          </cell>
          <cell r="AS754">
            <v>171660</v>
          </cell>
          <cell r="AT754">
            <v>32738</v>
          </cell>
          <cell r="AU754">
            <v>139322.00000000006</v>
          </cell>
          <cell r="AV754">
            <v>133565.75</v>
          </cell>
          <cell r="AW754">
            <v>201030.75</v>
          </cell>
          <cell r="AX754">
            <v>156354.66999999993</v>
          </cell>
          <cell r="AY754">
            <v>100000</v>
          </cell>
          <cell r="AZ754">
            <v>150834</v>
          </cell>
          <cell r="BA754">
            <v>189077.5</v>
          </cell>
          <cell r="BB754">
            <v>114645.5</v>
          </cell>
          <cell r="BC754">
            <v>10740</v>
          </cell>
          <cell r="BD754">
            <v>319117</v>
          </cell>
          <cell r="BE754">
            <v>233580.85000000009</v>
          </cell>
          <cell r="BF754">
            <v>268867.18999999994</v>
          </cell>
          <cell r="BG754">
            <v>253369</v>
          </cell>
          <cell r="BH754">
            <v>242033.5</v>
          </cell>
          <cell r="BI754">
            <v>36010</v>
          </cell>
          <cell r="BJ754">
            <v>301376.5</v>
          </cell>
          <cell r="BK754">
            <v>181082.05</v>
          </cell>
        </row>
        <row r="755">
          <cell r="L755" t="str">
            <v>8111231.816002</v>
          </cell>
          <cell r="M755">
            <v>0</v>
          </cell>
          <cell r="N755">
            <v>0</v>
          </cell>
          <cell r="O755">
            <v>0</v>
          </cell>
          <cell r="P755">
            <v>0</v>
          </cell>
          <cell r="Q755">
            <v>4760</v>
          </cell>
          <cell r="R755">
            <v>9355</v>
          </cell>
          <cell r="S755">
            <v>11595</v>
          </cell>
          <cell r="T755">
            <v>14075</v>
          </cell>
          <cell r="U755">
            <v>14075</v>
          </cell>
          <cell r="V755">
            <v>16115</v>
          </cell>
          <cell r="W755">
            <v>16115</v>
          </cell>
          <cell r="X755">
            <v>23980</v>
          </cell>
          <cell r="Y755">
            <v>0</v>
          </cell>
          <cell r="Z755">
            <v>2115</v>
          </cell>
          <cell r="AA755">
            <v>2115</v>
          </cell>
          <cell r="AB755">
            <v>2115</v>
          </cell>
          <cell r="AC755">
            <v>2115</v>
          </cell>
          <cell r="AD755">
            <v>2115</v>
          </cell>
          <cell r="AE755">
            <v>2115</v>
          </cell>
          <cell r="AF755">
            <v>2115</v>
          </cell>
          <cell r="AG755">
            <v>5791</v>
          </cell>
          <cell r="AH755">
            <v>5791</v>
          </cell>
          <cell r="AI755">
            <v>5791</v>
          </cell>
          <cell r="AJ755">
            <v>5791</v>
          </cell>
          <cell r="AK755">
            <v>0</v>
          </cell>
          <cell r="AM755">
            <v>0</v>
          </cell>
          <cell r="AN755">
            <v>0</v>
          </cell>
          <cell r="AO755">
            <v>0</v>
          </cell>
          <cell r="AP755">
            <v>0</v>
          </cell>
          <cell r="AQ755">
            <v>4760</v>
          </cell>
          <cell r="AR755">
            <v>4595</v>
          </cell>
          <cell r="AS755">
            <v>2240</v>
          </cell>
          <cell r="AT755">
            <v>2480</v>
          </cell>
          <cell r="AU755">
            <v>0</v>
          </cell>
          <cell r="AV755">
            <v>2040</v>
          </cell>
          <cell r="AW755">
            <v>0</v>
          </cell>
          <cell r="AX755">
            <v>7865</v>
          </cell>
          <cell r="AY755">
            <v>0</v>
          </cell>
          <cell r="AZ755">
            <v>2115</v>
          </cell>
          <cell r="BA755">
            <v>0</v>
          </cell>
          <cell r="BB755">
            <v>0</v>
          </cell>
          <cell r="BC755">
            <v>0</v>
          </cell>
          <cell r="BD755">
            <v>0</v>
          </cell>
          <cell r="BE755">
            <v>0</v>
          </cell>
          <cell r="BF755">
            <v>0</v>
          </cell>
          <cell r="BG755">
            <v>3676</v>
          </cell>
          <cell r="BH755">
            <v>0</v>
          </cell>
          <cell r="BI755">
            <v>0</v>
          </cell>
          <cell r="BJ755">
            <v>0</v>
          </cell>
          <cell r="BK755">
            <v>0</v>
          </cell>
        </row>
        <row r="756">
          <cell r="L756" t="str">
            <v>8111231.822602</v>
          </cell>
          <cell r="M756">
            <v>2525</v>
          </cell>
          <cell r="N756">
            <v>5315</v>
          </cell>
          <cell r="O756">
            <v>11295</v>
          </cell>
          <cell r="P756">
            <v>29260</v>
          </cell>
          <cell r="Q756">
            <v>35999</v>
          </cell>
          <cell r="R756">
            <v>75940.53</v>
          </cell>
          <cell r="S756">
            <v>77117.53</v>
          </cell>
          <cell r="T756">
            <v>110222.53</v>
          </cell>
          <cell r="U756">
            <v>123900.53</v>
          </cell>
          <cell r="V756">
            <v>126045.53</v>
          </cell>
          <cell r="W756">
            <v>182295.53</v>
          </cell>
          <cell r="X756">
            <v>202016.53</v>
          </cell>
          <cell r="Y756">
            <v>16950</v>
          </cell>
          <cell r="Z756">
            <v>19430</v>
          </cell>
          <cell r="AA756">
            <v>24594</v>
          </cell>
          <cell r="AB756">
            <v>146167</v>
          </cell>
          <cell r="AC756">
            <v>168037</v>
          </cell>
          <cell r="AD756">
            <v>180460</v>
          </cell>
          <cell r="AE756">
            <v>199460</v>
          </cell>
          <cell r="AF756">
            <v>204785</v>
          </cell>
          <cell r="AG756">
            <v>219052</v>
          </cell>
          <cell r="AH756">
            <v>226678</v>
          </cell>
          <cell r="AI756">
            <v>226678</v>
          </cell>
          <cell r="AJ756">
            <v>343057</v>
          </cell>
          <cell r="AK756">
            <v>6698</v>
          </cell>
          <cell r="AM756">
            <v>2525</v>
          </cell>
          <cell r="AN756">
            <v>2790</v>
          </cell>
          <cell r="AO756">
            <v>5980</v>
          </cell>
          <cell r="AP756">
            <v>17965</v>
          </cell>
          <cell r="AQ756">
            <v>6739</v>
          </cell>
          <cell r="AR756">
            <v>39941.53</v>
          </cell>
          <cell r="AS756">
            <v>1177</v>
          </cell>
          <cell r="AT756">
            <v>33105</v>
          </cell>
          <cell r="AU756">
            <v>13678</v>
          </cell>
          <cell r="AV756">
            <v>2145</v>
          </cell>
          <cell r="AW756">
            <v>56250</v>
          </cell>
          <cell r="AX756">
            <v>19721</v>
          </cell>
          <cell r="AY756">
            <v>16950</v>
          </cell>
          <cell r="AZ756">
            <v>2480</v>
          </cell>
          <cell r="BA756">
            <v>5164</v>
          </cell>
          <cell r="BB756">
            <v>121573</v>
          </cell>
          <cell r="BC756">
            <v>21870</v>
          </cell>
          <cell r="BD756">
            <v>12423</v>
          </cell>
          <cell r="BE756">
            <v>19000</v>
          </cell>
          <cell r="BF756">
            <v>5325</v>
          </cell>
          <cell r="BG756">
            <v>14267</v>
          </cell>
          <cell r="BH756">
            <v>7626</v>
          </cell>
          <cell r="BI756">
            <v>0</v>
          </cell>
          <cell r="BJ756">
            <v>116379</v>
          </cell>
          <cell r="BK756">
            <v>6698</v>
          </cell>
        </row>
        <row r="757">
          <cell r="L757" t="str">
            <v>8111231.826001</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0</v>
          </cell>
          <cell r="BK757">
            <v>0</v>
          </cell>
        </row>
        <row r="758">
          <cell r="L758" t="str">
            <v>8111231.853101</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L759" t="str">
            <v>8111231.814101</v>
          </cell>
          <cell r="M759">
            <v>0</v>
          </cell>
          <cell r="N759">
            <v>0</v>
          </cell>
          <cell r="O759">
            <v>0</v>
          </cell>
          <cell r="P759">
            <v>0</v>
          </cell>
          <cell r="Q759">
            <v>0</v>
          </cell>
          <cell r="R759">
            <v>76667.25</v>
          </cell>
          <cell r="S759">
            <v>115000.88</v>
          </cell>
          <cell r="T759">
            <v>191668.14</v>
          </cell>
          <cell r="U759">
            <v>250325.64</v>
          </cell>
          <cell r="V759">
            <v>308983.14</v>
          </cell>
          <cell r="W759">
            <v>367640.64</v>
          </cell>
          <cell r="X759">
            <v>345450.88</v>
          </cell>
          <cell r="Y759">
            <v>54478</v>
          </cell>
          <cell r="Z759">
            <v>108955</v>
          </cell>
          <cell r="AA759">
            <v>162717.5</v>
          </cell>
          <cell r="AB759">
            <v>243361.5</v>
          </cell>
          <cell r="AC759">
            <v>324005</v>
          </cell>
          <cell r="AD759">
            <v>456678.5</v>
          </cell>
          <cell r="AE759">
            <v>428065</v>
          </cell>
          <cell r="AF759">
            <v>480095</v>
          </cell>
          <cell r="AG759">
            <v>480095</v>
          </cell>
          <cell r="AH759">
            <v>480095</v>
          </cell>
          <cell r="AI759">
            <v>480095</v>
          </cell>
          <cell r="AJ759">
            <v>480095</v>
          </cell>
          <cell r="AK759">
            <v>63575</v>
          </cell>
          <cell r="AM759">
            <v>0</v>
          </cell>
          <cell r="AN759">
            <v>0</v>
          </cell>
          <cell r="AO759">
            <v>0</v>
          </cell>
          <cell r="AP759">
            <v>0</v>
          </cell>
          <cell r="AQ759">
            <v>0</v>
          </cell>
          <cell r="AR759">
            <v>76667.25</v>
          </cell>
          <cell r="AS759">
            <v>38333.630000000005</v>
          </cell>
          <cell r="AT759">
            <v>76667.260000000009</v>
          </cell>
          <cell r="AU759">
            <v>58657.5</v>
          </cell>
          <cell r="AV759">
            <v>58657.5</v>
          </cell>
          <cell r="AW759">
            <v>58657.5</v>
          </cell>
          <cell r="AX759">
            <v>-22189.760000000009</v>
          </cell>
          <cell r="AY759">
            <v>54478</v>
          </cell>
          <cell r="AZ759">
            <v>54477</v>
          </cell>
          <cell r="BA759">
            <v>53762.5</v>
          </cell>
          <cell r="BB759">
            <v>80644</v>
          </cell>
          <cell r="BC759">
            <v>80643.5</v>
          </cell>
          <cell r="BD759">
            <v>132673.5</v>
          </cell>
          <cell r="BE759">
            <v>-28613.5</v>
          </cell>
          <cell r="BF759">
            <v>52030</v>
          </cell>
          <cell r="BG759">
            <v>0</v>
          </cell>
          <cell r="BH759">
            <v>0</v>
          </cell>
          <cell r="BI759">
            <v>0</v>
          </cell>
          <cell r="BJ759">
            <v>0</v>
          </cell>
          <cell r="BK759">
            <v>63575</v>
          </cell>
        </row>
        <row r="760">
          <cell r="L760" t="str">
            <v>8111231.814102</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L761" t="str">
            <v>8111231.805301</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L762" t="str">
            <v>8111231.803906</v>
          </cell>
          <cell r="M762">
            <v>2637</v>
          </cell>
          <cell r="N762">
            <v>7760</v>
          </cell>
          <cell r="O762">
            <v>19905</v>
          </cell>
          <cell r="P762">
            <v>33402</v>
          </cell>
          <cell r="Q762">
            <v>35514</v>
          </cell>
          <cell r="R762">
            <v>35573</v>
          </cell>
          <cell r="S762">
            <v>43314</v>
          </cell>
          <cell r="T762">
            <v>43983</v>
          </cell>
          <cell r="U762">
            <v>37829</v>
          </cell>
          <cell r="V762">
            <v>40741</v>
          </cell>
          <cell r="W762">
            <v>55170</v>
          </cell>
          <cell r="X762">
            <v>54632</v>
          </cell>
          <cell r="Y762">
            <v>-12159.8</v>
          </cell>
          <cell r="Z762">
            <v>-8278.7999999999993</v>
          </cell>
          <cell r="AA762">
            <v>-3649.8</v>
          </cell>
          <cell r="AB762">
            <v>6437.2</v>
          </cell>
          <cell r="AC762">
            <v>-737.80000000000018</v>
          </cell>
          <cell r="AD762">
            <v>-18513.8</v>
          </cell>
          <cell r="AE762">
            <v>-6828.7999999999993</v>
          </cell>
          <cell r="AF762">
            <v>4529.2000000000007</v>
          </cell>
          <cell r="AG762">
            <v>18719.2</v>
          </cell>
          <cell r="AH762">
            <v>19218.2</v>
          </cell>
          <cell r="AI762">
            <v>525029.19999999995</v>
          </cell>
          <cell r="AJ762">
            <v>531785.19999999995</v>
          </cell>
          <cell r="AK762">
            <v>1917</v>
          </cell>
          <cell r="AM762">
            <v>2637</v>
          </cell>
          <cell r="AN762">
            <v>5123</v>
          </cell>
          <cell r="AO762">
            <v>12145</v>
          </cell>
          <cell r="AP762">
            <v>13497</v>
          </cell>
          <cell r="AQ762">
            <v>2112</v>
          </cell>
          <cell r="AR762">
            <v>59</v>
          </cell>
          <cell r="AS762">
            <v>7741</v>
          </cell>
          <cell r="AT762">
            <v>669</v>
          </cell>
          <cell r="AU762">
            <v>-6154</v>
          </cell>
          <cell r="AV762">
            <v>2912</v>
          </cell>
          <cell r="AW762">
            <v>14429</v>
          </cell>
          <cell r="AX762">
            <v>-538</v>
          </cell>
          <cell r="AY762">
            <v>-12159.8</v>
          </cell>
          <cell r="AZ762">
            <v>3881</v>
          </cell>
          <cell r="BA762">
            <v>4628.9999999999991</v>
          </cell>
          <cell r="BB762">
            <v>10087</v>
          </cell>
          <cell r="BC762">
            <v>-7175</v>
          </cell>
          <cell r="BD762">
            <v>-17776</v>
          </cell>
          <cell r="BE762">
            <v>11685</v>
          </cell>
          <cell r="BF762">
            <v>11358</v>
          </cell>
          <cell r="BG762">
            <v>14190</v>
          </cell>
          <cell r="BH762">
            <v>499</v>
          </cell>
          <cell r="BI762">
            <v>505810.99999999994</v>
          </cell>
          <cell r="BJ762">
            <v>6756</v>
          </cell>
          <cell r="BK762">
            <v>1917</v>
          </cell>
        </row>
        <row r="763">
          <cell r="L763" t="str">
            <v>8111231.822603</v>
          </cell>
          <cell r="M763">
            <v>11661</v>
          </cell>
          <cell r="N763">
            <v>11725</v>
          </cell>
          <cell r="O763">
            <v>19657</v>
          </cell>
          <cell r="P763">
            <v>23040</v>
          </cell>
          <cell r="Q763">
            <v>26909</v>
          </cell>
          <cell r="R763">
            <v>36082</v>
          </cell>
          <cell r="S763">
            <v>38089</v>
          </cell>
          <cell r="T763">
            <v>41706</v>
          </cell>
          <cell r="U763">
            <v>48773</v>
          </cell>
          <cell r="V763">
            <v>55770</v>
          </cell>
          <cell r="W763">
            <v>55770</v>
          </cell>
          <cell r="X763">
            <v>63489</v>
          </cell>
          <cell r="Y763">
            <v>0</v>
          </cell>
          <cell r="Z763">
            <v>6111</v>
          </cell>
          <cell r="AA763">
            <v>15759</v>
          </cell>
          <cell r="AB763">
            <v>22386</v>
          </cell>
          <cell r="AC763">
            <v>22386</v>
          </cell>
          <cell r="AD763">
            <v>33249</v>
          </cell>
          <cell r="AE763">
            <v>33249</v>
          </cell>
          <cell r="AF763">
            <v>42162</v>
          </cell>
          <cell r="AG763">
            <v>47264</v>
          </cell>
          <cell r="AH763">
            <v>63446</v>
          </cell>
          <cell r="AI763">
            <v>63446</v>
          </cell>
          <cell r="AJ763">
            <v>69803</v>
          </cell>
          <cell r="AK763">
            <v>3550</v>
          </cell>
          <cell r="AM763">
            <v>11661</v>
          </cell>
          <cell r="AN763">
            <v>64</v>
          </cell>
          <cell r="AO763">
            <v>7932</v>
          </cell>
          <cell r="AP763">
            <v>3383</v>
          </cell>
          <cell r="AQ763">
            <v>3869</v>
          </cell>
          <cell r="AR763">
            <v>9173</v>
          </cell>
          <cell r="AS763">
            <v>2007</v>
          </cell>
          <cell r="AT763">
            <v>3617</v>
          </cell>
          <cell r="AU763">
            <v>7067</v>
          </cell>
          <cell r="AV763">
            <v>6997</v>
          </cell>
          <cell r="AW763">
            <v>0</v>
          </cell>
          <cell r="AX763">
            <v>7719</v>
          </cell>
          <cell r="AY763">
            <v>0</v>
          </cell>
          <cell r="AZ763">
            <v>6111</v>
          </cell>
          <cell r="BA763">
            <v>9648</v>
          </cell>
          <cell r="BB763">
            <v>6627</v>
          </cell>
          <cell r="BC763">
            <v>0</v>
          </cell>
          <cell r="BD763">
            <v>10863</v>
          </cell>
          <cell r="BE763">
            <v>0</v>
          </cell>
          <cell r="BF763">
            <v>8913</v>
          </cell>
          <cell r="BG763">
            <v>5102</v>
          </cell>
          <cell r="BH763">
            <v>16182</v>
          </cell>
          <cell r="BI763">
            <v>0</v>
          </cell>
          <cell r="BJ763">
            <v>6357</v>
          </cell>
          <cell r="BK763">
            <v>3550</v>
          </cell>
        </row>
        <row r="764">
          <cell r="L764" t="str">
            <v>8111231.801101.OT</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L765" t="str">
            <v>8111231.814201.ELECT</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6125</v>
          </cell>
          <cell r="AK765">
            <v>4250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6125</v>
          </cell>
          <cell r="BK765">
            <v>4250</v>
          </cell>
        </row>
        <row r="766">
          <cell r="L766" t="str">
            <v>8111311.853101</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row>
        <row r="767">
          <cell r="L767" t="str">
            <v>8111311.855403</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L768" t="str">
            <v>8111311.856201</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L769" t="str">
            <v>8111311.880006</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row>
        <row r="770">
          <cell r="L770" t="str">
            <v>8111311.862401</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L771" t="str">
            <v>8111311.871001</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L772" t="str">
            <v>8111312.855401</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L773" t="str">
            <v>8111312.856201</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row>
        <row r="774">
          <cell r="L774" t="str">
            <v>8111312.871001</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row>
        <row r="775">
          <cell r="L775" t="str">
            <v>8111312.880001.ACTI</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L776" t="str">
            <v>8111312.880002</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row>
        <row r="777">
          <cell r="L777" t="str">
            <v>8111312.881001.ADVT</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L778" t="str">
            <v>8111312.881003</v>
          </cell>
          <cell r="M778">
            <v>400000</v>
          </cell>
          <cell r="N778">
            <v>600000</v>
          </cell>
          <cell r="O778">
            <v>975160</v>
          </cell>
          <cell r="P778">
            <v>3191092.5</v>
          </cell>
          <cell r="Q778">
            <v>4783309.5</v>
          </cell>
          <cell r="R778">
            <v>4783309.5</v>
          </cell>
          <cell r="S778">
            <v>7506164.5</v>
          </cell>
          <cell r="T778">
            <v>8832633.5</v>
          </cell>
          <cell r="U778">
            <v>9552884.5</v>
          </cell>
          <cell r="V778">
            <v>9581488.5</v>
          </cell>
          <cell r="W778">
            <v>9952238.5</v>
          </cell>
          <cell r="X778">
            <v>10051373.789999999</v>
          </cell>
          <cell r="Y778">
            <v>222250</v>
          </cell>
          <cell r="Z778">
            <v>2382414.39</v>
          </cell>
          <cell r="AA778">
            <v>6376914.3899999997</v>
          </cell>
          <cell r="AB778">
            <v>15402914.390000001</v>
          </cell>
          <cell r="AC778">
            <v>21248548.390000001</v>
          </cell>
          <cell r="AD778">
            <v>25514648.390000001</v>
          </cell>
          <cell r="AE778">
            <v>27794270.390000001</v>
          </cell>
          <cell r="AF778">
            <v>30958274.390000001</v>
          </cell>
          <cell r="AG778">
            <v>31337884.390000001</v>
          </cell>
          <cell r="AH778">
            <v>31384024.390000001</v>
          </cell>
          <cell r="AI778">
            <v>33989971.390000001</v>
          </cell>
          <cell r="AJ778">
            <v>38847648.609999999</v>
          </cell>
          <cell r="AK778">
            <v>169000</v>
          </cell>
          <cell r="AM778">
            <v>400000</v>
          </cell>
          <cell r="AN778">
            <v>200000</v>
          </cell>
          <cell r="AO778">
            <v>375160</v>
          </cell>
          <cell r="AP778">
            <v>2215932.5</v>
          </cell>
          <cell r="AQ778">
            <v>1592217</v>
          </cell>
          <cell r="AR778">
            <v>0</v>
          </cell>
          <cell r="AS778">
            <v>2722855</v>
          </cell>
          <cell r="AT778">
            <v>1326469</v>
          </cell>
          <cell r="AU778">
            <v>720251</v>
          </cell>
          <cell r="AV778">
            <v>28604</v>
          </cell>
          <cell r="AW778">
            <v>370750</v>
          </cell>
          <cell r="AX778">
            <v>99135.29</v>
          </cell>
          <cell r="AY778">
            <v>222250</v>
          </cell>
          <cell r="AZ778">
            <v>2160164.39</v>
          </cell>
          <cell r="BA778">
            <v>3994499.9999999995</v>
          </cell>
          <cell r="BB778">
            <v>9026000</v>
          </cell>
          <cell r="BC778">
            <v>5845634</v>
          </cell>
          <cell r="BD778">
            <v>4266100</v>
          </cell>
          <cell r="BE778">
            <v>2279622</v>
          </cell>
          <cell r="BF778">
            <v>3164004</v>
          </cell>
          <cell r="BG778">
            <v>379610</v>
          </cell>
          <cell r="BH778">
            <v>46140</v>
          </cell>
          <cell r="BI778">
            <v>2605947</v>
          </cell>
          <cell r="BJ778">
            <v>4857677.2199999988</v>
          </cell>
          <cell r="BK778">
            <v>169000</v>
          </cell>
        </row>
        <row r="779">
          <cell r="L779" t="str">
            <v>8111312.881008</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M779">
            <v>0</v>
          </cell>
          <cell r="AN779">
            <v>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row>
        <row r="780">
          <cell r="L780" t="str">
            <v>8111312.881001</v>
          </cell>
          <cell r="M780">
            <v>0</v>
          </cell>
          <cell r="N780">
            <v>0</v>
          </cell>
          <cell r="O780">
            <v>0</v>
          </cell>
          <cell r="P780">
            <v>0</v>
          </cell>
          <cell r="Q780">
            <v>0</v>
          </cell>
          <cell r="R780">
            <v>0</v>
          </cell>
          <cell r="S780">
            <v>0</v>
          </cell>
          <cell r="T780">
            <v>0</v>
          </cell>
          <cell r="U780">
            <v>0</v>
          </cell>
          <cell r="V780">
            <v>4064.39</v>
          </cell>
          <cell r="W780">
            <v>4064.39</v>
          </cell>
          <cell r="X780">
            <v>0</v>
          </cell>
          <cell r="Y780">
            <v>4064.39</v>
          </cell>
          <cell r="Z780">
            <v>0</v>
          </cell>
          <cell r="AA780">
            <v>0</v>
          </cell>
          <cell r="AB780">
            <v>0</v>
          </cell>
          <cell r="AC780">
            <v>1309866</v>
          </cell>
          <cell r="AD780">
            <v>1309866</v>
          </cell>
          <cell r="AE780">
            <v>0</v>
          </cell>
          <cell r="AF780">
            <v>0</v>
          </cell>
          <cell r="AG780">
            <v>0</v>
          </cell>
          <cell r="AH780">
            <v>0</v>
          </cell>
          <cell r="AI780">
            <v>4064.39</v>
          </cell>
          <cell r="AJ780">
            <v>0</v>
          </cell>
          <cell r="AK780">
            <v>0</v>
          </cell>
          <cell r="AM780">
            <v>0</v>
          </cell>
          <cell r="AN780">
            <v>0</v>
          </cell>
          <cell r="AO780">
            <v>0</v>
          </cell>
          <cell r="AP780">
            <v>0</v>
          </cell>
          <cell r="AQ780">
            <v>0</v>
          </cell>
          <cell r="AR780">
            <v>0</v>
          </cell>
          <cell r="AS780">
            <v>0</v>
          </cell>
          <cell r="AT780">
            <v>0</v>
          </cell>
          <cell r="AU780">
            <v>0</v>
          </cell>
          <cell r="AV780">
            <v>4064.39</v>
          </cell>
          <cell r="AW780">
            <v>0</v>
          </cell>
          <cell r="AX780">
            <v>-4064.39</v>
          </cell>
          <cell r="AY780">
            <v>4064.39</v>
          </cell>
          <cell r="AZ780">
            <v>-4064.39</v>
          </cell>
          <cell r="BA780">
            <v>0</v>
          </cell>
          <cell r="BB780">
            <v>0</v>
          </cell>
          <cell r="BC780">
            <v>1309866</v>
          </cell>
          <cell r="BD780">
            <v>0</v>
          </cell>
          <cell r="BE780">
            <v>-1309866</v>
          </cell>
          <cell r="BF780">
            <v>0</v>
          </cell>
          <cell r="BG780">
            <v>0</v>
          </cell>
          <cell r="BH780">
            <v>0</v>
          </cell>
          <cell r="BI780">
            <v>4064.39</v>
          </cell>
          <cell r="BJ780">
            <v>-4064.39</v>
          </cell>
          <cell r="BK780">
            <v>0</v>
          </cell>
        </row>
        <row r="781">
          <cell r="L781" t="str">
            <v>8111312.880001.DPR</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row>
        <row r="782">
          <cell r="L782" t="str">
            <v>8111312.862401</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row>
        <row r="783">
          <cell r="L783" t="str">
            <v>8111312.881001.POS</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row>
        <row r="784">
          <cell r="L784" t="str">
            <v>8111312.881002</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row>
        <row r="785">
          <cell r="L785" t="str">
            <v>8111312.880003</v>
          </cell>
          <cell r="M785">
            <v>0</v>
          </cell>
          <cell r="N785">
            <v>0</v>
          </cell>
          <cell r="O785">
            <v>0</v>
          </cell>
          <cell r="P785">
            <v>0</v>
          </cell>
          <cell r="Q785">
            <v>0</v>
          </cell>
          <cell r="R785">
            <v>2104100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M785">
            <v>0</v>
          </cell>
          <cell r="AN785">
            <v>0</v>
          </cell>
          <cell r="AO785">
            <v>0</v>
          </cell>
          <cell r="AP785">
            <v>0</v>
          </cell>
          <cell r="AQ785">
            <v>0</v>
          </cell>
          <cell r="AR785">
            <v>2104100</v>
          </cell>
          <cell r="AS785">
            <v>-2104100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L786" t="str">
            <v>8111451.801101.BASIC</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L787" t="str">
            <v>8111451.801101.BP</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L788" t="str">
            <v>8111451.801101.DA</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0</v>
          </cell>
          <cell r="BK788">
            <v>0</v>
          </cell>
        </row>
        <row r="789">
          <cell r="L789" t="str">
            <v>8111451.801101.DASE</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L790" t="str">
            <v>8111451.801101.FIELD</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L791" t="str">
            <v>8111451.801101.HOUSE</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L792" t="str">
            <v>8111451.801101.LAUN</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L793" t="str">
            <v>8111451.801101.LEAV</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L794" t="str">
            <v>8111451.801101.OT</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L795" t="str">
            <v>8111451.801101.OTH</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0</v>
          </cell>
          <cell r="BK795">
            <v>0</v>
          </cell>
        </row>
        <row r="796">
          <cell r="L796" t="str">
            <v>8111451.801101.PF</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L797" t="str">
            <v>8111451.801101.TEA</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row>
        <row r="798">
          <cell r="L798" t="str">
            <v>8111451.801102.BASIC</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14500</v>
          </cell>
          <cell r="AC798">
            <v>14500</v>
          </cell>
          <cell r="AD798">
            <v>14500</v>
          </cell>
          <cell r="AE798">
            <v>24500</v>
          </cell>
          <cell r="AF798">
            <v>39500</v>
          </cell>
          <cell r="AG798">
            <v>54500</v>
          </cell>
          <cell r="AH798">
            <v>69500</v>
          </cell>
          <cell r="AI798">
            <v>84500</v>
          </cell>
          <cell r="AJ798">
            <v>114500</v>
          </cell>
          <cell r="AK798">
            <v>15000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14500</v>
          </cell>
          <cell r="BC798">
            <v>0</v>
          </cell>
          <cell r="BD798">
            <v>0</v>
          </cell>
          <cell r="BE798">
            <v>10000</v>
          </cell>
          <cell r="BF798">
            <v>15000</v>
          </cell>
          <cell r="BG798">
            <v>15000</v>
          </cell>
          <cell r="BH798">
            <v>15000</v>
          </cell>
          <cell r="BI798">
            <v>15000</v>
          </cell>
          <cell r="BJ798">
            <v>30000</v>
          </cell>
          <cell r="BK798">
            <v>15000</v>
          </cell>
        </row>
        <row r="799">
          <cell r="L799" t="str">
            <v>8111451.801102.DA</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row>
        <row r="800">
          <cell r="L800" t="str">
            <v>8111451.801102.DASE</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4500</v>
          </cell>
          <cell r="AH800">
            <v>4500</v>
          </cell>
          <cell r="AI800">
            <v>4500</v>
          </cell>
          <cell r="AJ800">
            <v>4500</v>
          </cell>
          <cell r="AK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4500</v>
          </cell>
          <cell r="BH800">
            <v>0</v>
          </cell>
          <cell r="BI800">
            <v>0</v>
          </cell>
          <cell r="BJ800">
            <v>0</v>
          </cell>
          <cell r="BK800">
            <v>0</v>
          </cell>
        </row>
        <row r="801">
          <cell r="L801" t="str">
            <v>8111451.801102.FIELD</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row>
        <row r="802">
          <cell r="L802" t="str">
            <v>8111451.801102.HOUSE</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row>
        <row r="803">
          <cell r="L803" t="str">
            <v>8111451.801102.LAUN</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row>
        <row r="804">
          <cell r="L804" t="str">
            <v>8111451.801102.LEAV</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row>
        <row r="805">
          <cell r="L805" t="str">
            <v>8111451.801102.OT</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M805">
            <v>0</v>
          </cell>
          <cell r="AN805">
            <v>0</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row>
        <row r="806">
          <cell r="L806" t="str">
            <v>8111451.801102.OTH</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D806">
            <v>0</v>
          </cell>
          <cell r="BE806">
            <v>0</v>
          </cell>
          <cell r="BF806">
            <v>0</v>
          </cell>
          <cell r="BG806">
            <v>0</v>
          </cell>
          <cell r="BH806">
            <v>0</v>
          </cell>
          <cell r="BI806">
            <v>0</v>
          </cell>
          <cell r="BJ806">
            <v>0</v>
          </cell>
          <cell r="BK806">
            <v>0</v>
          </cell>
        </row>
        <row r="807">
          <cell r="L807" t="str">
            <v>8111451.801102.PF</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M807">
            <v>0</v>
          </cell>
          <cell r="AN807">
            <v>0</v>
          </cell>
          <cell r="AO807">
            <v>0</v>
          </cell>
          <cell r="AP807">
            <v>0</v>
          </cell>
          <cell r="AQ807">
            <v>0</v>
          </cell>
          <cell r="AR807">
            <v>0</v>
          </cell>
          <cell r="AS807">
            <v>0</v>
          </cell>
          <cell r="AT807">
            <v>0</v>
          </cell>
          <cell r="AU807">
            <v>0</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v>0</v>
          </cell>
          <cell r="BK807">
            <v>0</v>
          </cell>
        </row>
        <row r="808">
          <cell r="L808" t="str">
            <v>8111451.801102.TEA</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L809" t="str">
            <v>8111451.803301</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0</v>
          </cell>
          <cell r="BK809">
            <v>0</v>
          </cell>
        </row>
        <row r="810">
          <cell r="L810" t="str">
            <v>8111451.803302</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G810">
            <v>0</v>
          </cell>
          <cell r="BH810">
            <v>0</v>
          </cell>
          <cell r="BI810">
            <v>0</v>
          </cell>
          <cell r="BJ810">
            <v>0</v>
          </cell>
          <cell r="BK810">
            <v>0</v>
          </cell>
        </row>
        <row r="811">
          <cell r="L811" t="str">
            <v>8111451.803901</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0</v>
          </cell>
          <cell r="BK811">
            <v>0</v>
          </cell>
        </row>
        <row r="812">
          <cell r="L812" t="str">
            <v>8111451.803902</v>
          </cell>
          <cell r="M812">
            <v>0</v>
          </cell>
          <cell r="N812">
            <v>0</v>
          </cell>
          <cell r="O812">
            <v>0</v>
          </cell>
          <cell r="P812">
            <v>0</v>
          </cell>
          <cell r="Q812">
            <v>0</v>
          </cell>
          <cell r="R812">
            <v>0</v>
          </cell>
          <cell r="S812">
            <v>0</v>
          </cell>
          <cell r="T812">
            <v>0</v>
          </cell>
          <cell r="U812">
            <v>0</v>
          </cell>
          <cell r="V812">
            <v>0</v>
          </cell>
          <cell r="W812">
            <v>0</v>
          </cell>
          <cell r="X812">
            <v>0</v>
          </cell>
          <cell r="Y812">
            <v>1007</v>
          </cell>
          <cell r="Z812">
            <v>2014</v>
          </cell>
          <cell r="AA812">
            <v>3021</v>
          </cell>
          <cell r="AB812">
            <v>4028</v>
          </cell>
          <cell r="AC812">
            <v>5034</v>
          </cell>
          <cell r="AD812">
            <v>6040</v>
          </cell>
          <cell r="AE812">
            <v>7047</v>
          </cell>
          <cell r="AF812">
            <v>8053</v>
          </cell>
          <cell r="AG812">
            <v>9059</v>
          </cell>
          <cell r="AH812">
            <v>10065</v>
          </cell>
          <cell r="AI812">
            <v>11071</v>
          </cell>
          <cell r="AJ812">
            <v>12077</v>
          </cell>
          <cell r="AK812">
            <v>13287</v>
          </cell>
          <cell r="AM812">
            <v>0</v>
          </cell>
          <cell r="AN812">
            <v>0</v>
          </cell>
          <cell r="AO812">
            <v>0</v>
          </cell>
          <cell r="AP812">
            <v>0</v>
          </cell>
          <cell r="AQ812">
            <v>0</v>
          </cell>
          <cell r="AR812">
            <v>0</v>
          </cell>
          <cell r="AS812">
            <v>0</v>
          </cell>
          <cell r="AT812">
            <v>0</v>
          </cell>
          <cell r="AU812">
            <v>0</v>
          </cell>
          <cell r="AV812">
            <v>0</v>
          </cell>
          <cell r="AW812">
            <v>0</v>
          </cell>
          <cell r="AX812">
            <v>0</v>
          </cell>
          <cell r="AY812">
            <v>1007</v>
          </cell>
          <cell r="AZ812">
            <v>1007</v>
          </cell>
          <cell r="BA812">
            <v>1007</v>
          </cell>
          <cell r="BB812">
            <v>1007</v>
          </cell>
          <cell r="BC812">
            <v>1006</v>
          </cell>
          <cell r="BD812">
            <v>1006</v>
          </cell>
          <cell r="BE812">
            <v>1007</v>
          </cell>
          <cell r="BF812">
            <v>1006</v>
          </cell>
          <cell r="BG812">
            <v>1006</v>
          </cell>
          <cell r="BH812">
            <v>1006</v>
          </cell>
          <cell r="BI812">
            <v>1006</v>
          </cell>
          <cell r="BJ812">
            <v>1006</v>
          </cell>
          <cell r="BK812">
            <v>13287</v>
          </cell>
        </row>
        <row r="813">
          <cell r="L813" t="str">
            <v>8111451.803303</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L814" t="str">
            <v>8111451.803903</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L815" t="str">
            <v>8111451.803904</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0</v>
          </cell>
          <cell r="BE815">
            <v>0</v>
          </cell>
          <cell r="BF815">
            <v>0</v>
          </cell>
          <cell r="BG815">
            <v>0</v>
          </cell>
          <cell r="BH815">
            <v>0</v>
          </cell>
          <cell r="BI815">
            <v>0</v>
          </cell>
          <cell r="BJ815">
            <v>0</v>
          </cell>
          <cell r="BK815">
            <v>0</v>
          </cell>
        </row>
        <row r="816">
          <cell r="L816" t="str">
            <v>8111451.803905</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L817" t="str">
            <v>8111451.803907</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row>
        <row r="818">
          <cell r="L818" t="str">
            <v>8111451.804201</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row>
        <row r="819">
          <cell r="L819" t="str">
            <v>8111451.805101.ACC</v>
          </cell>
          <cell r="M819">
            <v>0</v>
          </cell>
          <cell r="N819">
            <v>0</v>
          </cell>
          <cell r="O819">
            <v>0</v>
          </cell>
          <cell r="P819">
            <v>0</v>
          </cell>
          <cell r="Q819">
            <v>0</v>
          </cell>
          <cell r="R819">
            <v>0</v>
          </cell>
          <cell r="S819">
            <v>0</v>
          </cell>
          <cell r="T819">
            <v>0</v>
          </cell>
          <cell r="U819">
            <v>0</v>
          </cell>
          <cell r="V819">
            <v>0</v>
          </cell>
          <cell r="W819">
            <v>0</v>
          </cell>
          <cell r="X819">
            <v>0</v>
          </cell>
          <cell r="Y819">
            <v>42632.3</v>
          </cell>
          <cell r="Z819">
            <v>61432.3</v>
          </cell>
          <cell r="AA819">
            <v>69332.3</v>
          </cell>
          <cell r="AB819">
            <v>100861.47</v>
          </cell>
          <cell r="AC819">
            <v>103061.47</v>
          </cell>
          <cell r="AD819">
            <v>118941.24</v>
          </cell>
          <cell r="AE819">
            <v>120941.24</v>
          </cell>
          <cell r="AF819">
            <v>120941.24</v>
          </cell>
          <cell r="AG819">
            <v>129866.24000000001</v>
          </cell>
          <cell r="AH819">
            <v>132266.23999999999</v>
          </cell>
          <cell r="AI819">
            <v>132266.23999999999</v>
          </cell>
          <cell r="AJ819">
            <v>145966.24</v>
          </cell>
          <cell r="AK819">
            <v>32170</v>
          </cell>
          <cell r="AM819">
            <v>0</v>
          </cell>
          <cell r="AN819">
            <v>0</v>
          </cell>
          <cell r="AO819">
            <v>0</v>
          </cell>
          <cell r="AP819">
            <v>0</v>
          </cell>
          <cell r="AQ819">
            <v>0</v>
          </cell>
          <cell r="AR819">
            <v>0</v>
          </cell>
          <cell r="AS819">
            <v>0</v>
          </cell>
          <cell r="AT819">
            <v>0</v>
          </cell>
          <cell r="AU819">
            <v>0</v>
          </cell>
          <cell r="AV819">
            <v>0</v>
          </cell>
          <cell r="AW819">
            <v>0</v>
          </cell>
          <cell r="AX819">
            <v>0</v>
          </cell>
          <cell r="AY819">
            <v>42632.3</v>
          </cell>
          <cell r="AZ819">
            <v>18800</v>
          </cell>
          <cell r="BA819">
            <v>7900</v>
          </cell>
          <cell r="BB819">
            <v>31529.17</v>
          </cell>
          <cell r="BC819">
            <v>2200</v>
          </cell>
          <cell r="BD819">
            <v>15879.770000000004</v>
          </cell>
          <cell r="BE819">
            <v>2000</v>
          </cell>
          <cell r="BF819">
            <v>0</v>
          </cell>
          <cell r="BG819">
            <v>8925</v>
          </cell>
          <cell r="BH819">
            <v>2399.9999999999854</v>
          </cell>
          <cell r="BI819">
            <v>0</v>
          </cell>
          <cell r="BJ819">
            <v>13700</v>
          </cell>
          <cell r="BK819">
            <v>32170</v>
          </cell>
        </row>
        <row r="820">
          <cell r="L820" t="str">
            <v>8111451.805101.AIR</v>
          </cell>
          <cell r="M820">
            <v>0</v>
          </cell>
          <cell r="N820">
            <v>0</v>
          </cell>
          <cell r="O820">
            <v>0</v>
          </cell>
          <cell r="P820">
            <v>0</v>
          </cell>
          <cell r="Q820">
            <v>0</v>
          </cell>
          <cell r="R820">
            <v>0</v>
          </cell>
          <cell r="S820">
            <v>0</v>
          </cell>
          <cell r="T820">
            <v>0</v>
          </cell>
          <cell r="U820">
            <v>0</v>
          </cell>
          <cell r="V820">
            <v>0</v>
          </cell>
          <cell r="W820">
            <v>0</v>
          </cell>
          <cell r="X820">
            <v>0</v>
          </cell>
          <cell r="Y820">
            <v>9463</v>
          </cell>
          <cell r="Z820">
            <v>9463</v>
          </cell>
          <cell r="AA820">
            <v>9463</v>
          </cell>
          <cell r="AB820">
            <v>9463</v>
          </cell>
          <cell r="AC820">
            <v>9463</v>
          </cell>
          <cell r="AD820">
            <v>10154.11</v>
          </cell>
          <cell r="AE820">
            <v>16626.11</v>
          </cell>
          <cell r="AF820">
            <v>16626.11</v>
          </cell>
          <cell r="AG820">
            <v>16626.11</v>
          </cell>
          <cell r="AH820">
            <v>16626.11</v>
          </cell>
          <cell r="AI820">
            <v>20185.11</v>
          </cell>
          <cell r="AJ820">
            <v>20185.11</v>
          </cell>
          <cell r="AK820">
            <v>0</v>
          </cell>
          <cell r="AM820">
            <v>0</v>
          </cell>
          <cell r="AN820">
            <v>0</v>
          </cell>
          <cell r="AO820">
            <v>0</v>
          </cell>
          <cell r="AP820">
            <v>0</v>
          </cell>
          <cell r="AQ820">
            <v>0</v>
          </cell>
          <cell r="AR820">
            <v>0</v>
          </cell>
          <cell r="AS820">
            <v>0</v>
          </cell>
          <cell r="AT820">
            <v>0</v>
          </cell>
          <cell r="AU820">
            <v>0</v>
          </cell>
          <cell r="AV820">
            <v>0</v>
          </cell>
          <cell r="AW820">
            <v>0</v>
          </cell>
          <cell r="AX820">
            <v>0</v>
          </cell>
          <cell r="AY820">
            <v>9463</v>
          </cell>
          <cell r="AZ820">
            <v>0</v>
          </cell>
          <cell r="BA820">
            <v>0</v>
          </cell>
          <cell r="BB820">
            <v>0</v>
          </cell>
          <cell r="BC820">
            <v>0</v>
          </cell>
          <cell r="BD820">
            <v>691.11000000000058</v>
          </cell>
          <cell r="BE820">
            <v>6472</v>
          </cell>
          <cell r="BF820">
            <v>0</v>
          </cell>
          <cell r="BG820">
            <v>0</v>
          </cell>
          <cell r="BH820">
            <v>0</v>
          </cell>
          <cell r="BI820">
            <v>3559</v>
          </cell>
          <cell r="BJ820">
            <v>0</v>
          </cell>
          <cell r="BK820">
            <v>0</v>
          </cell>
        </row>
        <row r="821">
          <cell r="L821" t="str">
            <v>8111451.805101.CAR</v>
          </cell>
          <cell r="M821">
            <v>0</v>
          </cell>
          <cell r="N821">
            <v>0</v>
          </cell>
          <cell r="O821">
            <v>0</v>
          </cell>
          <cell r="P821">
            <v>0</v>
          </cell>
          <cell r="Q821">
            <v>0</v>
          </cell>
          <cell r="R821">
            <v>0</v>
          </cell>
          <cell r="S821">
            <v>0</v>
          </cell>
          <cell r="T821">
            <v>0</v>
          </cell>
          <cell r="U821">
            <v>0</v>
          </cell>
          <cell r="V821">
            <v>0</v>
          </cell>
          <cell r="W821">
            <v>0</v>
          </cell>
          <cell r="X821">
            <v>0</v>
          </cell>
          <cell r="Y821">
            <v>19132</v>
          </cell>
          <cell r="Z821">
            <v>22452</v>
          </cell>
          <cell r="AA821">
            <v>23132</v>
          </cell>
          <cell r="AB821">
            <v>31942</v>
          </cell>
          <cell r="AC821">
            <v>31942</v>
          </cell>
          <cell r="AD821">
            <v>34547</v>
          </cell>
          <cell r="AE821">
            <v>34547</v>
          </cell>
          <cell r="AF821">
            <v>34547</v>
          </cell>
          <cell r="AG821">
            <v>40101</v>
          </cell>
          <cell r="AH821">
            <v>41709</v>
          </cell>
          <cell r="AI821">
            <v>41709</v>
          </cell>
          <cell r="AJ821">
            <v>42843</v>
          </cell>
          <cell r="AK821">
            <v>4119</v>
          </cell>
          <cell r="AM821">
            <v>0</v>
          </cell>
          <cell r="AN821">
            <v>0</v>
          </cell>
          <cell r="AO821">
            <v>0</v>
          </cell>
          <cell r="AP821">
            <v>0</v>
          </cell>
          <cell r="AQ821">
            <v>0</v>
          </cell>
          <cell r="AR821">
            <v>0</v>
          </cell>
          <cell r="AS821">
            <v>0</v>
          </cell>
          <cell r="AT821">
            <v>0</v>
          </cell>
          <cell r="AU821">
            <v>0</v>
          </cell>
          <cell r="AV821">
            <v>0</v>
          </cell>
          <cell r="AW821">
            <v>0</v>
          </cell>
          <cell r="AX821">
            <v>0</v>
          </cell>
          <cell r="AY821">
            <v>19132</v>
          </cell>
          <cell r="AZ821">
            <v>3320</v>
          </cell>
          <cell r="BA821">
            <v>680</v>
          </cell>
          <cell r="BB821">
            <v>8810</v>
          </cell>
          <cell r="BC821">
            <v>0</v>
          </cell>
          <cell r="BD821">
            <v>2605</v>
          </cell>
          <cell r="BE821">
            <v>0</v>
          </cell>
          <cell r="BF821">
            <v>0</v>
          </cell>
          <cell r="BG821">
            <v>5554</v>
          </cell>
          <cell r="BH821">
            <v>1608</v>
          </cell>
          <cell r="BI821">
            <v>0</v>
          </cell>
          <cell r="BJ821">
            <v>1134</v>
          </cell>
          <cell r="BK821">
            <v>4119</v>
          </cell>
        </row>
        <row r="822">
          <cell r="L822" t="str">
            <v>8111451.805101.OTH</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L823" t="str">
            <v>8111451.806101.ACC</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129508.39</v>
          </cell>
          <cell r="AD823">
            <v>142445.24</v>
          </cell>
          <cell r="AE823">
            <v>204329.82</v>
          </cell>
          <cell r="AF823">
            <v>281513.32</v>
          </cell>
          <cell r="AG823">
            <v>281513.32</v>
          </cell>
          <cell r="AH823">
            <v>281513.32</v>
          </cell>
          <cell r="AI823">
            <v>281513.32</v>
          </cell>
          <cell r="AJ823">
            <v>281513.32</v>
          </cell>
          <cell r="AK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129508.39</v>
          </cell>
          <cell r="BD823">
            <v>12936.849999999991</v>
          </cell>
          <cell r="BE823">
            <v>61884.580000000016</v>
          </cell>
          <cell r="BF823">
            <v>77183.5</v>
          </cell>
          <cell r="BG823">
            <v>0</v>
          </cell>
          <cell r="BH823">
            <v>0</v>
          </cell>
          <cell r="BI823">
            <v>0</v>
          </cell>
          <cell r="BJ823">
            <v>0</v>
          </cell>
          <cell r="BK823">
            <v>0</v>
          </cell>
        </row>
        <row r="824">
          <cell r="L824" t="str">
            <v>8111451.806101.AIR</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146072</v>
          </cell>
          <cell r="AB824">
            <v>146072</v>
          </cell>
          <cell r="AC824">
            <v>146072</v>
          </cell>
          <cell r="AD824">
            <v>163523.5</v>
          </cell>
          <cell r="AE824">
            <v>314849</v>
          </cell>
          <cell r="AF824">
            <v>385047</v>
          </cell>
          <cell r="AG824">
            <v>385047</v>
          </cell>
          <cell r="AH824">
            <v>385047</v>
          </cell>
          <cell r="AI824">
            <v>385047</v>
          </cell>
          <cell r="AJ824">
            <v>385047</v>
          </cell>
          <cell r="AK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146072</v>
          </cell>
          <cell r="BB824">
            <v>0</v>
          </cell>
          <cell r="BC824">
            <v>0</v>
          </cell>
          <cell r="BD824">
            <v>17451.5</v>
          </cell>
          <cell r="BE824">
            <v>151325.5</v>
          </cell>
          <cell r="BF824">
            <v>70198</v>
          </cell>
          <cell r="BG824">
            <v>0</v>
          </cell>
          <cell r="BH824">
            <v>0</v>
          </cell>
          <cell r="BI824">
            <v>0</v>
          </cell>
          <cell r="BJ824">
            <v>0</v>
          </cell>
          <cell r="BK824">
            <v>0</v>
          </cell>
        </row>
        <row r="825">
          <cell r="L825" t="str">
            <v>8111451.806101.CAR</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L826" t="str">
            <v>8111451.806101.OTH</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row>
        <row r="827">
          <cell r="L827" t="str">
            <v>8111451.805102</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L828" t="str">
            <v>8111451.805201</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L829" t="str">
            <v>8111451.814201.ELECT</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row>
        <row r="830">
          <cell r="L830" t="str">
            <v>8111451.816001.MOTOR</v>
          </cell>
          <cell r="M830">
            <v>0</v>
          </cell>
          <cell r="N830">
            <v>0</v>
          </cell>
          <cell r="O830">
            <v>0</v>
          </cell>
          <cell r="P830">
            <v>0</v>
          </cell>
          <cell r="Q830">
            <v>0</v>
          </cell>
          <cell r="R830">
            <v>0</v>
          </cell>
          <cell r="S830">
            <v>0</v>
          </cell>
          <cell r="T830">
            <v>0</v>
          </cell>
          <cell r="U830">
            <v>0</v>
          </cell>
          <cell r="V830">
            <v>0</v>
          </cell>
          <cell r="W830">
            <v>0</v>
          </cell>
          <cell r="X830">
            <v>0</v>
          </cell>
          <cell r="Y830">
            <v>0</v>
          </cell>
          <cell r="Z830">
            <v>845.1</v>
          </cell>
          <cell r="AA830">
            <v>845.1</v>
          </cell>
          <cell r="AB830">
            <v>845.1</v>
          </cell>
          <cell r="AC830">
            <v>845.1</v>
          </cell>
          <cell r="AD830">
            <v>845.1</v>
          </cell>
          <cell r="AE830">
            <v>845.1</v>
          </cell>
          <cell r="AF830">
            <v>1800.1</v>
          </cell>
          <cell r="AG830">
            <v>1800.1</v>
          </cell>
          <cell r="AH830">
            <v>1800.1</v>
          </cell>
          <cell r="AI830">
            <v>1800.1</v>
          </cell>
          <cell r="AJ830">
            <v>2625.1</v>
          </cell>
          <cell r="AK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845.1</v>
          </cell>
          <cell r="BA830">
            <v>0</v>
          </cell>
          <cell r="BB830">
            <v>0</v>
          </cell>
          <cell r="BC830">
            <v>0</v>
          </cell>
          <cell r="BD830">
            <v>0</v>
          </cell>
          <cell r="BE830">
            <v>0</v>
          </cell>
          <cell r="BF830">
            <v>954.99999999999989</v>
          </cell>
          <cell r="BG830">
            <v>0</v>
          </cell>
          <cell r="BH830">
            <v>0</v>
          </cell>
          <cell r="BI830">
            <v>0</v>
          </cell>
          <cell r="BJ830">
            <v>825</v>
          </cell>
          <cell r="BK830">
            <v>0</v>
          </cell>
        </row>
        <row r="831">
          <cell r="L831" t="str">
            <v>8111451.816001.OTHER</v>
          </cell>
          <cell r="M831">
            <v>0</v>
          </cell>
          <cell r="N831">
            <v>0</v>
          </cell>
          <cell r="O831">
            <v>0</v>
          </cell>
          <cell r="P831">
            <v>0</v>
          </cell>
          <cell r="Q831">
            <v>0</v>
          </cell>
          <cell r="R831">
            <v>0</v>
          </cell>
          <cell r="S831">
            <v>0</v>
          </cell>
          <cell r="T831">
            <v>0</v>
          </cell>
          <cell r="U831">
            <v>0</v>
          </cell>
          <cell r="V831">
            <v>0</v>
          </cell>
          <cell r="W831">
            <v>0</v>
          </cell>
          <cell r="X831">
            <v>0</v>
          </cell>
          <cell r="Y831">
            <v>0</v>
          </cell>
          <cell r="Z831">
            <v>4654.87</v>
          </cell>
          <cell r="AA831">
            <v>4654.87</v>
          </cell>
          <cell r="AB831">
            <v>4654.87</v>
          </cell>
          <cell r="AC831">
            <v>4654.87</v>
          </cell>
          <cell r="AD831">
            <v>4654.87</v>
          </cell>
          <cell r="AE831">
            <v>4654.87</v>
          </cell>
          <cell r="AF831">
            <v>4654.87</v>
          </cell>
          <cell r="AG831">
            <v>4654.87</v>
          </cell>
          <cell r="AH831">
            <v>4654.87</v>
          </cell>
          <cell r="AI831">
            <v>4654.87</v>
          </cell>
          <cell r="AJ831">
            <v>4654.87</v>
          </cell>
          <cell r="AK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4654.87</v>
          </cell>
          <cell r="BA831">
            <v>0</v>
          </cell>
          <cell r="BB831">
            <v>0</v>
          </cell>
          <cell r="BC831">
            <v>0</v>
          </cell>
          <cell r="BD831">
            <v>0</v>
          </cell>
          <cell r="BE831">
            <v>0</v>
          </cell>
          <cell r="BF831">
            <v>0</v>
          </cell>
          <cell r="BG831">
            <v>0</v>
          </cell>
          <cell r="BH831">
            <v>0</v>
          </cell>
          <cell r="BI831">
            <v>0</v>
          </cell>
          <cell r="BJ831">
            <v>0</v>
          </cell>
          <cell r="BK831">
            <v>0</v>
          </cell>
        </row>
        <row r="832">
          <cell r="L832" t="str">
            <v>8111451.816041</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cell r="AI832">
            <v>0</v>
          </cell>
          <cell r="AJ832">
            <v>0</v>
          </cell>
          <cell r="AK832">
            <v>0</v>
          </cell>
          <cell r="AM832">
            <v>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row>
        <row r="833">
          <cell r="L833" t="str">
            <v>8111451.820101</v>
          </cell>
          <cell r="M833">
            <v>0</v>
          </cell>
          <cell r="N833">
            <v>0</v>
          </cell>
          <cell r="O833">
            <v>0</v>
          </cell>
          <cell r="P833">
            <v>0</v>
          </cell>
          <cell r="Q833">
            <v>0</v>
          </cell>
          <cell r="R833">
            <v>0</v>
          </cell>
          <cell r="S833">
            <v>0</v>
          </cell>
          <cell r="T833">
            <v>0</v>
          </cell>
          <cell r="U833">
            <v>0</v>
          </cell>
          <cell r="V833">
            <v>0</v>
          </cell>
          <cell r="W833">
            <v>0</v>
          </cell>
          <cell r="X833">
            <v>0</v>
          </cell>
          <cell r="Y833">
            <v>0</v>
          </cell>
          <cell r="Z833">
            <v>1171.75</v>
          </cell>
          <cell r="AA833">
            <v>2499.19</v>
          </cell>
          <cell r="AB833">
            <v>2499.19</v>
          </cell>
          <cell r="AC833">
            <v>3826.62</v>
          </cell>
          <cell r="AD833">
            <v>5154.05</v>
          </cell>
          <cell r="AE833">
            <v>7808.92</v>
          </cell>
          <cell r="AF833">
            <v>7808.92</v>
          </cell>
          <cell r="AG833">
            <v>7808.92</v>
          </cell>
          <cell r="AH833">
            <v>7808.92</v>
          </cell>
          <cell r="AI833">
            <v>9136.35</v>
          </cell>
          <cell r="AJ833">
            <v>11791.21</v>
          </cell>
          <cell r="AK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1171.75</v>
          </cell>
          <cell r="BA833">
            <v>1327.44</v>
          </cell>
          <cell r="BB833">
            <v>0</v>
          </cell>
          <cell r="BC833">
            <v>1327.4299999999998</v>
          </cell>
          <cell r="BD833">
            <v>1327.4300000000003</v>
          </cell>
          <cell r="BE833">
            <v>2654.87</v>
          </cell>
          <cell r="BF833">
            <v>0</v>
          </cell>
          <cell r="BG833">
            <v>0</v>
          </cell>
          <cell r="BH833">
            <v>0</v>
          </cell>
          <cell r="BI833">
            <v>1327.4300000000003</v>
          </cell>
          <cell r="BJ833">
            <v>2654.8599999999988</v>
          </cell>
          <cell r="BK833">
            <v>0</v>
          </cell>
        </row>
        <row r="834">
          <cell r="L834" t="str">
            <v>8111451.822101</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1430</v>
          </cell>
          <cell r="AB834">
            <v>2770</v>
          </cell>
          <cell r="AC834">
            <v>4249.5</v>
          </cell>
          <cell r="AD834">
            <v>5325.5</v>
          </cell>
          <cell r="AE834">
            <v>6670.5</v>
          </cell>
          <cell r="AF834">
            <v>6670.5</v>
          </cell>
          <cell r="AG834">
            <v>6670.5</v>
          </cell>
          <cell r="AH834">
            <v>6670.5</v>
          </cell>
          <cell r="AI834">
            <v>6670.5</v>
          </cell>
          <cell r="AJ834">
            <v>6670.5</v>
          </cell>
          <cell r="AK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1430</v>
          </cell>
          <cell r="BB834">
            <v>1340</v>
          </cell>
          <cell r="BC834">
            <v>1479.5</v>
          </cell>
          <cell r="BD834">
            <v>1076</v>
          </cell>
          <cell r="BE834">
            <v>1345</v>
          </cell>
          <cell r="BF834">
            <v>0</v>
          </cell>
          <cell r="BG834">
            <v>0</v>
          </cell>
          <cell r="BH834">
            <v>0</v>
          </cell>
          <cell r="BI834">
            <v>0</v>
          </cell>
          <cell r="BJ834">
            <v>0</v>
          </cell>
          <cell r="BK834">
            <v>0</v>
          </cell>
        </row>
        <row r="835">
          <cell r="L835" t="str">
            <v>8111451.822602</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row>
        <row r="836">
          <cell r="L836" t="str">
            <v>8111451.805301</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row>
        <row r="837">
          <cell r="L837" t="str">
            <v>8111451.814601</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row>
        <row r="838">
          <cell r="L838" t="str">
            <v>8111451.801101.WAGE</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cell r="AJ838">
            <v>660</v>
          </cell>
          <cell r="AK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660</v>
          </cell>
          <cell r="BK838">
            <v>0</v>
          </cell>
        </row>
        <row r="839">
          <cell r="L839" t="str">
            <v>8111451.803906</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1880</v>
          </cell>
          <cell r="AE839">
            <v>1880</v>
          </cell>
          <cell r="AF839">
            <v>1880</v>
          </cell>
          <cell r="AG839">
            <v>1880</v>
          </cell>
          <cell r="AH839">
            <v>1880</v>
          </cell>
          <cell r="AI839">
            <v>1880</v>
          </cell>
          <cell r="AJ839">
            <v>2819</v>
          </cell>
          <cell r="AK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1880</v>
          </cell>
          <cell r="BE839">
            <v>0</v>
          </cell>
          <cell r="BF839">
            <v>0</v>
          </cell>
          <cell r="BG839">
            <v>0</v>
          </cell>
          <cell r="BH839">
            <v>0</v>
          </cell>
          <cell r="BI839">
            <v>0</v>
          </cell>
          <cell r="BJ839">
            <v>939</v>
          </cell>
          <cell r="BK839">
            <v>0</v>
          </cell>
        </row>
        <row r="840">
          <cell r="L840" t="str">
            <v>8111451.822603</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row>
        <row r="841">
          <cell r="L841" t="str">
            <v>8111451.804301</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row>
        <row r="842">
          <cell r="L842" t="str">
            <v>8111511.801101.BASIC</v>
          </cell>
          <cell r="M842">
            <v>4227921.5999999996</v>
          </cell>
          <cell r="N842">
            <v>10743534.6</v>
          </cell>
          <cell r="O842">
            <v>15969721.029999999</v>
          </cell>
          <cell r="P842">
            <v>23290033.629999999</v>
          </cell>
          <cell r="Q842">
            <v>29024310.09</v>
          </cell>
          <cell r="R842">
            <v>38471193.170000002</v>
          </cell>
          <cell r="S842">
            <v>42024253.670000002</v>
          </cell>
          <cell r="T842">
            <v>48675527.670000002</v>
          </cell>
          <cell r="U842">
            <v>55102616.670000002</v>
          </cell>
          <cell r="V842">
            <v>61579221.969999999</v>
          </cell>
          <cell r="W842">
            <v>68409730.019999996</v>
          </cell>
          <cell r="X842">
            <v>75683491.939999998</v>
          </cell>
          <cell r="Y842">
            <v>7770123.1500000004</v>
          </cell>
          <cell r="Z842">
            <v>15437671.15</v>
          </cell>
          <cell r="AA842">
            <v>24086874.719999999</v>
          </cell>
          <cell r="AB842">
            <v>32009383.25</v>
          </cell>
          <cell r="AC842">
            <v>39662328.979999997</v>
          </cell>
          <cell r="AD842">
            <v>48366720.5</v>
          </cell>
          <cell r="AE842">
            <v>58692370.539999999</v>
          </cell>
          <cell r="AF842">
            <v>66936201.539999999</v>
          </cell>
          <cell r="AG842">
            <v>76382343.439999998</v>
          </cell>
          <cell r="AH842">
            <v>82007628.719999999</v>
          </cell>
          <cell r="AI842">
            <v>85076739.25</v>
          </cell>
          <cell r="AJ842">
            <v>76913053.890000001</v>
          </cell>
          <cell r="AK842">
            <v>9964269</v>
          </cell>
          <cell r="AM842">
            <v>4227921.5999999996</v>
          </cell>
          <cell r="AN842">
            <v>6515613</v>
          </cell>
          <cell r="AO842">
            <v>5226186.43</v>
          </cell>
          <cell r="AP842">
            <v>7320312.5999999996</v>
          </cell>
          <cell r="AQ842">
            <v>5734276.4600000009</v>
          </cell>
          <cell r="AR842">
            <v>9446883.0800000019</v>
          </cell>
          <cell r="AS842">
            <v>3553060.5</v>
          </cell>
          <cell r="AT842">
            <v>6651274</v>
          </cell>
          <cell r="AU842">
            <v>6427089</v>
          </cell>
          <cell r="AV842">
            <v>6476605.299999997</v>
          </cell>
          <cell r="AW842">
            <v>6830508.049999997</v>
          </cell>
          <cell r="AX842">
            <v>7273761.9200000018</v>
          </cell>
          <cell r="AY842">
            <v>7770123.1500000004</v>
          </cell>
          <cell r="AZ842">
            <v>7667548</v>
          </cell>
          <cell r="BA842">
            <v>8649203.5699999984</v>
          </cell>
          <cell r="BB842">
            <v>7922508.5300000012</v>
          </cell>
          <cell r="BC842">
            <v>7652945.7299999967</v>
          </cell>
          <cell r="BD842">
            <v>8704391.5200000033</v>
          </cell>
          <cell r="BE842">
            <v>10325650.039999999</v>
          </cell>
          <cell r="BF842">
            <v>8243831</v>
          </cell>
          <cell r="BG842">
            <v>9446141.8999999985</v>
          </cell>
          <cell r="BH842">
            <v>5625285.2800000012</v>
          </cell>
          <cell r="BI842">
            <v>3069110.5300000012</v>
          </cell>
          <cell r="BJ842">
            <v>-8163685.3599999994</v>
          </cell>
          <cell r="BK842">
            <v>9964269</v>
          </cell>
        </row>
        <row r="843">
          <cell r="L843" t="str">
            <v>8111511.801101.BP</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L844" t="str">
            <v>8111511.801101.DA</v>
          </cell>
          <cell r="M844">
            <v>3550</v>
          </cell>
          <cell r="N844">
            <v>18600</v>
          </cell>
          <cell r="O844">
            <v>25700</v>
          </cell>
          <cell r="P844">
            <v>25700</v>
          </cell>
          <cell r="Q844">
            <v>25700</v>
          </cell>
          <cell r="R844">
            <v>25700</v>
          </cell>
          <cell r="S844">
            <v>25700</v>
          </cell>
          <cell r="T844">
            <v>25700</v>
          </cell>
          <cell r="U844">
            <v>25700</v>
          </cell>
          <cell r="V844">
            <v>25700</v>
          </cell>
          <cell r="W844">
            <v>25700</v>
          </cell>
          <cell r="X844">
            <v>25700</v>
          </cell>
          <cell r="Y844">
            <v>0</v>
          </cell>
          <cell r="Z844">
            <v>0</v>
          </cell>
          <cell r="AA844">
            <v>0</v>
          </cell>
          <cell r="AB844">
            <v>0</v>
          </cell>
          <cell r="AC844">
            <v>0</v>
          </cell>
          <cell r="AD844">
            <v>0</v>
          </cell>
          <cell r="AE844">
            <v>0</v>
          </cell>
          <cell r="AF844">
            <v>0</v>
          </cell>
          <cell r="AG844">
            <v>0</v>
          </cell>
          <cell r="AH844">
            <v>0</v>
          </cell>
          <cell r="AI844">
            <v>391620</v>
          </cell>
          <cell r="AJ844">
            <v>783240</v>
          </cell>
          <cell r="AK844">
            <v>391620</v>
          </cell>
          <cell r="AM844">
            <v>3550</v>
          </cell>
          <cell r="AN844">
            <v>15050</v>
          </cell>
          <cell r="AO844">
            <v>7100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391620</v>
          </cell>
          <cell r="BJ844">
            <v>391620</v>
          </cell>
          <cell r="BK844">
            <v>391620</v>
          </cell>
        </row>
        <row r="845">
          <cell r="L845" t="str">
            <v>8111511.801101.DASE</v>
          </cell>
          <cell r="M845">
            <v>146022</v>
          </cell>
          <cell r="N845">
            <v>292044</v>
          </cell>
          <cell r="O845">
            <v>438066</v>
          </cell>
          <cell r="P845">
            <v>584088</v>
          </cell>
          <cell r="Q845">
            <v>730110</v>
          </cell>
          <cell r="R845">
            <v>847517</v>
          </cell>
          <cell r="S845">
            <v>964924</v>
          </cell>
          <cell r="T845">
            <v>1082331</v>
          </cell>
          <cell r="U845">
            <v>1693867</v>
          </cell>
          <cell r="V845">
            <v>1693867</v>
          </cell>
          <cell r="W845">
            <v>1693867</v>
          </cell>
          <cell r="X845">
            <v>1701567</v>
          </cell>
          <cell r="Y845">
            <v>192127</v>
          </cell>
          <cell r="Z845">
            <v>384254</v>
          </cell>
          <cell r="AA845">
            <v>576381</v>
          </cell>
          <cell r="AB845">
            <v>768508</v>
          </cell>
          <cell r="AC845">
            <v>960635</v>
          </cell>
          <cell r="AD845">
            <v>1164396</v>
          </cell>
          <cell r="AE845">
            <v>1368157</v>
          </cell>
          <cell r="AF845">
            <v>1571918</v>
          </cell>
          <cell r="AG845">
            <v>384567</v>
          </cell>
          <cell r="AH845">
            <v>1992966</v>
          </cell>
          <cell r="AI845">
            <v>1992966</v>
          </cell>
          <cell r="AJ845">
            <v>1992966</v>
          </cell>
          <cell r="AK845">
            <v>0</v>
          </cell>
          <cell r="AM845">
            <v>146022</v>
          </cell>
          <cell r="AN845">
            <v>146022</v>
          </cell>
          <cell r="AO845">
            <v>146022</v>
          </cell>
          <cell r="AP845">
            <v>146022</v>
          </cell>
          <cell r="AQ845">
            <v>146022</v>
          </cell>
          <cell r="AR845">
            <v>117407</v>
          </cell>
          <cell r="AS845">
            <v>117407</v>
          </cell>
          <cell r="AT845">
            <v>117407</v>
          </cell>
          <cell r="AU845">
            <v>611536</v>
          </cell>
          <cell r="AV845">
            <v>0</v>
          </cell>
          <cell r="AW845">
            <v>0</v>
          </cell>
          <cell r="AX845">
            <v>7700</v>
          </cell>
          <cell r="AY845">
            <v>192127</v>
          </cell>
          <cell r="AZ845">
            <v>192127</v>
          </cell>
          <cell r="BA845">
            <v>192127</v>
          </cell>
          <cell r="BB845">
            <v>192127</v>
          </cell>
          <cell r="BC845">
            <v>192127</v>
          </cell>
          <cell r="BD845">
            <v>203761</v>
          </cell>
          <cell r="BE845">
            <v>203761</v>
          </cell>
          <cell r="BF845">
            <v>203761</v>
          </cell>
          <cell r="BG845">
            <v>-1187351</v>
          </cell>
          <cell r="BH845">
            <v>1608399</v>
          </cell>
          <cell r="BI845">
            <v>0</v>
          </cell>
          <cell r="BJ845">
            <v>0</v>
          </cell>
          <cell r="BK845">
            <v>0</v>
          </cell>
        </row>
        <row r="846">
          <cell r="L846" t="str">
            <v>8111511.801101.HOUSE</v>
          </cell>
          <cell r="M846">
            <v>1250</v>
          </cell>
          <cell r="N846">
            <v>5000</v>
          </cell>
          <cell r="O846">
            <v>7500</v>
          </cell>
          <cell r="P846">
            <v>7500</v>
          </cell>
          <cell r="Q846">
            <v>7500</v>
          </cell>
          <cell r="R846">
            <v>7500</v>
          </cell>
          <cell r="S846">
            <v>7500</v>
          </cell>
          <cell r="T846">
            <v>7500</v>
          </cell>
          <cell r="U846">
            <v>7500</v>
          </cell>
          <cell r="V846">
            <v>7500</v>
          </cell>
          <cell r="W846">
            <v>7500</v>
          </cell>
          <cell r="X846">
            <v>7500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M846">
            <v>1250</v>
          </cell>
          <cell r="AN846">
            <v>3750</v>
          </cell>
          <cell r="AO846">
            <v>2500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0</v>
          </cell>
          <cell r="BK846">
            <v>0</v>
          </cell>
        </row>
        <row r="847">
          <cell r="L847" t="str">
            <v>8111511.801101.LAUN</v>
          </cell>
          <cell r="M847">
            <v>100</v>
          </cell>
          <cell r="N847">
            <v>400</v>
          </cell>
          <cell r="O847">
            <v>600</v>
          </cell>
          <cell r="P847">
            <v>600</v>
          </cell>
          <cell r="Q847">
            <v>600</v>
          </cell>
          <cell r="R847">
            <v>600</v>
          </cell>
          <cell r="S847">
            <v>600</v>
          </cell>
          <cell r="T847">
            <v>600</v>
          </cell>
          <cell r="U847">
            <v>600</v>
          </cell>
          <cell r="V847">
            <v>600</v>
          </cell>
          <cell r="W847">
            <v>600</v>
          </cell>
          <cell r="X847">
            <v>600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M847">
            <v>100</v>
          </cell>
          <cell r="AN847">
            <v>300</v>
          </cell>
          <cell r="AO847">
            <v>200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0</v>
          </cell>
          <cell r="BK847">
            <v>0</v>
          </cell>
        </row>
        <row r="848">
          <cell r="L848" t="str">
            <v>8111511.801101.LEAV</v>
          </cell>
          <cell r="M848">
            <v>70521</v>
          </cell>
          <cell r="N848">
            <v>141042</v>
          </cell>
          <cell r="O848">
            <v>211563</v>
          </cell>
          <cell r="P848">
            <v>282084</v>
          </cell>
          <cell r="Q848">
            <v>352605</v>
          </cell>
          <cell r="R848">
            <v>403637</v>
          </cell>
          <cell r="S848">
            <v>474158</v>
          </cell>
          <cell r="T848">
            <v>544679</v>
          </cell>
          <cell r="U848">
            <v>615200</v>
          </cell>
          <cell r="V848">
            <v>685721</v>
          </cell>
          <cell r="W848">
            <v>756242</v>
          </cell>
          <cell r="X848">
            <v>1472310</v>
          </cell>
          <cell r="Y848">
            <v>162253</v>
          </cell>
          <cell r="Z848">
            <v>324506</v>
          </cell>
          <cell r="AA848">
            <v>486759</v>
          </cell>
          <cell r="AB848">
            <v>649012</v>
          </cell>
          <cell r="AC848">
            <v>811265</v>
          </cell>
          <cell r="AD848">
            <v>973518</v>
          </cell>
          <cell r="AE848">
            <v>1135771</v>
          </cell>
          <cell r="AF848">
            <v>1298024</v>
          </cell>
          <cell r="AG848">
            <v>1460277</v>
          </cell>
          <cell r="AH848">
            <v>1622530</v>
          </cell>
          <cell r="AI848">
            <v>1784783</v>
          </cell>
          <cell r="AJ848">
            <v>2990738</v>
          </cell>
          <cell r="AK848">
            <v>0</v>
          </cell>
          <cell r="AM848">
            <v>70521</v>
          </cell>
          <cell r="AN848">
            <v>70521</v>
          </cell>
          <cell r="AO848">
            <v>70521</v>
          </cell>
          <cell r="AP848">
            <v>70521</v>
          </cell>
          <cell r="AQ848">
            <v>70521</v>
          </cell>
          <cell r="AR848">
            <v>51032</v>
          </cell>
          <cell r="AS848">
            <v>70521</v>
          </cell>
          <cell r="AT848">
            <v>70521</v>
          </cell>
          <cell r="AU848">
            <v>70521</v>
          </cell>
          <cell r="AV848">
            <v>70521</v>
          </cell>
          <cell r="AW848">
            <v>70521</v>
          </cell>
          <cell r="AX848">
            <v>716068</v>
          </cell>
          <cell r="AY848">
            <v>162253</v>
          </cell>
          <cell r="AZ848">
            <v>162253</v>
          </cell>
          <cell r="BA848">
            <v>162253</v>
          </cell>
          <cell r="BB848">
            <v>162253</v>
          </cell>
          <cell r="BC848">
            <v>162253</v>
          </cell>
          <cell r="BD848">
            <v>162253</v>
          </cell>
          <cell r="BE848">
            <v>162253</v>
          </cell>
          <cell r="BF848">
            <v>162253</v>
          </cell>
          <cell r="BG848">
            <v>162253</v>
          </cell>
          <cell r="BH848">
            <v>162253</v>
          </cell>
          <cell r="BI848">
            <v>162253</v>
          </cell>
          <cell r="BJ848">
            <v>1205955</v>
          </cell>
          <cell r="BK848">
            <v>0</v>
          </cell>
        </row>
        <row r="849">
          <cell r="L849" t="str">
            <v>8111511.801101.OT</v>
          </cell>
          <cell r="M849">
            <v>6421</v>
          </cell>
          <cell r="N849">
            <v>24513</v>
          </cell>
          <cell r="O849">
            <v>43977</v>
          </cell>
          <cell r="P849">
            <v>61207</v>
          </cell>
          <cell r="Q849">
            <v>87489</v>
          </cell>
          <cell r="R849">
            <v>116357</v>
          </cell>
          <cell r="S849">
            <v>167454</v>
          </cell>
          <cell r="T849">
            <v>174843</v>
          </cell>
          <cell r="U849">
            <v>242417</v>
          </cell>
          <cell r="V849">
            <v>264063</v>
          </cell>
          <cell r="W849">
            <v>279459</v>
          </cell>
          <cell r="X849">
            <v>290820</v>
          </cell>
          <cell r="Y849">
            <v>8100</v>
          </cell>
          <cell r="Z849">
            <v>17684</v>
          </cell>
          <cell r="AA849">
            <v>21132</v>
          </cell>
          <cell r="AB849">
            <v>42627</v>
          </cell>
          <cell r="AC849">
            <v>55899</v>
          </cell>
          <cell r="AD849">
            <v>65723</v>
          </cell>
          <cell r="AE849">
            <v>26157</v>
          </cell>
          <cell r="AF849">
            <v>26157</v>
          </cell>
          <cell r="AG849">
            <v>39739</v>
          </cell>
          <cell r="AH849">
            <v>52443</v>
          </cell>
          <cell r="AI849">
            <v>67055</v>
          </cell>
          <cell r="AJ849">
            <v>70453</v>
          </cell>
          <cell r="AK849">
            <v>0</v>
          </cell>
          <cell r="AM849">
            <v>6421</v>
          </cell>
          <cell r="AN849">
            <v>18092</v>
          </cell>
          <cell r="AO849">
            <v>19464</v>
          </cell>
          <cell r="AP849">
            <v>17230</v>
          </cell>
          <cell r="AQ849">
            <v>26282</v>
          </cell>
          <cell r="AR849">
            <v>28868</v>
          </cell>
          <cell r="AS849">
            <v>51097</v>
          </cell>
          <cell r="AT849">
            <v>7389</v>
          </cell>
          <cell r="AU849">
            <v>67574</v>
          </cell>
          <cell r="AV849">
            <v>21646</v>
          </cell>
          <cell r="AW849">
            <v>15396</v>
          </cell>
          <cell r="AX849">
            <v>11361</v>
          </cell>
          <cell r="AY849">
            <v>8100</v>
          </cell>
          <cell r="AZ849">
            <v>9584</v>
          </cell>
          <cell r="BA849">
            <v>3448</v>
          </cell>
          <cell r="BB849">
            <v>21495</v>
          </cell>
          <cell r="BC849">
            <v>13272</v>
          </cell>
          <cell r="BD849">
            <v>9824</v>
          </cell>
          <cell r="BE849">
            <v>-39566</v>
          </cell>
          <cell r="BF849">
            <v>0</v>
          </cell>
          <cell r="BG849">
            <v>13582</v>
          </cell>
          <cell r="BH849">
            <v>12704</v>
          </cell>
          <cell r="BI849">
            <v>14612</v>
          </cell>
          <cell r="BJ849">
            <v>3398</v>
          </cell>
          <cell r="BK849">
            <v>0</v>
          </cell>
        </row>
        <row r="850">
          <cell r="L850" t="str">
            <v>8111511.801101.OTH</v>
          </cell>
          <cell r="M850">
            <v>454</v>
          </cell>
          <cell r="N850">
            <v>1816</v>
          </cell>
          <cell r="O850">
            <v>2724</v>
          </cell>
          <cell r="P850">
            <v>2724</v>
          </cell>
          <cell r="Q850">
            <v>2724</v>
          </cell>
          <cell r="R850">
            <v>2724</v>
          </cell>
          <cell r="S850">
            <v>2724</v>
          </cell>
          <cell r="T850">
            <v>2724</v>
          </cell>
          <cell r="U850">
            <v>2724</v>
          </cell>
          <cell r="V850">
            <v>2724</v>
          </cell>
          <cell r="W850">
            <v>2724</v>
          </cell>
          <cell r="X850">
            <v>2724</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M850">
            <v>454</v>
          </cell>
          <cell r="AN850">
            <v>1362</v>
          </cell>
          <cell r="AO850">
            <v>908</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0</v>
          </cell>
          <cell r="BK850">
            <v>0</v>
          </cell>
        </row>
        <row r="851">
          <cell r="L851" t="str">
            <v>8111511.801101.PF</v>
          </cell>
          <cell r="M851">
            <v>2685</v>
          </cell>
          <cell r="N851">
            <v>12010</v>
          </cell>
          <cell r="O851">
            <v>18015</v>
          </cell>
          <cell r="P851">
            <v>18015</v>
          </cell>
          <cell r="Q851">
            <v>18015</v>
          </cell>
          <cell r="R851">
            <v>18015</v>
          </cell>
          <cell r="S851">
            <v>18015</v>
          </cell>
          <cell r="T851">
            <v>50218</v>
          </cell>
          <cell r="U851">
            <v>82421</v>
          </cell>
          <cell r="V851">
            <v>114624</v>
          </cell>
          <cell r="W851">
            <v>148367</v>
          </cell>
          <cell r="X851">
            <v>184189</v>
          </cell>
          <cell r="Y851">
            <v>32973</v>
          </cell>
          <cell r="Z851">
            <v>74323</v>
          </cell>
          <cell r="AA851">
            <v>113754</v>
          </cell>
          <cell r="AB851">
            <v>147299</v>
          </cell>
          <cell r="AC851">
            <v>180082</v>
          </cell>
          <cell r="AD851">
            <v>212865</v>
          </cell>
          <cell r="AE851">
            <v>242788</v>
          </cell>
          <cell r="AF851">
            <v>278230</v>
          </cell>
          <cell r="AG851">
            <v>329971</v>
          </cell>
          <cell r="AH851">
            <v>368429</v>
          </cell>
          <cell r="AI851">
            <v>488020</v>
          </cell>
          <cell r="AJ851">
            <v>609735</v>
          </cell>
          <cell r="AK851">
            <v>125597</v>
          </cell>
          <cell r="AM851">
            <v>2685</v>
          </cell>
          <cell r="AN851">
            <v>9325</v>
          </cell>
          <cell r="AO851">
            <v>6005</v>
          </cell>
          <cell r="AP851">
            <v>0</v>
          </cell>
          <cell r="AQ851">
            <v>0</v>
          </cell>
          <cell r="AR851">
            <v>0</v>
          </cell>
          <cell r="AS851">
            <v>0</v>
          </cell>
          <cell r="AT851">
            <v>32203</v>
          </cell>
          <cell r="AU851">
            <v>32203</v>
          </cell>
          <cell r="AV851">
            <v>32203</v>
          </cell>
          <cell r="AW851">
            <v>33743</v>
          </cell>
          <cell r="AX851">
            <v>35822</v>
          </cell>
          <cell r="AY851">
            <v>32973</v>
          </cell>
          <cell r="AZ851">
            <v>41350</v>
          </cell>
          <cell r="BA851">
            <v>39431</v>
          </cell>
          <cell r="BB851">
            <v>33545</v>
          </cell>
          <cell r="BC851">
            <v>32783</v>
          </cell>
          <cell r="BD851">
            <v>32783</v>
          </cell>
          <cell r="BE851">
            <v>29923</v>
          </cell>
          <cell r="BF851">
            <v>35442</v>
          </cell>
          <cell r="BG851">
            <v>51741</v>
          </cell>
          <cell r="BH851">
            <v>38458</v>
          </cell>
          <cell r="BI851">
            <v>119591</v>
          </cell>
          <cell r="BJ851">
            <v>121715</v>
          </cell>
          <cell r="BK851">
            <v>125597</v>
          </cell>
        </row>
        <row r="852">
          <cell r="L852" t="str">
            <v>8111511.801101.TEA</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0</v>
          </cell>
          <cell r="BK852">
            <v>0</v>
          </cell>
        </row>
        <row r="853">
          <cell r="L853" t="str">
            <v>8111511.801101.WAGE</v>
          </cell>
          <cell r="M853">
            <v>0</v>
          </cell>
          <cell r="N853">
            <v>0</v>
          </cell>
          <cell r="O853">
            <v>0</v>
          </cell>
          <cell r="P853">
            <v>385</v>
          </cell>
          <cell r="Q853">
            <v>385</v>
          </cell>
          <cell r="R853">
            <v>385</v>
          </cell>
          <cell r="S853">
            <v>385</v>
          </cell>
          <cell r="T853">
            <v>385</v>
          </cell>
          <cell r="U853">
            <v>385</v>
          </cell>
          <cell r="V853">
            <v>385</v>
          </cell>
          <cell r="W853">
            <v>385</v>
          </cell>
          <cell r="X853">
            <v>385</v>
          </cell>
          <cell r="Y853">
            <v>0</v>
          </cell>
          <cell r="Z853">
            <v>0</v>
          </cell>
          <cell r="AA853">
            <v>0</v>
          </cell>
          <cell r="AB853">
            <v>0</v>
          </cell>
          <cell r="AC853">
            <v>770</v>
          </cell>
          <cell r="AD853">
            <v>770</v>
          </cell>
          <cell r="AE853">
            <v>770</v>
          </cell>
          <cell r="AF853">
            <v>770</v>
          </cell>
          <cell r="AG853">
            <v>-9980</v>
          </cell>
          <cell r="AH853">
            <v>-9980</v>
          </cell>
          <cell r="AI853">
            <v>-9980</v>
          </cell>
          <cell r="AJ853">
            <v>-9980</v>
          </cell>
          <cell r="AK853">
            <v>0</v>
          </cell>
          <cell r="AM853">
            <v>0</v>
          </cell>
          <cell r="AN853">
            <v>0</v>
          </cell>
          <cell r="AO853">
            <v>0</v>
          </cell>
          <cell r="AP853">
            <v>385</v>
          </cell>
          <cell r="AQ853">
            <v>0</v>
          </cell>
          <cell r="AR853">
            <v>0</v>
          </cell>
          <cell r="AS853">
            <v>0</v>
          </cell>
          <cell r="AT853">
            <v>0</v>
          </cell>
          <cell r="AU853">
            <v>0</v>
          </cell>
          <cell r="AV853">
            <v>0</v>
          </cell>
          <cell r="AW853">
            <v>0</v>
          </cell>
          <cell r="AX853">
            <v>0</v>
          </cell>
          <cell r="AY853">
            <v>0</v>
          </cell>
          <cell r="AZ853">
            <v>0</v>
          </cell>
          <cell r="BA853">
            <v>0</v>
          </cell>
          <cell r="BB853">
            <v>0</v>
          </cell>
          <cell r="BC853">
            <v>770</v>
          </cell>
          <cell r="BD853">
            <v>0</v>
          </cell>
          <cell r="BE853">
            <v>0</v>
          </cell>
          <cell r="BF853">
            <v>0</v>
          </cell>
          <cell r="BG853">
            <v>-10750</v>
          </cell>
          <cell r="BH853">
            <v>0</v>
          </cell>
          <cell r="BI853">
            <v>0</v>
          </cell>
          <cell r="BJ853">
            <v>0</v>
          </cell>
          <cell r="BK853">
            <v>0</v>
          </cell>
        </row>
        <row r="854">
          <cell r="L854" t="str">
            <v>8111511.801101.SHIFT</v>
          </cell>
          <cell r="M854">
            <v>0</v>
          </cell>
          <cell r="N854">
            <v>1260</v>
          </cell>
          <cell r="O854">
            <v>2600</v>
          </cell>
          <cell r="P854">
            <v>4080</v>
          </cell>
          <cell r="Q854">
            <v>5800</v>
          </cell>
          <cell r="R854">
            <v>7540</v>
          </cell>
          <cell r="S854">
            <v>13000</v>
          </cell>
          <cell r="T854">
            <v>13440</v>
          </cell>
          <cell r="U854">
            <v>16030</v>
          </cell>
          <cell r="V854">
            <v>17490</v>
          </cell>
          <cell r="W854">
            <v>18640</v>
          </cell>
          <cell r="X854">
            <v>20310</v>
          </cell>
          <cell r="Y854">
            <v>0</v>
          </cell>
          <cell r="Z854">
            <v>300</v>
          </cell>
          <cell r="AA854">
            <v>1220</v>
          </cell>
          <cell r="AB854">
            <v>3200</v>
          </cell>
          <cell r="AC854">
            <v>4310</v>
          </cell>
          <cell r="AD854">
            <v>5060</v>
          </cell>
          <cell r="AE854">
            <v>6870</v>
          </cell>
          <cell r="AF854">
            <v>7880</v>
          </cell>
          <cell r="AG854">
            <v>9360</v>
          </cell>
          <cell r="AH854">
            <v>11220</v>
          </cell>
          <cell r="AI854">
            <v>12630</v>
          </cell>
          <cell r="AJ854">
            <v>13470</v>
          </cell>
          <cell r="AK854">
            <v>0</v>
          </cell>
          <cell r="AM854">
            <v>0</v>
          </cell>
          <cell r="AN854">
            <v>1260</v>
          </cell>
          <cell r="AO854">
            <v>1340</v>
          </cell>
          <cell r="AP854">
            <v>1480</v>
          </cell>
          <cell r="AQ854">
            <v>1720</v>
          </cell>
          <cell r="AR854">
            <v>1740</v>
          </cell>
          <cell r="AS854">
            <v>5460</v>
          </cell>
          <cell r="AT854">
            <v>440</v>
          </cell>
          <cell r="AU854">
            <v>2590</v>
          </cell>
          <cell r="AV854">
            <v>1460</v>
          </cell>
          <cell r="AW854">
            <v>1150</v>
          </cell>
          <cell r="AX854">
            <v>1670</v>
          </cell>
          <cell r="AY854">
            <v>0</v>
          </cell>
          <cell r="AZ854">
            <v>300</v>
          </cell>
          <cell r="BA854">
            <v>920</v>
          </cell>
          <cell r="BB854">
            <v>1980</v>
          </cell>
          <cell r="BC854">
            <v>1110</v>
          </cell>
          <cell r="BD854">
            <v>750</v>
          </cell>
          <cell r="BE854">
            <v>1810</v>
          </cell>
          <cell r="BF854">
            <v>1010</v>
          </cell>
          <cell r="BG854">
            <v>1480</v>
          </cell>
          <cell r="BH854">
            <v>1860</v>
          </cell>
          <cell r="BI854">
            <v>1410</v>
          </cell>
          <cell r="BJ854">
            <v>840</v>
          </cell>
          <cell r="BK854">
            <v>0</v>
          </cell>
        </row>
        <row r="855">
          <cell r="L855" t="str">
            <v>8111511.801102.BASIC</v>
          </cell>
          <cell r="M855">
            <v>46787</v>
          </cell>
          <cell r="N855">
            <v>93574</v>
          </cell>
          <cell r="O855">
            <v>153561</v>
          </cell>
          <cell r="P855">
            <v>203148</v>
          </cell>
          <cell r="Q855">
            <v>253935</v>
          </cell>
          <cell r="R855">
            <v>298752</v>
          </cell>
          <cell r="S855">
            <v>348544</v>
          </cell>
          <cell r="T855">
            <v>402116</v>
          </cell>
          <cell r="U855">
            <v>458642</v>
          </cell>
          <cell r="V855">
            <v>509834</v>
          </cell>
          <cell r="W855">
            <v>561026</v>
          </cell>
          <cell r="X855">
            <v>612218</v>
          </cell>
          <cell r="Y855">
            <v>54898</v>
          </cell>
          <cell r="Z855">
            <v>109794</v>
          </cell>
          <cell r="AA855">
            <v>164691</v>
          </cell>
          <cell r="AB855">
            <v>238808</v>
          </cell>
          <cell r="AC855">
            <v>304890</v>
          </cell>
          <cell r="AD855">
            <v>370250</v>
          </cell>
          <cell r="AE855">
            <v>480959</v>
          </cell>
          <cell r="AF855">
            <v>562041</v>
          </cell>
          <cell r="AG855">
            <v>642221</v>
          </cell>
          <cell r="AH855">
            <v>722557</v>
          </cell>
          <cell r="AI855">
            <v>803639</v>
          </cell>
          <cell r="AJ855">
            <v>884535</v>
          </cell>
          <cell r="AK855">
            <v>90994</v>
          </cell>
          <cell r="AM855">
            <v>46787</v>
          </cell>
          <cell r="AN855">
            <v>46787</v>
          </cell>
          <cell r="AO855">
            <v>59987</v>
          </cell>
          <cell r="AP855">
            <v>49587</v>
          </cell>
          <cell r="AQ855">
            <v>50787</v>
          </cell>
          <cell r="AR855">
            <v>44817</v>
          </cell>
          <cell r="AS855">
            <v>49792</v>
          </cell>
          <cell r="AT855">
            <v>53572</v>
          </cell>
          <cell r="AU855">
            <v>56526</v>
          </cell>
          <cell r="AV855">
            <v>51192</v>
          </cell>
          <cell r="AW855">
            <v>51192</v>
          </cell>
          <cell r="AX855">
            <v>51192</v>
          </cell>
          <cell r="AY855">
            <v>54898</v>
          </cell>
          <cell r="AZ855">
            <v>54896</v>
          </cell>
          <cell r="BA855">
            <v>54897</v>
          </cell>
          <cell r="BB855">
            <v>74117</v>
          </cell>
          <cell r="BC855">
            <v>66082</v>
          </cell>
          <cell r="BD855">
            <v>65360</v>
          </cell>
          <cell r="BE855">
            <v>110709</v>
          </cell>
          <cell r="BF855">
            <v>81082</v>
          </cell>
          <cell r="BG855">
            <v>80180</v>
          </cell>
          <cell r="BH855">
            <v>80336</v>
          </cell>
          <cell r="BI855">
            <v>81082</v>
          </cell>
          <cell r="BJ855">
            <v>80896</v>
          </cell>
          <cell r="BK855">
            <v>90994</v>
          </cell>
        </row>
        <row r="856">
          <cell r="L856" t="str">
            <v>8111511.801102.DA</v>
          </cell>
          <cell r="M856">
            <v>7100</v>
          </cell>
          <cell r="N856">
            <v>14200</v>
          </cell>
          <cell r="O856">
            <v>21300</v>
          </cell>
          <cell r="P856">
            <v>28400</v>
          </cell>
          <cell r="Q856">
            <v>35500</v>
          </cell>
          <cell r="R856">
            <v>42600</v>
          </cell>
          <cell r="S856">
            <v>49700</v>
          </cell>
          <cell r="T856">
            <v>56800</v>
          </cell>
          <cell r="U856">
            <v>63900</v>
          </cell>
          <cell r="V856">
            <v>71000</v>
          </cell>
          <cell r="W856">
            <v>78100</v>
          </cell>
          <cell r="X856">
            <v>85200</v>
          </cell>
          <cell r="Y856">
            <v>7100</v>
          </cell>
          <cell r="Z856">
            <v>14200</v>
          </cell>
          <cell r="AA856">
            <v>21300</v>
          </cell>
          <cell r="AB856">
            <v>30057</v>
          </cell>
          <cell r="AC856">
            <v>40707</v>
          </cell>
          <cell r="AD856">
            <v>51357</v>
          </cell>
          <cell r="AE856">
            <v>62007</v>
          </cell>
          <cell r="AF856">
            <v>72657</v>
          </cell>
          <cell r="AG856">
            <v>83307</v>
          </cell>
          <cell r="AH856">
            <v>93957</v>
          </cell>
          <cell r="AI856">
            <v>104607</v>
          </cell>
          <cell r="AJ856">
            <v>115257</v>
          </cell>
          <cell r="AK856">
            <v>10650</v>
          </cell>
          <cell r="AM856">
            <v>7100</v>
          </cell>
          <cell r="AN856">
            <v>7100</v>
          </cell>
          <cell r="AO856">
            <v>7100</v>
          </cell>
          <cell r="AP856">
            <v>7100</v>
          </cell>
          <cell r="AQ856">
            <v>7100</v>
          </cell>
          <cell r="AR856">
            <v>7100</v>
          </cell>
          <cell r="AS856">
            <v>7100</v>
          </cell>
          <cell r="AT856">
            <v>7100</v>
          </cell>
          <cell r="AU856">
            <v>7100</v>
          </cell>
          <cell r="AV856">
            <v>7100</v>
          </cell>
          <cell r="AW856">
            <v>7100</v>
          </cell>
          <cell r="AX856">
            <v>7100</v>
          </cell>
          <cell r="AY856">
            <v>7100</v>
          </cell>
          <cell r="AZ856">
            <v>7100</v>
          </cell>
          <cell r="BA856">
            <v>7100</v>
          </cell>
          <cell r="BB856">
            <v>8757</v>
          </cell>
          <cell r="BC856">
            <v>10650</v>
          </cell>
          <cell r="BD856">
            <v>10650</v>
          </cell>
          <cell r="BE856">
            <v>10650</v>
          </cell>
          <cell r="BF856">
            <v>10650</v>
          </cell>
          <cell r="BG856">
            <v>10650</v>
          </cell>
          <cell r="BH856">
            <v>10650</v>
          </cell>
          <cell r="BI856">
            <v>10650</v>
          </cell>
          <cell r="BJ856">
            <v>10650</v>
          </cell>
          <cell r="BK856">
            <v>10650</v>
          </cell>
        </row>
        <row r="857">
          <cell r="L857" t="str">
            <v>8111511.801102.DASE</v>
          </cell>
          <cell r="M857">
            <v>5848</v>
          </cell>
          <cell r="N857">
            <v>11696</v>
          </cell>
          <cell r="O857">
            <v>17544</v>
          </cell>
          <cell r="P857">
            <v>23392</v>
          </cell>
          <cell r="Q857">
            <v>29240</v>
          </cell>
          <cell r="R857">
            <v>36091</v>
          </cell>
          <cell r="S857">
            <v>42942</v>
          </cell>
          <cell r="T857">
            <v>51193</v>
          </cell>
          <cell r="U857">
            <v>51192</v>
          </cell>
          <cell r="V857">
            <v>51192</v>
          </cell>
          <cell r="W857">
            <v>51192</v>
          </cell>
          <cell r="X857">
            <v>51192</v>
          </cell>
          <cell r="Y857">
            <v>7039</v>
          </cell>
          <cell r="Z857">
            <v>14078</v>
          </cell>
          <cell r="AA857">
            <v>21117</v>
          </cell>
          <cell r="AB857">
            <v>28156</v>
          </cell>
          <cell r="AC857">
            <v>35195</v>
          </cell>
          <cell r="AD857">
            <v>45491</v>
          </cell>
          <cell r="AE857">
            <v>55787</v>
          </cell>
          <cell r="AF857">
            <v>66083</v>
          </cell>
          <cell r="AG857">
            <v>64990</v>
          </cell>
          <cell r="AH857">
            <v>64990</v>
          </cell>
          <cell r="AI857">
            <v>64990</v>
          </cell>
          <cell r="AJ857">
            <v>64990</v>
          </cell>
          <cell r="AK857">
            <v>8444</v>
          </cell>
          <cell r="AM857">
            <v>5848</v>
          </cell>
          <cell r="AN857">
            <v>5848</v>
          </cell>
          <cell r="AO857">
            <v>5848</v>
          </cell>
          <cell r="AP857">
            <v>5848</v>
          </cell>
          <cell r="AQ857">
            <v>5848</v>
          </cell>
          <cell r="AR857">
            <v>6851</v>
          </cell>
          <cell r="AS857">
            <v>6851</v>
          </cell>
          <cell r="AT857">
            <v>8251</v>
          </cell>
          <cell r="AU857">
            <v>-1</v>
          </cell>
          <cell r="AV857">
            <v>0</v>
          </cell>
          <cell r="AW857">
            <v>0</v>
          </cell>
          <cell r="AX857">
            <v>0</v>
          </cell>
          <cell r="AY857">
            <v>7039</v>
          </cell>
          <cell r="AZ857">
            <v>7039</v>
          </cell>
          <cell r="BA857">
            <v>7039</v>
          </cell>
          <cell r="BB857">
            <v>7039</v>
          </cell>
          <cell r="BC857">
            <v>7039</v>
          </cell>
          <cell r="BD857">
            <v>10296</v>
          </cell>
          <cell r="BE857">
            <v>10296</v>
          </cell>
          <cell r="BF857">
            <v>10296</v>
          </cell>
          <cell r="BG857">
            <v>-1093</v>
          </cell>
          <cell r="BH857">
            <v>0</v>
          </cell>
          <cell r="BI857">
            <v>0</v>
          </cell>
          <cell r="BJ857">
            <v>0</v>
          </cell>
          <cell r="BK857">
            <v>8444</v>
          </cell>
        </row>
        <row r="858">
          <cell r="L858" t="str">
            <v>8111511.801102.HOUSE</v>
          </cell>
          <cell r="M858">
            <v>2090</v>
          </cell>
          <cell r="N858">
            <v>4180</v>
          </cell>
          <cell r="O858">
            <v>7230</v>
          </cell>
          <cell r="P858">
            <v>9640</v>
          </cell>
          <cell r="Q858">
            <v>12050</v>
          </cell>
          <cell r="R858">
            <v>14460</v>
          </cell>
          <cell r="S858">
            <v>16870</v>
          </cell>
          <cell r="T858">
            <v>20036</v>
          </cell>
          <cell r="U858">
            <v>22726</v>
          </cell>
          <cell r="V858">
            <v>25416</v>
          </cell>
          <cell r="W858">
            <v>28106</v>
          </cell>
          <cell r="X858">
            <v>30796</v>
          </cell>
          <cell r="Y858">
            <v>2690</v>
          </cell>
          <cell r="Z858">
            <v>5380</v>
          </cell>
          <cell r="AA858">
            <v>8070</v>
          </cell>
          <cell r="AB858">
            <v>11339</v>
          </cell>
          <cell r="AC858">
            <v>15269</v>
          </cell>
          <cell r="AD858">
            <v>19199</v>
          </cell>
          <cell r="AE858">
            <v>23129</v>
          </cell>
          <cell r="AF858">
            <v>27059</v>
          </cell>
          <cell r="AG858">
            <v>30989</v>
          </cell>
          <cell r="AH858">
            <v>34919</v>
          </cell>
          <cell r="AI858">
            <v>38849</v>
          </cell>
          <cell r="AJ858">
            <v>42779</v>
          </cell>
          <cell r="AK858">
            <v>3930</v>
          </cell>
          <cell r="AM858">
            <v>2090</v>
          </cell>
          <cell r="AN858">
            <v>2090</v>
          </cell>
          <cell r="AO858">
            <v>3050</v>
          </cell>
          <cell r="AP858">
            <v>2410</v>
          </cell>
          <cell r="AQ858">
            <v>2410</v>
          </cell>
          <cell r="AR858">
            <v>2410</v>
          </cell>
          <cell r="AS858">
            <v>2410</v>
          </cell>
          <cell r="AT858">
            <v>3166</v>
          </cell>
          <cell r="AU858">
            <v>2690</v>
          </cell>
          <cell r="AV858">
            <v>2690</v>
          </cell>
          <cell r="AW858">
            <v>2690</v>
          </cell>
          <cell r="AX858">
            <v>2690</v>
          </cell>
          <cell r="AY858">
            <v>2690</v>
          </cell>
          <cell r="AZ858">
            <v>2690</v>
          </cell>
          <cell r="BA858">
            <v>2690</v>
          </cell>
          <cell r="BB858">
            <v>3269</v>
          </cell>
          <cell r="BC858">
            <v>3930</v>
          </cell>
          <cell r="BD858">
            <v>3930</v>
          </cell>
          <cell r="BE858">
            <v>3930</v>
          </cell>
          <cell r="BF858">
            <v>3930</v>
          </cell>
          <cell r="BG858">
            <v>3930</v>
          </cell>
          <cell r="BH858">
            <v>3930</v>
          </cell>
          <cell r="BI858">
            <v>3930</v>
          </cell>
          <cell r="BJ858">
            <v>3930</v>
          </cell>
          <cell r="BK858">
            <v>3930</v>
          </cell>
        </row>
        <row r="859">
          <cell r="L859" t="str">
            <v>8111511.801102.LAUN</v>
          </cell>
          <cell r="M859">
            <v>185</v>
          </cell>
          <cell r="N859">
            <v>370</v>
          </cell>
          <cell r="O859">
            <v>4395</v>
          </cell>
          <cell r="P859">
            <v>5860</v>
          </cell>
          <cell r="Q859">
            <v>7325</v>
          </cell>
          <cell r="R859">
            <v>8790</v>
          </cell>
          <cell r="S859">
            <v>10255</v>
          </cell>
          <cell r="T859">
            <v>11720</v>
          </cell>
          <cell r="U859">
            <v>13185</v>
          </cell>
          <cell r="V859">
            <v>14650</v>
          </cell>
          <cell r="W859">
            <v>16115</v>
          </cell>
          <cell r="X859">
            <v>17580</v>
          </cell>
          <cell r="Y859">
            <v>1465</v>
          </cell>
          <cell r="Z859">
            <v>2930</v>
          </cell>
          <cell r="AA859">
            <v>4395</v>
          </cell>
          <cell r="AB859">
            <v>6199</v>
          </cell>
          <cell r="AC859">
            <v>8389</v>
          </cell>
          <cell r="AD859">
            <v>10579</v>
          </cell>
          <cell r="AE859">
            <v>12769</v>
          </cell>
          <cell r="AF859">
            <v>14959</v>
          </cell>
          <cell r="AG859">
            <v>17149</v>
          </cell>
          <cell r="AH859">
            <v>19339</v>
          </cell>
          <cell r="AI859">
            <v>21529</v>
          </cell>
          <cell r="AJ859">
            <v>23719</v>
          </cell>
          <cell r="AK859">
            <v>2190</v>
          </cell>
          <cell r="AM859">
            <v>185</v>
          </cell>
          <cell r="AN859">
            <v>185</v>
          </cell>
          <cell r="AO859">
            <v>4025</v>
          </cell>
          <cell r="AP859">
            <v>1465</v>
          </cell>
          <cell r="AQ859">
            <v>1465</v>
          </cell>
          <cell r="AR859">
            <v>1465</v>
          </cell>
          <cell r="AS859">
            <v>1465</v>
          </cell>
          <cell r="AT859">
            <v>1465</v>
          </cell>
          <cell r="AU859">
            <v>1465</v>
          </cell>
          <cell r="AV859">
            <v>1465</v>
          </cell>
          <cell r="AW859">
            <v>1465</v>
          </cell>
          <cell r="AX859">
            <v>1465</v>
          </cell>
          <cell r="AY859">
            <v>1465</v>
          </cell>
          <cell r="AZ859">
            <v>1465</v>
          </cell>
          <cell r="BA859">
            <v>1465</v>
          </cell>
          <cell r="BB859">
            <v>1804</v>
          </cell>
          <cell r="BC859">
            <v>2190</v>
          </cell>
          <cell r="BD859">
            <v>2190</v>
          </cell>
          <cell r="BE859">
            <v>2190</v>
          </cell>
          <cell r="BF859">
            <v>2190</v>
          </cell>
          <cell r="BG859">
            <v>2190</v>
          </cell>
          <cell r="BH859">
            <v>2190</v>
          </cell>
          <cell r="BI859">
            <v>2190</v>
          </cell>
          <cell r="BJ859">
            <v>2190</v>
          </cell>
          <cell r="BK859">
            <v>2190</v>
          </cell>
        </row>
        <row r="860">
          <cell r="L860" t="str">
            <v>8111511.801102.LEAV</v>
          </cell>
          <cell r="M860">
            <v>4110</v>
          </cell>
          <cell r="N860">
            <v>8220</v>
          </cell>
          <cell r="O860">
            <v>12330</v>
          </cell>
          <cell r="P860">
            <v>16440</v>
          </cell>
          <cell r="Q860">
            <v>20550</v>
          </cell>
          <cell r="R860">
            <v>24660</v>
          </cell>
          <cell r="S860">
            <v>28770</v>
          </cell>
          <cell r="T860">
            <v>32880</v>
          </cell>
          <cell r="U860">
            <v>36990</v>
          </cell>
          <cell r="V860">
            <v>41100</v>
          </cell>
          <cell r="W860">
            <v>45210</v>
          </cell>
          <cell r="X860">
            <v>52792</v>
          </cell>
          <cell r="Y860">
            <v>4839</v>
          </cell>
          <cell r="Z860">
            <v>9678</v>
          </cell>
          <cell r="AA860">
            <v>14517</v>
          </cell>
          <cell r="AB860">
            <v>19356</v>
          </cell>
          <cell r="AC860">
            <v>24195</v>
          </cell>
          <cell r="AD860">
            <v>29034</v>
          </cell>
          <cell r="AE860">
            <v>33873</v>
          </cell>
          <cell r="AF860">
            <v>38712</v>
          </cell>
          <cell r="AG860">
            <v>43551</v>
          </cell>
          <cell r="AH860">
            <v>48390</v>
          </cell>
          <cell r="AI860">
            <v>53229</v>
          </cell>
          <cell r="AJ860">
            <v>68718</v>
          </cell>
          <cell r="AK860">
            <v>7058.58</v>
          </cell>
          <cell r="AM860">
            <v>4110</v>
          </cell>
          <cell r="AN860">
            <v>4110</v>
          </cell>
          <cell r="AO860">
            <v>4110</v>
          </cell>
          <cell r="AP860">
            <v>4110</v>
          </cell>
          <cell r="AQ860">
            <v>4110</v>
          </cell>
          <cell r="AR860">
            <v>4110</v>
          </cell>
          <cell r="AS860">
            <v>4110</v>
          </cell>
          <cell r="AT860">
            <v>4110</v>
          </cell>
          <cell r="AU860">
            <v>4110</v>
          </cell>
          <cell r="AV860">
            <v>4110</v>
          </cell>
          <cell r="AW860">
            <v>4110</v>
          </cell>
          <cell r="AX860">
            <v>7582</v>
          </cell>
          <cell r="AY860">
            <v>4839</v>
          </cell>
          <cell r="AZ860">
            <v>4839</v>
          </cell>
          <cell r="BA860">
            <v>4839</v>
          </cell>
          <cell r="BB860">
            <v>4839</v>
          </cell>
          <cell r="BC860">
            <v>4839</v>
          </cell>
          <cell r="BD860">
            <v>4839</v>
          </cell>
          <cell r="BE860">
            <v>4839</v>
          </cell>
          <cell r="BF860">
            <v>4839</v>
          </cell>
          <cell r="BG860">
            <v>4839</v>
          </cell>
          <cell r="BH860">
            <v>4839</v>
          </cell>
          <cell r="BI860">
            <v>4839</v>
          </cell>
          <cell r="BJ860">
            <v>15489</v>
          </cell>
          <cell r="BK860">
            <v>7058.58</v>
          </cell>
        </row>
        <row r="861">
          <cell r="L861" t="str">
            <v>8111511.801102.OT</v>
          </cell>
          <cell r="M861">
            <v>14975</v>
          </cell>
          <cell r="N861">
            <v>19392</v>
          </cell>
          <cell r="O861">
            <v>28187</v>
          </cell>
          <cell r="P861">
            <v>45834</v>
          </cell>
          <cell r="Q861">
            <v>66761</v>
          </cell>
          <cell r="R861">
            <v>90665</v>
          </cell>
          <cell r="S861">
            <v>82984</v>
          </cell>
          <cell r="T861">
            <v>119538</v>
          </cell>
          <cell r="U861">
            <v>151633</v>
          </cell>
          <cell r="V861">
            <v>141697</v>
          </cell>
          <cell r="W861">
            <v>146537</v>
          </cell>
          <cell r="X861">
            <v>146354</v>
          </cell>
          <cell r="Y861">
            <v>3450</v>
          </cell>
          <cell r="Z861">
            <v>12617</v>
          </cell>
          <cell r="AA861">
            <v>26587</v>
          </cell>
          <cell r="AB861">
            <v>22290</v>
          </cell>
          <cell r="AC861">
            <v>25800</v>
          </cell>
          <cell r="AD861">
            <v>29310</v>
          </cell>
          <cell r="AE861">
            <v>26391</v>
          </cell>
          <cell r="AF861">
            <v>34493</v>
          </cell>
          <cell r="AG861">
            <v>39415</v>
          </cell>
          <cell r="AH861">
            <v>47594</v>
          </cell>
          <cell r="AI861">
            <v>36773</v>
          </cell>
          <cell r="AJ861">
            <v>36773</v>
          </cell>
          <cell r="AK861">
            <v>0</v>
          </cell>
          <cell r="AM861">
            <v>14975</v>
          </cell>
          <cell r="AN861">
            <v>4417</v>
          </cell>
          <cell r="AO861">
            <v>8795</v>
          </cell>
          <cell r="AP861">
            <v>17647</v>
          </cell>
          <cell r="AQ861">
            <v>20927</v>
          </cell>
          <cell r="AR861">
            <v>23904</v>
          </cell>
          <cell r="AS861">
            <v>-7681</v>
          </cell>
          <cell r="AT861">
            <v>36554</v>
          </cell>
          <cell r="AU861">
            <v>32095</v>
          </cell>
          <cell r="AV861">
            <v>-9936</v>
          </cell>
          <cell r="AW861">
            <v>4840</v>
          </cell>
          <cell r="AX861">
            <v>-183</v>
          </cell>
          <cell r="AY861">
            <v>3450</v>
          </cell>
          <cell r="AZ861">
            <v>9167</v>
          </cell>
          <cell r="BA861">
            <v>13970</v>
          </cell>
          <cell r="BB861">
            <v>-4297</v>
          </cell>
          <cell r="BC861">
            <v>3510</v>
          </cell>
          <cell r="BD861">
            <v>3510</v>
          </cell>
          <cell r="BE861">
            <v>-2919</v>
          </cell>
          <cell r="BF861">
            <v>8102</v>
          </cell>
          <cell r="BG861">
            <v>4922</v>
          </cell>
          <cell r="BH861">
            <v>8179</v>
          </cell>
          <cell r="BI861">
            <v>-10821</v>
          </cell>
          <cell r="BJ861">
            <v>0</v>
          </cell>
          <cell r="BK861">
            <v>0</v>
          </cell>
        </row>
        <row r="862">
          <cell r="L862" t="str">
            <v>8111511.801102.SHIFT</v>
          </cell>
          <cell r="M862">
            <v>2000</v>
          </cell>
          <cell r="N862">
            <v>2100</v>
          </cell>
          <cell r="O862">
            <v>2220</v>
          </cell>
          <cell r="P862">
            <v>4090</v>
          </cell>
          <cell r="Q862">
            <v>5260</v>
          </cell>
          <cell r="R862">
            <v>7960</v>
          </cell>
          <cell r="S862">
            <v>7650</v>
          </cell>
          <cell r="T862">
            <v>10600</v>
          </cell>
          <cell r="U862">
            <v>12340</v>
          </cell>
          <cell r="V862">
            <v>12050</v>
          </cell>
          <cell r="W862">
            <v>12130</v>
          </cell>
          <cell r="X862">
            <v>11430</v>
          </cell>
          <cell r="Y862">
            <v>0</v>
          </cell>
          <cell r="Z862">
            <v>400</v>
          </cell>
          <cell r="AA862">
            <v>1160</v>
          </cell>
          <cell r="AB862">
            <v>2540</v>
          </cell>
          <cell r="AC862">
            <v>3170</v>
          </cell>
          <cell r="AD862">
            <v>3710</v>
          </cell>
          <cell r="AE862">
            <v>5910</v>
          </cell>
          <cell r="AF862">
            <v>7360</v>
          </cell>
          <cell r="AG862">
            <v>8440</v>
          </cell>
          <cell r="AH862">
            <v>8250</v>
          </cell>
          <cell r="AI862">
            <v>8700</v>
          </cell>
          <cell r="AJ862">
            <v>11710</v>
          </cell>
          <cell r="AK862">
            <v>0</v>
          </cell>
          <cell r="AM862">
            <v>2000</v>
          </cell>
          <cell r="AN862">
            <v>100</v>
          </cell>
          <cell r="AO862">
            <v>120</v>
          </cell>
          <cell r="AP862">
            <v>1870</v>
          </cell>
          <cell r="AQ862">
            <v>1170</v>
          </cell>
          <cell r="AR862">
            <v>2700</v>
          </cell>
          <cell r="AS862">
            <v>-310</v>
          </cell>
          <cell r="AT862">
            <v>2950</v>
          </cell>
          <cell r="AU862">
            <v>1740</v>
          </cell>
          <cell r="AV862">
            <v>-290</v>
          </cell>
          <cell r="AW862">
            <v>80</v>
          </cell>
          <cell r="AX862">
            <v>-700</v>
          </cell>
          <cell r="AY862">
            <v>0</v>
          </cell>
          <cell r="AZ862">
            <v>400</v>
          </cell>
          <cell r="BA862">
            <v>760</v>
          </cell>
          <cell r="BB862">
            <v>1380</v>
          </cell>
          <cell r="BC862">
            <v>630</v>
          </cell>
          <cell r="BD862">
            <v>540</v>
          </cell>
          <cell r="BE862">
            <v>2200</v>
          </cell>
          <cell r="BF862">
            <v>1450</v>
          </cell>
          <cell r="BG862">
            <v>1080</v>
          </cell>
          <cell r="BH862">
            <v>-190</v>
          </cell>
          <cell r="BI862">
            <v>450</v>
          </cell>
          <cell r="BJ862">
            <v>3010</v>
          </cell>
          <cell r="BK862">
            <v>0</v>
          </cell>
        </row>
        <row r="863">
          <cell r="L863" t="str">
            <v>8111511.801102.OTH</v>
          </cell>
          <cell r="M863">
            <v>354</v>
          </cell>
          <cell r="N863">
            <v>708</v>
          </cell>
          <cell r="O863">
            <v>1062</v>
          </cell>
          <cell r="P863">
            <v>1416</v>
          </cell>
          <cell r="Q863">
            <v>1770</v>
          </cell>
          <cell r="R863">
            <v>2124</v>
          </cell>
          <cell r="S863">
            <v>2478</v>
          </cell>
          <cell r="T863">
            <v>2832</v>
          </cell>
          <cell r="U863">
            <v>3186</v>
          </cell>
          <cell r="V863">
            <v>3540</v>
          </cell>
          <cell r="W863">
            <v>3894</v>
          </cell>
          <cell r="X863">
            <v>4248</v>
          </cell>
          <cell r="Y863">
            <v>354</v>
          </cell>
          <cell r="Z863">
            <v>708</v>
          </cell>
          <cell r="AA863">
            <v>1062</v>
          </cell>
          <cell r="AB863">
            <v>1416</v>
          </cell>
          <cell r="AC863">
            <v>1770</v>
          </cell>
          <cell r="AD863">
            <v>2124</v>
          </cell>
          <cell r="AE863">
            <v>2478</v>
          </cell>
          <cell r="AF863">
            <v>2832</v>
          </cell>
          <cell r="AG863">
            <v>3186</v>
          </cell>
          <cell r="AH863">
            <v>3540</v>
          </cell>
          <cell r="AI863">
            <v>3894</v>
          </cell>
          <cell r="AJ863">
            <v>4248</v>
          </cell>
          <cell r="AK863">
            <v>354</v>
          </cell>
          <cell r="AM863">
            <v>354</v>
          </cell>
          <cell r="AN863">
            <v>354</v>
          </cell>
          <cell r="AO863">
            <v>354</v>
          </cell>
          <cell r="AP863">
            <v>354</v>
          </cell>
          <cell r="AQ863">
            <v>354</v>
          </cell>
          <cell r="AR863">
            <v>354</v>
          </cell>
          <cell r="AS863">
            <v>354</v>
          </cell>
          <cell r="AT863">
            <v>354</v>
          </cell>
          <cell r="AU863">
            <v>354</v>
          </cell>
          <cell r="AV863">
            <v>354</v>
          </cell>
          <cell r="AW863">
            <v>354</v>
          </cell>
          <cell r="AX863">
            <v>354</v>
          </cell>
          <cell r="AY863">
            <v>354</v>
          </cell>
          <cell r="AZ863">
            <v>354</v>
          </cell>
          <cell r="BA863">
            <v>354</v>
          </cell>
          <cell r="BB863">
            <v>354</v>
          </cell>
          <cell r="BC863">
            <v>354</v>
          </cell>
          <cell r="BD863">
            <v>354</v>
          </cell>
          <cell r="BE863">
            <v>354</v>
          </cell>
          <cell r="BF863">
            <v>354</v>
          </cell>
          <cell r="BG863">
            <v>354</v>
          </cell>
          <cell r="BH863">
            <v>354</v>
          </cell>
          <cell r="BI863">
            <v>354</v>
          </cell>
          <cell r="BJ863">
            <v>354</v>
          </cell>
          <cell r="BK863">
            <v>354</v>
          </cell>
        </row>
        <row r="864">
          <cell r="L864" t="str">
            <v>8111511.801102.PF</v>
          </cell>
          <cell r="M864">
            <v>4253</v>
          </cell>
          <cell r="N864">
            <v>8506</v>
          </cell>
          <cell r="O864">
            <v>12759</v>
          </cell>
          <cell r="P864">
            <v>18612</v>
          </cell>
          <cell r="Q864">
            <v>23265</v>
          </cell>
          <cell r="R864">
            <v>29874</v>
          </cell>
          <cell r="S864">
            <v>34853</v>
          </cell>
          <cell r="T864">
            <v>40210</v>
          </cell>
          <cell r="U864">
            <v>45329</v>
          </cell>
          <cell r="V864">
            <v>50448</v>
          </cell>
          <cell r="W864">
            <v>55567</v>
          </cell>
          <cell r="X864">
            <v>60686</v>
          </cell>
          <cell r="Y864">
            <v>5119</v>
          </cell>
          <cell r="Z864">
            <v>10980</v>
          </cell>
          <cell r="AA864">
            <v>16470</v>
          </cell>
          <cell r="AB864">
            <v>21960</v>
          </cell>
          <cell r="AC864">
            <v>27450</v>
          </cell>
          <cell r="AD864">
            <v>32940</v>
          </cell>
          <cell r="AE864">
            <v>38430</v>
          </cell>
          <cell r="AF864">
            <v>43920</v>
          </cell>
          <cell r="AG864">
            <v>49410</v>
          </cell>
          <cell r="AH864">
            <v>54900</v>
          </cell>
          <cell r="AI864">
            <v>60390</v>
          </cell>
          <cell r="AJ864">
            <v>65880</v>
          </cell>
          <cell r="AK864">
            <v>5490</v>
          </cell>
          <cell r="AM864">
            <v>4253</v>
          </cell>
          <cell r="AN864">
            <v>4253</v>
          </cell>
          <cell r="AO864">
            <v>4253</v>
          </cell>
          <cell r="AP864">
            <v>5853</v>
          </cell>
          <cell r="AQ864">
            <v>4653</v>
          </cell>
          <cell r="AR864">
            <v>6609</v>
          </cell>
          <cell r="AS864">
            <v>4979</v>
          </cell>
          <cell r="AT864">
            <v>5357</v>
          </cell>
          <cell r="AU864">
            <v>5119</v>
          </cell>
          <cell r="AV864">
            <v>5119</v>
          </cell>
          <cell r="AW864">
            <v>5119</v>
          </cell>
          <cell r="AX864">
            <v>5119</v>
          </cell>
          <cell r="AY864">
            <v>5119</v>
          </cell>
          <cell r="AZ864">
            <v>5861</v>
          </cell>
          <cell r="BA864">
            <v>5490</v>
          </cell>
          <cell r="BB864">
            <v>5490</v>
          </cell>
          <cell r="BC864">
            <v>5490</v>
          </cell>
          <cell r="BD864">
            <v>5490</v>
          </cell>
          <cell r="BE864">
            <v>5490</v>
          </cell>
          <cell r="BF864">
            <v>5490</v>
          </cell>
          <cell r="BG864">
            <v>5490</v>
          </cell>
          <cell r="BH864">
            <v>5490</v>
          </cell>
          <cell r="BI864">
            <v>5490</v>
          </cell>
          <cell r="BJ864">
            <v>5490</v>
          </cell>
          <cell r="BK864">
            <v>5490</v>
          </cell>
        </row>
        <row r="865">
          <cell r="L865" t="str">
            <v>8111511.801102.TEA</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row>
        <row r="866">
          <cell r="L866" t="str">
            <v>8111511.803301</v>
          </cell>
          <cell r="M866">
            <v>138070</v>
          </cell>
          <cell r="N866">
            <v>276140</v>
          </cell>
          <cell r="O866">
            <v>414210</v>
          </cell>
          <cell r="P866">
            <v>552280</v>
          </cell>
          <cell r="Q866">
            <v>690350</v>
          </cell>
          <cell r="R866">
            <v>828420</v>
          </cell>
          <cell r="S866">
            <v>966490</v>
          </cell>
          <cell r="T866">
            <v>1748036</v>
          </cell>
          <cell r="U866">
            <v>2529582</v>
          </cell>
          <cell r="V866">
            <v>3311128</v>
          </cell>
          <cell r="W866">
            <v>4092674</v>
          </cell>
          <cell r="X866">
            <v>5294193</v>
          </cell>
          <cell r="Y866">
            <v>13260</v>
          </cell>
          <cell r="Z866">
            <v>26520</v>
          </cell>
          <cell r="AA866">
            <v>39780</v>
          </cell>
          <cell r="AB866">
            <v>53040</v>
          </cell>
          <cell r="AC866">
            <v>66300</v>
          </cell>
          <cell r="AD866">
            <v>262721</v>
          </cell>
          <cell r="AE866">
            <v>736293.01</v>
          </cell>
          <cell r="AF866">
            <v>1019380.01</v>
          </cell>
          <cell r="AG866">
            <v>1813296.01</v>
          </cell>
          <cell r="AH866">
            <v>2096383.01</v>
          </cell>
          <cell r="AI866">
            <v>2379470.0099999998</v>
          </cell>
          <cell r="AJ866">
            <v>2662557.0099999998</v>
          </cell>
          <cell r="AK866">
            <v>0</v>
          </cell>
          <cell r="AM866">
            <v>138070</v>
          </cell>
          <cell r="AN866">
            <v>138070</v>
          </cell>
          <cell r="AO866">
            <v>138070</v>
          </cell>
          <cell r="AP866">
            <v>138070</v>
          </cell>
          <cell r="AQ866">
            <v>138070</v>
          </cell>
          <cell r="AR866">
            <v>138070</v>
          </cell>
          <cell r="AS866">
            <v>138070</v>
          </cell>
          <cell r="AT866">
            <v>781546</v>
          </cell>
          <cell r="AU866">
            <v>781546</v>
          </cell>
          <cell r="AV866">
            <v>781546</v>
          </cell>
          <cell r="AW866">
            <v>781546</v>
          </cell>
          <cell r="AX866">
            <v>1201519</v>
          </cell>
          <cell r="AY866">
            <v>13260</v>
          </cell>
          <cell r="AZ866">
            <v>13260</v>
          </cell>
          <cell r="BA866">
            <v>13260</v>
          </cell>
          <cell r="BB866">
            <v>13260</v>
          </cell>
          <cell r="BC866">
            <v>13260</v>
          </cell>
          <cell r="BD866">
            <v>196421</v>
          </cell>
          <cell r="BE866">
            <v>473572.01</v>
          </cell>
          <cell r="BF866">
            <v>283087</v>
          </cell>
          <cell r="BG866">
            <v>793916</v>
          </cell>
          <cell r="BH866">
            <v>283087</v>
          </cell>
          <cell r="BI866">
            <v>283086.99999999977</v>
          </cell>
          <cell r="BJ866">
            <v>283087</v>
          </cell>
          <cell r="BK866">
            <v>0</v>
          </cell>
        </row>
        <row r="867">
          <cell r="L867" t="str">
            <v>8111511.803302</v>
          </cell>
          <cell r="M867">
            <v>8607</v>
          </cell>
          <cell r="N867">
            <v>17214</v>
          </cell>
          <cell r="O867">
            <v>25821</v>
          </cell>
          <cell r="P867">
            <v>34428</v>
          </cell>
          <cell r="Q867">
            <v>43035</v>
          </cell>
          <cell r="R867">
            <v>51642</v>
          </cell>
          <cell r="S867">
            <v>60249</v>
          </cell>
          <cell r="T867">
            <v>111960</v>
          </cell>
          <cell r="U867">
            <v>163671</v>
          </cell>
          <cell r="V867">
            <v>215382</v>
          </cell>
          <cell r="W867">
            <v>267093</v>
          </cell>
          <cell r="X867">
            <v>346592</v>
          </cell>
          <cell r="Y867">
            <v>191778</v>
          </cell>
          <cell r="Z867">
            <v>383556</v>
          </cell>
          <cell r="AA867">
            <v>575334</v>
          </cell>
          <cell r="AB867">
            <v>767112</v>
          </cell>
          <cell r="AC867">
            <v>958890</v>
          </cell>
          <cell r="AD867">
            <v>967874</v>
          </cell>
          <cell r="AE867">
            <v>1165262.3899999999</v>
          </cell>
          <cell r="AF867">
            <v>1268784.3899999999</v>
          </cell>
          <cell r="AG867">
            <v>1372306.39</v>
          </cell>
          <cell r="AH867">
            <v>3342092.39</v>
          </cell>
          <cell r="AI867">
            <v>3445614.39</v>
          </cell>
          <cell r="AJ867">
            <v>3549136.3899999997</v>
          </cell>
          <cell r="AK867">
            <v>0</v>
          </cell>
          <cell r="AM867">
            <v>8607</v>
          </cell>
          <cell r="AN867">
            <v>8607</v>
          </cell>
          <cell r="AO867">
            <v>8607</v>
          </cell>
          <cell r="AP867">
            <v>8607</v>
          </cell>
          <cell r="AQ867">
            <v>8607</v>
          </cell>
          <cell r="AR867">
            <v>8607</v>
          </cell>
          <cell r="AS867">
            <v>8607</v>
          </cell>
          <cell r="AT867">
            <v>51711</v>
          </cell>
          <cell r="AU867">
            <v>51711</v>
          </cell>
          <cell r="AV867">
            <v>51711</v>
          </cell>
          <cell r="AW867">
            <v>51711</v>
          </cell>
          <cell r="AX867">
            <v>79499</v>
          </cell>
          <cell r="AY867">
            <v>191778</v>
          </cell>
          <cell r="AZ867">
            <v>191778</v>
          </cell>
          <cell r="BA867">
            <v>191778</v>
          </cell>
          <cell r="BB867">
            <v>191778</v>
          </cell>
          <cell r="BC867">
            <v>191778</v>
          </cell>
          <cell r="BD867">
            <v>8984</v>
          </cell>
          <cell r="BE867">
            <v>197388.3899999999</v>
          </cell>
          <cell r="BF867">
            <v>103522</v>
          </cell>
          <cell r="BG867">
            <v>103522</v>
          </cell>
          <cell r="BH867">
            <v>1969786.0000000002</v>
          </cell>
          <cell r="BI867">
            <v>103522</v>
          </cell>
          <cell r="BJ867">
            <v>103521.99999999953</v>
          </cell>
          <cell r="BK867">
            <v>0</v>
          </cell>
        </row>
        <row r="868">
          <cell r="L868" t="str">
            <v>8111511.803901</v>
          </cell>
          <cell r="M868">
            <v>9410</v>
          </cell>
          <cell r="N868">
            <v>18936</v>
          </cell>
          <cell r="O868">
            <v>48294</v>
          </cell>
          <cell r="P868">
            <v>57556</v>
          </cell>
          <cell r="Q868">
            <v>64465</v>
          </cell>
          <cell r="R868">
            <v>71503</v>
          </cell>
          <cell r="S868">
            <v>79543</v>
          </cell>
          <cell r="T868">
            <v>85714</v>
          </cell>
          <cell r="U868">
            <v>92099</v>
          </cell>
          <cell r="V868">
            <v>98625</v>
          </cell>
          <cell r="W868">
            <v>105274</v>
          </cell>
          <cell r="X868">
            <v>111181</v>
          </cell>
          <cell r="Y868">
            <v>6161</v>
          </cell>
          <cell r="Z868">
            <v>11477</v>
          </cell>
          <cell r="AA868">
            <v>17753</v>
          </cell>
          <cell r="AB868">
            <v>24007</v>
          </cell>
          <cell r="AC868">
            <v>30171</v>
          </cell>
          <cell r="AD868">
            <v>36335</v>
          </cell>
          <cell r="AE868">
            <v>43734</v>
          </cell>
          <cell r="AF868">
            <v>50784</v>
          </cell>
          <cell r="AG868">
            <v>57404</v>
          </cell>
          <cell r="AH868">
            <v>63187</v>
          </cell>
          <cell r="AI868">
            <v>69676</v>
          </cell>
          <cell r="AJ868">
            <v>75252</v>
          </cell>
          <cell r="AK868">
            <v>5086</v>
          </cell>
          <cell r="AM868">
            <v>9410</v>
          </cell>
          <cell r="AN868">
            <v>9526</v>
          </cell>
          <cell r="AO868">
            <v>29358</v>
          </cell>
          <cell r="AP868">
            <v>9262</v>
          </cell>
          <cell r="AQ868">
            <v>6909</v>
          </cell>
          <cell r="AR868">
            <v>7038</v>
          </cell>
          <cell r="AS868">
            <v>8040</v>
          </cell>
          <cell r="AT868">
            <v>6171</v>
          </cell>
          <cell r="AU868">
            <v>6385</v>
          </cell>
          <cell r="AV868">
            <v>6526</v>
          </cell>
          <cell r="AW868">
            <v>6649</v>
          </cell>
          <cell r="AX868">
            <v>5907</v>
          </cell>
          <cell r="AY868">
            <v>6161</v>
          </cell>
          <cell r="AZ868">
            <v>5316</v>
          </cell>
          <cell r="BA868">
            <v>6276</v>
          </cell>
          <cell r="BB868">
            <v>6254</v>
          </cell>
          <cell r="BC868">
            <v>6164</v>
          </cell>
          <cell r="BD868">
            <v>6164</v>
          </cell>
          <cell r="BE868">
            <v>7399</v>
          </cell>
          <cell r="BF868">
            <v>7050</v>
          </cell>
          <cell r="BG868">
            <v>6620</v>
          </cell>
          <cell r="BH868">
            <v>5783</v>
          </cell>
          <cell r="BI868">
            <v>6489</v>
          </cell>
          <cell r="BJ868">
            <v>5576</v>
          </cell>
          <cell r="BK868">
            <v>5086</v>
          </cell>
        </row>
        <row r="869">
          <cell r="L869" t="str">
            <v>8111511.803902</v>
          </cell>
          <cell r="M869">
            <v>21047</v>
          </cell>
          <cell r="N869">
            <v>42094</v>
          </cell>
          <cell r="O869">
            <v>69455</v>
          </cell>
          <cell r="P869">
            <v>96816</v>
          </cell>
          <cell r="Q869">
            <v>124177</v>
          </cell>
          <cell r="R869">
            <v>151538</v>
          </cell>
          <cell r="S869">
            <v>178899</v>
          </cell>
          <cell r="T869">
            <v>206260</v>
          </cell>
          <cell r="U869">
            <v>353068</v>
          </cell>
          <cell r="V869">
            <v>389114</v>
          </cell>
          <cell r="W869">
            <v>425160</v>
          </cell>
          <cell r="X869">
            <v>461205</v>
          </cell>
          <cell r="Y869">
            <v>43915</v>
          </cell>
          <cell r="Z869">
            <v>87335</v>
          </cell>
          <cell r="AA869">
            <v>130755</v>
          </cell>
          <cell r="AB869">
            <v>174175</v>
          </cell>
          <cell r="AC869">
            <v>217596</v>
          </cell>
          <cell r="AD869">
            <v>263461</v>
          </cell>
          <cell r="AE869">
            <v>305231</v>
          </cell>
          <cell r="AF869">
            <v>342906</v>
          </cell>
          <cell r="AG869">
            <v>406886</v>
          </cell>
          <cell r="AH869">
            <v>457713</v>
          </cell>
          <cell r="AI869">
            <v>511055.9</v>
          </cell>
          <cell r="AJ869">
            <v>551247.9</v>
          </cell>
          <cell r="AK869">
            <v>132870</v>
          </cell>
          <cell r="AM869">
            <v>21047</v>
          </cell>
          <cell r="AN869">
            <v>21047</v>
          </cell>
          <cell r="AO869">
            <v>27361</v>
          </cell>
          <cell r="AP869">
            <v>27361</v>
          </cell>
          <cell r="AQ869">
            <v>27361</v>
          </cell>
          <cell r="AR869">
            <v>27361</v>
          </cell>
          <cell r="AS869">
            <v>27361</v>
          </cell>
          <cell r="AT869">
            <v>27361</v>
          </cell>
          <cell r="AU869">
            <v>146808</v>
          </cell>
          <cell r="AV869">
            <v>36046</v>
          </cell>
          <cell r="AW869">
            <v>36046</v>
          </cell>
          <cell r="AX869">
            <v>36045</v>
          </cell>
          <cell r="AY869">
            <v>43915</v>
          </cell>
          <cell r="AZ869">
            <v>43420</v>
          </cell>
          <cell r="BA869">
            <v>43420</v>
          </cell>
          <cell r="BB869">
            <v>43420</v>
          </cell>
          <cell r="BC869">
            <v>43421</v>
          </cell>
          <cell r="BD869">
            <v>45865</v>
          </cell>
          <cell r="BE869">
            <v>41770</v>
          </cell>
          <cell r="BF869">
            <v>37675</v>
          </cell>
          <cell r="BG869">
            <v>63980</v>
          </cell>
          <cell r="BH869">
            <v>50827</v>
          </cell>
          <cell r="BI869">
            <v>53342.900000000023</v>
          </cell>
          <cell r="BJ869">
            <v>40192</v>
          </cell>
          <cell r="BK869">
            <v>132870</v>
          </cell>
        </row>
        <row r="870">
          <cell r="L870" t="str">
            <v>8111511.803303</v>
          </cell>
          <cell r="M870">
            <v>64763</v>
          </cell>
          <cell r="N870">
            <v>129526</v>
          </cell>
          <cell r="O870">
            <v>194289</v>
          </cell>
          <cell r="P870">
            <v>259052</v>
          </cell>
          <cell r="Q870">
            <v>323815</v>
          </cell>
          <cell r="R870">
            <v>388578</v>
          </cell>
          <cell r="S870">
            <v>560426</v>
          </cell>
          <cell r="T870">
            <v>560426</v>
          </cell>
          <cell r="U870">
            <v>560426</v>
          </cell>
          <cell r="V870">
            <v>560426</v>
          </cell>
          <cell r="W870">
            <v>560426</v>
          </cell>
          <cell r="X870">
            <v>817629</v>
          </cell>
          <cell r="Y870">
            <v>68136</v>
          </cell>
          <cell r="Z870">
            <v>136272</v>
          </cell>
          <cell r="AA870">
            <v>204408</v>
          </cell>
          <cell r="AB870">
            <v>272544</v>
          </cell>
          <cell r="AC870">
            <v>340680</v>
          </cell>
          <cell r="AD870">
            <v>408816</v>
          </cell>
          <cell r="AE870">
            <v>493494</v>
          </cell>
          <cell r="AF870">
            <v>493494</v>
          </cell>
          <cell r="AG870">
            <v>493494</v>
          </cell>
          <cell r="AH870">
            <v>578172</v>
          </cell>
          <cell r="AI870">
            <v>631714</v>
          </cell>
          <cell r="AJ870">
            <v>716392</v>
          </cell>
          <cell r="AK870">
            <v>0</v>
          </cell>
          <cell r="AM870">
            <v>64763</v>
          </cell>
          <cell r="AN870">
            <v>64763</v>
          </cell>
          <cell r="AO870">
            <v>64763</v>
          </cell>
          <cell r="AP870">
            <v>64763</v>
          </cell>
          <cell r="AQ870">
            <v>64763</v>
          </cell>
          <cell r="AR870">
            <v>64763</v>
          </cell>
          <cell r="AS870">
            <v>171848</v>
          </cell>
          <cell r="AT870">
            <v>0</v>
          </cell>
          <cell r="AU870">
            <v>0</v>
          </cell>
          <cell r="AV870">
            <v>0</v>
          </cell>
          <cell r="AW870">
            <v>0</v>
          </cell>
          <cell r="AX870">
            <v>257203</v>
          </cell>
          <cell r="AY870">
            <v>68136</v>
          </cell>
          <cell r="AZ870">
            <v>68136</v>
          </cell>
          <cell r="BA870">
            <v>68136</v>
          </cell>
          <cell r="BB870">
            <v>68136</v>
          </cell>
          <cell r="BC870">
            <v>68136</v>
          </cell>
          <cell r="BD870">
            <v>68136</v>
          </cell>
          <cell r="BE870">
            <v>84678</v>
          </cell>
          <cell r="BF870">
            <v>0</v>
          </cell>
          <cell r="BG870">
            <v>0</v>
          </cell>
          <cell r="BH870">
            <v>84678</v>
          </cell>
          <cell r="BI870">
            <v>53542</v>
          </cell>
          <cell r="BJ870">
            <v>84678</v>
          </cell>
          <cell r="BK870">
            <v>0</v>
          </cell>
        </row>
        <row r="871">
          <cell r="L871" t="str">
            <v>8111511.803903</v>
          </cell>
          <cell r="M871">
            <v>163</v>
          </cell>
          <cell r="N871">
            <v>1929</v>
          </cell>
          <cell r="O871">
            <v>6210</v>
          </cell>
          <cell r="P871">
            <v>9450</v>
          </cell>
          <cell r="Q871">
            <v>14669</v>
          </cell>
          <cell r="R871">
            <v>15031</v>
          </cell>
          <cell r="S871">
            <v>15908</v>
          </cell>
          <cell r="T871">
            <v>19215</v>
          </cell>
          <cell r="U871">
            <v>21604</v>
          </cell>
          <cell r="V871">
            <v>24879</v>
          </cell>
          <cell r="W871">
            <v>28188</v>
          </cell>
          <cell r="X871">
            <v>31490</v>
          </cell>
          <cell r="Y871">
            <v>2550.5</v>
          </cell>
          <cell r="Z871">
            <v>7417.5</v>
          </cell>
          <cell r="AA871">
            <v>11168.5</v>
          </cell>
          <cell r="AB871">
            <v>14919.5</v>
          </cell>
          <cell r="AC871">
            <v>16145.5</v>
          </cell>
          <cell r="AD871">
            <v>21569.5</v>
          </cell>
          <cell r="AE871">
            <v>17569.5</v>
          </cell>
          <cell r="AF871">
            <v>19598.5</v>
          </cell>
          <cell r="AG871">
            <v>24575.5</v>
          </cell>
          <cell r="AH871">
            <v>25203.5</v>
          </cell>
          <cell r="AI871">
            <v>28406.5</v>
          </cell>
          <cell r="AJ871">
            <v>32432.5</v>
          </cell>
          <cell r="AK871">
            <v>8269</v>
          </cell>
          <cell r="AM871">
            <v>163</v>
          </cell>
          <cell r="AN871">
            <v>1766</v>
          </cell>
          <cell r="AO871">
            <v>4281</v>
          </cell>
          <cell r="AP871">
            <v>3240</v>
          </cell>
          <cell r="AQ871">
            <v>5219</v>
          </cell>
          <cell r="AR871">
            <v>362</v>
          </cell>
          <cell r="AS871">
            <v>877</v>
          </cell>
          <cell r="AT871">
            <v>3307</v>
          </cell>
          <cell r="AU871">
            <v>2389</v>
          </cell>
          <cell r="AV871">
            <v>3275</v>
          </cell>
          <cell r="AW871">
            <v>3309</v>
          </cell>
          <cell r="AX871">
            <v>3302</v>
          </cell>
          <cell r="AY871">
            <v>2550.5</v>
          </cell>
          <cell r="AZ871">
            <v>4867</v>
          </cell>
          <cell r="BA871">
            <v>3751</v>
          </cell>
          <cell r="BB871">
            <v>3751</v>
          </cell>
          <cell r="BC871">
            <v>1226</v>
          </cell>
          <cell r="BD871">
            <v>5424</v>
          </cell>
          <cell r="BE871">
            <v>-4000</v>
          </cell>
          <cell r="BF871">
            <v>2029</v>
          </cell>
          <cell r="BG871">
            <v>4977</v>
          </cell>
          <cell r="BH871">
            <v>628</v>
          </cell>
          <cell r="BI871">
            <v>3203</v>
          </cell>
          <cell r="BJ871">
            <v>4026</v>
          </cell>
          <cell r="BK871">
            <v>8269</v>
          </cell>
        </row>
        <row r="872">
          <cell r="L872" t="str">
            <v>8111511.804301</v>
          </cell>
          <cell r="M872">
            <v>0</v>
          </cell>
          <cell r="N872">
            <v>0</v>
          </cell>
          <cell r="O872">
            <v>0</v>
          </cell>
          <cell r="P872">
            <v>0</v>
          </cell>
          <cell r="Q872">
            <v>0</v>
          </cell>
          <cell r="R872">
            <v>0</v>
          </cell>
          <cell r="S872">
            <v>9680</v>
          </cell>
          <cell r="T872">
            <v>9680</v>
          </cell>
          <cell r="U872">
            <v>9680</v>
          </cell>
          <cell r="V872">
            <v>9680</v>
          </cell>
          <cell r="W872">
            <v>9680</v>
          </cell>
          <cell r="X872">
            <v>9680</v>
          </cell>
          <cell r="Y872">
            <v>0</v>
          </cell>
          <cell r="Z872">
            <v>0</v>
          </cell>
          <cell r="AA872">
            <v>0</v>
          </cell>
          <cell r="AB872">
            <v>0</v>
          </cell>
          <cell r="AC872">
            <v>21000</v>
          </cell>
          <cell r="AD872">
            <v>52521</v>
          </cell>
          <cell r="AE872">
            <v>49042</v>
          </cell>
          <cell r="AF872">
            <v>49042</v>
          </cell>
          <cell r="AG872">
            <v>49042</v>
          </cell>
          <cell r="AH872">
            <v>49042</v>
          </cell>
          <cell r="AI872">
            <v>49042</v>
          </cell>
          <cell r="AJ872">
            <v>49042</v>
          </cell>
          <cell r="AK872">
            <v>0</v>
          </cell>
          <cell r="AM872">
            <v>0</v>
          </cell>
          <cell r="AN872">
            <v>0</v>
          </cell>
          <cell r="AO872">
            <v>0</v>
          </cell>
          <cell r="AP872">
            <v>0</v>
          </cell>
          <cell r="AQ872">
            <v>0</v>
          </cell>
          <cell r="AR872">
            <v>0</v>
          </cell>
          <cell r="AS872">
            <v>9680</v>
          </cell>
          <cell r="AT872">
            <v>0</v>
          </cell>
          <cell r="AU872">
            <v>0</v>
          </cell>
          <cell r="AV872">
            <v>0</v>
          </cell>
          <cell r="AW872">
            <v>0</v>
          </cell>
          <cell r="AX872">
            <v>0</v>
          </cell>
          <cell r="AY872">
            <v>0</v>
          </cell>
          <cell r="AZ872">
            <v>0</v>
          </cell>
          <cell r="BA872">
            <v>0</v>
          </cell>
          <cell r="BB872">
            <v>0</v>
          </cell>
          <cell r="BC872">
            <v>21000</v>
          </cell>
          <cell r="BD872">
            <v>31521</v>
          </cell>
          <cell r="BE872">
            <v>-3479</v>
          </cell>
          <cell r="BF872">
            <v>0</v>
          </cell>
          <cell r="BG872">
            <v>0</v>
          </cell>
          <cell r="BH872">
            <v>0</v>
          </cell>
          <cell r="BI872">
            <v>0</v>
          </cell>
          <cell r="BJ872">
            <v>0</v>
          </cell>
          <cell r="BK872">
            <v>0</v>
          </cell>
        </row>
        <row r="873">
          <cell r="L873" t="str">
            <v>8111511.803904</v>
          </cell>
          <cell r="M873">
            <v>4400</v>
          </cell>
          <cell r="N873">
            <v>13200</v>
          </cell>
          <cell r="O873">
            <v>22000</v>
          </cell>
          <cell r="P873">
            <v>22000</v>
          </cell>
          <cell r="Q873">
            <v>22000</v>
          </cell>
          <cell r="R873">
            <v>22000</v>
          </cell>
          <cell r="S873">
            <v>22000</v>
          </cell>
          <cell r="T873">
            <v>22000</v>
          </cell>
          <cell r="U873">
            <v>22000</v>
          </cell>
          <cell r="V873">
            <v>22000</v>
          </cell>
          <cell r="W873">
            <v>22000</v>
          </cell>
          <cell r="X873">
            <v>22000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M873">
            <v>4400</v>
          </cell>
          <cell r="AN873">
            <v>8800</v>
          </cell>
          <cell r="AO873">
            <v>8800</v>
          </cell>
          <cell r="AP873">
            <v>0</v>
          </cell>
          <cell r="AQ873">
            <v>0</v>
          </cell>
          <cell r="AR873">
            <v>0</v>
          </cell>
          <cell r="AS873">
            <v>0</v>
          </cell>
          <cell r="AT873">
            <v>0</v>
          </cell>
          <cell r="AU873">
            <v>0</v>
          </cell>
          <cell r="AV873">
            <v>0</v>
          </cell>
          <cell r="AW873">
            <v>0</v>
          </cell>
          <cell r="AX873">
            <v>0</v>
          </cell>
          <cell r="AY873">
            <v>0</v>
          </cell>
          <cell r="AZ873">
            <v>0</v>
          </cell>
          <cell r="BA873">
            <v>0</v>
          </cell>
          <cell r="BB873">
            <v>0</v>
          </cell>
          <cell r="BC873">
            <v>0</v>
          </cell>
          <cell r="BD873">
            <v>0</v>
          </cell>
          <cell r="BE873">
            <v>0</v>
          </cell>
          <cell r="BF873">
            <v>0</v>
          </cell>
          <cell r="BG873">
            <v>0</v>
          </cell>
          <cell r="BH873">
            <v>0</v>
          </cell>
          <cell r="BI873">
            <v>0</v>
          </cell>
          <cell r="BJ873">
            <v>0</v>
          </cell>
          <cell r="BK873">
            <v>0</v>
          </cell>
        </row>
        <row r="874">
          <cell r="L874" t="str">
            <v>8111511.803905</v>
          </cell>
          <cell r="M874">
            <v>7200</v>
          </cell>
          <cell r="N874">
            <v>14400</v>
          </cell>
          <cell r="O874">
            <v>21600</v>
          </cell>
          <cell r="P874">
            <v>28800</v>
          </cell>
          <cell r="Q874">
            <v>36000</v>
          </cell>
          <cell r="R874">
            <v>43200</v>
          </cell>
          <cell r="S874">
            <v>50400</v>
          </cell>
          <cell r="T874">
            <v>57600</v>
          </cell>
          <cell r="U874">
            <v>64800</v>
          </cell>
          <cell r="V874">
            <v>72000</v>
          </cell>
          <cell r="W874">
            <v>79200</v>
          </cell>
          <cell r="X874">
            <v>86400</v>
          </cell>
          <cell r="Y874">
            <v>7200</v>
          </cell>
          <cell r="Z874">
            <v>14400</v>
          </cell>
          <cell r="AA874">
            <v>21600</v>
          </cell>
          <cell r="AB874">
            <v>30340</v>
          </cell>
          <cell r="AC874">
            <v>40840</v>
          </cell>
          <cell r="AD874">
            <v>51340</v>
          </cell>
          <cell r="AE874">
            <v>61840</v>
          </cell>
          <cell r="AF874">
            <v>72340</v>
          </cell>
          <cell r="AG874">
            <v>82840</v>
          </cell>
          <cell r="AH874">
            <v>93340</v>
          </cell>
          <cell r="AI874">
            <v>103840</v>
          </cell>
          <cell r="AJ874">
            <v>114340</v>
          </cell>
          <cell r="AK874">
            <v>10500</v>
          </cell>
          <cell r="AM874">
            <v>7200</v>
          </cell>
          <cell r="AN874">
            <v>7200</v>
          </cell>
          <cell r="AO874">
            <v>7200</v>
          </cell>
          <cell r="AP874">
            <v>7200</v>
          </cell>
          <cell r="AQ874">
            <v>7200</v>
          </cell>
          <cell r="AR874">
            <v>7200</v>
          </cell>
          <cell r="AS874">
            <v>7200</v>
          </cell>
          <cell r="AT874">
            <v>7200</v>
          </cell>
          <cell r="AU874">
            <v>7200</v>
          </cell>
          <cell r="AV874">
            <v>7200</v>
          </cell>
          <cell r="AW874">
            <v>7200</v>
          </cell>
          <cell r="AX874">
            <v>7200</v>
          </cell>
          <cell r="AY874">
            <v>7200</v>
          </cell>
          <cell r="AZ874">
            <v>7200</v>
          </cell>
          <cell r="BA874">
            <v>7200</v>
          </cell>
          <cell r="BB874">
            <v>8740</v>
          </cell>
          <cell r="BC874">
            <v>10500</v>
          </cell>
          <cell r="BD874">
            <v>10500</v>
          </cell>
          <cell r="BE874">
            <v>10500</v>
          </cell>
          <cell r="BF874">
            <v>10500</v>
          </cell>
          <cell r="BG874">
            <v>10500</v>
          </cell>
          <cell r="BH874">
            <v>10500</v>
          </cell>
          <cell r="BI874">
            <v>10500</v>
          </cell>
          <cell r="BJ874">
            <v>10500</v>
          </cell>
          <cell r="BK874">
            <v>10500</v>
          </cell>
        </row>
        <row r="875">
          <cell r="L875" t="str">
            <v>8111511.803907</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0</v>
          </cell>
          <cell r="BK875">
            <v>0</v>
          </cell>
        </row>
        <row r="876">
          <cell r="L876" t="str">
            <v>8111511.804201</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14803</v>
          </cell>
          <cell r="AF876">
            <v>14803</v>
          </cell>
          <cell r="AG876">
            <v>187526.32</v>
          </cell>
          <cell r="AH876">
            <v>187526.32</v>
          </cell>
          <cell r="AI876">
            <v>187526.32</v>
          </cell>
          <cell r="AJ876">
            <v>187526.32</v>
          </cell>
          <cell r="AK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14803</v>
          </cell>
          <cell r="BF876">
            <v>0</v>
          </cell>
          <cell r="BG876">
            <v>172723.32</v>
          </cell>
          <cell r="BH876">
            <v>0</v>
          </cell>
          <cell r="BI876">
            <v>0</v>
          </cell>
          <cell r="BJ876">
            <v>0</v>
          </cell>
          <cell r="BK876">
            <v>0</v>
          </cell>
        </row>
        <row r="877">
          <cell r="L877" t="str">
            <v>8111511.805302</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L878" t="str">
            <v>8111511.805101.ACC</v>
          </cell>
          <cell r="M878">
            <v>41426.5</v>
          </cell>
          <cell r="N878">
            <v>360201.5</v>
          </cell>
          <cell r="O878">
            <v>397913.1</v>
          </cell>
          <cell r="P878">
            <v>432789.47</v>
          </cell>
          <cell r="Q878">
            <v>432789.47</v>
          </cell>
          <cell r="R878">
            <v>454547.69</v>
          </cell>
          <cell r="S878">
            <v>484692.69</v>
          </cell>
          <cell r="T878">
            <v>496310.05</v>
          </cell>
          <cell r="U878">
            <v>505330.77</v>
          </cell>
          <cell r="V878">
            <v>528580.77</v>
          </cell>
          <cell r="W878">
            <v>540272.06000000006</v>
          </cell>
          <cell r="X878">
            <v>575427.79</v>
          </cell>
          <cell r="Y878">
            <v>26019.73</v>
          </cell>
          <cell r="Z878">
            <v>38224.68</v>
          </cell>
          <cell r="AA878">
            <v>49421.49</v>
          </cell>
          <cell r="AB878">
            <v>90356.1</v>
          </cell>
          <cell r="AC878">
            <v>90356.1</v>
          </cell>
          <cell r="AD878">
            <v>128529.33</v>
          </cell>
          <cell r="AE878">
            <v>128529.33</v>
          </cell>
          <cell r="AF878">
            <v>134317.71</v>
          </cell>
          <cell r="AG878">
            <v>159377.71</v>
          </cell>
          <cell r="AH878">
            <v>159377.71</v>
          </cell>
          <cell r="AI878">
            <v>181545.52</v>
          </cell>
          <cell r="AJ878">
            <v>218863.52</v>
          </cell>
          <cell r="AK878">
            <v>1770</v>
          </cell>
          <cell r="AM878">
            <v>41426.5</v>
          </cell>
          <cell r="AN878">
            <v>318775</v>
          </cell>
          <cell r="AO878">
            <v>37711.599999999977</v>
          </cell>
          <cell r="AP878">
            <v>34876.369999999995</v>
          </cell>
          <cell r="AQ878">
            <v>0</v>
          </cell>
          <cell r="AR878">
            <v>21758.22000000003</v>
          </cell>
          <cell r="AS878">
            <v>30145</v>
          </cell>
          <cell r="AT878">
            <v>11617.359999999986</v>
          </cell>
          <cell r="AU878">
            <v>9020.7200000000303</v>
          </cell>
          <cell r="AV878">
            <v>23250</v>
          </cell>
          <cell r="AW878">
            <v>11691.290000000037</v>
          </cell>
          <cell r="AX878">
            <v>35155.729999999981</v>
          </cell>
          <cell r="AY878">
            <v>26019.73</v>
          </cell>
          <cell r="AZ878">
            <v>12204.95</v>
          </cell>
          <cell r="BA878">
            <v>11196.809999999998</v>
          </cell>
          <cell r="BB878">
            <v>40934.610000000008</v>
          </cell>
          <cell r="BC878">
            <v>0</v>
          </cell>
          <cell r="BD878">
            <v>38173.229999999996</v>
          </cell>
          <cell r="BE878">
            <v>0</v>
          </cell>
          <cell r="BF878">
            <v>5788.3799999999901</v>
          </cell>
          <cell r="BG878">
            <v>25060</v>
          </cell>
          <cell r="BH878">
            <v>0</v>
          </cell>
          <cell r="BI878">
            <v>22167.809999999998</v>
          </cell>
          <cell r="BJ878">
            <v>37318</v>
          </cell>
          <cell r="BK878">
            <v>1770</v>
          </cell>
        </row>
        <row r="879">
          <cell r="L879" t="str">
            <v>8111511.805101.AIR</v>
          </cell>
          <cell r="M879">
            <v>0</v>
          </cell>
          <cell r="N879">
            <v>16414</v>
          </cell>
          <cell r="O879">
            <v>16414</v>
          </cell>
          <cell r="P879">
            <v>32904</v>
          </cell>
          <cell r="Q879">
            <v>32904</v>
          </cell>
          <cell r="R879">
            <v>34284.300000000003</v>
          </cell>
          <cell r="S879">
            <v>34284.300000000003</v>
          </cell>
          <cell r="T879">
            <v>34284.300000000003</v>
          </cell>
          <cell r="U879">
            <v>34816.300000000003</v>
          </cell>
          <cell r="V879">
            <v>59656.3</v>
          </cell>
          <cell r="W879">
            <v>89433.5</v>
          </cell>
          <cell r="X879">
            <v>108000.5</v>
          </cell>
          <cell r="Y879">
            <v>24223.4</v>
          </cell>
          <cell r="Z879">
            <v>24223.4</v>
          </cell>
          <cell r="AA879">
            <v>30559.4</v>
          </cell>
          <cell r="AB879">
            <v>30559.4</v>
          </cell>
          <cell r="AC879">
            <v>30559.4</v>
          </cell>
          <cell r="AD879">
            <v>34038.400000000001</v>
          </cell>
          <cell r="AE879">
            <v>22660.400000000001</v>
          </cell>
          <cell r="AF879">
            <v>22660.400000000001</v>
          </cell>
          <cell r="AG879">
            <v>44530.400000000001</v>
          </cell>
          <cell r="AH879">
            <v>44530.400000000001</v>
          </cell>
          <cell r="AI879">
            <v>62002.400000000001</v>
          </cell>
          <cell r="AJ879">
            <v>62002.400000000001</v>
          </cell>
          <cell r="AK879">
            <v>0</v>
          </cell>
          <cell r="AM879">
            <v>0</v>
          </cell>
          <cell r="AN879">
            <v>16414</v>
          </cell>
          <cell r="AO879">
            <v>0</v>
          </cell>
          <cell r="AP879">
            <v>16490</v>
          </cell>
          <cell r="AQ879">
            <v>0</v>
          </cell>
          <cell r="AR879">
            <v>1380.3000000000029</v>
          </cell>
          <cell r="AS879">
            <v>0</v>
          </cell>
          <cell r="AT879">
            <v>0</v>
          </cell>
          <cell r="AU879">
            <v>532</v>
          </cell>
          <cell r="AV879">
            <v>24840</v>
          </cell>
          <cell r="AW879">
            <v>29777.199999999997</v>
          </cell>
          <cell r="AX879">
            <v>18567</v>
          </cell>
          <cell r="AY879">
            <v>24223.4</v>
          </cell>
          <cell r="AZ879">
            <v>0</v>
          </cell>
          <cell r="BA879">
            <v>6336</v>
          </cell>
          <cell r="BB879">
            <v>0</v>
          </cell>
          <cell r="BC879">
            <v>0</v>
          </cell>
          <cell r="BD879">
            <v>3479</v>
          </cell>
          <cell r="BE879">
            <v>-11378</v>
          </cell>
          <cell r="BF879">
            <v>0</v>
          </cell>
          <cell r="BG879">
            <v>21870</v>
          </cell>
          <cell r="BH879">
            <v>0</v>
          </cell>
          <cell r="BI879">
            <v>17472</v>
          </cell>
          <cell r="BJ879">
            <v>0</v>
          </cell>
          <cell r="BK879">
            <v>0</v>
          </cell>
        </row>
        <row r="880">
          <cell r="L880" t="str">
            <v>8111511.805101.CAR</v>
          </cell>
          <cell r="M880">
            <v>16860.400000000001</v>
          </cell>
          <cell r="N880">
            <v>21510.400000000001</v>
          </cell>
          <cell r="O880">
            <v>23730.400000000001</v>
          </cell>
          <cell r="P880">
            <v>32855.4</v>
          </cell>
          <cell r="Q880">
            <v>32855.4</v>
          </cell>
          <cell r="R880">
            <v>34445.4</v>
          </cell>
          <cell r="S880">
            <v>40505.4</v>
          </cell>
          <cell r="T880">
            <v>46432.75</v>
          </cell>
          <cell r="U880">
            <v>47932.75</v>
          </cell>
          <cell r="V880">
            <v>51382.75</v>
          </cell>
          <cell r="W880">
            <v>54607.75</v>
          </cell>
          <cell r="X880">
            <v>61157.75</v>
          </cell>
          <cell r="Y880">
            <v>2200</v>
          </cell>
          <cell r="Z880">
            <v>5000</v>
          </cell>
          <cell r="AA880">
            <v>11127</v>
          </cell>
          <cell r="AB880">
            <v>13077</v>
          </cell>
          <cell r="AC880">
            <v>13077</v>
          </cell>
          <cell r="AD880">
            <v>13077</v>
          </cell>
          <cell r="AE880">
            <v>13077</v>
          </cell>
          <cell r="AF880">
            <v>15427</v>
          </cell>
          <cell r="AG880">
            <v>24497</v>
          </cell>
          <cell r="AH880">
            <v>24497</v>
          </cell>
          <cell r="AI880">
            <v>38454</v>
          </cell>
          <cell r="AJ880">
            <v>54470</v>
          </cell>
          <cell r="AK880">
            <v>0</v>
          </cell>
          <cell r="AM880">
            <v>16860.400000000001</v>
          </cell>
          <cell r="AN880">
            <v>4650</v>
          </cell>
          <cell r="AO880">
            <v>2220</v>
          </cell>
          <cell r="AP880">
            <v>9125</v>
          </cell>
          <cell r="AQ880">
            <v>0</v>
          </cell>
          <cell r="AR880">
            <v>1590</v>
          </cell>
          <cell r="AS880">
            <v>6060</v>
          </cell>
          <cell r="AT880">
            <v>5927.3499999999985</v>
          </cell>
          <cell r="AU880">
            <v>1500</v>
          </cell>
          <cell r="AV880">
            <v>3450</v>
          </cell>
          <cell r="AW880">
            <v>3225</v>
          </cell>
          <cell r="AX880">
            <v>6550</v>
          </cell>
          <cell r="AY880">
            <v>2200</v>
          </cell>
          <cell r="AZ880">
            <v>2800</v>
          </cell>
          <cell r="BA880">
            <v>6127</v>
          </cell>
          <cell r="BB880">
            <v>1950</v>
          </cell>
          <cell r="BC880">
            <v>0</v>
          </cell>
          <cell r="BD880">
            <v>0</v>
          </cell>
          <cell r="BE880">
            <v>0</v>
          </cell>
          <cell r="BF880">
            <v>2350</v>
          </cell>
          <cell r="BG880">
            <v>9070</v>
          </cell>
          <cell r="BH880">
            <v>0</v>
          </cell>
          <cell r="BI880">
            <v>13957</v>
          </cell>
          <cell r="BJ880">
            <v>16016</v>
          </cell>
          <cell r="BK880">
            <v>0</v>
          </cell>
        </row>
        <row r="881">
          <cell r="L881" t="str">
            <v>8111511.805101.OTH</v>
          </cell>
          <cell r="M881">
            <v>0</v>
          </cell>
          <cell r="N881">
            <v>0</v>
          </cell>
          <cell r="O881">
            <v>0</v>
          </cell>
          <cell r="P881">
            <v>0</v>
          </cell>
          <cell r="Q881">
            <v>0</v>
          </cell>
          <cell r="R881">
            <v>0</v>
          </cell>
          <cell r="S881">
            <v>0</v>
          </cell>
          <cell r="T881">
            <v>0</v>
          </cell>
          <cell r="U881">
            <v>0</v>
          </cell>
          <cell r="V881">
            <v>0</v>
          </cell>
          <cell r="W881">
            <v>0</v>
          </cell>
          <cell r="X881">
            <v>50</v>
          </cell>
          <cell r="Y881">
            <v>0</v>
          </cell>
          <cell r="Z881">
            <v>0</v>
          </cell>
          <cell r="AA881">
            <v>50</v>
          </cell>
          <cell r="AB881">
            <v>50</v>
          </cell>
          <cell r="AC881">
            <v>50</v>
          </cell>
          <cell r="AD881">
            <v>100</v>
          </cell>
          <cell r="AE881">
            <v>100</v>
          </cell>
          <cell r="AF881">
            <v>100</v>
          </cell>
          <cell r="AG881">
            <v>100</v>
          </cell>
          <cell r="AH881">
            <v>100</v>
          </cell>
          <cell r="AI881">
            <v>100</v>
          </cell>
          <cell r="AJ881">
            <v>100</v>
          </cell>
          <cell r="AK881">
            <v>0</v>
          </cell>
          <cell r="AM881">
            <v>0</v>
          </cell>
          <cell r="AN881">
            <v>0</v>
          </cell>
          <cell r="AO881">
            <v>0</v>
          </cell>
          <cell r="AP881">
            <v>0</v>
          </cell>
          <cell r="AQ881">
            <v>0</v>
          </cell>
          <cell r="AR881">
            <v>0</v>
          </cell>
          <cell r="AS881">
            <v>0</v>
          </cell>
          <cell r="AT881">
            <v>0</v>
          </cell>
          <cell r="AU881">
            <v>0</v>
          </cell>
          <cell r="AV881">
            <v>0</v>
          </cell>
          <cell r="AW881">
            <v>0</v>
          </cell>
          <cell r="AX881">
            <v>50</v>
          </cell>
          <cell r="AY881">
            <v>0</v>
          </cell>
          <cell r="AZ881">
            <v>0</v>
          </cell>
          <cell r="BA881">
            <v>50</v>
          </cell>
          <cell r="BB881">
            <v>0</v>
          </cell>
          <cell r="BC881">
            <v>0</v>
          </cell>
          <cell r="BD881">
            <v>50</v>
          </cell>
          <cell r="BE881">
            <v>0</v>
          </cell>
          <cell r="BF881">
            <v>0</v>
          </cell>
          <cell r="BG881">
            <v>0</v>
          </cell>
          <cell r="BH881">
            <v>0</v>
          </cell>
          <cell r="BI881">
            <v>0</v>
          </cell>
          <cell r="BJ881">
            <v>0</v>
          </cell>
          <cell r="BK881">
            <v>0</v>
          </cell>
        </row>
        <row r="882">
          <cell r="L882" t="str">
            <v>8111511.806101.ACC</v>
          </cell>
          <cell r="M882">
            <v>0</v>
          </cell>
          <cell r="N882">
            <v>0</v>
          </cell>
          <cell r="O882">
            <v>0</v>
          </cell>
          <cell r="P882">
            <v>0</v>
          </cell>
          <cell r="Q882">
            <v>300000</v>
          </cell>
          <cell r="R882">
            <v>321285</v>
          </cell>
          <cell r="S882">
            <v>321285</v>
          </cell>
          <cell r="T882">
            <v>321285</v>
          </cell>
          <cell r="U882">
            <v>431176</v>
          </cell>
          <cell r="V882">
            <v>431176</v>
          </cell>
          <cell r="W882">
            <v>321285</v>
          </cell>
          <cell r="X882">
            <v>321285</v>
          </cell>
          <cell r="Y882">
            <v>0</v>
          </cell>
          <cell r="Z882">
            <v>0</v>
          </cell>
          <cell r="AA882">
            <v>0</v>
          </cell>
          <cell r="AB882">
            <v>30157.19</v>
          </cell>
          <cell r="AC882">
            <v>528907.18999999994</v>
          </cell>
          <cell r="AD882">
            <v>482935.14</v>
          </cell>
          <cell r="AE882">
            <v>193685.14</v>
          </cell>
          <cell r="AF882">
            <v>193685.14</v>
          </cell>
          <cell r="AG882">
            <v>212884.51</v>
          </cell>
          <cell r="AH882">
            <v>212884.51</v>
          </cell>
          <cell r="AI882">
            <v>212884.51</v>
          </cell>
          <cell r="AJ882">
            <v>212884.51</v>
          </cell>
          <cell r="AK882">
            <v>0</v>
          </cell>
          <cell r="AM882">
            <v>0</v>
          </cell>
          <cell r="AN882">
            <v>0</v>
          </cell>
          <cell r="AO882">
            <v>0</v>
          </cell>
          <cell r="AP882">
            <v>0</v>
          </cell>
          <cell r="AQ882">
            <v>300000</v>
          </cell>
          <cell r="AR882">
            <v>21285</v>
          </cell>
          <cell r="AS882">
            <v>0</v>
          </cell>
          <cell r="AT882">
            <v>0</v>
          </cell>
          <cell r="AU882">
            <v>109891</v>
          </cell>
          <cell r="AV882">
            <v>0</v>
          </cell>
          <cell r="AW882">
            <v>-109891</v>
          </cell>
          <cell r="AX882">
            <v>0</v>
          </cell>
          <cell r="AY882">
            <v>0</v>
          </cell>
          <cell r="AZ882">
            <v>0</v>
          </cell>
          <cell r="BA882">
            <v>0</v>
          </cell>
          <cell r="BB882">
            <v>30157.19</v>
          </cell>
          <cell r="BC882">
            <v>498749.99999999994</v>
          </cell>
          <cell r="BD882">
            <v>-45972.04999999993</v>
          </cell>
          <cell r="BE882">
            <v>-289250</v>
          </cell>
          <cell r="BF882">
            <v>0</v>
          </cell>
          <cell r="BG882">
            <v>19199.369999999995</v>
          </cell>
          <cell r="BH882">
            <v>0</v>
          </cell>
          <cell r="BI882">
            <v>0</v>
          </cell>
          <cell r="BJ882">
            <v>0</v>
          </cell>
          <cell r="BK882">
            <v>0</v>
          </cell>
        </row>
        <row r="883">
          <cell r="L883" t="str">
            <v>8111511.806101.AIR</v>
          </cell>
          <cell r="M883">
            <v>0</v>
          </cell>
          <cell r="N883">
            <v>0</v>
          </cell>
          <cell r="O883">
            <v>-44655</v>
          </cell>
          <cell r="P883">
            <v>-44655</v>
          </cell>
          <cell r="Q883">
            <v>255345</v>
          </cell>
          <cell r="R883">
            <v>401350</v>
          </cell>
          <cell r="S883">
            <v>401350</v>
          </cell>
          <cell r="T883">
            <v>408418.75</v>
          </cell>
          <cell r="U883">
            <v>408418.75</v>
          </cell>
          <cell r="V883">
            <v>408418.75</v>
          </cell>
          <cell r="W883">
            <v>424325.25</v>
          </cell>
          <cell r="X883">
            <v>424325.25</v>
          </cell>
          <cell r="Y883">
            <v>0</v>
          </cell>
          <cell r="Z883">
            <v>0</v>
          </cell>
          <cell r="AA883">
            <v>0</v>
          </cell>
          <cell r="AB883">
            <v>0</v>
          </cell>
          <cell r="AC883">
            <v>0</v>
          </cell>
          <cell r="AD883">
            <v>17451.5</v>
          </cell>
          <cell r="AE883">
            <v>181685.5</v>
          </cell>
          <cell r="AF883">
            <v>181685.5</v>
          </cell>
          <cell r="AG883">
            <v>181685.5</v>
          </cell>
          <cell r="AH883">
            <v>268839</v>
          </cell>
          <cell r="AI883">
            <v>274520.68</v>
          </cell>
          <cell r="AJ883">
            <v>274520.68</v>
          </cell>
          <cell r="AK883">
            <v>0</v>
          </cell>
          <cell r="AM883">
            <v>0</v>
          </cell>
          <cell r="AN883">
            <v>0</v>
          </cell>
          <cell r="AO883">
            <v>-44655</v>
          </cell>
          <cell r="AP883">
            <v>0</v>
          </cell>
          <cell r="AQ883">
            <v>300000</v>
          </cell>
          <cell r="AR883">
            <v>146005</v>
          </cell>
          <cell r="AS883">
            <v>0</v>
          </cell>
          <cell r="AT883">
            <v>7068.75</v>
          </cell>
          <cell r="AU883">
            <v>0</v>
          </cell>
          <cell r="AV883">
            <v>0</v>
          </cell>
          <cell r="AW883">
            <v>15906.5</v>
          </cell>
          <cell r="AX883">
            <v>0</v>
          </cell>
          <cell r="AY883">
            <v>0</v>
          </cell>
          <cell r="AZ883">
            <v>0</v>
          </cell>
          <cell r="BA883">
            <v>0</v>
          </cell>
          <cell r="BB883">
            <v>0</v>
          </cell>
          <cell r="BC883">
            <v>0</v>
          </cell>
          <cell r="BD883">
            <v>17451.5</v>
          </cell>
          <cell r="BE883">
            <v>164234</v>
          </cell>
          <cell r="BF883">
            <v>0</v>
          </cell>
          <cell r="BG883">
            <v>0</v>
          </cell>
          <cell r="BH883">
            <v>87153.5</v>
          </cell>
          <cell r="BI883">
            <v>5681.679999999993</v>
          </cell>
          <cell r="BJ883">
            <v>0</v>
          </cell>
          <cell r="BK883">
            <v>0</v>
          </cell>
        </row>
        <row r="884">
          <cell r="L884" t="str">
            <v>8111511.806101.CAR</v>
          </cell>
          <cell r="M884">
            <v>0</v>
          </cell>
          <cell r="N884">
            <v>0</v>
          </cell>
          <cell r="O884">
            <v>0</v>
          </cell>
          <cell r="P884">
            <v>0</v>
          </cell>
          <cell r="Q884">
            <v>0</v>
          </cell>
          <cell r="R884">
            <v>5216.76</v>
          </cell>
          <cell r="S884">
            <v>5216.76</v>
          </cell>
          <cell r="T884">
            <v>5216.76</v>
          </cell>
          <cell r="U884">
            <v>5216.76</v>
          </cell>
          <cell r="V884">
            <v>5216.76</v>
          </cell>
          <cell r="W884">
            <v>5216.76</v>
          </cell>
          <cell r="X884">
            <v>5216.76</v>
          </cell>
          <cell r="Y884">
            <v>0</v>
          </cell>
          <cell r="Z884">
            <v>0</v>
          </cell>
          <cell r="AA884">
            <v>0</v>
          </cell>
          <cell r="AB884">
            <v>475</v>
          </cell>
          <cell r="AC884">
            <v>475</v>
          </cell>
          <cell r="AD884">
            <v>4162.8100000000004</v>
          </cell>
          <cell r="AE884">
            <v>4162.8100000000004</v>
          </cell>
          <cell r="AF884">
            <v>4162.8100000000004</v>
          </cell>
          <cell r="AG884">
            <v>4162.8100000000004</v>
          </cell>
          <cell r="AH884">
            <v>4162.8100000000004</v>
          </cell>
          <cell r="AI884">
            <v>4162.8100000000004</v>
          </cell>
          <cell r="AJ884">
            <v>4162.8100000000004</v>
          </cell>
          <cell r="AK884">
            <v>0</v>
          </cell>
          <cell r="AM884">
            <v>0</v>
          </cell>
          <cell r="AN884">
            <v>0</v>
          </cell>
          <cell r="AO884">
            <v>0</v>
          </cell>
          <cell r="AP884">
            <v>0</v>
          </cell>
          <cell r="AQ884">
            <v>0</v>
          </cell>
          <cell r="AR884">
            <v>5216.76</v>
          </cell>
          <cell r="AS884">
            <v>0</v>
          </cell>
          <cell r="AT884">
            <v>0</v>
          </cell>
          <cell r="AU884">
            <v>0</v>
          </cell>
          <cell r="AV884">
            <v>0</v>
          </cell>
          <cell r="AW884">
            <v>0</v>
          </cell>
          <cell r="AX884">
            <v>0</v>
          </cell>
          <cell r="AY884">
            <v>0</v>
          </cell>
          <cell r="AZ884">
            <v>0</v>
          </cell>
          <cell r="BA884">
            <v>0</v>
          </cell>
          <cell r="BB884">
            <v>475</v>
          </cell>
          <cell r="BC884">
            <v>0</v>
          </cell>
          <cell r="BD884">
            <v>3687.8100000000004</v>
          </cell>
          <cell r="BE884">
            <v>0</v>
          </cell>
          <cell r="BF884">
            <v>0</v>
          </cell>
          <cell r="BG884">
            <v>0</v>
          </cell>
          <cell r="BH884">
            <v>0</v>
          </cell>
          <cell r="BI884">
            <v>0</v>
          </cell>
          <cell r="BJ884">
            <v>0</v>
          </cell>
          <cell r="BK884">
            <v>0</v>
          </cell>
        </row>
        <row r="885">
          <cell r="L885" t="str">
            <v>8111511.806101.OTH</v>
          </cell>
          <cell r="M885">
            <v>0</v>
          </cell>
          <cell r="N885">
            <v>0</v>
          </cell>
          <cell r="O885">
            <v>0</v>
          </cell>
          <cell r="P885">
            <v>0</v>
          </cell>
          <cell r="Q885">
            <v>0</v>
          </cell>
          <cell r="R885">
            <v>3421</v>
          </cell>
          <cell r="S885">
            <v>3421</v>
          </cell>
          <cell r="T885">
            <v>3421</v>
          </cell>
          <cell r="U885">
            <v>3421</v>
          </cell>
          <cell r="V885">
            <v>3421</v>
          </cell>
          <cell r="W885">
            <v>3421</v>
          </cell>
          <cell r="X885">
            <v>3421</v>
          </cell>
          <cell r="Y885">
            <v>0</v>
          </cell>
          <cell r="Z885">
            <v>0</v>
          </cell>
          <cell r="AA885">
            <v>0</v>
          </cell>
          <cell r="AB885">
            <v>0</v>
          </cell>
          <cell r="AC885">
            <v>0</v>
          </cell>
          <cell r="AD885">
            <v>7644.94</v>
          </cell>
          <cell r="AE885">
            <v>7644.94</v>
          </cell>
          <cell r="AF885">
            <v>101864.94</v>
          </cell>
          <cell r="AG885">
            <v>101864.94</v>
          </cell>
          <cell r="AH885">
            <v>101864.94</v>
          </cell>
          <cell r="AI885">
            <v>101864.94</v>
          </cell>
          <cell r="AJ885">
            <v>101864.94</v>
          </cell>
          <cell r="AK885">
            <v>0</v>
          </cell>
          <cell r="AM885">
            <v>0</v>
          </cell>
          <cell r="AN885">
            <v>0</v>
          </cell>
          <cell r="AO885">
            <v>0</v>
          </cell>
          <cell r="AP885">
            <v>0</v>
          </cell>
          <cell r="AQ885">
            <v>0</v>
          </cell>
          <cell r="AR885">
            <v>3421</v>
          </cell>
          <cell r="AS885">
            <v>0</v>
          </cell>
          <cell r="AT885">
            <v>0</v>
          </cell>
          <cell r="AU885">
            <v>0</v>
          </cell>
          <cell r="AV885">
            <v>0</v>
          </cell>
          <cell r="AW885">
            <v>0</v>
          </cell>
          <cell r="AX885">
            <v>0</v>
          </cell>
          <cell r="AY885">
            <v>0</v>
          </cell>
          <cell r="AZ885">
            <v>0</v>
          </cell>
          <cell r="BA885">
            <v>0</v>
          </cell>
          <cell r="BB885">
            <v>0</v>
          </cell>
          <cell r="BC885">
            <v>0</v>
          </cell>
          <cell r="BD885">
            <v>7644.94</v>
          </cell>
          <cell r="BE885">
            <v>0</v>
          </cell>
          <cell r="BF885">
            <v>94220</v>
          </cell>
          <cell r="BG885">
            <v>0</v>
          </cell>
          <cell r="BH885">
            <v>0</v>
          </cell>
          <cell r="BI885">
            <v>0</v>
          </cell>
          <cell r="BJ885">
            <v>0</v>
          </cell>
          <cell r="BK885">
            <v>0</v>
          </cell>
        </row>
        <row r="886">
          <cell r="L886" t="str">
            <v>8111511.805102</v>
          </cell>
          <cell r="M886">
            <v>0</v>
          </cell>
          <cell r="N886">
            <v>0</v>
          </cell>
          <cell r="O886">
            <v>0</v>
          </cell>
          <cell r="P886">
            <v>0</v>
          </cell>
          <cell r="Q886">
            <v>0</v>
          </cell>
          <cell r="R886">
            <v>-53820</v>
          </cell>
          <cell r="S886">
            <v>-53820</v>
          </cell>
          <cell r="T886">
            <v>-53820</v>
          </cell>
          <cell r="U886">
            <v>-53820</v>
          </cell>
          <cell r="V886">
            <v>-52520</v>
          </cell>
          <cell r="W886">
            <v>-52520</v>
          </cell>
          <cell r="X886">
            <v>-44020</v>
          </cell>
          <cell r="Y886">
            <v>0</v>
          </cell>
          <cell r="Z886">
            <v>0</v>
          </cell>
          <cell r="AA886">
            <v>0</v>
          </cell>
          <cell r="AB886">
            <v>550</v>
          </cell>
          <cell r="AC886">
            <v>550</v>
          </cell>
          <cell r="AD886">
            <v>550</v>
          </cell>
          <cell r="AE886">
            <v>550</v>
          </cell>
          <cell r="AF886">
            <v>550</v>
          </cell>
          <cell r="AG886">
            <v>550</v>
          </cell>
          <cell r="AH886">
            <v>1500</v>
          </cell>
          <cell r="AI886">
            <v>1500</v>
          </cell>
          <cell r="AJ886">
            <v>1500</v>
          </cell>
          <cell r="AK886">
            <v>0</v>
          </cell>
          <cell r="AM886">
            <v>0</v>
          </cell>
          <cell r="AN886">
            <v>0</v>
          </cell>
          <cell r="AO886">
            <v>0</v>
          </cell>
          <cell r="AP886">
            <v>0</v>
          </cell>
          <cell r="AQ886">
            <v>0</v>
          </cell>
          <cell r="AR886">
            <v>-53820</v>
          </cell>
          <cell r="AS886">
            <v>0</v>
          </cell>
          <cell r="AT886">
            <v>0</v>
          </cell>
          <cell r="AU886">
            <v>0</v>
          </cell>
          <cell r="AV886">
            <v>1300</v>
          </cell>
          <cell r="AW886">
            <v>0</v>
          </cell>
          <cell r="AX886">
            <v>8500</v>
          </cell>
          <cell r="AY886">
            <v>0</v>
          </cell>
          <cell r="AZ886">
            <v>0</v>
          </cell>
          <cell r="BA886">
            <v>0</v>
          </cell>
          <cell r="BB886">
            <v>550</v>
          </cell>
          <cell r="BC886">
            <v>0</v>
          </cell>
          <cell r="BD886">
            <v>0</v>
          </cell>
          <cell r="BE886">
            <v>0</v>
          </cell>
          <cell r="BF886">
            <v>0</v>
          </cell>
          <cell r="BG886">
            <v>0</v>
          </cell>
          <cell r="BH886">
            <v>950</v>
          </cell>
          <cell r="BI886">
            <v>0</v>
          </cell>
          <cell r="BJ886">
            <v>0</v>
          </cell>
          <cell r="BK886">
            <v>0</v>
          </cell>
        </row>
        <row r="887">
          <cell r="L887" t="str">
            <v>8111511.805201</v>
          </cell>
          <cell r="M887">
            <v>94593.88</v>
          </cell>
          <cell r="N887">
            <v>99898.880000000005</v>
          </cell>
          <cell r="O887">
            <v>98411.02</v>
          </cell>
          <cell r="P887">
            <v>117601.02</v>
          </cell>
          <cell r="Q887">
            <v>127601.02</v>
          </cell>
          <cell r="R887">
            <v>140849.37</v>
          </cell>
          <cell r="S887">
            <v>156649.37</v>
          </cell>
          <cell r="T887">
            <v>156759.37</v>
          </cell>
          <cell r="U887">
            <v>300770.21000000002</v>
          </cell>
          <cell r="V887">
            <v>350770.21</v>
          </cell>
          <cell r="W887">
            <v>389171.21</v>
          </cell>
          <cell r="X887">
            <v>389171.21</v>
          </cell>
          <cell r="Y887">
            <v>81612.570000000007</v>
          </cell>
          <cell r="Z887">
            <v>81612.570000000007</v>
          </cell>
          <cell r="AA887">
            <v>91412.57</v>
          </cell>
          <cell r="AB887">
            <v>106412.57</v>
          </cell>
          <cell r="AC887">
            <v>126800.7</v>
          </cell>
          <cell r="AD887">
            <v>133048.79999999999</v>
          </cell>
          <cell r="AE887">
            <v>587068.72</v>
          </cell>
          <cell r="AF887">
            <v>738409.19</v>
          </cell>
          <cell r="AG887">
            <v>738409.19</v>
          </cell>
          <cell r="AH887">
            <v>738409.19</v>
          </cell>
          <cell r="AI887">
            <v>783526.41</v>
          </cell>
          <cell r="AJ887">
            <v>885950.11</v>
          </cell>
          <cell r="AK887">
            <v>-94089.600000000006</v>
          </cell>
          <cell r="AM887">
            <v>94593.88</v>
          </cell>
          <cell r="AN887">
            <v>5305</v>
          </cell>
          <cell r="AO887">
            <v>-1487.8600000000006</v>
          </cell>
          <cell r="AP887">
            <v>19190</v>
          </cell>
          <cell r="AQ887">
            <v>10000</v>
          </cell>
          <cell r="AR887">
            <v>13248.349999999991</v>
          </cell>
          <cell r="AS887">
            <v>15800</v>
          </cell>
          <cell r="AT887">
            <v>110</v>
          </cell>
          <cell r="AU887">
            <v>144010.84000000003</v>
          </cell>
          <cell r="AV887">
            <v>50000</v>
          </cell>
          <cell r="AW887">
            <v>38401</v>
          </cell>
          <cell r="AX887">
            <v>0</v>
          </cell>
          <cell r="AY887">
            <v>81612.570000000007</v>
          </cell>
          <cell r="AZ887">
            <v>0</v>
          </cell>
          <cell r="BA887">
            <v>9800</v>
          </cell>
          <cell r="BB887">
            <v>15000</v>
          </cell>
          <cell r="BC887">
            <v>20388.12999999999</v>
          </cell>
          <cell r="BD887">
            <v>6248.0999999999913</v>
          </cell>
          <cell r="BE887">
            <v>454019.92</v>
          </cell>
          <cell r="BF887">
            <v>151340.46999999997</v>
          </cell>
          <cell r="BG887">
            <v>0</v>
          </cell>
          <cell r="BH887">
            <v>0</v>
          </cell>
          <cell r="BI887">
            <v>45117.220000000088</v>
          </cell>
          <cell r="BJ887">
            <v>102423.69999999995</v>
          </cell>
          <cell r="BK887">
            <v>-94089.600000000006</v>
          </cell>
        </row>
        <row r="888">
          <cell r="L888" t="str">
            <v>8111511.805301</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cell r="AI888">
            <v>0</v>
          </cell>
          <cell r="AJ888">
            <v>0</v>
          </cell>
          <cell r="AK888">
            <v>0</v>
          </cell>
          <cell r="AM888">
            <v>0</v>
          </cell>
          <cell r="AN888">
            <v>0</v>
          </cell>
          <cell r="AO888">
            <v>0</v>
          </cell>
          <cell r="AP888">
            <v>0</v>
          </cell>
          <cell r="AQ888">
            <v>0</v>
          </cell>
          <cell r="AR888">
            <v>0</v>
          </cell>
          <cell r="AS888">
            <v>0</v>
          </cell>
          <cell r="AT888">
            <v>0</v>
          </cell>
          <cell r="AU888">
            <v>0</v>
          </cell>
          <cell r="AV888">
            <v>0</v>
          </cell>
          <cell r="AW888">
            <v>0</v>
          </cell>
          <cell r="AX888">
            <v>0</v>
          </cell>
          <cell r="AY888">
            <v>0</v>
          </cell>
          <cell r="AZ888">
            <v>0</v>
          </cell>
          <cell r="BA888">
            <v>0</v>
          </cell>
          <cell r="BB888">
            <v>0</v>
          </cell>
          <cell r="BC888">
            <v>0</v>
          </cell>
          <cell r="BD888">
            <v>0</v>
          </cell>
          <cell r="BE888">
            <v>0</v>
          </cell>
          <cell r="BF888">
            <v>0</v>
          </cell>
          <cell r="BG888">
            <v>0</v>
          </cell>
          <cell r="BH888">
            <v>0</v>
          </cell>
          <cell r="BI888">
            <v>0</v>
          </cell>
          <cell r="BJ888">
            <v>0</v>
          </cell>
          <cell r="BK888">
            <v>0</v>
          </cell>
        </row>
        <row r="889">
          <cell r="L889" t="str">
            <v>8111511.808001</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G889">
            <v>0</v>
          </cell>
          <cell r="BH889">
            <v>0</v>
          </cell>
          <cell r="BI889">
            <v>0</v>
          </cell>
          <cell r="BJ889">
            <v>0</v>
          </cell>
          <cell r="BK889">
            <v>0</v>
          </cell>
        </row>
        <row r="890">
          <cell r="L890" t="str">
            <v>8111511.808401.AUDIT</v>
          </cell>
          <cell r="M890">
            <v>82060</v>
          </cell>
          <cell r="N890">
            <v>164120</v>
          </cell>
          <cell r="O890">
            <v>246180</v>
          </cell>
          <cell r="P890">
            <v>328240</v>
          </cell>
          <cell r="Q890">
            <v>410300</v>
          </cell>
          <cell r="R890">
            <v>499942</v>
          </cell>
          <cell r="S890">
            <v>553625</v>
          </cell>
          <cell r="T890">
            <v>553625</v>
          </cell>
          <cell r="U890">
            <v>553625</v>
          </cell>
          <cell r="V890">
            <v>553625</v>
          </cell>
          <cell r="W890">
            <v>553625</v>
          </cell>
          <cell r="X890">
            <v>553625</v>
          </cell>
          <cell r="Y890">
            <v>37231</v>
          </cell>
          <cell r="Z890">
            <v>74462</v>
          </cell>
          <cell r="AA890">
            <v>111693</v>
          </cell>
          <cell r="AB890">
            <v>148924</v>
          </cell>
          <cell r="AC890">
            <v>186155</v>
          </cell>
          <cell r="AD890">
            <v>223386</v>
          </cell>
          <cell r="AE890">
            <v>242000</v>
          </cell>
          <cell r="AF890">
            <v>222183</v>
          </cell>
          <cell r="AG890">
            <v>222183</v>
          </cell>
          <cell r="AH890">
            <v>222183</v>
          </cell>
          <cell r="AI890">
            <v>222183</v>
          </cell>
          <cell r="AJ890">
            <v>222183</v>
          </cell>
          <cell r="AK890">
            <v>37231</v>
          </cell>
          <cell r="AM890">
            <v>82060</v>
          </cell>
          <cell r="AN890">
            <v>82060</v>
          </cell>
          <cell r="AO890">
            <v>82060</v>
          </cell>
          <cell r="AP890">
            <v>82060</v>
          </cell>
          <cell r="AQ890">
            <v>82060</v>
          </cell>
          <cell r="AR890">
            <v>89642</v>
          </cell>
          <cell r="AS890">
            <v>53683</v>
          </cell>
          <cell r="AT890">
            <v>0</v>
          </cell>
          <cell r="AU890">
            <v>0</v>
          </cell>
          <cell r="AV890">
            <v>0</v>
          </cell>
          <cell r="AW890">
            <v>0</v>
          </cell>
          <cell r="AX890">
            <v>0</v>
          </cell>
          <cell r="AY890">
            <v>37231</v>
          </cell>
          <cell r="AZ890">
            <v>37231</v>
          </cell>
          <cell r="BA890">
            <v>37231</v>
          </cell>
          <cell r="BB890">
            <v>37231</v>
          </cell>
          <cell r="BC890">
            <v>37231</v>
          </cell>
          <cell r="BD890">
            <v>37231</v>
          </cell>
          <cell r="BE890">
            <v>18614</v>
          </cell>
          <cell r="BF890">
            <v>-19817</v>
          </cell>
          <cell r="BG890">
            <v>0</v>
          </cell>
          <cell r="BH890">
            <v>0</v>
          </cell>
          <cell r="BI890">
            <v>0</v>
          </cell>
          <cell r="BJ890">
            <v>0</v>
          </cell>
          <cell r="BK890">
            <v>37231</v>
          </cell>
        </row>
        <row r="891">
          <cell r="L891" t="str">
            <v>8111511.805202</v>
          </cell>
          <cell r="M891">
            <v>25290</v>
          </cell>
          <cell r="N891">
            <v>60949.74</v>
          </cell>
          <cell r="O891">
            <v>149849.74</v>
          </cell>
          <cell r="P891">
            <v>152695.84</v>
          </cell>
          <cell r="Q891">
            <v>152695.84</v>
          </cell>
          <cell r="R891">
            <v>152695.84</v>
          </cell>
          <cell r="S891">
            <v>152695.84</v>
          </cell>
          <cell r="T891">
            <v>164840.84</v>
          </cell>
          <cell r="U891">
            <v>259894.51</v>
          </cell>
          <cell r="V891">
            <v>259894.51</v>
          </cell>
          <cell r="W891">
            <v>259894.51</v>
          </cell>
          <cell r="X891">
            <v>259894.51</v>
          </cell>
          <cell r="Y891">
            <v>0</v>
          </cell>
          <cell r="Z891">
            <v>92496.84</v>
          </cell>
          <cell r="AA891">
            <v>92496.84</v>
          </cell>
          <cell r="AB891">
            <v>92496.84</v>
          </cell>
          <cell r="AC891">
            <v>92496.84</v>
          </cell>
          <cell r="AD891">
            <v>92496.84</v>
          </cell>
          <cell r="AE891">
            <v>98446.84</v>
          </cell>
          <cell r="AF891">
            <v>140365.84</v>
          </cell>
          <cell r="AG891">
            <v>243743.44</v>
          </cell>
          <cell r="AH891">
            <v>321373.37</v>
          </cell>
          <cell r="AI891">
            <v>321373.37</v>
          </cell>
          <cell r="AJ891">
            <v>321373.37</v>
          </cell>
          <cell r="AK891">
            <v>0</v>
          </cell>
          <cell r="AM891">
            <v>25290</v>
          </cell>
          <cell r="AN891">
            <v>35659.74</v>
          </cell>
          <cell r="AO891">
            <v>88900</v>
          </cell>
          <cell r="AP891">
            <v>2846.1000000000058</v>
          </cell>
          <cell r="AQ891">
            <v>0</v>
          </cell>
          <cell r="AR891">
            <v>0</v>
          </cell>
          <cell r="AS891">
            <v>0</v>
          </cell>
          <cell r="AT891">
            <v>12145</v>
          </cell>
          <cell r="AU891">
            <v>95053.670000000013</v>
          </cell>
          <cell r="AV891">
            <v>0</v>
          </cell>
          <cell r="AW891">
            <v>0</v>
          </cell>
          <cell r="AX891">
            <v>0</v>
          </cell>
          <cell r="AY891">
            <v>0</v>
          </cell>
          <cell r="AZ891">
            <v>92496.84</v>
          </cell>
          <cell r="BA891">
            <v>0</v>
          </cell>
          <cell r="BB891">
            <v>0</v>
          </cell>
          <cell r="BC891">
            <v>0</v>
          </cell>
          <cell r="BD891">
            <v>0</v>
          </cell>
          <cell r="BE891">
            <v>5950</v>
          </cell>
          <cell r="BF891">
            <v>41919</v>
          </cell>
          <cell r="BG891">
            <v>103377.60000000001</v>
          </cell>
          <cell r="BH891">
            <v>77629.929999999993</v>
          </cell>
          <cell r="BI891">
            <v>0</v>
          </cell>
          <cell r="BJ891">
            <v>0</v>
          </cell>
          <cell r="BK891">
            <v>0</v>
          </cell>
        </row>
        <row r="892">
          <cell r="L892" t="str">
            <v>8111511.808401.BOARD</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30000</v>
          </cell>
          <cell r="AC892">
            <v>30000</v>
          </cell>
          <cell r="AD892">
            <v>30000</v>
          </cell>
          <cell r="AE892">
            <v>30000</v>
          </cell>
          <cell r="AF892">
            <v>30000</v>
          </cell>
          <cell r="AG892">
            <v>30000</v>
          </cell>
          <cell r="AH892">
            <v>30000</v>
          </cell>
          <cell r="AI892">
            <v>30000</v>
          </cell>
          <cell r="AJ892">
            <v>30000</v>
          </cell>
          <cell r="AK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30000</v>
          </cell>
          <cell r="BC892">
            <v>0</v>
          </cell>
          <cell r="BD892">
            <v>0</v>
          </cell>
          <cell r="BE892">
            <v>0</v>
          </cell>
          <cell r="BF892">
            <v>0</v>
          </cell>
          <cell r="BG892">
            <v>0</v>
          </cell>
          <cell r="BH892">
            <v>0</v>
          </cell>
          <cell r="BI892">
            <v>0</v>
          </cell>
          <cell r="BJ892">
            <v>0</v>
          </cell>
          <cell r="BK892">
            <v>0</v>
          </cell>
        </row>
        <row r="893">
          <cell r="L893" t="str">
            <v>8111511.808401.LEGAL</v>
          </cell>
          <cell r="M893">
            <v>0</v>
          </cell>
          <cell r="N893">
            <v>0</v>
          </cell>
          <cell r="O893">
            <v>0</v>
          </cell>
          <cell r="P893">
            <v>0</v>
          </cell>
          <cell r="Q893">
            <v>0</v>
          </cell>
          <cell r="R893">
            <v>0</v>
          </cell>
          <cell r="S893">
            <v>0</v>
          </cell>
          <cell r="T893">
            <v>0</v>
          </cell>
          <cell r="U893">
            <v>9412</v>
          </cell>
          <cell r="V893">
            <v>132412</v>
          </cell>
          <cell r="W893">
            <v>132412</v>
          </cell>
          <cell r="X893">
            <v>132412</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M893">
            <v>0</v>
          </cell>
          <cell r="AN893">
            <v>0</v>
          </cell>
          <cell r="AO893">
            <v>0</v>
          </cell>
          <cell r="AP893">
            <v>0</v>
          </cell>
          <cell r="AQ893">
            <v>0</v>
          </cell>
          <cell r="AR893">
            <v>0</v>
          </cell>
          <cell r="AS893">
            <v>0</v>
          </cell>
          <cell r="AT893">
            <v>0</v>
          </cell>
          <cell r="AU893">
            <v>9412</v>
          </cell>
          <cell r="AV893">
            <v>123000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0</v>
          </cell>
          <cell r="BK893">
            <v>0</v>
          </cell>
        </row>
        <row r="894">
          <cell r="L894" t="str">
            <v>8111511.808401.OTHER</v>
          </cell>
          <cell r="M894">
            <v>825320</v>
          </cell>
          <cell r="N894">
            <v>1605640</v>
          </cell>
          <cell r="O894">
            <v>2415960</v>
          </cell>
          <cell r="P894">
            <v>3222530</v>
          </cell>
          <cell r="Q894">
            <v>4066900</v>
          </cell>
          <cell r="R894">
            <v>5136750</v>
          </cell>
          <cell r="S894">
            <v>5983696.5</v>
          </cell>
          <cell r="T894">
            <v>7017235.5</v>
          </cell>
          <cell r="U894">
            <v>8096969.5</v>
          </cell>
          <cell r="V894">
            <v>9048325.5</v>
          </cell>
          <cell r="W894">
            <v>10107316.5</v>
          </cell>
          <cell r="X894">
            <v>11380051.5</v>
          </cell>
          <cell r="Y894">
            <v>829878</v>
          </cell>
          <cell r="Z894">
            <v>1704756</v>
          </cell>
          <cell r="AA894">
            <v>3258738</v>
          </cell>
          <cell r="AB894">
            <v>4212664</v>
          </cell>
          <cell r="AC894">
            <v>5065869</v>
          </cell>
          <cell r="AD894">
            <v>5921684</v>
          </cell>
          <cell r="AE894">
            <v>6845070</v>
          </cell>
          <cell r="AF894">
            <v>7744360</v>
          </cell>
          <cell r="AG894">
            <v>4796235.3599999994</v>
          </cell>
          <cell r="AH894">
            <v>4980933.3600000003</v>
          </cell>
          <cell r="AI894">
            <v>4645081.79</v>
          </cell>
          <cell r="AJ894">
            <v>4961074.79</v>
          </cell>
          <cell r="AK894">
            <v>220231</v>
          </cell>
          <cell r="AM894">
            <v>825320</v>
          </cell>
          <cell r="AN894">
            <v>780320</v>
          </cell>
          <cell r="AO894">
            <v>810320</v>
          </cell>
          <cell r="AP894">
            <v>806570</v>
          </cell>
          <cell r="AQ894">
            <v>844370</v>
          </cell>
          <cell r="AR894">
            <v>1069850</v>
          </cell>
          <cell r="AS894">
            <v>846946.5</v>
          </cell>
          <cell r="AT894">
            <v>1033539</v>
          </cell>
          <cell r="AU894">
            <v>1079734</v>
          </cell>
          <cell r="AV894">
            <v>951356</v>
          </cell>
          <cell r="AW894">
            <v>1058991</v>
          </cell>
          <cell r="AX894">
            <v>1272735</v>
          </cell>
          <cell r="AY894">
            <v>829878</v>
          </cell>
          <cell r="AZ894">
            <v>874878</v>
          </cell>
          <cell r="BA894">
            <v>1553982</v>
          </cell>
          <cell r="BB894">
            <v>953926</v>
          </cell>
          <cell r="BC894">
            <v>853205</v>
          </cell>
          <cell r="BD894">
            <v>855815</v>
          </cell>
          <cell r="BE894">
            <v>923386</v>
          </cell>
          <cell r="BF894">
            <v>899290</v>
          </cell>
          <cell r="BG894">
            <v>-2948124.6400000006</v>
          </cell>
          <cell r="BH894">
            <v>184698.00000000093</v>
          </cell>
          <cell r="BI894">
            <v>-335851.5700000003</v>
          </cell>
          <cell r="BJ894">
            <v>315993</v>
          </cell>
          <cell r="BK894">
            <v>220231</v>
          </cell>
        </row>
        <row r="895">
          <cell r="L895" t="str">
            <v>8111511.811001</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M895">
            <v>0</v>
          </cell>
          <cell r="AN895">
            <v>0</v>
          </cell>
          <cell r="AO895">
            <v>0</v>
          </cell>
          <cell r="AP895">
            <v>0</v>
          </cell>
          <cell r="AQ895">
            <v>0</v>
          </cell>
          <cell r="AR895">
            <v>0</v>
          </cell>
          <cell r="AS895">
            <v>0</v>
          </cell>
          <cell r="AT895">
            <v>0</v>
          </cell>
          <cell r="AU895">
            <v>0</v>
          </cell>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0</v>
          </cell>
          <cell r="BK895">
            <v>0</v>
          </cell>
        </row>
        <row r="896">
          <cell r="L896" t="str">
            <v>8111511.814101</v>
          </cell>
          <cell r="M896">
            <v>0</v>
          </cell>
          <cell r="N896">
            <v>0</v>
          </cell>
          <cell r="O896">
            <v>0</v>
          </cell>
          <cell r="P896">
            <v>0</v>
          </cell>
          <cell r="Q896">
            <v>0</v>
          </cell>
          <cell r="R896">
            <v>0</v>
          </cell>
          <cell r="S896">
            <v>80000</v>
          </cell>
          <cell r="T896">
            <v>80000</v>
          </cell>
          <cell r="U896">
            <v>80000</v>
          </cell>
          <cell r="V896">
            <v>80000</v>
          </cell>
          <cell r="W896">
            <v>80000</v>
          </cell>
          <cell r="X896">
            <v>80000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M896">
            <v>0</v>
          </cell>
          <cell r="AN896">
            <v>0</v>
          </cell>
          <cell r="AO896">
            <v>0</v>
          </cell>
          <cell r="AP896">
            <v>0</v>
          </cell>
          <cell r="AQ896">
            <v>0</v>
          </cell>
          <cell r="AR896">
            <v>0</v>
          </cell>
          <cell r="AS896">
            <v>80000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0</v>
          </cell>
          <cell r="BK896">
            <v>0</v>
          </cell>
        </row>
        <row r="897">
          <cell r="L897" t="str">
            <v>8111511.814201.ELECT</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L898" t="str">
            <v>8111511.814201.OTHER</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M898">
            <v>0</v>
          </cell>
          <cell r="AN898">
            <v>0</v>
          </cell>
          <cell r="AO898">
            <v>0</v>
          </cell>
          <cell r="AP898">
            <v>0</v>
          </cell>
          <cell r="AQ898">
            <v>0</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L899" t="str">
            <v>8111511.816001.MOTOR</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450</v>
          </cell>
          <cell r="AG899">
            <v>450</v>
          </cell>
          <cell r="AH899">
            <v>450</v>
          </cell>
          <cell r="AI899">
            <v>450</v>
          </cell>
          <cell r="AJ899">
            <v>450</v>
          </cell>
          <cell r="AK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450</v>
          </cell>
          <cell r="BG899">
            <v>0</v>
          </cell>
          <cell r="BH899">
            <v>0</v>
          </cell>
          <cell r="BI899">
            <v>0</v>
          </cell>
          <cell r="BJ899">
            <v>0</v>
          </cell>
          <cell r="BK899">
            <v>0</v>
          </cell>
        </row>
        <row r="900">
          <cell r="L900" t="str">
            <v>8111511.816001.OTHER</v>
          </cell>
          <cell r="M900">
            <v>250</v>
          </cell>
          <cell r="N900">
            <v>250</v>
          </cell>
          <cell r="O900">
            <v>1550</v>
          </cell>
          <cell r="P900">
            <v>1550</v>
          </cell>
          <cell r="Q900">
            <v>2485</v>
          </cell>
          <cell r="R900">
            <v>2485</v>
          </cell>
          <cell r="S900">
            <v>7920</v>
          </cell>
          <cell r="T900">
            <v>299320</v>
          </cell>
          <cell r="U900">
            <v>302945</v>
          </cell>
          <cell r="V900">
            <v>302945</v>
          </cell>
          <cell r="W900">
            <v>302945</v>
          </cell>
          <cell r="X900">
            <v>305615</v>
          </cell>
          <cell r="Y900">
            <v>450</v>
          </cell>
          <cell r="Z900">
            <v>4400</v>
          </cell>
          <cell r="AA900">
            <v>11150</v>
          </cell>
          <cell r="AB900">
            <v>19961.599999999999</v>
          </cell>
          <cell r="AC900">
            <v>20161.599999999999</v>
          </cell>
          <cell r="AD900">
            <v>20776.599999999999</v>
          </cell>
          <cell r="AE900">
            <v>25776.6</v>
          </cell>
          <cell r="AF900">
            <v>27075.599999999999</v>
          </cell>
          <cell r="AG900">
            <v>33825.599999999999</v>
          </cell>
          <cell r="AH900">
            <v>35825.599999999999</v>
          </cell>
          <cell r="AI900">
            <v>40325.599999999999</v>
          </cell>
          <cell r="AJ900">
            <v>23035.599999999999</v>
          </cell>
          <cell r="AK900">
            <v>2500</v>
          </cell>
          <cell r="AM900">
            <v>250</v>
          </cell>
          <cell r="AN900">
            <v>0</v>
          </cell>
          <cell r="AO900">
            <v>1300</v>
          </cell>
          <cell r="AP900">
            <v>0</v>
          </cell>
          <cell r="AQ900">
            <v>935</v>
          </cell>
          <cell r="AR900">
            <v>0</v>
          </cell>
          <cell r="AS900">
            <v>5435</v>
          </cell>
          <cell r="AT900">
            <v>291400</v>
          </cell>
          <cell r="AU900">
            <v>3625</v>
          </cell>
          <cell r="AV900">
            <v>0</v>
          </cell>
          <cell r="AW900">
            <v>0</v>
          </cell>
          <cell r="AX900">
            <v>2670</v>
          </cell>
          <cell r="AY900">
            <v>450</v>
          </cell>
          <cell r="AZ900">
            <v>3950</v>
          </cell>
          <cell r="BA900">
            <v>6750</v>
          </cell>
          <cell r="BB900">
            <v>8811.5999999999985</v>
          </cell>
          <cell r="BC900">
            <v>200</v>
          </cell>
          <cell r="BD900">
            <v>615</v>
          </cell>
          <cell r="BE900">
            <v>5000</v>
          </cell>
          <cell r="BF900">
            <v>1299</v>
          </cell>
          <cell r="BG900">
            <v>6750</v>
          </cell>
          <cell r="BH900">
            <v>2000</v>
          </cell>
          <cell r="BI900">
            <v>4500</v>
          </cell>
          <cell r="BJ900">
            <v>-17290</v>
          </cell>
          <cell r="BK900">
            <v>2500</v>
          </cell>
        </row>
        <row r="901">
          <cell r="L901" t="str">
            <v>8111511.816002</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M901">
            <v>0</v>
          </cell>
          <cell r="AN901">
            <v>0</v>
          </cell>
          <cell r="AO901">
            <v>0</v>
          </cell>
          <cell r="AP901">
            <v>0</v>
          </cell>
          <cell r="AQ901">
            <v>0</v>
          </cell>
          <cell r="AR901">
            <v>0</v>
          </cell>
          <cell r="AS901">
            <v>0</v>
          </cell>
          <cell r="AT901">
            <v>0</v>
          </cell>
          <cell r="AU901">
            <v>0</v>
          </cell>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0</v>
          </cell>
          <cell r="BK901">
            <v>0</v>
          </cell>
        </row>
        <row r="902">
          <cell r="L902" t="str">
            <v>8111511.816041</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M902">
            <v>0</v>
          </cell>
          <cell r="AN902">
            <v>0</v>
          </cell>
          <cell r="AO902">
            <v>0</v>
          </cell>
          <cell r="AP902">
            <v>0</v>
          </cell>
          <cell r="AQ902">
            <v>0</v>
          </cell>
          <cell r="AR902">
            <v>0</v>
          </cell>
          <cell r="AS902">
            <v>0</v>
          </cell>
          <cell r="AT902">
            <v>0</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0</v>
          </cell>
          <cell r="BK902">
            <v>0</v>
          </cell>
        </row>
        <row r="903">
          <cell r="L903" t="str">
            <v>8111511.820101</v>
          </cell>
          <cell r="M903">
            <v>14996.62</v>
          </cell>
          <cell r="N903">
            <v>16247.62</v>
          </cell>
          <cell r="O903">
            <v>91724.12</v>
          </cell>
          <cell r="P903">
            <v>107206.36</v>
          </cell>
          <cell r="Q903">
            <v>107206.36</v>
          </cell>
          <cell r="R903">
            <v>131754.69</v>
          </cell>
          <cell r="S903">
            <v>167281.76999999999</v>
          </cell>
          <cell r="T903">
            <v>169414.84</v>
          </cell>
          <cell r="U903">
            <v>182811.22</v>
          </cell>
          <cell r="V903">
            <v>206399.21</v>
          </cell>
          <cell r="W903">
            <v>246434.97</v>
          </cell>
          <cell r="X903">
            <v>688113.2</v>
          </cell>
          <cell r="Y903">
            <v>49500</v>
          </cell>
          <cell r="Z903">
            <v>72114.960000000006</v>
          </cell>
          <cell r="AA903">
            <v>85386.76</v>
          </cell>
          <cell r="AB903">
            <v>85386.76</v>
          </cell>
          <cell r="AC903">
            <v>140765.07</v>
          </cell>
          <cell r="AD903">
            <v>160520.32999999999</v>
          </cell>
          <cell r="AE903">
            <v>118195.21</v>
          </cell>
          <cell r="AF903">
            <v>118195.21</v>
          </cell>
          <cell r="AG903">
            <v>166317.57999999999</v>
          </cell>
          <cell r="AH903">
            <v>183589.7</v>
          </cell>
          <cell r="AI903">
            <v>218076.57</v>
          </cell>
          <cell r="AJ903">
            <v>239705.54</v>
          </cell>
          <cell r="AK903">
            <v>1169.08</v>
          </cell>
          <cell r="AM903">
            <v>14996.62</v>
          </cell>
          <cell r="AN903">
            <v>1251</v>
          </cell>
          <cell r="AO903">
            <v>75476.5</v>
          </cell>
          <cell r="AP903">
            <v>15482.240000000005</v>
          </cell>
          <cell r="AQ903">
            <v>0</v>
          </cell>
          <cell r="AR903">
            <v>24548.33</v>
          </cell>
          <cell r="AS903">
            <v>35527.079999999987</v>
          </cell>
          <cell r="AT903">
            <v>2133.070000000007</v>
          </cell>
          <cell r="AU903">
            <v>13396.380000000005</v>
          </cell>
          <cell r="AV903">
            <v>23587.989999999991</v>
          </cell>
          <cell r="AW903">
            <v>40035.760000000009</v>
          </cell>
          <cell r="AX903">
            <v>441678.23</v>
          </cell>
          <cell r="AY903">
            <v>49500</v>
          </cell>
          <cell r="AZ903">
            <v>22614.960000000006</v>
          </cell>
          <cell r="BA903">
            <v>13271.799999999988</v>
          </cell>
          <cell r="BB903">
            <v>0</v>
          </cell>
          <cell r="BC903">
            <v>55378.310000000012</v>
          </cell>
          <cell r="BD903">
            <v>19755.25999999998</v>
          </cell>
          <cell r="BE903">
            <v>-42325.119999999981</v>
          </cell>
          <cell r="BF903">
            <v>0</v>
          </cell>
          <cell r="BG903">
            <v>48122.369999999981</v>
          </cell>
          <cell r="BH903">
            <v>17272.120000000024</v>
          </cell>
          <cell r="BI903">
            <v>34486.869999999995</v>
          </cell>
          <cell r="BJ903">
            <v>21628.97</v>
          </cell>
          <cell r="BK903">
            <v>1169.08</v>
          </cell>
        </row>
        <row r="904">
          <cell r="L904" t="str">
            <v>8111511.820103</v>
          </cell>
          <cell r="M904">
            <v>539775</v>
          </cell>
          <cell r="N904">
            <v>1075807.05</v>
          </cell>
          <cell r="O904">
            <v>1615696.95</v>
          </cell>
          <cell r="P904">
            <v>1794696.95</v>
          </cell>
          <cell r="Q904">
            <v>2701416.95</v>
          </cell>
          <cell r="R904">
            <v>2743865.95</v>
          </cell>
          <cell r="S904">
            <v>2969632.95</v>
          </cell>
          <cell r="T904">
            <v>3404164.95</v>
          </cell>
          <cell r="U904">
            <v>3823360.95</v>
          </cell>
          <cell r="V904">
            <v>4066807.04</v>
          </cell>
          <cell r="W904">
            <v>4490403.04</v>
          </cell>
          <cell r="X904">
            <v>4909670.08</v>
          </cell>
          <cell r="Y904">
            <v>437320</v>
          </cell>
          <cell r="Z904">
            <v>856475.61</v>
          </cell>
          <cell r="AA904">
            <v>1259355.6200000001</v>
          </cell>
          <cell r="AB904">
            <v>1685369.62</v>
          </cell>
          <cell r="AC904">
            <v>2088404.62</v>
          </cell>
          <cell r="AD904">
            <v>2592951.62</v>
          </cell>
          <cell r="AE904">
            <v>3007704.62</v>
          </cell>
          <cell r="AF904">
            <v>3468690.62</v>
          </cell>
          <cell r="AG904">
            <v>3773983.42</v>
          </cell>
          <cell r="AH904">
            <v>4241121.68</v>
          </cell>
          <cell r="AI904">
            <v>11042179.970000001</v>
          </cell>
          <cell r="AJ904">
            <v>18155328.440000001</v>
          </cell>
          <cell r="AK904">
            <v>6338836</v>
          </cell>
          <cell r="AM904">
            <v>539775</v>
          </cell>
          <cell r="AN904">
            <v>536032.05000000005</v>
          </cell>
          <cell r="AO904">
            <v>539889.89999999991</v>
          </cell>
          <cell r="AP904">
            <v>179000</v>
          </cell>
          <cell r="AQ904">
            <v>906720.00000000023</v>
          </cell>
          <cell r="AR904">
            <v>42449</v>
          </cell>
          <cell r="AS904">
            <v>225767</v>
          </cell>
          <cell r="AT904">
            <v>434532</v>
          </cell>
          <cell r="AU904">
            <v>419196</v>
          </cell>
          <cell r="AV904">
            <v>243446.08999999985</v>
          </cell>
          <cell r="AW904">
            <v>423596</v>
          </cell>
          <cell r="AX904">
            <v>419267.04000000004</v>
          </cell>
          <cell r="AY904">
            <v>437320</v>
          </cell>
          <cell r="AZ904">
            <v>419155.61</v>
          </cell>
          <cell r="BA904">
            <v>402880.01000000013</v>
          </cell>
          <cell r="BB904">
            <v>426014</v>
          </cell>
          <cell r="BC904">
            <v>403035</v>
          </cell>
          <cell r="BD904">
            <v>504547</v>
          </cell>
          <cell r="BE904">
            <v>414753</v>
          </cell>
          <cell r="BF904">
            <v>460986</v>
          </cell>
          <cell r="BG904">
            <v>305292.79999999981</v>
          </cell>
          <cell r="BH904">
            <v>467138.25999999978</v>
          </cell>
          <cell r="BI904">
            <v>6801058.290000001</v>
          </cell>
          <cell r="BJ904">
            <v>7113148.4700000007</v>
          </cell>
          <cell r="BK904">
            <v>6338836</v>
          </cell>
        </row>
        <row r="905">
          <cell r="L905" t="str">
            <v>8111511.820102</v>
          </cell>
          <cell r="M905">
            <v>0</v>
          </cell>
          <cell r="N905">
            <v>0</v>
          </cell>
          <cell r="O905">
            <v>0</v>
          </cell>
          <cell r="P905">
            <v>0</v>
          </cell>
          <cell r="Q905">
            <v>0</v>
          </cell>
          <cell r="R905">
            <v>0</v>
          </cell>
          <cell r="S905">
            <v>0</v>
          </cell>
          <cell r="T905">
            <v>1250</v>
          </cell>
          <cell r="U905">
            <v>2750</v>
          </cell>
          <cell r="V905">
            <v>420457</v>
          </cell>
          <cell r="W905">
            <v>420457</v>
          </cell>
          <cell r="X905">
            <v>2750</v>
          </cell>
          <cell r="Y905">
            <v>0</v>
          </cell>
          <cell r="Z905">
            <v>0</v>
          </cell>
          <cell r="AA905">
            <v>0</v>
          </cell>
          <cell r="AB905">
            <v>0</v>
          </cell>
          <cell r="AC905">
            <v>0</v>
          </cell>
          <cell r="AD905">
            <v>0</v>
          </cell>
          <cell r="AE905">
            <v>0</v>
          </cell>
          <cell r="AF905">
            <v>1375</v>
          </cell>
          <cell r="AG905">
            <v>52875</v>
          </cell>
          <cell r="AH905">
            <v>1992225</v>
          </cell>
          <cell r="AI905">
            <v>2009725</v>
          </cell>
          <cell r="AJ905">
            <v>2009725</v>
          </cell>
          <cell r="AK905">
            <v>0</v>
          </cell>
          <cell r="AM905">
            <v>0</v>
          </cell>
          <cell r="AN905">
            <v>0</v>
          </cell>
          <cell r="AO905">
            <v>0</v>
          </cell>
          <cell r="AP905">
            <v>0</v>
          </cell>
          <cell r="AQ905">
            <v>0</v>
          </cell>
          <cell r="AR905">
            <v>0</v>
          </cell>
          <cell r="AS905">
            <v>0</v>
          </cell>
          <cell r="AT905">
            <v>1250</v>
          </cell>
          <cell r="AU905">
            <v>1500</v>
          </cell>
          <cell r="AV905">
            <v>417707</v>
          </cell>
          <cell r="AW905">
            <v>0</v>
          </cell>
          <cell r="AX905">
            <v>-417707</v>
          </cell>
          <cell r="AY905">
            <v>0</v>
          </cell>
          <cell r="AZ905">
            <v>0</v>
          </cell>
          <cell r="BA905">
            <v>0</v>
          </cell>
          <cell r="BB905">
            <v>0</v>
          </cell>
          <cell r="BC905">
            <v>0</v>
          </cell>
          <cell r="BD905">
            <v>0</v>
          </cell>
          <cell r="BE905">
            <v>0</v>
          </cell>
          <cell r="BF905">
            <v>1375</v>
          </cell>
          <cell r="BG905">
            <v>51500</v>
          </cell>
          <cell r="BH905">
            <v>1939350</v>
          </cell>
          <cell r="BI905">
            <v>17500</v>
          </cell>
          <cell r="BJ905">
            <v>0</v>
          </cell>
          <cell r="BK905">
            <v>0</v>
          </cell>
        </row>
        <row r="906">
          <cell r="L906" t="str">
            <v>8111511.821001</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839139</v>
          </cell>
          <cell r="AM906">
            <v>0</v>
          </cell>
          <cell r="AN906">
            <v>0</v>
          </cell>
          <cell r="AO906">
            <v>0</v>
          </cell>
          <cell r="AP906">
            <v>0</v>
          </cell>
          <cell r="AQ906">
            <v>0</v>
          </cell>
          <cell r="AR906">
            <v>0</v>
          </cell>
          <cell r="AS906">
            <v>0</v>
          </cell>
          <cell r="AT906">
            <v>0</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0</v>
          </cell>
          <cell r="BK906">
            <v>839139</v>
          </cell>
        </row>
        <row r="907">
          <cell r="L907" t="str">
            <v>8111511.814601</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0</v>
          </cell>
          <cell r="BK907">
            <v>0</v>
          </cell>
        </row>
        <row r="908">
          <cell r="L908" t="str">
            <v>8111511.821101</v>
          </cell>
          <cell r="M908">
            <v>27085.07</v>
          </cell>
          <cell r="N908">
            <v>36757.01</v>
          </cell>
          <cell r="O908">
            <v>143275.1</v>
          </cell>
          <cell r="P908">
            <v>194408.13</v>
          </cell>
          <cell r="Q908">
            <v>264904.55</v>
          </cell>
          <cell r="R908">
            <v>301965.2</v>
          </cell>
          <cell r="S908">
            <v>351005.14</v>
          </cell>
          <cell r="T908">
            <v>378761.05</v>
          </cell>
          <cell r="U908">
            <v>465407.98</v>
          </cell>
          <cell r="V908">
            <v>596412.32999999996</v>
          </cell>
          <cell r="W908">
            <v>737548.68</v>
          </cell>
          <cell r="X908">
            <v>810226.33</v>
          </cell>
          <cell r="Y908">
            <v>15517.8</v>
          </cell>
          <cell r="Z908">
            <v>87220.46</v>
          </cell>
          <cell r="AA908">
            <v>172020.83</v>
          </cell>
          <cell r="AB908">
            <v>209043.63</v>
          </cell>
          <cell r="AC908">
            <v>417669.06</v>
          </cell>
          <cell r="AD908">
            <v>571027.06000000006</v>
          </cell>
          <cell r="AE908">
            <v>666396.71</v>
          </cell>
          <cell r="AF908">
            <v>785345.1</v>
          </cell>
          <cell r="AG908">
            <v>960056.58000000007</v>
          </cell>
          <cell r="AH908">
            <v>1015818.7100000001</v>
          </cell>
          <cell r="AI908">
            <v>1034903.65</v>
          </cell>
          <cell r="AJ908">
            <v>1114895.25</v>
          </cell>
          <cell r="AK908">
            <v>39389.68</v>
          </cell>
          <cell r="AM908">
            <v>27085.07</v>
          </cell>
          <cell r="AN908">
            <v>9671.9400000000023</v>
          </cell>
          <cell r="AO908">
            <v>106518.09</v>
          </cell>
          <cell r="AP908">
            <v>51133.03</v>
          </cell>
          <cell r="AQ908">
            <v>70496.419999999984</v>
          </cell>
          <cell r="AR908">
            <v>37060.650000000023</v>
          </cell>
          <cell r="AS908">
            <v>49039.94</v>
          </cell>
          <cell r="AT908">
            <v>27755.909999999974</v>
          </cell>
          <cell r="AU908">
            <v>86646.93</v>
          </cell>
          <cell r="AV908">
            <v>131004.34999999998</v>
          </cell>
          <cell r="AW908">
            <v>141136.35000000009</v>
          </cell>
          <cell r="AX908">
            <v>72677.649999999907</v>
          </cell>
          <cell r="AY908">
            <v>15517.8</v>
          </cell>
          <cell r="AZ908">
            <v>71702.66</v>
          </cell>
          <cell r="BA908">
            <v>84800.369999999981</v>
          </cell>
          <cell r="BB908">
            <v>37022.800000000017</v>
          </cell>
          <cell r="BC908">
            <v>208625.43</v>
          </cell>
          <cell r="BD908">
            <v>153358.00000000006</v>
          </cell>
          <cell r="BE908">
            <v>95369.649999999907</v>
          </cell>
          <cell r="BF908">
            <v>118948.39000000001</v>
          </cell>
          <cell r="BG908">
            <v>174711.4800000001</v>
          </cell>
          <cell r="BH908">
            <v>55762.130000000005</v>
          </cell>
          <cell r="BI908">
            <v>19084.939999999944</v>
          </cell>
          <cell r="BJ908">
            <v>79991.599999999977</v>
          </cell>
          <cell r="BK908">
            <v>39389.68</v>
          </cell>
        </row>
        <row r="909">
          <cell r="L909" t="str">
            <v>8111511.822101</v>
          </cell>
          <cell r="M909">
            <v>3493</v>
          </cell>
          <cell r="N909">
            <v>3493</v>
          </cell>
          <cell r="O909">
            <v>16903</v>
          </cell>
          <cell r="P909">
            <v>25986.5</v>
          </cell>
          <cell r="Q909">
            <v>25986.5</v>
          </cell>
          <cell r="R909">
            <v>36812.75</v>
          </cell>
          <cell r="S909">
            <v>38654</v>
          </cell>
          <cell r="T909">
            <v>38654</v>
          </cell>
          <cell r="U909">
            <v>38654</v>
          </cell>
          <cell r="V909">
            <v>42350.5</v>
          </cell>
          <cell r="W909">
            <v>44256.75</v>
          </cell>
          <cell r="X909">
            <v>61225.27</v>
          </cell>
          <cell r="Y909">
            <v>0</v>
          </cell>
          <cell r="Z909">
            <v>0</v>
          </cell>
          <cell r="AA909">
            <v>5838.75</v>
          </cell>
          <cell r="AB909">
            <v>7816.5</v>
          </cell>
          <cell r="AC909">
            <v>9830.25</v>
          </cell>
          <cell r="AD909">
            <v>26180.07</v>
          </cell>
          <cell r="AE909">
            <v>28193.72</v>
          </cell>
          <cell r="AF909">
            <v>34950.47</v>
          </cell>
          <cell r="AG909">
            <v>34950.47</v>
          </cell>
          <cell r="AH909">
            <v>36964.22</v>
          </cell>
          <cell r="AI909">
            <v>40951.769999999997</v>
          </cell>
          <cell r="AJ909">
            <v>42868.02</v>
          </cell>
          <cell r="AK909">
            <v>5246.25</v>
          </cell>
          <cell r="AM909">
            <v>3493</v>
          </cell>
          <cell r="AN909">
            <v>0</v>
          </cell>
          <cell r="AO909">
            <v>13410</v>
          </cell>
          <cell r="AP909">
            <v>9083.5</v>
          </cell>
          <cell r="AQ909">
            <v>0</v>
          </cell>
          <cell r="AR909">
            <v>10826.25</v>
          </cell>
          <cell r="AS909">
            <v>1841.25</v>
          </cell>
          <cell r="AT909">
            <v>0</v>
          </cell>
          <cell r="AU909">
            <v>0</v>
          </cell>
          <cell r="AV909">
            <v>3696.5</v>
          </cell>
          <cell r="AW909">
            <v>1906.25</v>
          </cell>
          <cell r="AX909">
            <v>16968.519999999997</v>
          </cell>
          <cell r="AY909">
            <v>0</v>
          </cell>
          <cell r="AZ909">
            <v>0</v>
          </cell>
          <cell r="BA909">
            <v>5838.75</v>
          </cell>
          <cell r="BB909">
            <v>1977.75</v>
          </cell>
          <cell r="BC909">
            <v>2013.75</v>
          </cell>
          <cell r="BD909">
            <v>16349.82</v>
          </cell>
          <cell r="BE909">
            <v>2013.6500000000015</v>
          </cell>
          <cell r="BF909">
            <v>6756.75</v>
          </cell>
          <cell r="BG909">
            <v>0</v>
          </cell>
          <cell r="BH909">
            <v>2013.75</v>
          </cell>
          <cell r="BI909">
            <v>3987.5499999999956</v>
          </cell>
          <cell r="BJ909">
            <v>1916.25</v>
          </cell>
          <cell r="BK909">
            <v>5246.25</v>
          </cell>
        </row>
        <row r="910">
          <cell r="L910" t="str">
            <v>8111511.822602</v>
          </cell>
          <cell r="M910">
            <v>355250</v>
          </cell>
          <cell r="N910">
            <v>355981</v>
          </cell>
          <cell r="O910">
            <v>362711</v>
          </cell>
          <cell r="P910">
            <v>373591</v>
          </cell>
          <cell r="Q910">
            <v>381980.74</v>
          </cell>
          <cell r="R910">
            <v>392696.74</v>
          </cell>
          <cell r="S910">
            <v>404696.74</v>
          </cell>
          <cell r="T910">
            <v>411696.74</v>
          </cell>
          <cell r="U910">
            <v>428032.99</v>
          </cell>
          <cell r="V910">
            <v>429532.99</v>
          </cell>
          <cell r="W910">
            <v>429532.99</v>
          </cell>
          <cell r="X910">
            <v>812062.99</v>
          </cell>
          <cell r="Y910">
            <v>9324</v>
          </cell>
          <cell r="Z910">
            <v>13174</v>
          </cell>
          <cell r="AA910">
            <v>20994</v>
          </cell>
          <cell r="AB910">
            <v>21864</v>
          </cell>
          <cell r="AC910">
            <v>45384</v>
          </cell>
          <cell r="AD910">
            <v>61384</v>
          </cell>
          <cell r="AE910">
            <v>80689</v>
          </cell>
          <cell r="AF910">
            <v>105589</v>
          </cell>
          <cell r="AG910">
            <v>127619</v>
          </cell>
          <cell r="AH910">
            <v>133899</v>
          </cell>
          <cell r="AI910">
            <v>136875.79999999999</v>
          </cell>
          <cell r="AJ910">
            <v>480540.8</v>
          </cell>
          <cell r="AK910">
            <v>94339.6</v>
          </cell>
          <cell r="AM910">
            <v>355250</v>
          </cell>
          <cell r="AN910">
            <v>731</v>
          </cell>
          <cell r="AO910">
            <v>6730</v>
          </cell>
          <cell r="AP910">
            <v>10880</v>
          </cell>
          <cell r="AQ910">
            <v>8389.7399999999907</v>
          </cell>
          <cell r="AR910">
            <v>10716</v>
          </cell>
          <cell r="AS910">
            <v>12000</v>
          </cell>
          <cell r="AT910">
            <v>7000</v>
          </cell>
          <cell r="AU910">
            <v>16336.25</v>
          </cell>
          <cell r="AV910">
            <v>1500</v>
          </cell>
          <cell r="AW910">
            <v>0</v>
          </cell>
          <cell r="AX910">
            <v>382530</v>
          </cell>
          <cell r="AY910">
            <v>9324</v>
          </cell>
          <cell r="AZ910">
            <v>3850</v>
          </cell>
          <cell r="BA910">
            <v>7820</v>
          </cell>
          <cell r="BB910">
            <v>870</v>
          </cell>
          <cell r="BC910">
            <v>23520</v>
          </cell>
          <cell r="BD910">
            <v>16000</v>
          </cell>
          <cell r="BE910">
            <v>19305</v>
          </cell>
          <cell r="BF910">
            <v>24900</v>
          </cell>
          <cell r="BG910">
            <v>22030</v>
          </cell>
          <cell r="BH910">
            <v>6280</v>
          </cell>
          <cell r="BI910">
            <v>2976.7999999999884</v>
          </cell>
          <cell r="BJ910">
            <v>343665</v>
          </cell>
          <cell r="BK910">
            <v>94339.6</v>
          </cell>
        </row>
        <row r="911">
          <cell r="L911" t="str">
            <v>8111511.826001</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0</v>
          </cell>
          <cell r="BK911">
            <v>0</v>
          </cell>
        </row>
        <row r="912">
          <cell r="L912" t="str">
            <v>8111511.853101</v>
          </cell>
          <cell r="M912">
            <v>0</v>
          </cell>
          <cell r="N912">
            <v>0</v>
          </cell>
          <cell r="O912">
            <v>0</v>
          </cell>
          <cell r="P912">
            <v>0</v>
          </cell>
          <cell r="Q912">
            <v>0</v>
          </cell>
          <cell r="R912">
            <v>0</v>
          </cell>
          <cell r="S912">
            <v>-88862.399999999994</v>
          </cell>
          <cell r="T912">
            <v>-60984</v>
          </cell>
          <cell r="U912">
            <v>-60984</v>
          </cell>
          <cell r="V912">
            <v>-60984</v>
          </cell>
          <cell r="W912">
            <v>-60984</v>
          </cell>
          <cell r="X912">
            <v>-13372.129999999997</v>
          </cell>
          <cell r="Y912">
            <v>0</v>
          </cell>
          <cell r="Z912">
            <v>52590.38</v>
          </cell>
          <cell r="AA912">
            <v>52590.38</v>
          </cell>
          <cell r="AB912">
            <v>52590.38</v>
          </cell>
          <cell r="AC912">
            <v>52590.38</v>
          </cell>
          <cell r="AD912">
            <v>52590.38</v>
          </cell>
          <cell r="AE912">
            <v>52590.38</v>
          </cell>
          <cell r="AF912">
            <v>52590.38</v>
          </cell>
          <cell r="AG912">
            <v>60351.98</v>
          </cell>
          <cell r="AH912">
            <v>60351.98</v>
          </cell>
          <cell r="AI912">
            <v>67955.179999999993</v>
          </cell>
          <cell r="AJ912">
            <v>67955.179999999993</v>
          </cell>
          <cell r="AK912">
            <v>0</v>
          </cell>
          <cell r="AM912">
            <v>0</v>
          </cell>
          <cell r="AN912">
            <v>0</v>
          </cell>
          <cell r="AO912">
            <v>0</v>
          </cell>
          <cell r="AP912">
            <v>0</v>
          </cell>
          <cell r="AQ912">
            <v>0</v>
          </cell>
          <cell r="AR912">
            <v>0</v>
          </cell>
          <cell r="AS912">
            <v>-88862.399999999994</v>
          </cell>
          <cell r="AT912">
            <v>27878.399999999994</v>
          </cell>
          <cell r="AU912">
            <v>0</v>
          </cell>
          <cell r="AV912">
            <v>0</v>
          </cell>
          <cell r="AW912">
            <v>0</v>
          </cell>
          <cell r="AX912">
            <v>47611.87</v>
          </cell>
          <cell r="AY912">
            <v>0</v>
          </cell>
          <cell r="AZ912">
            <v>52590.38</v>
          </cell>
          <cell r="BA912">
            <v>0</v>
          </cell>
          <cell r="BB912">
            <v>0</v>
          </cell>
          <cell r="BC912">
            <v>0</v>
          </cell>
          <cell r="BD912">
            <v>0</v>
          </cell>
          <cell r="BE912">
            <v>0</v>
          </cell>
          <cell r="BF912">
            <v>0</v>
          </cell>
          <cell r="BG912">
            <v>7761.6000000000058</v>
          </cell>
          <cell r="BH912">
            <v>0</v>
          </cell>
          <cell r="BI912">
            <v>7603.1999999999898</v>
          </cell>
          <cell r="BJ912">
            <v>0</v>
          </cell>
          <cell r="BK912">
            <v>0</v>
          </cell>
        </row>
        <row r="913">
          <cell r="L913" t="str">
            <v>8111511.820104</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M913">
            <v>0</v>
          </cell>
          <cell r="AN913">
            <v>0</v>
          </cell>
          <cell r="AO913">
            <v>0</v>
          </cell>
          <cell r="AP913">
            <v>0</v>
          </cell>
          <cell r="AQ913">
            <v>0</v>
          </cell>
          <cell r="AR913">
            <v>0</v>
          </cell>
          <cell r="AS913">
            <v>0</v>
          </cell>
          <cell r="AT913">
            <v>0</v>
          </cell>
          <cell r="AU913">
            <v>0</v>
          </cell>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L914" t="str">
            <v>8111511.822603</v>
          </cell>
          <cell r="M914">
            <v>0</v>
          </cell>
          <cell r="N914">
            <v>360</v>
          </cell>
          <cell r="O914">
            <v>452</v>
          </cell>
          <cell r="P914">
            <v>973</v>
          </cell>
          <cell r="Q914">
            <v>2508</v>
          </cell>
          <cell r="R914">
            <v>3058</v>
          </cell>
          <cell r="S914">
            <v>4558</v>
          </cell>
          <cell r="T914">
            <v>4558</v>
          </cell>
          <cell r="U914">
            <v>4558</v>
          </cell>
          <cell r="V914">
            <v>10058</v>
          </cell>
          <cell r="W914">
            <v>10058</v>
          </cell>
          <cell r="X914">
            <v>-6842</v>
          </cell>
          <cell r="Y914">
            <v>0</v>
          </cell>
          <cell r="Z914">
            <v>0</v>
          </cell>
          <cell r="AA914">
            <v>0</v>
          </cell>
          <cell r="AB914">
            <v>0</v>
          </cell>
          <cell r="AC914">
            <v>0</v>
          </cell>
          <cell r="AD914">
            <v>-23000</v>
          </cell>
          <cell r="AE914">
            <v>-22290</v>
          </cell>
          <cell r="AF914">
            <v>-22290</v>
          </cell>
          <cell r="AG914">
            <v>-22290</v>
          </cell>
          <cell r="AH914">
            <v>-20503</v>
          </cell>
          <cell r="AI914">
            <v>-30323</v>
          </cell>
          <cell r="AJ914">
            <v>-30293</v>
          </cell>
          <cell r="AK914">
            <v>0</v>
          </cell>
          <cell r="AM914">
            <v>0</v>
          </cell>
          <cell r="AN914">
            <v>360</v>
          </cell>
          <cell r="AO914">
            <v>92</v>
          </cell>
          <cell r="AP914">
            <v>521</v>
          </cell>
          <cell r="AQ914">
            <v>1535</v>
          </cell>
          <cell r="AR914">
            <v>550</v>
          </cell>
          <cell r="AS914">
            <v>1500</v>
          </cell>
          <cell r="AT914">
            <v>0</v>
          </cell>
          <cell r="AU914">
            <v>0</v>
          </cell>
          <cell r="AV914">
            <v>5500</v>
          </cell>
          <cell r="AW914">
            <v>0</v>
          </cell>
          <cell r="AX914">
            <v>-16900</v>
          </cell>
          <cell r="AY914">
            <v>0</v>
          </cell>
          <cell r="AZ914">
            <v>0</v>
          </cell>
          <cell r="BA914">
            <v>0</v>
          </cell>
          <cell r="BB914">
            <v>0</v>
          </cell>
          <cell r="BC914">
            <v>0</v>
          </cell>
          <cell r="BD914">
            <v>-23000</v>
          </cell>
          <cell r="BE914">
            <v>710</v>
          </cell>
          <cell r="BF914">
            <v>0</v>
          </cell>
          <cell r="BG914">
            <v>0</v>
          </cell>
          <cell r="BH914">
            <v>1787</v>
          </cell>
          <cell r="BI914">
            <v>-9820</v>
          </cell>
          <cell r="BJ914">
            <v>30</v>
          </cell>
          <cell r="BK914">
            <v>0</v>
          </cell>
        </row>
        <row r="915">
          <cell r="L915" t="str">
            <v>8111511.803906</v>
          </cell>
          <cell r="M915">
            <v>-213</v>
          </cell>
          <cell r="N915">
            <v>-43734</v>
          </cell>
          <cell r="O915">
            <v>-38229</v>
          </cell>
          <cell r="P915">
            <v>-37906</v>
          </cell>
          <cell r="Q915">
            <v>-35016</v>
          </cell>
          <cell r="R915">
            <v>-39266</v>
          </cell>
          <cell r="S915">
            <v>-30837</v>
          </cell>
          <cell r="T915">
            <v>-25352</v>
          </cell>
          <cell r="U915">
            <v>-31297</v>
          </cell>
          <cell r="V915">
            <v>2056</v>
          </cell>
          <cell r="W915">
            <v>4381</v>
          </cell>
          <cell r="X915">
            <v>-16143</v>
          </cell>
          <cell r="Y915">
            <v>658</v>
          </cell>
          <cell r="Z915">
            <v>1377</v>
          </cell>
          <cell r="AA915">
            <v>3472</v>
          </cell>
          <cell r="AB915">
            <v>3472</v>
          </cell>
          <cell r="AC915">
            <v>3680</v>
          </cell>
          <cell r="AD915">
            <v>1153</v>
          </cell>
          <cell r="AE915">
            <v>11926.5</v>
          </cell>
          <cell r="AF915">
            <v>15783.5</v>
          </cell>
          <cell r="AG915">
            <v>19034.5</v>
          </cell>
          <cell r="AH915">
            <v>16312.5</v>
          </cell>
          <cell r="AI915">
            <v>12915.5</v>
          </cell>
          <cell r="AJ915">
            <v>24391.5</v>
          </cell>
          <cell r="AK915">
            <v>5397</v>
          </cell>
          <cell r="AM915">
            <v>-213</v>
          </cell>
          <cell r="AN915">
            <v>-43521</v>
          </cell>
          <cell r="AO915">
            <v>5505</v>
          </cell>
          <cell r="AP915">
            <v>323</v>
          </cell>
          <cell r="AQ915">
            <v>2890</v>
          </cell>
          <cell r="AR915">
            <v>-4250</v>
          </cell>
          <cell r="AS915">
            <v>8429</v>
          </cell>
          <cell r="AT915">
            <v>5485</v>
          </cell>
          <cell r="AU915">
            <v>-5945</v>
          </cell>
          <cell r="AV915">
            <v>33353</v>
          </cell>
          <cell r="AW915">
            <v>2325</v>
          </cell>
          <cell r="AX915">
            <v>-20524</v>
          </cell>
          <cell r="AY915">
            <v>658</v>
          </cell>
          <cell r="AZ915">
            <v>719</v>
          </cell>
          <cell r="BA915">
            <v>2095</v>
          </cell>
          <cell r="BB915">
            <v>0</v>
          </cell>
          <cell r="BC915">
            <v>208</v>
          </cell>
          <cell r="BD915">
            <v>-2527</v>
          </cell>
          <cell r="BE915">
            <v>10773.5</v>
          </cell>
          <cell r="BF915">
            <v>3857</v>
          </cell>
          <cell r="BG915">
            <v>3251</v>
          </cell>
          <cell r="BH915">
            <v>-2722</v>
          </cell>
          <cell r="BI915">
            <v>-3397</v>
          </cell>
          <cell r="BJ915">
            <v>11476</v>
          </cell>
          <cell r="BK915">
            <v>5397</v>
          </cell>
        </row>
        <row r="916">
          <cell r="L916" t="str">
            <v>8111511.814201.DIESL</v>
          </cell>
          <cell r="M916">
            <v>0</v>
          </cell>
          <cell r="N916">
            <v>57092.800000000003</v>
          </cell>
          <cell r="O916">
            <v>57092.800000000003</v>
          </cell>
          <cell r="P916">
            <v>57092.800000000003</v>
          </cell>
          <cell r="Q916">
            <v>57092.800000000003</v>
          </cell>
          <cell r="R916">
            <v>57092.800000000003</v>
          </cell>
          <cell r="S916">
            <v>57092.800000000003</v>
          </cell>
          <cell r="T916">
            <v>57092.800000000003</v>
          </cell>
          <cell r="U916">
            <v>57092.800000000003</v>
          </cell>
          <cell r="V916">
            <v>57092.800000000003</v>
          </cell>
          <cell r="W916">
            <v>57092.800000000003</v>
          </cell>
          <cell r="X916">
            <v>57092.800000000003</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M916">
            <v>0</v>
          </cell>
          <cell r="AN916">
            <v>57092.800000000003</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0</v>
          </cell>
          <cell r="BK916">
            <v>0</v>
          </cell>
        </row>
        <row r="917">
          <cell r="L917" t="str">
            <v>8111511.804201.SAP</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0</v>
          </cell>
          <cell r="BK917">
            <v>0</v>
          </cell>
        </row>
        <row r="918">
          <cell r="L918" t="str">
            <v>8111511.846001.PLANT</v>
          </cell>
          <cell r="M918">
            <v>-25680</v>
          </cell>
          <cell r="N918">
            <v>-59190</v>
          </cell>
          <cell r="O918">
            <v>-601710</v>
          </cell>
          <cell r="P918">
            <v>-1621800</v>
          </cell>
          <cell r="Q918">
            <v>-2793600</v>
          </cell>
          <cell r="R918">
            <v>-4453995</v>
          </cell>
          <cell r="S918">
            <v>-5247360</v>
          </cell>
          <cell r="T918">
            <v>-7032675</v>
          </cell>
          <cell r="U918">
            <v>-10272780</v>
          </cell>
          <cell r="V918">
            <v>-11199855</v>
          </cell>
          <cell r="W918">
            <v>-11808720</v>
          </cell>
          <cell r="X918">
            <v>-12716640</v>
          </cell>
          <cell r="Y918">
            <v>-395640</v>
          </cell>
          <cell r="Z918">
            <v>-909825</v>
          </cell>
          <cell r="AA918">
            <v>-2225985</v>
          </cell>
          <cell r="AB918">
            <v>-3058665</v>
          </cell>
          <cell r="AC918">
            <v>-3983865</v>
          </cell>
          <cell r="AD918">
            <v>-5145225</v>
          </cell>
          <cell r="AE918">
            <v>-5975745</v>
          </cell>
          <cell r="AF918">
            <v>-6838665</v>
          </cell>
          <cell r="AG918">
            <v>-8265345</v>
          </cell>
          <cell r="AH918">
            <v>-9231585</v>
          </cell>
          <cell r="AI918">
            <v>-10736025</v>
          </cell>
          <cell r="AJ918">
            <v>-11682105</v>
          </cell>
          <cell r="AK918">
            <v>0</v>
          </cell>
          <cell r="AM918">
            <v>-25680</v>
          </cell>
          <cell r="AN918">
            <v>-33510</v>
          </cell>
          <cell r="AO918">
            <v>-542520</v>
          </cell>
          <cell r="AP918">
            <v>-1020090</v>
          </cell>
          <cell r="AQ918">
            <v>-1171800</v>
          </cell>
          <cell r="AR918">
            <v>-1660395</v>
          </cell>
          <cell r="AS918">
            <v>-793365</v>
          </cell>
          <cell r="AT918">
            <v>-1785315</v>
          </cell>
          <cell r="AU918">
            <v>-3240105</v>
          </cell>
          <cell r="AV918">
            <v>-927075</v>
          </cell>
          <cell r="AW918">
            <v>-608865</v>
          </cell>
          <cell r="AX918">
            <v>-907920</v>
          </cell>
          <cell r="AY918">
            <v>-395640</v>
          </cell>
          <cell r="AZ918">
            <v>-514185</v>
          </cell>
          <cell r="BA918">
            <v>-1316160</v>
          </cell>
          <cell r="BB918">
            <v>-832680</v>
          </cell>
          <cell r="BC918">
            <v>-925200</v>
          </cell>
          <cell r="BD918">
            <v>-1161360</v>
          </cell>
          <cell r="BE918">
            <v>-830520</v>
          </cell>
          <cell r="BF918">
            <v>-862920</v>
          </cell>
          <cell r="BG918">
            <v>-1426680</v>
          </cell>
          <cell r="BH918">
            <v>-966240</v>
          </cell>
          <cell r="BI918">
            <v>-1504440</v>
          </cell>
          <cell r="BJ918">
            <v>-946080</v>
          </cell>
          <cell r="BK918">
            <v>0</v>
          </cell>
        </row>
        <row r="919">
          <cell r="L919" t="str">
            <v>8111551.801101.BASIC</v>
          </cell>
          <cell r="M919">
            <v>27831</v>
          </cell>
          <cell r="N919">
            <v>60404</v>
          </cell>
          <cell r="O919">
            <v>89341</v>
          </cell>
          <cell r="P919">
            <v>89341</v>
          </cell>
          <cell r="Q919">
            <v>89341</v>
          </cell>
          <cell r="R919">
            <v>86811</v>
          </cell>
          <cell r="S919">
            <v>86811</v>
          </cell>
          <cell r="T919">
            <v>86811</v>
          </cell>
          <cell r="U919">
            <v>86811</v>
          </cell>
          <cell r="V919">
            <v>86811</v>
          </cell>
          <cell r="W919">
            <v>86811</v>
          </cell>
          <cell r="X919">
            <v>86811</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M919">
            <v>27831</v>
          </cell>
          <cell r="AN919">
            <v>32573</v>
          </cell>
          <cell r="AO919">
            <v>28937</v>
          </cell>
          <cell r="AP919">
            <v>0</v>
          </cell>
          <cell r="AQ919">
            <v>0</v>
          </cell>
          <cell r="AR919">
            <v>-2530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row>
        <row r="920">
          <cell r="L920" t="str">
            <v>8111551.801101.BP</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0</v>
          </cell>
          <cell r="BK920">
            <v>0</v>
          </cell>
        </row>
        <row r="921">
          <cell r="L921" t="str">
            <v>8111551.801101.DA</v>
          </cell>
          <cell r="M921">
            <v>3550</v>
          </cell>
          <cell r="N921">
            <v>7100</v>
          </cell>
          <cell r="O921">
            <v>10650</v>
          </cell>
          <cell r="P921">
            <v>10650</v>
          </cell>
          <cell r="Q921">
            <v>10650</v>
          </cell>
          <cell r="R921">
            <v>10650</v>
          </cell>
          <cell r="S921">
            <v>10650</v>
          </cell>
          <cell r="T921">
            <v>10650</v>
          </cell>
          <cell r="U921">
            <v>10650</v>
          </cell>
          <cell r="V921">
            <v>10650</v>
          </cell>
          <cell r="W921">
            <v>10650</v>
          </cell>
          <cell r="X921">
            <v>10650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M921">
            <v>3550</v>
          </cell>
          <cell r="AN921">
            <v>3550</v>
          </cell>
          <cell r="AO921">
            <v>3550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v>
          </cell>
          <cell r="BK921">
            <v>0</v>
          </cell>
        </row>
        <row r="922">
          <cell r="L922" t="str">
            <v>8111551.801101.DASE</v>
          </cell>
          <cell r="M922">
            <v>3479</v>
          </cell>
          <cell r="N922">
            <v>6958</v>
          </cell>
          <cell r="O922">
            <v>10437</v>
          </cell>
          <cell r="P922">
            <v>13916</v>
          </cell>
          <cell r="Q922">
            <v>17395</v>
          </cell>
          <cell r="R922">
            <v>21242</v>
          </cell>
          <cell r="S922">
            <v>25089</v>
          </cell>
          <cell r="T922">
            <v>28936</v>
          </cell>
          <cell r="U922">
            <v>28937</v>
          </cell>
          <cell r="V922">
            <v>28937</v>
          </cell>
          <cell r="W922">
            <v>28937</v>
          </cell>
          <cell r="X922">
            <v>28937</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M922">
            <v>3479</v>
          </cell>
          <cell r="AN922">
            <v>3479</v>
          </cell>
          <cell r="AO922">
            <v>3479</v>
          </cell>
          <cell r="AP922">
            <v>3479</v>
          </cell>
          <cell r="AQ922">
            <v>3479</v>
          </cell>
          <cell r="AR922">
            <v>3847</v>
          </cell>
          <cell r="AS922">
            <v>3847</v>
          </cell>
          <cell r="AT922">
            <v>3847</v>
          </cell>
          <cell r="AU922">
            <v>1</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v>0</v>
          </cell>
          <cell r="BK922">
            <v>0</v>
          </cell>
        </row>
        <row r="923">
          <cell r="L923" t="str">
            <v>8111551.801101.DASH</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M923">
            <v>0</v>
          </cell>
          <cell r="AN923">
            <v>0</v>
          </cell>
          <cell r="AO923">
            <v>0</v>
          </cell>
          <cell r="AP923">
            <v>0</v>
          </cell>
          <cell r="AQ923">
            <v>0</v>
          </cell>
          <cell r="AR923">
            <v>0</v>
          </cell>
          <cell r="AS923">
            <v>0</v>
          </cell>
          <cell r="AT923">
            <v>0</v>
          </cell>
          <cell r="AU923">
            <v>0</v>
          </cell>
          <cell r="AV923">
            <v>0</v>
          </cell>
          <cell r="AW923">
            <v>0</v>
          </cell>
          <cell r="AX923">
            <v>0</v>
          </cell>
          <cell r="AY923">
            <v>0</v>
          </cell>
          <cell r="AZ923">
            <v>0</v>
          </cell>
          <cell r="BA923">
            <v>0</v>
          </cell>
          <cell r="BB923">
            <v>0</v>
          </cell>
          <cell r="BC923">
            <v>0</v>
          </cell>
          <cell r="BD923">
            <v>0</v>
          </cell>
          <cell r="BE923">
            <v>0</v>
          </cell>
          <cell r="BF923">
            <v>0</v>
          </cell>
          <cell r="BG923">
            <v>0</v>
          </cell>
          <cell r="BH923">
            <v>0</v>
          </cell>
          <cell r="BI923">
            <v>0</v>
          </cell>
          <cell r="BJ923">
            <v>0</v>
          </cell>
          <cell r="BK923">
            <v>0</v>
          </cell>
        </row>
        <row r="924">
          <cell r="L924" t="str">
            <v>8111551.801101.HOUSE</v>
          </cell>
          <cell r="M924">
            <v>1250</v>
          </cell>
          <cell r="N924">
            <v>2500</v>
          </cell>
          <cell r="O924">
            <v>3750</v>
          </cell>
          <cell r="P924">
            <v>3750</v>
          </cell>
          <cell r="Q924">
            <v>3750</v>
          </cell>
          <cell r="R924">
            <v>3750</v>
          </cell>
          <cell r="S924">
            <v>3750</v>
          </cell>
          <cell r="T924">
            <v>3750</v>
          </cell>
          <cell r="U924">
            <v>3750</v>
          </cell>
          <cell r="V924">
            <v>3750</v>
          </cell>
          <cell r="W924">
            <v>3750</v>
          </cell>
          <cell r="X924">
            <v>3750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M924">
            <v>1250</v>
          </cell>
          <cell r="AN924">
            <v>1250</v>
          </cell>
          <cell r="AO924">
            <v>1250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D924">
            <v>0</v>
          </cell>
          <cell r="BE924">
            <v>0</v>
          </cell>
          <cell r="BF924">
            <v>0</v>
          </cell>
          <cell r="BG924">
            <v>0</v>
          </cell>
          <cell r="BH924">
            <v>0</v>
          </cell>
          <cell r="BI924">
            <v>0</v>
          </cell>
          <cell r="BJ924">
            <v>0</v>
          </cell>
          <cell r="BK924">
            <v>0</v>
          </cell>
        </row>
        <row r="925">
          <cell r="L925" t="str">
            <v>8111551.801101.LAUN</v>
          </cell>
          <cell r="M925">
            <v>100</v>
          </cell>
          <cell r="N925">
            <v>200</v>
          </cell>
          <cell r="O925">
            <v>300</v>
          </cell>
          <cell r="P925">
            <v>300</v>
          </cell>
          <cell r="Q925">
            <v>300</v>
          </cell>
          <cell r="R925">
            <v>300</v>
          </cell>
          <cell r="S925">
            <v>300</v>
          </cell>
          <cell r="T925">
            <v>300</v>
          </cell>
          <cell r="U925">
            <v>300</v>
          </cell>
          <cell r="V925">
            <v>300</v>
          </cell>
          <cell r="W925">
            <v>300</v>
          </cell>
          <cell r="X925">
            <v>300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M925">
            <v>100</v>
          </cell>
          <cell r="AN925">
            <v>100</v>
          </cell>
          <cell r="AO925">
            <v>100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D925">
            <v>0</v>
          </cell>
          <cell r="BE925">
            <v>0</v>
          </cell>
          <cell r="BF925">
            <v>0</v>
          </cell>
          <cell r="BG925">
            <v>0</v>
          </cell>
          <cell r="BH925">
            <v>0</v>
          </cell>
          <cell r="BI925">
            <v>0</v>
          </cell>
          <cell r="BJ925">
            <v>0</v>
          </cell>
          <cell r="BK925">
            <v>0</v>
          </cell>
        </row>
        <row r="926">
          <cell r="L926" t="str">
            <v>8111551.801101.LEAV</v>
          </cell>
          <cell r="M926">
            <v>2957</v>
          </cell>
          <cell r="N926">
            <v>5914</v>
          </cell>
          <cell r="O926">
            <v>8871</v>
          </cell>
          <cell r="P926">
            <v>11828</v>
          </cell>
          <cell r="Q926">
            <v>14785</v>
          </cell>
          <cell r="R926">
            <v>17742</v>
          </cell>
          <cell r="S926">
            <v>20699</v>
          </cell>
          <cell r="T926">
            <v>23656</v>
          </cell>
          <cell r="U926">
            <v>26613</v>
          </cell>
          <cell r="V926">
            <v>29570</v>
          </cell>
          <cell r="W926">
            <v>32527</v>
          </cell>
          <cell r="X926">
            <v>37787</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M926">
            <v>2957</v>
          </cell>
          <cell r="AN926">
            <v>2957</v>
          </cell>
          <cell r="AO926">
            <v>2957</v>
          </cell>
          <cell r="AP926">
            <v>2957</v>
          </cell>
          <cell r="AQ926">
            <v>2957</v>
          </cell>
          <cell r="AR926">
            <v>2957</v>
          </cell>
          <cell r="AS926">
            <v>2957</v>
          </cell>
          <cell r="AT926">
            <v>2957</v>
          </cell>
          <cell r="AU926">
            <v>2957</v>
          </cell>
          <cell r="AV926">
            <v>2957</v>
          </cell>
          <cell r="AW926">
            <v>2957</v>
          </cell>
          <cell r="AX926">
            <v>5260</v>
          </cell>
          <cell r="AY926">
            <v>0</v>
          </cell>
          <cell r="AZ926">
            <v>0</v>
          </cell>
          <cell r="BA926">
            <v>0</v>
          </cell>
          <cell r="BB926">
            <v>0</v>
          </cell>
          <cell r="BC926">
            <v>0</v>
          </cell>
          <cell r="BD926">
            <v>0</v>
          </cell>
          <cell r="BE926">
            <v>0</v>
          </cell>
          <cell r="BF926">
            <v>0</v>
          </cell>
          <cell r="BG926">
            <v>0</v>
          </cell>
          <cell r="BH926">
            <v>0</v>
          </cell>
          <cell r="BI926">
            <v>0</v>
          </cell>
          <cell r="BJ926">
            <v>0</v>
          </cell>
          <cell r="BK926">
            <v>0</v>
          </cell>
        </row>
        <row r="927">
          <cell r="L927" t="str">
            <v>8111551.801101.MDBP</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v>0</v>
          </cell>
          <cell r="BK927">
            <v>0</v>
          </cell>
        </row>
        <row r="928">
          <cell r="L928" t="str">
            <v>8111551.801101.MDPF</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M928">
            <v>0</v>
          </cell>
          <cell r="AN928">
            <v>0</v>
          </cell>
          <cell r="AO928">
            <v>0</v>
          </cell>
          <cell r="AP928">
            <v>0</v>
          </cell>
          <cell r="AQ928">
            <v>0</v>
          </cell>
          <cell r="AR928">
            <v>0</v>
          </cell>
          <cell r="AS928">
            <v>0</v>
          </cell>
          <cell r="AT928">
            <v>0</v>
          </cell>
          <cell r="AU928">
            <v>0</v>
          </cell>
          <cell r="AV928">
            <v>0</v>
          </cell>
          <cell r="AW928">
            <v>0</v>
          </cell>
          <cell r="AX928">
            <v>0</v>
          </cell>
          <cell r="AY928">
            <v>0</v>
          </cell>
          <cell r="AZ928">
            <v>0</v>
          </cell>
          <cell r="BA928">
            <v>0</v>
          </cell>
          <cell r="BB928">
            <v>0</v>
          </cell>
          <cell r="BC928">
            <v>0</v>
          </cell>
          <cell r="BD928">
            <v>0</v>
          </cell>
          <cell r="BE928">
            <v>0</v>
          </cell>
          <cell r="BF928">
            <v>0</v>
          </cell>
          <cell r="BG928">
            <v>0</v>
          </cell>
          <cell r="BH928">
            <v>0</v>
          </cell>
          <cell r="BI928">
            <v>0</v>
          </cell>
          <cell r="BJ928">
            <v>0</v>
          </cell>
          <cell r="BK928">
            <v>0</v>
          </cell>
        </row>
        <row r="929">
          <cell r="L929" t="str">
            <v>8111551.801101.OT</v>
          </cell>
          <cell r="M929">
            <v>0</v>
          </cell>
          <cell r="N929">
            <v>0</v>
          </cell>
          <cell r="O929">
            <v>0</v>
          </cell>
          <cell r="P929">
            <v>1628</v>
          </cell>
          <cell r="Q929">
            <v>1628</v>
          </cell>
          <cell r="R929">
            <v>1628</v>
          </cell>
          <cell r="S929">
            <v>1628</v>
          </cell>
          <cell r="T929">
            <v>1628</v>
          </cell>
          <cell r="U929">
            <v>1628</v>
          </cell>
          <cell r="V929">
            <v>1628</v>
          </cell>
          <cell r="W929">
            <v>1628</v>
          </cell>
          <cell r="X929">
            <v>1628</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M929">
            <v>0</v>
          </cell>
          <cell r="AN929">
            <v>0</v>
          </cell>
          <cell r="AO929">
            <v>0</v>
          </cell>
          <cell r="AP929">
            <v>1628</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0</v>
          </cell>
          <cell r="BJ929">
            <v>0</v>
          </cell>
          <cell r="BK929">
            <v>0</v>
          </cell>
        </row>
        <row r="930">
          <cell r="L930" t="str">
            <v>8111551.801101.OTH</v>
          </cell>
          <cell r="M930">
            <v>454</v>
          </cell>
          <cell r="N930">
            <v>908</v>
          </cell>
          <cell r="O930">
            <v>1362</v>
          </cell>
          <cell r="P930">
            <v>1362</v>
          </cell>
          <cell r="Q930">
            <v>1362</v>
          </cell>
          <cell r="R930">
            <v>1362</v>
          </cell>
          <cell r="S930">
            <v>1362</v>
          </cell>
          <cell r="T930">
            <v>1362</v>
          </cell>
          <cell r="U930">
            <v>1362</v>
          </cell>
          <cell r="V930">
            <v>1362</v>
          </cell>
          <cell r="W930">
            <v>1362</v>
          </cell>
          <cell r="X930">
            <v>1362</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M930">
            <v>454</v>
          </cell>
          <cell r="AN930">
            <v>454</v>
          </cell>
          <cell r="AO930">
            <v>454</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D930">
            <v>0</v>
          </cell>
          <cell r="BE930">
            <v>0</v>
          </cell>
          <cell r="BF930">
            <v>0</v>
          </cell>
          <cell r="BG930">
            <v>0</v>
          </cell>
          <cell r="BH930">
            <v>0</v>
          </cell>
          <cell r="BI930">
            <v>0</v>
          </cell>
          <cell r="BJ930">
            <v>0</v>
          </cell>
          <cell r="BK930">
            <v>0</v>
          </cell>
        </row>
        <row r="931">
          <cell r="L931" t="str">
            <v>8111551.801101.PF</v>
          </cell>
          <cell r="M931">
            <v>2530</v>
          </cell>
          <cell r="N931">
            <v>5788</v>
          </cell>
          <cell r="O931">
            <v>8682</v>
          </cell>
          <cell r="P931">
            <v>8682</v>
          </cell>
          <cell r="Q931">
            <v>8682</v>
          </cell>
          <cell r="R931">
            <v>8682</v>
          </cell>
          <cell r="S931">
            <v>8682</v>
          </cell>
          <cell r="T931">
            <v>8682</v>
          </cell>
          <cell r="U931">
            <v>8682</v>
          </cell>
          <cell r="V931">
            <v>8682</v>
          </cell>
          <cell r="W931">
            <v>8682</v>
          </cell>
          <cell r="X931">
            <v>8682</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M931">
            <v>2530</v>
          </cell>
          <cell r="AN931">
            <v>3258</v>
          </cell>
          <cell r="AO931">
            <v>2894</v>
          </cell>
          <cell r="AP931">
            <v>0</v>
          </cell>
          <cell r="AQ931">
            <v>0</v>
          </cell>
          <cell r="AR931">
            <v>0</v>
          </cell>
          <cell r="AS931">
            <v>0</v>
          </cell>
          <cell r="AT931">
            <v>0</v>
          </cell>
          <cell r="AU931">
            <v>0</v>
          </cell>
          <cell r="AV931">
            <v>0</v>
          </cell>
          <cell r="AW931">
            <v>0</v>
          </cell>
          <cell r="AX931">
            <v>0</v>
          </cell>
          <cell r="AY931">
            <v>0</v>
          </cell>
          <cell r="AZ931">
            <v>0</v>
          </cell>
          <cell r="BA931">
            <v>0</v>
          </cell>
          <cell r="BB931">
            <v>0</v>
          </cell>
          <cell r="BC931">
            <v>0</v>
          </cell>
          <cell r="BD931">
            <v>0</v>
          </cell>
          <cell r="BE931">
            <v>0</v>
          </cell>
          <cell r="BF931">
            <v>0</v>
          </cell>
          <cell r="BG931">
            <v>0</v>
          </cell>
          <cell r="BH931">
            <v>0</v>
          </cell>
          <cell r="BI931">
            <v>0</v>
          </cell>
          <cell r="BJ931">
            <v>0</v>
          </cell>
          <cell r="BK931">
            <v>0</v>
          </cell>
        </row>
        <row r="932">
          <cell r="L932" t="str">
            <v>8111551.801101.SHIFT</v>
          </cell>
          <cell r="M932">
            <v>0</v>
          </cell>
          <cell r="N932">
            <v>0</v>
          </cell>
          <cell r="O932">
            <v>0</v>
          </cell>
          <cell r="P932">
            <v>90</v>
          </cell>
          <cell r="Q932">
            <v>90</v>
          </cell>
          <cell r="R932">
            <v>90</v>
          </cell>
          <cell r="S932">
            <v>90</v>
          </cell>
          <cell r="T932">
            <v>90</v>
          </cell>
          <cell r="U932">
            <v>90</v>
          </cell>
          <cell r="V932">
            <v>90</v>
          </cell>
          <cell r="W932">
            <v>90</v>
          </cell>
          <cell r="X932">
            <v>90</v>
          </cell>
          <cell r="Y932">
            <v>0</v>
          </cell>
          <cell r="Z932">
            <v>0</v>
          </cell>
          <cell r="AA932">
            <v>0</v>
          </cell>
          <cell r="AB932">
            <v>0</v>
          </cell>
          <cell r="AC932">
            <v>0</v>
          </cell>
          <cell r="AD932">
            <v>0</v>
          </cell>
          <cell r="AE932">
            <v>0</v>
          </cell>
          <cell r="AF932">
            <v>0</v>
          </cell>
          <cell r="AG932">
            <v>0</v>
          </cell>
          <cell r="AH932">
            <v>0</v>
          </cell>
          <cell r="AI932">
            <v>0</v>
          </cell>
          <cell r="AJ932">
            <v>0</v>
          </cell>
          <cell r="AK932">
            <v>0</v>
          </cell>
          <cell r="AM932">
            <v>0</v>
          </cell>
          <cell r="AN932">
            <v>0</v>
          </cell>
          <cell r="AO932">
            <v>0</v>
          </cell>
          <cell r="AP932">
            <v>90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v>0</v>
          </cell>
          <cell r="BK932">
            <v>0</v>
          </cell>
        </row>
        <row r="933">
          <cell r="L933" t="str">
            <v>8111551.801101.SAL</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0</v>
          </cell>
          <cell r="BK933">
            <v>0</v>
          </cell>
        </row>
        <row r="934">
          <cell r="L934" t="str">
            <v>8111551.801101.TEA</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0</v>
          </cell>
          <cell r="BK934">
            <v>0</v>
          </cell>
        </row>
        <row r="935">
          <cell r="L935" t="str">
            <v>8111551.801101.WAGE</v>
          </cell>
          <cell r="M935">
            <v>0</v>
          </cell>
          <cell r="N935">
            <v>37699</v>
          </cell>
          <cell r="O935">
            <v>37699</v>
          </cell>
          <cell r="P935">
            <v>37699</v>
          </cell>
          <cell r="Q935">
            <v>37699</v>
          </cell>
          <cell r="R935">
            <v>37699</v>
          </cell>
          <cell r="S935">
            <v>37699</v>
          </cell>
          <cell r="T935">
            <v>37699</v>
          </cell>
          <cell r="U935">
            <v>37699</v>
          </cell>
          <cell r="V935">
            <v>37699</v>
          </cell>
          <cell r="W935">
            <v>37699</v>
          </cell>
          <cell r="X935">
            <v>37699</v>
          </cell>
          <cell r="Y935">
            <v>0</v>
          </cell>
          <cell r="Z935">
            <v>0</v>
          </cell>
          <cell r="AA935">
            <v>0</v>
          </cell>
          <cell r="AB935">
            <v>1320</v>
          </cell>
          <cell r="AC935">
            <v>8167.5</v>
          </cell>
          <cell r="AD935">
            <v>21862.5</v>
          </cell>
          <cell r="AE935">
            <v>21862.5</v>
          </cell>
          <cell r="AF935">
            <v>28710</v>
          </cell>
          <cell r="AG935">
            <v>35557.5</v>
          </cell>
          <cell r="AH935">
            <v>49252.5</v>
          </cell>
          <cell r="AI935">
            <v>50152.5</v>
          </cell>
          <cell r="AJ935">
            <v>101652.5</v>
          </cell>
          <cell r="AK935">
            <v>220632.62</v>
          </cell>
          <cell r="AM935">
            <v>0</v>
          </cell>
          <cell r="AN935">
            <v>37699</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1320</v>
          </cell>
          <cell r="BC935">
            <v>6847.5</v>
          </cell>
          <cell r="BD935">
            <v>13695</v>
          </cell>
          <cell r="BE935">
            <v>0</v>
          </cell>
          <cell r="BF935">
            <v>6847.5</v>
          </cell>
          <cell r="BG935">
            <v>6847.5</v>
          </cell>
          <cell r="BH935">
            <v>13695</v>
          </cell>
          <cell r="BI935">
            <v>900</v>
          </cell>
          <cell r="BJ935">
            <v>51500</v>
          </cell>
          <cell r="BK935">
            <v>220632.62</v>
          </cell>
        </row>
        <row r="936">
          <cell r="L936" t="str">
            <v>8111551.801102.BASIC</v>
          </cell>
          <cell r="M936">
            <v>72529</v>
          </cell>
          <cell r="N936">
            <v>145058</v>
          </cell>
          <cell r="O936">
            <v>222046</v>
          </cell>
          <cell r="P936">
            <v>274634</v>
          </cell>
          <cell r="Q936">
            <v>333422</v>
          </cell>
          <cell r="R936">
            <v>389542</v>
          </cell>
          <cell r="S936">
            <v>446528</v>
          </cell>
          <cell r="T936">
            <v>509184</v>
          </cell>
          <cell r="U936">
            <v>578583</v>
          </cell>
          <cell r="V936">
            <v>637669</v>
          </cell>
          <cell r="W936">
            <v>696755</v>
          </cell>
          <cell r="X936">
            <v>755841</v>
          </cell>
          <cell r="Y936">
            <v>63468</v>
          </cell>
          <cell r="Z936">
            <v>126936</v>
          </cell>
          <cell r="AA936">
            <v>190404</v>
          </cell>
          <cell r="AB936">
            <v>253872</v>
          </cell>
          <cell r="AC936">
            <v>317340</v>
          </cell>
          <cell r="AD936">
            <v>380808</v>
          </cell>
          <cell r="AE936">
            <v>444276</v>
          </cell>
          <cell r="AF936">
            <v>517240</v>
          </cell>
          <cell r="AG936">
            <v>581895</v>
          </cell>
          <cell r="AH936">
            <v>646550</v>
          </cell>
          <cell r="AI936">
            <v>711205</v>
          </cell>
          <cell r="AJ936">
            <v>775860</v>
          </cell>
          <cell r="AK936">
            <v>379120</v>
          </cell>
          <cell r="AM936">
            <v>72529</v>
          </cell>
          <cell r="AN936">
            <v>72529</v>
          </cell>
          <cell r="AO936">
            <v>76988</v>
          </cell>
          <cell r="AP936">
            <v>52588</v>
          </cell>
          <cell r="AQ936">
            <v>58788</v>
          </cell>
          <cell r="AR936">
            <v>56120</v>
          </cell>
          <cell r="AS936">
            <v>56986</v>
          </cell>
          <cell r="AT936">
            <v>62656</v>
          </cell>
          <cell r="AU936">
            <v>69399</v>
          </cell>
          <cell r="AV936">
            <v>59086</v>
          </cell>
          <cell r="AW936">
            <v>59086</v>
          </cell>
          <cell r="AX936">
            <v>59086</v>
          </cell>
          <cell r="AY936">
            <v>63468</v>
          </cell>
          <cell r="AZ936">
            <v>63468</v>
          </cell>
          <cell r="BA936">
            <v>63468</v>
          </cell>
          <cell r="BB936">
            <v>63468</v>
          </cell>
          <cell r="BC936">
            <v>63468</v>
          </cell>
          <cell r="BD936">
            <v>63468</v>
          </cell>
          <cell r="BE936">
            <v>63468</v>
          </cell>
          <cell r="BF936">
            <v>72964</v>
          </cell>
          <cell r="BG936">
            <v>64655</v>
          </cell>
          <cell r="BH936">
            <v>64655</v>
          </cell>
          <cell r="BI936">
            <v>64655</v>
          </cell>
          <cell r="BJ936">
            <v>64655</v>
          </cell>
          <cell r="BK936">
            <v>379120</v>
          </cell>
        </row>
        <row r="937">
          <cell r="L937" t="str">
            <v>8111551.801102.DA</v>
          </cell>
          <cell r="M937">
            <v>14200</v>
          </cell>
          <cell r="N937">
            <v>28400</v>
          </cell>
          <cell r="O937">
            <v>39050</v>
          </cell>
          <cell r="P937">
            <v>49700</v>
          </cell>
          <cell r="Q937">
            <v>60350</v>
          </cell>
          <cell r="R937">
            <v>71237</v>
          </cell>
          <cell r="S937">
            <v>81887</v>
          </cell>
          <cell r="T937">
            <v>92537</v>
          </cell>
          <cell r="U937">
            <v>103187</v>
          </cell>
          <cell r="V937">
            <v>113837</v>
          </cell>
          <cell r="W937">
            <v>124487</v>
          </cell>
          <cell r="X937">
            <v>135137</v>
          </cell>
          <cell r="Y937">
            <v>10650</v>
          </cell>
          <cell r="Z937">
            <v>21300</v>
          </cell>
          <cell r="AA937">
            <v>31950</v>
          </cell>
          <cell r="AB937">
            <v>42600</v>
          </cell>
          <cell r="AC937">
            <v>53250</v>
          </cell>
          <cell r="AD937">
            <v>63900</v>
          </cell>
          <cell r="AE937">
            <v>74550</v>
          </cell>
          <cell r="AF937">
            <v>85200</v>
          </cell>
          <cell r="AG937">
            <v>95850</v>
          </cell>
          <cell r="AH937">
            <v>106500</v>
          </cell>
          <cell r="AI937">
            <v>117150</v>
          </cell>
          <cell r="AJ937">
            <v>127800</v>
          </cell>
          <cell r="AK937">
            <v>10650</v>
          </cell>
          <cell r="AM937">
            <v>14200</v>
          </cell>
          <cell r="AN937">
            <v>14200</v>
          </cell>
          <cell r="AO937">
            <v>10650</v>
          </cell>
          <cell r="AP937">
            <v>10650</v>
          </cell>
          <cell r="AQ937">
            <v>10650</v>
          </cell>
          <cell r="AR937">
            <v>10887</v>
          </cell>
          <cell r="AS937">
            <v>10650</v>
          </cell>
          <cell r="AT937">
            <v>10650</v>
          </cell>
          <cell r="AU937">
            <v>10650</v>
          </cell>
          <cell r="AV937">
            <v>10650</v>
          </cell>
          <cell r="AW937">
            <v>10650</v>
          </cell>
          <cell r="AX937">
            <v>10650</v>
          </cell>
          <cell r="AY937">
            <v>10650</v>
          </cell>
          <cell r="AZ937">
            <v>10650</v>
          </cell>
          <cell r="BA937">
            <v>10650</v>
          </cell>
          <cell r="BB937">
            <v>10650</v>
          </cell>
          <cell r="BC937">
            <v>10650</v>
          </cell>
          <cell r="BD937">
            <v>10650</v>
          </cell>
          <cell r="BE937">
            <v>10650</v>
          </cell>
          <cell r="BF937">
            <v>10650</v>
          </cell>
          <cell r="BG937">
            <v>10650</v>
          </cell>
          <cell r="BH937">
            <v>10650</v>
          </cell>
          <cell r="BI937">
            <v>10650</v>
          </cell>
          <cell r="BJ937">
            <v>10650</v>
          </cell>
          <cell r="BK937">
            <v>10650</v>
          </cell>
        </row>
        <row r="938">
          <cell r="L938" t="str">
            <v>8111551.801102.DASE</v>
          </cell>
          <cell r="M938">
            <v>9066</v>
          </cell>
          <cell r="N938">
            <v>18132</v>
          </cell>
          <cell r="O938">
            <v>27198</v>
          </cell>
          <cell r="P938">
            <v>36264</v>
          </cell>
          <cell r="Q938">
            <v>45330</v>
          </cell>
          <cell r="R938">
            <v>49215</v>
          </cell>
          <cell r="S938">
            <v>53100</v>
          </cell>
          <cell r="T938">
            <v>59085</v>
          </cell>
          <cell r="U938">
            <v>59086</v>
          </cell>
          <cell r="V938">
            <v>59086</v>
          </cell>
          <cell r="W938">
            <v>59086</v>
          </cell>
          <cell r="X938">
            <v>59086</v>
          </cell>
          <cell r="Y938">
            <v>8124</v>
          </cell>
          <cell r="Z938">
            <v>16248</v>
          </cell>
          <cell r="AA938">
            <v>24372</v>
          </cell>
          <cell r="AB938">
            <v>32496</v>
          </cell>
          <cell r="AC938">
            <v>40620</v>
          </cell>
          <cell r="AD938">
            <v>48236</v>
          </cell>
          <cell r="AE938">
            <v>55852</v>
          </cell>
          <cell r="AF938">
            <v>63468</v>
          </cell>
          <cell r="AG938">
            <v>64655</v>
          </cell>
          <cell r="AH938">
            <v>64655</v>
          </cell>
          <cell r="AI938">
            <v>64655</v>
          </cell>
          <cell r="AJ938">
            <v>64655</v>
          </cell>
          <cell r="AK938">
            <v>267878</v>
          </cell>
          <cell r="AM938">
            <v>9066</v>
          </cell>
          <cell r="AN938">
            <v>9066</v>
          </cell>
          <cell r="AO938">
            <v>9066</v>
          </cell>
          <cell r="AP938">
            <v>9066</v>
          </cell>
          <cell r="AQ938">
            <v>9066</v>
          </cell>
          <cell r="AR938">
            <v>3885</v>
          </cell>
          <cell r="AS938">
            <v>3885</v>
          </cell>
          <cell r="AT938">
            <v>5985</v>
          </cell>
          <cell r="AU938">
            <v>1</v>
          </cell>
          <cell r="AV938">
            <v>0</v>
          </cell>
          <cell r="AW938">
            <v>0</v>
          </cell>
          <cell r="AX938">
            <v>0</v>
          </cell>
          <cell r="AY938">
            <v>8124</v>
          </cell>
          <cell r="AZ938">
            <v>8124</v>
          </cell>
          <cell r="BA938">
            <v>8124</v>
          </cell>
          <cell r="BB938">
            <v>8124</v>
          </cell>
          <cell r="BC938">
            <v>8124</v>
          </cell>
          <cell r="BD938">
            <v>7616</v>
          </cell>
          <cell r="BE938">
            <v>7616</v>
          </cell>
          <cell r="BF938">
            <v>7616</v>
          </cell>
          <cell r="BG938">
            <v>1187</v>
          </cell>
          <cell r="BH938">
            <v>0</v>
          </cell>
          <cell r="BI938">
            <v>0</v>
          </cell>
          <cell r="BJ938">
            <v>0</v>
          </cell>
          <cell r="BK938">
            <v>267878</v>
          </cell>
        </row>
        <row r="939">
          <cell r="L939" t="str">
            <v>8111551.801102.HOUSE</v>
          </cell>
          <cell r="M939">
            <v>3240</v>
          </cell>
          <cell r="N939">
            <v>6480</v>
          </cell>
          <cell r="O939">
            <v>10540</v>
          </cell>
          <cell r="P939">
            <v>13000</v>
          </cell>
          <cell r="Q939">
            <v>15780</v>
          </cell>
          <cell r="R939">
            <v>19233</v>
          </cell>
          <cell r="S939">
            <v>22093</v>
          </cell>
          <cell r="T939">
            <v>26087</v>
          </cell>
          <cell r="U939">
            <v>29367</v>
          </cell>
          <cell r="V939">
            <v>32647</v>
          </cell>
          <cell r="W939">
            <v>35927</v>
          </cell>
          <cell r="X939">
            <v>39207</v>
          </cell>
          <cell r="Y939">
            <v>3280</v>
          </cell>
          <cell r="Z939">
            <v>6560</v>
          </cell>
          <cell r="AA939">
            <v>9840</v>
          </cell>
          <cell r="AB939">
            <v>13120</v>
          </cell>
          <cell r="AC939">
            <v>16400</v>
          </cell>
          <cell r="AD939">
            <v>19680</v>
          </cell>
          <cell r="AE939">
            <v>22960</v>
          </cell>
          <cell r="AF939">
            <v>26880</v>
          </cell>
          <cell r="AG939">
            <v>30240</v>
          </cell>
          <cell r="AH939">
            <v>33600</v>
          </cell>
          <cell r="AI939">
            <v>36960</v>
          </cell>
          <cell r="AJ939">
            <v>40320</v>
          </cell>
          <cell r="AK939">
            <v>3360</v>
          </cell>
          <cell r="AM939">
            <v>3240</v>
          </cell>
          <cell r="AN939">
            <v>3240</v>
          </cell>
          <cell r="AO939">
            <v>4060</v>
          </cell>
          <cell r="AP939">
            <v>2460</v>
          </cell>
          <cell r="AQ939">
            <v>2780</v>
          </cell>
          <cell r="AR939">
            <v>3453</v>
          </cell>
          <cell r="AS939">
            <v>2860</v>
          </cell>
          <cell r="AT939">
            <v>3994</v>
          </cell>
          <cell r="AU939">
            <v>3280</v>
          </cell>
          <cell r="AV939">
            <v>3280</v>
          </cell>
          <cell r="AW939">
            <v>3280</v>
          </cell>
          <cell r="AX939">
            <v>3280</v>
          </cell>
          <cell r="AY939">
            <v>3280</v>
          </cell>
          <cell r="AZ939">
            <v>3280</v>
          </cell>
          <cell r="BA939">
            <v>3280</v>
          </cell>
          <cell r="BB939">
            <v>3280</v>
          </cell>
          <cell r="BC939">
            <v>3280</v>
          </cell>
          <cell r="BD939">
            <v>3280</v>
          </cell>
          <cell r="BE939">
            <v>3280</v>
          </cell>
          <cell r="BF939">
            <v>3920</v>
          </cell>
          <cell r="BG939">
            <v>3360</v>
          </cell>
          <cell r="BH939">
            <v>3360</v>
          </cell>
          <cell r="BI939">
            <v>3360</v>
          </cell>
          <cell r="BJ939">
            <v>3360</v>
          </cell>
          <cell r="BK939">
            <v>3360</v>
          </cell>
        </row>
        <row r="940">
          <cell r="L940" t="str">
            <v>8111551.801102.LAUN</v>
          </cell>
          <cell r="M940">
            <v>340</v>
          </cell>
          <cell r="N940">
            <v>680</v>
          </cell>
          <cell r="O940">
            <v>7975</v>
          </cell>
          <cell r="P940">
            <v>8870</v>
          </cell>
          <cell r="Q940">
            <v>11045</v>
          </cell>
          <cell r="R940">
            <v>14548</v>
          </cell>
          <cell r="S940">
            <v>16723</v>
          </cell>
          <cell r="T940">
            <v>18898</v>
          </cell>
          <cell r="U940">
            <v>21073</v>
          </cell>
          <cell r="V940">
            <v>23248</v>
          </cell>
          <cell r="W940">
            <v>25423</v>
          </cell>
          <cell r="X940">
            <v>27598</v>
          </cell>
          <cell r="Y940">
            <v>2175</v>
          </cell>
          <cell r="Z940">
            <v>4350</v>
          </cell>
          <cell r="AA940">
            <v>6525</v>
          </cell>
          <cell r="AB940">
            <v>8700</v>
          </cell>
          <cell r="AC940">
            <v>10875</v>
          </cell>
          <cell r="AD940">
            <v>13050</v>
          </cell>
          <cell r="AE940">
            <v>15225</v>
          </cell>
          <cell r="AF940">
            <v>17400</v>
          </cell>
          <cell r="AG940">
            <v>19575</v>
          </cell>
          <cell r="AH940">
            <v>21750</v>
          </cell>
          <cell r="AI940">
            <v>23925</v>
          </cell>
          <cell r="AJ940">
            <v>26100</v>
          </cell>
          <cell r="AK940">
            <v>2175</v>
          </cell>
          <cell r="AM940">
            <v>340</v>
          </cell>
          <cell r="AN940">
            <v>340</v>
          </cell>
          <cell r="AO940">
            <v>7295</v>
          </cell>
          <cell r="AP940">
            <v>895</v>
          </cell>
          <cell r="AQ940">
            <v>2175</v>
          </cell>
          <cell r="AR940">
            <v>3503</v>
          </cell>
          <cell r="AS940">
            <v>2175</v>
          </cell>
          <cell r="AT940">
            <v>2175</v>
          </cell>
          <cell r="AU940">
            <v>2175</v>
          </cell>
          <cell r="AV940">
            <v>2175</v>
          </cell>
          <cell r="AW940">
            <v>2175</v>
          </cell>
          <cell r="AX940">
            <v>2175</v>
          </cell>
          <cell r="AY940">
            <v>2175</v>
          </cell>
          <cell r="AZ940">
            <v>2175</v>
          </cell>
          <cell r="BA940">
            <v>2175</v>
          </cell>
          <cell r="BB940">
            <v>2175</v>
          </cell>
          <cell r="BC940">
            <v>2175</v>
          </cell>
          <cell r="BD940">
            <v>2175</v>
          </cell>
          <cell r="BE940">
            <v>2175</v>
          </cell>
          <cell r="BF940">
            <v>2175</v>
          </cell>
          <cell r="BG940">
            <v>2175</v>
          </cell>
          <cell r="BH940">
            <v>2175</v>
          </cell>
          <cell r="BI940">
            <v>2175</v>
          </cell>
          <cell r="BJ940">
            <v>2175</v>
          </cell>
          <cell r="BK940">
            <v>2175</v>
          </cell>
        </row>
        <row r="941">
          <cell r="L941" t="str">
            <v>8111551.801102.LEAV</v>
          </cell>
          <cell r="M941">
            <v>6782</v>
          </cell>
          <cell r="N941">
            <v>13564</v>
          </cell>
          <cell r="O941">
            <v>20346</v>
          </cell>
          <cell r="P941">
            <v>27128</v>
          </cell>
          <cell r="Q941">
            <v>33910</v>
          </cell>
          <cell r="R941">
            <v>80157</v>
          </cell>
          <cell r="S941">
            <v>86939</v>
          </cell>
          <cell r="T941">
            <v>93721</v>
          </cell>
          <cell r="U941">
            <v>100503</v>
          </cell>
          <cell r="V941">
            <v>107285</v>
          </cell>
          <cell r="W941">
            <v>114067</v>
          </cell>
          <cell r="X941">
            <v>101877</v>
          </cell>
          <cell r="Y941">
            <v>5721</v>
          </cell>
          <cell r="Z941">
            <v>11442</v>
          </cell>
          <cell r="AA941">
            <v>17163</v>
          </cell>
          <cell r="AB941">
            <v>22884</v>
          </cell>
          <cell r="AC941">
            <v>28605</v>
          </cell>
          <cell r="AD941">
            <v>34326</v>
          </cell>
          <cell r="AE941">
            <v>40047</v>
          </cell>
          <cell r="AF941">
            <v>45768</v>
          </cell>
          <cell r="AG941">
            <v>51489</v>
          </cell>
          <cell r="AH941">
            <v>57210</v>
          </cell>
          <cell r="AI941">
            <v>62931</v>
          </cell>
          <cell r="AJ941">
            <v>73741</v>
          </cell>
          <cell r="AK941">
            <v>407212.83</v>
          </cell>
          <cell r="AM941">
            <v>6782</v>
          </cell>
          <cell r="AN941">
            <v>6782</v>
          </cell>
          <cell r="AO941">
            <v>6782</v>
          </cell>
          <cell r="AP941">
            <v>6782</v>
          </cell>
          <cell r="AQ941">
            <v>6782</v>
          </cell>
          <cell r="AR941">
            <v>46247</v>
          </cell>
          <cell r="AS941">
            <v>6782</v>
          </cell>
          <cell r="AT941">
            <v>6782</v>
          </cell>
          <cell r="AU941">
            <v>6782</v>
          </cell>
          <cell r="AV941">
            <v>6782</v>
          </cell>
          <cell r="AW941">
            <v>6782</v>
          </cell>
          <cell r="AX941">
            <v>-12190</v>
          </cell>
          <cell r="AY941">
            <v>5721</v>
          </cell>
          <cell r="AZ941">
            <v>5721</v>
          </cell>
          <cell r="BA941">
            <v>5721</v>
          </cell>
          <cell r="BB941">
            <v>5721</v>
          </cell>
          <cell r="BC941">
            <v>5721</v>
          </cell>
          <cell r="BD941">
            <v>5721</v>
          </cell>
          <cell r="BE941">
            <v>5721</v>
          </cell>
          <cell r="BF941">
            <v>5721</v>
          </cell>
          <cell r="BG941">
            <v>5721</v>
          </cell>
          <cell r="BH941">
            <v>5721</v>
          </cell>
          <cell r="BI941">
            <v>5721</v>
          </cell>
          <cell r="BJ941">
            <v>10810</v>
          </cell>
          <cell r="BK941">
            <v>407212.83</v>
          </cell>
        </row>
        <row r="942">
          <cell r="L942" t="str">
            <v>8111551.801102.OT</v>
          </cell>
          <cell r="M942">
            <v>937</v>
          </cell>
          <cell r="N942">
            <v>1874</v>
          </cell>
          <cell r="O942">
            <v>2811</v>
          </cell>
          <cell r="P942">
            <v>4189</v>
          </cell>
          <cell r="Q942">
            <v>5126</v>
          </cell>
          <cell r="R942">
            <v>6201</v>
          </cell>
          <cell r="S942">
            <v>6201</v>
          </cell>
          <cell r="T942">
            <v>6201</v>
          </cell>
          <cell r="U942">
            <v>5539</v>
          </cell>
          <cell r="V942">
            <v>6139</v>
          </cell>
          <cell r="W942">
            <v>6739</v>
          </cell>
          <cell r="X942">
            <v>7339</v>
          </cell>
          <cell r="Y942">
            <v>600</v>
          </cell>
          <cell r="Z942">
            <v>1320</v>
          </cell>
          <cell r="AA942">
            <v>1320</v>
          </cell>
          <cell r="AB942">
            <v>2040</v>
          </cell>
          <cell r="AC942">
            <v>2760</v>
          </cell>
          <cell r="AD942">
            <v>3480</v>
          </cell>
          <cell r="AE942">
            <v>2330</v>
          </cell>
          <cell r="AF942">
            <v>2330</v>
          </cell>
          <cell r="AG942">
            <v>3235</v>
          </cell>
          <cell r="AH942">
            <v>3738</v>
          </cell>
          <cell r="AI942">
            <v>4241</v>
          </cell>
          <cell r="AJ942">
            <v>4241</v>
          </cell>
          <cell r="AK942">
            <v>0</v>
          </cell>
          <cell r="AM942">
            <v>937</v>
          </cell>
          <cell r="AN942">
            <v>937</v>
          </cell>
          <cell r="AO942">
            <v>937</v>
          </cell>
          <cell r="AP942">
            <v>1378</v>
          </cell>
          <cell r="AQ942">
            <v>937</v>
          </cell>
          <cell r="AR942">
            <v>1075</v>
          </cell>
          <cell r="AS942">
            <v>0</v>
          </cell>
          <cell r="AT942">
            <v>0</v>
          </cell>
          <cell r="AU942">
            <v>-662</v>
          </cell>
          <cell r="AV942">
            <v>600</v>
          </cell>
          <cell r="AW942">
            <v>600</v>
          </cell>
          <cell r="AX942">
            <v>600</v>
          </cell>
          <cell r="AY942">
            <v>600</v>
          </cell>
          <cell r="AZ942">
            <v>720</v>
          </cell>
          <cell r="BA942">
            <v>0</v>
          </cell>
          <cell r="BB942">
            <v>720</v>
          </cell>
          <cell r="BC942">
            <v>720</v>
          </cell>
          <cell r="BD942">
            <v>720</v>
          </cell>
          <cell r="BE942">
            <v>-1150</v>
          </cell>
          <cell r="BF942">
            <v>0</v>
          </cell>
          <cell r="BG942">
            <v>905</v>
          </cell>
          <cell r="BH942">
            <v>503</v>
          </cell>
          <cell r="BI942">
            <v>503</v>
          </cell>
          <cell r="BJ942">
            <v>0</v>
          </cell>
          <cell r="BK942">
            <v>0</v>
          </cell>
        </row>
        <row r="943">
          <cell r="L943" t="str">
            <v>8111551.801102.SHIFT</v>
          </cell>
          <cell r="M943">
            <v>2000</v>
          </cell>
          <cell r="N943">
            <v>3440</v>
          </cell>
          <cell r="O943">
            <v>5210</v>
          </cell>
          <cell r="P943">
            <v>7760</v>
          </cell>
          <cell r="Q943">
            <v>9650</v>
          </cell>
          <cell r="R943">
            <v>12270</v>
          </cell>
          <cell r="S943">
            <v>14170</v>
          </cell>
          <cell r="T943">
            <v>15920</v>
          </cell>
          <cell r="U943">
            <v>18840</v>
          </cell>
          <cell r="V943">
            <v>19800</v>
          </cell>
          <cell r="W943">
            <v>21270</v>
          </cell>
          <cell r="X943">
            <v>25020</v>
          </cell>
          <cell r="Y943">
            <v>2000</v>
          </cell>
          <cell r="Z943">
            <v>4290</v>
          </cell>
          <cell r="AA943">
            <v>9240</v>
          </cell>
          <cell r="AB943">
            <v>10670</v>
          </cell>
          <cell r="AC943">
            <v>12590</v>
          </cell>
          <cell r="AD943">
            <v>14540</v>
          </cell>
          <cell r="AE943">
            <v>14350</v>
          </cell>
          <cell r="AF943">
            <v>16130</v>
          </cell>
          <cell r="AG943">
            <v>19080</v>
          </cell>
          <cell r="AH943">
            <v>20450</v>
          </cell>
          <cell r="AI943">
            <v>21980</v>
          </cell>
          <cell r="AJ943">
            <v>22980</v>
          </cell>
          <cell r="AK943">
            <v>-210</v>
          </cell>
          <cell r="AM943">
            <v>2000</v>
          </cell>
          <cell r="AN943">
            <v>1440</v>
          </cell>
          <cell r="AO943">
            <v>1770</v>
          </cell>
          <cell r="AP943">
            <v>2550</v>
          </cell>
          <cell r="AQ943">
            <v>1890</v>
          </cell>
          <cell r="AR943">
            <v>2620</v>
          </cell>
          <cell r="AS943">
            <v>1900</v>
          </cell>
          <cell r="AT943">
            <v>1750</v>
          </cell>
          <cell r="AU943">
            <v>2920</v>
          </cell>
          <cell r="AV943">
            <v>960</v>
          </cell>
          <cell r="AW943">
            <v>1470</v>
          </cell>
          <cell r="AX943">
            <v>3750</v>
          </cell>
          <cell r="AY943">
            <v>2000</v>
          </cell>
          <cell r="AZ943">
            <v>2290</v>
          </cell>
          <cell r="BA943">
            <v>4950</v>
          </cell>
          <cell r="BB943">
            <v>1430</v>
          </cell>
          <cell r="BC943">
            <v>1920</v>
          </cell>
          <cell r="BD943">
            <v>1950</v>
          </cell>
          <cell r="BE943">
            <v>-190</v>
          </cell>
          <cell r="BF943">
            <v>1780</v>
          </cell>
          <cell r="BG943">
            <v>2950</v>
          </cell>
          <cell r="BH943">
            <v>1370</v>
          </cell>
          <cell r="BI943">
            <v>1530</v>
          </cell>
          <cell r="BJ943">
            <v>1000</v>
          </cell>
          <cell r="BK943">
            <v>-210</v>
          </cell>
        </row>
        <row r="944">
          <cell r="L944" t="str">
            <v>8111551.801102.OTH</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0</v>
          </cell>
          <cell r="BK944">
            <v>0</v>
          </cell>
        </row>
        <row r="945">
          <cell r="L945" t="str">
            <v>8111551.801102.PF</v>
          </cell>
          <cell r="M945">
            <v>6594</v>
          </cell>
          <cell r="N945">
            <v>13188</v>
          </cell>
          <cell r="O945">
            <v>17808</v>
          </cell>
          <cell r="P945">
            <v>24828</v>
          </cell>
          <cell r="Q945">
            <v>30048</v>
          </cell>
          <cell r="R945">
            <v>38958</v>
          </cell>
          <cell r="S945">
            <v>44657</v>
          </cell>
          <cell r="T945">
            <v>50923</v>
          </cell>
          <cell r="U945">
            <v>56832</v>
          </cell>
          <cell r="V945">
            <v>62741</v>
          </cell>
          <cell r="W945">
            <v>68650</v>
          </cell>
          <cell r="X945">
            <v>74559</v>
          </cell>
          <cell r="Y945">
            <v>5909</v>
          </cell>
          <cell r="Z945">
            <v>12696</v>
          </cell>
          <cell r="AA945">
            <v>19044</v>
          </cell>
          <cell r="AB945">
            <v>25392</v>
          </cell>
          <cell r="AC945">
            <v>31740</v>
          </cell>
          <cell r="AD945">
            <v>38088</v>
          </cell>
          <cell r="AE945">
            <v>44436</v>
          </cell>
          <cell r="AF945">
            <v>51733</v>
          </cell>
          <cell r="AG945">
            <v>58199</v>
          </cell>
          <cell r="AH945">
            <v>64665</v>
          </cell>
          <cell r="AI945">
            <v>71131</v>
          </cell>
          <cell r="AJ945">
            <v>77597</v>
          </cell>
          <cell r="AK945">
            <v>6466</v>
          </cell>
          <cell r="AM945">
            <v>6594</v>
          </cell>
          <cell r="AN945">
            <v>6594</v>
          </cell>
          <cell r="AO945">
            <v>4620</v>
          </cell>
          <cell r="AP945">
            <v>7020</v>
          </cell>
          <cell r="AQ945">
            <v>5220</v>
          </cell>
          <cell r="AR945">
            <v>8910</v>
          </cell>
          <cell r="AS945">
            <v>5699</v>
          </cell>
          <cell r="AT945">
            <v>6266</v>
          </cell>
          <cell r="AU945">
            <v>5909</v>
          </cell>
          <cell r="AV945">
            <v>5909</v>
          </cell>
          <cell r="AW945">
            <v>5909</v>
          </cell>
          <cell r="AX945">
            <v>5909</v>
          </cell>
          <cell r="AY945">
            <v>5909</v>
          </cell>
          <cell r="AZ945">
            <v>6787</v>
          </cell>
          <cell r="BA945">
            <v>6348</v>
          </cell>
          <cell r="BB945">
            <v>6348</v>
          </cell>
          <cell r="BC945">
            <v>6348</v>
          </cell>
          <cell r="BD945">
            <v>6348</v>
          </cell>
          <cell r="BE945">
            <v>6348</v>
          </cell>
          <cell r="BF945">
            <v>7297</v>
          </cell>
          <cell r="BG945">
            <v>6466</v>
          </cell>
          <cell r="BH945">
            <v>6466</v>
          </cell>
          <cell r="BI945">
            <v>6466</v>
          </cell>
          <cell r="BJ945">
            <v>6466</v>
          </cell>
          <cell r="BK945">
            <v>6466</v>
          </cell>
        </row>
        <row r="946">
          <cell r="L946" t="str">
            <v>8111551.801102.TEA</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M946">
            <v>0</v>
          </cell>
          <cell r="AN946">
            <v>0</v>
          </cell>
          <cell r="AO946">
            <v>0</v>
          </cell>
          <cell r="AP946">
            <v>0</v>
          </cell>
          <cell r="AQ946">
            <v>0</v>
          </cell>
          <cell r="AR946">
            <v>0</v>
          </cell>
          <cell r="AS946">
            <v>0</v>
          </cell>
          <cell r="AT946">
            <v>0</v>
          </cell>
          <cell r="AU946">
            <v>0</v>
          </cell>
          <cell r="AV946">
            <v>0</v>
          </cell>
          <cell r="AW946">
            <v>0</v>
          </cell>
          <cell r="AX946">
            <v>0</v>
          </cell>
          <cell r="AY946">
            <v>0</v>
          </cell>
          <cell r="AZ946">
            <v>0</v>
          </cell>
          <cell r="BA946">
            <v>0</v>
          </cell>
          <cell r="BB946">
            <v>0</v>
          </cell>
          <cell r="BC946">
            <v>0</v>
          </cell>
          <cell r="BD946">
            <v>0</v>
          </cell>
          <cell r="BE946">
            <v>0</v>
          </cell>
          <cell r="BF946">
            <v>0</v>
          </cell>
          <cell r="BG946">
            <v>0</v>
          </cell>
          <cell r="BH946">
            <v>0</v>
          </cell>
          <cell r="BI946">
            <v>0</v>
          </cell>
          <cell r="BJ946">
            <v>0</v>
          </cell>
          <cell r="BK946">
            <v>0</v>
          </cell>
        </row>
        <row r="947">
          <cell r="L947" t="str">
            <v>8111551.803301</v>
          </cell>
          <cell r="M947">
            <v>5120</v>
          </cell>
          <cell r="N947">
            <v>10240</v>
          </cell>
          <cell r="O947">
            <v>15360</v>
          </cell>
          <cell r="P947">
            <v>20480</v>
          </cell>
          <cell r="Q947">
            <v>25600</v>
          </cell>
          <cell r="R947">
            <v>30720</v>
          </cell>
          <cell r="S947">
            <v>35840</v>
          </cell>
          <cell r="T947">
            <v>65893</v>
          </cell>
          <cell r="U947">
            <v>95946</v>
          </cell>
          <cell r="V947">
            <v>125999</v>
          </cell>
          <cell r="W947">
            <v>156052</v>
          </cell>
          <cell r="X947">
            <v>202254</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M947">
            <v>5120</v>
          </cell>
          <cell r="AN947">
            <v>5120</v>
          </cell>
          <cell r="AO947">
            <v>5120</v>
          </cell>
          <cell r="AP947">
            <v>5120</v>
          </cell>
          <cell r="AQ947">
            <v>5120</v>
          </cell>
          <cell r="AR947">
            <v>5120</v>
          </cell>
          <cell r="AS947">
            <v>5120</v>
          </cell>
          <cell r="AT947">
            <v>30053</v>
          </cell>
          <cell r="AU947">
            <v>30053</v>
          </cell>
          <cell r="AV947">
            <v>30053</v>
          </cell>
          <cell r="AW947">
            <v>30053</v>
          </cell>
          <cell r="AX947">
            <v>46202</v>
          </cell>
          <cell r="AY947">
            <v>0</v>
          </cell>
          <cell r="AZ947">
            <v>0</v>
          </cell>
          <cell r="BA947">
            <v>0</v>
          </cell>
          <cell r="BB947">
            <v>0</v>
          </cell>
          <cell r="BC947">
            <v>0</v>
          </cell>
          <cell r="BD947">
            <v>0</v>
          </cell>
          <cell r="BE947">
            <v>0</v>
          </cell>
          <cell r="BF947">
            <v>0</v>
          </cell>
          <cell r="BG947">
            <v>0</v>
          </cell>
          <cell r="BH947">
            <v>0</v>
          </cell>
          <cell r="BI947">
            <v>0</v>
          </cell>
          <cell r="BJ947">
            <v>0</v>
          </cell>
          <cell r="BK947">
            <v>0</v>
          </cell>
        </row>
        <row r="948">
          <cell r="L948" t="str">
            <v>8111551.803302</v>
          </cell>
          <cell r="M948">
            <v>13343</v>
          </cell>
          <cell r="N948">
            <v>26686</v>
          </cell>
          <cell r="O948">
            <v>40029</v>
          </cell>
          <cell r="P948">
            <v>53372</v>
          </cell>
          <cell r="Q948">
            <v>66715</v>
          </cell>
          <cell r="R948">
            <v>80058</v>
          </cell>
          <cell r="S948">
            <v>93401</v>
          </cell>
          <cell r="T948">
            <v>152584</v>
          </cell>
          <cell r="U948">
            <v>211767</v>
          </cell>
          <cell r="V948">
            <v>270950</v>
          </cell>
          <cell r="W948">
            <v>330133</v>
          </cell>
          <cell r="X948">
            <v>421118</v>
          </cell>
          <cell r="Y948">
            <v>11813</v>
          </cell>
          <cell r="Z948">
            <v>23626</v>
          </cell>
          <cell r="AA948">
            <v>35439</v>
          </cell>
          <cell r="AB948">
            <v>47252</v>
          </cell>
          <cell r="AC948">
            <v>59065</v>
          </cell>
          <cell r="AD948">
            <v>71965</v>
          </cell>
          <cell r="AE948">
            <v>283750.21000000002</v>
          </cell>
          <cell r="AF948">
            <v>302776.21000000002</v>
          </cell>
          <cell r="AG948">
            <v>321802.21000000002</v>
          </cell>
          <cell r="AH948">
            <v>683826.21</v>
          </cell>
          <cell r="AI948">
            <v>702852.21</v>
          </cell>
          <cell r="AJ948">
            <v>721878.21</v>
          </cell>
          <cell r="AK948">
            <v>966150</v>
          </cell>
          <cell r="AM948">
            <v>13343</v>
          </cell>
          <cell r="AN948">
            <v>13343</v>
          </cell>
          <cell r="AO948">
            <v>13343</v>
          </cell>
          <cell r="AP948">
            <v>13343</v>
          </cell>
          <cell r="AQ948">
            <v>13343</v>
          </cell>
          <cell r="AR948">
            <v>13343</v>
          </cell>
          <cell r="AS948">
            <v>13343</v>
          </cell>
          <cell r="AT948">
            <v>59183</v>
          </cell>
          <cell r="AU948">
            <v>59183</v>
          </cell>
          <cell r="AV948">
            <v>59183</v>
          </cell>
          <cell r="AW948">
            <v>59183</v>
          </cell>
          <cell r="AX948">
            <v>90985</v>
          </cell>
          <cell r="AY948">
            <v>11813</v>
          </cell>
          <cell r="AZ948">
            <v>11813</v>
          </cell>
          <cell r="BA948">
            <v>11813</v>
          </cell>
          <cell r="BB948">
            <v>11813</v>
          </cell>
          <cell r="BC948">
            <v>11813</v>
          </cell>
          <cell r="BD948">
            <v>12900</v>
          </cell>
          <cell r="BE948">
            <v>211785.21000000002</v>
          </cell>
          <cell r="BF948">
            <v>19026</v>
          </cell>
          <cell r="BG948">
            <v>19026</v>
          </cell>
          <cell r="BH948">
            <v>362023.99999999994</v>
          </cell>
          <cell r="BI948">
            <v>19026</v>
          </cell>
          <cell r="BJ948">
            <v>19026</v>
          </cell>
          <cell r="BK948">
            <v>966150</v>
          </cell>
        </row>
        <row r="949">
          <cell r="L949" t="str">
            <v>8111551.803303</v>
          </cell>
          <cell r="M949">
            <v>35828</v>
          </cell>
          <cell r="N949">
            <v>118355</v>
          </cell>
          <cell r="O949">
            <v>149383</v>
          </cell>
          <cell r="P949">
            <v>180411</v>
          </cell>
          <cell r="Q949">
            <v>211439</v>
          </cell>
          <cell r="R949">
            <v>242467</v>
          </cell>
          <cell r="S949">
            <v>324800</v>
          </cell>
          <cell r="T949">
            <v>324800</v>
          </cell>
          <cell r="U949">
            <v>324800</v>
          </cell>
          <cell r="V949">
            <v>324800</v>
          </cell>
          <cell r="W949">
            <v>324800</v>
          </cell>
          <cell r="X949">
            <v>448027</v>
          </cell>
          <cell r="Y949">
            <v>32644</v>
          </cell>
          <cell r="Z949">
            <v>73416.78</v>
          </cell>
          <cell r="AA949">
            <v>106060.78</v>
          </cell>
          <cell r="AB949">
            <v>142769.17000000001</v>
          </cell>
          <cell r="AC949">
            <v>175413.17</v>
          </cell>
          <cell r="AD949">
            <v>208057.17</v>
          </cell>
          <cell r="AE949">
            <v>248627.17</v>
          </cell>
          <cell r="AF949">
            <v>248627.17</v>
          </cell>
          <cell r="AG949">
            <v>248627.17</v>
          </cell>
          <cell r="AH949">
            <v>289197.17</v>
          </cell>
          <cell r="AI949">
            <v>314849.17</v>
          </cell>
          <cell r="AJ949">
            <v>355419.17000000004</v>
          </cell>
          <cell r="AK949">
            <v>458324.39</v>
          </cell>
          <cell r="AM949">
            <v>35828</v>
          </cell>
          <cell r="AN949">
            <v>82527</v>
          </cell>
          <cell r="AO949">
            <v>31028</v>
          </cell>
          <cell r="AP949">
            <v>31028</v>
          </cell>
          <cell r="AQ949">
            <v>31028</v>
          </cell>
          <cell r="AR949">
            <v>31028</v>
          </cell>
          <cell r="AS949">
            <v>82333</v>
          </cell>
          <cell r="AT949">
            <v>0</v>
          </cell>
          <cell r="AU949">
            <v>0</v>
          </cell>
          <cell r="AV949">
            <v>0</v>
          </cell>
          <cell r="AW949">
            <v>0</v>
          </cell>
          <cell r="AX949">
            <v>123227</v>
          </cell>
          <cell r="AY949">
            <v>32644</v>
          </cell>
          <cell r="AZ949">
            <v>40772.78</v>
          </cell>
          <cell r="BA949">
            <v>32644</v>
          </cell>
          <cell r="BB949">
            <v>36708.390000000014</v>
          </cell>
          <cell r="BC949">
            <v>32644</v>
          </cell>
          <cell r="BD949">
            <v>32644</v>
          </cell>
          <cell r="BE949">
            <v>40570</v>
          </cell>
          <cell r="BF949">
            <v>0</v>
          </cell>
          <cell r="BG949">
            <v>0</v>
          </cell>
          <cell r="BH949">
            <v>40569.999999999971</v>
          </cell>
          <cell r="BI949">
            <v>25652</v>
          </cell>
          <cell r="BJ949">
            <v>40570.000000000058</v>
          </cell>
          <cell r="BK949">
            <v>458324.39</v>
          </cell>
        </row>
        <row r="950">
          <cell r="L950" t="str">
            <v>8111551.803901</v>
          </cell>
          <cell r="M950">
            <v>60560.5</v>
          </cell>
          <cell r="N950">
            <v>70086.5</v>
          </cell>
          <cell r="O950">
            <v>79444.5</v>
          </cell>
          <cell r="P950">
            <v>139951.5</v>
          </cell>
          <cell r="Q950">
            <v>149360.5</v>
          </cell>
          <cell r="R950">
            <v>307643.5</v>
          </cell>
          <cell r="S950">
            <v>315683.5</v>
          </cell>
          <cell r="T950">
            <v>341854.5</v>
          </cell>
          <cell r="U950">
            <v>348239.5</v>
          </cell>
          <cell r="V950">
            <v>396805.5</v>
          </cell>
          <cell r="W950">
            <v>403454.5</v>
          </cell>
          <cell r="X950">
            <v>457831.5</v>
          </cell>
          <cell r="Y950">
            <v>5281</v>
          </cell>
          <cell r="Z950">
            <v>14638</v>
          </cell>
          <cell r="AA950">
            <v>20017</v>
          </cell>
          <cell r="AB950">
            <v>25378</v>
          </cell>
          <cell r="AC950">
            <v>30662</v>
          </cell>
          <cell r="AD950">
            <v>35946</v>
          </cell>
          <cell r="AE950">
            <v>42448</v>
          </cell>
          <cell r="AF950">
            <v>48491</v>
          </cell>
          <cell r="AG950">
            <v>54165</v>
          </cell>
          <cell r="AH950">
            <v>59122</v>
          </cell>
          <cell r="AI950">
            <v>64684</v>
          </cell>
          <cell r="AJ950">
            <v>69463</v>
          </cell>
          <cell r="AK950">
            <v>11859</v>
          </cell>
          <cell r="AM950">
            <v>60560.5</v>
          </cell>
          <cell r="AN950">
            <v>9526</v>
          </cell>
          <cell r="AO950">
            <v>9358</v>
          </cell>
          <cell r="AP950">
            <v>60507</v>
          </cell>
          <cell r="AQ950">
            <v>9409</v>
          </cell>
          <cell r="AR950">
            <v>158283</v>
          </cell>
          <cell r="AS950">
            <v>8040</v>
          </cell>
          <cell r="AT950">
            <v>26171</v>
          </cell>
          <cell r="AU950">
            <v>6385</v>
          </cell>
          <cell r="AV950">
            <v>48566</v>
          </cell>
          <cell r="AW950">
            <v>6649</v>
          </cell>
          <cell r="AX950">
            <v>54377</v>
          </cell>
          <cell r="AY950">
            <v>5281</v>
          </cell>
          <cell r="AZ950">
            <v>9357</v>
          </cell>
          <cell r="BA950">
            <v>5379</v>
          </cell>
          <cell r="BB950">
            <v>5361</v>
          </cell>
          <cell r="BC950">
            <v>5284</v>
          </cell>
          <cell r="BD950">
            <v>5284</v>
          </cell>
          <cell r="BE950">
            <v>6502</v>
          </cell>
          <cell r="BF950">
            <v>6043</v>
          </cell>
          <cell r="BG950">
            <v>5674</v>
          </cell>
          <cell r="BH950">
            <v>4957</v>
          </cell>
          <cell r="BI950">
            <v>5562</v>
          </cell>
          <cell r="BJ950">
            <v>4779</v>
          </cell>
          <cell r="BK950">
            <v>11859</v>
          </cell>
        </row>
        <row r="951">
          <cell r="L951" t="str">
            <v>8111551.803902</v>
          </cell>
          <cell r="M951">
            <v>4575</v>
          </cell>
          <cell r="N951">
            <v>9150</v>
          </cell>
          <cell r="O951">
            <v>13725</v>
          </cell>
          <cell r="P951">
            <v>18300</v>
          </cell>
          <cell r="Q951">
            <v>22875</v>
          </cell>
          <cell r="R951">
            <v>27450</v>
          </cell>
          <cell r="S951">
            <v>32025</v>
          </cell>
          <cell r="T951">
            <v>36600</v>
          </cell>
          <cell r="U951">
            <v>65951</v>
          </cell>
          <cell r="V951">
            <v>72040</v>
          </cell>
          <cell r="W951">
            <v>78129</v>
          </cell>
          <cell r="X951">
            <v>84223</v>
          </cell>
          <cell r="Y951">
            <v>5540</v>
          </cell>
          <cell r="Z951">
            <v>10993</v>
          </cell>
          <cell r="AA951">
            <v>16446</v>
          </cell>
          <cell r="AB951">
            <v>21899</v>
          </cell>
          <cell r="AC951">
            <v>27353</v>
          </cell>
          <cell r="AD951">
            <v>32806</v>
          </cell>
          <cell r="AE951">
            <v>37547</v>
          </cell>
          <cell r="AF951">
            <v>41573</v>
          </cell>
          <cell r="AG951">
            <v>47233</v>
          </cell>
          <cell r="AH951">
            <v>52076</v>
          </cell>
          <cell r="AI951">
            <v>56919</v>
          </cell>
          <cell r="AJ951">
            <v>60947</v>
          </cell>
          <cell r="AK951">
            <v>93009</v>
          </cell>
          <cell r="AM951">
            <v>4575</v>
          </cell>
          <cell r="AN951">
            <v>4575</v>
          </cell>
          <cell r="AO951">
            <v>4575</v>
          </cell>
          <cell r="AP951">
            <v>4575</v>
          </cell>
          <cell r="AQ951">
            <v>4575</v>
          </cell>
          <cell r="AR951">
            <v>4575</v>
          </cell>
          <cell r="AS951">
            <v>4575</v>
          </cell>
          <cell r="AT951">
            <v>4575</v>
          </cell>
          <cell r="AU951">
            <v>29351</v>
          </cell>
          <cell r="AV951">
            <v>6089</v>
          </cell>
          <cell r="AW951">
            <v>6089</v>
          </cell>
          <cell r="AX951">
            <v>6094</v>
          </cell>
          <cell r="AY951">
            <v>5540</v>
          </cell>
          <cell r="AZ951">
            <v>5453</v>
          </cell>
          <cell r="BA951">
            <v>5453</v>
          </cell>
          <cell r="BB951">
            <v>5453</v>
          </cell>
          <cell r="BC951">
            <v>5454</v>
          </cell>
          <cell r="BD951">
            <v>5453</v>
          </cell>
          <cell r="BE951">
            <v>4741</v>
          </cell>
          <cell r="BF951">
            <v>4026</v>
          </cell>
          <cell r="BG951">
            <v>5660</v>
          </cell>
          <cell r="BH951">
            <v>4843</v>
          </cell>
          <cell r="BI951">
            <v>4843</v>
          </cell>
          <cell r="BJ951">
            <v>4028</v>
          </cell>
          <cell r="BK951">
            <v>93009</v>
          </cell>
        </row>
        <row r="952">
          <cell r="L952" t="str">
            <v>8111551.803903</v>
          </cell>
          <cell r="M952">
            <v>14422</v>
          </cell>
          <cell r="N952">
            <v>25004</v>
          </cell>
          <cell r="O952">
            <v>29190</v>
          </cell>
          <cell r="P952">
            <v>33858</v>
          </cell>
          <cell r="Q952">
            <v>36482</v>
          </cell>
          <cell r="R952">
            <v>34006</v>
          </cell>
          <cell r="S952">
            <v>38084</v>
          </cell>
          <cell r="T952">
            <v>42448</v>
          </cell>
          <cell r="U952">
            <v>46481</v>
          </cell>
          <cell r="V952">
            <v>57491</v>
          </cell>
          <cell r="W952">
            <v>63839</v>
          </cell>
          <cell r="X952">
            <v>66828</v>
          </cell>
          <cell r="Y952">
            <v>2910</v>
          </cell>
          <cell r="Z952">
            <v>6456</v>
          </cell>
          <cell r="AA952">
            <v>10983</v>
          </cell>
          <cell r="AB952">
            <v>15454</v>
          </cell>
          <cell r="AC952">
            <v>19509</v>
          </cell>
          <cell r="AD952">
            <v>22560</v>
          </cell>
          <cell r="AE952">
            <v>19768</v>
          </cell>
          <cell r="AF952">
            <v>22657</v>
          </cell>
          <cell r="AG952">
            <v>24527</v>
          </cell>
          <cell r="AH952">
            <v>24674</v>
          </cell>
          <cell r="AI952">
            <v>25222</v>
          </cell>
          <cell r="AJ952">
            <v>31076</v>
          </cell>
          <cell r="AK952">
            <v>4125</v>
          </cell>
          <cell r="AM952">
            <v>14422</v>
          </cell>
          <cell r="AN952">
            <v>10582</v>
          </cell>
          <cell r="AO952">
            <v>4186</v>
          </cell>
          <cell r="AP952">
            <v>4668</v>
          </cell>
          <cell r="AQ952">
            <v>2624</v>
          </cell>
          <cell r="AR952">
            <v>-2476</v>
          </cell>
          <cell r="AS952">
            <v>4078</v>
          </cell>
          <cell r="AT952">
            <v>4364</v>
          </cell>
          <cell r="AU952">
            <v>4033</v>
          </cell>
          <cell r="AV952">
            <v>11010</v>
          </cell>
          <cell r="AW952">
            <v>6348</v>
          </cell>
          <cell r="AX952">
            <v>2989</v>
          </cell>
          <cell r="AY952">
            <v>2910</v>
          </cell>
          <cell r="AZ952">
            <v>3546</v>
          </cell>
          <cell r="BA952">
            <v>4527</v>
          </cell>
          <cell r="BB952">
            <v>4471</v>
          </cell>
          <cell r="BC952">
            <v>4055</v>
          </cell>
          <cell r="BD952">
            <v>3051</v>
          </cell>
          <cell r="BE952">
            <v>-2792</v>
          </cell>
          <cell r="BF952">
            <v>2889</v>
          </cell>
          <cell r="BG952">
            <v>1870</v>
          </cell>
          <cell r="BH952">
            <v>147</v>
          </cell>
          <cell r="BI952">
            <v>548</v>
          </cell>
          <cell r="BJ952">
            <v>5854</v>
          </cell>
          <cell r="BK952">
            <v>4125</v>
          </cell>
        </row>
        <row r="953">
          <cell r="L953" t="str">
            <v>8111551.803904</v>
          </cell>
          <cell r="M953">
            <v>4400</v>
          </cell>
          <cell r="N953">
            <v>8800</v>
          </cell>
          <cell r="O953">
            <v>13200</v>
          </cell>
          <cell r="P953">
            <v>13200</v>
          </cell>
          <cell r="Q953">
            <v>13200</v>
          </cell>
          <cell r="R953">
            <v>13200</v>
          </cell>
          <cell r="S953">
            <v>13200</v>
          </cell>
          <cell r="T953">
            <v>13200</v>
          </cell>
          <cell r="U953">
            <v>13200</v>
          </cell>
          <cell r="V953">
            <v>13200</v>
          </cell>
          <cell r="W953">
            <v>13200</v>
          </cell>
          <cell r="X953">
            <v>13200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M953">
            <v>4400</v>
          </cell>
          <cell r="AN953">
            <v>4400</v>
          </cell>
          <cell r="AO953">
            <v>4400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G953">
            <v>0</v>
          </cell>
          <cell r="BH953">
            <v>0</v>
          </cell>
          <cell r="BI953">
            <v>0</v>
          </cell>
          <cell r="BJ953">
            <v>0</v>
          </cell>
          <cell r="BK953">
            <v>0</v>
          </cell>
        </row>
        <row r="954">
          <cell r="L954" t="str">
            <v>8111551.803905</v>
          </cell>
          <cell r="M954">
            <v>13200</v>
          </cell>
          <cell r="N954">
            <v>26400</v>
          </cell>
          <cell r="O954">
            <v>36300</v>
          </cell>
          <cell r="P954">
            <v>46200</v>
          </cell>
          <cell r="Q954">
            <v>56100</v>
          </cell>
          <cell r="R954">
            <v>66220</v>
          </cell>
          <cell r="S954">
            <v>76120</v>
          </cell>
          <cell r="T954">
            <v>86020</v>
          </cell>
          <cell r="U954">
            <v>95920</v>
          </cell>
          <cell r="V954">
            <v>105820</v>
          </cell>
          <cell r="W954">
            <v>115720</v>
          </cell>
          <cell r="X954">
            <v>125620</v>
          </cell>
          <cell r="Y954">
            <v>9900</v>
          </cell>
          <cell r="Z954">
            <v>19800</v>
          </cell>
          <cell r="AA954">
            <v>29700</v>
          </cell>
          <cell r="AB954">
            <v>39600</v>
          </cell>
          <cell r="AC954">
            <v>49500</v>
          </cell>
          <cell r="AD954">
            <v>59400</v>
          </cell>
          <cell r="AE954">
            <v>69300</v>
          </cell>
          <cell r="AF954">
            <v>79200</v>
          </cell>
          <cell r="AG954">
            <v>89100</v>
          </cell>
          <cell r="AH954">
            <v>99000</v>
          </cell>
          <cell r="AI954">
            <v>108900</v>
          </cell>
          <cell r="AJ954">
            <v>118800</v>
          </cell>
          <cell r="AK954">
            <v>9900</v>
          </cell>
          <cell r="AM954">
            <v>13200</v>
          </cell>
          <cell r="AN954">
            <v>13200</v>
          </cell>
          <cell r="AO954">
            <v>9900</v>
          </cell>
          <cell r="AP954">
            <v>9900</v>
          </cell>
          <cell r="AQ954">
            <v>9900</v>
          </cell>
          <cell r="AR954">
            <v>10120</v>
          </cell>
          <cell r="AS954">
            <v>9900</v>
          </cell>
          <cell r="AT954">
            <v>9900</v>
          </cell>
          <cell r="AU954">
            <v>9900</v>
          </cell>
          <cell r="AV954">
            <v>9900</v>
          </cell>
          <cell r="AW954">
            <v>9900</v>
          </cell>
          <cell r="AX954">
            <v>9900</v>
          </cell>
          <cell r="AY954">
            <v>9900</v>
          </cell>
          <cell r="AZ954">
            <v>9900</v>
          </cell>
          <cell r="BA954">
            <v>9900</v>
          </cell>
          <cell r="BB954">
            <v>9900</v>
          </cell>
          <cell r="BC954">
            <v>9900</v>
          </cell>
          <cell r="BD954">
            <v>9900</v>
          </cell>
          <cell r="BE954">
            <v>9900</v>
          </cell>
          <cell r="BF954">
            <v>9900</v>
          </cell>
          <cell r="BG954">
            <v>9900</v>
          </cell>
          <cell r="BH954">
            <v>9900</v>
          </cell>
          <cell r="BI954">
            <v>9900</v>
          </cell>
          <cell r="BJ954">
            <v>9900</v>
          </cell>
          <cell r="BK954">
            <v>9900</v>
          </cell>
        </row>
        <row r="955">
          <cell r="L955" t="str">
            <v>8111551.804301</v>
          </cell>
          <cell r="M955">
            <v>0</v>
          </cell>
          <cell r="N955">
            <v>0</v>
          </cell>
          <cell r="O955">
            <v>0</v>
          </cell>
          <cell r="P955">
            <v>0</v>
          </cell>
          <cell r="Q955">
            <v>0</v>
          </cell>
          <cell r="R955">
            <v>0</v>
          </cell>
          <cell r="S955">
            <v>9680</v>
          </cell>
          <cell r="T955">
            <v>9680</v>
          </cell>
          <cell r="U955">
            <v>9680</v>
          </cell>
          <cell r="V955">
            <v>9680</v>
          </cell>
          <cell r="W955">
            <v>9680</v>
          </cell>
          <cell r="X955">
            <v>9680</v>
          </cell>
          <cell r="Y955">
            <v>0</v>
          </cell>
          <cell r="Z955">
            <v>0</v>
          </cell>
          <cell r="AA955">
            <v>0</v>
          </cell>
          <cell r="AB955">
            <v>0</v>
          </cell>
          <cell r="AC955">
            <v>17500</v>
          </cell>
          <cell r="AD955">
            <v>35515</v>
          </cell>
          <cell r="AE955">
            <v>35030</v>
          </cell>
          <cell r="AF955">
            <v>35030</v>
          </cell>
          <cell r="AG955">
            <v>35030</v>
          </cell>
          <cell r="AH955">
            <v>35030</v>
          </cell>
          <cell r="AI955">
            <v>35030</v>
          </cell>
          <cell r="AJ955">
            <v>35030</v>
          </cell>
          <cell r="AK955">
            <v>0</v>
          </cell>
          <cell r="AM955">
            <v>0</v>
          </cell>
          <cell r="AN955">
            <v>0</v>
          </cell>
          <cell r="AO955">
            <v>0</v>
          </cell>
          <cell r="AP955">
            <v>0</v>
          </cell>
          <cell r="AQ955">
            <v>0</v>
          </cell>
          <cell r="AR955">
            <v>0</v>
          </cell>
          <cell r="AS955">
            <v>9680</v>
          </cell>
          <cell r="AT955">
            <v>0</v>
          </cell>
          <cell r="AU955">
            <v>0</v>
          </cell>
          <cell r="AV955">
            <v>0</v>
          </cell>
          <cell r="AW955">
            <v>0</v>
          </cell>
          <cell r="AX955">
            <v>0</v>
          </cell>
          <cell r="AY955">
            <v>0</v>
          </cell>
          <cell r="AZ955">
            <v>0</v>
          </cell>
          <cell r="BA955">
            <v>0</v>
          </cell>
          <cell r="BB955">
            <v>0</v>
          </cell>
          <cell r="BC955">
            <v>17500</v>
          </cell>
          <cell r="BD955">
            <v>18015</v>
          </cell>
          <cell r="BE955">
            <v>-485</v>
          </cell>
          <cell r="BF955">
            <v>0</v>
          </cell>
          <cell r="BG955">
            <v>0</v>
          </cell>
          <cell r="BH955">
            <v>0</v>
          </cell>
          <cell r="BI955">
            <v>0</v>
          </cell>
          <cell r="BJ955">
            <v>0</v>
          </cell>
          <cell r="BK955">
            <v>0</v>
          </cell>
        </row>
        <row r="956">
          <cell r="L956" t="str">
            <v>8111551.803907</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G956">
            <v>0</v>
          </cell>
          <cell r="BH956">
            <v>0</v>
          </cell>
          <cell r="BI956">
            <v>0</v>
          </cell>
          <cell r="BJ956">
            <v>0</v>
          </cell>
          <cell r="BK956">
            <v>0</v>
          </cell>
        </row>
        <row r="957">
          <cell r="L957" t="str">
            <v>8111551.804201</v>
          </cell>
          <cell r="M957">
            <v>0</v>
          </cell>
          <cell r="N957">
            <v>-2010.59</v>
          </cell>
          <cell r="O957">
            <v>171874.41</v>
          </cell>
          <cell r="P957">
            <v>171874.41</v>
          </cell>
          <cell r="Q957">
            <v>171874.41</v>
          </cell>
          <cell r="R957">
            <v>432301.41</v>
          </cell>
          <cell r="S957">
            <v>432301.41</v>
          </cell>
          <cell r="T957">
            <v>432301.41</v>
          </cell>
          <cell r="U957">
            <v>432301.41</v>
          </cell>
          <cell r="V957">
            <v>432301.41</v>
          </cell>
          <cell r="W957">
            <v>442301.41</v>
          </cell>
          <cell r="X957">
            <v>-351020.98999999993</v>
          </cell>
          <cell r="Y957">
            <v>0</v>
          </cell>
          <cell r="Z957">
            <v>247766.37</v>
          </cell>
          <cell r="AA957">
            <v>671389.42</v>
          </cell>
          <cell r="AB957">
            <v>671389.42</v>
          </cell>
          <cell r="AC957">
            <v>703619.42</v>
          </cell>
          <cell r="AD957">
            <v>703619.42</v>
          </cell>
          <cell r="AE957">
            <v>-278159.44000000006</v>
          </cell>
          <cell r="AF957">
            <v>-132959.44000000006</v>
          </cell>
          <cell r="AG957">
            <v>683886.93</v>
          </cell>
          <cell r="AH957">
            <v>683886.93</v>
          </cell>
          <cell r="AI957">
            <v>683886.93</v>
          </cell>
          <cell r="AJ957">
            <v>683886.93</v>
          </cell>
          <cell r="AK957">
            <v>300000</v>
          </cell>
          <cell r="AM957">
            <v>0</v>
          </cell>
          <cell r="AN957">
            <v>-2010.59</v>
          </cell>
          <cell r="AO957">
            <v>173885</v>
          </cell>
          <cell r="AP957">
            <v>0</v>
          </cell>
          <cell r="AQ957">
            <v>0</v>
          </cell>
          <cell r="AR957">
            <v>260426.99999999997</v>
          </cell>
          <cell r="AS957">
            <v>0</v>
          </cell>
          <cell r="AT957">
            <v>0</v>
          </cell>
          <cell r="AU957">
            <v>0</v>
          </cell>
          <cell r="AV957">
            <v>0</v>
          </cell>
          <cell r="AW957">
            <v>10000</v>
          </cell>
          <cell r="AX957">
            <v>-793322.39999999991</v>
          </cell>
          <cell r="AY957">
            <v>0</v>
          </cell>
          <cell r="AZ957">
            <v>247766.37</v>
          </cell>
          <cell r="BA957">
            <v>423623.05000000005</v>
          </cell>
          <cell r="BB957">
            <v>0</v>
          </cell>
          <cell r="BC957">
            <v>32230</v>
          </cell>
          <cell r="BD957">
            <v>0</v>
          </cell>
          <cell r="BE957">
            <v>-981778.8600000001</v>
          </cell>
          <cell r="BF957">
            <v>145200</v>
          </cell>
          <cell r="BG957">
            <v>816846.37000000011</v>
          </cell>
          <cell r="BH957">
            <v>0</v>
          </cell>
          <cell r="BI957">
            <v>0</v>
          </cell>
          <cell r="BJ957">
            <v>0</v>
          </cell>
          <cell r="BK957">
            <v>300000</v>
          </cell>
        </row>
        <row r="958">
          <cell r="L958" t="str">
            <v>8111551.805101.ACC</v>
          </cell>
          <cell r="M958">
            <v>2619.5</v>
          </cell>
          <cell r="N958">
            <v>321548.49</v>
          </cell>
          <cell r="O958">
            <v>321548.49</v>
          </cell>
          <cell r="P958">
            <v>381530.41</v>
          </cell>
          <cell r="Q958">
            <v>396502.71</v>
          </cell>
          <cell r="R958">
            <v>444727.68</v>
          </cell>
          <cell r="S958">
            <v>455921.18</v>
          </cell>
          <cell r="T958">
            <v>455921.18</v>
          </cell>
          <cell r="U958">
            <v>455921.18</v>
          </cell>
          <cell r="V958">
            <v>473644.39</v>
          </cell>
          <cell r="W958">
            <v>473644.39</v>
          </cell>
          <cell r="X958">
            <v>477249.39</v>
          </cell>
          <cell r="Y958">
            <v>0</v>
          </cell>
          <cell r="Z958">
            <v>33551</v>
          </cell>
          <cell r="AA958">
            <v>52776.59</v>
          </cell>
          <cell r="AB958">
            <v>71189.11</v>
          </cell>
          <cell r="AC958">
            <v>82660.17</v>
          </cell>
          <cell r="AD958">
            <v>126668.37</v>
          </cell>
          <cell r="AE958">
            <v>126668.37</v>
          </cell>
          <cell r="AF958">
            <v>129083.37</v>
          </cell>
          <cell r="AG958">
            <v>140863.09</v>
          </cell>
          <cell r="AH958">
            <v>140863.09</v>
          </cell>
          <cell r="AI958">
            <v>151015.29</v>
          </cell>
          <cell r="AJ958">
            <v>167543.87</v>
          </cell>
          <cell r="AK958">
            <v>8341.27</v>
          </cell>
          <cell r="AM958">
            <v>2619.5</v>
          </cell>
          <cell r="AN958">
            <v>318928.99</v>
          </cell>
          <cell r="AO958">
            <v>0</v>
          </cell>
          <cell r="AP958">
            <v>59981.919999999984</v>
          </cell>
          <cell r="AQ958">
            <v>14972.300000000047</v>
          </cell>
          <cell r="AR958">
            <v>48224.969999999972</v>
          </cell>
          <cell r="AS958">
            <v>11193.5</v>
          </cell>
          <cell r="AT958">
            <v>0</v>
          </cell>
          <cell r="AU958">
            <v>0</v>
          </cell>
          <cell r="AV958">
            <v>17723.210000000021</v>
          </cell>
          <cell r="AW958">
            <v>0</v>
          </cell>
          <cell r="AX958">
            <v>3605</v>
          </cell>
          <cell r="AY958">
            <v>0</v>
          </cell>
          <cell r="AZ958">
            <v>33551</v>
          </cell>
          <cell r="BA958">
            <v>19225.589999999997</v>
          </cell>
          <cell r="BB958">
            <v>18412.520000000004</v>
          </cell>
          <cell r="BC958">
            <v>11471.059999999998</v>
          </cell>
          <cell r="BD958">
            <v>44008.2</v>
          </cell>
          <cell r="BE958">
            <v>0</v>
          </cell>
          <cell r="BF958">
            <v>2415</v>
          </cell>
          <cell r="BG958">
            <v>11779.720000000001</v>
          </cell>
          <cell r="BH958">
            <v>0</v>
          </cell>
          <cell r="BI958">
            <v>10152.200000000012</v>
          </cell>
          <cell r="BJ958">
            <v>16528.579999999987</v>
          </cell>
          <cell r="BK958">
            <v>8341.27</v>
          </cell>
        </row>
        <row r="959">
          <cell r="L959" t="str">
            <v>8111551.805101.AIR</v>
          </cell>
          <cell r="M959">
            <v>0</v>
          </cell>
          <cell r="N959">
            <v>51795.25</v>
          </cell>
          <cell r="O959">
            <v>83340.25</v>
          </cell>
          <cell r="P959">
            <v>85700.25</v>
          </cell>
          <cell r="Q959">
            <v>93772.29</v>
          </cell>
          <cell r="R959">
            <v>93772.29</v>
          </cell>
          <cell r="S959">
            <v>94059.29</v>
          </cell>
          <cell r="T959">
            <v>94059.29</v>
          </cell>
          <cell r="U959">
            <v>160382.22</v>
          </cell>
          <cell r="V959">
            <v>160382.22</v>
          </cell>
          <cell r="W959">
            <v>167783.32</v>
          </cell>
          <cell r="X959">
            <v>176821.32</v>
          </cell>
          <cell r="Y959">
            <v>0</v>
          </cell>
          <cell r="Z959">
            <v>0</v>
          </cell>
          <cell r="AA959">
            <v>10132</v>
          </cell>
          <cell r="AB959">
            <v>10132</v>
          </cell>
          <cell r="AC959">
            <v>10132</v>
          </cell>
          <cell r="AD959">
            <v>55619</v>
          </cell>
          <cell r="AE959">
            <v>121526.71</v>
          </cell>
          <cell r="AF959">
            <v>129580.06</v>
          </cell>
          <cell r="AG959">
            <v>130521.16</v>
          </cell>
          <cell r="AH959">
            <v>221080.76</v>
          </cell>
          <cell r="AI959">
            <v>235600.76</v>
          </cell>
          <cell r="AJ959">
            <v>249642.1</v>
          </cell>
          <cell r="AK959">
            <v>0</v>
          </cell>
          <cell r="AM959">
            <v>0</v>
          </cell>
          <cell r="AN959">
            <v>51795.25</v>
          </cell>
          <cell r="AO959">
            <v>31545</v>
          </cell>
          <cell r="AP959">
            <v>2360</v>
          </cell>
          <cell r="AQ959">
            <v>8072.0399999999936</v>
          </cell>
          <cell r="AR959">
            <v>0</v>
          </cell>
          <cell r="AS959">
            <v>287</v>
          </cell>
          <cell r="AT959">
            <v>0</v>
          </cell>
          <cell r="AU959">
            <v>66322.930000000008</v>
          </cell>
          <cell r="AV959">
            <v>0</v>
          </cell>
          <cell r="AW959">
            <v>7401.1000000000058</v>
          </cell>
          <cell r="AX959">
            <v>9038</v>
          </cell>
          <cell r="AY959">
            <v>0</v>
          </cell>
          <cell r="AZ959">
            <v>0</v>
          </cell>
          <cell r="BA959">
            <v>10132</v>
          </cell>
          <cell r="BB959">
            <v>0</v>
          </cell>
          <cell r="BC959">
            <v>0</v>
          </cell>
          <cell r="BD959">
            <v>45487</v>
          </cell>
          <cell r="BE959">
            <v>65907.710000000006</v>
          </cell>
          <cell r="BF959">
            <v>8053.3499999999913</v>
          </cell>
          <cell r="BG959">
            <v>941.10000000000582</v>
          </cell>
          <cell r="BH959">
            <v>90559.6</v>
          </cell>
          <cell r="BI959">
            <v>14520</v>
          </cell>
          <cell r="BJ959">
            <v>14041.339999999997</v>
          </cell>
          <cell r="BK959">
            <v>0</v>
          </cell>
        </row>
        <row r="960">
          <cell r="L960" t="str">
            <v>8111551.805101.CAR</v>
          </cell>
          <cell r="M960">
            <v>0</v>
          </cell>
          <cell r="N960">
            <v>900</v>
          </cell>
          <cell r="O960">
            <v>1350</v>
          </cell>
          <cell r="P960">
            <v>4050</v>
          </cell>
          <cell r="Q960">
            <v>4050</v>
          </cell>
          <cell r="R960">
            <v>12850</v>
          </cell>
          <cell r="S960">
            <v>12850</v>
          </cell>
          <cell r="T960">
            <v>12850</v>
          </cell>
          <cell r="U960">
            <v>14825</v>
          </cell>
          <cell r="V960">
            <v>14825</v>
          </cell>
          <cell r="W960">
            <v>14825</v>
          </cell>
          <cell r="X960">
            <v>14825</v>
          </cell>
          <cell r="Y960">
            <v>0</v>
          </cell>
          <cell r="Z960">
            <v>0</v>
          </cell>
          <cell r="AA960">
            <v>1550</v>
          </cell>
          <cell r="AB960">
            <v>5000</v>
          </cell>
          <cell r="AC960">
            <v>5950</v>
          </cell>
          <cell r="AD960">
            <v>8100</v>
          </cell>
          <cell r="AE960">
            <v>8100</v>
          </cell>
          <cell r="AF960">
            <v>13100</v>
          </cell>
          <cell r="AG960">
            <v>14935</v>
          </cell>
          <cell r="AH960">
            <v>14935</v>
          </cell>
          <cell r="AI960">
            <v>16135</v>
          </cell>
          <cell r="AJ960">
            <v>18685</v>
          </cell>
          <cell r="AK960">
            <v>0</v>
          </cell>
          <cell r="AM960">
            <v>0</v>
          </cell>
          <cell r="AN960">
            <v>900</v>
          </cell>
          <cell r="AO960">
            <v>450</v>
          </cell>
          <cell r="AP960">
            <v>2700</v>
          </cell>
          <cell r="AQ960">
            <v>0</v>
          </cell>
          <cell r="AR960">
            <v>8800</v>
          </cell>
          <cell r="AS960">
            <v>0</v>
          </cell>
          <cell r="AT960">
            <v>0</v>
          </cell>
          <cell r="AU960">
            <v>1975</v>
          </cell>
          <cell r="AV960">
            <v>0</v>
          </cell>
          <cell r="AW960">
            <v>0</v>
          </cell>
          <cell r="AX960">
            <v>0</v>
          </cell>
          <cell r="AY960">
            <v>0</v>
          </cell>
          <cell r="AZ960">
            <v>0</v>
          </cell>
          <cell r="BA960">
            <v>1550</v>
          </cell>
          <cell r="BB960">
            <v>3450</v>
          </cell>
          <cell r="BC960">
            <v>950</v>
          </cell>
          <cell r="BD960">
            <v>2150</v>
          </cell>
          <cell r="BE960">
            <v>0</v>
          </cell>
          <cell r="BF960">
            <v>5000</v>
          </cell>
          <cell r="BG960">
            <v>1835</v>
          </cell>
          <cell r="BH960">
            <v>0</v>
          </cell>
          <cell r="BI960">
            <v>1200</v>
          </cell>
          <cell r="BJ960">
            <v>2550</v>
          </cell>
          <cell r="BK960">
            <v>0</v>
          </cell>
        </row>
        <row r="961">
          <cell r="L961" t="str">
            <v>8111551.805101.OTH</v>
          </cell>
          <cell r="M961">
            <v>0</v>
          </cell>
          <cell r="N961">
            <v>0</v>
          </cell>
          <cell r="O961">
            <v>0</v>
          </cell>
          <cell r="P961">
            <v>0</v>
          </cell>
          <cell r="Q961">
            <v>0</v>
          </cell>
          <cell r="R961">
            <v>0</v>
          </cell>
          <cell r="S961">
            <v>0</v>
          </cell>
          <cell r="T961">
            <v>0</v>
          </cell>
          <cell r="U961">
            <v>0</v>
          </cell>
          <cell r="V961">
            <v>0</v>
          </cell>
          <cell r="W961">
            <v>0</v>
          </cell>
          <cell r="X961">
            <v>0</v>
          </cell>
          <cell r="Y961">
            <v>0</v>
          </cell>
          <cell r="Z961">
            <v>0</v>
          </cell>
          <cell r="AA961">
            <v>0</v>
          </cell>
          <cell r="AB961">
            <v>0</v>
          </cell>
          <cell r="AC961">
            <v>0</v>
          </cell>
          <cell r="AD961">
            <v>0</v>
          </cell>
          <cell r="AE961">
            <v>0</v>
          </cell>
          <cell r="AF961">
            <v>0</v>
          </cell>
          <cell r="AG961">
            <v>0</v>
          </cell>
          <cell r="AH961">
            <v>0</v>
          </cell>
          <cell r="AI961">
            <v>0</v>
          </cell>
          <cell r="AJ961">
            <v>0</v>
          </cell>
          <cell r="AK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G961">
            <v>0</v>
          </cell>
          <cell r="BH961">
            <v>0</v>
          </cell>
          <cell r="BI961">
            <v>0</v>
          </cell>
          <cell r="BJ961">
            <v>0</v>
          </cell>
          <cell r="BK961">
            <v>0</v>
          </cell>
        </row>
        <row r="962">
          <cell r="L962" t="str">
            <v>8111551.806101.ACC</v>
          </cell>
          <cell r="M962">
            <v>0</v>
          </cell>
          <cell r="N962">
            <v>0</v>
          </cell>
          <cell r="O962">
            <v>0</v>
          </cell>
          <cell r="P962">
            <v>0</v>
          </cell>
          <cell r="Q962">
            <v>400000</v>
          </cell>
          <cell r="R962">
            <v>450898.75</v>
          </cell>
          <cell r="S962">
            <v>744956.71</v>
          </cell>
          <cell r="T962">
            <v>744956.71</v>
          </cell>
          <cell r="U962">
            <v>1043571.71</v>
          </cell>
          <cell r="V962">
            <v>1043571.71</v>
          </cell>
          <cell r="W962">
            <v>744956.71</v>
          </cell>
          <cell r="X962">
            <v>744956.71</v>
          </cell>
          <cell r="Y962">
            <v>0</v>
          </cell>
          <cell r="Z962">
            <v>0</v>
          </cell>
          <cell r="AA962">
            <v>4900</v>
          </cell>
          <cell r="AB962">
            <v>4900</v>
          </cell>
          <cell r="AC962">
            <v>503650</v>
          </cell>
          <cell r="AD962">
            <v>530847.91</v>
          </cell>
          <cell r="AE962">
            <v>1183451.23</v>
          </cell>
          <cell r="AF962">
            <v>1517204.73</v>
          </cell>
          <cell r="AG962">
            <v>1517204.73</v>
          </cell>
          <cell r="AH962">
            <v>1517204.73</v>
          </cell>
          <cell r="AI962">
            <v>1517204.73</v>
          </cell>
          <cell r="AJ962">
            <v>1517204.73</v>
          </cell>
          <cell r="AK962">
            <v>0</v>
          </cell>
          <cell r="AM962">
            <v>0</v>
          </cell>
          <cell r="AN962">
            <v>0</v>
          </cell>
          <cell r="AO962">
            <v>0</v>
          </cell>
          <cell r="AP962">
            <v>0</v>
          </cell>
          <cell r="AQ962">
            <v>400000</v>
          </cell>
          <cell r="AR962">
            <v>50898.75</v>
          </cell>
          <cell r="AS962">
            <v>294057.95999999996</v>
          </cell>
          <cell r="AT962">
            <v>0</v>
          </cell>
          <cell r="AU962">
            <v>298615</v>
          </cell>
          <cell r="AV962">
            <v>0</v>
          </cell>
          <cell r="AW962">
            <v>-298615</v>
          </cell>
          <cell r="AX962">
            <v>0</v>
          </cell>
          <cell r="AY962">
            <v>0</v>
          </cell>
          <cell r="AZ962">
            <v>0</v>
          </cell>
          <cell r="BA962">
            <v>4900</v>
          </cell>
          <cell r="BB962">
            <v>0</v>
          </cell>
          <cell r="BC962">
            <v>498750</v>
          </cell>
          <cell r="BD962">
            <v>27197.910000000033</v>
          </cell>
          <cell r="BE962">
            <v>652603.31999999995</v>
          </cell>
          <cell r="BF962">
            <v>333753.5</v>
          </cell>
          <cell r="BG962">
            <v>0</v>
          </cell>
          <cell r="BH962">
            <v>0</v>
          </cell>
          <cell r="BI962">
            <v>0</v>
          </cell>
          <cell r="BJ962">
            <v>0</v>
          </cell>
          <cell r="BK962">
            <v>0</v>
          </cell>
        </row>
        <row r="963">
          <cell r="L963" t="str">
            <v>8111551.806101.AIR</v>
          </cell>
          <cell r="M963">
            <v>0</v>
          </cell>
          <cell r="N963">
            <v>0</v>
          </cell>
          <cell r="O963">
            <v>-2696.35</v>
          </cell>
          <cell r="P963">
            <v>-2696.35</v>
          </cell>
          <cell r="Q963">
            <v>597303.65</v>
          </cell>
          <cell r="R963">
            <v>810573.65</v>
          </cell>
          <cell r="S963">
            <v>2133583.91</v>
          </cell>
          <cell r="T963">
            <v>2133583.91</v>
          </cell>
          <cell r="U963">
            <v>2133583.91</v>
          </cell>
          <cell r="V963">
            <v>2133583.91</v>
          </cell>
          <cell r="W963">
            <v>2007228.76</v>
          </cell>
          <cell r="X963">
            <v>2007228.76</v>
          </cell>
          <cell r="Y963">
            <v>0</v>
          </cell>
          <cell r="Z963">
            <v>0</v>
          </cell>
          <cell r="AA963">
            <v>0</v>
          </cell>
          <cell r="AB963">
            <v>0</v>
          </cell>
          <cell r="AC963">
            <v>0</v>
          </cell>
          <cell r="AD963">
            <v>51280</v>
          </cell>
          <cell r="AE963">
            <v>700885.5</v>
          </cell>
          <cell r="AF963">
            <v>981677.5</v>
          </cell>
          <cell r="AG963">
            <v>981677.5</v>
          </cell>
          <cell r="AH963">
            <v>981677.5</v>
          </cell>
          <cell r="AI963">
            <v>1057562.83</v>
          </cell>
          <cell r="AJ963">
            <v>1057562.83</v>
          </cell>
          <cell r="AK963">
            <v>0</v>
          </cell>
          <cell r="AM963">
            <v>0</v>
          </cell>
          <cell r="AN963">
            <v>0</v>
          </cell>
          <cell r="AO963">
            <v>-2696.35</v>
          </cell>
          <cell r="AP963">
            <v>0</v>
          </cell>
          <cell r="AQ963">
            <v>600000</v>
          </cell>
          <cell r="AR963">
            <v>213270</v>
          </cell>
          <cell r="AS963">
            <v>1323010.2600000002</v>
          </cell>
          <cell r="AT963">
            <v>0</v>
          </cell>
          <cell r="AU963">
            <v>0</v>
          </cell>
          <cell r="AV963">
            <v>0</v>
          </cell>
          <cell r="AW963">
            <v>-126355.15000000014</v>
          </cell>
          <cell r="AX963">
            <v>0</v>
          </cell>
          <cell r="AY963">
            <v>0</v>
          </cell>
          <cell r="AZ963">
            <v>0</v>
          </cell>
          <cell r="BA963">
            <v>0</v>
          </cell>
          <cell r="BB963">
            <v>0</v>
          </cell>
          <cell r="BC963">
            <v>0</v>
          </cell>
          <cell r="BD963">
            <v>51280</v>
          </cell>
          <cell r="BE963">
            <v>649605.5</v>
          </cell>
          <cell r="BF963">
            <v>280792</v>
          </cell>
          <cell r="BG963">
            <v>0</v>
          </cell>
          <cell r="BH963">
            <v>0</v>
          </cell>
          <cell r="BI963">
            <v>75885.330000000075</v>
          </cell>
          <cell r="BJ963">
            <v>0</v>
          </cell>
          <cell r="BK963">
            <v>0</v>
          </cell>
        </row>
        <row r="964">
          <cell r="L964" t="str">
            <v>8111551.806101.CAR</v>
          </cell>
          <cell r="M964">
            <v>0</v>
          </cell>
          <cell r="N964">
            <v>0</v>
          </cell>
          <cell r="O964">
            <v>0</v>
          </cell>
          <cell r="P964">
            <v>0</v>
          </cell>
          <cell r="Q964">
            <v>0</v>
          </cell>
          <cell r="R964">
            <v>19643.7</v>
          </cell>
          <cell r="S964">
            <v>32184.1</v>
          </cell>
          <cell r="T964">
            <v>32184.1</v>
          </cell>
          <cell r="U964">
            <v>32184.1</v>
          </cell>
          <cell r="V964">
            <v>32184.1</v>
          </cell>
          <cell r="W964">
            <v>32184.1</v>
          </cell>
          <cell r="X964">
            <v>32184.1</v>
          </cell>
          <cell r="Y964">
            <v>0</v>
          </cell>
          <cell r="Z964">
            <v>0</v>
          </cell>
          <cell r="AA964">
            <v>0</v>
          </cell>
          <cell r="AB964">
            <v>0</v>
          </cell>
          <cell r="AC964">
            <v>0</v>
          </cell>
          <cell r="AD964">
            <v>26573.01</v>
          </cell>
          <cell r="AE964">
            <v>26573.01</v>
          </cell>
          <cell r="AF964">
            <v>26573.01</v>
          </cell>
          <cell r="AG964">
            <v>26573.01</v>
          </cell>
          <cell r="AH964">
            <v>26573.01</v>
          </cell>
          <cell r="AI964">
            <v>26573.01</v>
          </cell>
          <cell r="AJ964">
            <v>26573.01</v>
          </cell>
          <cell r="AK964">
            <v>0</v>
          </cell>
          <cell r="AM964">
            <v>0</v>
          </cell>
          <cell r="AN964">
            <v>0</v>
          </cell>
          <cell r="AO964">
            <v>0</v>
          </cell>
          <cell r="AP964">
            <v>0</v>
          </cell>
          <cell r="AQ964">
            <v>0</v>
          </cell>
          <cell r="AR964">
            <v>19643.7</v>
          </cell>
          <cell r="AS964">
            <v>12540.399999999998</v>
          </cell>
          <cell r="AT964">
            <v>0</v>
          </cell>
          <cell r="AU964">
            <v>0</v>
          </cell>
          <cell r="AV964">
            <v>0</v>
          </cell>
          <cell r="AW964">
            <v>0</v>
          </cell>
          <cell r="AX964">
            <v>0</v>
          </cell>
          <cell r="AY964">
            <v>0</v>
          </cell>
          <cell r="AZ964">
            <v>0</v>
          </cell>
          <cell r="BA964">
            <v>0</v>
          </cell>
          <cell r="BB964">
            <v>0</v>
          </cell>
          <cell r="BC964">
            <v>0</v>
          </cell>
          <cell r="BD964">
            <v>26573.01</v>
          </cell>
          <cell r="BE964">
            <v>0</v>
          </cell>
          <cell r="BF964">
            <v>0</v>
          </cell>
          <cell r="BG964">
            <v>0</v>
          </cell>
          <cell r="BH964">
            <v>0</v>
          </cell>
          <cell r="BI964">
            <v>0</v>
          </cell>
          <cell r="BJ964">
            <v>0</v>
          </cell>
          <cell r="BK964">
            <v>0</v>
          </cell>
        </row>
        <row r="965">
          <cell r="L965" t="str">
            <v>8111551.806101.OTH</v>
          </cell>
          <cell r="M965">
            <v>0</v>
          </cell>
          <cell r="N965">
            <v>0</v>
          </cell>
          <cell r="O965">
            <v>0</v>
          </cell>
          <cell r="P965">
            <v>0</v>
          </cell>
          <cell r="Q965">
            <v>0</v>
          </cell>
          <cell r="R965">
            <v>1151.5</v>
          </cell>
          <cell r="S965">
            <v>1151.5</v>
          </cell>
          <cell r="T965">
            <v>1151.5</v>
          </cell>
          <cell r="U965">
            <v>1151.5</v>
          </cell>
          <cell r="V965">
            <v>1151.5</v>
          </cell>
          <cell r="W965">
            <v>1151.5</v>
          </cell>
          <cell r="X965">
            <v>1151.5</v>
          </cell>
          <cell r="Y965">
            <v>0</v>
          </cell>
          <cell r="Z965">
            <v>0</v>
          </cell>
          <cell r="AA965">
            <v>3344</v>
          </cell>
          <cell r="AB965">
            <v>3344</v>
          </cell>
          <cell r="AC965">
            <v>3344</v>
          </cell>
          <cell r="AD965">
            <v>18983</v>
          </cell>
          <cell r="AE965">
            <v>48683</v>
          </cell>
          <cell r="AF965">
            <v>48683</v>
          </cell>
          <cell r="AG965">
            <v>48683</v>
          </cell>
          <cell r="AH965">
            <v>48683</v>
          </cell>
          <cell r="AI965">
            <v>48683</v>
          </cell>
          <cell r="AJ965">
            <v>48683</v>
          </cell>
          <cell r="AK965">
            <v>0</v>
          </cell>
          <cell r="AM965">
            <v>0</v>
          </cell>
          <cell r="AN965">
            <v>0</v>
          </cell>
          <cell r="AO965">
            <v>0</v>
          </cell>
          <cell r="AP965">
            <v>0</v>
          </cell>
          <cell r="AQ965">
            <v>0</v>
          </cell>
          <cell r="AR965">
            <v>1151.5</v>
          </cell>
          <cell r="AS965">
            <v>0</v>
          </cell>
          <cell r="AT965">
            <v>0</v>
          </cell>
          <cell r="AU965">
            <v>0</v>
          </cell>
          <cell r="AV965">
            <v>0</v>
          </cell>
          <cell r="AW965">
            <v>0</v>
          </cell>
          <cell r="AX965">
            <v>0</v>
          </cell>
          <cell r="AY965">
            <v>0</v>
          </cell>
          <cell r="AZ965">
            <v>0</v>
          </cell>
          <cell r="BA965">
            <v>3344</v>
          </cell>
          <cell r="BB965">
            <v>0</v>
          </cell>
          <cell r="BC965">
            <v>0</v>
          </cell>
          <cell r="BD965">
            <v>15639</v>
          </cell>
          <cell r="BE965">
            <v>29700</v>
          </cell>
          <cell r="BF965">
            <v>0</v>
          </cell>
          <cell r="BG965">
            <v>0</v>
          </cell>
          <cell r="BH965">
            <v>0</v>
          </cell>
          <cell r="BI965">
            <v>0</v>
          </cell>
          <cell r="BJ965">
            <v>0</v>
          </cell>
          <cell r="BK965">
            <v>0</v>
          </cell>
        </row>
        <row r="966">
          <cell r="L966" t="str">
            <v>8111551.805203</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66833.179999999993</v>
          </cell>
          <cell r="AB966">
            <v>66833.179999999993</v>
          </cell>
          <cell r="AC966">
            <v>137711.18</v>
          </cell>
          <cell r="AD966">
            <v>137711.18</v>
          </cell>
          <cell r="AE966">
            <v>137711.18</v>
          </cell>
          <cell r="AF966">
            <v>265892.36</v>
          </cell>
          <cell r="AG966">
            <v>327063.77</v>
          </cell>
          <cell r="AH966">
            <v>337291.77</v>
          </cell>
          <cell r="AI966">
            <v>337291.77</v>
          </cell>
          <cell r="AJ966">
            <v>428494.56</v>
          </cell>
          <cell r="AK966">
            <v>505687</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66833.179999999993</v>
          </cell>
          <cell r="BB966">
            <v>0</v>
          </cell>
          <cell r="BC966">
            <v>70878</v>
          </cell>
          <cell r="BD966">
            <v>0</v>
          </cell>
          <cell r="BE966">
            <v>0</v>
          </cell>
          <cell r="BF966">
            <v>128181.18</v>
          </cell>
          <cell r="BG966">
            <v>61171.410000000033</v>
          </cell>
          <cell r="BH966">
            <v>10228</v>
          </cell>
          <cell r="BI966">
            <v>0</v>
          </cell>
          <cell r="BJ966">
            <v>91202.789999999979</v>
          </cell>
          <cell r="BK966">
            <v>505687</v>
          </cell>
        </row>
        <row r="967">
          <cell r="L967" t="str">
            <v>8111551.805102</v>
          </cell>
          <cell r="M967">
            <v>200</v>
          </cell>
          <cell r="N967">
            <v>200</v>
          </cell>
          <cell r="O967">
            <v>510</v>
          </cell>
          <cell r="P967">
            <v>510</v>
          </cell>
          <cell r="Q967">
            <v>510</v>
          </cell>
          <cell r="R967">
            <v>510</v>
          </cell>
          <cell r="S967">
            <v>510</v>
          </cell>
          <cell r="T967">
            <v>510</v>
          </cell>
          <cell r="U967">
            <v>510</v>
          </cell>
          <cell r="V967">
            <v>510</v>
          </cell>
          <cell r="W967">
            <v>510</v>
          </cell>
          <cell r="X967">
            <v>510</v>
          </cell>
          <cell r="Y967">
            <v>27500</v>
          </cell>
          <cell r="Z967">
            <v>27500</v>
          </cell>
          <cell r="AA967">
            <v>31500</v>
          </cell>
          <cell r="AB967">
            <v>31500</v>
          </cell>
          <cell r="AC967">
            <v>40900</v>
          </cell>
          <cell r="AD967">
            <v>40900</v>
          </cell>
          <cell r="AE967">
            <v>42600</v>
          </cell>
          <cell r="AF967">
            <v>42600</v>
          </cell>
          <cell r="AG967">
            <v>42990</v>
          </cell>
          <cell r="AH967">
            <v>42990</v>
          </cell>
          <cell r="AI967">
            <v>42990</v>
          </cell>
          <cell r="AJ967">
            <v>42990</v>
          </cell>
          <cell r="AK967">
            <v>8000</v>
          </cell>
          <cell r="AM967">
            <v>200</v>
          </cell>
          <cell r="AN967">
            <v>0</v>
          </cell>
          <cell r="AO967">
            <v>310</v>
          </cell>
          <cell r="AP967">
            <v>0</v>
          </cell>
          <cell r="AQ967">
            <v>0</v>
          </cell>
          <cell r="AR967">
            <v>0</v>
          </cell>
          <cell r="AS967">
            <v>0</v>
          </cell>
          <cell r="AT967">
            <v>0</v>
          </cell>
          <cell r="AU967">
            <v>0</v>
          </cell>
          <cell r="AV967">
            <v>0</v>
          </cell>
          <cell r="AW967">
            <v>0</v>
          </cell>
          <cell r="AX967">
            <v>0</v>
          </cell>
          <cell r="AY967">
            <v>27500</v>
          </cell>
          <cell r="AZ967">
            <v>0</v>
          </cell>
          <cell r="BA967">
            <v>4000</v>
          </cell>
          <cell r="BB967">
            <v>0</v>
          </cell>
          <cell r="BC967">
            <v>9400</v>
          </cell>
          <cell r="BD967">
            <v>0</v>
          </cell>
          <cell r="BE967">
            <v>1700</v>
          </cell>
          <cell r="BF967">
            <v>0</v>
          </cell>
          <cell r="BG967">
            <v>390</v>
          </cell>
          <cell r="BH967">
            <v>0</v>
          </cell>
          <cell r="BI967">
            <v>0</v>
          </cell>
          <cell r="BJ967">
            <v>0</v>
          </cell>
          <cell r="BK967">
            <v>8000</v>
          </cell>
        </row>
        <row r="968">
          <cell r="L968" t="str">
            <v>8111551.805201</v>
          </cell>
          <cell r="M968">
            <v>314486</v>
          </cell>
          <cell r="N968">
            <v>593711</v>
          </cell>
          <cell r="O968">
            <v>649460</v>
          </cell>
          <cell r="P968">
            <v>781205.76</v>
          </cell>
          <cell r="Q968">
            <v>926202.3</v>
          </cell>
          <cell r="R968">
            <v>1024146.24</v>
          </cell>
          <cell r="S968">
            <v>1102069.9099999999</v>
          </cell>
          <cell r="T968">
            <v>1105722.9099999999</v>
          </cell>
          <cell r="U968">
            <v>925112.57</v>
          </cell>
          <cell r="V968">
            <v>934519.57</v>
          </cell>
          <cell r="W968">
            <v>944674.17</v>
          </cell>
          <cell r="X968">
            <v>1075084.17</v>
          </cell>
          <cell r="Y968">
            <v>543829.89</v>
          </cell>
          <cell r="Z968">
            <v>900870.12</v>
          </cell>
          <cell r="AA968">
            <v>1020296.49</v>
          </cell>
          <cell r="AB968">
            <v>1236153.99</v>
          </cell>
          <cell r="AC968">
            <v>1243620.49</v>
          </cell>
          <cell r="AD968">
            <v>1397565.88</v>
          </cell>
          <cell r="AE968">
            <v>1476882.28</v>
          </cell>
          <cell r="AF968">
            <v>2075369.04</v>
          </cell>
          <cell r="AG968">
            <v>3254573.27</v>
          </cell>
          <cell r="AH968">
            <v>3669724.69</v>
          </cell>
          <cell r="AI968">
            <v>3988541.83</v>
          </cell>
          <cell r="AJ968">
            <v>8127249.1799999997</v>
          </cell>
          <cell r="AK968">
            <v>604243.73</v>
          </cell>
          <cell r="AM968">
            <v>314486</v>
          </cell>
          <cell r="AN968">
            <v>279225</v>
          </cell>
          <cell r="AO968">
            <v>55749</v>
          </cell>
          <cell r="AP968">
            <v>131745.76</v>
          </cell>
          <cell r="AQ968">
            <v>144996.54000000004</v>
          </cell>
          <cell r="AR968">
            <v>97943.939999999944</v>
          </cell>
          <cell r="AS968">
            <v>77923.669999999925</v>
          </cell>
          <cell r="AT968">
            <v>3653</v>
          </cell>
          <cell r="AU968">
            <v>-180610.33999999997</v>
          </cell>
          <cell r="AV968">
            <v>9407</v>
          </cell>
          <cell r="AW968">
            <v>10154.600000000093</v>
          </cell>
          <cell r="AX968">
            <v>130409.99999999988</v>
          </cell>
          <cell r="AY968">
            <v>543829.89</v>
          </cell>
          <cell r="AZ968">
            <v>357040.23</v>
          </cell>
          <cell r="BA968">
            <v>119426.37</v>
          </cell>
          <cell r="BB968">
            <v>215857.5</v>
          </cell>
          <cell r="BC968">
            <v>7466.5</v>
          </cell>
          <cell r="BD968">
            <v>153945.3899999999</v>
          </cell>
          <cell r="BE968">
            <v>79316.40000000014</v>
          </cell>
          <cell r="BF968">
            <v>598486.76</v>
          </cell>
          <cell r="BG968">
            <v>1179204.23</v>
          </cell>
          <cell r="BH968">
            <v>415151.41999999993</v>
          </cell>
          <cell r="BI968">
            <v>318817.14000000013</v>
          </cell>
          <cell r="BJ968">
            <v>4138707.3499999996</v>
          </cell>
          <cell r="BK968">
            <v>604243.73</v>
          </cell>
        </row>
        <row r="969">
          <cell r="L969" t="str">
            <v>8111551.808001</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M969">
            <v>0</v>
          </cell>
          <cell r="AN969">
            <v>0</v>
          </cell>
          <cell r="AO969">
            <v>0</v>
          </cell>
          <cell r="AP969">
            <v>0</v>
          </cell>
          <cell r="AQ969">
            <v>0</v>
          </cell>
          <cell r="AR969">
            <v>0</v>
          </cell>
          <cell r="AS969">
            <v>0</v>
          </cell>
          <cell r="AT969">
            <v>0</v>
          </cell>
          <cell r="AU969">
            <v>0</v>
          </cell>
          <cell r="AV969">
            <v>0</v>
          </cell>
          <cell r="AW969">
            <v>0</v>
          </cell>
          <cell r="AX969">
            <v>0</v>
          </cell>
          <cell r="AY969">
            <v>0</v>
          </cell>
          <cell r="AZ969">
            <v>0</v>
          </cell>
          <cell r="BA969">
            <v>0</v>
          </cell>
          <cell r="BB969">
            <v>0</v>
          </cell>
          <cell r="BC969">
            <v>0</v>
          </cell>
          <cell r="BD969">
            <v>0</v>
          </cell>
          <cell r="BE969">
            <v>0</v>
          </cell>
          <cell r="BF969">
            <v>0</v>
          </cell>
          <cell r="BG969">
            <v>0</v>
          </cell>
          <cell r="BH969">
            <v>0</v>
          </cell>
          <cell r="BI969">
            <v>0</v>
          </cell>
          <cell r="BJ969">
            <v>0</v>
          </cell>
          <cell r="BK969">
            <v>0</v>
          </cell>
        </row>
        <row r="970">
          <cell r="L970" t="str">
            <v>8111551.808401.OTHER</v>
          </cell>
          <cell r="M970">
            <v>0</v>
          </cell>
          <cell r="N970">
            <v>0</v>
          </cell>
          <cell r="O970">
            <v>0</v>
          </cell>
          <cell r="P970">
            <v>10000</v>
          </cell>
          <cell r="Q970">
            <v>10000</v>
          </cell>
          <cell r="R970">
            <v>10000</v>
          </cell>
          <cell r="S970">
            <v>10000</v>
          </cell>
          <cell r="T970">
            <v>10000</v>
          </cell>
          <cell r="U970">
            <v>10000</v>
          </cell>
          <cell r="V970">
            <v>10000</v>
          </cell>
          <cell r="W970">
            <v>10000</v>
          </cell>
          <cell r="X970">
            <v>214540.2</v>
          </cell>
          <cell r="Y970">
            <v>0</v>
          </cell>
          <cell r="Z970">
            <v>0</v>
          </cell>
          <cell r="AA970">
            <v>0</v>
          </cell>
          <cell r="AB970">
            <v>0</v>
          </cell>
          <cell r="AC970">
            <v>0</v>
          </cell>
          <cell r="AD970">
            <v>0</v>
          </cell>
          <cell r="AE970">
            <v>0</v>
          </cell>
          <cell r="AF970">
            <v>0</v>
          </cell>
          <cell r="AG970">
            <v>0</v>
          </cell>
          <cell r="AH970">
            <v>0</v>
          </cell>
          <cell r="AI970">
            <v>0</v>
          </cell>
          <cell r="AJ970">
            <v>0</v>
          </cell>
          <cell r="AK970">
            <v>0</v>
          </cell>
          <cell r="AM970">
            <v>0</v>
          </cell>
          <cell r="AN970">
            <v>0</v>
          </cell>
          <cell r="AO970">
            <v>0</v>
          </cell>
          <cell r="AP970">
            <v>10000</v>
          </cell>
          <cell r="AQ970">
            <v>0</v>
          </cell>
          <cell r="AR970">
            <v>0</v>
          </cell>
          <cell r="AS970">
            <v>0</v>
          </cell>
          <cell r="AT970">
            <v>0</v>
          </cell>
          <cell r="AU970">
            <v>0</v>
          </cell>
          <cell r="AV970">
            <v>0</v>
          </cell>
          <cell r="AW970">
            <v>0</v>
          </cell>
          <cell r="AX970">
            <v>204540.2</v>
          </cell>
          <cell r="AY970">
            <v>0</v>
          </cell>
          <cell r="AZ970">
            <v>0</v>
          </cell>
          <cell r="BA970">
            <v>0</v>
          </cell>
          <cell r="BB970">
            <v>0</v>
          </cell>
          <cell r="BC970">
            <v>0</v>
          </cell>
          <cell r="BD970">
            <v>0</v>
          </cell>
          <cell r="BE970">
            <v>0</v>
          </cell>
          <cell r="BF970">
            <v>0</v>
          </cell>
          <cell r="BG970">
            <v>0</v>
          </cell>
          <cell r="BH970">
            <v>0</v>
          </cell>
          <cell r="BI970">
            <v>0</v>
          </cell>
          <cell r="BJ970">
            <v>0</v>
          </cell>
          <cell r="BK970">
            <v>0</v>
          </cell>
        </row>
        <row r="971">
          <cell r="L971" t="str">
            <v>8111551.809902</v>
          </cell>
          <cell r="M971">
            <v>0</v>
          </cell>
          <cell r="N971">
            <v>0</v>
          </cell>
          <cell r="O971">
            <v>0</v>
          </cell>
          <cell r="P971">
            <v>0</v>
          </cell>
          <cell r="Q971">
            <v>0</v>
          </cell>
          <cell r="R971">
            <v>0</v>
          </cell>
          <cell r="S971">
            <v>0</v>
          </cell>
          <cell r="T971">
            <v>0</v>
          </cell>
          <cell r="U971">
            <v>0</v>
          </cell>
          <cell r="V971">
            <v>0</v>
          </cell>
          <cell r="W971">
            <v>0</v>
          </cell>
          <cell r="X971">
            <v>5500</v>
          </cell>
          <cell r="Y971">
            <v>62675</v>
          </cell>
          <cell r="Z971">
            <v>62675</v>
          </cell>
          <cell r="AA971">
            <v>62675</v>
          </cell>
          <cell r="AB971">
            <v>62675</v>
          </cell>
          <cell r="AC971">
            <v>62675</v>
          </cell>
          <cell r="AD971">
            <v>62675</v>
          </cell>
          <cell r="AE971">
            <v>64562</v>
          </cell>
          <cell r="AF971">
            <v>64562</v>
          </cell>
          <cell r="AG971">
            <v>64562</v>
          </cell>
          <cell r="AH971">
            <v>64562</v>
          </cell>
          <cell r="AI971">
            <v>64562</v>
          </cell>
          <cell r="AJ971">
            <v>64562</v>
          </cell>
          <cell r="AK971">
            <v>0</v>
          </cell>
          <cell r="AM971">
            <v>0</v>
          </cell>
          <cell r="AN971">
            <v>0</v>
          </cell>
          <cell r="AO971">
            <v>0</v>
          </cell>
          <cell r="AP971">
            <v>0</v>
          </cell>
          <cell r="AQ971">
            <v>0</v>
          </cell>
          <cell r="AR971">
            <v>0</v>
          </cell>
          <cell r="AS971">
            <v>0</v>
          </cell>
          <cell r="AT971">
            <v>0</v>
          </cell>
          <cell r="AU971">
            <v>0</v>
          </cell>
          <cell r="AV971">
            <v>0</v>
          </cell>
          <cell r="AW971">
            <v>0</v>
          </cell>
          <cell r="AX971">
            <v>5500</v>
          </cell>
          <cell r="AY971">
            <v>62675</v>
          </cell>
          <cell r="AZ971">
            <v>0</v>
          </cell>
          <cell r="BA971">
            <v>0</v>
          </cell>
          <cell r="BB971">
            <v>0</v>
          </cell>
          <cell r="BC971">
            <v>0</v>
          </cell>
          <cell r="BD971">
            <v>0</v>
          </cell>
          <cell r="BE971">
            <v>1887</v>
          </cell>
          <cell r="BF971">
            <v>0</v>
          </cell>
          <cell r="BG971">
            <v>0</v>
          </cell>
          <cell r="BH971">
            <v>0</v>
          </cell>
          <cell r="BI971">
            <v>0</v>
          </cell>
          <cell r="BJ971">
            <v>0</v>
          </cell>
          <cell r="BK971">
            <v>0</v>
          </cell>
        </row>
        <row r="972">
          <cell r="L972" t="str">
            <v>8111551.814601</v>
          </cell>
          <cell r="M972">
            <v>0</v>
          </cell>
          <cell r="N972">
            <v>2900</v>
          </cell>
          <cell r="O972">
            <v>415876</v>
          </cell>
          <cell r="P972">
            <v>466653</v>
          </cell>
          <cell r="Q972">
            <v>632099.52</v>
          </cell>
          <cell r="R972">
            <v>653072.52</v>
          </cell>
          <cell r="S972">
            <v>701869.72</v>
          </cell>
          <cell r="T972">
            <v>811563.12</v>
          </cell>
          <cell r="U972">
            <v>939053.12</v>
          </cell>
          <cell r="V972">
            <v>1005013.12</v>
          </cell>
          <cell r="W972">
            <v>1053444.1200000001</v>
          </cell>
          <cell r="X972">
            <v>1091159.19</v>
          </cell>
          <cell r="Y972">
            <v>0</v>
          </cell>
          <cell r="Z972">
            <v>24555</v>
          </cell>
          <cell r="AA972">
            <v>44075</v>
          </cell>
          <cell r="AB972">
            <v>78490</v>
          </cell>
          <cell r="AC972">
            <v>117150</v>
          </cell>
          <cell r="AD972">
            <v>207710</v>
          </cell>
          <cell r="AE972">
            <v>258040</v>
          </cell>
          <cell r="AF972">
            <v>301663</v>
          </cell>
          <cell r="AG972">
            <v>357449</v>
          </cell>
          <cell r="AH972">
            <v>426347</v>
          </cell>
          <cell r="AI972">
            <v>468837</v>
          </cell>
          <cell r="AJ972">
            <v>537624.62</v>
          </cell>
          <cell r="AK972">
            <v>8500</v>
          </cell>
          <cell r="AM972">
            <v>0</v>
          </cell>
          <cell r="AN972">
            <v>2900</v>
          </cell>
          <cell r="AO972">
            <v>412976</v>
          </cell>
          <cell r="AP972">
            <v>50777</v>
          </cell>
          <cell r="AQ972">
            <v>165446.52000000002</v>
          </cell>
          <cell r="AR972">
            <v>20973</v>
          </cell>
          <cell r="AS972">
            <v>48797.199999999953</v>
          </cell>
          <cell r="AT972">
            <v>109693.40000000002</v>
          </cell>
          <cell r="AU972">
            <v>127490</v>
          </cell>
          <cell r="AV972">
            <v>65960</v>
          </cell>
          <cell r="AW972">
            <v>48431.000000000116</v>
          </cell>
          <cell r="AX972">
            <v>37715.069999999832</v>
          </cell>
          <cell r="AY972">
            <v>0</v>
          </cell>
          <cell r="AZ972">
            <v>24555</v>
          </cell>
          <cell r="BA972">
            <v>19520</v>
          </cell>
          <cell r="BB972">
            <v>34415</v>
          </cell>
          <cell r="BC972">
            <v>38660</v>
          </cell>
          <cell r="BD972">
            <v>90560</v>
          </cell>
          <cell r="BE972">
            <v>50330</v>
          </cell>
          <cell r="BF972">
            <v>43623</v>
          </cell>
          <cell r="BG972">
            <v>55786</v>
          </cell>
          <cell r="BH972">
            <v>68898</v>
          </cell>
          <cell r="BI972">
            <v>42490</v>
          </cell>
          <cell r="BJ972">
            <v>68787.62</v>
          </cell>
          <cell r="BK972">
            <v>8500</v>
          </cell>
        </row>
        <row r="973">
          <cell r="L973" t="str">
            <v>8111551.816001.MOTOR</v>
          </cell>
          <cell r="M973">
            <v>0</v>
          </cell>
          <cell r="N973">
            <v>0</v>
          </cell>
          <cell r="O973">
            <v>0</v>
          </cell>
          <cell r="P973">
            <v>0</v>
          </cell>
          <cell r="Q973">
            <v>0</v>
          </cell>
          <cell r="R973">
            <v>41722</v>
          </cell>
          <cell r="S973">
            <v>42493</v>
          </cell>
          <cell r="T973">
            <v>42493</v>
          </cell>
          <cell r="U973">
            <v>42493</v>
          </cell>
          <cell r="V973">
            <v>47609</v>
          </cell>
          <cell r="W973">
            <v>47609</v>
          </cell>
          <cell r="X973">
            <v>47609</v>
          </cell>
          <cell r="Y973">
            <v>0</v>
          </cell>
          <cell r="Z973">
            <v>20000</v>
          </cell>
          <cell r="AA973">
            <v>20000</v>
          </cell>
          <cell r="AB973">
            <v>20000</v>
          </cell>
          <cell r="AC973">
            <v>20000</v>
          </cell>
          <cell r="AD973">
            <v>22000</v>
          </cell>
          <cell r="AE973">
            <v>28177</v>
          </cell>
          <cell r="AF973">
            <v>28177</v>
          </cell>
          <cell r="AG973">
            <v>28327</v>
          </cell>
          <cell r="AH973">
            <v>28327</v>
          </cell>
          <cell r="AI973">
            <v>35038</v>
          </cell>
          <cell r="AJ973">
            <v>35038</v>
          </cell>
          <cell r="AK973">
            <v>0</v>
          </cell>
          <cell r="AM973">
            <v>0</v>
          </cell>
          <cell r="AN973">
            <v>0</v>
          </cell>
          <cell r="AO973">
            <v>0</v>
          </cell>
          <cell r="AP973">
            <v>0</v>
          </cell>
          <cell r="AQ973">
            <v>0</v>
          </cell>
          <cell r="AR973">
            <v>41722</v>
          </cell>
          <cell r="AS973">
            <v>771</v>
          </cell>
          <cell r="AT973">
            <v>0</v>
          </cell>
          <cell r="AU973">
            <v>0</v>
          </cell>
          <cell r="AV973">
            <v>5116</v>
          </cell>
          <cell r="AW973">
            <v>0</v>
          </cell>
          <cell r="AX973">
            <v>0</v>
          </cell>
          <cell r="AY973">
            <v>0</v>
          </cell>
          <cell r="AZ973">
            <v>20000</v>
          </cell>
          <cell r="BA973">
            <v>0</v>
          </cell>
          <cell r="BB973">
            <v>0</v>
          </cell>
          <cell r="BC973">
            <v>0</v>
          </cell>
          <cell r="BD973">
            <v>2000</v>
          </cell>
          <cell r="BE973">
            <v>6177</v>
          </cell>
          <cell r="BF973">
            <v>0</v>
          </cell>
          <cell r="BG973">
            <v>150</v>
          </cell>
          <cell r="BH973">
            <v>0</v>
          </cell>
          <cell r="BI973">
            <v>6711</v>
          </cell>
          <cell r="BJ973">
            <v>0</v>
          </cell>
          <cell r="BK973">
            <v>0</v>
          </cell>
        </row>
        <row r="974">
          <cell r="L974" t="str">
            <v>8111551.816001.OTHER</v>
          </cell>
          <cell r="M974">
            <v>3755</v>
          </cell>
          <cell r="N974">
            <v>28556</v>
          </cell>
          <cell r="O974">
            <v>67701</v>
          </cell>
          <cell r="P974">
            <v>139784</v>
          </cell>
          <cell r="Q974">
            <v>190068.88</v>
          </cell>
          <cell r="R974">
            <v>203093.88</v>
          </cell>
          <cell r="S974">
            <v>227168.88</v>
          </cell>
          <cell r="T974">
            <v>235693.88</v>
          </cell>
          <cell r="U974">
            <v>261113.88</v>
          </cell>
          <cell r="V974">
            <v>311748.88</v>
          </cell>
          <cell r="W974">
            <v>327418.88</v>
          </cell>
          <cell r="X974">
            <v>417923.88</v>
          </cell>
          <cell r="Y974">
            <v>0</v>
          </cell>
          <cell r="Z974">
            <v>24810</v>
          </cell>
          <cell r="AA974">
            <v>60435</v>
          </cell>
          <cell r="AB974">
            <v>60435</v>
          </cell>
          <cell r="AC974">
            <v>74835</v>
          </cell>
          <cell r="AD974">
            <v>115570.05</v>
          </cell>
          <cell r="AE974">
            <v>234359.93</v>
          </cell>
          <cell r="AF974">
            <v>240359.93</v>
          </cell>
          <cell r="AG974">
            <v>272819.93</v>
          </cell>
          <cell r="AH974">
            <v>272819.93</v>
          </cell>
          <cell r="AI974">
            <v>292136.93</v>
          </cell>
          <cell r="AJ974">
            <v>685625.23</v>
          </cell>
          <cell r="AK974">
            <v>0</v>
          </cell>
          <cell r="AM974">
            <v>3755</v>
          </cell>
          <cell r="AN974">
            <v>24801</v>
          </cell>
          <cell r="AO974">
            <v>39145</v>
          </cell>
          <cell r="AP974">
            <v>72083</v>
          </cell>
          <cell r="AQ974">
            <v>50284.880000000005</v>
          </cell>
          <cell r="AR974">
            <v>13025</v>
          </cell>
          <cell r="AS974">
            <v>24075</v>
          </cell>
          <cell r="AT974">
            <v>8525</v>
          </cell>
          <cell r="AU974">
            <v>25420</v>
          </cell>
          <cell r="AV974">
            <v>50635</v>
          </cell>
          <cell r="AW974">
            <v>15670</v>
          </cell>
          <cell r="AX974">
            <v>90505</v>
          </cell>
          <cell r="AY974">
            <v>0</v>
          </cell>
          <cell r="AZ974">
            <v>24810</v>
          </cell>
          <cell r="BA974">
            <v>35625</v>
          </cell>
          <cell r="BB974">
            <v>0</v>
          </cell>
          <cell r="BC974">
            <v>14400</v>
          </cell>
          <cell r="BD974">
            <v>40735.050000000003</v>
          </cell>
          <cell r="BE974">
            <v>118789.87999999999</v>
          </cell>
          <cell r="BF974">
            <v>6000</v>
          </cell>
          <cell r="BG974">
            <v>32460</v>
          </cell>
          <cell r="BH974">
            <v>0</v>
          </cell>
          <cell r="BI974">
            <v>19317</v>
          </cell>
          <cell r="BJ974">
            <v>393488.3</v>
          </cell>
          <cell r="BK974">
            <v>0</v>
          </cell>
        </row>
        <row r="975">
          <cell r="L975" t="str">
            <v>8111551.816041</v>
          </cell>
          <cell r="M975">
            <v>0</v>
          </cell>
          <cell r="N975">
            <v>0</v>
          </cell>
          <cell r="O975">
            <v>6910</v>
          </cell>
          <cell r="P975">
            <v>60575</v>
          </cell>
          <cell r="Q975">
            <v>76055</v>
          </cell>
          <cell r="R975">
            <v>76055</v>
          </cell>
          <cell r="S975">
            <v>76055</v>
          </cell>
          <cell r="T975">
            <v>87351.44</v>
          </cell>
          <cell r="U975">
            <v>423074.64</v>
          </cell>
          <cell r="V975">
            <v>469069.89</v>
          </cell>
          <cell r="W975">
            <v>469069.89</v>
          </cell>
          <cell r="X975">
            <v>501199.89</v>
          </cell>
          <cell r="Y975">
            <v>0</v>
          </cell>
          <cell r="Z975">
            <v>2100</v>
          </cell>
          <cell r="AA975">
            <v>21100</v>
          </cell>
          <cell r="AB975">
            <v>27600</v>
          </cell>
          <cell r="AC975">
            <v>27600</v>
          </cell>
          <cell r="AD975">
            <v>69888</v>
          </cell>
          <cell r="AE975">
            <v>74653</v>
          </cell>
          <cell r="AF975">
            <v>86353</v>
          </cell>
          <cell r="AG975">
            <v>149916.6</v>
          </cell>
          <cell r="AH975">
            <v>149916.6</v>
          </cell>
          <cell r="AI975">
            <v>149916.6</v>
          </cell>
          <cell r="AJ975">
            <v>162316.6</v>
          </cell>
          <cell r="AK975">
            <v>5000</v>
          </cell>
          <cell r="AM975">
            <v>0</v>
          </cell>
          <cell r="AN975">
            <v>0</v>
          </cell>
          <cell r="AO975">
            <v>6910</v>
          </cell>
          <cell r="AP975">
            <v>53665</v>
          </cell>
          <cell r="AQ975">
            <v>15480</v>
          </cell>
          <cell r="AR975">
            <v>0</v>
          </cell>
          <cell r="AS975">
            <v>0</v>
          </cell>
          <cell r="AT975">
            <v>11296.440000000002</v>
          </cell>
          <cell r="AU975">
            <v>335723.2</v>
          </cell>
          <cell r="AV975">
            <v>45995.25</v>
          </cell>
          <cell r="AW975">
            <v>0</v>
          </cell>
          <cell r="AX975">
            <v>32130</v>
          </cell>
          <cell r="AY975">
            <v>0</v>
          </cell>
          <cell r="AZ975">
            <v>2100</v>
          </cell>
          <cell r="BA975">
            <v>19000</v>
          </cell>
          <cell r="BB975">
            <v>6500</v>
          </cell>
          <cell r="BC975">
            <v>0</v>
          </cell>
          <cell r="BD975">
            <v>42288</v>
          </cell>
          <cell r="BE975">
            <v>4765</v>
          </cell>
          <cell r="BF975">
            <v>11700</v>
          </cell>
          <cell r="BG975">
            <v>63563.600000000006</v>
          </cell>
          <cell r="BH975">
            <v>0</v>
          </cell>
          <cell r="BI975">
            <v>0</v>
          </cell>
          <cell r="BJ975">
            <v>12400</v>
          </cell>
          <cell r="BK975">
            <v>5000</v>
          </cell>
        </row>
        <row r="976">
          <cell r="L976" t="str">
            <v>8111551.821101</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cell r="AJ976">
            <v>0</v>
          </cell>
          <cell r="AK976">
            <v>0</v>
          </cell>
          <cell r="AM976">
            <v>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D976">
            <v>0</v>
          </cell>
          <cell r="BE976">
            <v>0</v>
          </cell>
          <cell r="BF976">
            <v>0</v>
          </cell>
          <cell r="BG976">
            <v>0</v>
          </cell>
          <cell r="BH976">
            <v>0</v>
          </cell>
          <cell r="BI976">
            <v>0</v>
          </cell>
          <cell r="BJ976">
            <v>0</v>
          </cell>
          <cell r="BK976">
            <v>0</v>
          </cell>
        </row>
        <row r="977">
          <cell r="L977" t="str">
            <v>8111551.816002</v>
          </cell>
          <cell r="M977">
            <v>0</v>
          </cell>
          <cell r="N977">
            <v>0</v>
          </cell>
          <cell r="O977">
            <v>0</v>
          </cell>
          <cell r="P977">
            <v>6670</v>
          </cell>
          <cell r="Q977">
            <v>6670</v>
          </cell>
          <cell r="R977">
            <v>6670</v>
          </cell>
          <cell r="S977">
            <v>6670</v>
          </cell>
          <cell r="T977">
            <v>6670</v>
          </cell>
          <cell r="U977">
            <v>6670</v>
          </cell>
          <cell r="V977">
            <v>15830</v>
          </cell>
          <cell r="W977">
            <v>15830</v>
          </cell>
          <cell r="X977">
            <v>15830</v>
          </cell>
          <cell r="Y977">
            <v>0</v>
          </cell>
          <cell r="Z977">
            <v>1140</v>
          </cell>
          <cell r="AA977">
            <v>1140</v>
          </cell>
          <cell r="AB977">
            <v>1140</v>
          </cell>
          <cell r="AC977">
            <v>1140</v>
          </cell>
          <cell r="AD977">
            <v>1140</v>
          </cell>
          <cell r="AE977">
            <v>1140</v>
          </cell>
          <cell r="AF977">
            <v>1140</v>
          </cell>
          <cell r="AG977">
            <v>1140</v>
          </cell>
          <cell r="AH977">
            <v>1140</v>
          </cell>
          <cell r="AI977">
            <v>1140</v>
          </cell>
          <cell r="AJ977">
            <v>1140</v>
          </cell>
          <cell r="AK977">
            <v>0</v>
          </cell>
          <cell r="AM977">
            <v>0</v>
          </cell>
          <cell r="AN977">
            <v>0</v>
          </cell>
          <cell r="AO977">
            <v>0</v>
          </cell>
          <cell r="AP977">
            <v>6670</v>
          </cell>
          <cell r="AQ977">
            <v>0</v>
          </cell>
          <cell r="AR977">
            <v>0</v>
          </cell>
          <cell r="AS977">
            <v>0</v>
          </cell>
          <cell r="AT977">
            <v>0</v>
          </cell>
          <cell r="AU977">
            <v>0</v>
          </cell>
          <cell r="AV977">
            <v>9160</v>
          </cell>
          <cell r="AW977">
            <v>0</v>
          </cell>
          <cell r="AX977">
            <v>0</v>
          </cell>
          <cell r="AY977">
            <v>0</v>
          </cell>
          <cell r="AZ977">
            <v>1140</v>
          </cell>
          <cell r="BA977">
            <v>0</v>
          </cell>
          <cell r="BB977">
            <v>0</v>
          </cell>
          <cell r="BC977">
            <v>0</v>
          </cell>
          <cell r="BD977">
            <v>0</v>
          </cell>
          <cell r="BE977">
            <v>0</v>
          </cell>
          <cell r="BF977">
            <v>0</v>
          </cell>
          <cell r="BG977">
            <v>0</v>
          </cell>
          <cell r="BH977">
            <v>0</v>
          </cell>
          <cell r="BI977">
            <v>0</v>
          </cell>
          <cell r="BJ977">
            <v>0</v>
          </cell>
          <cell r="BK977">
            <v>0</v>
          </cell>
        </row>
        <row r="978">
          <cell r="L978" t="str">
            <v>8111551.820101</v>
          </cell>
          <cell r="M978">
            <v>2022.77</v>
          </cell>
          <cell r="N978">
            <v>2047.77</v>
          </cell>
          <cell r="O978">
            <v>2047.77</v>
          </cell>
          <cell r="P978">
            <v>5376.71</v>
          </cell>
          <cell r="Q978">
            <v>6186.71</v>
          </cell>
          <cell r="R978">
            <v>8751.67</v>
          </cell>
          <cell r="S978">
            <v>9424.31</v>
          </cell>
          <cell r="T978">
            <v>12839.86</v>
          </cell>
          <cell r="U978">
            <v>12839.86</v>
          </cell>
          <cell r="V978">
            <v>12839.86</v>
          </cell>
          <cell r="W978">
            <v>21800.6</v>
          </cell>
          <cell r="X978">
            <v>29179.42</v>
          </cell>
          <cell r="Y978">
            <v>0</v>
          </cell>
          <cell r="Z978">
            <v>5622.87</v>
          </cell>
          <cell r="AA978">
            <v>8469.07</v>
          </cell>
          <cell r="AB978">
            <v>8469.07</v>
          </cell>
          <cell r="AC978">
            <v>11167.96</v>
          </cell>
          <cell r="AD978">
            <v>13341.66</v>
          </cell>
          <cell r="AE978">
            <v>19075.939999999999</v>
          </cell>
          <cell r="AF978">
            <v>19075.939999999999</v>
          </cell>
          <cell r="AG978">
            <v>19075.939999999999</v>
          </cell>
          <cell r="AH978">
            <v>22896.09</v>
          </cell>
          <cell r="AI978">
            <v>26255.24</v>
          </cell>
          <cell r="AJ978">
            <v>63460.31</v>
          </cell>
          <cell r="AK978">
            <v>125754.6</v>
          </cell>
          <cell r="AM978">
            <v>2022.77</v>
          </cell>
          <cell r="AN978">
            <v>25</v>
          </cell>
          <cell r="AO978">
            <v>0</v>
          </cell>
          <cell r="AP978">
            <v>3328.94</v>
          </cell>
          <cell r="AQ978">
            <v>810</v>
          </cell>
          <cell r="AR978">
            <v>2564.96</v>
          </cell>
          <cell r="AS978">
            <v>672.63999999999942</v>
          </cell>
          <cell r="AT978">
            <v>3415.5500000000011</v>
          </cell>
          <cell r="AU978">
            <v>0</v>
          </cell>
          <cell r="AV978">
            <v>0</v>
          </cell>
          <cell r="AW978">
            <v>8960.739999999998</v>
          </cell>
          <cell r="AX978">
            <v>7378.82</v>
          </cell>
          <cell r="AY978">
            <v>0</v>
          </cell>
          <cell r="AZ978">
            <v>5622.87</v>
          </cell>
          <cell r="BA978">
            <v>2846.2</v>
          </cell>
          <cell r="BB978">
            <v>0</v>
          </cell>
          <cell r="BC978">
            <v>2698.8899999999994</v>
          </cell>
          <cell r="BD978">
            <v>2173.7000000000007</v>
          </cell>
          <cell r="BE978">
            <v>5734.2799999999988</v>
          </cell>
          <cell r="BF978">
            <v>0</v>
          </cell>
          <cell r="BG978">
            <v>0</v>
          </cell>
          <cell r="BH978">
            <v>3820.1500000000015</v>
          </cell>
          <cell r="BI978">
            <v>3359.1500000000015</v>
          </cell>
          <cell r="BJ978">
            <v>37205.069999999992</v>
          </cell>
          <cell r="BK978">
            <v>125754.6</v>
          </cell>
        </row>
        <row r="979">
          <cell r="L979" t="str">
            <v>8111551.822101</v>
          </cell>
          <cell r="M979">
            <v>14633.5</v>
          </cell>
          <cell r="N979">
            <v>14633.5</v>
          </cell>
          <cell r="O979">
            <v>50574.5</v>
          </cell>
          <cell r="P979">
            <v>65325.66</v>
          </cell>
          <cell r="Q979">
            <v>70245.66</v>
          </cell>
          <cell r="R979">
            <v>140827.16</v>
          </cell>
          <cell r="S979">
            <v>190643.66</v>
          </cell>
          <cell r="T979">
            <v>190643.66</v>
          </cell>
          <cell r="U979">
            <v>190643.66</v>
          </cell>
          <cell r="V979">
            <v>247163.05</v>
          </cell>
          <cell r="W979">
            <v>260138.05</v>
          </cell>
          <cell r="X979">
            <v>299322.55</v>
          </cell>
          <cell r="Y979">
            <v>0</v>
          </cell>
          <cell r="Z979">
            <v>0</v>
          </cell>
          <cell r="AA979">
            <v>79160.399999999994</v>
          </cell>
          <cell r="AB979">
            <v>103116.65</v>
          </cell>
          <cell r="AC979">
            <v>124596.65</v>
          </cell>
          <cell r="AD979">
            <v>134998.15</v>
          </cell>
          <cell r="AE979">
            <v>155135.65</v>
          </cell>
          <cell r="AF979">
            <v>175273.15</v>
          </cell>
          <cell r="AG979">
            <v>175473.15</v>
          </cell>
          <cell r="AH979">
            <v>188898.15</v>
          </cell>
          <cell r="AI979">
            <v>241508.15</v>
          </cell>
          <cell r="AJ979">
            <v>275823.15000000002</v>
          </cell>
          <cell r="AK979">
            <v>22420</v>
          </cell>
          <cell r="AM979">
            <v>14633.5</v>
          </cell>
          <cell r="AN979">
            <v>0</v>
          </cell>
          <cell r="AO979">
            <v>35941</v>
          </cell>
          <cell r="AP979">
            <v>14751.160000000003</v>
          </cell>
          <cell r="AQ979">
            <v>4920</v>
          </cell>
          <cell r="AR979">
            <v>70581.5</v>
          </cell>
          <cell r="AS979">
            <v>49816.5</v>
          </cell>
          <cell r="AT979">
            <v>0</v>
          </cell>
          <cell r="AU979">
            <v>0</v>
          </cell>
          <cell r="AV979">
            <v>56519.389999999985</v>
          </cell>
          <cell r="AW979">
            <v>12975</v>
          </cell>
          <cell r="AX979">
            <v>39184.5</v>
          </cell>
          <cell r="AY979">
            <v>0</v>
          </cell>
          <cell r="AZ979">
            <v>0</v>
          </cell>
          <cell r="BA979">
            <v>79160.399999999994</v>
          </cell>
          <cell r="BB979">
            <v>23956.25</v>
          </cell>
          <cell r="BC979">
            <v>21480</v>
          </cell>
          <cell r="BD979">
            <v>10401.5</v>
          </cell>
          <cell r="BE979">
            <v>20137.5</v>
          </cell>
          <cell r="BF979">
            <v>20137.5</v>
          </cell>
          <cell r="BG979">
            <v>200</v>
          </cell>
          <cell r="BH979">
            <v>13425</v>
          </cell>
          <cell r="BI979">
            <v>52610</v>
          </cell>
          <cell r="BJ979">
            <v>34315.000000000029</v>
          </cell>
          <cell r="BK979">
            <v>22420</v>
          </cell>
        </row>
        <row r="980">
          <cell r="L980" t="str">
            <v>8111551.822602</v>
          </cell>
          <cell r="M980">
            <v>60</v>
          </cell>
          <cell r="N980">
            <v>6058</v>
          </cell>
          <cell r="O980">
            <v>7963</v>
          </cell>
          <cell r="P980">
            <v>17398</v>
          </cell>
          <cell r="Q980">
            <v>19658</v>
          </cell>
          <cell r="R980">
            <v>21836</v>
          </cell>
          <cell r="S980">
            <v>21836</v>
          </cell>
          <cell r="T980">
            <v>22556</v>
          </cell>
          <cell r="U980">
            <v>32876</v>
          </cell>
          <cell r="V980">
            <v>58633.07</v>
          </cell>
          <cell r="W980">
            <v>58633.07</v>
          </cell>
          <cell r="X980">
            <v>63193.07</v>
          </cell>
          <cell r="Y980">
            <v>4475</v>
          </cell>
          <cell r="Z980">
            <v>6670</v>
          </cell>
          <cell r="AA980">
            <v>12285</v>
          </cell>
          <cell r="AB980">
            <v>15385</v>
          </cell>
          <cell r="AC980">
            <v>55440</v>
          </cell>
          <cell r="AD980">
            <v>85440</v>
          </cell>
          <cell r="AE980">
            <v>97520</v>
          </cell>
          <cell r="AF980">
            <v>97520</v>
          </cell>
          <cell r="AG980">
            <v>105204</v>
          </cell>
          <cell r="AH980">
            <v>113306</v>
          </cell>
          <cell r="AI980">
            <v>175791.78</v>
          </cell>
          <cell r="AJ980">
            <v>178291.78</v>
          </cell>
          <cell r="AK980">
            <v>7250</v>
          </cell>
          <cell r="AM980">
            <v>60</v>
          </cell>
          <cell r="AN980">
            <v>5998</v>
          </cell>
          <cell r="AO980">
            <v>1905</v>
          </cell>
          <cell r="AP980">
            <v>9435</v>
          </cell>
          <cell r="AQ980">
            <v>2260</v>
          </cell>
          <cell r="AR980">
            <v>2178</v>
          </cell>
          <cell r="AS980">
            <v>0</v>
          </cell>
          <cell r="AT980">
            <v>720</v>
          </cell>
          <cell r="AU980">
            <v>10320</v>
          </cell>
          <cell r="AV980">
            <v>25757.07</v>
          </cell>
          <cell r="AW980">
            <v>0</v>
          </cell>
          <cell r="AX980">
            <v>4560</v>
          </cell>
          <cell r="AY980">
            <v>4475</v>
          </cell>
          <cell r="AZ980">
            <v>2195</v>
          </cell>
          <cell r="BA980">
            <v>5615</v>
          </cell>
          <cell r="BB980">
            <v>3100</v>
          </cell>
          <cell r="BC980">
            <v>40055</v>
          </cell>
          <cell r="BD980">
            <v>30000</v>
          </cell>
          <cell r="BE980">
            <v>12080</v>
          </cell>
          <cell r="BF980">
            <v>0</v>
          </cell>
          <cell r="BG980">
            <v>7684</v>
          </cell>
          <cell r="BH980">
            <v>8102</v>
          </cell>
          <cell r="BI980">
            <v>62485.78</v>
          </cell>
          <cell r="BJ980">
            <v>2500</v>
          </cell>
          <cell r="BK980">
            <v>7250</v>
          </cell>
        </row>
        <row r="981">
          <cell r="L981" t="str">
            <v>8111551.822603</v>
          </cell>
          <cell r="M981">
            <v>0</v>
          </cell>
          <cell r="N981">
            <v>170</v>
          </cell>
          <cell r="O981">
            <v>1018</v>
          </cell>
          <cell r="P981">
            <v>2638</v>
          </cell>
          <cell r="Q981">
            <v>2638</v>
          </cell>
          <cell r="R981">
            <v>2748</v>
          </cell>
          <cell r="S981">
            <v>2748</v>
          </cell>
          <cell r="T981">
            <v>2748</v>
          </cell>
          <cell r="U981">
            <v>2748</v>
          </cell>
          <cell r="V981">
            <v>2748</v>
          </cell>
          <cell r="W981">
            <v>5868</v>
          </cell>
          <cell r="X981">
            <v>5868</v>
          </cell>
          <cell r="Y981">
            <v>0</v>
          </cell>
          <cell r="Z981">
            <v>285</v>
          </cell>
          <cell r="AA981">
            <v>285</v>
          </cell>
          <cell r="AB981">
            <v>285</v>
          </cell>
          <cell r="AC981">
            <v>285</v>
          </cell>
          <cell r="AD981">
            <v>285</v>
          </cell>
          <cell r="AE981">
            <v>435</v>
          </cell>
          <cell r="AF981">
            <v>435</v>
          </cell>
          <cell r="AG981">
            <v>1769</v>
          </cell>
          <cell r="AH981">
            <v>1769</v>
          </cell>
          <cell r="AI981">
            <v>3314</v>
          </cell>
          <cell r="AJ981">
            <v>3764</v>
          </cell>
          <cell r="AK981">
            <v>0</v>
          </cell>
          <cell r="AM981">
            <v>0</v>
          </cell>
          <cell r="AN981">
            <v>170</v>
          </cell>
          <cell r="AO981">
            <v>848</v>
          </cell>
          <cell r="AP981">
            <v>1620</v>
          </cell>
          <cell r="AQ981">
            <v>0</v>
          </cell>
          <cell r="AR981">
            <v>110</v>
          </cell>
          <cell r="AS981">
            <v>0</v>
          </cell>
          <cell r="AT981">
            <v>0</v>
          </cell>
          <cell r="AU981">
            <v>0</v>
          </cell>
          <cell r="AV981">
            <v>0</v>
          </cell>
          <cell r="AW981">
            <v>3120</v>
          </cell>
          <cell r="AX981">
            <v>0</v>
          </cell>
          <cell r="AY981">
            <v>0</v>
          </cell>
          <cell r="AZ981">
            <v>285</v>
          </cell>
          <cell r="BA981">
            <v>0</v>
          </cell>
          <cell r="BB981">
            <v>0</v>
          </cell>
          <cell r="BC981">
            <v>0</v>
          </cell>
          <cell r="BD981">
            <v>0</v>
          </cell>
          <cell r="BE981">
            <v>150</v>
          </cell>
          <cell r="BF981">
            <v>0</v>
          </cell>
          <cell r="BG981">
            <v>1334</v>
          </cell>
          <cell r="BH981">
            <v>0</v>
          </cell>
          <cell r="BI981">
            <v>1545</v>
          </cell>
          <cell r="BJ981">
            <v>450</v>
          </cell>
          <cell r="BK981">
            <v>0</v>
          </cell>
        </row>
        <row r="982">
          <cell r="L982" t="str">
            <v>8111551.853101</v>
          </cell>
          <cell r="M982">
            <v>0</v>
          </cell>
          <cell r="N982">
            <v>0</v>
          </cell>
          <cell r="O982">
            <v>13305.6</v>
          </cell>
          <cell r="P982">
            <v>13305.6</v>
          </cell>
          <cell r="Q982">
            <v>13305.6</v>
          </cell>
          <cell r="R982">
            <v>16705.599999999999</v>
          </cell>
          <cell r="S982">
            <v>16705.599999999999</v>
          </cell>
          <cell r="T982">
            <v>16705.599999999999</v>
          </cell>
          <cell r="U982">
            <v>16705.599999999999</v>
          </cell>
          <cell r="V982">
            <v>16705.599999999999</v>
          </cell>
          <cell r="W982">
            <v>16705.599999999999</v>
          </cell>
          <cell r="X982">
            <v>16705.599999999999</v>
          </cell>
          <cell r="Y982">
            <v>0</v>
          </cell>
          <cell r="Z982">
            <v>0</v>
          </cell>
          <cell r="AA982">
            <v>0</v>
          </cell>
          <cell r="AB982">
            <v>0</v>
          </cell>
          <cell r="AC982">
            <v>0</v>
          </cell>
          <cell r="AD982">
            <v>0</v>
          </cell>
          <cell r="AE982">
            <v>3400</v>
          </cell>
          <cell r="AF982">
            <v>40964.559999999998</v>
          </cell>
          <cell r="AG982">
            <v>91356.75</v>
          </cell>
          <cell r="AH982">
            <v>99051.75</v>
          </cell>
          <cell r="AI982">
            <v>99051.75</v>
          </cell>
          <cell r="AJ982">
            <v>99051.75</v>
          </cell>
          <cell r="AK982">
            <v>0</v>
          </cell>
          <cell r="AM982">
            <v>0</v>
          </cell>
          <cell r="AN982">
            <v>0</v>
          </cell>
          <cell r="AO982">
            <v>13305.6</v>
          </cell>
          <cell r="AP982">
            <v>0</v>
          </cell>
          <cell r="AQ982">
            <v>0</v>
          </cell>
          <cell r="AR982">
            <v>3399.9999999999982</v>
          </cell>
          <cell r="AS982">
            <v>0</v>
          </cell>
          <cell r="AT982">
            <v>0</v>
          </cell>
          <cell r="AU982">
            <v>0</v>
          </cell>
          <cell r="AV982">
            <v>0</v>
          </cell>
          <cell r="AW982">
            <v>0</v>
          </cell>
          <cell r="AX982">
            <v>0</v>
          </cell>
          <cell r="AY982">
            <v>0</v>
          </cell>
          <cell r="AZ982">
            <v>0</v>
          </cell>
          <cell r="BA982">
            <v>0</v>
          </cell>
          <cell r="BB982">
            <v>0</v>
          </cell>
          <cell r="BC982">
            <v>0</v>
          </cell>
          <cell r="BD982">
            <v>0</v>
          </cell>
          <cell r="BE982">
            <v>3400</v>
          </cell>
          <cell r="BF982">
            <v>37564.559999999998</v>
          </cell>
          <cell r="BG982">
            <v>50392.19</v>
          </cell>
          <cell r="BH982">
            <v>7695</v>
          </cell>
          <cell r="BI982">
            <v>0</v>
          </cell>
          <cell r="BJ982">
            <v>0</v>
          </cell>
          <cell r="BK982">
            <v>0</v>
          </cell>
        </row>
        <row r="983">
          <cell r="L983" t="str">
            <v>8111551.814401</v>
          </cell>
          <cell r="M983">
            <v>157216</v>
          </cell>
          <cell r="N983">
            <v>314506</v>
          </cell>
          <cell r="O983">
            <v>469046.4</v>
          </cell>
          <cell r="P983">
            <v>626200.80000000005</v>
          </cell>
          <cell r="Q983">
            <v>782706.48</v>
          </cell>
          <cell r="R983">
            <v>939922.48</v>
          </cell>
          <cell r="S983">
            <v>1021337.04</v>
          </cell>
          <cell r="T983">
            <v>1246337.04</v>
          </cell>
          <cell r="U983">
            <v>1506605.91</v>
          </cell>
          <cell r="V983">
            <v>1748394.16</v>
          </cell>
          <cell r="W983">
            <v>2271175.16</v>
          </cell>
          <cell r="X983">
            <v>2474139.41</v>
          </cell>
          <cell r="Y983">
            <v>236000</v>
          </cell>
          <cell r="Z983">
            <v>504628.64</v>
          </cell>
          <cell r="AA983">
            <v>916655.14</v>
          </cell>
          <cell r="AB983">
            <v>1186378.5</v>
          </cell>
          <cell r="AC983">
            <v>1456378.5</v>
          </cell>
          <cell r="AD983">
            <v>1742800.61</v>
          </cell>
          <cell r="AE983">
            <v>2482741.48</v>
          </cell>
          <cell r="AF983">
            <v>2872001.7</v>
          </cell>
          <cell r="AG983">
            <v>3276770.06</v>
          </cell>
          <cell r="AH983">
            <v>3618659.07</v>
          </cell>
          <cell r="AI983">
            <v>3968710.97</v>
          </cell>
          <cell r="AJ983">
            <v>4222740.25</v>
          </cell>
          <cell r="AK983">
            <v>704395.12</v>
          </cell>
          <cell r="AM983">
            <v>157216</v>
          </cell>
          <cell r="AN983">
            <v>157290</v>
          </cell>
          <cell r="AO983">
            <v>154540.40000000002</v>
          </cell>
          <cell r="AP983">
            <v>157154.40000000002</v>
          </cell>
          <cell r="AQ983">
            <v>156505.67999999993</v>
          </cell>
          <cell r="AR983">
            <v>157216</v>
          </cell>
          <cell r="AS983">
            <v>81414.560000000056</v>
          </cell>
          <cell r="AT983">
            <v>225000</v>
          </cell>
          <cell r="AU983">
            <v>260268.86999999988</v>
          </cell>
          <cell r="AV983">
            <v>241788.25</v>
          </cell>
          <cell r="AW983">
            <v>522781.00000000023</v>
          </cell>
          <cell r="AX983">
            <v>202964.25</v>
          </cell>
          <cell r="AY983">
            <v>236000</v>
          </cell>
          <cell r="AZ983">
            <v>268628.64</v>
          </cell>
          <cell r="BA983">
            <v>412026.5</v>
          </cell>
          <cell r="BB983">
            <v>269723.36</v>
          </cell>
          <cell r="BC983">
            <v>270000</v>
          </cell>
          <cell r="BD983">
            <v>286422.1100000001</v>
          </cell>
          <cell r="BE983">
            <v>739940.86999999988</v>
          </cell>
          <cell r="BF983">
            <v>389260.2200000002</v>
          </cell>
          <cell r="BG983">
            <v>404768.35999999987</v>
          </cell>
          <cell r="BH983">
            <v>341889.00999999978</v>
          </cell>
          <cell r="BI983">
            <v>350051.90000000037</v>
          </cell>
          <cell r="BJ983">
            <v>254029.2799999998</v>
          </cell>
          <cell r="BK983">
            <v>704395.12</v>
          </cell>
        </row>
        <row r="984">
          <cell r="L984" t="str">
            <v>8111551.805301</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M984">
            <v>0</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0</v>
          </cell>
          <cell r="BI984">
            <v>0</v>
          </cell>
          <cell r="BJ984">
            <v>0</v>
          </cell>
          <cell r="BK984">
            <v>0</v>
          </cell>
        </row>
        <row r="985">
          <cell r="L985" t="str">
            <v>8111551.820102</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6335</v>
          </cell>
          <cell r="AD985">
            <v>6335</v>
          </cell>
          <cell r="AE985">
            <v>6335</v>
          </cell>
          <cell r="AF985">
            <v>6335</v>
          </cell>
          <cell r="AG985">
            <v>6335</v>
          </cell>
          <cell r="AH985">
            <v>6335</v>
          </cell>
          <cell r="AI985">
            <v>6335</v>
          </cell>
          <cell r="AJ985">
            <v>6635</v>
          </cell>
          <cell r="AK985">
            <v>0</v>
          </cell>
          <cell r="AM985">
            <v>0</v>
          </cell>
          <cell r="AN985">
            <v>0</v>
          </cell>
          <cell r="AO985">
            <v>0</v>
          </cell>
          <cell r="AP985">
            <v>0</v>
          </cell>
          <cell r="AQ985">
            <v>0</v>
          </cell>
          <cell r="AR985">
            <v>0</v>
          </cell>
          <cell r="AS985">
            <v>0</v>
          </cell>
          <cell r="AT985">
            <v>0</v>
          </cell>
          <cell r="AU985">
            <v>0</v>
          </cell>
          <cell r="AV985">
            <v>0</v>
          </cell>
          <cell r="AW985">
            <v>0</v>
          </cell>
          <cell r="AX985">
            <v>0</v>
          </cell>
          <cell r="AY985">
            <v>0</v>
          </cell>
          <cell r="AZ985">
            <v>0</v>
          </cell>
          <cell r="BA985">
            <v>0</v>
          </cell>
          <cell r="BB985">
            <v>0</v>
          </cell>
          <cell r="BC985">
            <v>6335</v>
          </cell>
          <cell r="BD985">
            <v>0</v>
          </cell>
          <cell r="BE985">
            <v>0</v>
          </cell>
          <cell r="BF985">
            <v>0</v>
          </cell>
          <cell r="BG985">
            <v>0</v>
          </cell>
          <cell r="BH985">
            <v>0</v>
          </cell>
          <cell r="BI985">
            <v>0</v>
          </cell>
          <cell r="BJ985">
            <v>300</v>
          </cell>
          <cell r="BK985">
            <v>0</v>
          </cell>
        </row>
        <row r="986">
          <cell r="L986" t="str">
            <v>8111551.805202</v>
          </cell>
          <cell r="M986">
            <v>0</v>
          </cell>
          <cell r="N986">
            <v>0</v>
          </cell>
          <cell r="O986">
            <v>0</v>
          </cell>
          <cell r="P986">
            <v>0</v>
          </cell>
          <cell r="Q986">
            <v>0</v>
          </cell>
          <cell r="R986">
            <v>0</v>
          </cell>
          <cell r="S986">
            <v>0</v>
          </cell>
          <cell r="T986">
            <v>0</v>
          </cell>
          <cell r="U986">
            <v>0</v>
          </cell>
          <cell r="V986">
            <v>0</v>
          </cell>
          <cell r="W986">
            <v>0</v>
          </cell>
          <cell r="X986">
            <v>13272.4</v>
          </cell>
          <cell r="Y986">
            <v>0</v>
          </cell>
          <cell r="Z986">
            <v>0</v>
          </cell>
          <cell r="AA986">
            <v>0</v>
          </cell>
          <cell r="AB986">
            <v>0</v>
          </cell>
          <cell r="AC986">
            <v>0</v>
          </cell>
          <cell r="AD986">
            <v>0</v>
          </cell>
          <cell r="AE986">
            <v>0</v>
          </cell>
          <cell r="AF986">
            <v>0</v>
          </cell>
          <cell r="AG986">
            <v>84984.29</v>
          </cell>
          <cell r="AH986">
            <v>84984.29</v>
          </cell>
          <cell r="AI986">
            <v>84984.29</v>
          </cell>
          <cell r="AJ986">
            <v>84984.29</v>
          </cell>
          <cell r="AK986">
            <v>0</v>
          </cell>
          <cell r="AM986">
            <v>0</v>
          </cell>
          <cell r="AN986">
            <v>0</v>
          </cell>
          <cell r="AO986">
            <v>0</v>
          </cell>
          <cell r="AP986">
            <v>0</v>
          </cell>
          <cell r="AQ986">
            <v>0</v>
          </cell>
          <cell r="AR986">
            <v>0</v>
          </cell>
          <cell r="AS986">
            <v>0</v>
          </cell>
          <cell r="AT986">
            <v>0</v>
          </cell>
          <cell r="AU986">
            <v>0</v>
          </cell>
          <cell r="AV986">
            <v>0</v>
          </cell>
          <cell r="AW986">
            <v>0</v>
          </cell>
          <cell r="AX986">
            <v>13272.4</v>
          </cell>
          <cell r="AY986">
            <v>0</v>
          </cell>
          <cell r="AZ986">
            <v>0</v>
          </cell>
          <cell r="BA986">
            <v>0</v>
          </cell>
          <cell r="BB986">
            <v>0</v>
          </cell>
          <cell r="BC986">
            <v>0</v>
          </cell>
          <cell r="BD986">
            <v>0</v>
          </cell>
          <cell r="BE986">
            <v>0</v>
          </cell>
          <cell r="BF986">
            <v>0</v>
          </cell>
          <cell r="BG986">
            <v>84984.29</v>
          </cell>
          <cell r="BH986">
            <v>0</v>
          </cell>
          <cell r="BI986">
            <v>0</v>
          </cell>
          <cell r="BJ986">
            <v>0</v>
          </cell>
          <cell r="BK986">
            <v>0</v>
          </cell>
        </row>
        <row r="987">
          <cell r="L987" t="str">
            <v>8111551.821001</v>
          </cell>
          <cell r="M987">
            <v>0</v>
          </cell>
          <cell r="N987">
            <v>0</v>
          </cell>
          <cell r="O987">
            <v>0</v>
          </cell>
          <cell r="P987">
            <v>6959</v>
          </cell>
          <cell r="Q987">
            <v>13918</v>
          </cell>
          <cell r="R987">
            <v>20877</v>
          </cell>
          <cell r="S987">
            <v>31647.57</v>
          </cell>
          <cell r="T987">
            <v>38606.57</v>
          </cell>
          <cell r="U987">
            <v>45565.57</v>
          </cell>
          <cell r="V987">
            <v>52524.57</v>
          </cell>
          <cell r="W987">
            <v>59483.57</v>
          </cell>
          <cell r="X987">
            <v>66442.570000000007</v>
          </cell>
          <cell r="Y987">
            <v>6959</v>
          </cell>
          <cell r="Z987">
            <v>13918</v>
          </cell>
          <cell r="AA987">
            <v>20874</v>
          </cell>
          <cell r="AB987">
            <v>20874</v>
          </cell>
          <cell r="AC987">
            <v>20874</v>
          </cell>
          <cell r="AD987">
            <v>20874</v>
          </cell>
          <cell r="AE987">
            <v>20874</v>
          </cell>
          <cell r="AF987">
            <v>20874</v>
          </cell>
          <cell r="AG987">
            <v>20874</v>
          </cell>
          <cell r="AH987">
            <v>20874</v>
          </cell>
          <cell r="AI987">
            <v>20874</v>
          </cell>
          <cell r="AJ987">
            <v>20874</v>
          </cell>
          <cell r="AK987">
            <v>0</v>
          </cell>
          <cell r="AM987">
            <v>0</v>
          </cell>
          <cell r="AN987">
            <v>0</v>
          </cell>
          <cell r="AO987">
            <v>0</v>
          </cell>
          <cell r="AP987">
            <v>6959</v>
          </cell>
          <cell r="AQ987">
            <v>6959</v>
          </cell>
          <cell r="AR987">
            <v>6959</v>
          </cell>
          <cell r="AS987">
            <v>10770.57</v>
          </cell>
          <cell r="AT987">
            <v>6959</v>
          </cell>
          <cell r="AU987">
            <v>6959</v>
          </cell>
          <cell r="AV987">
            <v>6959</v>
          </cell>
          <cell r="AW987">
            <v>6959</v>
          </cell>
          <cell r="AX987">
            <v>6959.0000000000073</v>
          </cell>
          <cell r="AY987">
            <v>6959</v>
          </cell>
          <cell r="AZ987">
            <v>6959</v>
          </cell>
          <cell r="BA987">
            <v>6956</v>
          </cell>
          <cell r="BB987">
            <v>0</v>
          </cell>
          <cell r="BC987">
            <v>0</v>
          </cell>
          <cell r="BD987">
            <v>0</v>
          </cell>
          <cell r="BE987">
            <v>0</v>
          </cell>
          <cell r="BF987">
            <v>0</v>
          </cell>
          <cell r="BG987">
            <v>0</v>
          </cell>
          <cell r="BH987">
            <v>0</v>
          </cell>
          <cell r="BI987">
            <v>0</v>
          </cell>
          <cell r="BJ987">
            <v>0</v>
          </cell>
          <cell r="BK987">
            <v>0</v>
          </cell>
        </row>
        <row r="988">
          <cell r="L988" t="str">
            <v>8111551.814201.ELECT</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M988">
            <v>0</v>
          </cell>
          <cell r="AN988">
            <v>0</v>
          </cell>
          <cell r="AO988">
            <v>0</v>
          </cell>
          <cell r="AP988">
            <v>0</v>
          </cell>
          <cell r="AQ988">
            <v>0</v>
          </cell>
          <cell r="AR988">
            <v>0</v>
          </cell>
          <cell r="AS988">
            <v>0</v>
          </cell>
          <cell r="AT988">
            <v>0</v>
          </cell>
          <cell r="AU988">
            <v>0</v>
          </cell>
          <cell r="AV988">
            <v>0</v>
          </cell>
          <cell r="AW988">
            <v>0</v>
          </cell>
          <cell r="AX988">
            <v>0</v>
          </cell>
          <cell r="AY988">
            <v>0</v>
          </cell>
          <cell r="AZ988">
            <v>0</v>
          </cell>
          <cell r="BA988">
            <v>0</v>
          </cell>
          <cell r="BB988">
            <v>0</v>
          </cell>
          <cell r="BC988">
            <v>0</v>
          </cell>
          <cell r="BD988">
            <v>0</v>
          </cell>
          <cell r="BE988">
            <v>0</v>
          </cell>
          <cell r="BF988">
            <v>0</v>
          </cell>
          <cell r="BG988">
            <v>0</v>
          </cell>
          <cell r="BH988">
            <v>0</v>
          </cell>
          <cell r="BI988">
            <v>0</v>
          </cell>
          <cell r="BJ988">
            <v>0</v>
          </cell>
          <cell r="BK988">
            <v>0</v>
          </cell>
        </row>
        <row r="989">
          <cell r="L989" t="str">
            <v>8111551.814201.OTHER</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M989">
            <v>0</v>
          </cell>
          <cell r="AN989">
            <v>0</v>
          </cell>
          <cell r="AO989">
            <v>0</v>
          </cell>
          <cell r="AP989">
            <v>0</v>
          </cell>
          <cell r="AQ989">
            <v>0</v>
          </cell>
          <cell r="AR989">
            <v>0</v>
          </cell>
          <cell r="AS989">
            <v>0</v>
          </cell>
          <cell r="AT989">
            <v>0</v>
          </cell>
          <cell r="AU989">
            <v>0</v>
          </cell>
          <cell r="AV989">
            <v>0</v>
          </cell>
          <cell r="AW989">
            <v>0</v>
          </cell>
          <cell r="AX989">
            <v>0</v>
          </cell>
          <cell r="AY989">
            <v>0</v>
          </cell>
          <cell r="AZ989">
            <v>0</v>
          </cell>
          <cell r="BA989">
            <v>0</v>
          </cell>
          <cell r="BB989">
            <v>0</v>
          </cell>
          <cell r="BC989">
            <v>0</v>
          </cell>
          <cell r="BD989">
            <v>0</v>
          </cell>
          <cell r="BE989">
            <v>0</v>
          </cell>
          <cell r="BF989">
            <v>0</v>
          </cell>
          <cell r="BG989">
            <v>0</v>
          </cell>
          <cell r="BH989">
            <v>0</v>
          </cell>
          <cell r="BI989">
            <v>0</v>
          </cell>
          <cell r="BJ989">
            <v>0</v>
          </cell>
          <cell r="BK989">
            <v>0</v>
          </cell>
        </row>
        <row r="990">
          <cell r="L990" t="str">
            <v>8111551.814101</v>
          </cell>
          <cell r="M990">
            <v>33800</v>
          </cell>
          <cell r="N990">
            <v>67600</v>
          </cell>
          <cell r="O990">
            <v>101400</v>
          </cell>
          <cell r="P990">
            <v>7200</v>
          </cell>
          <cell r="Q990">
            <v>9000</v>
          </cell>
          <cell r="R990">
            <v>10800</v>
          </cell>
          <cell r="S990">
            <v>11700</v>
          </cell>
          <cell r="T990">
            <v>13500</v>
          </cell>
          <cell r="U990">
            <v>15300</v>
          </cell>
          <cell r="V990">
            <v>18000</v>
          </cell>
          <cell r="W990">
            <v>19800</v>
          </cell>
          <cell r="X990">
            <v>21600</v>
          </cell>
          <cell r="Y990">
            <v>1800</v>
          </cell>
          <cell r="Z990">
            <v>3600</v>
          </cell>
          <cell r="AA990">
            <v>5400</v>
          </cell>
          <cell r="AB990">
            <v>7200</v>
          </cell>
          <cell r="AC990">
            <v>9000</v>
          </cell>
          <cell r="AD990">
            <v>10800</v>
          </cell>
          <cell r="AE990">
            <v>-493400</v>
          </cell>
          <cell r="AF990">
            <v>-491600</v>
          </cell>
          <cell r="AG990">
            <v>-489800</v>
          </cell>
          <cell r="AH990">
            <v>-488000</v>
          </cell>
          <cell r="AI990">
            <v>-486200</v>
          </cell>
          <cell r="AJ990">
            <v>-484400</v>
          </cell>
          <cell r="AK990">
            <v>1800</v>
          </cell>
          <cell r="AM990">
            <v>33800</v>
          </cell>
          <cell r="AN990">
            <v>33800</v>
          </cell>
          <cell r="AO990">
            <v>33800</v>
          </cell>
          <cell r="AP990">
            <v>-94200</v>
          </cell>
          <cell r="AQ990">
            <v>1800</v>
          </cell>
          <cell r="AR990">
            <v>1800</v>
          </cell>
          <cell r="AS990">
            <v>900</v>
          </cell>
          <cell r="AT990">
            <v>1800</v>
          </cell>
          <cell r="AU990">
            <v>1800</v>
          </cell>
          <cell r="AV990">
            <v>2700</v>
          </cell>
          <cell r="AW990">
            <v>1800</v>
          </cell>
          <cell r="AX990">
            <v>1800</v>
          </cell>
          <cell r="AY990">
            <v>1800</v>
          </cell>
          <cell r="AZ990">
            <v>1800</v>
          </cell>
          <cell r="BA990">
            <v>1800</v>
          </cell>
          <cell r="BB990">
            <v>1800</v>
          </cell>
          <cell r="BC990">
            <v>1800</v>
          </cell>
          <cell r="BD990">
            <v>1800</v>
          </cell>
          <cell r="BE990">
            <v>-504200</v>
          </cell>
          <cell r="BF990">
            <v>1800</v>
          </cell>
          <cell r="BG990">
            <v>1800</v>
          </cell>
          <cell r="BH990">
            <v>1800</v>
          </cell>
          <cell r="BI990">
            <v>1800</v>
          </cell>
          <cell r="BJ990">
            <v>1800</v>
          </cell>
          <cell r="BK990">
            <v>1800</v>
          </cell>
        </row>
        <row r="991">
          <cell r="L991" t="str">
            <v>8111551.808401.LEGAL</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G991">
            <v>0</v>
          </cell>
          <cell r="BH991">
            <v>0</v>
          </cell>
          <cell r="BI991">
            <v>0</v>
          </cell>
          <cell r="BJ991">
            <v>0</v>
          </cell>
          <cell r="BK991">
            <v>0</v>
          </cell>
        </row>
        <row r="992">
          <cell r="L992" t="str">
            <v>8111551.803906</v>
          </cell>
          <cell r="M992">
            <v>5876</v>
          </cell>
          <cell r="N992">
            <v>6721</v>
          </cell>
          <cell r="O992">
            <v>11325</v>
          </cell>
          <cell r="P992">
            <v>22788</v>
          </cell>
          <cell r="Q992">
            <v>28612</v>
          </cell>
          <cell r="R992">
            <v>24883</v>
          </cell>
          <cell r="S992">
            <v>29136</v>
          </cell>
          <cell r="T992">
            <v>32000</v>
          </cell>
          <cell r="U992">
            <v>29539</v>
          </cell>
          <cell r="V992">
            <v>39048</v>
          </cell>
          <cell r="W992">
            <v>41113</v>
          </cell>
          <cell r="X992">
            <v>42589</v>
          </cell>
          <cell r="Y992">
            <v>822.4</v>
          </cell>
          <cell r="Z992">
            <v>5342.4</v>
          </cell>
          <cell r="AA992">
            <v>12723.4</v>
          </cell>
          <cell r="AB992">
            <v>17095.400000000001</v>
          </cell>
          <cell r="AC992">
            <v>13845.4</v>
          </cell>
          <cell r="AD992">
            <v>10168.4</v>
          </cell>
          <cell r="AE992">
            <v>16747.400000000001</v>
          </cell>
          <cell r="AF992">
            <v>49733.4</v>
          </cell>
          <cell r="AG992">
            <v>65104.4</v>
          </cell>
          <cell r="AH992">
            <v>63923.4</v>
          </cell>
          <cell r="AI992">
            <v>45288.4</v>
          </cell>
          <cell r="AJ992">
            <v>48504.4</v>
          </cell>
          <cell r="AK992">
            <v>36467</v>
          </cell>
          <cell r="AM992">
            <v>5876</v>
          </cell>
          <cell r="AN992">
            <v>845</v>
          </cell>
          <cell r="AO992">
            <v>4604</v>
          </cell>
          <cell r="AP992">
            <v>11463</v>
          </cell>
          <cell r="AQ992">
            <v>5824</v>
          </cell>
          <cell r="AR992">
            <v>-3729</v>
          </cell>
          <cell r="AS992">
            <v>4253</v>
          </cell>
          <cell r="AT992">
            <v>2864</v>
          </cell>
          <cell r="AU992">
            <v>-2461</v>
          </cell>
          <cell r="AV992">
            <v>9509</v>
          </cell>
          <cell r="AW992">
            <v>2065</v>
          </cell>
          <cell r="AX992">
            <v>1476</v>
          </cell>
          <cell r="AY992">
            <v>822.4</v>
          </cell>
          <cell r="AZ992">
            <v>4520</v>
          </cell>
          <cell r="BA992">
            <v>7381</v>
          </cell>
          <cell r="BB992">
            <v>4372.0000000000018</v>
          </cell>
          <cell r="BC992">
            <v>-3250.0000000000018</v>
          </cell>
          <cell r="BD992">
            <v>-3677</v>
          </cell>
          <cell r="BE992">
            <v>6579.0000000000018</v>
          </cell>
          <cell r="BF992">
            <v>32986</v>
          </cell>
          <cell r="BG992">
            <v>15371</v>
          </cell>
          <cell r="BH992">
            <v>-1181</v>
          </cell>
          <cell r="BI992">
            <v>-18635</v>
          </cell>
          <cell r="BJ992">
            <v>3216</v>
          </cell>
          <cell r="BK992">
            <v>36467</v>
          </cell>
        </row>
        <row r="993">
          <cell r="L993" t="str">
            <v>8111551.805204</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M993">
            <v>0</v>
          </cell>
          <cell r="AN993">
            <v>0</v>
          </cell>
          <cell r="AO993">
            <v>0</v>
          </cell>
          <cell r="AP993">
            <v>0</v>
          </cell>
          <cell r="AQ993">
            <v>0</v>
          </cell>
          <cell r="AR993">
            <v>0</v>
          </cell>
          <cell r="AS993">
            <v>0</v>
          </cell>
          <cell r="AT993">
            <v>0</v>
          </cell>
          <cell r="AU993">
            <v>0</v>
          </cell>
          <cell r="AV993">
            <v>0</v>
          </cell>
          <cell r="AW993">
            <v>0</v>
          </cell>
          <cell r="AX993">
            <v>0</v>
          </cell>
          <cell r="AY993">
            <v>0</v>
          </cell>
          <cell r="AZ993">
            <v>0</v>
          </cell>
          <cell r="BA993">
            <v>0</v>
          </cell>
          <cell r="BB993">
            <v>0</v>
          </cell>
          <cell r="BC993">
            <v>0</v>
          </cell>
          <cell r="BD993">
            <v>0</v>
          </cell>
          <cell r="BE993">
            <v>0</v>
          </cell>
          <cell r="BF993">
            <v>0</v>
          </cell>
          <cell r="BG993">
            <v>0</v>
          </cell>
          <cell r="BH993">
            <v>0</v>
          </cell>
          <cell r="BI993">
            <v>0</v>
          </cell>
          <cell r="BJ993">
            <v>0</v>
          </cell>
          <cell r="BK993">
            <v>0</v>
          </cell>
        </row>
        <row r="994">
          <cell r="L994" t="str">
            <v>8111551.805205</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M994">
            <v>0</v>
          </cell>
          <cell r="AN994">
            <v>0</v>
          </cell>
          <cell r="AO994">
            <v>0</v>
          </cell>
          <cell r="AP994">
            <v>0</v>
          </cell>
          <cell r="AQ994">
            <v>0</v>
          </cell>
          <cell r="AR994">
            <v>0</v>
          </cell>
          <cell r="AS994">
            <v>0</v>
          </cell>
          <cell r="AT994">
            <v>0</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0</v>
          </cell>
          <cell r="BI994">
            <v>0</v>
          </cell>
          <cell r="BJ994">
            <v>0</v>
          </cell>
          <cell r="BK994">
            <v>0</v>
          </cell>
        </row>
        <row r="995">
          <cell r="L995" t="str">
            <v>8111508.801101.DASH</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M995">
            <v>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D995">
            <v>0</v>
          </cell>
          <cell r="BE995">
            <v>0</v>
          </cell>
          <cell r="BF995">
            <v>0</v>
          </cell>
          <cell r="BG995">
            <v>0</v>
          </cell>
          <cell r="BH995">
            <v>0</v>
          </cell>
          <cell r="BI995">
            <v>0</v>
          </cell>
          <cell r="BJ995">
            <v>0</v>
          </cell>
          <cell r="BK995">
            <v>0</v>
          </cell>
        </row>
        <row r="996">
          <cell r="L996" t="str">
            <v>8111508.801101.MDBP</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M996">
            <v>0</v>
          </cell>
          <cell r="AN996">
            <v>0</v>
          </cell>
          <cell r="AO996">
            <v>0</v>
          </cell>
          <cell r="AP996">
            <v>0</v>
          </cell>
          <cell r="AQ996">
            <v>0</v>
          </cell>
          <cell r="AR996">
            <v>0</v>
          </cell>
          <cell r="AS996">
            <v>0</v>
          </cell>
          <cell r="AT996">
            <v>0</v>
          </cell>
          <cell r="AU996">
            <v>0</v>
          </cell>
          <cell r="AV996">
            <v>0</v>
          </cell>
          <cell r="AW996">
            <v>0</v>
          </cell>
          <cell r="AX996">
            <v>0</v>
          </cell>
          <cell r="AY996">
            <v>0</v>
          </cell>
          <cell r="AZ996">
            <v>0</v>
          </cell>
          <cell r="BA996">
            <v>0</v>
          </cell>
          <cell r="BB996">
            <v>0</v>
          </cell>
          <cell r="BC996">
            <v>0</v>
          </cell>
          <cell r="BD996">
            <v>0</v>
          </cell>
          <cell r="BE996">
            <v>0</v>
          </cell>
          <cell r="BF996">
            <v>0</v>
          </cell>
          <cell r="BG996">
            <v>0</v>
          </cell>
          <cell r="BH996">
            <v>0</v>
          </cell>
          <cell r="BI996">
            <v>0</v>
          </cell>
          <cell r="BJ996">
            <v>0</v>
          </cell>
          <cell r="BK996">
            <v>0</v>
          </cell>
        </row>
        <row r="997">
          <cell r="L997" t="str">
            <v>8111508.801101.MDPF</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0</v>
          </cell>
          <cell r="BE997">
            <v>0</v>
          </cell>
          <cell r="BF997">
            <v>0</v>
          </cell>
          <cell r="BG997">
            <v>0</v>
          </cell>
          <cell r="BH997">
            <v>0</v>
          </cell>
          <cell r="BI997">
            <v>0</v>
          </cell>
          <cell r="BJ997">
            <v>0</v>
          </cell>
          <cell r="BK997">
            <v>0</v>
          </cell>
        </row>
        <row r="998">
          <cell r="L998" t="str">
            <v>8111508.801101.SAL</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0</v>
          </cell>
          <cell r="BI998">
            <v>0</v>
          </cell>
          <cell r="BJ998">
            <v>0</v>
          </cell>
          <cell r="BK998">
            <v>0</v>
          </cell>
        </row>
        <row r="999">
          <cell r="L999" t="str">
            <v>8111508.801101.LEAV</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208601.21</v>
          </cell>
          <cell r="AF999">
            <v>208601.21</v>
          </cell>
          <cell r="AG999">
            <v>208601.21</v>
          </cell>
          <cell r="AH999">
            <v>208601.21</v>
          </cell>
          <cell r="AI999">
            <v>208601.21</v>
          </cell>
          <cell r="AJ999">
            <v>208601.21</v>
          </cell>
          <cell r="AK999">
            <v>0</v>
          </cell>
          <cell r="AM999">
            <v>0</v>
          </cell>
          <cell r="AN999">
            <v>0</v>
          </cell>
          <cell r="AO999">
            <v>0</v>
          </cell>
          <cell r="AP999">
            <v>0</v>
          </cell>
          <cell r="AQ999">
            <v>0</v>
          </cell>
          <cell r="AR999">
            <v>0</v>
          </cell>
          <cell r="AS999">
            <v>0</v>
          </cell>
          <cell r="AT999">
            <v>0</v>
          </cell>
          <cell r="AU999">
            <v>0</v>
          </cell>
          <cell r="AV999">
            <v>0</v>
          </cell>
          <cell r="AW999">
            <v>0</v>
          </cell>
          <cell r="AX999">
            <v>0</v>
          </cell>
          <cell r="AY999">
            <v>0</v>
          </cell>
          <cell r="AZ999">
            <v>0</v>
          </cell>
          <cell r="BA999">
            <v>0</v>
          </cell>
          <cell r="BB999">
            <v>0</v>
          </cell>
          <cell r="BC999">
            <v>0</v>
          </cell>
          <cell r="BD999">
            <v>0</v>
          </cell>
          <cell r="BE999">
            <v>208601.21</v>
          </cell>
          <cell r="BF999">
            <v>0</v>
          </cell>
          <cell r="BG999">
            <v>0</v>
          </cell>
          <cell r="BH999">
            <v>0</v>
          </cell>
          <cell r="BI999">
            <v>0</v>
          </cell>
          <cell r="BJ999">
            <v>0</v>
          </cell>
          <cell r="BK999">
            <v>0</v>
          </cell>
        </row>
        <row r="1000">
          <cell r="L1000" t="str">
            <v>8111508.801101.HOUSE</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G1000">
            <v>0</v>
          </cell>
          <cell r="BH1000">
            <v>0</v>
          </cell>
          <cell r="BI1000">
            <v>0</v>
          </cell>
          <cell r="BJ1000">
            <v>0</v>
          </cell>
          <cell r="BK1000">
            <v>0</v>
          </cell>
        </row>
        <row r="1001">
          <cell r="L1001" t="str">
            <v>8111508.803904</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0</v>
          </cell>
          <cell r="BI1001">
            <v>0</v>
          </cell>
          <cell r="BJ1001">
            <v>0</v>
          </cell>
          <cell r="BK1001">
            <v>0</v>
          </cell>
        </row>
        <row r="1002">
          <cell r="L1002" t="str">
            <v>8111508.803906</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M1002">
            <v>0</v>
          </cell>
          <cell r="AN1002">
            <v>0</v>
          </cell>
          <cell r="AO1002">
            <v>0</v>
          </cell>
          <cell r="AP1002">
            <v>0</v>
          </cell>
          <cell r="AQ1002">
            <v>0</v>
          </cell>
          <cell r="AR1002">
            <v>0</v>
          </cell>
          <cell r="AS1002">
            <v>0</v>
          </cell>
          <cell r="AT1002">
            <v>0</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0</v>
          </cell>
          <cell r="BI1002">
            <v>0</v>
          </cell>
          <cell r="BJ1002">
            <v>0</v>
          </cell>
          <cell r="BK1002">
            <v>0</v>
          </cell>
        </row>
        <row r="1003">
          <cell r="L1003" t="str">
            <v>8111508.804201</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0</v>
          </cell>
          <cell r="BI1003">
            <v>0</v>
          </cell>
          <cell r="BJ1003">
            <v>0</v>
          </cell>
          <cell r="BK1003">
            <v>0</v>
          </cell>
        </row>
        <row r="1004">
          <cell r="L1004" t="str">
            <v>8111508.805101.ACC</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21404.55</v>
          </cell>
          <cell r="AB1004">
            <v>40309.550000000003</v>
          </cell>
          <cell r="AC1004">
            <v>47208.2</v>
          </cell>
          <cell r="AD1004">
            <v>59498.65</v>
          </cell>
          <cell r="AE1004">
            <v>73831.520000000004</v>
          </cell>
          <cell r="AF1004">
            <v>79647.320000000007</v>
          </cell>
          <cell r="AG1004">
            <v>79647.320000000007</v>
          </cell>
          <cell r="AH1004">
            <v>79647.320000000007</v>
          </cell>
          <cell r="AI1004">
            <v>79647.320000000007</v>
          </cell>
          <cell r="AJ1004">
            <v>80997.320000000007</v>
          </cell>
          <cell r="AK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21404.55</v>
          </cell>
          <cell r="BB1004">
            <v>18905.000000000004</v>
          </cell>
          <cell r="BC1004">
            <v>6898.6499999999942</v>
          </cell>
          <cell r="BD1004">
            <v>12290.450000000004</v>
          </cell>
          <cell r="BE1004">
            <v>14332.870000000003</v>
          </cell>
          <cell r="BF1004">
            <v>5815.8000000000029</v>
          </cell>
          <cell r="BG1004">
            <v>0</v>
          </cell>
          <cell r="BH1004">
            <v>0</v>
          </cell>
          <cell r="BI1004">
            <v>0</v>
          </cell>
          <cell r="BJ1004">
            <v>1350</v>
          </cell>
          <cell r="BK1004">
            <v>0</v>
          </cell>
        </row>
        <row r="1005">
          <cell r="L1005" t="str">
            <v>8111508.805101.AIR</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16827.5</v>
          </cell>
          <cell r="AE1005">
            <v>25388.5</v>
          </cell>
          <cell r="AF1005">
            <v>47760.5</v>
          </cell>
          <cell r="AG1005">
            <v>47760.5</v>
          </cell>
          <cell r="AH1005">
            <v>47760.5</v>
          </cell>
          <cell r="AI1005">
            <v>47760.5</v>
          </cell>
          <cell r="AJ1005">
            <v>47760.5</v>
          </cell>
          <cell r="AK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D1005">
            <v>16827.5</v>
          </cell>
          <cell r="BE1005">
            <v>8561</v>
          </cell>
          <cell r="BF1005">
            <v>22372</v>
          </cell>
          <cell r="BG1005">
            <v>0</v>
          </cell>
          <cell r="BH1005">
            <v>0</v>
          </cell>
          <cell r="BI1005">
            <v>0</v>
          </cell>
          <cell r="BJ1005">
            <v>0</v>
          </cell>
          <cell r="BK1005">
            <v>0</v>
          </cell>
        </row>
        <row r="1006">
          <cell r="L1006" t="str">
            <v>8111508.805101.CAR</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G1006">
            <v>0</v>
          </cell>
          <cell r="BH1006">
            <v>0</v>
          </cell>
          <cell r="BI1006">
            <v>0</v>
          </cell>
          <cell r="BJ1006">
            <v>0</v>
          </cell>
          <cell r="BK1006">
            <v>0</v>
          </cell>
        </row>
        <row r="1007">
          <cell r="L1007" t="str">
            <v>8111508.805101.OTH</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0</v>
          </cell>
          <cell r="BI1007">
            <v>0</v>
          </cell>
          <cell r="BJ1007">
            <v>0</v>
          </cell>
          <cell r="BK1007">
            <v>0</v>
          </cell>
        </row>
        <row r="1008">
          <cell r="L1008" t="str">
            <v>8111508.805102</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M1008">
            <v>0</v>
          </cell>
          <cell r="AN1008">
            <v>0</v>
          </cell>
          <cell r="AO1008">
            <v>0</v>
          </cell>
          <cell r="AP1008">
            <v>0</v>
          </cell>
          <cell r="AQ1008">
            <v>0</v>
          </cell>
          <cell r="AR1008">
            <v>0</v>
          </cell>
          <cell r="AS1008">
            <v>0</v>
          </cell>
          <cell r="AT1008">
            <v>0</v>
          </cell>
          <cell r="AU1008">
            <v>0</v>
          </cell>
          <cell r="AV1008">
            <v>0</v>
          </cell>
          <cell r="AW1008">
            <v>0</v>
          </cell>
          <cell r="AX1008">
            <v>0</v>
          </cell>
          <cell r="AY1008">
            <v>0</v>
          </cell>
          <cell r="AZ1008">
            <v>0</v>
          </cell>
          <cell r="BA1008">
            <v>0</v>
          </cell>
          <cell r="BB1008">
            <v>0</v>
          </cell>
          <cell r="BC1008">
            <v>0</v>
          </cell>
          <cell r="BD1008">
            <v>0</v>
          </cell>
          <cell r="BE1008">
            <v>0</v>
          </cell>
          <cell r="BF1008">
            <v>0</v>
          </cell>
          <cell r="BG1008">
            <v>0</v>
          </cell>
          <cell r="BH1008">
            <v>0</v>
          </cell>
          <cell r="BI1008">
            <v>0</v>
          </cell>
          <cell r="BJ1008">
            <v>0</v>
          </cell>
          <cell r="BK1008">
            <v>0</v>
          </cell>
        </row>
        <row r="1009">
          <cell r="L1009" t="str">
            <v>8111508.805201</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0</v>
          </cell>
          <cell r="BI1009">
            <v>0</v>
          </cell>
          <cell r="BJ1009">
            <v>0</v>
          </cell>
          <cell r="BK1009">
            <v>0</v>
          </cell>
        </row>
        <row r="1010">
          <cell r="L1010" t="str">
            <v>8111508.805301</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0</v>
          </cell>
          <cell r="BI1010">
            <v>0</v>
          </cell>
          <cell r="BJ1010">
            <v>0</v>
          </cell>
          <cell r="BK1010">
            <v>0</v>
          </cell>
        </row>
        <row r="1011">
          <cell r="L1011" t="str">
            <v>8111508.806101.ACC</v>
          </cell>
          <cell r="M1011">
            <v>0</v>
          </cell>
          <cell r="N1011">
            <v>0</v>
          </cell>
          <cell r="O1011">
            <v>0</v>
          </cell>
          <cell r="P1011">
            <v>0</v>
          </cell>
          <cell r="Q1011">
            <v>0</v>
          </cell>
          <cell r="R1011">
            <v>0</v>
          </cell>
          <cell r="S1011">
            <v>0</v>
          </cell>
          <cell r="T1011">
            <v>0</v>
          </cell>
          <cell r="U1011">
            <v>0</v>
          </cell>
          <cell r="V1011">
            <v>0</v>
          </cell>
          <cell r="W1011">
            <v>0</v>
          </cell>
          <cell r="X1011">
            <v>0</v>
          </cell>
          <cell r="Y1011">
            <v>105070.71</v>
          </cell>
          <cell r="Z1011">
            <v>161738.98000000001</v>
          </cell>
          <cell r="AA1011">
            <v>215431.11</v>
          </cell>
          <cell r="AB1011">
            <v>240804.34</v>
          </cell>
          <cell r="AC1011">
            <v>731873.93</v>
          </cell>
          <cell r="AD1011">
            <v>731873.93</v>
          </cell>
          <cell r="AE1011">
            <v>731873.93</v>
          </cell>
          <cell r="AF1011">
            <v>809057.43</v>
          </cell>
          <cell r="AG1011">
            <v>833322.43</v>
          </cell>
          <cell r="AH1011">
            <v>961243.76</v>
          </cell>
          <cell r="AI1011">
            <v>961243.76</v>
          </cell>
          <cell r="AJ1011">
            <v>961243.76</v>
          </cell>
          <cell r="AK1011">
            <v>103349.47</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105070.71</v>
          </cell>
          <cell r="AZ1011">
            <v>56668.270000000004</v>
          </cell>
          <cell r="BA1011">
            <v>53692.129999999976</v>
          </cell>
          <cell r="BB1011">
            <v>25373.23000000001</v>
          </cell>
          <cell r="BC1011">
            <v>491069.59000000008</v>
          </cell>
          <cell r="BD1011">
            <v>0</v>
          </cell>
          <cell r="BE1011">
            <v>0</v>
          </cell>
          <cell r="BF1011">
            <v>77183.5</v>
          </cell>
          <cell r="BG1011">
            <v>24265</v>
          </cell>
          <cell r="BH1011">
            <v>127921.32999999996</v>
          </cell>
          <cell r="BI1011">
            <v>0</v>
          </cell>
          <cell r="BJ1011">
            <v>0</v>
          </cell>
          <cell r="BK1011">
            <v>103349.47</v>
          </cell>
        </row>
        <row r="1012">
          <cell r="L1012" t="str">
            <v>8111508.806101.AIR</v>
          </cell>
          <cell r="M1012">
            <v>0</v>
          </cell>
          <cell r="N1012">
            <v>0</v>
          </cell>
          <cell r="O1012">
            <v>0</v>
          </cell>
          <cell r="P1012">
            <v>0</v>
          </cell>
          <cell r="Q1012">
            <v>0</v>
          </cell>
          <cell r="R1012">
            <v>0</v>
          </cell>
          <cell r="S1012">
            <v>0</v>
          </cell>
          <cell r="T1012">
            <v>0</v>
          </cell>
          <cell r="U1012">
            <v>0</v>
          </cell>
          <cell r="V1012">
            <v>0</v>
          </cell>
          <cell r="W1012">
            <v>0</v>
          </cell>
          <cell r="X1012">
            <v>0</v>
          </cell>
          <cell r="Y1012">
            <v>60851</v>
          </cell>
          <cell r="Z1012">
            <v>242506.52</v>
          </cell>
          <cell r="AA1012">
            <v>534633.5</v>
          </cell>
          <cell r="AB1012">
            <v>680060.71</v>
          </cell>
          <cell r="AC1012">
            <v>680060.71</v>
          </cell>
          <cell r="AD1012">
            <v>945612.62</v>
          </cell>
          <cell r="AE1012">
            <v>1102749.71</v>
          </cell>
          <cell r="AF1012">
            <v>1550935.71</v>
          </cell>
          <cell r="AG1012">
            <v>2040497.31</v>
          </cell>
          <cell r="AH1012">
            <v>1875185.68</v>
          </cell>
          <cell r="AI1012">
            <v>1875185.68</v>
          </cell>
          <cell r="AJ1012">
            <v>1875185.68</v>
          </cell>
          <cell r="AK1012">
            <v>182160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60851</v>
          </cell>
          <cell r="AZ1012">
            <v>181655.52</v>
          </cell>
          <cell r="BA1012">
            <v>292126.98</v>
          </cell>
          <cell r="BB1012">
            <v>145427.20999999996</v>
          </cell>
          <cell r="BC1012">
            <v>0</v>
          </cell>
          <cell r="BD1012">
            <v>265551.91000000003</v>
          </cell>
          <cell r="BE1012">
            <v>157137.08999999997</v>
          </cell>
          <cell r="BF1012">
            <v>448186</v>
          </cell>
          <cell r="BG1012">
            <v>489561.60000000009</v>
          </cell>
          <cell r="BH1012">
            <v>-165311.63000000012</v>
          </cell>
          <cell r="BI1012">
            <v>0</v>
          </cell>
          <cell r="BJ1012">
            <v>0</v>
          </cell>
          <cell r="BK1012">
            <v>182160</v>
          </cell>
        </row>
        <row r="1013">
          <cell r="L1013" t="str">
            <v>8111508.806101.CAR</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2311.84</v>
          </cell>
          <cell r="AA1013">
            <v>2311.84</v>
          </cell>
          <cell r="AB1013">
            <v>2311.84</v>
          </cell>
          <cell r="AC1013">
            <v>2311.84</v>
          </cell>
          <cell r="AD1013">
            <v>2311.84</v>
          </cell>
          <cell r="AE1013">
            <v>2311.84</v>
          </cell>
          <cell r="AF1013">
            <v>2311.84</v>
          </cell>
          <cell r="AG1013">
            <v>2311.84</v>
          </cell>
          <cell r="AH1013">
            <v>2311.84</v>
          </cell>
          <cell r="AI1013">
            <v>2311.84</v>
          </cell>
          <cell r="AJ1013">
            <v>2311.84</v>
          </cell>
          <cell r="AK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2311.84</v>
          </cell>
          <cell r="BA1013">
            <v>0</v>
          </cell>
          <cell r="BB1013">
            <v>0</v>
          </cell>
          <cell r="BC1013">
            <v>0</v>
          </cell>
          <cell r="BD1013">
            <v>0</v>
          </cell>
          <cell r="BE1013">
            <v>0</v>
          </cell>
          <cell r="BF1013">
            <v>0</v>
          </cell>
          <cell r="BG1013">
            <v>0</v>
          </cell>
          <cell r="BH1013">
            <v>0</v>
          </cell>
          <cell r="BI1013">
            <v>0</v>
          </cell>
          <cell r="BJ1013">
            <v>0</v>
          </cell>
          <cell r="BK1013">
            <v>0</v>
          </cell>
        </row>
        <row r="1014">
          <cell r="L1014" t="str">
            <v>8111508.806101.OTH</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11341.24</v>
          </cell>
          <cell r="AA1014">
            <v>11341.24</v>
          </cell>
          <cell r="AB1014">
            <v>11341.24</v>
          </cell>
          <cell r="AC1014">
            <v>11341.24</v>
          </cell>
          <cell r="AD1014">
            <v>11341.24</v>
          </cell>
          <cell r="AE1014">
            <v>11341.24</v>
          </cell>
          <cell r="AF1014">
            <v>11341.24</v>
          </cell>
          <cell r="AG1014">
            <v>11341.24</v>
          </cell>
          <cell r="AH1014">
            <v>11341.24</v>
          </cell>
          <cell r="AI1014">
            <v>11341.24</v>
          </cell>
          <cell r="AJ1014">
            <v>11341.24</v>
          </cell>
          <cell r="AK1014">
            <v>10147</v>
          </cell>
          <cell r="AM1014">
            <v>0</v>
          </cell>
          <cell r="AN1014">
            <v>0</v>
          </cell>
          <cell r="AO1014">
            <v>0</v>
          </cell>
          <cell r="AP1014">
            <v>0</v>
          </cell>
          <cell r="AQ1014">
            <v>0</v>
          </cell>
          <cell r="AR1014">
            <v>0</v>
          </cell>
          <cell r="AS1014">
            <v>0</v>
          </cell>
          <cell r="AT1014">
            <v>0</v>
          </cell>
          <cell r="AU1014">
            <v>0</v>
          </cell>
          <cell r="AV1014">
            <v>0</v>
          </cell>
          <cell r="AW1014">
            <v>0</v>
          </cell>
          <cell r="AX1014">
            <v>0</v>
          </cell>
          <cell r="AY1014">
            <v>0</v>
          </cell>
          <cell r="AZ1014">
            <v>11341.24</v>
          </cell>
          <cell r="BA1014">
            <v>0</v>
          </cell>
          <cell r="BB1014">
            <v>0</v>
          </cell>
          <cell r="BC1014">
            <v>0</v>
          </cell>
          <cell r="BD1014">
            <v>0</v>
          </cell>
          <cell r="BE1014">
            <v>0</v>
          </cell>
          <cell r="BF1014">
            <v>0</v>
          </cell>
          <cell r="BG1014">
            <v>0</v>
          </cell>
          <cell r="BH1014">
            <v>0</v>
          </cell>
          <cell r="BI1014">
            <v>0</v>
          </cell>
          <cell r="BJ1014">
            <v>0</v>
          </cell>
          <cell r="BK1014">
            <v>10147</v>
          </cell>
        </row>
        <row r="1015">
          <cell r="L1015" t="str">
            <v>8111508.808001</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D1015">
            <v>0</v>
          </cell>
          <cell r="BE1015">
            <v>0</v>
          </cell>
          <cell r="BF1015">
            <v>0</v>
          </cell>
          <cell r="BG1015">
            <v>0</v>
          </cell>
          <cell r="BH1015">
            <v>0</v>
          </cell>
          <cell r="BI1015">
            <v>0</v>
          </cell>
          <cell r="BJ1015">
            <v>0</v>
          </cell>
          <cell r="BK1015">
            <v>0</v>
          </cell>
        </row>
        <row r="1016">
          <cell r="L1016" t="str">
            <v>8111508.808401.LEGAL</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cell r="AJ1016">
            <v>0</v>
          </cell>
          <cell r="AK1016">
            <v>0</v>
          </cell>
          <cell r="AM1016">
            <v>0</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D1016">
            <v>0</v>
          </cell>
          <cell r="BE1016">
            <v>0</v>
          </cell>
          <cell r="BF1016">
            <v>0</v>
          </cell>
          <cell r="BG1016">
            <v>0</v>
          </cell>
          <cell r="BH1016">
            <v>0</v>
          </cell>
          <cell r="BI1016">
            <v>0</v>
          </cell>
          <cell r="BJ1016">
            <v>0</v>
          </cell>
          <cell r="BK1016">
            <v>0</v>
          </cell>
        </row>
        <row r="1017">
          <cell r="L1017" t="str">
            <v>8111508.808401.OTHER</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M1017">
            <v>0</v>
          </cell>
          <cell r="AN1017">
            <v>0</v>
          </cell>
          <cell r="AO1017">
            <v>0</v>
          </cell>
          <cell r="AP1017">
            <v>0</v>
          </cell>
          <cell r="AQ1017">
            <v>0</v>
          </cell>
          <cell r="AR1017">
            <v>0</v>
          </cell>
          <cell r="AS1017">
            <v>0</v>
          </cell>
          <cell r="AT1017">
            <v>0</v>
          </cell>
          <cell r="AU1017">
            <v>0</v>
          </cell>
          <cell r="AV1017">
            <v>0</v>
          </cell>
          <cell r="AW1017">
            <v>0</v>
          </cell>
          <cell r="AX1017">
            <v>0</v>
          </cell>
          <cell r="AY1017">
            <v>0</v>
          </cell>
          <cell r="AZ1017">
            <v>0</v>
          </cell>
          <cell r="BA1017">
            <v>0</v>
          </cell>
          <cell r="BB1017">
            <v>0</v>
          </cell>
          <cell r="BC1017">
            <v>0</v>
          </cell>
          <cell r="BD1017">
            <v>0</v>
          </cell>
          <cell r="BE1017">
            <v>0</v>
          </cell>
          <cell r="BF1017">
            <v>0</v>
          </cell>
          <cell r="BG1017">
            <v>0</v>
          </cell>
          <cell r="BH1017">
            <v>0</v>
          </cell>
          <cell r="BI1017">
            <v>0</v>
          </cell>
          <cell r="BJ1017">
            <v>0</v>
          </cell>
          <cell r="BK1017">
            <v>0</v>
          </cell>
        </row>
        <row r="1018">
          <cell r="L1018" t="str">
            <v>8111508.814101</v>
          </cell>
          <cell r="M1018">
            <v>56254</v>
          </cell>
          <cell r="N1018">
            <v>112508</v>
          </cell>
          <cell r="O1018">
            <v>168762</v>
          </cell>
          <cell r="P1018">
            <v>224441</v>
          </cell>
          <cell r="Q1018">
            <v>280120</v>
          </cell>
          <cell r="R1018">
            <v>335799</v>
          </cell>
          <cell r="S1018">
            <v>396655</v>
          </cell>
          <cell r="T1018">
            <v>457541</v>
          </cell>
          <cell r="U1018">
            <v>518457</v>
          </cell>
          <cell r="V1018">
            <v>581445</v>
          </cell>
          <cell r="W1018">
            <v>644430</v>
          </cell>
          <cell r="X1018">
            <v>707421</v>
          </cell>
          <cell r="Y1018">
            <v>63000</v>
          </cell>
          <cell r="Z1018">
            <v>139417</v>
          </cell>
          <cell r="AA1018">
            <v>209125.5</v>
          </cell>
          <cell r="AB1018">
            <v>279125.5</v>
          </cell>
          <cell r="AC1018">
            <v>344283.5</v>
          </cell>
          <cell r="AD1018">
            <v>411862.5</v>
          </cell>
          <cell r="AE1018">
            <v>479441.5</v>
          </cell>
          <cell r="AF1018">
            <v>547611.5</v>
          </cell>
          <cell r="AG1018">
            <v>547611.5</v>
          </cell>
          <cell r="AH1018">
            <v>617257</v>
          </cell>
          <cell r="AI1018">
            <v>617257</v>
          </cell>
          <cell r="AJ1018">
            <v>617257</v>
          </cell>
          <cell r="AK1018">
            <v>81715</v>
          </cell>
          <cell r="AM1018">
            <v>56254</v>
          </cell>
          <cell r="AN1018">
            <v>56254</v>
          </cell>
          <cell r="AO1018">
            <v>56254</v>
          </cell>
          <cell r="AP1018">
            <v>55679</v>
          </cell>
          <cell r="AQ1018">
            <v>55679</v>
          </cell>
          <cell r="AR1018">
            <v>55679</v>
          </cell>
          <cell r="AS1018">
            <v>60856</v>
          </cell>
          <cell r="AT1018">
            <v>60886</v>
          </cell>
          <cell r="AU1018">
            <v>60916</v>
          </cell>
          <cell r="AV1018">
            <v>62988</v>
          </cell>
          <cell r="AW1018">
            <v>62985</v>
          </cell>
          <cell r="AX1018">
            <v>62991</v>
          </cell>
          <cell r="AY1018">
            <v>63000</v>
          </cell>
          <cell r="AZ1018">
            <v>76417</v>
          </cell>
          <cell r="BA1018">
            <v>69708.5</v>
          </cell>
          <cell r="BB1018">
            <v>70000</v>
          </cell>
          <cell r="BC1018">
            <v>65158</v>
          </cell>
          <cell r="BD1018">
            <v>67579</v>
          </cell>
          <cell r="BE1018">
            <v>67579</v>
          </cell>
          <cell r="BF1018">
            <v>68170</v>
          </cell>
          <cell r="BG1018">
            <v>0</v>
          </cell>
          <cell r="BH1018">
            <v>69645.5</v>
          </cell>
          <cell r="BI1018">
            <v>0</v>
          </cell>
          <cell r="BJ1018">
            <v>0</v>
          </cell>
          <cell r="BK1018">
            <v>81715</v>
          </cell>
        </row>
        <row r="1019">
          <cell r="L1019" t="str">
            <v>8111508.814201.ELECT</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9553.41</v>
          </cell>
          <cell r="AA1019">
            <v>18601.39</v>
          </cell>
          <cell r="AB1019">
            <v>27078.94</v>
          </cell>
          <cell r="AC1019">
            <v>36514.58</v>
          </cell>
          <cell r="AD1019">
            <v>45999.74</v>
          </cell>
          <cell r="AE1019">
            <v>45999.74</v>
          </cell>
          <cell r="AF1019">
            <v>55199.06</v>
          </cell>
          <cell r="AG1019">
            <v>64882.26</v>
          </cell>
          <cell r="AH1019">
            <v>73813.67</v>
          </cell>
          <cell r="AI1019">
            <v>81437.279999999999</v>
          </cell>
          <cell r="AJ1019">
            <v>90153.5</v>
          </cell>
          <cell r="AK1019">
            <v>10694.84</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9553.41</v>
          </cell>
          <cell r="BA1019">
            <v>9047.98</v>
          </cell>
          <cell r="BB1019">
            <v>8477.5499999999993</v>
          </cell>
          <cell r="BC1019">
            <v>9435.6400000000031</v>
          </cell>
          <cell r="BD1019">
            <v>9485.1599999999962</v>
          </cell>
          <cell r="BE1019">
            <v>0</v>
          </cell>
          <cell r="BF1019">
            <v>9199.32</v>
          </cell>
          <cell r="BG1019">
            <v>9683.2000000000044</v>
          </cell>
          <cell r="BH1019">
            <v>8931.4099999999962</v>
          </cell>
          <cell r="BI1019">
            <v>7623.6100000000006</v>
          </cell>
          <cell r="BJ1019">
            <v>8716.2200000000012</v>
          </cell>
          <cell r="BK1019">
            <v>10694.84</v>
          </cell>
        </row>
        <row r="1020">
          <cell r="L1020" t="str">
            <v>8111508.814201.OTHER</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cell r="AJ1020">
            <v>0</v>
          </cell>
          <cell r="AK1020">
            <v>0</v>
          </cell>
          <cell r="AM1020">
            <v>0</v>
          </cell>
          <cell r="AN1020">
            <v>0</v>
          </cell>
          <cell r="AO1020">
            <v>0</v>
          </cell>
          <cell r="AP1020">
            <v>0</v>
          </cell>
          <cell r="AQ1020">
            <v>0</v>
          </cell>
          <cell r="AR1020">
            <v>0</v>
          </cell>
          <cell r="AS1020">
            <v>0</v>
          </cell>
          <cell r="AT1020">
            <v>0</v>
          </cell>
          <cell r="AU1020">
            <v>0</v>
          </cell>
          <cell r="AV1020">
            <v>0</v>
          </cell>
          <cell r="AW1020">
            <v>0</v>
          </cell>
          <cell r="AX1020">
            <v>0</v>
          </cell>
          <cell r="AY1020">
            <v>0</v>
          </cell>
          <cell r="AZ1020">
            <v>0</v>
          </cell>
          <cell r="BA1020">
            <v>0</v>
          </cell>
          <cell r="BB1020">
            <v>0</v>
          </cell>
          <cell r="BC1020">
            <v>0</v>
          </cell>
          <cell r="BD1020">
            <v>0</v>
          </cell>
          <cell r="BE1020">
            <v>0</v>
          </cell>
          <cell r="BF1020">
            <v>0</v>
          </cell>
          <cell r="BG1020">
            <v>0</v>
          </cell>
          <cell r="BH1020">
            <v>0</v>
          </cell>
          <cell r="BI1020">
            <v>0</v>
          </cell>
          <cell r="BJ1020">
            <v>0</v>
          </cell>
          <cell r="BK1020">
            <v>0</v>
          </cell>
        </row>
        <row r="1021">
          <cell r="L1021" t="str">
            <v>8111508.814401</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M1021">
            <v>0</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D1021">
            <v>0</v>
          </cell>
          <cell r="BE1021">
            <v>0</v>
          </cell>
          <cell r="BF1021">
            <v>0</v>
          </cell>
          <cell r="BG1021">
            <v>0</v>
          </cell>
          <cell r="BH1021">
            <v>0</v>
          </cell>
          <cell r="BI1021">
            <v>0</v>
          </cell>
          <cell r="BJ1021">
            <v>0</v>
          </cell>
          <cell r="BK1021">
            <v>0</v>
          </cell>
        </row>
        <row r="1022">
          <cell r="L1022" t="str">
            <v>8111508.814601</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cell r="AJ1022">
            <v>0</v>
          </cell>
          <cell r="AK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G1022">
            <v>0</v>
          </cell>
          <cell r="BH1022">
            <v>0</v>
          </cell>
          <cell r="BI1022">
            <v>0</v>
          </cell>
          <cell r="BJ1022">
            <v>0</v>
          </cell>
          <cell r="BK1022">
            <v>0</v>
          </cell>
        </row>
        <row r="1023">
          <cell r="L1023" t="str">
            <v>8111508.816001.MOTOR</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M1023">
            <v>0</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0</v>
          </cell>
          <cell r="BI1023">
            <v>0</v>
          </cell>
          <cell r="BJ1023">
            <v>0</v>
          </cell>
          <cell r="BK1023">
            <v>0</v>
          </cell>
        </row>
        <row r="1024">
          <cell r="L1024" t="str">
            <v>8111508.816001.OTHER</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M1024">
            <v>0</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0</v>
          </cell>
          <cell r="BA1024">
            <v>0</v>
          </cell>
          <cell r="BB1024">
            <v>0</v>
          </cell>
          <cell r="BC1024">
            <v>0</v>
          </cell>
          <cell r="BD1024">
            <v>0</v>
          </cell>
          <cell r="BE1024">
            <v>0</v>
          </cell>
          <cell r="BF1024">
            <v>0</v>
          </cell>
          <cell r="BG1024">
            <v>0</v>
          </cell>
          <cell r="BH1024">
            <v>0</v>
          </cell>
          <cell r="BI1024">
            <v>0</v>
          </cell>
          <cell r="BJ1024">
            <v>0</v>
          </cell>
          <cell r="BK1024">
            <v>0</v>
          </cell>
        </row>
        <row r="1025">
          <cell r="L1025" t="str">
            <v>8111508.816002</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cell r="AJ1025">
            <v>0</v>
          </cell>
          <cell r="AK1025">
            <v>0</v>
          </cell>
          <cell r="AM1025">
            <v>0</v>
          </cell>
          <cell r="AN1025">
            <v>0</v>
          </cell>
          <cell r="AO1025">
            <v>0</v>
          </cell>
          <cell r="AP1025">
            <v>0</v>
          </cell>
          <cell r="AQ1025">
            <v>0</v>
          </cell>
          <cell r="AR1025">
            <v>0</v>
          </cell>
          <cell r="AS1025">
            <v>0</v>
          </cell>
          <cell r="AT1025">
            <v>0</v>
          </cell>
          <cell r="AU1025">
            <v>0</v>
          </cell>
          <cell r="AV1025">
            <v>0</v>
          </cell>
          <cell r="AW1025">
            <v>0</v>
          </cell>
          <cell r="AX1025">
            <v>0</v>
          </cell>
          <cell r="AY1025">
            <v>0</v>
          </cell>
          <cell r="AZ1025">
            <v>0</v>
          </cell>
          <cell r="BA1025">
            <v>0</v>
          </cell>
          <cell r="BB1025">
            <v>0</v>
          </cell>
          <cell r="BC1025">
            <v>0</v>
          </cell>
          <cell r="BD1025">
            <v>0</v>
          </cell>
          <cell r="BE1025">
            <v>0</v>
          </cell>
          <cell r="BF1025">
            <v>0</v>
          </cell>
          <cell r="BG1025">
            <v>0</v>
          </cell>
          <cell r="BH1025">
            <v>0</v>
          </cell>
          <cell r="BI1025">
            <v>0</v>
          </cell>
          <cell r="BJ1025">
            <v>0</v>
          </cell>
          <cell r="BK1025">
            <v>0</v>
          </cell>
        </row>
        <row r="1026">
          <cell r="L1026" t="str">
            <v>8111508.820101</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15723</v>
          </cell>
          <cell r="AA1026">
            <v>15723</v>
          </cell>
          <cell r="AB1026">
            <v>15723</v>
          </cell>
          <cell r="AC1026">
            <v>15723</v>
          </cell>
          <cell r="AD1026">
            <v>15723</v>
          </cell>
          <cell r="AE1026">
            <v>15723</v>
          </cell>
          <cell r="AF1026">
            <v>26339.1</v>
          </cell>
          <cell r="AG1026">
            <v>26339.1</v>
          </cell>
          <cell r="AH1026">
            <v>26339.1</v>
          </cell>
          <cell r="AI1026">
            <v>26339.1</v>
          </cell>
          <cell r="AJ1026">
            <v>26339.1</v>
          </cell>
          <cell r="AK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15723</v>
          </cell>
          <cell r="BA1026">
            <v>0</v>
          </cell>
          <cell r="BB1026">
            <v>0</v>
          </cell>
          <cell r="BC1026">
            <v>0</v>
          </cell>
          <cell r="BD1026">
            <v>0</v>
          </cell>
          <cell r="BE1026">
            <v>0</v>
          </cell>
          <cell r="BF1026">
            <v>10616.099999999999</v>
          </cell>
          <cell r="BG1026">
            <v>0</v>
          </cell>
          <cell r="BH1026">
            <v>0</v>
          </cell>
          <cell r="BI1026">
            <v>0</v>
          </cell>
          <cell r="BJ1026">
            <v>0</v>
          </cell>
          <cell r="BK1026">
            <v>0</v>
          </cell>
        </row>
        <row r="1027">
          <cell r="L1027" t="str">
            <v>8111508.821101</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G1027">
            <v>0</v>
          </cell>
          <cell r="BH1027">
            <v>0</v>
          </cell>
          <cell r="BI1027">
            <v>0</v>
          </cell>
          <cell r="BJ1027">
            <v>0</v>
          </cell>
          <cell r="BK1027">
            <v>0</v>
          </cell>
        </row>
        <row r="1028">
          <cell r="L1028" t="str">
            <v>8111508.822101</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cell r="AJ1028">
            <v>0</v>
          </cell>
          <cell r="AK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G1028">
            <v>0</v>
          </cell>
          <cell r="BH1028">
            <v>0</v>
          </cell>
          <cell r="BI1028">
            <v>0</v>
          </cell>
          <cell r="BJ1028">
            <v>0</v>
          </cell>
          <cell r="BK1028">
            <v>0</v>
          </cell>
        </row>
        <row r="1029">
          <cell r="L1029" t="str">
            <v>8111508.822602</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cell r="AJ1029">
            <v>0</v>
          </cell>
          <cell r="AK1029">
            <v>0</v>
          </cell>
          <cell r="AM1029">
            <v>0</v>
          </cell>
          <cell r="AN1029">
            <v>0</v>
          </cell>
          <cell r="AO1029">
            <v>0</v>
          </cell>
          <cell r="AP1029">
            <v>0</v>
          </cell>
          <cell r="AQ1029">
            <v>0</v>
          </cell>
          <cell r="AR1029">
            <v>0</v>
          </cell>
          <cell r="AS1029">
            <v>0</v>
          </cell>
          <cell r="AT1029">
            <v>0</v>
          </cell>
          <cell r="AU1029">
            <v>0</v>
          </cell>
          <cell r="AV1029">
            <v>0</v>
          </cell>
          <cell r="AW1029">
            <v>0</v>
          </cell>
          <cell r="AX1029">
            <v>0</v>
          </cell>
          <cell r="AY1029">
            <v>0</v>
          </cell>
          <cell r="AZ1029">
            <v>0</v>
          </cell>
          <cell r="BA1029">
            <v>0</v>
          </cell>
          <cell r="BB1029">
            <v>0</v>
          </cell>
          <cell r="BC1029">
            <v>0</v>
          </cell>
          <cell r="BD1029">
            <v>0</v>
          </cell>
          <cell r="BE1029">
            <v>0</v>
          </cell>
          <cell r="BF1029">
            <v>0</v>
          </cell>
          <cell r="BG1029">
            <v>0</v>
          </cell>
          <cell r="BH1029">
            <v>0</v>
          </cell>
          <cell r="BI1029">
            <v>0</v>
          </cell>
          <cell r="BJ1029">
            <v>0</v>
          </cell>
          <cell r="BK1029">
            <v>0</v>
          </cell>
        </row>
        <row r="1030">
          <cell r="L1030" t="str">
            <v>8111508.822603</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G1030">
            <v>0</v>
          </cell>
          <cell r="BH1030">
            <v>0</v>
          </cell>
          <cell r="BI1030">
            <v>0</v>
          </cell>
          <cell r="BJ1030">
            <v>0</v>
          </cell>
          <cell r="BK1030">
            <v>0</v>
          </cell>
        </row>
        <row r="1031">
          <cell r="L1031" t="str">
            <v>8111508.853101</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G1031">
            <v>0</v>
          </cell>
          <cell r="BH1031">
            <v>0</v>
          </cell>
          <cell r="BI1031">
            <v>0</v>
          </cell>
          <cell r="BJ1031">
            <v>0</v>
          </cell>
          <cell r="BK1031">
            <v>0</v>
          </cell>
        </row>
      </sheetData>
      <sheetData sheetId="22">
        <row r="2">
          <cell r="D2" t="str">
            <v>JDE code</v>
          </cell>
          <cell r="E2" t="str">
            <v xml:space="preserve">Account  Title        </v>
          </cell>
          <cell r="F2" t="str">
            <v>Scale Code</v>
          </cell>
          <cell r="G2" t="str">
            <v>Scale Code Definition</v>
          </cell>
          <cell r="H2" t="str">
            <v>BNTR CC</v>
          </cell>
          <cell r="I2" t="str">
            <v>BNTR CC Name</v>
          </cell>
          <cell r="J2" t="str">
            <v>Function Area Code</v>
          </cell>
          <cell r="K2" t="str">
            <v>Function Area Name</v>
          </cell>
          <cell r="L2" t="str">
            <v>JDE &amp; CC</v>
          </cell>
          <cell r="M2">
            <v>41275</v>
          </cell>
          <cell r="N2">
            <v>41306</v>
          </cell>
          <cell r="O2">
            <v>41334</v>
          </cell>
          <cell r="P2">
            <v>41365</v>
          </cell>
          <cell r="Q2">
            <v>41395</v>
          </cell>
          <cell r="R2">
            <v>41426</v>
          </cell>
          <cell r="S2">
            <v>41456</v>
          </cell>
          <cell r="T2">
            <v>41487</v>
          </cell>
          <cell r="U2">
            <v>41518</v>
          </cell>
          <cell r="V2">
            <v>41548</v>
          </cell>
          <cell r="W2">
            <v>41579</v>
          </cell>
          <cell r="X2">
            <v>41609</v>
          </cell>
          <cell r="Y2">
            <v>41640</v>
          </cell>
          <cell r="Z2">
            <v>41671</v>
          </cell>
          <cell r="AA2">
            <v>41699</v>
          </cell>
          <cell r="AB2">
            <v>41730</v>
          </cell>
          <cell r="AC2">
            <v>41760</v>
          </cell>
          <cell r="AD2">
            <v>41791</v>
          </cell>
          <cell r="AE2">
            <v>41821</v>
          </cell>
          <cell r="AF2">
            <v>41852</v>
          </cell>
          <cell r="AG2">
            <v>41883</v>
          </cell>
          <cell r="AH2">
            <v>41913</v>
          </cell>
          <cell r="AI2">
            <v>41944</v>
          </cell>
          <cell r="AJ2">
            <v>41974</v>
          </cell>
          <cell r="AK2">
            <v>42005</v>
          </cell>
          <cell r="AM2">
            <v>41275</v>
          </cell>
          <cell r="AN2">
            <v>41306</v>
          </cell>
          <cell r="AO2">
            <v>41334</v>
          </cell>
          <cell r="AP2">
            <v>41365</v>
          </cell>
          <cell r="AQ2">
            <v>41395</v>
          </cell>
          <cell r="AR2">
            <v>41426</v>
          </cell>
          <cell r="AS2">
            <v>41456</v>
          </cell>
          <cell r="AT2">
            <v>41487</v>
          </cell>
          <cell r="AU2">
            <v>41518</v>
          </cell>
          <cell r="AV2">
            <v>41548</v>
          </cell>
          <cell r="AW2">
            <v>41579</v>
          </cell>
          <cell r="AX2">
            <v>41609</v>
          </cell>
          <cell r="AY2">
            <v>41640</v>
          </cell>
          <cell r="AZ2">
            <v>41671</v>
          </cell>
          <cell r="BA2">
            <v>41699</v>
          </cell>
          <cell r="BB2">
            <v>41730</v>
          </cell>
          <cell r="BC2">
            <v>41760</v>
          </cell>
          <cell r="BD2">
            <v>41791</v>
          </cell>
          <cell r="BE2">
            <v>41821</v>
          </cell>
          <cell r="BF2">
            <v>41852</v>
          </cell>
          <cell r="BG2">
            <v>41883</v>
          </cell>
          <cell r="BH2">
            <v>41913</v>
          </cell>
          <cell r="BI2">
            <v>41944</v>
          </cell>
          <cell r="BJ2">
            <v>41974</v>
          </cell>
          <cell r="BK2">
            <v>42005</v>
          </cell>
        </row>
        <row r="3">
          <cell r="D3">
            <v>82.100059999999999</v>
          </cell>
          <cell r="E3" t="str">
            <v>Cost-Office Eqp and Furniture</v>
          </cell>
          <cell r="F3">
            <v>150512000</v>
          </cell>
          <cell r="G3" t="str">
            <v>Furniture &amp; Fixtures</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row>
        <row r="4">
          <cell r="D4">
            <v>82.100070000000002</v>
          </cell>
          <cell r="E4" t="str">
            <v>Cost-Computer Hardware &amp; Soft</v>
          </cell>
          <cell r="F4">
            <v>150601000</v>
          </cell>
          <cell r="G4" t="str">
            <v>Computer equipment</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row>
        <row r="5">
          <cell r="D5">
            <v>82.162999999999997</v>
          </cell>
          <cell r="E5" t="str">
            <v>Bottlers Nepal Limited</v>
          </cell>
          <cell r="F5">
            <v>230101000</v>
          </cell>
          <cell r="G5" t="str">
            <v>Cons Aff - Cur - A/P</v>
          </cell>
          <cell r="H5">
            <v>0</v>
          </cell>
          <cell r="I5">
            <v>0</v>
          </cell>
          <cell r="J5">
            <v>0</v>
          </cell>
          <cell r="K5">
            <v>0</v>
          </cell>
          <cell r="L5">
            <v>0</v>
          </cell>
          <cell r="M5">
            <v>-71030773.349999994</v>
          </cell>
          <cell r="N5">
            <v>-72326817.079999998</v>
          </cell>
          <cell r="O5">
            <v>-127943242.56999999</v>
          </cell>
          <cell r="P5">
            <v>-185727.28</v>
          </cell>
          <cell r="Q5">
            <v>-11062610.189999999</v>
          </cell>
          <cell r="R5">
            <v>40221521.049999997</v>
          </cell>
          <cell r="S5">
            <v>34222128.780000001</v>
          </cell>
          <cell r="T5">
            <v>33198476.440000001</v>
          </cell>
          <cell r="U5">
            <v>15050492.57</v>
          </cell>
          <cell r="V5">
            <v>20424795.359999999</v>
          </cell>
          <cell r="W5">
            <v>19745755.129999999</v>
          </cell>
          <cell r="X5">
            <v>21308254.719999999</v>
          </cell>
          <cell r="Y5">
            <v>16343286.050000001</v>
          </cell>
          <cell r="Z5">
            <v>23380034.68</v>
          </cell>
          <cell r="AA5">
            <v>23126316.75</v>
          </cell>
          <cell r="AB5">
            <v>21881440.489999998</v>
          </cell>
          <cell r="AC5">
            <v>23347645.25</v>
          </cell>
          <cell r="AD5">
            <v>21890203.82</v>
          </cell>
          <cell r="AE5">
            <v>23099786.829999998</v>
          </cell>
          <cell r="AF5">
            <v>22980441.440000001</v>
          </cell>
          <cell r="AG5">
            <v>23778484.559999999</v>
          </cell>
          <cell r="AH5">
            <v>24382403.359999999</v>
          </cell>
          <cell r="AI5">
            <v>10023103.609999999</v>
          </cell>
          <cell r="AJ5">
            <v>10195453.630000001</v>
          </cell>
          <cell r="AK5">
            <v>10887457.82</v>
          </cell>
          <cell r="AL5">
            <v>0</v>
          </cell>
          <cell r="AM5">
            <v>-71030773.349999994</v>
          </cell>
          <cell r="AN5">
            <v>-1296043.7300000042</v>
          </cell>
          <cell r="AO5">
            <v>-55616425.489999995</v>
          </cell>
          <cell r="AP5">
            <v>127757515.28999999</v>
          </cell>
          <cell r="AQ5">
            <v>-10876882.91</v>
          </cell>
          <cell r="AR5">
            <v>51284131.239999995</v>
          </cell>
          <cell r="AS5">
            <v>-5999392.2699999958</v>
          </cell>
          <cell r="AT5">
            <v>-1023652.3399999999</v>
          </cell>
          <cell r="AU5">
            <v>-18147983.870000001</v>
          </cell>
          <cell r="AV5">
            <v>5374302.7899999991</v>
          </cell>
          <cell r="AW5">
            <v>-679040.23000000045</v>
          </cell>
          <cell r="AX5">
            <v>1562499.5899999999</v>
          </cell>
          <cell r="AY5">
            <v>16343286.050000001</v>
          </cell>
          <cell r="AZ5">
            <v>7036748.629999999</v>
          </cell>
          <cell r="BA5">
            <v>-253717.9299999997</v>
          </cell>
          <cell r="BB5">
            <v>-1244876.2600000016</v>
          </cell>
          <cell r="BC5">
            <v>1466204.7600000016</v>
          </cell>
          <cell r="BD5">
            <v>-1457441.4299999997</v>
          </cell>
          <cell r="BE5">
            <v>1209583.0099999979</v>
          </cell>
          <cell r="BF5">
            <v>-119345.38999999687</v>
          </cell>
          <cell r="BG5">
            <v>798043.11999999732</v>
          </cell>
          <cell r="BH5">
            <v>603918.80000000075</v>
          </cell>
          <cell r="BI5">
            <v>-14359299.75</v>
          </cell>
          <cell r="BJ5">
            <v>172350.02000000142</v>
          </cell>
          <cell r="BK5">
            <v>10887457.82</v>
          </cell>
        </row>
        <row r="6">
          <cell r="D6">
            <v>82.1631</v>
          </cell>
          <cell r="E6" t="str">
            <v>Bottlers Nepal (Terai) Ltd</v>
          </cell>
          <cell r="F6">
            <v>230101000</v>
          </cell>
          <cell r="G6" t="str">
            <v>Cons Aff - Cur - A/P</v>
          </cell>
          <cell r="H6">
            <v>0</v>
          </cell>
          <cell r="I6">
            <v>0</v>
          </cell>
          <cell r="J6">
            <v>0</v>
          </cell>
          <cell r="K6">
            <v>0</v>
          </cell>
          <cell r="L6">
            <v>0</v>
          </cell>
          <cell r="M6">
            <v>85048393.280000001</v>
          </cell>
          <cell r="N6">
            <v>85048393.280000001</v>
          </cell>
          <cell r="O6">
            <v>111933181.01000001</v>
          </cell>
          <cell r="P6">
            <v>26037462.440000001</v>
          </cell>
          <cell r="Q6">
            <v>19186558.379999999</v>
          </cell>
          <cell r="R6">
            <v>-4331258.3499999996</v>
          </cell>
          <cell r="S6">
            <v>6731709.9900000002</v>
          </cell>
          <cell r="T6">
            <v>10382585.02</v>
          </cell>
          <cell r="U6">
            <v>11545011.52</v>
          </cell>
          <cell r="V6">
            <v>11933672.199999999</v>
          </cell>
          <cell r="W6">
            <v>12822125.1</v>
          </cell>
          <cell r="X6">
            <v>12014300.1</v>
          </cell>
          <cell r="Y6">
            <v>12014300.1</v>
          </cell>
          <cell r="Z6">
            <v>19515451.25</v>
          </cell>
          <cell r="AA6">
            <v>20043478.940000001</v>
          </cell>
          <cell r="AB6">
            <v>20043478.940000001</v>
          </cell>
          <cell r="AC6">
            <v>19976273.140000001</v>
          </cell>
          <cell r="AD6">
            <v>20603592.640000001</v>
          </cell>
          <cell r="AE6">
            <v>20541537.640000001</v>
          </cell>
          <cell r="AF6">
            <v>20541537.640000001</v>
          </cell>
          <cell r="AG6">
            <v>21670712.739999998</v>
          </cell>
          <cell r="AH6">
            <v>21670712.739999998</v>
          </cell>
          <cell r="AI6">
            <v>21670712.739999998</v>
          </cell>
          <cell r="AJ6">
            <v>21670712.739999998</v>
          </cell>
          <cell r="AK6">
            <v>21670712.739999998</v>
          </cell>
          <cell r="AL6">
            <v>0</v>
          </cell>
          <cell r="AM6">
            <v>85048393.280000001</v>
          </cell>
          <cell r="AN6">
            <v>0</v>
          </cell>
          <cell r="AO6">
            <v>26884787.730000004</v>
          </cell>
          <cell r="AP6">
            <v>-85895718.570000008</v>
          </cell>
          <cell r="AQ6">
            <v>-6850904.0600000024</v>
          </cell>
          <cell r="AR6">
            <v>-23517816.729999997</v>
          </cell>
          <cell r="AS6">
            <v>11062968.34</v>
          </cell>
          <cell r="AT6">
            <v>3650875.0299999993</v>
          </cell>
          <cell r="AU6">
            <v>1162426.5</v>
          </cell>
          <cell r="AV6">
            <v>388660.6799999997</v>
          </cell>
          <cell r="AW6">
            <v>888452.90000000037</v>
          </cell>
          <cell r="AX6">
            <v>-807825</v>
          </cell>
          <cell r="AY6">
            <v>12014300.1</v>
          </cell>
          <cell r="AZ6">
            <v>7501151.1500000004</v>
          </cell>
          <cell r="BA6">
            <v>528027.69000000134</v>
          </cell>
          <cell r="BB6">
            <v>0</v>
          </cell>
          <cell r="BC6">
            <v>-67205.800000000745</v>
          </cell>
          <cell r="BD6">
            <v>627319.5</v>
          </cell>
          <cell r="BE6">
            <v>-62055</v>
          </cell>
          <cell r="BF6">
            <v>0</v>
          </cell>
          <cell r="BG6">
            <v>1129175.0999999978</v>
          </cell>
          <cell r="BH6">
            <v>0</v>
          </cell>
          <cell r="BI6">
            <v>0</v>
          </cell>
          <cell r="BJ6">
            <v>0</v>
          </cell>
          <cell r="BK6">
            <v>21670712.739999998</v>
          </cell>
        </row>
        <row r="7">
          <cell r="D7" t="str">
            <v>82.161501.MKT</v>
          </cell>
          <cell r="E7" t="str">
            <v>Marketing Claims Receivabl</v>
          </cell>
          <cell r="F7">
            <v>130102000</v>
          </cell>
          <cell r="G7" t="str">
            <v>Misc A/R Curr NRec</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row>
        <row r="8">
          <cell r="D8">
            <v>82.181089999999998</v>
          </cell>
          <cell r="E8" t="str">
            <v>Containers (OS MFG)</v>
          </cell>
          <cell r="F8">
            <v>150700000</v>
          </cell>
          <cell r="G8" t="str">
            <v>Depreciable containers</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row>
        <row r="9">
          <cell r="D9">
            <v>82.181090999999995</v>
          </cell>
          <cell r="E9" t="str">
            <v>Containers in Trade</v>
          </cell>
          <cell r="F9">
            <v>150700000</v>
          </cell>
          <cell r="G9" t="str">
            <v>Depreciable containers</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row>
        <row r="10">
          <cell r="D10">
            <v>82.181092000000007</v>
          </cell>
          <cell r="E10" t="str">
            <v>Containers on Loan Stock</v>
          </cell>
          <cell r="F10">
            <v>150700000</v>
          </cell>
          <cell r="G10" t="str">
            <v>Depreciable containers</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row>
        <row r="11">
          <cell r="D11">
            <v>82.181093000000004</v>
          </cell>
          <cell r="E11" t="str">
            <v>Container Deposit-ICL</v>
          </cell>
          <cell r="F11">
            <v>205101000</v>
          </cell>
          <cell r="G11" t="str">
            <v>Accounts Payable Trade</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row>
        <row r="12">
          <cell r="D12">
            <v>82.181299999999993</v>
          </cell>
          <cell r="E12" t="str">
            <v>Trading goods (OS MFG)</v>
          </cell>
          <cell r="F12">
            <v>120301000</v>
          </cell>
          <cell r="G12" t="str">
            <v>Finished prod</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row>
        <row r="13">
          <cell r="D13">
            <v>82.181989999999999</v>
          </cell>
          <cell r="E13" t="str">
            <v>Prov for Stock Obsolescence</v>
          </cell>
          <cell r="F13">
            <v>120601000</v>
          </cell>
          <cell r="G13" t="str">
            <v>Vending, Cooler, Dispensers</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row>
        <row r="14">
          <cell r="D14">
            <v>82.182000000000002</v>
          </cell>
          <cell r="E14" t="str">
            <v>Trade accounts receivable</v>
          </cell>
          <cell r="F14">
            <v>115101000</v>
          </cell>
          <cell r="G14" t="str">
            <v>Accounts Receivable-Trade</v>
          </cell>
          <cell r="H14">
            <v>0</v>
          </cell>
          <cell r="I14">
            <v>0</v>
          </cell>
          <cell r="J14">
            <v>0</v>
          </cell>
          <cell r="K14">
            <v>0</v>
          </cell>
          <cell r="L14">
            <v>0</v>
          </cell>
          <cell r="M14">
            <v>534307.44999999995</v>
          </cell>
          <cell r="N14">
            <v>1157784.0900000001</v>
          </cell>
          <cell r="O14">
            <v>7427812.0999999996</v>
          </cell>
          <cell r="P14">
            <v>17223.2</v>
          </cell>
          <cell r="Q14">
            <v>6059945.8700000001</v>
          </cell>
          <cell r="R14">
            <v>17224.099999999999</v>
          </cell>
          <cell r="S14">
            <v>17222.11</v>
          </cell>
          <cell r="T14">
            <v>17222.11</v>
          </cell>
          <cell r="U14">
            <v>17222.11</v>
          </cell>
          <cell r="V14">
            <v>17222.11</v>
          </cell>
          <cell r="W14">
            <v>17222.12</v>
          </cell>
          <cell r="X14">
            <v>0</v>
          </cell>
          <cell r="Y14">
            <v>0</v>
          </cell>
          <cell r="Z14">
            <v>0</v>
          </cell>
          <cell r="AA14">
            <v>0</v>
          </cell>
          <cell r="AB14">
            <v>0</v>
          </cell>
          <cell r="AC14">
            <v>-62055</v>
          </cell>
          <cell r="AD14">
            <v>-62055</v>
          </cell>
          <cell r="AE14">
            <v>0</v>
          </cell>
          <cell r="AF14">
            <v>0</v>
          </cell>
          <cell r="AG14">
            <v>0</v>
          </cell>
          <cell r="AH14">
            <v>0</v>
          </cell>
          <cell r="AI14">
            <v>0</v>
          </cell>
          <cell r="AJ14">
            <v>0</v>
          </cell>
          <cell r="AK14">
            <v>0</v>
          </cell>
          <cell r="AL14">
            <v>0</v>
          </cell>
          <cell r="AM14">
            <v>534307.44999999995</v>
          </cell>
          <cell r="AN14">
            <v>623476.64000000013</v>
          </cell>
          <cell r="AO14">
            <v>6270028.0099999998</v>
          </cell>
          <cell r="AP14">
            <v>-7410588.8999999994</v>
          </cell>
          <cell r="AQ14">
            <v>6042722.6699999999</v>
          </cell>
          <cell r="AR14">
            <v>-6042721.7700000005</v>
          </cell>
          <cell r="AS14">
            <v>-1.9899999999979627</v>
          </cell>
          <cell r="AT14">
            <v>0</v>
          </cell>
          <cell r="AU14">
            <v>0</v>
          </cell>
          <cell r="AV14">
            <v>0</v>
          </cell>
          <cell r="AW14">
            <v>9.9999999983992893E-3</v>
          </cell>
          <cell r="AX14">
            <v>-17222.12</v>
          </cell>
          <cell r="AY14">
            <v>0</v>
          </cell>
          <cell r="AZ14">
            <v>0</v>
          </cell>
          <cell r="BA14">
            <v>0</v>
          </cell>
          <cell r="BB14">
            <v>0</v>
          </cell>
          <cell r="BC14">
            <v>-62055</v>
          </cell>
          <cell r="BD14">
            <v>0</v>
          </cell>
          <cell r="BE14">
            <v>62055</v>
          </cell>
          <cell r="BF14">
            <v>0</v>
          </cell>
          <cell r="BG14">
            <v>0</v>
          </cell>
          <cell r="BH14">
            <v>0</v>
          </cell>
          <cell r="BI14">
            <v>0</v>
          </cell>
          <cell r="BJ14">
            <v>0</v>
          </cell>
          <cell r="BK14">
            <v>0</v>
          </cell>
        </row>
        <row r="15">
          <cell r="D15">
            <v>82.129001000000002</v>
          </cell>
          <cell r="E15" t="str">
            <v>Prov. For Doubtful Debts</v>
          </cell>
          <cell r="F15">
            <v>115104000</v>
          </cell>
          <cell r="G15" t="str">
            <v>Allow-doubtful acct</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D16">
            <v>82.183509999999998</v>
          </cell>
          <cell r="E16" t="str">
            <v>Staff Loans</v>
          </cell>
          <cell r="F16">
            <v>105540000</v>
          </cell>
          <cell r="G16" t="str">
            <v>Petty Cash - Non US</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D17">
            <v>82.185100000000006</v>
          </cell>
          <cell r="E17" t="str">
            <v>Prepayments: Insurance</v>
          </cell>
          <cell r="F17">
            <v>125201000</v>
          </cell>
          <cell r="G17" t="str">
            <v>Prepd Insurance</v>
          </cell>
          <cell r="H17">
            <v>0</v>
          </cell>
          <cell r="I17">
            <v>0</v>
          </cell>
          <cell r="J17">
            <v>0</v>
          </cell>
          <cell r="K17">
            <v>0</v>
          </cell>
          <cell r="L17">
            <v>0</v>
          </cell>
          <cell r="M17">
            <v>0</v>
          </cell>
          <cell r="N17">
            <v>0</v>
          </cell>
          <cell r="O17">
            <v>91276.4</v>
          </cell>
          <cell r="P17">
            <v>93897.11</v>
          </cell>
          <cell r="Q17">
            <v>5114.38</v>
          </cell>
          <cell r="R17">
            <v>175730</v>
          </cell>
          <cell r="S17">
            <v>201167</v>
          </cell>
          <cell r="T17">
            <v>29898</v>
          </cell>
          <cell r="U17">
            <v>64395</v>
          </cell>
          <cell r="V17">
            <v>64395</v>
          </cell>
          <cell r="W17">
            <v>64395</v>
          </cell>
          <cell r="X17">
            <v>8638.6299999999992</v>
          </cell>
          <cell r="Y17">
            <v>2543.63</v>
          </cell>
          <cell r="Z17">
            <v>2543.63</v>
          </cell>
          <cell r="AA17">
            <v>5378.8</v>
          </cell>
          <cell r="AB17">
            <v>6472.64</v>
          </cell>
          <cell r="AC17">
            <v>2543.63</v>
          </cell>
          <cell r="AD17">
            <v>2543.63</v>
          </cell>
          <cell r="AE17">
            <v>857</v>
          </cell>
          <cell r="AF17">
            <v>867</v>
          </cell>
          <cell r="AG17">
            <v>0</v>
          </cell>
          <cell r="AH17">
            <v>0</v>
          </cell>
          <cell r="AI17">
            <v>0</v>
          </cell>
          <cell r="AJ17">
            <v>0</v>
          </cell>
          <cell r="AK17">
            <v>0</v>
          </cell>
          <cell r="AL17">
            <v>0</v>
          </cell>
          <cell r="AM17">
            <v>0</v>
          </cell>
          <cell r="AN17">
            <v>0</v>
          </cell>
          <cell r="AO17">
            <v>91276.4</v>
          </cell>
          <cell r="AP17">
            <v>2620.7100000000064</v>
          </cell>
          <cell r="AQ17">
            <v>-88782.73</v>
          </cell>
          <cell r="AR17">
            <v>170615.62</v>
          </cell>
          <cell r="AS17">
            <v>25437</v>
          </cell>
          <cell r="AT17">
            <v>-171269</v>
          </cell>
          <cell r="AU17">
            <v>34497</v>
          </cell>
          <cell r="AV17">
            <v>0</v>
          </cell>
          <cell r="AW17">
            <v>0</v>
          </cell>
          <cell r="AX17">
            <v>-55756.37</v>
          </cell>
          <cell r="AY17">
            <v>2543.63</v>
          </cell>
          <cell r="AZ17">
            <v>0</v>
          </cell>
          <cell r="BA17">
            <v>2835.17</v>
          </cell>
          <cell r="BB17">
            <v>1093.8400000000001</v>
          </cell>
          <cell r="BC17">
            <v>-3929.01</v>
          </cell>
          <cell r="BD17">
            <v>0</v>
          </cell>
          <cell r="BE17">
            <v>-1686.63</v>
          </cell>
          <cell r="BF17">
            <v>10</v>
          </cell>
          <cell r="BG17">
            <v>-867</v>
          </cell>
          <cell r="BH17">
            <v>0</v>
          </cell>
          <cell r="BI17">
            <v>0</v>
          </cell>
          <cell r="BJ17">
            <v>0</v>
          </cell>
          <cell r="BK17">
            <v>0</v>
          </cell>
        </row>
        <row r="18">
          <cell r="D18">
            <v>82.185900000000004</v>
          </cell>
          <cell r="E18" t="str">
            <v>Prepayments: Other</v>
          </cell>
          <cell r="F18">
            <v>125001000</v>
          </cell>
          <cell r="G18" t="str">
            <v>Prepaid Expense General</v>
          </cell>
          <cell r="H18">
            <v>0</v>
          </cell>
          <cell r="I18">
            <v>0</v>
          </cell>
          <cell r="J18">
            <v>0</v>
          </cell>
          <cell r="K18">
            <v>0</v>
          </cell>
          <cell r="L18">
            <v>0</v>
          </cell>
          <cell r="M18">
            <v>6728278.3200000003</v>
          </cell>
          <cell r="N18">
            <v>6728278.3200000003</v>
          </cell>
          <cell r="O18">
            <v>7223278.3200000003</v>
          </cell>
          <cell r="P18">
            <v>7657278.3200000003</v>
          </cell>
          <cell r="Q18">
            <v>8407109.3200000003</v>
          </cell>
          <cell r="R18">
            <v>7001148.3200000003</v>
          </cell>
          <cell r="S18">
            <v>5575740.3200000003</v>
          </cell>
          <cell r="T18">
            <v>5575740.3200000003</v>
          </cell>
          <cell r="U18">
            <v>5575740.3200000003</v>
          </cell>
          <cell r="V18">
            <v>5575740.3200000003</v>
          </cell>
          <cell r="W18">
            <v>5575740.3200000003</v>
          </cell>
          <cell r="X18">
            <v>5592962.4400000004</v>
          </cell>
          <cell r="Y18">
            <v>6745500.4400000004</v>
          </cell>
          <cell r="Z18">
            <v>6745500.4400000004</v>
          </cell>
          <cell r="AA18">
            <v>6745500.4400000004</v>
          </cell>
          <cell r="AB18">
            <v>6745500.4400000004</v>
          </cell>
          <cell r="AC18">
            <v>6921000.4400000004</v>
          </cell>
          <cell r="AD18">
            <v>6882000.4400000004</v>
          </cell>
          <cell r="AE18">
            <v>6843000.4400000004</v>
          </cell>
          <cell r="AF18">
            <v>6804000.4400000004</v>
          </cell>
          <cell r="AG18">
            <v>6765000.4400000004</v>
          </cell>
          <cell r="AH18">
            <v>6765000.4400000004</v>
          </cell>
          <cell r="AI18">
            <v>6765000.4400000004</v>
          </cell>
          <cell r="AJ18">
            <v>6745500.4400000004</v>
          </cell>
          <cell r="AK18">
            <v>6745500.4400000004</v>
          </cell>
          <cell r="AL18">
            <v>0</v>
          </cell>
          <cell r="AM18">
            <v>6728278.3200000003</v>
          </cell>
          <cell r="AN18">
            <v>0</v>
          </cell>
          <cell r="AO18">
            <v>495000</v>
          </cell>
          <cell r="AP18">
            <v>434000</v>
          </cell>
          <cell r="AQ18">
            <v>749831</v>
          </cell>
          <cell r="AR18">
            <v>-1405961</v>
          </cell>
          <cell r="AS18">
            <v>-1425408</v>
          </cell>
          <cell r="AT18">
            <v>0</v>
          </cell>
          <cell r="AU18">
            <v>0</v>
          </cell>
          <cell r="AV18">
            <v>0</v>
          </cell>
          <cell r="AW18">
            <v>0</v>
          </cell>
          <cell r="AX18">
            <v>17222.120000000112</v>
          </cell>
          <cell r="AY18">
            <v>6745500.4400000004</v>
          </cell>
          <cell r="AZ18">
            <v>0</v>
          </cell>
          <cell r="BA18">
            <v>0</v>
          </cell>
          <cell r="BB18">
            <v>0</v>
          </cell>
          <cell r="BC18">
            <v>175500</v>
          </cell>
          <cell r="BD18">
            <v>-39000</v>
          </cell>
          <cell r="BE18">
            <v>-39000</v>
          </cell>
          <cell r="BF18">
            <v>-39000</v>
          </cell>
          <cell r="BG18">
            <v>-39000</v>
          </cell>
          <cell r="BH18">
            <v>0</v>
          </cell>
          <cell r="BI18">
            <v>0</v>
          </cell>
          <cell r="BJ18">
            <v>-19500</v>
          </cell>
          <cell r="BK18">
            <v>6745500.4400000004</v>
          </cell>
        </row>
        <row r="19">
          <cell r="D19">
            <v>82.187510000000003</v>
          </cell>
          <cell r="E19" t="str">
            <v>Petty Cash</v>
          </cell>
          <cell r="F19">
            <v>105540000</v>
          </cell>
          <cell r="G19" t="str">
            <v>Petty Cash - Non US</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row>
        <row r="20">
          <cell r="D20">
            <v>82.186000000000007</v>
          </cell>
          <cell r="E20" t="str">
            <v>LC Margin</v>
          </cell>
          <cell r="F20">
            <v>125001000</v>
          </cell>
          <cell r="G20" t="str">
            <v>Prepaid Expense General</v>
          </cell>
          <cell r="H20">
            <v>0</v>
          </cell>
          <cell r="I20">
            <v>0</v>
          </cell>
          <cell r="J20">
            <v>0</v>
          </cell>
          <cell r="K20">
            <v>0</v>
          </cell>
          <cell r="L20">
            <v>0</v>
          </cell>
          <cell r="M20">
            <v>1086000</v>
          </cell>
          <cell r="N20">
            <v>1086000</v>
          </cell>
          <cell r="O20">
            <v>1086000</v>
          </cell>
          <cell r="P20">
            <v>1086000</v>
          </cell>
          <cell r="Q20">
            <v>1086000</v>
          </cell>
          <cell r="R20">
            <v>581500</v>
          </cell>
          <cell r="S20">
            <v>581500</v>
          </cell>
          <cell r="T20">
            <v>581500</v>
          </cell>
          <cell r="U20">
            <v>581500</v>
          </cell>
          <cell r="V20">
            <v>581500</v>
          </cell>
          <cell r="W20">
            <v>581500</v>
          </cell>
          <cell r="X20">
            <v>319500</v>
          </cell>
          <cell r="Y20">
            <v>319500</v>
          </cell>
          <cell r="Z20">
            <v>319500</v>
          </cell>
          <cell r="AA20">
            <v>319500</v>
          </cell>
          <cell r="AB20">
            <v>319500</v>
          </cell>
          <cell r="AC20">
            <v>319500</v>
          </cell>
          <cell r="AD20">
            <v>319500</v>
          </cell>
          <cell r="AE20">
            <v>319500</v>
          </cell>
          <cell r="AF20">
            <v>319500</v>
          </cell>
          <cell r="AG20">
            <v>319500</v>
          </cell>
          <cell r="AH20">
            <v>319500</v>
          </cell>
          <cell r="AI20">
            <v>319500</v>
          </cell>
          <cell r="AJ20">
            <v>0</v>
          </cell>
          <cell r="AK20">
            <v>0</v>
          </cell>
          <cell r="AL20">
            <v>0</v>
          </cell>
          <cell r="AM20">
            <v>1086000</v>
          </cell>
          <cell r="AN20">
            <v>0</v>
          </cell>
          <cell r="AO20">
            <v>0</v>
          </cell>
          <cell r="AP20">
            <v>0</v>
          </cell>
          <cell r="AQ20">
            <v>0</v>
          </cell>
          <cell r="AR20">
            <v>-504500</v>
          </cell>
          <cell r="AS20">
            <v>0</v>
          </cell>
          <cell r="AT20">
            <v>0</v>
          </cell>
          <cell r="AU20">
            <v>0</v>
          </cell>
          <cell r="AV20">
            <v>0</v>
          </cell>
          <cell r="AW20">
            <v>0</v>
          </cell>
          <cell r="AX20">
            <v>-262000</v>
          </cell>
          <cell r="AY20">
            <v>319500</v>
          </cell>
          <cell r="AZ20">
            <v>0</v>
          </cell>
          <cell r="BA20">
            <v>0</v>
          </cell>
          <cell r="BB20">
            <v>0</v>
          </cell>
          <cell r="BC20">
            <v>0</v>
          </cell>
          <cell r="BD20">
            <v>0</v>
          </cell>
          <cell r="BE20">
            <v>0</v>
          </cell>
          <cell r="BF20">
            <v>0</v>
          </cell>
          <cell r="BG20">
            <v>0</v>
          </cell>
          <cell r="BH20">
            <v>0</v>
          </cell>
          <cell r="BI20">
            <v>0</v>
          </cell>
          <cell r="BJ20">
            <v>-319500</v>
          </cell>
          <cell r="BK20">
            <v>0</v>
          </cell>
        </row>
        <row r="21">
          <cell r="D21">
            <v>82.188000000000002</v>
          </cell>
          <cell r="E21" t="str">
            <v>Nepal Bank Limited</v>
          </cell>
          <cell r="F21">
            <v>105730000</v>
          </cell>
          <cell r="G21" t="str">
            <v>Disb Acct-IBU Non US</v>
          </cell>
          <cell r="H21">
            <v>0</v>
          </cell>
          <cell r="I21">
            <v>0</v>
          </cell>
          <cell r="J21">
            <v>0</v>
          </cell>
          <cell r="K21">
            <v>0</v>
          </cell>
          <cell r="L21">
            <v>0</v>
          </cell>
          <cell r="M21">
            <v>32442.74</v>
          </cell>
          <cell r="N21">
            <v>32442.74</v>
          </cell>
          <cell r="O21">
            <v>32442.74</v>
          </cell>
          <cell r="P21">
            <v>432442.74</v>
          </cell>
          <cell r="Q21">
            <v>432442.74</v>
          </cell>
          <cell r="R21">
            <v>432442.74</v>
          </cell>
          <cell r="S21">
            <v>432442.74</v>
          </cell>
          <cell r="T21">
            <v>587442.74</v>
          </cell>
          <cell r="U21">
            <v>587442.74</v>
          </cell>
          <cell r="V21">
            <v>587442.74</v>
          </cell>
          <cell r="W21">
            <v>587442.74</v>
          </cell>
          <cell r="X21">
            <v>442.73999999999069</v>
          </cell>
          <cell r="Y21">
            <v>442.74</v>
          </cell>
          <cell r="Z21">
            <v>442.74</v>
          </cell>
          <cell r="AA21">
            <v>442.74</v>
          </cell>
          <cell r="AB21">
            <v>10442.74</v>
          </cell>
          <cell r="AC21">
            <v>10442.74</v>
          </cell>
          <cell r="AD21">
            <v>10442.74</v>
          </cell>
          <cell r="AE21">
            <v>10442.74</v>
          </cell>
          <cell r="AF21">
            <v>10442.74</v>
          </cell>
          <cell r="AG21">
            <v>10442.74</v>
          </cell>
          <cell r="AH21">
            <v>10442.74</v>
          </cell>
          <cell r="AI21">
            <v>10442.74</v>
          </cell>
          <cell r="AJ21">
            <v>10442.74</v>
          </cell>
          <cell r="AK21">
            <v>10442.74</v>
          </cell>
          <cell r="AL21">
            <v>0</v>
          </cell>
          <cell r="AM21">
            <v>32442.74</v>
          </cell>
          <cell r="AN21">
            <v>0</v>
          </cell>
          <cell r="AO21">
            <v>0</v>
          </cell>
          <cell r="AP21">
            <v>400000</v>
          </cell>
          <cell r="AQ21">
            <v>0</v>
          </cell>
          <cell r="AR21">
            <v>0</v>
          </cell>
          <cell r="AS21">
            <v>0</v>
          </cell>
          <cell r="AT21">
            <v>155000</v>
          </cell>
          <cell r="AU21">
            <v>0</v>
          </cell>
          <cell r="AV21">
            <v>0</v>
          </cell>
          <cell r="AW21">
            <v>0</v>
          </cell>
          <cell r="AX21">
            <v>-587000</v>
          </cell>
          <cell r="AY21">
            <v>442.74</v>
          </cell>
          <cell r="AZ21">
            <v>0</v>
          </cell>
          <cell r="BA21">
            <v>0</v>
          </cell>
          <cell r="BB21">
            <v>10000</v>
          </cell>
          <cell r="BC21">
            <v>0</v>
          </cell>
          <cell r="BD21">
            <v>0</v>
          </cell>
          <cell r="BE21">
            <v>0</v>
          </cell>
          <cell r="BF21">
            <v>0</v>
          </cell>
          <cell r="BG21">
            <v>0</v>
          </cell>
          <cell r="BH21">
            <v>0</v>
          </cell>
          <cell r="BI21">
            <v>0</v>
          </cell>
          <cell r="BJ21">
            <v>0</v>
          </cell>
          <cell r="BK21">
            <v>10442.74</v>
          </cell>
        </row>
        <row r="22">
          <cell r="D22">
            <v>82.188100000000006</v>
          </cell>
          <cell r="E22" t="str">
            <v>Standard Chartered Bank</v>
          </cell>
          <cell r="F22">
            <v>105520000</v>
          </cell>
          <cell r="G22" t="str">
            <v>Disb Acct-NIBU N-US</v>
          </cell>
          <cell r="H22">
            <v>0</v>
          </cell>
          <cell r="I22">
            <v>0</v>
          </cell>
          <cell r="J22">
            <v>0</v>
          </cell>
          <cell r="K22">
            <v>0</v>
          </cell>
          <cell r="L22">
            <v>0</v>
          </cell>
          <cell r="M22">
            <v>19219.23</v>
          </cell>
          <cell r="N22">
            <v>169219.23</v>
          </cell>
          <cell r="O22">
            <v>1644617.13</v>
          </cell>
          <cell r="P22">
            <v>2304077.39</v>
          </cell>
          <cell r="Q22">
            <v>15847796.289999999</v>
          </cell>
          <cell r="R22">
            <v>814703.38</v>
          </cell>
          <cell r="S22">
            <v>409439.67</v>
          </cell>
          <cell r="T22">
            <v>5375439.6699999999</v>
          </cell>
          <cell r="U22">
            <v>860022.23</v>
          </cell>
          <cell r="V22">
            <v>1418664.79</v>
          </cell>
          <cell r="W22">
            <v>1418664.79</v>
          </cell>
          <cell r="X22">
            <v>54835.1</v>
          </cell>
          <cell r="Y22">
            <v>213835.1</v>
          </cell>
          <cell r="Z22">
            <v>55057.37</v>
          </cell>
          <cell r="AA22">
            <v>652595.26</v>
          </cell>
          <cell r="AB22">
            <v>976847.33</v>
          </cell>
          <cell r="AC22">
            <v>199073.15</v>
          </cell>
          <cell r="AD22">
            <v>1471073.15</v>
          </cell>
          <cell r="AE22">
            <v>2325073.15</v>
          </cell>
          <cell r="AF22">
            <v>2973423.3</v>
          </cell>
          <cell r="AG22">
            <v>3399423.3</v>
          </cell>
          <cell r="AH22">
            <v>2539360.65</v>
          </cell>
          <cell r="AI22">
            <v>1670589.75</v>
          </cell>
          <cell r="AJ22">
            <v>255816.41</v>
          </cell>
          <cell r="AK22">
            <v>61076.95</v>
          </cell>
          <cell r="AL22">
            <v>0</v>
          </cell>
          <cell r="AM22">
            <v>19219.23</v>
          </cell>
          <cell r="AN22">
            <v>150000</v>
          </cell>
          <cell r="AO22">
            <v>1475397.9</v>
          </cell>
          <cell r="AP22">
            <v>659460.26000000024</v>
          </cell>
          <cell r="AQ22">
            <v>13543718.899999999</v>
          </cell>
          <cell r="AR22">
            <v>-15033092.909999998</v>
          </cell>
          <cell r="AS22">
            <v>-405263.71</v>
          </cell>
          <cell r="AT22">
            <v>4966000</v>
          </cell>
          <cell r="AU22">
            <v>-4515417.4399999995</v>
          </cell>
          <cell r="AV22">
            <v>558642.56000000006</v>
          </cell>
          <cell r="AW22">
            <v>0</v>
          </cell>
          <cell r="AX22">
            <v>-1363829.69</v>
          </cell>
          <cell r="AY22">
            <v>213835.1</v>
          </cell>
          <cell r="AZ22">
            <v>-158777.73000000001</v>
          </cell>
          <cell r="BA22">
            <v>597537.89</v>
          </cell>
          <cell r="BB22">
            <v>324252.06999999995</v>
          </cell>
          <cell r="BC22">
            <v>-777774.17999999993</v>
          </cell>
          <cell r="BD22">
            <v>1272000</v>
          </cell>
          <cell r="BE22">
            <v>854000</v>
          </cell>
          <cell r="BF22">
            <v>648350.14999999991</v>
          </cell>
          <cell r="BG22">
            <v>426000</v>
          </cell>
          <cell r="BH22">
            <v>-860062.64999999991</v>
          </cell>
          <cell r="BI22">
            <v>-868770.89999999991</v>
          </cell>
          <cell r="BJ22">
            <v>-1414773.34</v>
          </cell>
          <cell r="BK22">
            <v>61076.95</v>
          </cell>
        </row>
        <row r="23">
          <cell r="D23">
            <v>82.210999999999999</v>
          </cell>
          <cell r="E23" t="str">
            <v>Trade accounts payable</v>
          </cell>
          <cell r="F23">
            <v>205101000</v>
          </cell>
          <cell r="G23" t="str">
            <v>Accounts Payable Trade</v>
          </cell>
          <cell r="H23">
            <v>0</v>
          </cell>
          <cell r="I23">
            <v>0</v>
          </cell>
          <cell r="J23">
            <v>0</v>
          </cell>
          <cell r="K23">
            <v>0</v>
          </cell>
          <cell r="L23">
            <v>0</v>
          </cell>
          <cell r="M23">
            <v>946887.37</v>
          </cell>
          <cell r="N23">
            <v>2055833.85</v>
          </cell>
          <cell r="O23">
            <v>55699526.649999999</v>
          </cell>
          <cell r="P23">
            <v>58547046.649999999</v>
          </cell>
          <cell r="Q23">
            <v>2689126.05</v>
          </cell>
          <cell r="R23">
            <v>100047387.65000001</v>
          </cell>
          <cell r="S23">
            <v>108739934.98999999</v>
          </cell>
          <cell r="T23">
            <v>21141995.100000001</v>
          </cell>
          <cell r="U23">
            <v>40139995.100000001</v>
          </cell>
          <cell r="V23">
            <v>29493229.100000001</v>
          </cell>
          <cell r="W23">
            <v>30770463.649999999</v>
          </cell>
          <cell r="X23">
            <v>5651424.5</v>
          </cell>
          <cell r="Y23">
            <v>2261197.25</v>
          </cell>
          <cell r="Z23">
            <v>3030160.7</v>
          </cell>
          <cell r="AA23">
            <v>2691461.5</v>
          </cell>
          <cell r="AB23">
            <v>4165448.5</v>
          </cell>
          <cell r="AC23">
            <v>2652002.9</v>
          </cell>
          <cell r="AD23">
            <v>3354742.9</v>
          </cell>
          <cell r="AE23">
            <v>-452472.7</v>
          </cell>
          <cell r="AF23">
            <v>-1170114.7</v>
          </cell>
          <cell r="AG23">
            <v>-2121878.7000000002</v>
          </cell>
          <cell r="AH23">
            <v>-2884951.7</v>
          </cell>
          <cell r="AI23">
            <v>-1734020.04</v>
          </cell>
          <cell r="AJ23">
            <v>-1072584.04</v>
          </cell>
          <cell r="AK23">
            <v>-20024.04</v>
          </cell>
          <cell r="AL23">
            <v>0</v>
          </cell>
          <cell r="AM23">
            <v>946887.37</v>
          </cell>
          <cell r="AN23">
            <v>1108946.48</v>
          </cell>
          <cell r="AO23">
            <v>53643692.799999997</v>
          </cell>
          <cell r="AP23">
            <v>2847520</v>
          </cell>
          <cell r="AQ23">
            <v>-55857920.600000001</v>
          </cell>
          <cell r="AR23">
            <v>97358261.600000009</v>
          </cell>
          <cell r="AS23">
            <v>8692547.3399999887</v>
          </cell>
          <cell r="AT23">
            <v>-87597939.889999986</v>
          </cell>
          <cell r="AU23">
            <v>18998000</v>
          </cell>
          <cell r="AV23">
            <v>-10646766</v>
          </cell>
          <cell r="AW23">
            <v>1277234.549999997</v>
          </cell>
          <cell r="AX23">
            <v>-25119039.149999999</v>
          </cell>
          <cell r="AY23">
            <v>2261197.25</v>
          </cell>
          <cell r="AZ23">
            <v>768963.45000000019</v>
          </cell>
          <cell r="BA23">
            <v>-338699.20000000019</v>
          </cell>
          <cell r="BB23">
            <v>1473987</v>
          </cell>
          <cell r="BC23">
            <v>-1513445.6</v>
          </cell>
          <cell r="BD23">
            <v>702740</v>
          </cell>
          <cell r="BE23">
            <v>-3807215.6</v>
          </cell>
          <cell r="BF23">
            <v>-717642</v>
          </cell>
          <cell r="BG23">
            <v>-951764.00000000023</v>
          </cell>
          <cell r="BH23">
            <v>-763073</v>
          </cell>
          <cell r="BI23">
            <v>1150931.6600000001</v>
          </cell>
          <cell r="BJ23">
            <v>661436</v>
          </cell>
          <cell r="BK23">
            <v>-20024.04</v>
          </cell>
        </row>
        <row r="24">
          <cell r="D24">
            <v>82.211010000000002</v>
          </cell>
          <cell r="E24" t="str">
            <v xml:space="preserve">Container Deposit </v>
          </cell>
          <cell r="F24">
            <v>215601000</v>
          </cell>
          <cell r="G24" t="str">
            <v>Accrued expenses Gen</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D25">
            <v>82.211010999999999</v>
          </cell>
          <cell r="E25" t="str">
            <v>Container in Trade-ICL-BNL</v>
          </cell>
          <cell r="F25">
            <v>150700000</v>
          </cell>
          <cell r="G25" t="str">
            <v>Depreciable containers</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D26">
            <v>82.211011999999997</v>
          </cell>
          <cell r="E26" t="str">
            <v>Container on Loan-ICL-BNTL</v>
          </cell>
          <cell r="F26">
            <v>150700000</v>
          </cell>
          <cell r="G26" t="str">
            <v>Depreciable containers</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D27">
            <v>82.211012999999994</v>
          </cell>
          <cell r="E27" t="str">
            <v>BNL-Liquid</v>
          </cell>
          <cell r="F27">
            <v>230101000</v>
          </cell>
          <cell r="G27" t="str">
            <v>Cons Aff - Cur - A/P</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D28">
            <v>82.211014000000006</v>
          </cell>
          <cell r="E28" t="str">
            <v>BNTL-Liquid</v>
          </cell>
          <cell r="F28">
            <v>230101000</v>
          </cell>
          <cell r="G28" t="str">
            <v>Cons Aff - Cur - A/P</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D29">
            <v>82.211015000000003</v>
          </cell>
          <cell r="E29" t="str">
            <v>Container in Trade-BNTL</v>
          </cell>
          <cell r="F29">
            <v>150700000</v>
          </cell>
          <cell r="G29" t="str">
            <v>Depreciable containers</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D30">
            <v>82.211100000000002</v>
          </cell>
          <cell r="E30" t="str">
            <v>Accruals - general</v>
          </cell>
          <cell r="F30">
            <v>215602000</v>
          </cell>
          <cell r="G30" t="str">
            <v>Accr Exp-Gen</v>
          </cell>
          <cell r="H30">
            <v>0</v>
          </cell>
          <cell r="I30">
            <v>0</v>
          </cell>
          <cell r="J30">
            <v>0</v>
          </cell>
          <cell r="K30">
            <v>0</v>
          </cell>
          <cell r="L30">
            <v>0</v>
          </cell>
          <cell r="M30">
            <v>-6319299.7199999997</v>
          </cell>
          <cell r="N30">
            <v>-6372473.7199999997</v>
          </cell>
          <cell r="O30">
            <v>-31355326.960000001</v>
          </cell>
          <cell r="P30">
            <v>-58319193.719999999</v>
          </cell>
          <cell r="Q30">
            <v>-8920255.1199999992</v>
          </cell>
          <cell r="R30">
            <v>-82618791.560000002</v>
          </cell>
          <cell r="S30">
            <v>-99618771.829999998</v>
          </cell>
          <cell r="T30">
            <v>-27592216.809999999</v>
          </cell>
          <cell r="U30">
            <v>-27524603.690000001</v>
          </cell>
          <cell r="V30">
            <v>-21940494.93</v>
          </cell>
          <cell r="W30">
            <v>-23737647.239999998</v>
          </cell>
          <cell r="X30">
            <v>-14139634.43</v>
          </cell>
          <cell r="Y30">
            <v>-14037697.73</v>
          </cell>
          <cell r="Z30">
            <v>-21218949.539999999</v>
          </cell>
          <cell r="AA30">
            <v>-22284458.41</v>
          </cell>
          <cell r="AB30">
            <v>-21520497.34</v>
          </cell>
          <cell r="AC30">
            <v>-21445739.84</v>
          </cell>
          <cell r="AD30">
            <v>-22188502.620000001</v>
          </cell>
          <cell r="AE30">
            <v>-19847126.739999998</v>
          </cell>
          <cell r="AF30">
            <v>-19867447.239999998</v>
          </cell>
          <cell r="AG30">
            <v>-19846039.5</v>
          </cell>
          <cell r="AH30">
            <v>-19852666.5</v>
          </cell>
          <cell r="AI30">
            <v>-4853654.6500000004</v>
          </cell>
          <cell r="AJ30">
            <v>-4887922.9000000004</v>
          </cell>
          <cell r="AK30">
            <v>-4902688.9000000004</v>
          </cell>
          <cell r="AL30">
            <v>0</v>
          </cell>
          <cell r="AM30">
            <v>-6319299.7199999997</v>
          </cell>
          <cell r="AN30">
            <v>-53174</v>
          </cell>
          <cell r="AO30">
            <v>-24982853.240000002</v>
          </cell>
          <cell r="AP30">
            <v>-26963866.759999998</v>
          </cell>
          <cell r="AQ30">
            <v>49398938.600000001</v>
          </cell>
          <cell r="AR30">
            <v>-73698536.439999998</v>
          </cell>
          <cell r="AS30">
            <v>-16999980.269999996</v>
          </cell>
          <cell r="AT30">
            <v>72026555.019999996</v>
          </cell>
          <cell r="AU30">
            <v>67613.119999997318</v>
          </cell>
          <cell r="AV30">
            <v>5584108.7600000016</v>
          </cell>
          <cell r="AW30">
            <v>-1797152.3099999987</v>
          </cell>
          <cell r="AX30">
            <v>9598012.8099999987</v>
          </cell>
          <cell r="AY30">
            <v>-14037697.73</v>
          </cell>
          <cell r="AZ30">
            <v>-7181251.8099999987</v>
          </cell>
          <cell r="BA30">
            <v>-1065508.870000001</v>
          </cell>
          <cell r="BB30">
            <v>763961.0700000003</v>
          </cell>
          <cell r="BC30">
            <v>74757.5</v>
          </cell>
          <cell r="BD30">
            <v>-742762.78000000119</v>
          </cell>
          <cell r="BE30">
            <v>2341375.8800000027</v>
          </cell>
          <cell r="BF30">
            <v>-20320.5</v>
          </cell>
          <cell r="BG30">
            <v>21407.739999998361</v>
          </cell>
          <cell r="BH30">
            <v>-6627</v>
          </cell>
          <cell r="BI30">
            <v>14999011.85</v>
          </cell>
          <cell r="BJ30">
            <v>-34268.25</v>
          </cell>
          <cell r="BK30">
            <v>-4902688.9000000004</v>
          </cell>
        </row>
        <row r="31">
          <cell r="D31">
            <v>82.211200000000005</v>
          </cell>
          <cell r="E31" t="str">
            <v>GRIR Account</v>
          </cell>
          <cell r="F31">
            <v>205101000</v>
          </cell>
          <cell r="G31" t="str">
            <v>Accounts Payable Trade</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D32">
            <v>82.212100000000007</v>
          </cell>
          <cell r="E32" t="str">
            <v>Value Added Tax</v>
          </cell>
          <cell r="F32">
            <v>220307000</v>
          </cell>
          <cell r="G32" t="str">
            <v>VAT Output</v>
          </cell>
          <cell r="H32">
            <v>0</v>
          </cell>
          <cell r="I32">
            <v>0</v>
          </cell>
          <cell r="J32">
            <v>0</v>
          </cell>
          <cell r="K32">
            <v>0</v>
          </cell>
          <cell r="L32">
            <v>0</v>
          </cell>
          <cell r="M32">
            <v>-21427796.82</v>
          </cell>
          <cell r="N32">
            <v>-21516780.859999999</v>
          </cell>
          <cell r="O32">
            <v>-25581367.09</v>
          </cell>
          <cell r="P32">
            <v>-30046046.739999998</v>
          </cell>
          <cell r="Q32">
            <v>-31441755.579999998</v>
          </cell>
          <cell r="R32">
            <v>-43873095.810000002</v>
          </cell>
          <cell r="S32">
            <v>-46393695.109999999</v>
          </cell>
          <cell r="T32">
            <v>-48007885.890000001</v>
          </cell>
          <cell r="U32">
            <v>-46177679.310000002</v>
          </cell>
          <cell r="V32">
            <v>-46993568.939999998</v>
          </cell>
          <cell r="W32">
            <v>-46954542.969999999</v>
          </cell>
          <cell r="X32">
            <v>-47129696.990000002</v>
          </cell>
          <cell r="Y32">
            <v>-47390901.560000002</v>
          </cell>
          <cell r="Z32">
            <v>-49256027.670000002</v>
          </cell>
          <cell r="AA32">
            <v>-49166778.710000001</v>
          </cell>
          <cell r="AB32">
            <v>-49327157.590000004</v>
          </cell>
          <cell r="AC32">
            <v>-49624759.68</v>
          </cell>
          <cell r="AD32">
            <v>-49966843.780000001</v>
          </cell>
          <cell r="AE32">
            <v>-49659596.329999998</v>
          </cell>
          <cell r="AF32">
            <v>-49802168.649999999</v>
          </cell>
          <cell r="AG32">
            <v>-50119082.100000001</v>
          </cell>
          <cell r="AH32">
            <v>-50058526.100000001</v>
          </cell>
          <cell r="AI32">
            <v>-50324713.130000003</v>
          </cell>
          <cell r="AJ32">
            <v>-34170.21</v>
          </cell>
          <cell r="AK32">
            <v>-189564.85</v>
          </cell>
          <cell r="AL32">
            <v>0</v>
          </cell>
          <cell r="AM32">
            <v>-21427796.82</v>
          </cell>
          <cell r="AN32">
            <v>-88984.039999999106</v>
          </cell>
          <cell r="AO32">
            <v>-4064586.2300000004</v>
          </cell>
          <cell r="AP32">
            <v>-4464679.6499999985</v>
          </cell>
          <cell r="AQ32">
            <v>-1395708.8399999999</v>
          </cell>
          <cell r="AR32">
            <v>-12431340.230000004</v>
          </cell>
          <cell r="AS32">
            <v>-2520599.299999997</v>
          </cell>
          <cell r="AT32">
            <v>-1614190.7800000012</v>
          </cell>
          <cell r="AU32">
            <v>1830206.5799999982</v>
          </cell>
          <cell r="AV32">
            <v>-815889.62999999523</v>
          </cell>
          <cell r="AW32">
            <v>39025.969999998808</v>
          </cell>
          <cell r="AX32">
            <v>-175154.02000000328</v>
          </cell>
          <cell r="AY32">
            <v>-47390901.560000002</v>
          </cell>
          <cell r="AZ32">
            <v>-1865126.1099999994</v>
          </cell>
          <cell r="BA32">
            <v>89248.960000000894</v>
          </cell>
          <cell r="BB32">
            <v>-160378.88000000268</v>
          </cell>
          <cell r="BC32">
            <v>-297602.08999999613</v>
          </cell>
          <cell r="BD32">
            <v>-342084.10000000149</v>
          </cell>
          <cell r="BE32">
            <v>307247.45000000298</v>
          </cell>
          <cell r="BF32">
            <v>-142572.3200000003</v>
          </cell>
          <cell r="BG32">
            <v>-316913.45000000298</v>
          </cell>
          <cell r="BH32">
            <v>60556</v>
          </cell>
          <cell r="BI32">
            <v>-266187.03000000119</v>
          </cell>
          <cell r="BJ32">
            <v>50290542.920000002</v>
          </cell>
          <cell r="BK32">
            <v>-189564.85</v>
          </cell>
        </row>
        <row r="33">
          <cell r="D33">
            <v>82.233999999999995</v>
          </cell>
          <cell r="E33" t="str">
            <v>Taxation</v>
          </cell>
          <cell r="F33">
            <v>125301000</v>
          </cell>
          <cell r="G33" t="str">
            <v>Prepaid Income Taxes</v>
          </cell>
          <cell r="H33">
            <v>0</v>
          </cell>
          <cell r="I33">
            <v>0</v>
          </cell>
          <cell r="J33">
            <v>0</v>
          </cell>
          <cell r="K33">
            <v>0</v>
          </cell>
          <cell r="L33">
            <v>0</v>
          </cell>
          <cell r="M33">
            <v>581074.02</v>
          </cell>
          <cell r="N33">
            <v>581074.02</v>
          </cell>
          <cell r="O33">
            <v>581074.02</v>
          </cell>
          <cell r="P33">
            <v>581074.02</v>
          </cell>
          <cell r="Q33">
            <v>581074.02</v>
          </cell>
          <cell r="R33">
            <v>581074.02</v>
          </cell>
          <cell r="S33">
            <v>10581074.02</v>
          </cell>
          <cell r="T33">
            <v>10581074.02</v>
          </cell>
          <cell r="U33">
            <v>10581074.02</v>
          </cell>
          <cell r="V33">
            <v>10581074.02</v>
          </cell>
          <cell r="W33">
            <v>10581074.02</v>
          </cell>
          <cell r="X33">
            <v>976141.7</v>
          </cell>
          <cell r="Y33">
            <v>5538958.7000000002</v>
          </cell>
          <cell r="Z33">
            <v>5538958.7000000002</v>
          </cell>
          <cell r="AA33">
            <v>5538958.7000000002</v>
          </cell>
          <cell r="AB33">
            <v>5815484.7000000002</v>
          </cell>
          <cell r="AC33">
            <v>5815484.7000000002</v>
          </cell>
          <cell r="AD33">
            <v>5815484.7000000002</v>
          </cell>
          <cell r="AE33">
            <v>5538958.7000000002</v>
          </cell>
          <cell r="AF33">
            <v>5538958.7000000002</v>
          </cell>
          <cell r="AG33">
            <v>5538958.7000000002</v>
          </cell>
          <cell r="AH33">
            <v>-2350804.4300000002</v>
          </cell>
          <cell r="AI33">
            <v>-2350804.4300000002</v>
          </cell>
          <cell r="AJ33">
            <v>-2350804.4300000002</v>
          </cell>
          <cell r="AK33">
            <v>-2350804.4300000002</v>
          </cell>
          <cell r="AL33">
            <v>0</v>
          </cell>
          <cell r="AM33">
            <v>581074.02</v>
          </cell>
          <cell r="AN33">
            <v>0</v>
          </cell>
          <cell r="AO33">
            <v>0</v>
          </cell>
          <cell r="AP33">
            <v>0</v>
          </cell>
          <cell r="AQ33">
            <v>0</v>
          </cell>
          <cell r="AR33">
            <v>0</v>
          </cell>
          <cell r="AS33">
            <v>10000000</v>
          </cell>
          <cell r="AT33">
            <v>0</v>
          </cell>
          <cell r="AU33">
            <v>0</v>
          </cell>
          <cell r="AV33">
            <v>0</v>
          </cell>
          <cell r="AW33">
            <v>0</v>
          </cell>
          <cell r="AX33">
            <v>-9604932.3200000003</v>
          </cell>
          <cell r="AY33">
            <v>5538958.7000000002</v>
          </cell>
          <cell r="AZ33">
            <v>0</v>
          </cell>
          <cell r="BA33">
            <v>0</v>
          </cell>
          <cell r="BB33">
            <v>276526</v>
          </cell>
          <cell r="BC33">
            <v>0</v>
          </cell>
          <cell r="BD33">
            <v>0</v>
          </cell>
          <cell r="BE33">
            <v>-276526</v>
          </cell>
          <cell r="BF33">
            <v>0</v>
          </cell>
          <cell r="BG33">
            <v>0</v>
          </cell>
          <cell r="BH33">
            <v>-7889763.1300000008</v>
          </cell>
          <cell r="BI33">
            <v>0</v>
          </cell>
          <cell r="BJ33">
            <v>0</v>
          </cell>
          <cell r="BK33">
            <v>-2350804.4300000002</v>
          </cell>
        </row>
        <row r="34">
          <cell r="D34">
            <v>82.234001000000006</v>
          </cell>
          <cell r="E34" t="str">
            <v>Witholding Taxes</v>
          </cell>
          <cell r="F34">
            <v>220308000</v>
          </cell>
          <cell r="G34" t="str">
            <v>Accrued Taxes - General</v>
          </cell>
          <cell r="H34">
            <v>0</v>
          </cell>
          <cell r="I34">
            <v>0</v>
          </cell>
          <cell r="J34">
            <v>0</v>
          </cell>
          <cell r="K34">
            <v>0</v>
          </cell>
          <cell r="L34">
            <v>0</v>
          </cell>
          <cell r="M34">
            <v>-155196.18</v>
          </cell>
          <cell r="N34">
            <v>4003</v>
          </cell>
          <cell r="O34">
            <v>-77</v>
          </cell>
          <cell r="P34">
            <v>-77</v>
          </cell>
          <cell r="Q34">
            <v>-73909</v>
          </cell>
          <cell r="R34">
            <v>-102885</v>
          </cell>
          <cell r="S34">
            <v>-136872</v>
          </cell>
          <cell r="T34">
            <v>-35542</v>
          </cell>
          <cell r="U34">
            <v>-36937</v>
          </cell>
          <cell r="V34">
            <v>-127049</v>
          </cell>
          <cell r="W34">
            <v>-129656</v>
          </cell>
          <cell r="X34">
            <v>-164677</v>
          </cell>
          <cell r="Y34">
            <v>-161237</v>
          </cell>
          <cell r="Z34">
            <v>-161237</v>
          </cell>
          <cell r="AA34">
            <v>-169204</v>
          </cell>
          <cell r="AB34">
            <v>-169204</v>
          </cell>
          <cell r="AC34">
            <v>-203577</v>
          </cell>
          <cell r="AD34">
            <v>-28745</v>
          </cell>
          <cell r="AE34">
            <v>-37973</v>
          </cell>
          <cell r="AF34">
            <v>-2898.5</v>
          </cell>
          <cell r="AG34">
            <v>-7365.5</v>
          </cell>
          <cell r="AH34">
            <v>-11231.5</v>
          </cell>
          <cell r="AI34">
            <v>-14447.5</v>
          </cell>
          <cell r="AJ34">
            <v>-17663.5</v>
          </cell>
          <cell r="AK34">
            <v>-2260.5</v>
          </cell>
          <cell r="AL34">
            <v>0</v>
          </cell>
          <cell r="AM34">
            <v>-155196.18</v>
          </cell>
          <cell r="AN34">
            <v>159199.18</v>
          </cell>
          <cell r="AO34">
            <v>-4080</v>
          </cell>
          <cell r="AP34">
            <v>0</v>
          </cell>
          <cell r="AQ34">
            <v>-73832</v>
          </cell>
          <cell r="AR34">
            <v>-28976</v>
          </cell>
          <cell r="AS34">
            <v>-33987</v>
          </cell>
          <cell r="AT34">
            <v>101330</v>
          </cell>
          <cell r="AU34">
            <v>-1395</v>
          </cell>
          <cell r="AV34">
            <v>-90112</v>
          </cell>
          <cell r="AW34">
            <v>-2607</v>
          </cell>
          <cell r="AX34">
            <v>-35021</v>
          </cell>
          <cell r="AY34">
            <v>-161237</v>
          </cell>
          <cell r="AZ34">
            <v>0</v>
          </cell>
          <cell r="BA34">
            <v>-7967</v>
          </cell>
          <cell r="BB34">
            <v>0</v>
          </cell>
          <cell r="BC34">
            <v>-34373</v>
          </cell>
          <cell r="BD34">
            <v>174832</v>
          </cell>
          <cell r="BE34">
            <v>-9228</v>
          </cell>
          <cell r="BF34">
            <v>35074.5</v>
          </cell>
          <cell r="BG34">
            <v>-4467</v>
          </cell>
          <cell r="BH34">
            <v>-3866</v>
          </cell>
          <cell r="BI34">
            <v>-3216</v>
          </cell>
          <cell r="BJ34">
            <v>-3216</v>
          </cell>
          <cell r="BK34">
            <v>-2260.5</v>
          </cell>
        </row>
        <row r="35">
          <cell r="D35">
            <v>82.241</v>
          </cell>
          <cell r="E35" t="str">
            <v>Ordinary Issued Share Capita</v>
          </cell>
          <cell r="F35">
            <v>255101000</v>
          </cell>
          <cell r="G35" t="str">
            <v>Capital Stock</v>
          </cell>
          <cell r="H35">
            <v>0</v>
          </cell>
          <cell r="I35">
            <v>0</v>
          </cell>
          <cell r="J35">
            <v>0</v>
          </cell>
          <cell r="K35">
            <v>0</v>
          </cell>
          <cell r="L35">
            <v>0</v>
          </cell>
          <cell r="M35">
            <v>-750000</v>
          </cell>
          <cell r="N35">
            <v>-750000</v>
          </cell>
          <cell r="O35">
            <v>-750000</v>
          </cell>
          <cell r="P35">
            <v>-750000</v>
          </cell>
          <cell r="Q35">
            <v>-750000</v>
          </cell>
          <cell r="R35">
            <v>-750000</v>
          </cell>
          <cell r="S35">
            <v>-750000</v>
          </cell>
          <cell r="T35">
            <v>-750000</v>
          </cell>
          <cell r="U35">
            <v>-750000</v>
          </cell>
          <cell r="V35">
            <v>-750000</v>
          </cell>
          <cell r="W35">
            <v>-750000</v>
          </cell>
          <cell r="X35">
            <v>-750000</v>
          </cell>
          <cell r="Y35">
            <v>-750000</v>
          </cell>
          <cell r="Z35">
            <v>-750000</v>
          </cell>
          <cell r="AA35">
            <v>-750000</v>
          </cell>
          <cell r="AB35">
            <v>-750000</v>
          </cell>
          <cell r="AC35">
            <v>-750000</v>
          </cell>
          <cell r="AD35">
            <v>-750000</v>
          </cell>
          <cell r="AE35">
            <v>-750000</v>
          </cell>
          <cell r="AF35">
            <v>-750000</v>
          </cell>
          <cell r="AG35">
            <v>-750000</v>
          </cell>
          <cell r="AH35">
            <v>-750000</v>
          </cell>
          <cell r="AI35">
            <v>-750000</v>
          </cell>
          <cell r="AJ35">
            <v>-750000</v>
          </cell>
          <cell r="AK35">
            <v>-750000</v>
          </cell>
          <cell r="AL35">
            <v>0</v>
          </cell>
          <cell r="AM35">
            <v>-750000</v>
          </cell>
          <cell r="AN35">
            <v>0</v>
          </cell>
          <cell r="AO35">
            <v>0</v>
          </cell>
          <cell r="AP35">
            <v>0</v>
          </cell>
          <cell r="AQ35">
            <v>0</v>
          </cell>
          <cell r="AR35">
            <v>0</v>
          </cell>
          <cell r="AS35">
            <v>0</v>
          </cell>
          <cell r="AT35">
            <v>0</v>
          </cell>
          <cell r="AU35">
            <v>0</v>
          </cell>
          <cell r="AV35">
            <v>0</v>
          </cell>
          <cell r="AW35">
            <v>0</v>
          </cell>
          <cell r="AX35">
            <v>0</v>
          </cell>
          <cell r="AY35">
            <v>-750000</v>
          </cell>
          <cell r="AZ35">
            <v>0</v>
          </cell>
          <cell r="BA35">
            <v>0</v>
          </cell>
          <cell r="BB35">
            <v>0</v>
          </cell>
          <cell r="BC35">
            <v>0</v>
          </cell>
          <cell r="BD35">
            <v>0</v>
          </cell>
          <cell r="BE35">
            <v>0</v>
          </cell>
          <cell r="BF35">
            <v>0</v>
          </cell>
          <cell r="BG35">
            <v>0</v>
          </cell>
          <cell r="BH35">
            <v>0</v>
          </cell>
          <cell r="BI35">
            <v>0</v>
          </cell>
          <cell r="BJ35">
            <v>0</v>
          </cell>
          <cell r="BK35">
            <v>-750000</v>
          </cell>
        </row>
        <row r="36">
          <cell r="D36">
            <v>82.242999999999995</v>
          </cell>
          <cell r="E36" t="str">
            <v>Retained Income - prior year</v>
          </cell>
          <cell r="F36">
            <v>255301000</v>
          </cell>
          <cell r="G36" t="str">
            <v>Sub Reinv Earn BofY</v>
          </cell>
          <cell r="H36">
            <v>0</v>
          </cell>
          <cell r="I36">
            <v>0</v>
          </cell>
          <cell r="J36">
            <v>0</v>
          </cell>
          <cell r="K36">
            <v>0</v>
          </cell>
          <cell r="L36">
            <v>0</v>
          </cell>
          <cell r="M36">
            <v>4478511.6900000004</v>
          </cell>
          <cell r="N36">
            <v>4478511.6900000004</v>
          </cell>
          <cell r="O36">
            <v>4478511.6900000004</v>
          </cell>
          <cell r="P36">
            <v>4478511.6900000004</v>
          </cell>
          <cell r="Q36">
            <v>4478511.6900000004</v>
          </cell>
          <cell r="R36">
            <v>4478511.6900000004</v>
          </cell>
          <cell r="S36">
            <v>4478511.6900000004</v>
          </cell>
          <cell r="T36">
            <v>4478511.6900000004</v>
          </cell>
          <cell r="U36">
            <v>4478511.6900000004</v>
          </cell>
          <cell r="V36">
            <v>4478511.6900000004</v>
          </cell>
          <cell r="W36">
            <v>4478511.6900000004</v>
          </cell>
          <cell r="X36">
            <v>4478511.6900000004</v>
          </cell>
          <cell r="Y36">
            <v>4478511.6900000004</v>
          </cell>
          <cell r="Z36">
            <v>4478511.6900000004</v>
          </cell>
          <cell r="AA36">
            <v>4478511.6900000004</v>
          </cell>
          <cell r="AB36">
            <v>4478511.6900000004</v>
          </cell>
          <cell r="AC36">
            <v>4478511.6900000004</v>
          </cell>
          <cell r="AD36">
            <v>4478511.6900000004</v>
          </cell>
          <cell r="AE36">
            <v>4478511.6900000004</v>
          </cell>
          <cell r="AF36">
            <v>4478511.6900000004</v>
          </cell>
          <cell r="AG36">
            <v>4478511.6900000004</v>
          </cell>
          <cell r="AH36">
            <v>4478511.6900000004</v>
          </cell>
          <cell r="AI36">
            <v>4478511.6900000004</v>
          </cell>
          <cell r="AJ36">
            <v>4478511.6900000004</v>
          </cell>
          <cell r="AK36">
            <v>4478511.6900000004</v>
          </cell>
          <cell r="AL36">
            <v>0</v>
          </cell>
          <cell r="AM36">
            <v>4478511.6900000004</v>
          </cell>
          <cell r="AN36">
            <v>0</v>
          </cell>
          <cell r="AO36">
            <v>0</v>
          </cell>
          <cell r="AP36">
            <v>0</v>
          </cell>
          <cell r="AQ36">
            <v>0</v>
          </cell>
          <cell r="AR36">
            <v>0</v>
          </cell>
          <cell r="AS36">
            <v>0</v>
          </cell>
          <cell r="AT36">
            <v>0</v>
          </cell>
          <cell r="AU36">
            <v>0</v>
          </cell>
          <cell r="AV36">
            <v>0</v>
          </cell>
          <cell r="AW36">
            <v>0</v>
          </cell>
          <cell r="AX36">
            <v>0</v>
          </cell>
          <cell r="AY36">
            <v>4478511.6900000004</v>
          </cell>
          <cell r="AZ36">
            <v>0</v>
          </cell>
          <cell r="BA36">
            <v>0</v>
          </cell>
          <cell r="BB36">
            <v>0</v>
          </cell>
          <cell r="BC36">
            <v>0</v>
          </cell>
          <cell r="BD36">
            <v>0</v>
          </cell>
          <cell r="BE36">
            <v>0</v>
          </cell>
          <cell r="BF36">
            <v>0</v>
          </cell>
          <cell r="BG36">
            <v>0</v>
          </cell>
          <cell r="BH36">
            <v>0</v>
          </cell>
          <cell r="BI36">
            <v>0</v>
          </cell>
          <cell r="BJ36">
            <v>0</v>
          </cell>
          <cell r="BK36">
            <v>4478511.6900000004</v>
          </cell>
        </row>
        <row r="37">
          <cell r="D37">
            <v>82.296001000000004</v>
          </cell>
          <cell r="E37" t="str">
            <v>Retained Earnings - CY</v>
          </cell>
          <cell r="F37">
            <v>255301000</v>
          </cell>
          <cell r="G37" t="str">
            <v>Sub Reinv Earn BofY</v>
          </cell>
          <cell r="H37">
            <v>0</v>
          </cell>
          <cell r="I37">
            <v>0</v>
          </cell>
          <cell r="J37">
            <v>0</v>
          </cell>
          <cell r="K37">
            <v>0</v>
          </cell>
          <cell r="L37">
            <v>0</v>
          </cell>
          <cell r="M37">
            <v>-22741847.960000001</v>
          </cell>
          <cell r="N37">
            <v>-22741847.960000001</v>
          </cell>
          <cell r="O37">
            <v>-22741847.960000001</v>
          </cell>
          <cell r="P37">
            <v>-22741847.960000001</v>
          </cell>
          <cell r="Q37">
            <v>-22741847.960000001</v>
          </cell>
          <cell r="R37">
            <v>-22741847.960000001</v>
          </cell>
          <cell r="S37">
            <v>-22741847.960000001</v>
          </cell>
          <cell r="T37">
            <v>-22741847.960000001</v>
          </cell>
          <cell r="U37">
            <v>-22741847.960000001</v>
          </cell>
          <cell r="V37">
            <v>-22741847.960000001</v>
          </cell>
          <cell r="W37">
            <v>-22741847.960000001</v>
          </cell>
          <cell r="X37">
            <v>-22741847.960000001</v>
          </cell>
          <cell r="Y37">
            <v>-50032387.990000002</v>
          </cell>
          <cell r="Z37">
            <v>-50032387.990000002</v>
          </cell>
          <cell r="AA37">
            <v>-50032387.990000002</v>
          </cell>
          <cell r="AB37">
            <v>-50032387.990000002</v>
          </cell>
          <cell r="AC37">
            <v>-50032387.990000002</v>
          </cell>
          <cell r="AD37">
            <v>-50032387.990000002</v>
          </cell>
          <cell r="AE37">
            <v>-50032387.990000002</v>
          </cell>
          <cell r="AF37">
            <v>-50032387.990000002</v>
          </cell>
          <cell r="AG37">
            <v>-50032387.990000002</v>
          </cell>
          <cell r="AH37">
            <v>-50032387.990000002</v>
          </cell>
          <cell r="AI37">
            <v>-50032387.990000002</v>
          </cell>
          <cell r="AJ37">
            <v>-50032387.990000002</v>
          </cell>
          <cell r="AK37">
            <v>-35623568.579999998</v>
          </cell>
          <cell r="AL37">
            <v>0</v>
          </cell>
          <cell r="AM37">
            <v>-22741847.960000001</v>
          </cell>
          <cell r="AN37">
            <v>0</v>
          </cell>
          <cell r="AO37">
            <v>0</v>
          </cell>
          <cell r="AP37">
            <v>0</v>
          </cell>
          <cell r="AQ37">
            <v>0</v>
          </cell>
          <cell r="AR37">
            <v>0</v>
          </cell>
          <cell r="AS37">
            <v>0</v>
          </cell>
          <cell r="AT37">
            <v>0</v>
          </cell>
          <cell r="AU37">
            <v>0</v>
          </cell>
          <cell r="AV37">
            <v>0</v>
          </cell>
          <cell r="AW37">
            <v>0</v>
          </cell>
          <cell r="AX37">
            <v>0</v>
          </cell>
          <cell r="AY37">
            <v>-50032387.990000002</v>
          </cell>
          <cell r="AZ37">
            <v>0</v>
          </cell>
          <cell r="BA37">
            <v>0</v>
          </cell>
          <cell r="BB37">
            <v>0</v>
          </cell>
          <cell r="BC37">
            <v>0</v>
          </cell>
          <cell r="BD37">
            <v>0</v>
          </cell>
          <cell r="BE37">
            <v>0</v>
          </cell>
          <cell r="BF37">
            <v>0</v>
          </cell>
          <cell r="BG37">
            <v>0</v>
          </cell>
          <cell r="BH37">
            <v>0</v>
          </cell>
          <cell r="BI37">
            <v>0</v>
          </cell>
          <cell r="BJ37">
            <v>0</v>
          </cell>
          <cell r="BK37">
            <v>-35623568.579999998</v>
          </cell>
        </row>
        <row r="38">
          <cell r="D38" t="str">
            <v>82.212001.DME</v>
          </cell>
          <cell r="E38" t="str">
            <v>Provision fro DME</v>
          </cell>
          <cell r="F38">
            <v>215201000</v>
          </cell>
          <cell r="G38" t="str">
            <v>Accrued Advertising</v>
          </cell>
          <cell r="H38">
            <v>0</v>
          </cell>
          <cell r="I38">
            <v>0</v>
          </cell>
          <cell r="J38">
            <v>0</v>
          </cell>
          <cell r="K38">
            <v>0</v>
          </cell>
          <cell r="L38">
            <v>0</v>
          </cell>
          <cell r="M38">
            <v>-483032.75</v>
          </cell>
          <cell r="N38">
            <v>-483032.75</v>
          </cell>
          <cell r="O38">
            <v>-483032.75</v>
          </cell>
          <cell r="P38">
            <v>-483032.75</v>
          </cell>
          <cell r="Q38">
            <v>-483032.75</v>
          </cell>
          <cell r="R38">
            <v>-483032.75</v>
          </cell>
          <cell r="S38">
            <v>-483032.75</v>
          </cell>
          <cell r="T38">
            <v>-483032.75</v>
          </cell>
          <cell r="U38">
            <v>-483032.75</v>
          </cell>
          <cell r="V38">
            <v>-483032.75</v>
          </cell>
          <cell r="W38">
            <v>-483032.75</v>
          </cell>
          <cell r="X38">
            <v>-483032.75</v>
          </cell>
          <cell r="Y38">
            <v>-483032.75</v>
          </cell>
          <cell r="Z38">
            <v>-483032.75</v>
          </cell>
          <cell r="AA38">
            <v>-483032.75</v>
          </cell>
          <cell r="AB38">
            <v>-483032.75</v>
          </cell>
          <cell r="AC38">
            <v>-483032.75</v>
          </cell>
          <cell r="AD38">
            <v>-483032.75</v>
          </cell>
          <cell r="AE38">
            <v>-483032.75</v>
          </cell>
          <cell r="AF38">
            <v>-483032.75</v>
          </cell>
          <cell r="AG38">
            <v>-483032.75</v>
          </cell>
          <cell r="AH38">
            <v>-483032.75</v>
          </cell>
          <cell r="AI38">
            <v>-483032.75</v>
          </cell>
          <cell r="AJ38">
            <v>-483032.75</v>
          </cell>
          <cell r="AK38">
            <v>-483032.75</v>
          </cell>
          <cell r="AL38">
            <v>0</v>
          </cell>
          <cell r="AM38">
            <v>-483032.75</v>
          </cell>
          <cell r="AN38">
            <v>0</v>
          </cell>
          <cell r="AO38">
            <v>0</v>
          </cell>
          <cell r="AP38">
            <v>0</v>
          </cell>
          <cell r="AQ38">
            <v>0</v>
          </cell>
          <cell r="AR38">
            <v>0</v>
          </cell>
          <cell r="AS38">
            <v>0</v>
          </cell>
          <cell r="AT38">
            <v>0</v>
          </cell>
          <cell r="AU38">
            <v>0</v>
          </cell>
          <cell r="AV38">
            <v>0</v>
          </cell>
          <cell r="AW38">
            <v>0</v>
          </cell>
          <cell r="AX38">
            <v>0</v>
          </cell>
          <cell r="AY38">
            <v>-483032.75</v>
          </cell>
          <cell r="AZ38">
            <v>0</v>
          </cell>
          <cell r="BA38">
            <v>0</v>
          </cell>
          <cell r="BB38">
            <v>0</v>
          </cell>
          <cell r="BC38">
            <v>0</v>
          </cell>
          <cell r="BD38">
            <v>0</v>
          </cell>
          <cell r="BE38">
            <v>0</v>
          </cell>
          <cell r="BF38">
            <v>0</v>
          </cell>
          <cell r="BG38">
            <v>0</v>
          </cell>
          <cell r="BH38">
            <v>0</v>
          </cell>
          <cell r="BI38">
            <v>0</v>
          </cell>
          <cell r="BJ38">
            <v>0</v>
          </cell>
          <cell r="BK38">
            <v>-483032.75</v>
          </cell>
        </row>
        <row r="39">
          <cell r="D39">
            <v>82.133000999999993</v>
          </cell>
          <cell r="E39" t="str">
            <v>Finished product Stock</v>
          </cell>
          <cell r="F39">
            <v>120301000</v>
          </cell>
          <cell r="G39" t="str">
            <v>Finished prod</v>
          </cell>
          <cell r="H39">
            <v>0</v>
          </cell>
          <cell r="I39">
            <v>0</v>
          </cell>
          <cell r="J39">
            <v>0</v>
          </cell>
          <cell r="K39">
            <v>0</v>
          </cell>
          <cell r="L39">
            <v>0</v>
          </cell>
          <cell r="M39">
            <v>686378.96</v>
          </cell>
          <cell r="N39">
            <v>88666.96</v>
          </cell>
          <cell r="O39">
            <v>388342.72</v>
          </cell>
          <cell r="P39">
            <v>388342.72</v>
          </cell>
          <cell r="Q39">
            <v>1254732.3999999999</v>
          </cell>
          <cell r="R39">
            <v>469197.33</v>
          </cell>
          <cell r="S39">
            <v>2574354.4300000002</v>
          </cell>
          <cell r="T39">
            <v>2387363.56</v>
          </cell>
          <cell r="U39">
            <v>1673337.91</v>
          </cell>
          <cell r="V39">
            <v>1673337.91</v>
          </cell>
          <cell r="W39">
            <v>1673337.91</v>
          </cell>
          <cell r="X39">
            <v>13818046.26</v>
          </cell>
          <cell r="Y39">
            <v>16128915.82</v>
          </cell>
          <cell r="Z39">
            <v>4391527.9000000004</v>
          </cell>
          <cell r="AA39">
            <v>3836190.74</v>
          </cell>
          <cell r="AB39">
            <v>2622539.87</v>
          </cell>
          <cell r="AC39">
            <v>1725741.32</v>
          </cell>
          <cell r="AD39">
            <v>1034451.41</v>
          </cell>
          <cell r="AE39">
            <v>354219.39</v>
          </cell>
          <cell r="AF39">
            <v>754369.83</v>
          </cell>
          <cell r="AG39">
            <v>64217.49</v>
          </cell>
          <cell r="AH39">
            <v>947235.49</v>
          </cell>
          <cell r="AI39">
            <v>531660.68000000005</v>
          </cell>
          <cell r="AJ39">
            <v>1484117.79</v>
          </cell>
          <cell r="AK39">
            <v>384720.84</v>
          </cell>
          <cell r="AL39">
            <v>0</v>
          </cell>
          <cell r="AM39">
            <v>686378.96</v>
          </cell>
          <cell r="AN39">
            <v>-597712</v>
          </cell>
          <cell r="AO39">
            <v>299675.75999999995</v>
          </cell>
          <cell r="AP39">
            <v>0</v>
          </cell>
          <cell r="AQ39">
            <v>866389.67999999993</v>
          </cell>
          <cell r="AR39">
            <v>-785535.06999999983</v>
          </cell>
          <cell r="AS39">
            <v>2105157.1</v>
          </cell>
          <cell r="AT39">
            <v>-186990.87000000011</v>
          </cell>
          <cell r="AU39">
            <v>-714025.65000000014</v>
          </cell>
          <cell r="AV39">
            <v>0</v>
          </cell>
          <cell r="AW39">
            <v>0</v>
          </cell>
          <cell r="AX39">
            <v>12144708.35</v>
          </cell>
          <cell r="AY39">
            <v>16128915.82</v>
          </cell>
          <cell r="AZ39">
            <v>-11737387.92</v>
          </cell>
          <cell r="BA39">
            <v>-555337.16000000015</v>
          </cell>
          <cell r="BB39">
            <v>-1213650.8700000001</v>
          </cell>
          <cell r="BC39">
            <v>-896798.55</v>
          </cell>
          <cell r="BD39">
            <v>-691289.91</v>
          </cell>
          <cell r="BE39">
            <v>-680232.02</v>
          </cell>
          <cell r="BF39">
            <v>400150.43999999994</v>
          </cell>
          <cell r="BG39">
            <v>-690152.34</v>
          </cell>
          <cell r="BH39">
            <v>883018</v>
          </cell>
          <cell r="BI39">
            <v>-415574.80999999994</v>
          </cell>
          <cell r="BJ39">
            <v>952457.11</v>
          </cell>
          <cell r="BK39">
            <v>384720.84</v>
          </cell>
        </row>
        <row r="40">
          <cell r="D40">
            <v>82.161400999999998</v>
          </cell>
          <cell r="E40" t="str">
            <v>Vat Receivable</v>
          </cell>
          <cell r="F40">
            <v>130301000</v>
          </cell>
          <cell r="G40" t="str">
            <v>VAT Rec</v>
          </cell>
          <cell r="H40">
            <v>0</v>
          </cell>
          <cell r="I40">
            <v>0</v>
          </cell>
          <cell r="J40">
            <v>0</v>
          </cell>
          <cell r="K40">
            <v>0</v>
          </cell>
          <cell r="L40">
            <v>0</v>
          </cell>
          <cell r="M40">
            <v>22857061.940000001</v>
          </cell>
          <cell r="N40">
            <v>22859661.940000001</v>
          </cell>
          <cell r="O40">
            <v>23027814.550000001</v>
          </cell>
          <cell r="P40">
            <v>23028155.239999998</v>
          </cell>
          <cell r="Q40">
            <v>32011655.989999998</v>
          </cell>
          <cell r="R40">
            <v>32485373.890000001</v>
          </cell>
          <cell r="S40">
            <v>32846624.32</v>
          </cell>
          <cell r="T40">
            <v>44450378.32</v>
          </cell>
          <cell r="U40">
            <v>44466952.93</v>
          </cell>
          <cell r="V40">
            <v>44466952.93</v>
          </cell>
          <cell r="W40">
            <v>44489544.280000001</v>
          </cell>
          <cell r="X40">
            <v>48476371.280000001</v>
          </cell>
          <cell r="Y40">
            <v>48984664.229999997</v>
          </cell>
          <cell r="Z40">
            <v>48984664.229999997</v>
          </cell>
          <cell r="AA40">
            <v>49178048.229999997</v>
          </cell>
          <cell r="AB40">
            <v>49178048.229999997</v>
          </cell>
          <cell r="AC40">
            <v>49503005.229999997</v>
          </cell>
          <cell r="AD40">
            <v>49503005.229999997</v>
          </cell>
          <cell r="AE40">
            <v>49835094.640000001</v>
          </cell>
          <cell r="AF40">
            <v>50009214.350000001</v>
          </cell>
          <cell r="AG40">
            <v>50192609.240000002</v>
          </cell>
          <cell r="AH40">
            <v>50383097.240000002</v>
          </cell>
          <cell r="AI40">
            <v>50573996.210000001</v>
          </cell>
          <cell r="AJ40">
            <v>379190.97</v>
          </cell>
          <cell r="AK40">
            <v>379190.97</v>
          </cell>
          <cell r="AL40">
            <v>0</v>
          </cell>
          <cell r="AM40">
            <v>22857061.940000001</v>
          </cell>
          <cell r="AN40">
            <v>2600</v>
          </cell>
          <cell r="AO40">
            <v>168152.6099999994</v>
          </cell>
          <cell r="AP40">
            <v>340.68999999761581</v>
          </cell>
          <cell r="AQ40">
            <v>8983500.75</v>
          </cell>
          <cell r="AR40">
            <v>473717.90000000224</v>
          </cell>
          <cell r="AS40">
            <v>361250.4299999997</v>
          </cell>
          <cell r="AT40">
            <v>11603754</v>
          </cell>
          <cell r="AU40">
            <v>16574.609999999404</v>
          </cell>
          <cell r="AV40">
            <v>0</v>
          </cell>
          <cell r="AW40">
            <v>22591.35000000149</v>
          </cell>
          <cell r="AX40">
            <v>3986827</v>
          </cell>
          <cell r="AY40">
            <v>48984664.229999997</v>
          </cell>
          <cell r="AZ40">
            <v>0</v>
          </cell>
          <cell r="BA40">
            <v>193384</v>
          </cell>
          <cell r="BB40">
            <v>0</v>
          </cell>
          <cell r="BC40">
            <v>324957</v>
          </cell>
          <cell r="BD40">
            <v>0</v>
          </cell>
          <cell r="BE40">
            <v>332089.41000000387</v>
          </cell>
          <cell r="BF40">
            <v>174119.71000000089</v>
          </cell>
          <cell r="BG40">
            <v>183394.8900000006</v>
          </cell>
          <cell r="BH40">
            <v>190488</v>
          </cell>
          <cell r="BI40">
            <v>190898.96999999881</v>
          </cell>
          <cell r="BJ40">
            <v>-50194805.240000002</v>
          </cell>
          <cell r="BK40">
            <v>379190.97</v>
          </cell>
        </row>
        <row r="41">
          <cell r="D41">
            <v>8211900.2999999998</v>
          </cell>
          <cell r="E41" t="str">
            <v>Revenue: Customers</v>
          </cell>
          <cell r="F41">
            <v>305101000</v>
          </cell>
          <cell r="G41" t="str">
            <v>Sales - Prod</v>
          </cell>
          <cell r="H41">
            <v>0</v>
          </cell>
          <cell r="I41">
            <v>0</v>
          </cell>
          <cell r="J41">
            <v>0</v>
          </cell>
          <cell r="K41">
            <v>0</v>
          </cell>
          <cell r="L41">
            <v>0</v>
          </cell>
          <cell r="M41">
            <v>-998393.26</v>
          </cell>
          <cell r="N41">
            <v>-1682885.86</v>
          </cell>
          <cell r="O41">
            <v>-32948933.18</v>
          </cell>
          <cell r="P41">
            <v>-67292622.75</v>
          </cell>
          <cell r="Q41">
            <v>-91564329.180000007</v>
          </cell>
          <cell r="R41">
            <v>-187190015.97</v>
          </cell>
          <cell r="S41">
            <v>-211688956.72</v>
          </cell>
          <cell r="T41">
            <v>-225583431.74000001</v>
          </cell>
          <cell r="U41">
            <v>-229303757.56</v>
          </cell>
          <cell r="V41">
            <v>-235579831.40000001</v>
          </cell>
          <cell r="W41">
            <v>-237299270.05000001</v>
          </cell>
          <cell r="X41">
            <v>-239482281.69999999</v>
          </cell>
          <cell r="Y41">
            <v>-2009265.76</v>
          </cell>
          <cell r="Z41">
            <v>-16356388.07</v>
          </cell>
          <cell r="AA41">
            <v>-18791395.960000001</v>
          </cell>
          <cell r="AB41">
            <v>-20025079.66</v>
          </cell>
          <cell r="AC41">
            <v>-22314326.530000001</v>
          </cell>
          <cell r="AD41">
            <v>-24166226.59</v>
          </cell>
          <cell r="AE41">
            <v>-25648938.460000001</v>
          </cell>
          <cell r="AF41">
            <v>-26942290.960000001</v>
          </cell>
          <cell r="AG41">
            <v>-29689594.359999999</v>
          </cell>
          <cell r="AH41">
            <v>-30402348.16</v>
          </cell>
          <cell r="AI41">
            <v>-33077101.890000001</v>
          </cell>
          <cell r="AJ41">
            <v>-33758433.582000002</v>
          </cell>
          <cell r="AK41">
            <v>-1412012.55</v>
          </cell>
          <cell r="AL41">
            <v>0</v>
          </cell>
          <cell r="AM41">
            <v>-998393.26</v>
          </cell>
          <cell r="AN41">
            <v>-684492.60000000009</v>
          </cell>
          <cell r="AO41">
            <v>-31266047.32</v>
          </cell>
          <cell r="AP41">
            <v>-34343689.57</v>
          </cell>
          <cell r="AQ41">
            <v>-24271706.430000007</v>
          </cell>
          <cell r="AR41">
            <v>-95625686.789999992</v>
          </cell>
          <cell r="AS41">
            <v>-24498940.75</v>
          </cell>
          <cell r="AT41">
            <v>-13894475.020000011</v>
          </cell>
          <cell r="AU41">
            <v>-3720325.8199999928</v>
          </cell>
          <cell r="AV41">
            <v>-6276073.8400000036</v>
          </cell>
          <cell r="AW41">
            <v>-1719438.650000006</v>
          </cell>
          <cell r="AX41">
            <v>-2183011.6499999762</v>
          </cell>
          <cell r="AY41">
            <v>-2009265.76</v>
          </cell>
          <cell r="AZ41">
            <v>-14347122.310000001</v>
          </cell>
          <cell r="BA41">
            <v>-2435007.8900000006</v>
          </cell>
          <cell r="BB41">
            <v>-1233683.6999999993</v>
          </cell>
          <cell r="BC41">
            <v>-2289246.870000001</v>
          </cell>
          <cell r="BD41">
            <v>-1851900.0599999987</v>
          </cell>
          <cell r="BE41">
            <v>-1482711.870000001</v>
          </cell>
          <cell r="BF41">
            <v>-1293352.5</v>
          </cell>
          <cell r="BG41">
            <v>-2747303.3999999985</v>
          </cell>
          <cell r="BH41">
            <v>-712753.80000000075</v>
          </cell>
          <cell r="BI41">
            <v>-2674753.7300000004</v>
          </cell>
          <cell r="BJ41">
            <v>-681331.69200000167</v>
          </cell>
          <cell r="BK41">
            <v>-1412012.55</v>
          </cell>
        </row>
        <row r="42">
          <cell r="D42" t="str">
            <v>8211900.411401.LIQD</v>
          </cell>
          <cell r="E42" t="str">
            <v>VAT - Product</v>
          </cell>
          <cell r="F42">
            <v>405601000</v>
          </cell>
          <cell r="G42" t="str">
            <v>Sales prod sales tax</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307715.03099999996</v>
          </cell>
          <cell r="AJ42">
            <v>386098.32299999997</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307715.03099999996</v>
          </cell>
          <cell r="BJ42">
            <v>78383.292000000016</v>
          </cell>
          <cell r="BK42">
            <v>0</v>
          </cell>
        </row>
        <row r="43">
          <cell r="D43">
            <v>8211900.3120999997</v>
          </cell>
          <cell r="E43" t="str">
            <v>Discounts</v>
          </cell>
          <cell r="F43">
            <v>405801000</v>
          </cell>
          <cell r="G43" t="str">
            <v>Sales prod vol rebat</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D44">
            <v>8211900.4000000004</v>
          </cell>
          <cell r="E44" t="str">
            <v>Cost of Goods at STD</v>
          </cell>
          <cell r="F44">
            <v>505101000</v>
          </cell>
          <cell r="G44" t="str">
            <v>Cost of Goods Sold-Products</v>
          </cell>
          <cell r="H44">
            <v>0</v>
          </cell>
          <cell r="I44">
            <v>0</v>
          </cell>
          <cell r="J44">
            <v>0</v>
          </cell>
          <cell r="K44">
            <v>0</v>
          </cell>
          <cell r="L44">
            <v>0</v>
          </cell>
          <cell r="M44">
            <v>842186.98</v>
          </cell>
          <cell r="N44">
            <v>1439898.98</v>
          </cell>
          <cell r="O44">
            <v>26269445.02</v>
          </cell>
          <cell r="P44">
            <v>51349092.780000001</v>
          </cell>
          <cell r="Q44">
            <v>69372503.670000002</v>
          </cell>
          <cell r="R44">
            <v>140756094.36000001</v>
          </cell>
          <cell r="S44">
            <v>159009124.56</v>
          </cell>
          <cell r="T44">
            <v>169902013.75999999</v>
          </cell>
          <cell r="U44">
            <v>172866316.43000001</v>
          </cell>
          <cell r="V44">
            <v>177985549.66999999</v>
          </cell>
          <cell r="W44">
            <v>179452292.02000001</v>
          </cell>
          <cell r="X44">
            <v>181899985.69999999</v>
          </cell>
          <cell r="Y44">
            <v>1652359.66</v>
          </cell>
          <cell r="Z44">
            <v>13389747.58</v>
          </cell>
          <cell r="AA44">
            <v>15333249.92</v>
          </cell>
          <cell r="AB44">
            <v>16265552.52</v>
          </cell>
          <cell r="AC44">
            <v>18038213.899999999</v>
          </cell>
          <cell r="AD44">
            <v>19446019.18</v>
          </cell>
          <cell r="AE44">
            <v>20626360.859999999</v>
          </cell>
          <cell r="AF44">
            <v>21640858.420000002</v>
          </cell>
          <cell r="AG44">
            <v>23739617.710000001</v>
          </cell>
          <cell r="AH44">
            <v>24297691.710000001</v>
          </cell>
          <cell r="AI44">
            <v>26173278.170000002</v>
          </cell>
          <cell r="AJ44">
            <v>26644048.300000001</v>
          </cell>
          <cell r="AK44">
            <v>1099396.95</v>
          </cell>
          <cell r="AL44">
            <v>0</v>
          </cell>
          <cell r="AM44">
            <v>842186.98</v>
          </cell>
          <cell r="AN44">
            <v>597712</v>
          </cell>
          <cell r="AO44">
            <v>24829546.039999999</v>
          </cell>
          <cell r="AP44">
            <v>25079647.760000002</v>
          </cell>
          <cell r="AQ44">
            <v>18023410.890000001</v>
          </cell>
          <cell r="AR44">
            <v>71383590.690000013</v>
          </cell>
          <cell r="AS44">
            <v>18253030.199999988</v>
          </cell>
          <cell r="AT44">
            <v>10892889.199999988</v>
          </cell>
          <cell r="AU44">
            <v>2964302.6700000167</v>
          </cell>
          <cell r="AV44">
            <v>5119233.2399999797</v>
          </cell>
          <cell r="AW44">
            <v>1466742.3500000238</v>
          </cell>
          <cell r="AX44">
            <v>2447693.6799999774</v>
          </cell>
          <cell r="AY44">
            <v>1652359.66</v>
          </cell>
          <cell r="AZ44">
            <v>11737387.92</v>
          </cell>
          <cell r="BA44">
            <v>1943502.3399999999</v>
          </cell>
          <cell r="BB44">
            <v>932302.59999999963</v>
          </cell>
          <cell r="BC44">
            <v>1772661.379999999</v>
          </cell>
          <cell r="BD44">
            <v>1407805.2800000012</v>
          </cell>
          <cell r="BE44">
            <v>1180341.6799999997</v>
          </cell>
          <cell r="BF44">
            <v>1014497.5600000024</v>
          </cell>
          <cell r="BG44">
            <v>2098759.2899999991</v>
          </cell>
          <cell r="BH44">
            <v>558074</v>
          </cell>
          <cell r="BI44">
            <v>1875586.4600000009</v>
          </cell>
          <cell r="BJ44">
            <v>470770.12999999896</v>
          </cell>
          <cell r="BK44">
            <v>1099396.95</v>
          </cell>
        </row>
        <row r="45">
          <cell r="D45">
            <v>8211900.4400599999</v>
          </cell>
          <cell r="E45" t="str">
            <v>Revaluation O/S Mfg</v>
          </cell>
          <cell r="F45">
            <v>605105000</v>
          </cell>
          <cell r="G45" t="str">
            <v>Variancess-Std Cost R</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D46">
            <v>8211900.4500500001</v>
          </cell>
          <cell r="E46" t="str">
            <v>Breakages: O/S Mfg Goods</v>
          </cell>
          <cell r="F46">
            <v>880201000</v>
          </cell>
          <cell r="G46" t="str">
            <v>Inventory Losses</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1515004.04</v>
          </cell>
          <cell r="Y46">
            <v>0</v>
          </cell>
          <cell r="Z46">
            <v>0</v>
          </cell>
          <cell r="AA46">
            <v>0</v>
          </cell>
          <cell r="AB46">
            <v>0</v>
          </cell>
          <cell r="AC46">
            <v>14979</v>
          </cell>
          <cell r="AD46">
            <v>14979</v>
          </cell>
          <cell r="AE46">
            <v>14979</v>
          </cell>
          <cell r="AF46">
            <v>14979</v>
          </cell>
          <cell r="AG46">
            <v>14979</v>
          </cell>
          <cell r="AH46">
            <v>14979</v>
          </cell>
          <cell r="AI46">
            <v>14979</v>
          </cell>
          <cell r="AJ46">
            <v>14979</v>
          </cell>
          <cell r="AK46">
            <v>0</v>
          </cell>
          <cell r="AL46">
            <v>0</v>
          </cell>
          <cell r="AM46">
            <v>0</v>
          </cell>
          <cell r="AN46">
            <v>0</v>
          </cell>
          <cell r="AO46">
            <v>0</v>
          </cell>
          <cell r="AP46">
            <v>0</v>
          </cell>
          <cell r="AQ46">
            <v>0</v>
          </cell>
          <cell r="AR46">
            <v>0</v>
          </cell>
          <cell r="AS46">
            <v>0</v>
          </cell>
          <cell r="AT46">
            <v>0</v>
          </cell>
          <cell r="AU46">
            <v>0</v>
          </cell>
          <cell r="AV46">
            <v>0</v>
          </cell>
          <cell r="AW46">
            <v>0</v>
          </cell>
          <cell r="AX46">
            <v>1515004.04</v>
          </cell>
          <cell r="AY46">
            <v>0</v>
          </cell>
          <cell r="AZ46">
            <v>0</v>
          </cell>
          <cell r="BA46">
            <v>0</v>
          </cell>
          <cell r="BB46">
            <v>0</v>
          </cell>
          <cell r="BC46">
            <v>14979</v>
          </cell>
          <cell r="BD46">
            <v>0</v>
          </cell>
          <cell r="BE46">
            <v>0</v>
          </cell>
          <cell r="BF46">
            <v>0</v>
          </cell>
          <cell r="BG46">
            <v>0</v>
          </cell>
          <cell r="BH46">
            <v>0</v>
          </cell>
          <cell r="BI46">
            <v>0</v>
          </cell>
          <cell r="BJ46">
            <v>0</v>
          </cell>
          <cell r="BK46">
            <v>0</v>
          </cell>
        </row>
        <row r="47">
          <cell r="D47">
            <v>8211900.4510500003</v>
          </cell>
          <cell r="E47" t="str">
            <v>Stock Destroyed: O/S Mfg</v>
          </cell>
          <cell r="F47">
            <v>880201000</v>
          </cell>
          <cell r="G47" t="str">
            <v>Inventory Losses</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485550</v>
          </cell>
          <cell r="AB47">
            <v>1213650.8700000001</v>
          </cell>
          <cell r="AC47">
            <v>3143930.87</v>
          </cell>
          <cell r="AD47">
            <v>4005494.87</v>
          </cell>
          <cell r="AE47">
            <v>4005494.87</v>
          </cell>
          <cell r="AF47">
            <v>4005494.87</v>
          </cell>
          <cell r="AG47">
            <v>4005494.87</v>
          </cell>
          <cell r="AH47">
            <v>4005494.87</v>
          </cell>
          <cell r="AI47">
            <v>4005494.87</v>
          </cell>
          <cell r="AJ47">
            <v>4005494.87</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485550</v>
          </cell>
          <cell r="BB47">
            <v>728100.87000000011</v>
          </cell>
          <cell r="BC47">
            <v>1930280</v>
          </cell>
          <cell r="BD47">
            <v>861564</v>
          </cell>
          <cell r="BE47">
            <v>0</v>
          </cell>
          <cell r="BF47">
            <v>0</v>
          </cell>
          <cell r="BG47">
            <v>0</v>
          </cell>
          <cell r="BH47">
            <v>0</v>
          </cell>
          <cell r="BI47">
            <v>0</v>
          </cell>
          <cell r="BJ47">
            <v>0</v>
          </cell>
          <cell r="BK47">
            <v>0</v>
          </cell>
        </row>
        <row r="48">
          <cell r="D48">
            <v>8211900.4520500004</v>
          </cell>
          <cell r="E48" t="str">
            <v>Stock Count Adj: O/S Mfg</v>
          </cell>
          <cell r="F48">
            <v>605106000</v>
          </cell>
          <cell r="G48" t="str">
            <v>Variances-Bk to Phys</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row>
        <row r="49">
          <cell r="D49">
            <v>8211900.5110999998</v>
          </cell>
          <cell r="E49" t="str">
            <v>Non Bargaining:Monthly Basic</v>
          </cell>
          <cell r="F49">
            <v>805101000</v>
          </cell>
          <cell r="G49" t="str">
            <v>Emp Salary Exp-Fixed</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D50">
            <v>8211900.51131</v>
          </cell>
          <cell r="E50" t="str">
            <v>Non Bargaining: Incentives</v>
          </cell>
          <cell r="F50">
            <v>810114000</v>
          </cell>
          <cell r="G50" t="str">
            <v>Incentive Plan Exp</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D51" t="str">
            <v>8211900.701601.MISC</v>
          </cell>
          <cell r="E51" t="str">
            <v>Mis income</v>
          </cell>
          <cell r="F51">
            <v>305401000</v>
          </cell>
          <cell r="G51" t="str">
            <v>Sales-Misc</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D52">
            <v>8211900.5329999998</v>
          </cell>
          <cell r="E52" t="str">
            <v>Freight Expenses</v>
          </cell>
          <cell r="F52">
            <v>845201000</v>
          </cell>
          <cell r="G52" t="str">
            <v>Freight, Demurrage,Etc</v>
          </cell>
          <cell r="H52">
            <v>0</v>
          </cell>
          <cell r="I52">
            <v>0</v>
          </cell>
          <cell r="J52">
            <v>0</v>
          </cell>
          <cell r="K52">
            <v>0</v>
          </cell>
          <cell r="L52">
            <v>0</v>
          </cell>
          <cell r="M52">
            <v>12600</v>
          </cell>
          <cell r="N52">
            <v>34680</v>
          </cell>
          <cell r="O52">
            <v>1697397</v>
          </cell>
          <cell r="P52">
            <v>3533622</v>
          </cell>
          <cell r="Q52">
            <v>5044560</v>
          </cell>
          <cell r="R52">
            <v>10289553</v>
          </cell>
          <cell r="S52">
            <v>11884175</v>
          </cell>
          <cell r="T52">
            <v>12369378</v>
          </cell>
          <cell r="U52">
            <v>12442265.859999999</v>
          </cell>
          <cell r="V52">
            <v>12749825.859999999</v>
          </cell>
          <cell r="W52">
            <v>12821022.92</v>
          </cell>
          <cell r="X52">
            <v>12170302.6</v>
          </cell>
          <cell r="Y52">
            <v>184275</v>
          </cell>
          <cell r="Z52">
            <v>447530</v>
          </cell>
          <cell r="AA52">
            <v>1213650.8700000001</v>
          </cell>
          <cell r="AB52">
            <v>502500</v>
          </cell>
          <cell r="AC52">
            <v>636210.5</v>
          </cell>
          <cell r="AD52">
            <v>664570</v>
          </cell>
          <cell r="AE52">
            <v>677418</v>
          </cell>
          <cell r="AF52">
            <v>691030.5</v>
          </cell>
          <cell r="AG52">
            <v>745919.5</v>
          </cell>
          <cell r="AH52">
            <v>753344.5</v>
          </cell>
          <cell r="AI52">
            <v>778094.5</v>
          </cell>
          <cell r="AJ52">
            <v>784360.75</v>
          </cell>
          <cell r="AK52">
            <v>14766</v>
          </cell>
          <cell r="AL52">
            <v>0</v>
          </cell>
          <cell r="AM52">
            <v>12600</v>
          </cell>
          <cell r="AN52">
            <v>22080</v>
          </cell>
          <cell r="AO52">
            <v>1662717</v>
          </cell>
          <cell r="AP52">
            <v>1836225</v>
          </cell>
          <cell r="AQ52">
            <v>1510938</v>
          </cell>
          <cell r="AR52">
            <v>5244993</v>
          </cell>
          <cell r="AS52">
            <v>1594622</v>
          </cell>
          <cell r="AT52">
            <v>485203</v>
          </cell>
          <cell r="AU52">
            <v>72887.859999999404</v>
          </cell>
          <cell r="AV52">
            <v>307560</v>
          </cell>
          <cell r="AW52">
            <v>71197.060000000522</v>
          </cell>
          <cell r="AX52">
            <v>-650720.3200000003</v>
          </cell>
          <cell r="AY52">
            <v>184275</v>
          </cell>
          <cell r="AZ52">
            <v>263255</v>
          </cell>
          <cell r="BA52">
            <v>766120.87000000011</v>
          </cell>
          <cell r="BB52">
            <v>-711150.87000000011</v>
          </cell>
          <cell r="BC52">
            <v>133710.5</v>
          </cell>
          <cell r="BD52">
            <v>28359.5</v>
          </cell>
          <cell r="BE52">
            <v>12848</v>
          </cell>
          <cell r="BF52">
            <v>13612.5</v>
          </cell>
          <cell r="BG52">
            <v>54889</v>
          </cell>
          <cell r="BH52">
            <v>7425</v>
          </cell>
          <cell r="BI52">
            <v>24750</v>
          </cell>
          <cell r="BJ52">
            <v>6266.25</v>
          </cell>
          <cell r="BK52">
            <v>14766</v>
          </cell>
        </row>
        <row r="53">
          <cell r="D53">
            <v>8211900.5185000002</v>
          </cell>
          <cell r="E53" t="str">
            <v>Management Fees</v>
          </cell>
          <cell r="F53">
            <v>0</v>
          </cell>
          <cell r="G53" t="str">
            <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row>
        <row r="54">
          <cell r="D54">
            <v>8211900.5410000002</v>
          </cell>
          <cell r="E54" t="str">
            <v>Rental paid: Buildings</v>
          </cell>
          <cell r="F54">
            <v>835102000</v>
          </cell>
          <cell r="G54" t="str">
            <v>Rent</v>
          </cell>
          <cell r="H54">
            <v>0</v>
          </cell>
          <cell r="I54">
            <v>0</v>
          </cell>
          <cell r="J54">
            <v>0</v>
          </cell>
          <cell r="K54">
            <v>0</v>
          </cell>
          <cell r="L54">
            <v>0</v>
          </cell>
          <cell r="M54">
            <v>44444</v>
          </cell>
          <cell r="N54">
            <v>88888</v>
          </cell>
          <cell r="O54">
            <v>133332</v>
          </cell>
          <cell r="P54">
            <v>177776</v>
          </cell>
          <cell r="Q54">
            <v>222220</v>
          </cell>
          <cell r="R54">
            <v>266664</v>
          </cell>
          <cell r="S54">
            <v>-17779</v>
          </cell>
          <cell r="T54">
            <v>-17779</v>
          </cell>
          <cell r="U54">
            <v>-17779</v>
          </cell>
          <cell r="V54">
            <v>-17779</v>
          </cell>
          <cell r="W54">
            <v>-17779</v>
          </cell>
          <cell r="X54">
            <v>-17779</v>
          </cell>
          <cell r="Y54">
            <v>0</v>
          </cell>
          <cell r="Z54">
            <v>0</v>
          </cell>
          <cell r="AA54">
            <v>39000</v>
          </cell>
          <cell r="AB54">
            <v>78000</v>
          </cell>
          <cell r="AC54">
            <v>117000</v>
          </cell>
          <cell r="AD54">
            <v>156000</v>
          </cell>
          <cell r="AE54">
            <v>195000</v>
          </cell>
          <cell r="AF54">
            <v>234000</v>
          </cell>
          <cell r="AG54">
            <v>273000</v>
          </cell>
          <cell r="AH54">
            <v>312000</v>
          </cell>
          <cell r="AI54">
            <v>351000</v>
          </cell>
          <cell r="AJ54">
            <v>390000</v>
          </cell>
          <cell r="AK54">
            <v>0</v>
          </cell>
          <cell r="AL54">
            <v>0</v>
          </cell>
          <cell r="AM54">
            <v>44444</v>
          </cell>
          <cell r="AN54">
            <v>44444</v>
          </cell>
          <cell r="AO54">
            <v>44444</v>
          </cell>
          <cell r="AP54">
            <v>44444</v>
          </cell>
          <cell r="AQ54">
            <v>44444</v>
          </cell>
          <cell r="AR54">
            <v>44444</v>
          </cell>
          <cell r="AS54">
            <v>-284443</v>
          </cell>
          <cell r="AT54">
            <v>0</v>
          </cell>
          <cell r="AU54">
            <v>0</v>
          </cell>
          <cell r="AV54">
            <v>0</v>
          </cell>
          <cell r="AW54">
            <v>0</v>
          </cell>
          <cell r="AX54">
            <v>0</v>
          </cell>
          <cell r="AY54">
            <v>0</v>
          </cell>
          <cell r="AZ54">
            <v>0</v>
          </cell>
          <cell r="BA54">
            <v>39000</v>
          </cell>
          <cell r="BB54">
            <v>39000</v>
          </cell>
          <cell r="BC54">
            <v>39000</v>
          </cell>
          <cell r="BD54">
            <v>39000</v>
          </cell>
          <cell r="BE54">
            <v>39000</v>
          </cell>
          <cell r="BF54">
            <v>39000</v>
          </cell>
          <cell r="BG54">
            <v>39000</v>
          </cell>
          <cell r="BH54">
            <v>39000</v>
          </cell>
          <cell r="BI54">
            <v>39000</v>
          </cell>
          <cell r="BJ54">
            <v>39000</v>
          </cell>
          <cell r="BK54">
            <v>0</v>
          </cell>
        </row>
        <row r="55">
          <cell r="D55">
            <v>8211900.5440100003</v>
          </cell>
          <cell r="E55" t="str">
            <v>Rental paid:Trucks&amp;Trailers</v>
          </cell>
          <cell r="F55">
            <v>835102000</v>
          </cell>
          <cell r="G55" t="str">
            <v>Rent</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D56">
            <v>8211900.5712099997</v>
          </cell>
          <cell r="E56" t="str">
            <v>Auditors: Audit fees</v>
          </cell>
          <cell r="F56">
            <v>825118000</v>
          </cell>
          <cell r="G56" t="str">
            <v>Outside Prof Svs</v>
          </cell>
          <cell r="H56">
            <v>0</v>
          </cell>
          <cell r="I56">
            <v>0</v>
          </cell>
          <cell r="J56">
            <v>0</v>
          </cell>
          <cell r="K56">
            <v>0</v>
          </cell>
          <cell r="L56">
            <v>0</v>
          </cell>
          <cell r="M56">
            <v>9750</v>
          </cell>
          <cell r="N56">
            <v>19500</v>
          </cell>
          <cell r="O56">
            <v>29250</v>
          </cell>
          <cell r="P56">
            <v>39000</v>
          </cell>
          <cell r="Q56">
            <v>48750</v>
          </cell>
          <cell r="R56">
            <v>58500</v>
          </cell>
          <cell r="S56">
            <v>58500</v>
          </cell>
          <cell r="T56">
            <v>58500</v>
          </cell>
          <cell r="U56">
            <v>58500</v>
          </cell>
          <cell r="V56">
            <v>58500</v>
          </cell>
          <cell r="W56">
            <v>58500</v>
          </cell>
          <cell r="X56">
            <v>78355.17</v>
          </cell>
          <cell r="Y56">
            <v>0</v>
          </cell>
          <cell r="Z56">
            <v>21716</v>
          </cell>
          <cell r="AA56">
            <v>32574</v>
          </cell>
          <cell r="AB56">
            <v>43432</v>
          </cell>
          <cell r="AC56">
            <v>54290</v>
          </cell>
          <cell r="AD56">
            <v>65148</v>
          </cell>
          <cell r="AE56">
            <v>76006</v>
          </cell>
          <cell r="AF56">
            <v>79614</v>
          </cell>
          <cell r="AG56">
            <v>83222</v>
          </cell>
          <cell r="AH56">
            <v>83222</v>
          </cell>
          <cell r="AI56">
            <v>83222</v>
          </cell>
          <cell r="AJ56">
            <v>83222</v>
          </cell>
          <cell r="AK56">
            <v>0</v>
          </cell>
          <cell r="AL56">
            <v>0</v>
          </cell>
          <cell r="AM56">
            <v>9750</v>
          </cell>
          <cell r="AN56">
            <v>9750</v>
          </cell>
          <cell r="AO56">
            <v>9750</v>
          </cell>
          <cell r="AP56">
            <v>9750</v>
          </cell>
          <cell r="AQ56">
            <v>9750</v>
          </cell>
          <cell r="AR56">
            <v>9750</v>
          </cell>
          <cell r="AS56">
            <v>0</v>
          </cell>
          <cell r="AT56">
            <v>0</v>
          </cell>
          <cell r="AU56">
            <v>0</v>
          </cell>
          <cell r="AV56">
            <v>0</v>
          </cell>
          <cell r="AW56">
            <v>0</v>
          </cell>
          <cell r="AX56">
            <v>19855.169999999998</v>
          </cell>
          <cell r="AY56">
            <v>0</v>
          </cell>
          <cell r="AZ56">
            <v>21716</v>
          </cell>
          <cell r="BA56">
            <v>10858</v>
          </cell>
          <cell r="BB56">
            <v>10858</v>
          </cell>
          <cell r="BC56">
            <v>10858</v>
          </cell>
          <cell r="BD56">
            <v>10858</v>
          </cell>
          <cell r="BE56">
            <v>10858</v>
          </cell>
          <cell r="BF56">
            <v>3608</v>
          </cell>
          <cell r="BG56">
            <v>3608</v>
          </cell>
          <cell r="BH56">
            <v>0</v>
          </cell>
          <cell r="BI56">
            <v>0</v>
          </cell>
          <cell r="BJ56">
            <v>0</v>
          </cell>
          <cell r="BK56">
            <v>0</v>
          </cell>
        </row>
        <row r="57">
          <cell r="D57">
            <v>8211900.5716000004</v>
          </cell>
          <cell r="E57" t="str">
            <v>Bank Charges</v>
          </cell>
          <cell r="F57">
            <v>825112000</v>
          </cell>
          <cell r="G57" t="str">
            <v>Banking Exp</v>
          </cell>
          <cell r="H57">
            <v>0</v>
          </cell>
          <cell r="I57">
            <v>0</v>
          </cell>
          <cell r="J57">
            <v>0</v>
          </cell>
          <cell r="K57">
            <v>0</v>
          </cell>
          <cell r="L57">
            <v>0</v>
          </cell>
          <cell r="M57">
            <v>-1195.94</v>
          </cell>
          <cell r="N57">
            <v>1002.13</v>
          </cell>
          <cell r="O57">
            <v>60526.16</v>
          </cell>
          <cell r="P57">
            <v>67545.899999999994</v>
          </cell>
          <cell r="Q57">
            <v>7312.98</v>
          </cell>
          <cell r="R57">
            <v>121177.87</v>
          </cell>
          <cell r="S57">
            <v>139221.75</v>
          </cell>
          <cell r="T57">
            <v>26353.4</v>
          </cell>
          <cell r="U57">
            <v>57490.84</v>
          </cell>
          <cell r="V57">
            <v>59480.28</v>
          </cell>
          <cell r="W57">
            <v>59480.28</v>
          </cell>
          <cell r="X57">
            <v>24236.84</v>
          </cell>
          <cell r="Y57">
            <v>-3767.62</v>
          </cell>
          <cell r="Z57">
            <v>-1045.8900000000001</v>
          </cell>
          <cell r="AA57">
            <v>-872.76</v>
          </cell>
          <cell r="AB57">
            <v>2786.37</v>
          </cell>
          <cell r="AC57">
            <v>2308.33</v>
          </cell>
          <cell r="AD57">
            <v>2308.33</v>
          </cell>
          <cell r="AE57">
            <v>1565.02</v>
          </cell>
          <cell r="AF57">
            <v>5374.87</v>
          </cell>
          <cell r="AG57">
            <v>1564.92</v>
          </cell>
          <cell r="AH57">
            <v>5467.57</v>
          </cell>
          <cell r="AI57">
            <v>5375.82</v>
          </cell>
          <cell r="AJ57">
            <v>1564.62</v>
          </cell>
          <cell r="AK57">
            <v>2179.46</v>
          </cell>
          <cell r="AL57">
            <v>0</v>
          </cell>
          <cell r="AM57">
            <v>-1195.94</v>
          </cell>
          <cell r="AN57">
            <v>2198.0700000000002</v>
          </cell>
          <cell r="AO57">
            <v>59524.030000000006</v>
          </cell>
          <cell r="AP57">
            <v>7019.7399999999907</v>
          </cell>
          <cell r="AQ57">
            <v>-60232.92</v>
          </cell>
          <cell r="AR57">
            <v>113864.89</v>
          </cell>
          <cell r="AS57">
            <v>18043.880000000005</v>
          </cell>
          <cell r="AT57">
            <v>-112868.35</v>
          </cell>
          <cell r="AU57">
            <v>31137.439999999995</v>
          </cell>
          <cell r="AV57">
            <v>1989.4400000000023</v>
          </cell>
          <cell r="AW57">
            <v>0</v>
          </cell>
          <cell r="AX57">
            <v>-35243.440000000002</v>
          </cell>
          <cell r="AY57">
            <v>-3767.62</v>
          </cell>
          <cell r="AZ57">
            <v>2721.7299999999996</v>
          </cell>
          <cell r="BA57">
            <v>173.13000000000011</v>
          </cell>
          <cell r="BB57">
            <v>3659.13</v>
          </cell>
          <cell r="BC57">
            <v>-478.03999999999996</v>
          </cell>
          <cell r="BD57">
            <v>0</v>
          </cell>
          <cell r="BE57">
            <v>-743.31</v>
          </cell>
          <cell r="BF57">
            <v>3809.85</v>
          </cell>
          <cell r="BG57">
            <v>-3809.95</v>
          </cell>
          <cell r="BH57">
            <v>3902.6499999999996</v>
          </cell>
          <cell r="BI57">
            <v>-91.75</v>
          </cell>
          <cell r="BJ57">
            <v>-3811.2</v>
          </cell>
          <cell r="BK57">
            <v>2179.46</v>
          </cell>
        </row>
        <row r="58">
          <cell r="D58">
            <v>8211900.5733000003</v>
          </cell>
          <cell r="E58" t="str">
            <v>Insurance: Sundry</v>
          </cell>
          <cell r="F58">
            <v>835401000</v>
          </cell>
          <cell r="G58" t="str">
            <v>Insurance</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D59">
            <v>8211900.5740999999</v>
          </cell>
          <cell r="E59" t="str">
            <v>Licences: other</v>
          </cell>
          <cell r="F59">
            <v>0</v>
          </cell>
          <cell r="G59" t="str">
            <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D60" t="str">
            <v>8211331.880001.TIEUP</v>
          </cell>
          <cell r="E60" t="str">
            <v xml:space="preserve">Tie up </v>
          </cell>
          <cell r="F60">
            <v>408107000</v>
          </cell>
          <cell r="G60" t="str">
            <v>Deductions - Cooperative Trade Marketing (CTM)</v>
          </cell>
          <cell r="H60">
            <v>0</v>
          </cell>
          <cell r="I60">
            <v>0</v>
          </cell>
          <cell r="J60">
            <v>0</v>
          </cell>
          <cell r="K60">
            <v>0</v>
          </cell>
          <cell r="L60">
            <v>0</v>
          </cell>
          <cell r="M60">
            <v>0</v>
          </cell>
          <cell r="N60">
            <v>0</v>
          </cell>
          <cell r="O60">
            <v>0</v>
          </cell>
          <cell r="P60">
            <v>0</v>
          </cell>
          <cell r="Q60">
            <v>257766</v>
          </cell>
          <cell r="R60">
            <v>3158064</v>
          </cell>
          <cell r="S60">
            <v>3158064</v>
          </cell>
          <cell r="T60">
            <v>3811139</v>
          </cell>
          <cell r="U60">
            <v>5732641</v>
          </cell>
          <cell r="V60">
            <v>6226985</v>
          </cell>
          <cell r="W60">
            <v>6659979</v>
          </cell>
          <cell r="X60">
            <v>6659979</v>
          </cell>
          <cell r="Y60">
            <v>0</v>
          </cell>
          <cell r="Z60">
            <v>7957722</v>
          </cell>
          <cell r="AA60">
            <v>7957722</v>
          </cell>
          <cell r="AB60">
            <v>7957722</v>
          </cell>
          <cell r="AC60">
            <v>7957722</v>
          </cell>
          <cell r="AD60">
            <v>7957722</v>
          </cell>
          <cell r="AE60">
            <v>7957722</v>
          </cell>
          <cell r="AF60">
            <v>7957722</v>
          </cell>
          <cell r="AG60">
            <v>7957722</v>
          </cell>
          <cell r="AH60">
            <v>7957722</v>
          </cell>
          <cell r="AI60">
            <v>7957722</v>
          </cell>
          <cell r="AJ60">
            <v>7957722</v>
          </cell>
          <cell r="AK60">
            <v>0</v>
          </cell>
          <cell r="AL60">
            <v>0</v>
          </cell>
          <cell r="AM60">
            <v>0</v>
          </cell>
          <cell r="AN60">
            <v>0</v>
          </cell>
          <cell r="AO60">
            <v>0</v>
          </cell>
          <cell r="AP60">
            <v>0</v>
          </cell>
          <cell r="AQ60">
            <v>257766</v>
          </cell>
          <cell r="AR60">
            <v>2900298</v>
          </cell>
          <cell r="AS60">
            <v>0</v>
          </cell>
          <cell r="AT60">
            <v>653075</v>
          </cell>
          <cell r="AU60">
            <v>1921502</v>
          </cell>
          <cell r="AV60">
            <v>494344</v>
          </cell>
          <cell r="AW60">
            <v>432994</v>
          </cell>
          <cell r="AX60">
            <v>0</v>
          </cell>
          <cell r="AY60">
            <v>0</v>
          </cell>
          <cell r="AZ60">
            <v>7957722</v>
          </cell>
          <cell r="BA60">
            <v>0</v>
          </cell>
          <cell r="BB60">
            <v>0</v>
          </cell>
          <cell r="BC60">
            <v>0</v>
          </cell>
          <cell r="BD60">
            <v>0</v>
          </cell>
          <cell r="BE60">
            <v>0</v>
          </cell>
          <cell r="BF60">
            <v>0</v>
          </cell>
          <cell r="BG60">
            <v>0</v>
          </cell>
          <cell r="BH60">
            <v>0</v>
          </cell>
          <cell r="BI60">
            <v>0</v>
          </cell>
          <cell r="BJ60">
            <v>0</v>
          </cell>
          <cell r="BK60">
            <v>0</v>
          </cell>
        </row>
        <row r="61">
          <cell r="D61">
            <v>8211900.5745999999</v>
          </cell>
          <cell r="E61" t="str">
            <v>Visat Cost Expenses</v>
          </cell>
          <cell r="F61">
            <v>0</v>
          </cell>
          <cell r="G61" t="str">
            <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D62">
            <v>8211900.5747999996</v>
          </cell>
          <cell r="E62" t="str">
            <v>Ordinary Stat &amp; Printing</v>
          </cell>
          <cell r="F62">
            <v>855101000</v>
          </cell>
          <cell r="G62" t="str">
            <v>Supplies used - Gen</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10000</v>
          </cell>
          <cell r="AH62">
            <v>10000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10000</v>
          </cell>
          <cell r="BH62">
            <v>0</v>
          </cell>
          <cell r="BI62">
            <v>-10000</v>
          </cell>
          <cell r="BJ62">
            <v>0</v>
          </cell>
          <cell r="BK62">
            <v>0</v>
          </cell>
        </row>
        <row r="63">
          <cell r="D63">
            <v>8211900.5768299997</v>
          </cell>
          <cell r="E63" t="str">
            <v>Travelling expenses:Loc-Oth</v>
          </cell>
          <cell r="F63">
            <v>815101000</v>
          </cell>
          <cell r="G63" t="str">
            <v>Travel and Lodging</v>
          </cell>
          <cell r="H63">
            <v>0</v>
          </cell>
          <cell r="I63">
            <v>0</v>
          </cell>
          <cell r="J63">
            <v>0</v>
          </cell>
          <cell r="K63">
            <v>0</v>
          </cell>
          <cell r="L63">
            <v>0</v>
          </cell>
          <cell r="M63">
            <v>0</v>
          </cell>
          <cell r="N63">
            <v>0</v>
          </cell>
          <cell r="O63">
            <v>0</v>
          </cell>
          <cell r="P63">
            <v>0</v>
          </cell>
          <cell r="Q63">
            <v>44560</v>
          </cell>
          <cell r="R63">
            <v>135060</v>
          </cell>
          <cell r="S63">
            <v>168020</v>
          </cell>
          <cell r="T63">
            <v>234725</v>
          </cell>
          <cell r="U63">
            <v>234725</v>
          </cell>
          <cell r="V63">
            <v>234725</v>
          </cell>
          <cell r="W63">
            <v>234725</v>
          </cell>
          <cell r="X63">
            <v>234725</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44560</v>
          </cell>
          <cell r="AR63">
            <v>90500</v>
          </cell>
          <cell r="AS63">
            <v>32960</v>
          </cell>
          <cell r="AT63">
            <v>66705</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D64">
            <v>8211900.5853000004</v>
          </cell>
          <cell r="E64" t="str">
            <v>Newspaper Placement</v>
          </cell>
          <cell r="F64">
            <v>891503000</v>
          </cell>
          <cell r="G64" t="str">
            <v>Newspapers - Media - Promotion</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D65">
            <v>8211900.5853009997</v>
          </cell>
          <cell r="E65" t="str">
            <v>Office Expenses</v>
          </cell>
          <cell r="F65">
            <v>815103000</v>
          </cell>
          <cell r="G65" t="str">
            <v>Entertainment</v>
          </cell>
          <cell r="H65">
            <v>0</v>
          </cell>
          <cell r="I65">
            <v>0</v>
          </cell>
          <cell r="J65">
            <v>0</v>
          </cell>
          <cell r="K65">
            <v>0</v>
          </cell>
          <cell r="L65">
            <v>0</v>
          </cell>
          <cell r="M65">
            <v>0</v>
          </cell>
          <cell r="N65">
            <v>0</v>
          </cell>
          <cell r="O65">
            <v>0</v>
          </cell>
          <cell r="P65">
            <v>0</v>
          </cell>
          <cell r="Q65">
            <v>0</v>
          </cell>
          <cell r="R65">
            <v>0</v>
          </cell>
          <cell r="S65">
            <v>22000</v>
          </cell>
          <cell r="T65">
            <v>22000</v>
          </cell>
          <cell r="U65">
            <v>22000</v>
          </cell>
          <cell r="V65">
            <v>22000</v>
          </cell>
          <cell r="W65">
            <v>22000</v>
          </cell>
          <cell r="X65">
            <v>22000</v>
          </cell>
          <cell r="Y65">
            <v>0</v>
          </cell>
          <cell r="Z65">
            <v>0</v>
          </cell>
          <cell r="AA65">
            <v>0</v>
          </cell>
          <cell r="AB65">
            <v>0</v>
          </cell>
          <cell r="AC65">
            <v>0</v>
          </cell>
          <cell r="AD65">
            <v>0</v>
          </cell>
          <cell r="AE65">
            <v>10000</v>
          </cell>
          <cell r="AF65">
            <v>10000</v>
          </cell>
          <cell r="AG65">
            <v>0</v>
          </cell>
          <cell r="AH65">
            <v>0</v>
          </cell>
          <cell r="AI65">
            <v>10000</v>
          </cell>
          <cell r="AJ65">
            <v>10000</v>
          </cell>
          <cell r="AK65">
            <v>0</v>
          </cell>
          <cell r="AL65">
            <v>0</v>
          </cell>
          <cell r="AM65">
            <v>0</v>
          </cell>
          <cell r="AN65">
            <v>0</v>
          </cell>
          <cell r="AO65">
            <v>0</v>
          </cell>
          <cell r="AP65">
            <v>0</v>
          </cell>
          <cell r="AQ65">
            <v>0</v>
          </cell>
          <cell r="AR65">
            <v>0</v>
          </cell>
          <cell r="AS65">
            <v>22000</v>
          </cell>
          <cell r="AT65">
            <v>0</v>
          </cell>
          <cell r="AU65">
            <v>0</v>
          </cell>
          <cell r="AV65">
            <v>0</v>
          </cell>
          <cell r="AW65">
            <v>0</v>
          </cell>
          <cell r="AX65">
            <v>0</v>
          </cell>
          <cell r="AY65">
            <v>0</v>
          </cell>
          <cell r="AZ65">
            <v>0</v>
          </cell>
          <cell r="BA65">
            <v>0</v>
          </cell>
          <cell r="BB65">
            <v>0</v>
          </cell>
          <cell r="BC65">
            <v>0</v>
          </cell>
          <cell r="BD65">
            <v>0</v>
          </cell>
          <cell r="BE65">
            <v>10000</v>
          </cell>
          <cell r="BF65">
            <v>0</v>
          </cell>
          <cell r="BG65">
            <v>-10000</v>
          </cell>
          <cell r="BH65">
            <v>0</v>
          </cell>
          <cell r="BI65">
            <v>10000</v>
          </cell>
          <cell r="BJ65">
            <v>0</v>
          </cell>
          <cell r="BK65">
            <v>0</v>
          </cell>
        </row>
        <row r="66">
          <cell r="D66">
            <v>8211900.5991000002</v>
          </cell>
          <cell r="E66" t="str">
            <v>Sundry income</v>
          </cell>
          <cell r="F66">
            <v>305401000</v>
          </cell>
          <cell r="G66" t="str">
            <v>Sales-Misc</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D67">
            <v>8211900.6799999997</v>
          </cell>
          <cell r="E67" t="str">
            <v>Taxation: current</v>
          </cell>
          <cell r="F67">
            <v>720401000</v>
          </cell>
          <cell r="G67" t="str">
            <v>Inc Tax Non US</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9604932.3200000003</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9604932.3200000003</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D68">
            <v>8211900.6809999999</v>
          </cell>
          <cell r="E68" t="str">
            <v>Taxation: prior year adjust</v>
          </cell>
          <cell r="F68">
            <v>720501000</v>
          </cell>
          <cell r="G68" t="str">
            <v>Inc Tax Non US</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7889763.1299999999</v>
          </cell>
          <cell r="AI68">
            <v>7889763.1299999999</v>
          </cell>
          <cell r="AJ68">
            <v>7889763.1299999999</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7889763.1299999999</v>
          </cell>
          <cell r="BI68">
            <v>0</v>
          </cell>
          <cell r="BJ68">
            <v>0</v>
          </cell>
          <cell r="BK68">
            <v>0</v>
          </cell>
        </row>
        <row r="69">
          <cell r="D69">
            <v>8011312.8810029998</v>
          </cell>
          <cell r="E69" t="str">
            <v>Consumer Promotion</v>
          </cell>
          <cell r="F69">
            <v>893307000</v>
          </cell>
          <cell r="G69" t="str">
            <v>Consumer Promotions</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sheetData>
      <sheetData sheetId="23">
        <row r="4">
          <cell r="E4" t="str">
            <v>COS Total - Concentrate</v>
          </cell>
          <cell r="H4">
            <v>13541242.949664902</v>
          </cell>
          <cell r="I4">
            <v>42731523.909329802</v>
          </cell>
          <cell r="J4">
            <v>113863566.02899471</v>
          </cell>
          <cell r="K4">
            <v>176495276.8886596</v>
          </cell>
          <cell r="L4">
            <v>243061342.27332449</v>
          </cell>
          <cell r="M4">
            <v>328985205.00798935</v>
          </cell>
          <cell r="N4">
            <v>378973659.81725347</v>
          </cell>
          <cell r="O4">
            <v>419191260.7268855</v>
          </cell>
          <cell r="P4">
            <v>507999027.52651757</v>
          </cell>
          <cell r="Q4">
            <v>551587164.40613389</v>
          </cell>
          <cell r="R4">
            <v>562106842.77575016</v>
          </cell>
          <cell r="S4">
            <v>572280771.06536651</v>
          </cell>
          <cell r="T4">
            <v>10337045.109613001</v>
          </cell>
          <cell r="U4">
            <v>29567116.659225997</v>
          </cell>
          <cell r="V4">
            <v>88761657.958838999</v>
          </cell>
          <cell r="W4">
            <v>157818840.13845664</v>
          </cell>
          <cell r="X4">
            <v>243682976.09807432</v>
          </cell>
          <cell r="Y4">
            <v>328977489.87769192</v>
          </cell>
          <cell r="Z4">
            <v>380877892.63694662</v>
          </cell>
          <cell r="AA4">
            <v>429203735.16657394</v>
          </cell>
          <cell r="AB4">
            <v>513623875.96620131</v>
          </cell>
          <cell r="AC4">
            <v>561146985.23582244</v>
          </cell>
          <cell r="AD4">
            <v>578177213.03544354</v>
          </cell>
          <cell r="AE4">
            <v>578177213.03544354</v>
          </cell>
          <cell r="AF4">
            <v>0</v>
          </cell>
          <cell r="AG4">
            <v>0</v>
          </cell>
          <cell r="AH4">
            <v>13541242.949664902</v>
          </cell>
          <cell r="AI4">
            <v>29190280.9596649</v>
          </cell>
          <cell r="AJ4">
            <v>71132042.119664907</v>
          </cell>
          <cell r="AK4">
            <v>62631710.859664887</v>
          </cell>
          <cell r="AL4">
            <v>66566065.384664908</v>
          </cell>
          <cell r="AM4">
            <v>85923862.734664857</v>
          </cell>
          <cell r="AN4">
            <v>49988454.809264094</v>
          </cell>
          <cell r="AO4">
            <v>40217600.90963205</v>
          </cell>
          <cell r="AP4">
            <v>88807766.799632058</v>
          </cell>
          <cell r="AQ4">
            <v>43588136.879616305</v>
          </cell>
          <cell r="AR4">
            <v>10519678.369616302</v>
          </cell>
          <cell r="AS4">
            <v>10173928.289616302</v>
          </cell>
          <cell r="AT4">
            <v>10337045.109613001</v>
          </cell>
          <cell r="AU4">
            <v>19230071.549612995</v>
          </cell>
          <cell r="AV4">
            <v>59194541.299613006</v>
          </cell>
          <cell r="AW4">
            <v>69057182.179617643</v>
          </cell>
          <cell r="AX4">
            <v>85864135.959617674</v>
          </cell>
          <cell r="AY4">
            <v>85294513.779617622</v>
          </cell>
          <cell r="AZ4">
            <v>51900402.759254694</v>
          </cell>
          <cell r="BA4">
            <v>48325842.529627338</v>
          </cell>
          <cell r="BB4">
            <v>84420140.799627349</v>
          </cell>
          <cell r="BC4">
            <v>47523109.269621097</v>
          </cell>
          <cell r="BD4">
            <v>17030227.799621101</v>
          </cell>
          <cell r="BE4">
            <v>0</v>
          </cell>
        </row>
        <row r="5">
          <cell r="E5" t="str">
            <v>COS Total - Sugar</v>
          </cell>
          <cell r="H5">
            <v>8099916.0098142</v>
          </cell>
          <cell r="I5">
            <v>25760329.829628404</v>
          </cell>
          <cell r="J5">
            <v>68312867.569442615</v>
          </cell>
          <cell r="K5">
            <v>106578065.10925576</v>
          </cell>
          <cell r="L5">
            <v>148896325.89906889</v>
          </cell>
          <cell r="M5">
            <v>200005963.94888204</v>
          </cell>
          <cell r="N5">
            <v>235238058.53846306</v>
          </cell>
          <cell r="O5">
            <v>260053547.89825356</v>
          </cell>
          <cell r="P5">
            <v>315088310.98804408</v>
          </cell>
          <cell r="Q5">
            <v>342308902.43782467</v>
          </cell>
          <cell r="R5">
            <v>348864554.48760527</v>
          </cell>
          <cell r="S5">
            <v>358638014.90738589</v>
          </cell>
          <cell r="T5">
            <v>6228816.4297809517</v>
          </cell>
          <cell r="U5">
            <v>18636580.229561906</v>
          </cell>
          <cell r="V5">
            <v>54751782.069342852</v>
          </cell>
          <cell r="W5">
            <v>97758121.379123807</v>
          </cell>
          <cell r="X5">
            <v>151367719.45890474</v>
          </cell>
          <cell r="Y5">
            <v>205714902.96868569</v>
          </cell>
          <cell r="Z5">
            <v>234836828.5082747</v>
          </cell>
          <cell r="AA5">
            <v>264853734.97806922</v>
          </cell>
          <cell r="AB5">
            <v>318469627.75786376</v>
          </cell>
          <cell r="AC5">
            <v>345992078.53765523</v>
          </cell>
          <cell r="AD5">
            <v>356114798.55744672</v>
          </cell>
          <cell r="AE5">
            <v>356114798.55744672</v>
          </cell>
          <cell r="AF5">
            <v>0</v>
          </cell>
          <cell r="AG5">
            <v>0</v>
          </cell>
          <cell r="AH5">
            <v>8099916.0098142</v>
          </cell>
          <cell r="AI5">
            <v>17660413.819814205</v>
          </cell>
          <cell r="AJ5">
            <v>42552537.739814207</v>
          </cell>
          <cell r="AK5">
            <v>38265197.539813146</v>
          </cell>
          <cell r="AL5">
            <v>42318260.789813146</v>
          </cell>
          <cell r="AM5">
            <v>51109638.049813159</v>
          </cell>
          <cell r="AN5">
            <v>35232094.589580998</v>
          </cell>
          <cell r="AO5">
            <v>24815489.359790497</v>
          </cell>
          <cell r="AP5">
            <v>55034763.089790508</v>
          </cell>
          <cell r="AQ5">
            <v>27220591.449780602</v>
          </cell>
          <cell r="AR5">
            <v>6555652.0497805988</v>
          </cell>
          <cell r="AS5">
            <v>9773460.4197806008</v>
          </cell>
          <cell r="AT5">
            <v>6228816.4297809517</v>
          </cell>
          <cell r="AU5">
            <v>12407763.799780954</v>
          </cell>
          <cell r="AV5">
            <v>36115201.839780949</v>
          </cell>
          <cell r="AW5">
            <v>43006339.309780955</v>
          </cell>
          <cell r="AX5">
            <v>53609598.079780944</v>
          </cell>
          <cell r="AY5">
            <v>54347183.509780958</v>
          </cell>
          <cell r="AZ5">
            <v>29121925.53958901</v>
          </cell>
          <cell r="BA5">
            <v>30016906.469794501</v>
          </cell>
          <cell r="BB5">
            <v>53615892.779794514</v>
          </cell>
          <cell r="BC5">
            <v>27522450.779791504</v>
          </cell>
          <cell r="BD5">
            <v>10122720.019791499</v>
          </cell>
          <cell r="BE5">
            <v>0</v>
          </cell>
        </row>
        <row r="6">
          <cell r="E6" t="str">
            <v>COS Total - Crown corks</v>
          </cell>
          <cell r="H6">
            <v>556700.69994030008</v>
          </cell>
          <cell r="I6">
            <v>1267759.8698805999</v>
          </cell>
          <cell r="J6">
            <v>3574050.8458208996</v>
          </cell>
          <cell r="K6">
            <v>7094601.4057601998</v>
          </cell>
          <cell r="L6">
            <v>11558147.551699501</v>
          </cell>
          <cell r="M6">
            <v>16876861.769638803</v>
          </cell>
          <cell r="N6">
            <v>19673180.759517401</v>
          </cell>
          <cell r="O6">
            <v>22178136.709456701</v>
          </cell>
          <cell r="P6">
            <v>25485353.679396</v>
          </cell>
          <cell r="Q6">
            <v>26964143.619335301</v>
          </cell>
          <cell r="R6">
            <v>27461225.6592746</v>
          </cell>
          <cell r="S6">
            <v>28137921.8392139</v>
          </cell>
          <cell r="T6">
            <v>367694.29993909993</v>
          </cell>
          <cell r="U6">
            <v>1065488.7198782</v>
          </cell>
          <cell r="V6">
            <v>2902087.9498172998</v>
          </cell>
          <cell r="W6">
            <v>6401185.6717394991</v>
          </cell>
          <cell r="X6">
            <v>12341025.5496617</v>
          </cell>
          <cell r="Y6">
            <v>19661691.089583896</v>
          </cell>
          <cell r="Z6">
            <v>23077169.399437118</v>
          </cell>
          <cell r="AA6">
            <v>26004463.609363727</v>
          </cell>
          <cell r="AB6">
            <v>29116997.319290336</v>
          </cell>
          <cell r="AC6">
            <v>30895852.719217215</v>
          </cell>
          <cell r="AD6">
            <v>31795694.927144095</v>
          </cell>
          <cell r="AE6">
            <v>31795694.927144095</v>
          </cell>
          <cell r="AF6">
            <v>0</v>
          </cell>
          <cell r="AG6">
            <v>0</v>
          </cell>
          <cell r="AH6">
            <v>556700.69994030008</v>
          </cell>
          <cell r="AI6">
            <v>711059.16994029982</v>
          </cell>
          <cell r="AJ6">
            <v>2306290.9759402997</v>
          </cell>
          <cell r="AK6">
            <v>3520550.5599393002</v>
          </cell>
          <cell r="AL6">
            <v>4463546.1459393017</v>
          </cell>
          <cell r="AM6">
            <v>5318714.2179393014</v>
          </cell>
          <cell r="AN6">
            <v>2796318.9898786005</v>
          </cell>
          <cell r="AO6">
            <v>2504955.9499393003</v>
          </cell>
          <cell r="AP6">
            <v>3307216.9699393003</v>
          </cell>
          <cell r="AQ6">
            <v>1478789.9399392998</v>
          </cell>
          <cell r="AR6">
            <v>497082.03993929998</v>
          </cell>
          <cell r="AS6">
            <v>676696.17993930005</v>
          </cell>
          <cell r="AT6">
            <v>367694.29993909993</v>
          </cell>
          <cell r="AU6">
            <v>697794.41993910004</v>
          </cell>
          <cell r="AV6">
            <v>1836599.2299390999</v>
          </cell>
          <cell r="AW6">
            <v>3499097.7219221992</v>
          </cell>
          <cell r="AX6">
            <v>5939839.8779221997</v>
          </cell>
          <cell r="AY6">
            <v>7320665.5399221973</v>
          </cell>
          <cell r="AZ6">
            <v>3415478.3098532213</v>
          </cell>
          <cell r="BA6">
            <v>2927294.2099266108</v>
          </cell>
          <cell r="BB6">
            <v>3112533.7099266099</v>
          </cell>
          <cell r="BC6">
            <v>1778855.3999268799</v>
          </cell>
          <cell r="BD6">
            <v>899842.20792688022</v>
          </cell>
          <cell r="BE6">
            <v>0</v>
          </cell>
        </row>
        <row r="7">
          <cell r="E7" t="str">
            <v>COS Total - Co2 gas</v>
          </cell>
          <cell r="H7">
            <v>531117.99999370007</v>
          </cell>
          <cell r="I7">
            <v>1759603.6799873998</v>
          </cell>
          <cell r="J7">
            <v>4597181.8389811004</v>
          </cell>
          <cell r="K7">
            <v>7412142.0969748497</v>
          </cell>
          <cell r="L7">
            <v>9968781.5559685994</v>
          </cell>
          <cell r="M7">
            <v>13218296.330962349</v>
          </cell>
          <cell r="N7">
            <v>15609077.360948149</v>
          </cell>
          <cell r="O7">
            <v>17908256.360941049</v>
          </cell>
          <cell r="P7">
            <v>21689569.510933951</v>
          </cell>
          <cell r="Q7">
            <v>23031319.37092695</v>
          </cell>
          <cell r="R7">
            <v>23612863.850919951</v>
          </cell>
          <cell r="S7">
            <v>24466774.812912952</v>
          </cell>
          <cell r="T7">
            <v>864853.75999345002</v>
          </cell>
          <cell r="U7">
            <v>1418656.3499869001</v>
          </cell>
          <cell r="V7">
            <v>3512383.6739803497</v>
          </cell>
          <cell r="W7">
            <v>5377319.9039738495</v>
          </cell>
          <cell r="X7">
            <v>7451983.35396735</v>
          </cell>
          <cell r="Y7">
            <v>9115847.7139608506</v>
          </cell>
          <cell r="Z7">
            <v>10555747.61394595</v>
          </cell>
          <cell r="AA7">
            <v>11969163.2639385</v>
          </cell>
          <cell r="AB7">
            <v>14980907.543931048</v>
          </cell>
          <cell r="AC7">
            <v>16151611.093923798</v>
          </cell>
          <cell r="AD7">
            <v>16734446.723916547</v>
          </cell>
          <cell r="AE7">
            <v>16734446.723916547</v>
          </cell>
          <cell r="AF7">
            <v>0</v>
          </cell>
          <cell r="AG7">
            <v>0</v>
          </cell>
          <cell r="AH7">
            <v>531117.99999370007</v>
          </cell>
          <cell r="AI7">
            <v>1228485.6799936998</v>
          </cell>
          <cell r="AJ7">
            <v>2837578.1589937005</v>
          </cell>
          <cell r="AK7">
            <v>2814960.2579937493</v>
          </cell>
          <cell r="AL7">
            <v>2556639.4589937497</v>
          </cell>
          <cell r="AM7">
            <v>3249514.7749937498</v>
          </cell>
          <cell r="AN7">
            <v>2390781.0299858004</v>
          </cell>
          <cell r="AO7">
            <v>2299178.9999929001</v>
          </cell>
          <cell r="AP7">
            <v>3781313.1499929</v>
          </cell>
          <cell r="AQ7">
            <v>1341749.859993</v>
          </cell>
          <cell r="AR7">
            <v>581544.47999299993</v>
          </cell>
          <cell r="AS7">
            <v>853910.961993</v>
          </cell>
          <cell r="AT7">
            <v>864853.75999345002</v>
          </cell>
          <cell r="AU7">
            <v>553802.58999344998</v>
          </cell>
          <cell r="AV7">
            <v>2093727.3239934498</v>
          </cell>
          <cell r="AW7">
            <v>1864936.2299935</v>
          </cell>
          <cell r="AX7">
            <v>2074663.4499935003</v>
          </cell>
          <cell r="AY7">
            <v>1663864.3599935006</v>
          </cell>
          <cell r="AZ7">
            <v>1439899.8999850987</v>
          </cell>
          <cell r="BA7">
            <v>1413415.6499925498</v>
          </cell>
          <cell r="BB7">
            <v>3011744.2799925497</v>
          </cell>
          <cell r="BC7">
            <v>1170703.5499927502</v>
          </cell>
          <cell r="BD7">
            <v>582835.62999275001</v>
          </cell>
          <cell r="BE7">
            <v>0</v>
          </cell>
        </row>
        <row r="8">
          <cell r="E8" t="str">
            <v>COS Total - Closure</v>
          </cell>
          <cell r="H8">
            <v>676536.21000000008</v>
          </cell>
          <cell r="I8">
            <v>2573225.2400000002</v>
          </cell>
          <cell r="J8">
            <v>5713016</v>
          </cell>
          <cell r="K8">
            <v>8168970.4699999988</v>
          </cell>
          <cell r="L8">
            <v>10447244.499999998</v>
          </cell>
          <cell r="M8">
            <v>12752211.679999998</v>
          </cell>
          <cell r="N8">
            <v>13283793.749999998</v>
          </cell>
          <cell r="O8">
            <v>13581706.719999997</v>
          </cell>
          <cell r="P8">
            <v>14702697.639999997</v>
          </cell>
          <cell r="Q8">
            <v>15939650.969999997</v>
          </cell>
          <cell r="R8">
            <v>16372167.919999996</v>
          </cell>
          <cell r="S8">
            <v>16758379.329999996</v>
          </cell>
          <cell r="T8">
            <v>422101.74000000017</v>
          </cell>
          <cell r="U8">
            <v>1129664.1200000003</v>
          </cell>
          <cell r="V8">
            <v>3545776.63</v>
          </cell>
          <cell r="W8">
            <v>5996345.6899999995</v>
          </cell>
          <cell r="X8">
            <v>8544927.2899999991</v>
          </cell>
          <cell r="Y8">
            <v>10646952.02</v>
          </cell>
          <cell r="Z8">
            <v>11878346.084999999</v>
          </cell>
          <cell r="AA8">
            <v>13243097.164999999</v>
          </cell>
          <cell r="AB8">
            <v>15752318.164999999</v>
          </cell>
          <cell r="AC8">
            <v>17347866.484999999</v>
          </cell>
          <cell r="AD8">
            <v>17982110.064999998</v>
          </cell>
          <cell r="AE8">
            <v>17982110.064999998</v>
          </cell>
          <cell r="AF8">
            <v>0</v>
          </cell>
          <cell r="AG8">
            <v>0</v>
          </cell>
          <cell r="AH8">
            <v>676536.21000000008</v>
          </cell>
          <cell r="AI8">
            <v>1896689.0300000003</v>
          </cell>
          <cell r="AJ8">
            <v>3139790.76</v>
          </cell>
          <cell r="AK8">
            <v>2455954.4699999993</v>
          </cell>
          <cell r="AL8">
            <v>2278274.0299999998</v>
          </cell>
          <cell r="AM8">
            <v>2304967.1799999992</v>
          </cell>
          <cell r="AN8">
            <v>531582.06999999983</v>
          </cell>
          <cell r="AO8">
            <v>297912.96999999962</v>
          </cell>
          <cell r="AP8">
            <v>1120990.9199999997</v>
          </cell>
          <cell r="AQ8">
            <v>1236953.33</v>
          </cell>
          <cell r="AR8">
            <v>432516.95</v>
          </cell>
          <cell r="AS8">
            <v>386211.40999999986</v>
          </cell>
          <cell r="AT8">
            <v>422101.74000000017</v>
          </cell>
          <cell r="AU8">
            <v>707562.38000000012</v>
          </cell>
          <cell r="AV8">
            <v>2416112.5099999993</v>
          </cell>
          <cell r="AW8">
            <v>2450569.06</v>
          </cell>
          <cell r="AX8">
            <v>2548581.6000000006</v>
          </cell>
          <cell r="AY8">
            <v>2102024.73</v>
          </cell>
          <cell r="AZ8">
            <v>1231394.0649999997</v>
          </cell>
          <cell r="BA8">
            <v>1364751.0799999996</v>
          </cell>
          <cell r="BB8">
            <v>2509221</v>
          </cell>
          <cell r="BC8">
            <v>1595548.3199999998</v>
          </cell>
          <cell r="BD8">
            <v>634243.57999999984</v>
          </cell>
          <cell r="BE8">
            <v>0</v>
          </cell>
        </row>
        <row r="9">
          <cell r="E9" t="str">
            <v>COS Total - Preform</v>
          </cell>
          <cell r="H9">
            <v>5696779.7599999998</v>
          </cell>
          <cell r="I9">
            <v>20180005.25</v>
          </cell>
          <cell r="J9">
            <v>49910946.710000008</v>
          </cell>
          <cell r="K9">
            <v>73120634.180000007</v>
          </cell>
          <cell r="L9">
            <v>96179474</v>
          </cell>
          <cell r="M9">
            <v>122301624.66</v>
          </cell>
          <cell r="N9">
            <v>137099301.00999999</v>
          </cell>
          <cell r="O9">
            <v>147861201.79999998</v>
          </cell>
          <cell r="P9">
            <v>180261682.70999998</v>
          </cell>
          <cell r="Q9">
            <v>196467817.86999997</v>
          </cell>
          <cell r="R9">
            <v>200074433.16999999</v>
          </cell>
          <cell r="S9">
            <v>203331388.22</v>
          </cell>
          <cell r="T9">
            <v>3976319.91</v>
          </cell>
          <cell r="U9">
            <v>11076381.090000002</v>
          </cell>
          <cell r="V9">
            <v>32487150.609999999</v>
          </cell>
          <cell r="W9">
            <v>54022908.68</v>
          </cell>
          <cell r="X9">
            <v>79037212.810000002</v>
          </cell>
          <cell r="Y9">
            <v>100878634.84999999</v>
          </cell>
          <cell r="Z9">
            <v>115708349.59</v>
          </cell>
          <cell r="AA9">
            <v>128741299.08000001</v>
          </cell>
          <cell r="AB9">
            <v>155249187.08000001</v>
          </cell>
          <cell r="AC9">
            <v>170932857.53000003</v>
          </cell>
          <cell r="AD9">
            <v>176500131.07000002</v>
          </cell>
          <cell r="AE9">
            <v>176500131.07000002</v>
          </cell>
          <cell r="AF9">
            <v>0</v>
          </cell>
          <cell r="AG9">
            <v>0</v>
          </cell>
          <cell r="AH9">
            <v>5696779.7599999998</v>
          </cell>
          <cell r="AI9">
            <v>14483225.49</v>
          </cell>
          <cell r="AJ9">
            <v>29730941.460000005</v>
          </cell>
          <cell r="AK9">
            <v>23209687.470000003</v>
          </cell>
          <cell r="AL9">
            <v>23058839.82</v>
          </cell>
          <cell r="AM9">
            <v>26122150.66</v>
          </cell>
          <cell r="AN9">
            <v>14797676.35</v>
          </cell>
          <cell r="AO9">
            <v>10761900.789999997</v>
          </cell>
          <cell r="AP9">
            <v>32400480.909999996</v>
          </cell>
          <cell r="AQ9">
            <v>16206135.16</v>
          </cell>
          <cell r="AR9">
            <v>3606615.3000000003</v>
          </cell>
          <cell r="AS9">
            <v>3256955.0500000003</v>
          </cell>
          <cell r="AT9">
            <v>3976319.91</v>
          </cell>
          <cell r="AU9">
            <v>7100061.1800000016</v>
          </cell>
          <cell r="AV9">
            <v>21410769.52</v>
          </cell>
          <cell r="AW9">
            <v>21535758.07</v>
          </cell>
          <cell r="AX9">
            <v>25014304.129999999</v>
          </cell>
          <cell r="AY9">
            <v>21841422.039999999</v>
          </cell>
          <cell r="AZ9">
            <v>14829714.740000002</v>
          </cell>
          <cell r="BA9">
            <v>13032949.490000006</v>
          </cell>
          <cell r="BB9">
            <v>26507888</v>
          </cell>
          <cell r="BC9">
            <v>15683670.450000003</v>
          </cell>
          <cell r="BD9">
            <v>5567273.54</v>
          </cell>
          <cell r="BE9">
            <v>0</v>
          </cell>
        </row>
        <row r="10">
          <cell r="E10" t="str">
            <v>COS Total - Cartoon</v>
          </cell>
          <cell r="H10">
            <v>1381933.7800000003</v>
          </cell>
          <cell r="I10">
            <v>4744029.5500000007</v>
          </cell>
          <cell r="J10">
            <v>12183508.720000003</v>
          </cell>
          <cell r="K10">
            <v>18317292.963200003</v>
          </cell>
          <cell r="L10">
            <v>24314506.281200003</v>
          </cell>
          <cell r="M10">
            <v>31166583.319200002</v>
          </cell>
          <cell r="N10">
            <v>35075839.564800002</v>
          </cell>
          <cell r="O10">
            <v>38081114.719800003</v>
          </cell>
          <cell r="P10">
            <v>46965281.5678</v>
          </cell>
          <cell r="Q10">
            <v>51511661.252800003</v>
          </cell>
          <cell r="R10">
            <v>52433547.242800005</v>
          </cell>
          <cell r="S10">
            <v>53038517.922800004</v>
          </cell>
          <cell r="T10">
            <v>878534.37000000011</v>
          </cell>
          <cell r="U10">
            <v>2781655.4700000007</v>
          </cell>
          <cell r="V10">
            <v>8995640.9350000005</v>
          </cell>
          <cell r="W10">
            <v>15566552.010600001</v>
          </cell>
          <cell r="X10">
            <v>22237444.116599999</v>
          </cell>
          <cell r="Y10">
            <v>28436188.5966</v>
          </cell>
          <cell r="Z10">
            <v>32736239.832599998</v>
          </cell>
          <cell r="AA10">
            <v>37437048.2566</v>
          </cell>
          <cell r="AB10">
            <v>47336118.3002</v>
          </cell>
          <cell r="AC10">
            <v>52117106.490199998</v>
          </cell>
          <cell r="AD10">
            <v>53860416.120200001</v>
          </cell>
          <cell r="AE10">
            <v>53860416.120200001</v>
          </cell>
          <cell r="AF10">
            <v>0</v>
          </cell>
          <cell r="AG10">
            <v>0</v>
          </cell>
          <cell r="AH10">
            <v>1381933.7800000003</v>
          </cell>
          <cell r="AI10">
            <v>3362095.77</v>
          </cell>
          <cell r="AJ10">
            <v>7439479.1700000018</v>
          </cell>
          <cell r="AK10">
            <v>6133784.2432000004</v>
          </cell>
          <cell r="AL10">
            <v>5997213.317999999</v>
          </cell>
          <cell r="AM10">
            <v>6852077.0380000006</v>
          </cell>
          <cell r="AN10">
            <v>3909256.2456</v>
          </cell>
          <cell r="AO10">
            <v>3005275.1550000003</v>
          </cell>
          <cell r="AP10">
            <v>8884166.8480000012</v>
          </cell>
          <cell r="AQ10">
            <v>4546379.6849999987</v>
          </cell>
          <cell r="AR10">
            <v>921885.98999999987</v>
          </cell>
          <cell r="AS10">
            <v>604970.67999999993</v>
          </cell>
          <cell r="AT10">
            <v>878534.37000000011</v>
          </cell>
          <cell r="AU10">
            <v>1903121.1000000006</v>
          </cell>
          <cell r="AV10">
            <v>6213985.4649999999</v>
          </cell>
          <cell r="AW10">
            <v>6570911.0755999992</v>
          </cell>
          <cell r="AX10">
            <v>6670892.1059999987</v>
          </cell>
          <cell r="AY10">
            <v>6198744.4800000014</v>
          </cell>
          <cell r="AZ10">
            <v>4300051.2359999996</v>
          </cell>
          <cell r="BA10">
            <v>4700808.4240000006</v>
          </cell>
          <cell r="BB10">
            <v>9899070.0436000004</v>
          </cell>
          <cell r="BC10">
            <v>4780988.1900000004</v>
          </cell>
          <cell r="BD10">
            <v>1743309.63</v>
          </cell>
          <cell r="BE10">
            <v>0</v>
          </cell>
        </row>
        <row r="11">
          <cell r="E11" t="str">
            <v>COS Total - Label</v>
          </cell>
          <cell r="H11">
            <v>321561.33000000007</v>
          </cell>
          <cell r="I11">
            <v>1371859.6300000001</v>
          </cell>
          <cell r="J11">
            <v>2992454.17</v>
          </cell>
          <cell r="K11">
            <v>4897698.8100000005</v>
          </cell>
          <cell r="L11">
            <v>6246358.8900000006</v>
          </cell>
          <cell r="M11">
            <v>7829783.46</v>
          </cell>
          <cell r="N11">
            <v>8911159.6649999991</v>
          </cell>
          <cell r="O11">
            <v>9912081.5099999998</v>
          </cell>
          <cell r="P11">
            <v>11666340.610000001</v>
          </cell>
          <cell r="Q11">
            <v>12728070.000000002</v>
          </cell>
          <cell r="R11">
            <v>13102312.910000002</v>
          </cell>
          <cell r="S11">
            <v>13360385.150000002</v>
          </cell>
          <cell r="T11">
            <v>224059.57000000007</v>
          </cell>
          <cell r="U11">
            <v>540249.07999999996</v>
          </cell>
          <cell r="V11">
            <v>1926831.209999999</v>
          </cell>
          <cell r="W11">
            <v>3338934.2999999993</v>
          </cell>
          <cell r="X11">
            <v>4665049.6599999992</v>
          </cell>
          <cell r="Y11">
            <v>5789761.6199999992</v>
          </cell>
          <cell r="Z11">
            <v>6891186.4499999993</v>
          </cell>
          <cell r="AA11">
            <v>7424718.4899999993</v>
          </cell>
          <cell r="AB11">
            <v>9121115.8999999985</v>
          </cell>
          <cell r="AC11">
            <v>10154983.779999999</v>
          </cell>
          <cell r="AD11">
            <v>10456699.18</v>
          </cell>
          <cell r="AE11">
            <v>10456699.18</v>
          </cell>
          <cell r="AF11">
            <v>0</v>
          </cell>
          <cell r="AG11">
            <v>0</v>
          </cell>
          <cell r="AH11">
            <v>321561.33000000007</v>
          </cell>
          <cell r="AI11">
            <v>1050298.3</v>
          </cell>
          <cell r="AJ11">
            <v>1620594.54</v>
          </cell>
          <cell r="AK11">
            <v>1905244.6400000001</v>
          </cell>
          <cell r="AL11">
            <v>1348660.08</v>
          </cell>
          <cell r="AM11">
            <v>1583424.5699999996</v>
          </cell>
          <cell r="AN11">
            <v>1081376.2050000001</v>
          </cell>
          <cell r="AO11">
            <v>1000921.8450000001</v>
          </cell>
          <cell r="AP11">
            <v>1754259.100000001</v>
          </cell>
          <cell r="AQ11">
            <v>1061729.3899999999</v>
          </cell>
          <cell r="AR11">
            <v>374242.91000000003</v>
          </cell>
          <cell r="AS11">
            <v>258072.24</v>
          </cell>
          <cell r="AT11">
            <v>224059.57000000007</v>
          </cell>
          <cell r="AU11">
            <v>316189.50999999989</v>
          </cell>
          <cell r="AV11">
            <v>1386582.1299999992</v>
          </cell>
          <cell r="AW11">
            <v>1412103.0900000003</v>
          </cell>
          <cell r="AX11">
            <v>1326115.3599999996</v>
          </cell>
          <cell r="AY11">
            <v>1124711.9600000004</v>
          </cell>
          <cell r="AZ11">
            <v>1101424.8300000003</v>
          </cell>
          <cell r="BA11">
            <v>533532.0399999998</v>
          </cell>
          <cell r="BB11">
            <v>1696397.4099999997</v>
          </cell>
          <cell r="BC11">
            <v>1033867.8800000001</v>
          </cell>
          <cell r="BD11">
            <v>301715.40000000002</v>
          </cell>
          <cell r="BE11">
            <v>0</v>
          </cell>
        </row>
        <row r="12">
          <cell r="E12" t="str">
            <v>COS Total - Production overhead</v>
          </cell>
          <cell r="H12">
            <v>26399569.609999999</v>
          </cell>
          <cell r="I12">
            <v>42089641.82</v>
          </cell>
          <cell r="J12">
            <v>72242674.420000002</v>
          </cell>
          <cell r="K12">
            <v>97279534.379999995</v>
          </cell>
          <cell r="L12">
            <v>127031261.72</v>
          </cell>
          <cell r="M12">
            <v>157931032.27000001</v>
          </cell>
          <cell r="N12">
            <v>157931032.27000001</v>
          </cell>
          <cell r="O12">
            <v>213645712.08000001</v>
          </cell>
          <cell r="P12">
            <v>239913033.62</v>
          </cell>
          <cell r="Q12">
            <v>261200903.06999999</v>
          </cell>
          <cell r="R12">
            <v>276170548.49000001</v>
          </cell>
          <cell r="S12">
            <v>291488994.11000001</v>
          </cell>
          <cell r="T12">
            <v>18531492.5</v>
          </cell>
          <cell r="U12">
            <v>40191599.649999999</v>
          </cell>
          <cell r="V12">
            <v>65769963.200000003</v>
          </cell>
          <cell r="W12">
            <v>90844835.950000003</v>
          </cell>
          <cell r="X12">
            <v>123598940.54000001</v>
          </cell>
          <cell r="Y12">
            <v>158607615.59</v>
          </cell>
          <cell r="Z12">
            <v>215220751.55000001</v>
          </cell>
          <cell r="AA12">
            <v>238841648.74000001</v>
          </cell>
          <cell r="AB12">
            <v>270723665.80000001</v>
          </cell>
          <cell r="AC12">
            <v>320452995.76999998</v>
          </cell>
          <cell r="AD12">
            <v>340378971.45999998</v>
          </cell>
          <cell r="AE12">
            <v>340378971.45999998</v>
          </cell>
          <cell r="AF12">
            <v>0</v>
          </cell>
          <cell r="AG12">
            <v>0</v>
          </cell>
          <cell r="AH12">
            <v>26399569.609999999</v>
          </cell>
          <cell r="AI12">
            <v>15690072.210000001</v>
          </cell>
          <cell r="AJ12">
            <v>30153032.600000001</v>
          </cell>
          <cell r="AK12">
            <v>25036859.960000001</v>
          </cell>
          <cell r="AL12">
            <v>29751727.34</v>
          </cell>
          <cell r="AM12">
            <v>30899770.550000001</v>
          </cell>
          <cell r="AN12">
            <v>0</v>
          </cell>
          <cell r="AO12">
            <v>55714679.810000002</v>
          </cell>
          <cell r="AP12">
            <v>26267321.539999999</v>
          </cell>
          <cell r="AQ12">
            <v>21287869.449999999</v>
          </cell>
          <cell r="AR12">
            <v>14969645.42</v>
          </cell>
          <cell r="AS12">
            <v>15318445.619999999</v>
          </cell>
          <cell r="AT12">
            <v>18531492.5</v>
          </cell>
          <cell r="AU12">
            <v>21660107.149999999</v>
          </cell>
          <cell r="AV12">
            <v>25578363.550000001</v>
          </cell>
          <cell r="AW12">
            <v>25074872.75</v>
          </cell>
          <cell r="AX12">
            <v>32754104.59</v>
          </cell>
          <cell r="AY12">
            <v>35008675.049999997</v>
          </cell>
          <cell r="AZ12">
            <v>56613135.960000001</v>
          </cell>
          <cell r="BA12">
            <v>23620897.190000001</v>
          </cell>
          <cell r="BB12">
            <v>31882017.059999999</v>
          </cell>
          <cell r="BC12">
            <v>49729329.969999999</v>
          </cell>
          <cell r="BD12">
            <v>19925975.690000001</v>
          </cell>
          <cell r="BE12">
            <v>0</v>
          </cell>
        </row>
        <row r="13">
          <cell r="E13" t="str">
            <v>COS Total - Concentrate Incidence</v>
          </cell>
          <cell r="H13">
            <v>-1573488</v>
          </cell>
          <cell r="I13">
            <v>-532723</v>
          </cell>
          <cell r="J13">
            <v>-6292467</v>
          </cell>
          <cell r="K13">
            <v>-4939165.8</v>
          </cell>
          <cell r="L13">
            <v>-6996732.7999999998</v>
          </cell>
          <cell r="M13">
            <v>-21313025.800000001</v>
          </cell>
          <cell r="N13">
            <v>-48074436.799999997</v>
          </cell>
          <cell r="O13">
            <v>-55568805.799999997</v>
          </cell>
          <cell r="P13">
            <v>-83382872.799999997</v>
          </cell>
          <cell r="Q13">
            <v>-98138969.799999997</v>
          </cell>
          <cell r="R13">
            <v>-123280271.8</v>
          </cell>
          <cell r="S13">
            <v>-114663721.8</v>
          </cell>
          <cell r="T13">
            <v>-15866948.4</v>
          </cell>
          <cell r="U13">
            <v>-34939241.399999999</v>
          </cell>
          <cell r="V13">
            <v>-53039006.75</v>
          </cell>
          <cell r="W13">
            <v>-60836731.75</v>
          </cell>
          <cell r="X13">
            <v>-68780149.75</v>
          </cell>
          <cell r="Y13">
            <v>-75155682.75</v>
          </cell>
          <cell r="Z13">
            <v>-92141823.75</v>
          </cell>
          <cell r="AA13">
            <v>-106873557.75</v>
          </cell>
          <cell r="AB13">
            <v>-138096972.75</v>
          </cell>
          <cell r="AC13">
            <v>-163246074.75</v>
          </cell>
          <cell r="AD13">
            <v>-166082041.75</v>
          </cell>
          <cell r="AE13">
            <v>-166082041.75</v>
          </cell>
          <cell r="AF13">
            <v>0</v>
          </cell>
          <cell r="AG13">
            <v>0</v>
          </cell>
          <cell r="AH13">
            <v>-1573488</v>
          </cell>
          <cell r="AI13">
            <v>1040765</v>
          </cell>
          <cell r="AJ13">
            <v>-5759744</v>
          </cell>
          <cell r="AK13">
            <v>1353301.2</v>
          </cell>
          <cell r="AL13">
            <v>-2057567</v>
          </cell>
          <cell r="AM13">
            <v>-14316293</v>
          </cell>
          <cell r="AN13">
            <v>-26761411</v>
          </cell>
          <cell r="AO13">
            <v>-7494369</v>
          </cell>
          <cell r="AP13">
            <v>-27814067</v>
          </cell>
          <cell r="AQ13">
            <v>-14756097</v>
          </cell>
          <cell r="AR13">
            <v>-25141302</v>
          </cell>
          <cell r="AS13">
            <v>8616550</v>
          </cell>
          <cell r="AT13">
            <v>-15866948.4</v>
          </cell>
          <cell r="AU13">
            <v>-19072293</v>
          </cell>
          <cell r="AV13">
            <v>-18099765.350000001</v>
          </cell>
          <cell r="AW13">
            <v>-7797725</v>
          </cell>
          <cell r="AX13">
            <v>-7943418</v>
          </cell>
          <cell r="AY13">
            <v>-6375533</v>
          </cell>
          <cell r="AZ13">
            <v>-16986141</v>
          </cell>
          <cell r="BA13">
            <v>-14731734</v>
          </cell>
          <cell r="BB13">
            <v>-31223415</v>
          </cell>
          <cell r="BC13">
            <v>-25149102</v>
          </cell>
          <cell r="BD13">
            <v>-2835967</v>
          </cell>
          <cell r="BE13">
            <v>0</v>
          </cell>
        </row>
        <row r="14">
          <cell r="H14">
            <v>55631870.349413104</v>
          </cell>
          <cell r="I14">
            <v>141945255.77882621</v>
          </cell>
          <cell r="J14">
            <v>327097799.30323929</v>
          </cell>
          <cell r="K14">
            <v>494425050.50385046</v>
          </cell>
          <cell r="L14">
            <v>670706709.8712616</v>
          </cell>
          <cell r="M14">
            <v>869754536.64667249</v>
          </cell>
          <cell r="N14">
            <v>953720665.93598211</v>
          </cell>
          <cell r="O14">
            <v>1086844212.7253368</v>
          </cell>
          <cell r="P14">
            <v>1280388425.0526917</v>
          </cell>
          <cell r="Q14">
            <v>1383600663.1970208</v>
          </cell>
          <cell r="R14">
            <v>1396918224.7063501</v>
          </cell>
          <cell r="S14">
            <v>1446837425.5576794</v>
          </cell>
          <cell r="T14">
            <v>25963969.289326504</v>
          </cell>
          <cell r="U14">
            <v>71468149.968652993</v>
          </cell>
          <cell r="V14">
            <v>209614267.48697954</v>
          </cell>
          <cell r="W14">
            <v>376288311.97389376</v>
          </cell>
          <cell r="X14">
            <v>584147129.12720811</v>
          </cell>
          <cell r="Y14">
            <v>792673401.57652247</v>
          </cell>
          <cell r="Z14">
            <v>939640687.91620445</v>
          </cell>
          <cell r="AA14">
            <v>1050845350.9995456</v>
          </cell>
          <cell r="AB14">
            <v>1236276841.0824864</v>
          </cell>
          <cell r="AC14">
            <v>1361946262.8918188</v>
          </cell>
          <cell r="AD14">
            <v>1415918439.3891509</v>
          </cell>
          <cell r="AE14">
            <v>1415918439.3891509</v>
          </cell>
          <cell r="AF14">
            <v>0</v>
          </cell>
          <cell r="AG14">
            <v>0</v>
          </cell>
          <cell r="AH14">
            <v>55631870.349413104</v>
          </cell>
          <cell r="AI14">
            <v>86313385.42941311</v>
          </cell>
          <cell r="AJ14">
            <v>185152543.52441311</v>
          </cell>
          <cell r="AK14">
            <v>167327251.20061105</v>
          </cell>
          <cell r="AL14">
            <v>176281659.36741111</v>
          </cell>
          <cell r="AM14">
            <v>199047826.77541104</v>
          </cell>
          <cell r="AN14">
            <v>83966129.289309472</v>
          </cell>
          <cell r="AO14">
            <v>133123546.78935474</v>
          </cell>
          <cell r="AP14">
            <v>193544212.32735473</v>
          </cell>
          <cell r="AQ14">
            <v>103212238.14432921</v>
          </cell>
          <cell r="AR14">
            <v>13317561.5093292</v>
          </cell>
          <cell r="AS14">
            <v>49919200.8513292</v>
          </cell>
          <cell r="AT14">
            <v>25963969.289326504</v>
          </cell>
          <cell r="AU14">
            <v>45504180.679326497</v>
          </cell>
          <cell r="AV14">
            <v>138146117.51832652</v>
          </cell>
          <cell r="AW14">
            <v>166674044.48691431</v>
          </cell>
          <cell r="AX14">
            <v>207858817.15331432</v>
          </cell>
          <cell r="AY14">
            <v>208526272.44931424</v>
          </cell>
          <cell r="AZ14">
            <v>146967286.33968204</v>
          </cell>
          <cell r="BA14">
            <v>111204663.083341</v>
          </cell>
          <cell r="BB14">
            <v>185431490.08294103</v>
          </cell>
          <cell r="BC14">
            <v>125669421.80933225</v>
          </cell>
          <cell r="BD14">
            <v>53972176.49733223</v>
          </cell>
          <cell r="BE14">
            <v>0</v>
          </cell>
        </row>
        <row r="15">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row>
        <row r="16">
          <cell r="E16" t="str">
            <v>Price variance</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row>
        <row r="17">
          <cell r="E17" t="str">
            <v>PPV - Concentrate</v>
          </cell>
          <cell r="F17">
            <v>605101801</v>
          </cell>
          <cell r="G17" t="str">
            <v>Variances - Purchase Price - Ingredients</v>
          </cell>
          <cell r="H17">
            <v>0</v>
          </cell>
          <cell r="I17">
            <v>0</v>
          </cell>
          <cell r="J17">
            <v>0</v>
          </cell>
          <cell r="K17">
            <v>-478538.44000000064</v>
          </cell>
          <cell r="L17">
            <v>-1278746.2850000004</v>
          </cell>
          <cell r="M17">
            <v>807718.25000000163</v>
          </cell>
          <cell r="N17">
            <v>1074519.0400000012</v>
          </cell>
          <cell r="O17">
            <v>1074519.0400000012</v>
          </cell>
          <cell r="P17">
            <v>2146171.0199999996</v>
          </cell>
          <cell r="Q17">
            <v>2146171.0199999996</v>
          </cell>
          <cell r="R17">
            <v>2146171.0199999996</v>
          </cell>
          <cell r="S17">
            <v>1578773.6500000004</v>
          </cell>
          <cell r="T17">
            <v>0</v>
          </cell>
          <cell r="U17">
            <v>-1051184.6600000006</v>
          </cell>
          <cell r="V17">
            <v>-1051184.6600000006</v>
          </cell>
          <cell r="W17">
            <v>-3256959.6200000052</v>
          </cell>
          <cell r="X17">
            <v>-6121104.5400000028</v>
          </cell>
          <cell r="Y17">
            <v>-12153609.000000011</v>
          </cell>
          <cell r="Z17">
            <v>-13590504.040000014</v>
          </cell>
          <cell r="AA17">
            <v>-15121117.260000015</v>
          </cell>
          <cell r="AB17">
            <v>-14642111.430000013</v>
          </cell>
          <cell r="AC17">
            <v>-14642111.430000013</v>
          </cell>
          <cell r="AD17">
            <v>-14672229.010000013</v>
          </cell>
          <cell r="AE17">
            <v>-14355242.530000012</v>
          </cell>
          <cell r="AF17">
            <v>1100</v>
          </cell>
          <cell r="AG17">
            <v>0</v>
          </cell>
          <cell r="AH17">
            <v>0</v>
          </cell>
          <cell r="AI17">
            <v>0</v>
          </cell>
          <cell r="AJ17">
            <v>0</v>
          </cell>
          <cell r="AK17">
            <v>-478538.44000000064</v>
          </cell>
          <cell r="AL17">
            <v>-800207.84499999974</v>
          </cell>
          <cell r="AM17">
            <v>2086464.535000002</v>
          </cell>
          <cell r="AN17">
            <v>266800.78999999957</v>
          </cell>
          <cell r="AO17">
            <v>0</v>
          </cell>
          <cell r="AP17">
            <v>1071651.9799999986</v>
          </cell>
          <cell r="AQ17">
            <v>0</v>
          </cell>
          <cell r="AR17">
            <v>0</v>
          </cell>
          <cell r="AS17">
            <v>-567397.36999999918</v>
          </cell>
          <cell r="AT17">
            <v>0</v>
          </cell>
          <cell r="AU17">
            <v>-1051184.6600000006</v>
          </cell>
          <cell r="AV17">
            <v>0</v>
          </cell>
          <cell r="AW17">
            <v>-2205774.9600000046</v>
          </cell>
          <cell r="AX17">
            <v>-2864144.9199999981</v>
          </cell>
          <cell r="AY17">
            <v>-6032504.4600000074</v>
          </cell>
          <cell r="AZ17">
            <v>-1436895.0400000026</v>
          </cell>
          <cell r="BA17">
            <v>-1530613.2200000011</v>
          </cell>
          <cell r="BB17">
            <v>479005.83000000264</v>
          </cell>
          <cell r="BC17">
            <v>0</v>
          </cell>
          <cell r="BD17">
            <v>-30117.579999999143</v>
          </cell>
          <cell r="BE17">
            <v>316986.48000000045</v>
          </cell>
          <cell r="BF17">
            <v>1100</v>
          </cell>
        </row>
        <row r="18">
          <cell r="E18" t="str">
            <v>PPV - Sugar</v>
          </cell>
          <cell r="F18">
            <v>605101803</v>
          </cell>
          <cell r="G18" t="str">
            <v>Variances - Purchase Price - Sugar, HFCS &amp; Sweeteners</v>
          </cell>
          <cell r="H18">
            <v>0</v>
          </cell>
          <cell r="I18">
            <v>240998.43000000156</v>
          </cell>
          <cell r="J18">
            <v>487273.0100000035</v>
          </cell>
          <cell r="K18">
            <v>1400477.7000000011</v>
          </cell>
          <cell r="L18">
            <v>2002880.1899999995</v>
          </cell>
          <cell r="M18">
            <v>3309487.4399999995</v>
          </cell>
          <cell r="N18">
            <v>7824362.4300000016</v>
          </cell>
          <cell r="O18">
            <v>7703944.0300000012</v>
          </cell>
          <cell r="P18">
            <v>8600509.8400000036</v>
          </cell>
          <cell r="Q18">
            <v>8805360.5800000057</v>
          </cell>
          <cell r="R18">
            <v>8805360.5800000057</v>
          </cell>
          <cell r="S18">
            <v>12155168.160000006</v>
          </cell>
          <cell r="T18">
            <v>-58626.359999999404</v>
          </cell>
          <cell r="U18">
            <v>-58626.359999999404</v>
          </cell>
          <cell r="V18">
            <v>-494226.70999999344</v>
          </cell>
          <cell r="W18">
            <v>-1133711.3799999952</v>
          </cell>
          <cell r="X18">
            <v>-2413281.1799999923</v>
          </cell>
          <cell r="Y18">
            <v>-4278445.659999989</v>
          </cell>
          <cell r="Z18">
            <v>-7169864.0399999842</v>
          </cell>
          <cell r="AA18">
            <v>-7169864.0399999842</v>
          </cell>
          <cell r="AB18">
            <v>-3640802.0699999854</v>
          </cell>
          <cell r="AC18">
            <v>-4245215.7899999842</v>
          </cell>
          <cell r="AD18">
            <v>-4297118.4899999844</v>
          </cell>
          <cell r="AE18">
            <v>-1114211.7699999819</v>
          </cell>
          <cell r="AF18">
            <v>-90018.060000000536</v>
          </cell>
          <cell r="AG18">
            <v>0</v>
          </cell>
          <cell r="AH18">
            <v>0</v>
          </cell>
          <cell r="AI18">
            <v>240998.43000000156</v>
          </cell>
          <cell r="AJ18">
            <v>246274.58000000194</v>
          </cell>
          <cell r="AK18">
            <v>913204.68999999762</v>
          </cell>
          <cell r="AL18">
            <v>602402.48999999836</v>
          </cell>
          <cell r="AM18">
            <v>1306607.25</v>
          </cell>
          <cell r="AN18">
            <v>4514874.9900000021</v>
          </cell>
          <cell r="AO18">
            <v>-120418.4000000004</v>
          </cell>
          <cell r="AP18">
            <v>896565.81000000227</v>
          </cell>
          <cell r="AQ18">
            <v>204850.74000000206</v>
          </cell>
          <cell r="AR18">
            <v>0</v>
          </cell>
          <cell r="AS18">
            <v>3349807.58</v>
          </cell>
          <cell r="AT18">
            <v>-58626.359999999404</v>
          </cell>
          <cell r="AU18">
            <v>0</v>
          </cell>
          <cell r="AV18">
            <v>-435600.34999999404</v>
          </cell>
          <cell r="AW18">
            <v>-639484.67000000179</v>
          </cell>
          <cell r="AX18">
            <v>-1279569.7999999968</v>
          </cell>
          <cell r="AY18">
            <v>-1865164.4799999963</v>
          </cell>
          <cell r="AZ18">
            <v>-2891418.3799999952</v>
          </cell>
          <cell r="BA18">
            <v>0</v>
          </cell>
          <cell r="BB18">
            <v>3529061.9699999988</v>
          </cell>
          <cell r="BC18">
            <v>-604413.71999999881</v>
          </cell>
          <cell r="BD18">
            <v>-51902.700000000186</v>
          </cell>
          <cell r="BE18">
            <v>3182906.7200000025</v>
          </cell>
          <cell r="BF18">
            <v>-90018.060000000536</v>
          </cell>
        </row>
        <row r="19">
          <cell r="E19" t="str">
            <v>PPV - Crown corks</v>
          </cell>
          <cell r="F19">
            <v>605101802</v>
          </cell>
          <cell r="G19" t="str">
            <v>Variances - Purchase Price - Packaging</v>
          </cell>
          <cell r="H19">
            <v>0</v>
          </cell>
          <cell r="I19">
            <v>-21132.229999999978</v>
          </cell>
          <cell r="J19">
            <v>-28540.830000000071</v>
          </cell>
          <cell r="K19">
            <v>8941.4700000002158</v>
          </cell>
          <cell r="L19">
            <v>517067.62000000046</v>
          </cell>
          <cell r="M19">
            <v>961704.99000000069</v>
          </cell>
          <cell r="N19">
            <v>1055630.5600000008</v>
          </cell>
          <cell r="O19">
            <v>1087243.9500000007</v>
          </cell>
          <cell r="P19">
            <v>1160038.7000000007</v>
          </cell>
          <cell r="Q19">
            <v>1246200.6000000008</v>
          </cell>
          <cell r="R19">
            <v>1217365.8200000008</v>
          </cell>
          <cell r="S19">
            <v>1223053.6400000006</v>
          </cell>
          <cell r="T19">
            <v>26856.500000000004</v>
          </cell>
          <cell r="U19">
            <v>26856.500000000004</v>
          </cell>
          <cell r="V19">
            <v>147901.70999999996</v>
          </cell>
          <cell r="W19">
            <v>193121.95999999996</v>
          </cell>
          <cell r="X19">
            <v>607797.59000000032</v>
          </cell>
          <cell r="Y19">
            <v>1034759.8899999995</v>
          </cell>
          <cell r="Z19">
            <v>1093332.3199999998</v>
          </cell>
          <cell r="AA19">
            <v>1139360.1499999997</v>
          </cell>
          <cell r="AB19">
            <v>1258024.2399999995</v>
          </cell>
          <cell r="AC19">
            <v>1372071.2399999995</v>
          </cell>
          <cell r="AD19">
            <v>1324726.5999999996</v>
          </cell>
          <cell r="AE19">
            <v>1361422.7999999996</v>
          </cell>
          <cell r="AF19">
            <v>-17377.599999999977</v>
          </cell>
          <cell r="AG19">
            <v>0</v>
          </cell>
          <cell r="AH19">
            <v>0</v>
          </cell>
          <cell r="AI19">
            <v>-21132.229999999978</v>
          </cell>
          <cell r="AJ19">
            <v>-7408.6000000000931</v>
          </cell>
          <cell r="AK19">
            <v>37482.300000000287</v>
          </cell>
          <cell r="AL19">
            <v>508126.15000000026</v>
          </cell>
          <cell r="AM19">
            <v>444637.37000000017</v>
          </cell>
          <cell r="AN19">
            <v>93925.570000000065</v>
          </cell>
          <cell r="AO19">
            <v>31613.389999999901</v>
          </cell>
          <cell r="AP19">
            <v>72794.75</v>
          </cell>
          <cell r="AQ19">
            <v>86161.900000000125</v>
          </cell>
          <cell r="AR19">
            <v>-28834.779999999962</v>
          </cell>
          <cell r="AS19">
            <v>5687.819999999947</v>
          </cell>
          <cell r="AT19">
            <v>26856.500000000004</v>
          </cell>
          <cell r="AU19">
            <v>0</v>
          </cell>
          <cell r="AV19">
            <v>121045.20999999995</v>
          </cell>
          <cell r="AW19">
            <v>45220.250000000007</v>
          </cell>
          <cell r="AX19">
            <v>414675.63000000035</v>
          </cell>
          <cell r="AY19">
            <v>426962.29999999923</v>
          </cell>
          <cell r="AZ19">
            <v>58572.430000000175</v>
          </cell>
          <cell r="BA19">
            <v>46027.829999999951</v>
          </cell>
          <cell r="BB19">
            <v>118664.08999999988</v>
          </cell>
          <cell r="BC19">
            <v>114046.99999999999</v>
          </cell>
          <cell r="BD19">
            <v>-47344.639999999898</v>
          </cell>
          <cell r="BE19">
            <v>36696.200000000012</v>
          </cell>
          <cell r="BF19">
            <v>-17377.599999999977</v>
          </cell>
        </row>
        <row r="20">
          <cell r="E20" t="str">
            <v>PPV - Co2 gas</v>
          </cell>
          <cell r="F20">
            <v>605101801</v>
          </cell>
          <cell r="G20" t="str">
            <v>Variances - Purchase Price - Ingredients</v>
          </cell>
          <cell r="H20">
            <v>-11851.05</v>
          </cell>
          <cell r="I20">
            <v>-355999.89</v>
          </cell>
          <cell r="J20">
            <v>22277.189000000246</v>
          </cell>
          <cell r="K20">
            <v>34310.317000000156</v>
          </cell>
          <cell r="L20">
            <v>29331.106000000196</v>
          </cell>
          <cell r="M20">
            <v>26684.111000000197</v>
          </cell>
          <cell r="N20">
            <v>-354360.2089999998</v>
          </cell>
          <cell r="O20">
            <v>-354360.2089999998</v>
          </cell>
          <cell r="P20">
            <v>-353959.80899999989</v>
          </cell>
          <cell r="Q20">
            <v>-344929.60899999994</v>
          </cell>
          <cell r="R20">
            <v>-344929.60899999994</v>
          </cell>
          <cell r="S20">
            <v>-339927.97699999996</v>
          </cell>
          <cell r="T20">
            <v>377697.72</v>
          </cell>
          <cell r="U20">
            <v>377697.72</v>
          </cell>
          <cell r="V20">
            <v>903948.79399999976</v>
          </cell>
          <cell r="W20">
            <v>903948.79399999976</v>
          </cell>
          <cell r="X20">
            <v>710954.37399999984</v>
          </cell>
          <cell r="Y20">
            <v>487354.21400000056</v>
          </cell>
          <cell r="Z20">
            <v>391385.01399999909</v>
          </cell>
          <cell r="AA20">
            <v>428910.01399999886</v>
          </cell>
          <cell r="AB20">
            <v>1281417.7739999981</v>
          </cell>
          <cell r="AC20">
            <v>1281417.7739999981</v>
          </cell>
          <cell r="AD20">
            <v>1281417.7739999981</v>
          </cell>
          <cell r="AE20">
            <v>1281417.7739999981</v>
          </cell>
          <cell r="AF20">
            <v>3393.7279999997118</v>
          </cell>
          <cell r="AG20">
            <v>0</v>
          </cell>
          <cell r="AH20">
            <v>-11851.05</v>
          </cell>
          <cell r="AI20">
            <v>-344148.84</v>
          </cell>
          <cell r="AJ20">
            <v>378277.07900000026</v>
          </cell>
          <cell r="AK20">
            <v>12033.12799999991</v>
          </cell>
          <cell r="AL20">
            <v>-4979.2109999999575</v>
          </cell>
          <cell r="AM20">
            <v>-2646.9949999999999</v>
          </cell>
          <cell r="AN20">
            <v>-381044.32</v>
          </cell>
          <cell r="AO20">
            <v>0</v>
          </cell>
          <cell r="AP20">
            <v>400.39999999989232</v>
          </cell>
          <cell r="AQ20">
            <v>9030.1999999999534</v>
          </cell>
          <cell r="AR20">
            <v>0</v>
          </cell>
          <cell r="AS20">
            <v>5001.6319999999832</v>
          </cell>
          <cell r="AT20">
            <v>377697.72</v>
          </cell>
          <cell r="AU20">
            <v>0</v>
          </cell>
          <cell r="AV20">
            <v>526251.07399999979</v>
          </cell>
          <cell r="AW20">
            <v>0</v>
          </cell>
          <cell r="AX20">
            <v>-192994.41999999993</v>
          </cell>
          <cell r="AY20">
            <v>-223600.15999999928</v>
          </cell>
          <cell r="AZ20">
            <v>-95969.200000001467</v>
          </cell>
          <cell r="BA20">
            <v>37524.999999999767</v>
          </cell>
          <cell r="BB20">
            <v>852507.75999999931</v>
          </cell>
          <cell r="BC20">
            <v>0</v>
          </cell>
          <cell r="BD20">
            <v>0</v>
          </cell>
          <cell r="BE20">
            <v>0</v>
          </cell>
          <cell r="BF20">
            <v>3393.7279999997118</v>
          </cell>
        </row>
        <row r="21">
          <cell r="E21" t="str">
            <v>PPV - Closure</v>
          </cell>
          <cell r="F21">
            <v>605101802</v>
          </cell>
          <cell r="G21" t="str">
            <v>Variances - Purchase Price - Packaging</v>
          </cell>
          <cell r="H21">
            <v>0</v>
          </cell>
          <cell r="I21">
            <v>90684.560000000172</v>
          </cell>
          <cell r="J21">
            <v>250456.7300000001</v>
          </cell>
          <cell r="K21">
            <v>250203.81999999995</v>
          </cell>
          <cell r="L21">
            <v>249969.74999999953</v>
          </cell>
          <cell r="M21">
            <v>250905.37999999954</v>
          </cell>
          <cell r="N21">
            <v>253086.47999999943</v>
          </cell>
          <cell r="O21">
            <v>203211.47999999943</v>
          </cell>
          <cell r="P21">
            <v>255258.12999999936</v>
          </cell>
          <cell r="Q21">
            <v>378316.67999999912</v>
          </cell>
          <cell r="R21">
            <v>407728.68999999913</v>
          </cell>
          <cell r="S21">
            <v>408819.299999999</v>
          </cell>
          <cell r="T21">
            <v>0</v>
          </cell>
          <cell r="U21">
            <v>0</v>
          </cell>
          <cell r="V21">
            <v>555787.30999999994</v>
          </cell>
          <cell r="W21">
            <v>601682.64999999991</v>
          </cell>
          <cell r="X21">
            <v>609657.84000000008</v>
          </cell>
          <cell r="Y21">
            <v>616880.76000000036</v>
          </cell>
          <cell r="Z21">
            <v>389529.74500000034</v>
          </cell>
          <cell r="AA21">
            <v>391247.12500000023</v>
          </cell>
          <cell r="AB21">
            <v>393581.87500000012</v>
          </cell>
          <cell r="AC21">
            <v>395769.42500000005</v>
          </cell>
          <cell r="AD21">
            <v>362408.42500000005</v>
          </cell>
          <cell r="AE21">
            <v>398381.67500000016</v>
          </cell>
          <cell r="AF21">
            <v>1937.4000000000233</v>
          </cell>
          <cell r="AG21">
            <v>0</v>
          </cell>
          <cell r="AH21">
            <v>0</v>
          </cell>
          <cell r="AI21">
            <v>90684.560000000172</v>
          </cell>
          <cell r="AJ21">
            <v>159772.16999999993</v>
          </cell>
          <cell r="AK21">
            <v>-252.91000000016356</v>
          </cell>
          <cell r="AL21">
            <v>-234.07000000041444</v>
          </cell>
          <cell r="AM21">
            <v>935.63000000000466</v>
          </cell>
          <cell r="AN21">
            <v>2181.0999999998894</v>
          </cell>
          <cell r="AO21">
            <v>-49875</v>
          </cell>
          <cell r="AP21">
            <v>52046.649999999921</v>
          </cell>
          <cell r="AQ21">
            <v>123058.54999999978</v>
          </cell>
          <cell r="AR21">
            <v>29412.010000000009</v>
          </cell>
          <cell r="AS21">
            <v>1090.6099999998987</v>
          </cell>
          <cell r="AT21">
            <v>0</v>
          </cell>
          <cell r="AU21">
            <v>0</v>
          </cell>
          <cell r="AV21">
            <v>555787.30999999994</v>
          </cell>
          <cell r="AW21">
            <v>45895.34</v>
          </cell>
          <cell r="AX21">
            <v>7975.1900000002352</v>
          </cell>
          <cell r="AY21">
            <v>7222.9200000002747</v>
          </cell>
          <cell r="AZ21">
            <v>-227351.01500000004</v>
          </cell>
          <cell r="BA21">
            <v>1717.3799999999173</v>
          </cell>
          <cell r="BB21">
            <v>2334.7499999998836</v>
          </cell>
          <cell r="BC21">
            <v>2187.5499999999593</v>
          </cell>
          <cell r="BD21">
            <v>-33361</v>
          </cell>
          <cell r="BE21">
            <v>35973.250000000116</v>
          </cell>
          <cell r="BF21">
            <v>1937.4000000000233</v>
          </cell>
        </row>
        <row r="22">
          <cell r="E22" t="str">
            <v>PPV - Preform</v>
          </cell>
          <cell r="F22">
            <v>605101802</v>
          </cell>
          <cell r="G22" t="str">
            <v>Variances - Purchase Price - Packaging</v>
          </cell>
          <cell r="H22">
            <v>0</v>
          </cell>
          <cell r="I22">
            <v>120660.89000000156</v>
          </cell>
          <cell r="J22">
            <v>1601032.280000001</v>
          </cell>
          <cell r="K22">
            <v>1771574.0000000016</v>
          </cell>
          <cell r="L22">
            <v>2343289.2000000002</v>
          </cell>
          <cell r="M22">
            <v>3020597.6099999975</v>
          </cell>
          <cell r="N22">
            <v>3471913.8999999971</v>
          </cell>
          <cell r="O22">
            <v>3401060.6099999966</v>
          </cell>
          <cell r="P22">
            <v>7334033.0899999961</v>
          </cell>
          <cell r="Q22">
            <v>9316022.1699999962</v>
          </cell>
          <cell r="R22">
            <v>9377139.5599999968</v>
          </cell>
          <cell r="S22">
            <v>9525355.3599999957</v>
          </cell>
          <cell r="T22">
            <v>1301.2800000000279</v>
          </cell>
          <cell r="U22">
            <v>2146.0800000000745</v>
          </cell>
          <cell r="V22">
            <v>614536.25000000186</v>
          </cell>
          <cell r="W22">
            <v>546654.29000000213</v>
          </cell>
          <cell r="X22">
            <v>2376401.6900000023</v>
          </cell>
          <cell r="Y22">
            <v>4337375.9400000013</v>
          </cell>
          <cell r="Z22">
            <v>5668338.9600000018</v>
          </cell>
          <cell r="AA22">
            <v>5504101.5500000045</v>
          </cell>
          <cell r="AB22">
            <v>5425760.5400000038</v>
          </cell>
          <cell r="AC22">
            <v>5806454.8600000031</v>
          </cell>
          <cell r="AD22">
            <v>6249884.7700000033</v>
          </cell>
          <cell r="AE22">
            <v>6092785.2600000035</v>
          </cell>
          <cell r="AF22">
            <v>223996.84000000032</v>
          </cell>
          <cell r="AG22">
            <v>0</v>
          </cell>
          <cell r="AH22">
            <v>0</v>
          </cell>
          <cell r="AI22">
            <v>120660.89000000156</v>
          </cell>
          <cell r="AJ22">
            <v>1480371.3899999994</v>
          </cell>
          <cell r="AK22">
            <v>170541.72000000067</v>
          </cell>
          <cell r="AL22">
            <v>571715.19999999832</v>
          </cell>
          <cell r="AM22">
            <v>677308.40999999736</v>
          </cell>
          <cell r="AN22">
            <v>451316.28999999946</v>
          </cell>
          <cell r="AO22">
            <v>-70853.290000000503</v>
          </cell>
          <cell r="AP22">
            <v>3932972.4799999991</v>
          </cell>
          <cell r="AQ22">
            <v>1981989.08</v>
          </cell>
          <cell r="AR22">
            <v>61117.390000000247</v>
          </cell>
          <cell r="AS22">
            <v>148215.79999999981</v>
          </cell>
          <cell r="AT22">
            <v>1301.2800000000279</v>
          </cell>
          <cell r="AU22">
            <v>844.80000000004657</v>
          </cell>
          <cell r="AV22">
            <v>612390.17000000179</v>
          </cell>
          <cell r="AW22">
            <v>-67881.95999999973</v>
          </cell>
          <cell r="AX22">
            <v>1829747.4000000001</v>
          </cell>
          <cell r="AY22">
            <v>1960974.2499999986</v>
          </cell>
          <cell r="AZ22">
            <v>1330963.0200000005</v>
          </cell>
          <cell r="BA22">
            <v>-164237.40999999736</v>
          </cell>
          <cell r="BB22">
            <v>-78341.010000001057</v>
          </cell>
          <cell r="BC22">
            <v>380694.31999999948</v>
          </cell>
          <cell r="BD22">
            <v>443429.90999999968</v>
          </cell>
          <cell r="BE22">
            <v>-157099.51000000024</v>
          </cell>
          <cell r="BF22">
            <v>223996.84000000032</v>
          </cell>
        </row>
        <row r="23">
          <cell r="E23" t="str">
            <v>PPV - Cartoon</v>
          </cell>
          <cell r="F23">
            <v>605101802</v>
          </cell>
          <cell r="G23" t="str">
            <v>Variances - Purchase Price - Packaging</v>
          </cell>
          <cell r="H23">
            <v>0</v>
          </cell>
          <cell r="I23">
            <v>0</v>
          </cell>
          <cell r="J23">
            <v>12000</v>
          </cell>
          <cell r="K23">
            <v>634843.42319999996</v>
          </cell>
          <cell r="L23">
            <v>799364.79119999998</v>
          </cell>
          <cell r="M23">
            <v>871034.47919999994</v>
          </cell>
          <cell r="N23">
            <v>854358.57479999994</v>
          </cell>
          <cell r="O23">
            <v>1118438.4997999999</v>
          </cell>
          <cell r="P23">
            <v>1663888.3178000001</v>
          </cell>
          <cell r="Q23">
            <v>1889135.0428000002</v>
          </cell>
          <cell r="R23">
            <v>1889135.0428000002</v>
          </cell>
          <cell r="S23">
            <v>1889135.0428000002</v>
          </cell>
          <cell r="T23">
            <v>0</v>
          </cell>
          <cell r="U23">
            <v>0</v>
          </cell>
          <cell r="V23">
            <v>251924.12499999988</v>
          </cell>
          <cell r="W23">
            <v>561971.78059999994</v>
          </cell>
          <cell r="X23">
            <v>561644.45660000003</v>
          </cell>
          <cell r="Y23">
            <v>840116.12660000008</v>
          </cell>
          <cell r="Z23">
            <v>947855.05260000005</v>
          </cell>
          <cell r="AA23">
            <v>1126024.0766</v>
          </cell>
          <cell r="AB23">
            <v>2341572.8202</v>
          </cell>
          <cell r="AC23">
            <v>2291734.2801999999</v>
          </cell>
          <cell r="AD23">
            <v>2552140.6502</v>
          </cell>
          <cell r="AE23">
            <v>3008709.2401999999</v>
          </cell>
          <cell r="AF23">
            <v>361615.277</v>
          </cell>
          <cell r="AG23">
            <v>0</v>
          </cell>
          <cell r="AH23">
            <v>0</v>
          </cell>
          <cell r="AI23">
            <v>0</v>
          </cell>
          <cell r="AJ23">
            <v>12000</v>
          </cell>
          <cell r="AK23">
            <v>622843.42319999996</v>
          </cell>
          <cell r="AL23">
            <v>164521.36800000002</v>
          </cell>
          <cell r="AM23">
            <v>71669.688000000024</v>
          </cell>
          <cell r="AN23">
            <v>-16675.904399999999</v>
          </cell>
          <cell r="AO23">
            <v>264079.92500000005</v>
          </cell>
          <cell r="AP23">
            <v>545449.8180000002</v>
          </cell>
          <cell r="AQ23">
            <v>225246.72500000003</v>
          </cell>
          <cell r="AR23">
            <v>0</v>
          </cell>
          <cell r="AS23">
            <v>0</v>
          </cell>
          <cell r="AT23">
            <v>0</v>
          </cell>
          <cell r="AU23">
            <v>0</v>
          </cell>
          <cell r="AV23">
            <v>251924.12499999988</v>
          </cell>
          <cell r="AW23">
            <v>310047.6556</v>
          </cell>
          <cell r="AX23">
            <v>-327.32399999993504</v>
          </cell>
          <cell r="AY23">
            <v>278471.67000000004</v>
          </cell>
          <cell r="AZ23">
            <v>107738.92600000004</v>
          </cell>
          <cell r="BA23">
            <v>178169.02399999998</v>
          </cell>
          <cell r="BB23">
            <v>1215548.7435999999</v>
          </cell>
          <cell r="BC23">
            <v>-49838.54</v>
          </cell>
          <cell r="BD23">
            <v>260406.36999999994</v>
          </cell>
          <cell r="BE23">
            <v>456568.58999999991</v>
          </cell>
          <cell r="BF23">
            <v>361615.277</v>
          </cell>
        </row>
        <row r="24">
          <cell r="E24" t="str">
            <v>PPV - Label</v>
          </cell>
          <cell r="F24">
            <v>605101802</v>
          </cell>
          <cell r="G24" t="str">
            <v>Variances - Purchase Price - Packaging</v>
          </cell>
          <cell r="H24">
            <v>0</v>
          </cell>
          <cell r="I24">
            <v>6000</v>
          </cell>
          <cell r="J24">
            <v>6000</v>
          </cell>
          <cell r="K24">
            <v>6000</v>
          </cell>
          <cell r="L24">
            <v>5999.5000000001164</v>
          </cell>
          <cell r="M24">
            <v>5999.5000000001164</v>
          </cell>
          <cell r="N24">
            <v>93400.460000000137</v>
          </cell>
          <cell r="O24">
            <v>299545.44000000012</v>
          </cell>
          <cell r="P24">
            <v>757916.02000000118</v>
          </cell>
          <cell r="Q24">
            <v>757916.02000000118</v>
          </cell>
          <cell r="R24">
            <v>766116.02000000118</v>
          </cell>
          <cell r="S24">
            <v>773816.02000000118</v>
          </cell>
          <cell r="T24">
            <v>0</v>
          </cell>
          <cell r="U24">
            <v>0</v>
          </cell>
          <cell r="V24">
            <v>17599.999999999534</v>
          </cell>
          <cell r="W24">
            <v>37349.999999999534</v>
          </cell>
          <cell r="X24">
            <v>53849.999999999534</v>
          </cell>
          <cell r="Y24">
            <v>65949.999999999767</v>
          </cell>
          <cell r="Z24">
            <v>76949.999999999767</v>
          </cell>
          <cell r="AA24">
            <v>84649.999999999767</v>
          </cell>
          <cell r="AB24">
            <v>102249.99999999977</v>
          </cell>
          <cell r="AC24">
            <v>116549.99999999977</v>
          </cell>
          <cell r="AD24">
            <v>119849.99999999977</v>
          </cell>
          <cell r="AE24">
            <v>123149.99999999977</v>
          </cell>
          <cell r="AF24">
            <v>5060</v>
          </cell>
          <cell r="AG24">
            <v>0</v>
          </cell>
          <cell r="AH24">
            <v>0</v>
          </cell>
          <cell r="AI24">
            <v>6000</v>
          </cell>
          <cell r="AJ24">
            <v>0</v>
          </cell>
          <cell r="AK24">
            <v>0</v>
          </cell>
          <cell r="AL24">
            <v>-0.49999999988358468</v>
          </cell>
          <cell r="AM24">
            <v>0</v>
          </cell>
          <cell r="AN24">
            <v>87400.960000000021</v>
          </cell>
          <cell r="AO24">
            <v>206144.97999999998</v>
          </cell>
          <cell r="AP24">
            <v>458370.58000000101</v>
          </cell>
          <cell r="AQ24">
            <v>0</v>
          </cell>
          <cell r="AR24">
            <v>8200</v>
          </cell>
          <cell r="AS24">
            <v>7700</v>
          </cell>
          <cell r="AT24">
            <v>0</v>
          </cell>
          <cell r="AU24">
            <v>0</v>
          </cell>
          <cell r="AV24">
            <v>17599.999999999534</v>
          </cell>
          <cell r="AW24">
            <v>19750</v>
          </cell>
          <cell r="AX24">
            <v>16500</v>
          </cell>
          <cell r="AY24">
            <v>12100.000000000233</v>
          </cell>
          <cell r="AZ24">
            <v>11000</v>
          </cell>
          <cell r="BA24">
            <v>7700</v>
          </cell>
          <cell r="BB24">
            <v>17600</v>
          </cell>
          <cell r="BC24">
            <v>14300</v>
          </cell>
          <cell r="BD24">
            <v>3300</v>
          </cell>
          <cell r="BE24">
            <v>3300</v>
          </cell>
          <cell r="BF24">
            <v>5060</v>
          </cell>
        </row>
        <row r="25">
          <cell r="H25">
            <v>-11851.05</v>
          </cell>
          <cell r="I25">
            <v>81211.760000003298</v>
          </cell>
          <cell r="J25">
            <v>2350498.3790000048</v>
          </cell>
          <cell r="K25">
            <v>3627812.2902000025</v>
          </cell>
          <cell r="L25">
            <v>4669155.8721999992</v>
          </cell>
          <cell r="M25">
            <v>9254131.7601999994</v>
          </cell>
          <cell r="N25">
            <v>14272911.235799998</v>
          </cell>
          <cell r="O25">
            <v>14533602.8408</v>
          </cell>
          <cell r="P25">
            <v>21563855.308800001</v>
          </cell>
          <cell r="Q25">
            <v>24194192.503800005</v>
          </cell>
          <cell r="R25">
            <v>24264087.123800006</v>
          </cell>
          <cell r="S25">
            <v>27214193.195800003</v>
          </cell>
          <cell r="T25">
            <v>347229.1400000006</v>
          </cell>
          <cell r="U25">
            <v>-703110.72</v>
          </cell>
          <cell r="V25">
            <v>946286.81900000689</v>
          </cell>
          <cell r="W25">
            <v>-1545941.5253999985</v>
          </cell>
          <cell r="X25">
            <v>-3614079.7693999936</v>
          </cell>
          <cell r="Y25">
            <v>-9049617.7294000015</v>
          </cell>
          <cell r="Z25">
            <v>-12192976.988399997</v>
          </cell>
          <cell r="AA25">
            <v>-13616688.384399995</v>
          </cell>
          <cell r="AB25">
            <v>-7480306.2507999986</v>
          </cell>
          <cell r="AC25">
            <v>-7623329.6407999983</v>
          </cell>
          <cell r="AD25">
            <v>-7078919.2807999961</v>
          </cell>
          <cell r="AE25">
            <v>-3203587.5507999919</v>
          </cell>
          <cell r="AF25">
            <v>489707.58499999956</v>
          </cell>
          <cell r="AG25">
            <v>0</v>
          </cell>
          <cell r="AH25">
            <v>-11851.05</v>
          </cell>
          <cell r="AI25">
            <v>93062.810000003286</v>
          </cell>
          <cell r="AJ25">
            <v>2269286.6190000013</v>
          </cell>
          <cell r="AK25">
            <v>1277313.9111999976</v>
          </cell>
          <cell r="AL25">
            <v>1041343.581999997</v>
          </cell>
          <cell r="AM25">
            <v>4584975.8879999993</v>
          </cell>
          <cell r="AN25">
            <v>5018779.4755999995</v>
          </cell>
          <cell r="AO25">
            <v>260691.60499999902</v>
          </cell>
          <cell r="AP25">
            <v>7030252.4680000013</v>
          </cell>
          <cell r="AQ25">
            <v>2630337.1950000022</v>
          </cell>
          <cell r="AR25">
            <v>69894.620000000286</v>
          </cell>
          <cell r="AS25">
            <v>2950106.0720000002</v>
          </cell>
          <cell r="AT25">
            <v>347229.1400000006</v>
          </cell>
          <cell r="AU25">
            <v>-1050339.8600000006</v>
          </cell>
          <cell r="AV25">
            <v>1649397.5390000069</v>
          </cell>
          <cell r="AW25">
            <v>-2492228.3444000063</v>
          </cell>
          <cell r="AX25">
            <v>-2068138.2439999941</v>
          </cell>
          <cell r="AY25">
            <v>-5435537.9600000046</v>
          </cell>
          <cell r="AZ25">
            <v>-3143359.2589999977</v>
          </cell>
          <cell r="BA25">
            <v>-1423711.395999999</v>
          </cell>
          <cell r="BB25">
            <v>6136382.1335999994</v>
          </cell>
          <cell r="BC25">
            <v>-143023.3899999994</v>
          </cell>
          <cell r="BD25">
            <v>544410.36000000034</v>
          </cell>
          <cell r="BE25">
            <v>3875331.7300000028</v>
          </cell>
          <cell r="BF25">
            <v>489707.58499999956</v>
          </cell>
        </row>
        <row r="26">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row>
        <row r="27">
          <cell r="E27" t="str">
            <v>Usage Variance</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row>
        <row r="28">
          <cell r="E28" t="str">
            <v>UV - Concentrate</v>
          </cell>
          <cell r="F28">
            <v>605102801</v>
          </cell>
          <cell r="G28" t="str">
            <v>Variances - Usage - Ingredients</v>
          </cell>
          <cell r="H28">
            <v>125938.71966489963</v>
          </cell>
          <cell r="I28">
            <v>150674.00932980143</v>
          </cell>
          <cell r="J28">
            <v>679827.96899470501</v>
          </cell>
          <cell r="K28">
            <v>1226426.3286595922</v>
          </cell>
          <cell r="L28">
            <v>1147290.3883244973</v>
          </cell>
          <cell r="M28">
            <v>1358169.6679893713</v>
          </cell>
          <cell r="N28">
            <v>1512080.4272534642</v>
          </cell>
          <cell r="O28">
            <v>1714146.236885509</v>
          </cell>
          <cell r="P28">
            <v>2140864.9265175522</v>
          </cell>
          <cell r="Q28">
            <v>2101533.6661338513</v>
          </cell>
          <cell r="R28">
            <v>2106302.7757501518</v>
          </cell>
          <cell r="S28">
            <v>2475782.345366451</v>
          </cell>
          <cell r="T28">
            <v>200718.81961300224</v>
          </cell>
          <cell r="U28">
            <v>669824.47922600061</v>
          </cell>
          <cell r="V28">
            <v>1019326.828839004</v>
          </cell>
          <cell r="W28">
            <v>1444961.5284566581</v>
          </cell>
          <cell r="X28">
            <v>1843613.4480743259</v>
          </cell>
          <cell r="Y28">
            <v>2198630.4676919729</v>
          </cell>
          <cell r="Z28">
            <v>3048509.4169466756</v>
          </cell>
          <cell r="AA28">
            <v>3565143.1465740167</v>
          </cell>
          <cell r="AB28">
            <v>4242155.9762013517</v>
          </cell>
          <cell r="AC28">
            <v>4551646.2358224494</v>
          </cell>
          <cell r="AD28">
            <v>4816805.3054435505</v>
          </cell>
          <cell r="AE28">
            <v>5001020.5050646504</v>
          </cell>
          <cell r="AF28">
            <v>396936.19961869717</v>
          </cell>
          <cell r="AG28">
            <v>0</v>
          </cell>
          <cell r="AH28">
            <v>125938.71966489963</v>
          </cell>
          <cell r="AI28">
            <v>24735.289664901793</v>
          </cell>
          <cell r="AJ28">
            <v>529153.95966490358</v>
          </cell>
          <cell r="AK28">
            <v>546598.35966488719</v>
          </cell>
          <cell r="AL28">
            <v>-79135.940335094929</v>
          </cell>
          <cell r="AM28">
            <v>210879.27966487408</v>
          </cell>
          <cell r="AN28">
            <v>153910.75926409289</v>
          </cell>
          <cell r="AO28">
            <v>202065.80963204472</v>
          </cell>
          <cell r="AP28">
            <v>426718.68963204324</v>
          </cell>
          <cell r="AQ28">
            <v>-39331.260383701025</v>
          </cell>
          <cell r="AR28">
            <v>4769.109616300464</v>
          </cell>
          <cell r="AS28">
            <v>369479.56961629912</v>
          </cell>
          <cell r="AT28">
            <v>200718.81961300224</v>
          </cell>
          <cell r="AU28">
            <v>469105.65961299837</v>
          </cell>
          <cell r="AV28">
            <v>349502.34961300343</v>
          </cell>
          <cell r="AW28">
            <v>425634.69961765409</v>
          </cell>
          <cell r="AX28">
            <v>398651.91961766779</v>
          </cell>
          <cell r="AY28">
            <v>355017.01961764693</v>
          </cell>
          <cell r="AZ28">
            <v>849878.94925470278</v>
          </cell>
          <cell r="BA28">
            <v>516633.72962734103</v>
          </cell>
          <cell r="BB28">
            <v>677012.82962733507</v>
          </cell>
          <cell r="BC28">
            <v>309490.25962109747</v>
          </cell>
          <cell r="BD28">
            <v>265159.06962110102</v>
          </cell>
          <cell r="BE28">
            <v>184215.19962109998</v>
          </cell>
          <cell r="BF28">
            <v>396936.19961869717</v>
          </cell>
        </row>
        <row r="29">
          <cell r="E29" t="str">
            <v>UV - Sugar</v>
          </cell>
          <cell r="F29">
            <v>605102801</v>
          </cell>
          <cell r="G29" t="str">
            <v>Variances - Usage - Ingredients</v>
          </cell>
          <cell r="H29">
            <v>169862.63981419988</v>
          </cell>
          <cell r="I29">
            <v>396465.66962840222</v>
          </cell>
          <cell r="J29">
            <v>912265.2094426062</v>
          </cell>
          <cell r="K29">
            <v>1459300.9492557552</v>
          </cell>
          <cell r="L29">
            <v>2498036.2890689131</v>
          </cell>
          <cell r="M29">
            <v>2246808.4988820683</v>
          </cell>
          <cell r="N29">
            <v>2547059.7484630663</v>
          </cell>
          <cell r="O29">
            <v>2949369.5482535642</v>
          </cell>
          <cell r="P29">
            <v>3563391.7280440684</v>
          </cell>
          <cell r="Q29">
            <v>3760654.0178246703</v>
          </cell>
          <cell r="R29">
            <v>3852342.4576052688</v>
          </cell>
          <cell r="S29">
            <v>4076481.8373858677</v>
          </cell>
          <cell r="T29">
            <v>191294.76978095062</v>
          </cell>
          <cell r="U29">
            <v>523853.61956190318</v>
          </cell>
          <cell r="V29">
            <v>1248859.3893428519</v>
          </cell>
          <cell r="W29">
            <v>1476821.7091238126</v>
          </cell>
          <cell r="X29">
            <v>1987490.7789047584</v>
          </cell>
          <cell r="Y29">
            <v>2577499.3686857224</v>
          </cell>
          <cell r="Z29">
            <v>3318924.9282747284</v>
          </cell>
          <cell r="AA29">
            <v>3868126.2780692317</v>
          </cell>
          <cell r="AB29">
            <v>4626925.5778637491</v>
          </cell>
          <cell r="AC29">
            <v>5062957.1976552494</v>
          </cell>
          <cell r="AD29">
            <v>5366129.8574467488</v>
          </cell>
          <cell r="AE29">
            <v>5964060.7872382496</v>
          </cell>
          <cell r="AF29">
            <v>386364.75979099981</v>
          </cell>
          <cell r="AG29">
            <v>0</v>
          </cell>
          <cell r="AH29">
            <v>169862.63981419988</v>
          </cell>
          <cell r="AI29">
            <v>226603.02981420234</v>
          </cell>
          <cell r="AJ29">
            <v>515799.53981420398</v>
          </cell>
          <cell r="AK29">
            <v>547035.73981314898</v>
          </cell>
          <cell r="AL29">
            <v>1038735.3398131579</v>
          </cell>
          <cell r="AM29">
            <v>-251227.79018684477</v>
          </cell>
          <cell r="AN29">
            <v>300251.24958099797</v>
          </cell>
          <cell r="AO29">
            <v>402309.79979049787</v>
          </cell>
          <cell r="AP29">
            <v>614022.17979050428</v>
          </cell>
          <cell r="AQ29">
            <v>197262.28978060186</v>
          </cell>
          <cell r="AR29">
            <v>91688.439780598506</v>
          </cell>
          <cell r="AS29">
            <v>224139.37978059892</v>
          </cell>
          <cell r="AT29">
            <v>191294.76978095062</v>
          </cell>
          <cell r="AU29">
            <v>332558.84978095256</v>
          </cell>
          <cell r="AV29">
            <v>725005.76978094876</v>
          </cell>
          <cell r="AW29">
            <v>227962.31978096068</v>
          </cell>
          <cell r="AX29">
            <v>510669.06978094578</v>
          </cell>
          <cell r="AY29">
            <v>590008.58978096396</v>
          </cell>
          <cell r="AZ29">
            <v>741425.55958900601</v>
          </cell>
          <cell r="BA29">
            <v>549201.3497945033</v>
          </cell>
          <cell r="BB29">
            <v>758799.29979451746</v>
          </cell>
          <cell r="BC29">
            <v>436031.61979150027</v>
          </cell>
          <cell r="BD29">
            <v>303172.65979149938</v>
          </cell>
          <cell r="BE29">
            <v>597930.92979150079</v>
          </cell>
          <cell r="BF29">
            <v>386364.75979099981</v>
          </cell>
        </row>
        <row r="30">
          <cell r="E30" t="str">
            <v>UV - Crown corks</v>
          </cell>
          <cell r="F30">
            <v>605102802</v>
          </cell>
          <cell r="G30" t="str">
            <v>Variances - Usage - Packaging</v>
          </cell>
          <cell r="H30">
            <v>51913.319940300018</v>
          </cell>
          <cell r="I30">
            <v>49436.519880599866</v>
          </cell>
          <cell r="J30">
            <v>31445.135820899683</v>
          </cell>
          <cell r="K30">
            <v>128036.11576019932</v>
          </cell>
          <cell r="L30">
            <v>256648.89169949951</v>
          </cell>
          <cell r="M30">
            <v>224866.75963880034</v>
          </cell>
          <cell r="N30">
            <v>364882.51951740013</v>
          </cell>
          <cell r="O30">
            <v>379911.49945670023</v>
          </cell>
          <cell r="P30">
            <v>430970.77939600014</v>
          </cell>
          <cell r="Q30">
            <v>445611.69933529972</v>
          </cell>
          <cell r="R30">
            <v>449205.01927459968</v>
          </cell>
          <cell r="S30">
            <v>459202.51921389968</v>
          </cell>
          <cell r="T30">
            <v>18494.099939099979</v>
          </cell>
          <cell r="U30">
            <v>29251.259878200013</v>
          </cell>
          <cell r="V30">
            <v>49276.199817299843</v>
          </cell>
          <cell r="W30">
            <v>85758.871739498805</v>
          </cell>
          <cell r="X30">
            <v>126241.11966169765</v>
          </cell>
          <cell r="Y30">
            <v>201075.1195838959</v>
          </cell>
          <cell r="Z30">
            <v>243994.19943711697</v>
          </cell>
          <cell r="AA30">
            <v>271116.97936372762</v>
          </cell>
          <cell r="AB30">
            <v>301845.11929033767</v>
          </cell>
          <cell r="AC30">
            <v>316550.71921721753</v>
          </cell>
          <cell r="AD30">
            <v>313798.16714409762</v>
          </cell>
          <cell r="AE30">
            <v>322095.25507097761</v>
          </cell>
          <cell r="AF30">
            <v>11177.519926880021</v>
          </cell>
          <cell r="AG30">
            <v>0</v>
          </cell>
          <cell r="AH30">
            <v>51913.319940300018</v>
          </cell>
          <cell r="AI30">
            <v>-2476.8000597001519</v>
          </cell>
          <cell r="AJ30">
            <v>-17991.384059700184</v>
          </cell>
          <cell r="AK30">
            <v>96590.979939299636</v>
          </cell>
          <cell r="AL30">
            <v>128612.77593930019</v>
          </cell>
          <cell r="AM30">
            <v>-31782.132060699165</v>
          </cell>
          <cell r="AN30">
            <v>140015.75987859978</v>
          </cell>
          <cell r="AO30">
            <v>15028.979939300101</v>
          </cell>
          <cell r="AP30">
            <v>51059.279939299915</v>
          </cell>
          <cell r="AQ30">
            <v>14640.91993929958</v>
          </cell>
          <cell r="AR30">
            <v>3593.3199392999522</v>
          </cell>
          <cell r="AS30">
            <v>9997.4999393000035</v>
          </cell>
          <cell r="AT30">
            <v>18494.099939099979</v>
          </cell>
          <cell r="AU30">
            <v>10757.159939100035</v>
          </cell>
          <cell r="AV30">
            <v>20024.93993909983</v>
          </cell>
          <cell r="AW30">
            <v>36482.671922198962</v>
          </cell>
          <cell r="AX30">
            <v>40482.247922198847</v>
          </cell>
          <cell r="AY30">
            <v>74833.999922198243</v>
          </cell>
          <cell r="AZ30">
            <v>42919.079853221076</v>
          </cell>
          <cell r="BA30">
            <v>27122.779926610645</v>
          </cell>
          <cell r="BB30">
            <v>30728.139926610049</v>
          </cell>
          <cell r="BC30">
            <v>14705.599926879862</v>
          </cell>
          <cell r="BD30">
            <v>-2752.5520731199067</v>
          </cell>
          <cell r="BE30">
            <v>8297.0879268799908</v>
          </cell>
          <cell r="BF30">
            <v>11177.519926880021</v>
          </cell>
        </row>
        <row r="31">
          <cell r="E31" t="str">
            <v>UV - Co2 gas</v>
          </cell>
          <cell r="F31">
            <v>605102801</v>
          </cell>
          <cell r="G31" t="str">
            <v>Variances - Usage - Ingredients</v>
          </cell>
          <cell r="H31">
            <v>318376.80999370001</v>
          </cell>
          <cell r="I31">
            <v>1394948.5299873999</v>
          </cell>
          <cell r="J31">
            <v>2660445.7999810996</v>
          </cell>
          <cell r="K31">
            <v>4384230.2299748491</v>
          </cell>
          <cell r="L31">
            <v>5837537.3499685992</v>
          </cell>
          <cell r="M31">
            <v>7695641.9499623496</v>
          </cell>
          <cell r="N31">
            <v>8929163.2399481498</v>
          </cell>
          <cell r="O31">
            <v>9873723.6699410491</v>
          </cell>
          <cell r="P31">
            <v>10843187.549933949</v>
          </cell>
          <cell r="Q31">
            <v>11466332.12992695</v>
          </cell>
          <cell r="R31">
            <v>11877744.759919949</v>
          </cell>
          <cell r="S31">
            <v>12552804.31991295</v>
          </cell>
          <cell r="T31">
            <v>332888.75999345002</v>
          </cell>
          <cell r="U31">
            <v>589884.24998690002</v>
          </cell>
          <cell r="V31">
            <v>1273395.0699803501</v>
          </cell>
          <cell r="W31">
            <v>2059935.9599738503</v>
          </cell>
          <cell r="X31">
            <v>2994541.5799673507</v>
          </cell>
          <cell r="Y31">
            <v>3489428.7399608507</v>
          </cell>
          <cell r="Z31">
            <v>4106509.0499459505</v>
          </cell>
          <cell r="AA31">
            <v>4623790.8899385007</v>
          </cell>
          <cell r="AB31">
            <v>5304017.6999310507</v>
          </cell>
          <cell r="AC31">
            <v>5660527.4399238005</v>
          </cell>
          <cell r="AD31">
            <v>5960481.0399165507</v>
          </cell>
          <cell r="AE31">
            <v>6338717.9899093006</v>
          </cell>
          <cell r="AF31">
            <v>364933.48999259999</v>
          </cell>
          <cell r="AG31">
            <v>0</v>
          </cell>
          <cell r="AH31">
            <v>318376.80999370001</v>
          </cell>
          <cell r="AI31">
            <v>1076571.7199936998</v>
          </cell>
          <cell r="AJ31">
            <v>1265497.2699936999</v>
          </cell>
          <cell r="AK31">
            <v>1723784.4299937498</v>
          </cell>
          <cell r="AL31">
            <v>1453307.11999375</v>
          </cell>
          <cell r="AM31">
            <v>1858104.59999375</v>
          </cell>
          <cell r="AN31">
            <v>1233521.2899858002</v>
          </cell>
          <cell r="AO31">
            <v>944560.42999290011</v>
          </cell>
          <cell r="AP31">
            <v>969463.87999289995</v>
          </cell>
          <cell r="AQ31">
            <v>623144.57999300002</v>
          </cell>
          <cell r="AR31">
            <v>411412.62999299995</v>
          </cell>
          <cell r="AS31">
            <v>675059.559993</v>
          </cell>
          <cell r="AT31">
            <v>332888.75999345002</v>
          </cell>
          <cell r="AU31">
            <v>256995.48999345</v>
          </cell>
          <cell r="AV31">
            <v>683510.81999345007</v>
          </cell>
          <cell r="AW31">
            <v>786540.8899935002</v>
          </cell>
          <cell r="AX31">
            <v>934605.61999350018</v>
          </cell>
          <cell r="AY31">
            <v>494887.15999349998</v>
          </cell>
          <cell r="AZ31">
            <v>617080.30998510006</v>
          </cell>
          <cell r="BA31">
            <v>517281.83999255009</v>
          </cell>
          <cell r="BB31">
            <v>680226.80999255017</v>
          </cell>
          <cell r="BC31">
            <v>356509.73999275011</v>
          </cell>
          <cell r="BD31">
            <v>299953.59999274998</v>
          </cell>
          <cell r="BE31">
            <v>378236.94999275001</v>
          </cell>
          <cell r="BF31">
            <v>364933.48999259999</v>
          </cell>
        </row>
        <row r="32">
          <cell r="E32" t="str">
            <v>UV - Closure</v>
          </cell>
          <cell r="F32">
            <v>605102802</v>
          </cell>
          <cell r="G32" t="str">
            <v>Variances - Usage - Packaging</v>
          </cell>
          <cell r="H32">
            <v>23492.099999999977</v>
          </cell>
          <cell r="I32">
            <v>135699.5199999999</v>
          </cell>
          <cell r="J32">
            <v>150001.31999999972</v>
          </cell>
          <cell r="K32">
            <v>154208.70999999938</v>
          </cell>
          <cell r="L32">
            <v>185575.50999999919</v>
          </cell>
          <cell r="M32">
            <v>210512.3399999988</v>
          </cell>
          <cell r="N32">
            <v>212555.40999999881</v>
          </cell>
          <cell r="O32">
            <v>188070.99999999843</v>
          </cell>
          <cell r="P32">
            <v>163171.15999999834</v>
          </cell>
          <cell r="Q32">
            <v>181062.81999999849</v>
          </cell>
          <cell r="R32">
            <v>210595.52999999846</v>
          </cell>
          <cell r="S32">
            <v>226167.1599999984</v>
          </cell>
          <cell r="T32">
            <v>14421.880000000121</v>
          </cell>
          <cell r="U32">
            <v>36667.300000000163</v>
          </cell>
          <cell r="V32">
            <v>69744.109999999753</v>
          </cell>
          <cell r="W32">
            <v>89800.220000000088</v>
          </cell>
          <cell r="X32">
            <v>113472.3400000002</v>
          </cell>
          <cell r="Y32">
            <v>123717.30999999994</v>
          </cell>
          <cell r="Z32">
            <v>134860.2099999999</v>
          </cell>
          <cell r="AA32">
            <v>163669.91999999987</v>
          </cell>
          <cell r="AB32">
            <v>176968.72999999992</v>
          </cell>
          <cell r="AC32">
            <v>213167.77999999997</v>
          </cell>
          <cell r="AD32">
            <v>209868.08999999979</v>
          </cell>
          <cell r="AE32">
            <v>227472.39999999973</v>
          </cell>
          <cell r="AF32">
            <v>14223.910000000033</v>
          </cell>
          <cell r="AG32">
            <v>0</v>
          </cell>
          <cell r="AH32">
            <v>23492.099999999977</v>
          </cell>
          <cell r="AI32">
            <v>112207.41999999993</v>
          </cell>
          <cell r="AJ32">
            <v>14301.799999999814</v>
          </cell>
          <cell r="AK32">
            <v>4207.3899999996647</v>
          </cell>
          <cell r="AL32">
            <v>31366.799999999814</v>
          </cell>
          <cell r="AM32">
            <v>24936.829999999609</v>
          </cell>
          <cell r="AN32">
            <v>2043.070000000007</v>
          </cell>
          <cell r="AO32">
            <v>-24484.410000000382</v>
          </cell>
          <cell r="AP32">
            <v>-24899.840000000084</v>
          </cell>
          <cell r="AQ32">
            <v>17891.660000000149</v>
          </cell>
          <cell r="AR32">
            <v>29532.709999999963</v>
          </cell>
          <cell r="AS32">
            <v>15571.629999999946</v>
          </cell>
          <cell r="AT32">
            <v>14421.880000000121</v>
          </cell>
          <cell r="AU32">
            <v>22245.420000000042</v>
          </cell>
          <cell r="AV32">
            <v>33076.80999999959</v>
          </cell>
          <cell r="AW32">
            <v>20056.110000000335</v>
          </cell>
          <cell r="AX32">
            <v>23672.120000000112</v>
          </cell>
          <cell r="AY32">
            <v>10244.969999999739</v>
          </cell>
          <cell r="AZ32">
            <v>11142.899999999965</v>
          </cell>
          <cell r="BA32">
            <v>28809.709999999963</v>
          </cell>
          <cell r="BB32">
            <v>13298.810000000056</v>
          </cell>
          <cell r="BC32">
            <v>36199.050000000047</v>
          </cell>
          <cell r="BD32">
            <v>-3299.6900000001733</v>
          </cell>
          <cell r="BE32">
            <v>17604.309999999939</v>
          </cell>
          <cell r="BF32">
            <v>14223.910000000033</v>
          </cell>
        </row>
        <row r="33">
          <cell r="E33" t="str">
            <v>UV - Preform</v>
          </cell>
          <cell r="F33">
            <v>605102802</v>
          </cell>
          <cell r="G33" t="str">
            <v>Variances - Usage - Packaging</v>
          </cell>
          <cell r="H33">
            <v>124087.70000000019</v>
          </cell>
          <cell r="I33">
            <v>480759.05999999959</v>
          </cell>
          <cell r="J33">
            <v>703722.19000000227</v>
          </cell>
          <cell r="K33">
            <v>849034.57000000868</v>
          </cell>
          <cell r="L33">
            <v>1178215.8800000111</v>
          </cell>
          <cell r="M33">
            <v>1561129.5500000166</v>
          </cell>
          <cell r="N33">
            <v>1861208.1500000162</v>
          </cell>
          <cell r="O33">
            <v>2098257.4100000141</v>
          </cell>
          <cell r="P33">
            <v>2453891.0600000089</v>
          </cell>
          <cell r="Q33">
            <v>2767720.9300000081</v>
          </cell>
          <cell r="R33">
            <v>2929335.390000008</v>
          </cell>
          <cell r="S33">
            <v>3050793.0900000087</v>
          </cell>
          <cell r="T33">
            <v>180504.43999999948</v>
          </cell>
          <cell r="U33">
            <v>370399.03000000119</v>
          </cell>
          <cell r="V33">
            <v>781762.04999999586</v>
          </cell>
          <cell r="W33">
            <v>1093497.8799999978</v>
          </cell>
          <cell r="X33">
            <v>1603708.9299999985</v>
          </cell>
          <cell r="Y33">
            <v>1862289.959999996</v>
          </cell>
          <cell r="Z33">
            <v>2144568.889999995</v>
          </cell>
          <cell r="AA33">
            <v>2461816.4699999969</v>
          </cell>
          <cell r="AB33">
            <v>2874894.4499999974</v>
          </cell>
          <cell r="AC33">
            <v>3065280.709999999</v>
          </cell>
          <cell r="AD33">
            <v>3154303.669999999</v>
          </cell>
          <cell r="AE33">
            <v>3496684.7499999972</v>
          </cell>
          <cell r="AF33">
            <v>231773.49000000022</v>
          </cell>
          <cell r="AG33">
            <v>0</v>
          </cell>
          <cell r="AH33">
            <v>124087.70000000019</v>
          </cell>
          <cell r="AI33">
            <v>356671.3599999994</v>
          </cell>
          <cell r="AJ33">
            <v>222963.13000000268</v>
          </cell>
          <cell r="AK33">
            <v>145312.38000000641</v>
          </cell>
          <cell r="AL33">
            <v>329181.31000000238</v>
          </cell>
          <cell r="AM33">
            <v>382913.67000000551</v>
          </cell>
          <cell r="AN33">
            <v>300078.59999999963</v>
          </cell>
          <cell r="AO33">
            <v>237049.25999999791</v>
          </cell>
          <cell r="AP33">
            <v>355633.64999999478</v>
          </cell>
          <cell r="AQ33">
            <v>313829.86999999918</v>
          </cell>
          <cell r="AR33">
            <v>161614.45999999996</v>
          </cell>
          <cell r="AS33">
            <v>121457.70000000065</v>
          </cell>
          <cell r="AT33">
            <v>180504.43999999948</v>
          </cell>
          <cell r="AU33">
            <v>189894.59000000171</v>
          </cell>
          <cell r="AV33">
            <v>411363.01999999466</v>
          </cell>
          <cell r="AW33">
            <v>311735.83000000194</v>
          </cell>
          <cell r="AX33">
            <v>510211.05000000075</v>
          </cell>
          <cell r="AY33">
            <v>258581.02999999747</v>
          </cell>
          <cell r="AZ33">
            <v>282278.92999999924</v>
          </cell>
          <cell r="BA33">
            <v>317247.58000000194</v>
          </cell>
          <cell r="BB33">
            <v>413077.98000000045</v>
          </cell>
          <cell r="BC33">
            <v>190386.26000000164</v>
          </cell>
          <cell r="BD33">
            <v>89022.959999999963</v>
          </cell>
          <cell r="BE33">
            <v>342381.07999999821</v>
          </cell>
          <cell r="BF33">
            <v>231773.49000000022</v>
          </cell>
        </row>
        <row r="34">
          <cell r="E34" t="str">
            <v>UV - Cartoon</v>
          </cell>
          <cell r="F34">
            <v>605102802</v>
          </cell>
          <cell r="G34" t="str">
            <v>Variances - Usage - Packaging</v>
          </cell>
          <cell r="H34">
            <v>16795.850000000093</v>
          </cell>
          <cell r="I34">
            <v>5818.7200000002049</v>
          </cell>
          <cell r="J34">
            <v>-56106.009999998379</v>
          </cell>
          <cell r="K34">
            <v>70479.140000001993</v>
          </cell>
          <cell r="L34">
            <v>195276.22000000207</v>
          </cell>
          <cell r="M34">
            <v>218589.57000000263</v>
          </cell>
          <cell r="N34">
            <v>370677.45000000251</v>
          </cell>
          <cell r="O34">
            <v>329654.43000000296</v>
          </cell>
          <cell r="P34">
            <v>466273.63000000408</v>
          </cell>
          <cell r="Q34">
            <v>521323.07000000356</v>
          </cell>
          <cell r="R34">
            <v>572209.28000000352</v>
          </cell>
          <cell r="S34">
            <v>477813.33000000357</v>
          </cell>
          <cell r="T34">
            <v>-120120.90999999992</v>
          </cell>
          <cell r="U34">
            <v>-105914.21999999951</v>
          </cell>
          <cell r="V34">
            <v>-36387.949999999953</v>
          </cell>
          <cell r="W34">
            <v>-1214.9400000002133</v>
          </cell>
          <cell r="X34">
            <v>2306.4399999987436</v>
          </cell>
          <cell r="Y34">
            <v>-236.44999999998981</v>
          </cell>
          <cell r="Z34">
            <v>17320.119999999843</v>
          </cell>
          <cell r="AA34">
            <v>321858.15000000008</v>
          </cell>
          <cell r="AB34">
            <v>156282.13000000053</v>
          </cell>
          <cell r="AC34">
            <v>11649.630000000529</v>
          </cell>
          <cell r="AD34">
            <v>64458.890000000538</v>
          </cell>
          <cell r="AE34">
            <v>186916.24000000063</v>
          </cell>
          <cell r="AF34">
            <v>-61658.759999999776</v>
          </cell>
          <cell r="AG34">
            <v>0</v>
          </cell>
          <cell r="AH34">
            <v>16795.850000000093</v>
          </cell>
          <cell r="AI34">
            <v>-10977.129999999888</v>
          </cell>
          <cell r="AJ34">
            <v>-61924.729999998584</v>
          </cell>
          <cell r="AK34">
            <v>126585.15000000037</v>
          </cell>
          <cell r="AL34">
            <v>124797.08000000007</v>
          </cell>
          <cell r="AM34">
            <v>23313.350000000559</v>
          </cell>
          <cell r="AN34">
            <v>152087.87999999989</v>
          </cell>
          <cell r="AO34">
            <v>-41023.019999999553</v>
          </cell>
          <cell r="AP34">
            <v>136619.20000000112</v>
          </cell>
          <cell r="AQ34">
            <v>55049.439999999478</v>
          </cell>
          <cell r="AR34">
            <v>50886.209999999963</v>
          </cell>
          <cell r="AS34">
            <v>-94395.949999999953</v>
          </cell>
          <cell r="AT34">
            <v>-120120.90999999992</v>
          </cell>
          <cell r="AU34">
            <v>14206.69000000041</v>
          </cell>
          <cell r="AV34">
            <v>69526.269999999553</v>
          </cell>
          <cell r="AW34">
            <v>35173.00999999974</v>
          </cell>
          <cell r="AX34">
            <v>3521.3799999989569</v>
          </cell>
          <cell r="AY34">
            <v>-2542.8899999987334</v>
          </cell>
          <cell r="AZ34">
            <v>17556.569999999832</v>
          </cell>
          <cell r="BA34">
            <v>304538.03000000026</v>
          </cell>
          <cell r="BB34">
            <v>-165576.01999999955</v>
          </cell>
          <cell r="BC34">
            <v>-144632.5</v>
          </cell>
          <cell r="BD34">
            <v>52809.260000000009</v>
          </cell>
          <cell r="BE34">
            <v>122457.35000000009</v>
          </cell>
          <cell r="BF34">
            <v>-61658.759999999776</v>
          </cell>
        </row>
        <row r="35">
          <cell r="E35" t="str">
            <v>UV - Label</v>
          </cell>
          <cell r="F35">
            <v>605102802</v>
          </cell>
          <cell r="G35" t="str">
            <v>Variances - Usage - Packaging</v>
          </cell>
          <cell r="H35">
            <v>11957.740000000049</v>
          </cell>
          <cell r="I35">
            <v>224234.00000000017</v>
          </cell>
          <cell r="J35">
            <v>-206302.39999999997</v>
          </cell>
          <cell r="K35">
            <v>-79657.479999999807</v>
          </cell>
          <cell r="L35">
            <v>-329179.83999999991</v>
          </cell>
          <cell r="M35">
            <v>-725592.35000000009</v>
          </cell>
          <cell r="N35">
            <v>-937567.81499999994</v>
          </cell>
          <cell r="O35">
            <v>-1083626.17</v>
          </cell>
          <cell r="P35">
            <v>-2988217.58</v>
          </cell>
          <cell r="Q35">
            <v>-3526557.5300000003</v>
          </cell>
          <cell r="R35">
            <v>-3429376.62</v>
          </cell>
          <cell r="S35">
            <v>-3366134.67</v>
          </cell>
          <cell r="T35">
            <v>-130536.16999999993</v>
          </cell>
          <cell r="U35">
            <v>-447855.31000000006</v>
          </cell>
          <cell r="V35">
            <v>-1174647.6700000006</v>
          </cell>
          <cell r="W35">
            <v>-1859535.6700000006</v>
          </cell>
          <cell r="X35">
            <v>-2828899.4000000008</v>
          </cell>
          <cell r="Y35">
            <v>-3895657.290000001</v>
          </cell>
          <cell r="Z35">
            <v>-4125831.560000001</v>
          </cell>
          <cell r="AA35">
            <v>-5093057.7800000012</v>
          </cell>
          <cell r="AB35">
            <v>-6598099.6100000013</v>
          </cell>
          <cell r="AC35">
            <v>-7408864.5500000007</v>
          </cell>
          <cell r="AD35">
            <v>-7560146.4700000007</v>
          </cell>
          <cell r="AE35">
            <v>-7720263.830000001</v>
          </cell>
          <cell r="AF35">
            <v>-199782.44</v>
          </cell>
          <cell r="AG35">
            <v>0</v>
          </cell>
          <cell r="AH35">
            <v>11957.740000000049</v>
          </cell>
          <cell r="AI35">
            <v>212276.26000000013</v>
          </cell>
          <cell r="AJ35">
            <v>-430536.40000000014</v>
          </cell>
          <cell r="AK35">
            <v>126644.92000000016</v>
          </cell>
          <cell r="AL35">
            <v>-249522.3600000001</v>
          </cell>
          <cell r="AM35">
            <v>-396412.51000000024</v>
          </cell>
          <cell r="AN35">
            <v>-211975.46499999991</v>
          </cell>
          <cell r="AO35">
            <v>-146058.35499999998</v>
          </cell>
          <cell r="AP35">
            <v>-1904591.4100000004</v>
          </cell>
          <cell r="AQ35">
            <v>-538339.95000000019</v>
          </cell>
          <cell r="AR35">
            <v>97180.909999999974</v>
          </cell>
          <cell r="AS35">
            <v>63241.950000000012</v>
          </cell>
          <cell r="AT35">
            <v>-130536.16999999993</v>
          </cell>
          <cell r="AU35">
            <v>-317319.14000000013</v>
          </cell>
          <cell r="AV35">
            <v>-726792.36000000057</v>
          </cell>
          <cell r="AW35">
            <v>-684888</v>
          </cell>
          <cell r="AX35">
            <v>-969363.73000000021</v>
          </cell>
          <cell r="AY35">
            <v>-1066757.8899999999</v>
          </cell>
          <cell r="AZ35">
            <v>-230174.2699999999</v>
          </cell>
          <cell r="BA35">
            <v>-967226.22</v>
          </cell>
          <cell r="BB35">
            <v>-1505041.83</v>
          </cell>
          <cell r="BC35">
            <v>-810764.93999999983</v>
          </cell>
          <cell r="BD35">
            <v>-151281.91999999998</v>
          </cell>
          <cell r="BE35">
            <v>-160117.36000000004</v>
          </cell>
          <cell r="BF35">
            <v>-199782.44</v>
          </cell>
        </row>
        <row r="36">
          <cell r="E36" t="str">
            <v>UV - Others</v>
          </cell>
          <cell r="F36">
            <v>605102802</v>
          </cell>
          <cell r="G36" t="str">
            <v>Variances - Usage - Packaging</v>
          </cell>
          <cell r="H36">
            <v>48590.28</v>
          </cell>
          <cell r="I36">
            <v>254431.97</v>
          </cell>
          <cell r="J36">
            <v>533077.19999999995</v>
          </cell>
          <cell r="K36">
            <v>1268165.74</v>
          </cell>
          <cell r="L36">
            <v>1502355.12</v>
          </cell>
          <cell r="M36">
            <v>1821184.82</v>
          </cell>
          <cell r="N36">
            <v>2015513.47</v>
          </cell>
          <cell r="O36">
            <v>2162920.86</v>
          </cell>
          <cell r="P36">
            <v>2526810.9099999997</v>
          </cell>
          <cell r="Q36">
            <v>2681192.7299999995</v>
          </cell>
          <cell r="R36">
            <v>2722938.9499999997</v>
          </cell>
          <cell r="S36">
            <v>2769348.05</v>
          </cell>
          <cell r="T36">
            <v>82715.27</v>
          </cell>
          <cell r="U36">
            <v>182527.87</v>
          </cell>
          <cell r="V36">
            <v>438497.35</v>
          </cell>
          <cell r="W36">
            <v>709322.47</v>
          </cell>
          <cell r="X36">
            <v>1040536.9299999999</v>
          </cell>
          <cell r="Y36">
            <v>1351109.1199999999</v>
          </cell>
          <cell r="Z36">
            <v>1484962.0999999999</v>
          </cell>
          <cell r="AA36">
            <v>1671037.3499999999</v>
          </cell>
          <cell r="AB36">
            <v>2008589.23</v>
          </cell>
          <cell r="AC36">
            <v>2250329.0499999998</v>
          </cell>
          <cell r="AD36">
            <v>2342180.38</v>
          </cell>
          <cell r="AE36">
            <v>2409187.73</v>
          </cell>
          <cell r="AF36">
            <v>84540.62</v>
          </cell>
          <cell r="AG36">
            <v>0</v>
          </cell>
          <cell r="AH36">
            <v>48590.28</v>
          </cell>
          <cell r="AI36">
            <v>205841.69</v>
          </cell>
          <cell r="AJ36">
            <v>278645.23</v>
          </cell>
          <cell r="AK36">
            <v>735088.54</v>
          </cell>
          <cell r="AL36">
            <v>234189.38</v>
          </cell>
          <cell r="AM36">
            <v>318829.7</v>
          </cell>
          <cell r="AN36">
            <v>194328.65</v>
          </cell>
          <cell r="AO36">
            <v>147407.39000000001</v>
          </cell>
          <cell r="AP36">
            <v>363890.05</v>
          </cell>
          <cell r="AQ36">
            <v>154381.82</v>
          </cell>
          <cell r="AR36">
            <v>41746.22</v>
          </cell>
          <cell r="AS36">
            <v>46409.100000000006</v>
          </cell>
          <cell r="AT36">
            <v>82715.27</v>
          </cell>
          <cell r="AU36">
            <v>99812.6</v>
          </cell>
          <cell r="AV36">
            <v>255969.47999999998</v>
          </cell>
          <cell r="AW36">
            <v>270825.12</v>
          </cell>
          <cell r="AX36">
            <v>331214.45999999996</v>
          </cell>
          <cell r="AY36">
            <v>310572.19</v>
          </cell>
          <cell r="AZ36">
            <v>133852.98000000001</v>
          </cell>
          <cell r="BA36">
            <v>186075.25</v>
          </cell>
          <cell r="BB36">
            <v>337551.88</v>
          </cell>
          <cell r="BC36">
            <v>241739.82</v>
          </cell>
          <cell r="BD36">
            <v>91851.329999999987</v>
          </cell>
          <cell r="BE36">
            <v>67007.350000000006</v>
          </cell>
          <cell r="BF36">
            <v>84540.62</v>
          </cell>
        </row>
        <row r="37">
          <cell r="H37">
            <v>891015.15941309999</v>
          </cell>
          <cell r="I37">
            <v>3092467.9988262034</v>
          </cell>
          <cell r="J37">
            <v>5408376.4142393144</v>
          </cell>
          <cell r="K37">
            <v>9460224.3036504053</v>
          </cell>
          <cell r="L37">
            <v>12471755.809061524</v>
          </cell>
          <cell r="M37">
            <v>14611310.806472607</v>
          </cell>
          <cell r="N37">
            <v>16875572.600182097</v>
          </cell>
          <cell r="O37">
            <v>18612428.484536838</v>
          </cell>
          <cell r="P37">
            <v>19600344.16389158</v>
          </cell>
          <cell r="Q37">
            <v>20398873.533220783</v>
          </cell>
          <cell r="R37">
            <v>21291297.542549979</v>
          </cell>
          <cell r="S37">
            <v>22722257.981879178</v>
          </cell>
          <cell r="T37">
            <v>770380.95932650263</v>
          </cell>
          <cell r="U37">
            <v>1848638.2786530056</v>
          </cell>
          <cell r="V37">
            <v>3669825.3779795007</v>
          </cell>
          <cell r="W37">
            <v>5099348.0292938156</v>
          </cell>
          <cell r="X37">
            <v>6883012.1666081287</v>
          </cell>
          <cell r="Y37">
            <v>7907856.3459224375</v>
          </cell>
          <cell r="Z37">
            <v>10373817.354604464</v>
          </cell>
          <cell r="AA37">
            <v>11853501.403945472</v>
          </cell>
          <cell r="AB37">
            <v>13093579.303286484</v>
          </cell>
          <cell r="AC37">
            <v>13723244.212618716</v>
          </cell>
          <cell r="AD37">
            <v>14667878.929950949</v>
          </cell>
          <cell r="AE37">
            <v>16225891.82728317</v>
          </cell>
          <cell r="AF37">
            <v>1228508.7893291777</v>
          </cell>
          <cell r="AG37">
            <v>0</v>
          </cell>
          <cell r="AH37">
            <v>891015.15941309999</v>
          </cell>
          <cell r="AI37">
            <v>2201452.8394131032</v>
          </cell>
          <cell r="AJ37">
            <v>2315908.4154131114</v>
          </cell>
          <cell r="AK37">
            <v>4051847.8894110918</v>
          </cell>
          <cell r="AL37">
            <v>3011531.5054111155</v>
          </cell>
          <cell r="AM37">
            <v>2139554.9974110858</v>
          </cell>
          <cell r="AN37">
            <v>2264261.7937094904</v>
          </cell>
          <cell r="AO37">
            <v>1736855.8843547408</v>
          </cell>
          <cell r="AP37">
            <v>987915.6793547431</v>
          </cell>
          <cell r="AQ37">
            <v>798529.36932919919</v>
          </cell>
          <cell r="AR37">
            <v>892424.00932919863</v>
          </cell>
          <cell r="AS37">
            <v>1430960.4393291986</v>
          </cell>
          <cell r="AT37">
            <v>770380.95932650263</v>
          </cell>
          <cell r="AU37">
            <v>1078257.3193265032</v>
          </cell>
          <cell r="AV37">
            <v>1821187.0993264953</v>
          </cell>
          <cell r="AW37">
            <v>1429522.6513143159</v>
          </cell>
          <cell r="AX37">
            <v>1783664.1373143124</v>
          </cell>
          <cell r="AY37">
            <v>1024844.1793143076</v>
          </cell>
          <cell r="AZ37">
            <v>2465961.0086820289</v>
          </cell>
          <cell r="BA37">
            <v>1479684.0493410074</v>
          </cell>
          <cell r="BB37">
            <v>1240077.8993410137</v>
          </cell>
          <cell r="BC37">
            <v>629664.90933222952</v>
          </cell>
          <cell r="BD37">
            <v>944634.7173322303</v>
          </cell>
          <cell r="BE37">
            <v>1558012.897332229</v>
          </cell>
          <cell r="BF37">
            <v>1228508.7893291777</v>
          </cell>
        </row>
        <row r="38">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E39" t="str">
            <v>COS - Standard</v>
          </cell>
          <cell r="F39">
            <v>0</v>
          </cell>
          <cell r="G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row>
        <row r="40">
          <cell r="E40" t="str">
            <v>COS - Concentrate</v>
          </cell>
          <cell r="F40">
            <v>505101801</v>
          </cell>
          <cell r="G40" t="str">
            <v>COGS Customers Product - Concentrate</v>
          </cell>
          <cell r="H40">
            <v>13415304.230000002</v>
          </cell>
          <cell r="I40">
            <v>42580849.899999999</v>
          </cell>
          <cell r="J40">
            <v>113183738.06</v>
          </cell>
          <cell r="K40">
            <v>175747389</v>
          </cell>
          <cell r="L40">
            <v>243192798.17000002</v>
          </cell>
          <cell r="M40">
            <v>326819317.09000003</v>
          </cell>
          <cell r="N40">
            <v>376387060.35000002</v>
          </cell>
          <cell r="O40">
            <v>416402595.45000005</v>
          </cell>
          <cell r="P40">
            <v>503711991.58000004</v>
          </cell>
          <cell r="Q40">
            <v>547339459.72000003</v>
          </cell>
          <cell r="R40">
            <v>557854368.98000002</v>
          </cell>
          <cell r="S40">
            <v>568226215.07000005</v>
          </cell>
          <cell r="T40">
            <v>10136326.289999999</v>
          </cell>
          <cell r="U40">
            <v>29948476.839999996</v>
          </cell>
          <cell r="V40">
            <v>88793515.789999992</v>
          </cell>
          <cell r="W40">
            <v>159630838.22999999</v>
          </cell>
          <cell r="X40">
            <v>247960467.19</v>
          </cell>
          <cell r="Y40">
            <v>338932468.40999997</v>
          </cell>
          <cell r="Z40">
            <v>391419887.25999999</v>
          </cell>
          <cell r="AA40">
            <v>440759709.27999997</v>
          </cell>
          <cell r="AB40">
            <v>524023831.41999996</v>
          </cell>
          <cell r="AC40">
            <v>571237450.42999995</v>
          </cell>
          <cell r="AD40">
            <v>588032636.73999989</v>
          </cell>
          <cell r="AE40">
            <v>600438856.46999991</v>
          </cell>
          <cell r="AF40">
            <v>21165926.240000002</v>
          </cell>
          <cell r="AG40">
            <v>0</v>
          </cell>
          <cell r="AH40">
            <v>13415304.230000002</v>
          </cell>
          <cell r="AI40">
            <v>29165545.669999998</v>
          </cell>
          <cell r="AJ40">
            <v>70602888.159999996</v>
          </cell>
          <cell r="AK40">
            <v>62563650.939999998</v>
          </cell>
          <cell r="AL40">
            <v>67445409.170000002</v>
          </cell>
          <cell r="AM40">
            <v>83626518.919999987</v>
          </cell>
          <cell r="AN40">
            <v>49567743.260000005</v>
          </cell>
          <cell r="AO40">
            <v>40015535.100000001</v>
          </cell>
          <cell r="AP40">
            <v>87309396.13000001</v>
          </cell>
          <cell r="AQ40">
            <v>43627468.140000008</v>
          </cell>
          <cell r="AR40">
            <v>10514909.260000002</v>
          </cell>
          <cell r="AS40">
            <v>10371846.090000002</v>
          </cell>
          <cell r="AT40">
            <v>10136326.289999999</v>
          </cell>
          <cell r="AU40">
            <v>19812150.549999997</v>
          </cell>
          <cell r="AV40">
            <v>58845038.950000003</v>
          </cell>
          <cell r="AW40">
            <v>70837322.439999998</v>
          </cell>
          <cell r="AX40">
            <v>88329628.960000008</v>
          </cell>
          <cell r="AY40">
            <v>90972001.219999984</v>
          </cell>
          <cell r="AZ40">
            <v>52487418.849999994</v>
          </cell>
          <cell r="BA40">
            <v>49339822.019999996</v>
          </cell>
          <cell r="BB40">
            <v>83264122.140000015</v>
          </cell>
          <cell r="BC40">
            <v>47213619.009999998</v>
          </cell>
          <cell r="BD40">
            <v>16795186.309999999</v>
          </cell>
          <cell r="BE40">
            <v>12406219.73</v>
          </cell>
          <cell r="BF40">
            <v>21165926.240000002</v>
          </cell>
        </row>
        <row r="41">
          <cell r="E41" t="str">
            <v>COS - Sugar</v>
          </cell>
          <cell r="F41">
            <v>505101821</v>
          </cell>
          <cell r="G41" t="str">
            <v>COGS Customers Product - Sweetener: Sugar</v>
          </cell>
          <cell r="H41">
            <v>7930053.3700000001</v>
          </cell>
          <cell r="I41">
            <v>25122865.730000004</v>
          </cell>
          <cell r="J41">
            <v>66913329.350000009</v>
          </cell>
          <cell r="K41">
            <v>103718286.46000001</v>
          </cell>
          <cell r="L41">
            <v>144395409.42000002</v>
          </cell>
          <cell r="M41">
            <v>194449668.01000002</v>
          </cell>
          <cell r="N41">
            <v>224866636.36000001</v>
          </cell>
          <cell r="O41">
            <v>249400234.32000002</v>
          </cell>
          <cell r="P41">
            <v>302924409.42000002</v>
          </cell>
          <cell r="Q41">
            <v>329742887.84000003</v>
          </cell>
          <cell r="R41">
            <v>336206851.45000005</v>
          </cell>
          <cell r="S41">
            <v>342406364.91000003</v>
          </cell>
          <cell r="T41">
            <v>6096148.0200000005</v>
          </cell>
          <cell r="U41">
            <v>18171352.970000003</v>
          </cell>
          <cell r="V41">
            <v>53997149.390000001</v>
          </cell>
          <cell r="W41">
            <v>97415011.049999997</v>
          </cell>
          <cell r="X41">
            <v>151793509.85999998</v>
          </cell>
          <cell r="Y41">
            <v>207415849.25999999</v>
          </cell>
          <cell r="Z41">
            <v>238687767.62</v>
          </cell>
          <cell r="AA41">
            <v>268155472.74000001</v>
          </cell>
          <cell r="AB41">
            <v>317483504.25</v>
          </cell>
          <cell r="AC41">
            <v>345174337.13</v>
          </cell>
          <cell r="AD41">
            <v>355045787.19</v>
          </cell>
          <cell r="AE41">
            <v>362309283.81999999</v>
          </cell>
          <cell r="AF41">
            <v>12266652.899999999</v>
          </cell>
          <cell r="AG41">
            <v>0</v>
          </cell>
          <cell r="AH41">
            <v>7930053.3700000001</v>
          </cell>
          <cell r="AI41">
            <v>17192812.360000003</v>
          </cell>
          <cell r="AJ41">
            <v>41790463.620000005</v>
          </cell>
          <cell r="AK41">
            <v>36804957.109999999</v>
          </cell>
          <cell r="AL41">
            <v>40677122.959999993</v>
          </cell>
          <cell r="AM41">
            <v>50054258.590000004</v>
          </cell>
          <cell r="AN41">
            <v>30416968.349999998</v>
          </cell>
          <cell r="AO41">
            <v>24533597.960000001</v>
          </cell>
          <cell r="AP41">
            <v>53524175.100000001</v>
          </cell>
          <cell r="AQ41">
            <v>26818478.419999998</v>
          </cell>
          <cell r="AR41">
            <v>6463963.6100000003</v>
          </cell>
          <cell r="AS41">
            <v>6199513.4600000018</v>
          </cell>
          <cell r="AT41">
            <v>6096148.0200000005</v>
          </cell>
          <cell r="AU41">
            <v>12075204.950000001</v>
          </cell>
          <cell r="AV41">
            <v>35825796.419999994</v>
          </cell>
          <cell r="AW41">
            <v>43417861.659999996</v>
          </cell>
          <cell r="AX41">
            <v>54378498.809999995</v>
          </cell>
          <cell r="AY41">
            <v>55622339.399999991</v>
          </cell>
          <cell r="AZ41">
            <v>31271918.359999999</v>
          </cell>
          <cell r="BA41">
            <v>29467705.119999997</v>
          </cell>
          <cell r="BB41">
            <v>49328031.509999998</v>
          </cell>
          <cell r="BC41">
            <v>27690832.880000003</v>
          </cell>
          <cell r="BD41">
            <v>9871450.0599999987</v>
          </cell>
          <cell r="BE41">
            <v>7263496.6299999999</v>
          </cell>
          <cell r="BF41">
            <v>12266652.899999999</v>
          </cell>
        </row>
        <row r="42">
          <cell r="E42" t="str">
            <v>COS - Crown corks</v>
          </cell>
          <cell r="F42">
            <v>505101809</v>
          </cell>
          <cell r="G42" t="str">
            <v>COGS Customers Product - Closures &amp; Crowns</v>
          </cell>
          <cell r="H42">
            <v>504787.38000000006</v>
          </cell>
          <cell r="I42">
            <v>1239455.58</v>
          </cell>
          <cell r="J42">
            <v>3571146.54</v>
          </cell>
          <cell r="K42">
            <v>6957623.8200000003</v>
          </cell>
          <cell r="L42">
            <v>10784431.040000001</v>
          </cell>
          <cell r="M42">
            <v>15690290.020000001</v>
          </cell>
          <cell r="N42">
            <v>18252667.68</v>
          </cell>
          <cell r="O42">
            <v>20710981.259999998</v>
          </cell>
          <cell r="P42">
            <v>23894344.199999999</v>
          </cell>
          <cell r="Q42">
            <v>25272331.32</v>
          </cell>
          <cell r="R42">
            <v>25794654.82</v>
          </cell>
          <cell r="S42">
            <v>26455665.68</v>
          </cell>
          <cell r="T42">
            <v>322343.69999999995</v>
          </cell>
          <cell r="U42">
            <v>1009380.96</v>
          </cell>
          <cell r="V42">
            <v>2704910.04</v>
          </cell>
          <cell r="W42">
            <v>6122304.8399999999</v>
          </cell>
          <cell r="X42">
            <v>11606986.84</v>
          </cell>
          <cell r="Y42">
            <v>18425856.079999998</v>
          </cell>
          <cell r="Z42">
            <v>21739842.879999999</v>
          </cell>
          <cell r="AA42">
            <v>24593986.48</v>
          </cell>
          <cell r="AB42">
            <v>27557127.960000001</v>
          </cell>
          <cell r="AC42">
            <v>29207230.760000002</v>
          </cell>
          <cell r="AD42">
            <v>30157170.16</v>
          </cell>
          <cell r="AE42">
            <v>30765355.960000001</v>
          </cell>
          <cell r="AF42">
            <v>699774.8</v>
          </cell>
          <cell r="AG42">
            <v>0</v>
          </cell>
          <cell r="AH42">
            <v>504787.38000000006</v>
          </cell>
          <cell r="AI42">
            <v>734668.2</v>
          </cell>
          <cell r="AJ42">
            <v>2331690.96</v>
          </cell>
          <cell r="AK42">
            <v>3386477.2800000003</v>
          </cell>
          <cell r="AL42">
            <v>3826807.2200000011</v>
          </cell>
          <cell r="AM42">
            <v>4905858.9800000004</v>
          </cell>
          <cell r="AN42">
            <v>2562377.66</v>
          </cell>
          <cell r="AO42">
            <v>2458313.58</v>
          </cell>
          <cell r="AP42">
            <v>3183362.9400000004</v>
          </cell>
          <cell r="AQ42">
            <v>1377987.12</v>
          </cell>
          <cell r="AR42">
            <v>522323.5</v>
          </cell>
          <cell r="AS42">
            <v>661010.8600000001</v>
          </cell>
          <cell r="AT42">
            <v>322343.69999999995</v>
          </cell>
          <cell r="AU42">
            <v>687037.26</v>
          </cell>
          <cell r="AV42">
            <v>1695529.08</v>
          </cell>
          <cell r="AW42">
            <v>3417394.8000000003</v>
          </cell>
          <cell r="AX42">
            <v>5484682</v>
          </cell>
          <cell r="AY42">
            <v>6818869.2400000002</v>
          </cell>
          <cell r="AZ42">
            <v>3313986.8</v>
          </cell>
          <cell r="BA42">
            <v>2854143.6</v>
          </cell>
          <cell r="BB42">
            <v>2963141.48</v>
          </cell>
          <cell r="BC42">
            <v>1650102.8</v>
          </cell>
          <cell r="BD42">
            <v>949939.4</v>
          </cell>
          <cell r="BE42">
            <v>608185.80000000005</v>
          </cell>
          <cell r="BF42">
            <v>699774.8</v>
          </cell>
        </row>
        <row r="43">
          <cell r="E43" t="str">
            <v>COS - Co2 gas</v>
          </cell>
          <cell r="F43">
            <v>505101804</v>
          </cell>
          <cell r="G43" t="str">
            <v>COGS Customers Product - Other Ingredients</v>
          </cell>
          <cell r="H43">
            <v>224592.24000000011</v>
          </cell>
          <cell r="I43">
            <v>720655.04000000015</v>
          </cell>
          <cell r="J43">
            <v>1914458.8500000006</v>
          </cell>
          <cell r="K43">
            <v>2993601.55</v>
          </cell>
          <cell r="L43">
            <v>4101913.0999999996</v>
          </cell>
          <cell r="M43">
            <v>5495970.2699999996</v>
          </cell>
          <cell r="N43">
            <v>7034274.3300000001</v>
          </cell>
          <cell r="O43">
            <v>8388892.9000000004</v>
          </cell>
          <cell r="P43">
            <v>11200341.77</v>
          </cell>
          <cell r="Q43">
            <v>11909916.85</v>
          </cell>
          <cell r="R43">
            <v>12080048.699999999</v>
          </cell>
          <cell r="S43">
            <v>12253898.469999999</v>
          </cell>
          <cell r="T43">
            <v>154267.28000000003</v>
          </cell>
          <cell r="U43">
            <v>451074.38</v>
          </cell>
          <cell r="V43">
            <v>1335039.81</v>
          </cell>
          <cell r="W43">
            <v>2413435.15</v>
          </cell>
          <cell r="X43">
            <v>3746487.4000000004</v>
          </cell>
          <cell r="Y43">
            <v>5139064.76</v>
          </cell>
          <cell r="Z43">
            <v>6057853.5499999998</v>
          </cell>
          <cell r="AA43">
            <v>6916462.3599999994</v>
          </cell>
          <cell r="AB43">
            <v>8395472.0700000003</v>
          </cell>
          <cell r="AC43">
            <v>9209665.8800000008</v>
          </cell>
          <cell r="AD43">
            <v>9492547.9100000001</v>
          </cell>
          <cell r="AE43">
            <v>9703605.8599999994</v>
          </cell>
          <cell r="AF43">
            <v>374365.58</v>
          </cell>
          <cell r="AG43">
            <v>0</v>
          </cell>
          <cell r="AH43">
            <v>224592.24000000011</v>
          </cell>
          <cell r="AI43">
            <v>496062.80000000005</v>
          </cell>
          <cell r="AJ43">
            <v>1193803.8100000003</v>
          </cell>
          <cell r="AK43">
            <v>1079142.6999999995</v>
          </cell>
          <cell r="AL43">
            <v>1108311.5499999998</v>
          </cell>
          <cell r="AM43">
            <v>1394057.17</v>
          </cell>
          <cell r="AN43">
            <v>1538304.06</v>
          </cell>
          <cell r="AO43">
            <v>1354618.5699999998</v>
          </cell>
          <cell r="AP43">
            <v>2811448.87</v>
          </cell>
          <cell r="AQ43">
            <v>709575.08000000007</v>
          </cell>
          <cell r="AR43">
            <v>170131.84999999998</v>
          </cell>
          <cell r="AS43">
            <v>173849.77000000002</v>
          </cell>
          <cell r="AT43">
            <v>154267.28000000003</v>
          </cell>
          <cell r="AU43">
            <v>296807.09999999998</v>
          </cell>
          <cell r="AV43">
            <v>883965.42999999993</v>
          </cell>
          <cell r="AW43">
            <v>1078395.3399999999</v>
          </cell>
          <cell r="AX43">
            <v>1333052.2500000002</v>
          </cell>
          <cell r="AY43">
            <v>1392577.3599999999</v>
          </cell>
          <cell r="AZ43">
            <v>918788.79000000027</v>
          </cell>
          <cell r="BA43">
            <v>858608.80999999994</v>
          </cell>
          <cell r="BB43">
            <v>1479009.7100000002</v>
          </cell>
          <cell r="BC43">
            <v>814193.81</v>
          </cell>
          <cell r="BD43">
            <v>282882.03000000003</v>
          </cell>
          <cell r="BE43">
            <v>211057.95</v>
          </cell>
          <cell r="BF43">
            <v>374365.58</v>
          </cell>
        </row>
        <row r="44">
          <cell r="E44" t="str">
            <v>COS - Closure</v>
          </cell>
          <cell r="F44">
            <v>505101809</v>
          </cell>
          <cell r="G44" t="str">
            <v>COGS Customers Product - Closures &amp; Crowns</v>
          </cell>
          <cell r="H44">
            <v>653044.1100000001</v>
          </cell>
          <cell r="I44">
            <v>2346841.16</v>
          </cell>
          <cell r="J44">
            <v>5312557.95</v>
          </cell>
          <cell r="K44">
            <v>7764557.9399999995</v>
          </cell>
          <cell r="L44">
            <v>10011699.24</v>
          </cell>
          <cell r="M44">
            <v>12290793.960000001</v>
          </cell>
          <cell r="N44">
            <v>12818151.860000001</v>
          </cell>
          <cell r="O44">
            <v>13190424.240000002</v>
          </cell>
          <cell r="P44">
            <v>14284268.350000001</v>
          </cell>
          <cell r="Q44">
            <v>15380271.470000003</v>
          </cell>
          <cell r="R44">
            <v>15753843.700000003</v>
          </cell>
          <cell r="S44">
            <v>16123392.870000003</v>
          </cell>
          <cell r="T44">
            <v>407679.86000000004</v>
          </cell>
          <cell r="U44">
            <v>1092996.82</v>
          </cell>
          <cell r="V44">
            <v>2920245.21</v>
          </cell>
          <cell r="W44">
            <v>5304862.82</v>
          </cell>
          <cell r="X44">
            <v>7821797.1100000003</v>
          </cell>
          <cell r="Y44">
            <v>9906353.9499999993</v>
          </cell>
          <cell r="Z44">
            <v>11353956.129999999</v>
          </cell>
          <cell r="AA44">
            <v>12688180.119999999</v>
          </cell>
          <cell r="AB44">
            <v>15181767.559999999</v>
          </cell>
          <cell r="AC44">
            <v>16738929.279999997</v>
          </cell>
          <cell r="AD44">
            <v>17409833.549999997</v>
          </cell>
          <cell r="AE44">
            <v>17818127.699999996</v>
          </cell>
          <cell r="AF44">
            <v>919496.92999999993</v>
          </cell>
          <cell r="AG44">
            <v>0</v>
          </cell>
          <cell r="AH44">
            <v>653044.1100000001</v>
          </cell>
          <cell r="AI44">
            <v>1693797.0500000003</v>
          </cell>
          <cell r="AJ44">
            <v>2965716.79</v>
          </cell>
          <cell r="AK44">
            <v>2451999.9899999998</v>
          </cell>
          <cell r="AL44">
            <v>2247141.3000000003</v>
          </cell>
          <cell r="AM44">
            <v>2279094.7199999997</v>
          </cell>
          <cell r="AN44">
            <v>527357.89999999991</v>
          </cell>
          <cell r="AO44">
            <v>372272.38</v>
          </cell>
          <cell r="AP44">
            <v>1093844.1099999999</v>
          </cell>
          <cell r="AQ44">
            <v>1096003.1200000001</v>
          </cell>
          <cell r="AR44">
            <v>373572.23000000004</v>
          </cell>
          <cell r="AS44">
            <v>369549.17</v>
          </cell>
          <cell r="AT44">
            <v>407679.86000000004</v>
          </cell>
          <cell r="AU44">
            <v>685316.96000000008</v>
          </cell>
          <cell r="AV44">
            <v>1827248.3899999997</v>
          </cell>
          <cell r="AW44">
            <v>2384617.61</v>
          </cell>
          <cell r="AX44">
            <v>2516934.29</v>
          </cell>
          <cell r="AY44">
            <v>2084556.8399999999</v>
          </cell>
          <cell r="AZ44">
            <v>1447602.18</v>
          </cell>
          <cell r="BA44">
            <v>1334223.9899999998</v>
          </cell>
          <cell r="BB44">
            <v>2493587.44</v>
          </cell>
          <cell r="BC44">
            <v>1557161.7199999997</v>
          </cell>
          <cell r="BD44">
            <v>670904.27</v>
          </cell>
          <cell r="BE44">
            <v>408294.14999999997</v>
          </cell>
          <cell r="BF44">
            <v>919496.92999999993</v>
          </cell>
        </row>
        <row r="45">
          <cell r="E45" t="str">
            <v>COS - Preform</v>
          </cell>
          <cell r="F45">
            <v>505101806</v>
          </cell>
          <cell r="G45" t="str">
            <v>COGS Customers Product - PET Resin, preforms, bottles</v>
          </cell>
          <cell r="H45">
            <v>5572692.0599999996</v>
          </cell>
          <cell r="I45">
            <v>19578585.299999997</v>
          </cell>
          <cell r="J45">
            <v>47606192.239999995</v>
          </cell>
          <cell r="K45">
            <v>70500025.609999985</v>
          </cell>
          <cell r="L45">
            <v>92657968.919999987</v>
          </cell>
          <cell r="M45">
            <v>117719897.49999999</v>
          </cell>
          <cell r="N45">
            <v>131766178.95999998</v>
          </cell>
          <cell r="O45">
            <v>142361883.77999997</v>
          </cell>
          <cell r="P45">
            <v>170473758.55999997</v>
          </cell>
          <cell r="Q45">
            <v>184384074.76999998</v>
          </cell>
          <cell r="R45">
            <v>187767958.21999997</v>
          </cell>
          <cell r="S45">
            <v>190755239.76999998</v>
          </cell>
          <cell r="T45">
            <v>3794514.1900000004</v>
          </cell>
          <cell r="U45">
            <v>10703835.98</v>
          </cell>
          <cell r="V45">
            <v>31090852.310000002</v>
          </cell>
          <cell r="W45">
            <v>52382756.510000005</v>
          </cell>
          <cell r="X45">
            <v>75057102.189999998</v>
          </cell>
          <cell r="Y45">
            <v>94678968.950000003</v>
          </cell>
          <cell r="Z45">
            <v>107895441.74000001</v>
          </cell>
          <cell r="AA45">
            <v>120775381.06</v>
          </cell>
          <cell r="AB45">
            <v>146948532.09</v>
          </cell>
          <cell r="AC45">
            <v>162061121.96000001</v>
          </cell>
          <cell r="AD45">
            <v>167095942.63</v>
          </cell>
          <cell r="AE45">
            <v>170703680.29999998</v>
          </cell>
          <cell r="AF45">
            <v>6820800.6300000008</v>
          </cell>
          <cell r="AG45">
            <v>0</v>
          </cell>
          <cell r="AH45">
            <v>5572692.0599999996</v>
          </cell>
          <cell r="AI45">
            <v>14005893.239999998</v>
          </cell>
          <cell r="AJ45">
            <v>28027606.940000001</v>
          </cell>
          <cell r="AK45">
            <v>22893833.369999994</v>
          </cell>
          <cell r="AL45">
            <v>22157943.309999999</v>
          </cell>
          <cell r="AM45">
            <v>25061928.579999998</v>
          </cell>
          <cell r="AN45">
            <v>14046281.460000001</v>
          </cell>
          <cell r="AO45">
            <v>10595704.82</v>
          </cell>
          <cell r="AP45">
            <v>28111874.780000001</v>
          </cell>
          <cell r="AQ45">
            <v>13910316.210000001</v>
          </cell>
          <cell r="AR45">
            <v>3383883.45</v>
          </cell>
          <cell r="AS45">
            <v>2987281.55</v>
          </cell>
          <cell r="AT45">
            <v>3794514.1900000004</v>
          </cell>
          <cell r="AU45">
            <v>6909321.79</v>
          </cell>
          <cell r="AV45">
            <v>20387016.330000002</v>
          </cell>
          <cell r="AW45">
            <v>21291904.199999999</v>
          </cell>
          <cell r="AX45">
            <v>22674345.68</v>
          </cell>
          <cell r="AY45">
            <v>19621866.760000002</v>
          </cell>
          <cell r="AZ45">
            <v>13216472.790000003</v>
          </cell>
          <cell r="BA45">
            <v>12879939.32</v>
          </cell>
          <cell r="BB45">
            <v>26173151.030000001</v>
          </cell>
          <cell r="BC45">
            <v>15112589.870000001</v>
          </cell>
          <cell r="BD45">
            <v>5034820.6700000009</v>
          </cell>
          <cell r="BE45">
            <v>3607737.67</v>
          </cell>
          <cell r="BF45">
            <v>6820800.6300000008</v>
          </cell>
        </row>
        <row r="46">
          <cell r="E46" t="str">
            <v>COS - Cartoon</v>
          </cell>
          <cell r="F46">
            <v>505101811</v>
          </cell>
          <cell r="G46" t="str">
            <v>COGS Customers Product - Other Packaging Material</v>
          </cell>
          <cell r="H46">
            <v>1365137.9300000002</v>
          </cell>
          <cell r="I46">
            <v>4738210.83</v>
          </cell>
          <cell r="J46">
            <v>12227614.73</v>
          </cell>
          <cell r="K46">
            <v>17611970.399999999</v>
          </cell>
          <cell r="L46">
            <v>23319865.269999996</v>
          </cell>
          <cell r="M46">
            <v>30076959.269999996</v>
          </cell>
          <cell r="N46">
            <v>33850803.539999999</v>
          </cell>
          <cell r="O46">
            <v>36633021.789999999</v>
          </cell>
          <cell r="P46">
            <v>44835119.619999997</v>
          </cell>
          <cell r="Q46">
            <v>49101203.140000001</v>
          </cell>
          <cell r="R46">
            <v>49972202.920000002</v>
          </cell>
          <cell r="S46">
            <v>50671569.550000004</v>
          </cell>
          <cell r="T46">
            <v>998655.28</v>
          </cell>
          <cell r="U46">
            <v>2887569.6900000004</v>
          </cell>
          <cell r="V46">
            <v>8780104.7600000016</v>
          </cell>
          <cell r="W46">
            <v>15005795.170000002</v>
          </cell>
          <cell r="X46">
            <v>21673493.220000003</v>
          </cell>
          <cell r="Y46">
            <v>27596308.920000002</v>
          </cell>
          <cell r="Z46">
            <v>31771064.66</v>
          </cell>
          <cell r="AA46">
            <v>35989166.030000001</v>
          </cell>
          <cell r="AB46">
            <v>44838263.350000001</v>
          </cell>
          <cell r="AC46">
            <v>49813722.579999998</v>
          </cell>
          <cell r="AD46">
            <v>51243816.579999998</v>
          </cell>
          <cell r="AE46">
            <v>52371476.32</v>
          </cell>
          <cell r="AF46">
            <v>2253574.61</v>
          </cell>
          <cell r="AG46">
            <v>0</v>
          </cell>
          <cell r="AH46">
            <v>1365137.9300000002</v>
          </cell>
          <cell r="AI46">
            <v>3373072.9</v>
          </cell>
          <cell r="AJ46">
            <v>7489403.9000000004</v>
          </cell>
          <cell r="AK46">
            <v>5384355.6699999999</v>
          </cell>
          <cell r="AL46">
            <v>5707894.8699999992</v>
          </cell>
          <cell r="AM46">
            <v>6757094</v>
          </cell>
          <cell r="AN46">
            <v>3773844.27</v>
          </cell>
          <cell r="AO46">
            <v>2782218.25</v>
          </cell>
          <cell r="AP46">
            <v>8202097.8300000001</v>
          </cell>
          <cell r="AQ46">
            <v>4266083.5199999996</v>
          </cell>
          <cell r="AR46">
            <v>870999.77999999991</v>
          </cell>
          <cell r="AS46">
            <v>699366.62999999989</v>
          </cell>
          <cell r="AT46">
            <v>998655.28</v>
          </cell>
          <cell r="AU46">
            <v>1888914.4100000001</v>
          </cell>
          <cell r="AV46">
            <v>5892535.0700000003</v>
          </cell>
          <cell r="AW46">
            <v>6225690.4099999992</v>
          </cell>
          <cell r="AX46">
            <v>6667698.0499999998</v>
          </cell>
          <cell r="AY46">
            <v>5922815.7000000002</v>
          </cell>
          <cell r="AZ46">
            <v>4174755.7399999998</v>
          </cell>
          <cell r="BA46">
            <v>4218101.37</v>
          </cell>
          <cell r="BB46">
            <v>8849097.3200000003</v>
          </cell>
          <cell r="BC46">
            <v>4975459.2300000004</v>
          </cell>
          <cell r="BD46">
            <v>1430094</v>
          </cell>
          <cell r="BE46">
            <v>1127659.74</v>
          </cell>
          <cell r="BF46">
            <v>2253574.61</v>
          </cell>
        </row>
        <row r="47">
          <cell r="E47" t="str">
            <v>COS - Label</v>
          </cell>
          <cell r="F47">
            <v>505101807</v>
          </cell>
          <cell r="G47" t="str">
            <v>COGS Customers Product - Labels</v>
          </cell>
          <cell r="H47">
            <v>261013.31000000003</v>
          </cell>
          <cell r="I47">
            <v>887193.65999999992</v>
          </cell>
          <cell r="J47">
            <v>2659679.37</v>
          </cell>
          <cell r="K47">
            <v>3703190.55</v>
          </cell>
          <cell r="L47">
            <v>5067184.1099999994</v>
          </cell>
          <cell r="M47">
            <v>6728191.4899999993</v>
          </cell>
          <cell r="N47">
            <v>7739813.5499999989</v>
          </cell>
          <cell r="O47">
            <v>8533241.379999999</v>
          </cell>
          <cell r="P47">
            <v>11369831.26</v>
          </cell>
          <cell r="Q47">
            <v>12815518.779999999</v>
          </cell>
          <cell r="R47">
            <v>13042634.559999999</v>
          </cell>
          <cell r="S47">
            <v>13183355.749999998</v>
          </cell>
          <cell r="T47">
            <v>271880.46999999997</v>
          </cell>
          <cell r="U47">
            <v>805576.52</v>
          </cell>
          <cell r="V47">
            <v>2645381.5300000003</v>
          </cell>
          <cell r="W47">
            <v>4451797.5</v>
          </cell>
          <cell r="X47">
            <v>6399562.1299999999</v>
          </cell>
          <cell r="Y47">
            <v>8268359.79</v>
          </cell>
          <cell r="Z47">
            <v>9455105.9100000001</v>
          </cell>
          <cell r="AA47">
            <v>10762088.92</v>
          </cell>
          <cell r="AB47">
            <v>13608376.279999999</v>
          </cell>
          <cell r="AC47">
            <v>15196969.279999999</v>
          </cell>
          <cell r="AD47">
            <v>15554815.27</v>
          </cell>
          <cell r="AE47">
            <v>15885327.779999999</v>
          </cell>
          <cell r="AF47">
            <v>607218.28</v>
          </cell>
          <cell r="AG47">
            <v>0</v>
          </cell>
          <cell r="AH47">
            <v>261013.31000000003</v>
          </cell>
          <cell r="AI47">
            <v>626180.34999999986</v>
          </cell>
          <cell r="AJ47">
            <v>1772485.7100000002</v>
          </cell>
          <cell r="AK47">
            <v>1043511.1799999999</v>
          </cell>
          <cell r="AL47">
            <v>1363993.56</v>
          </cell>
          <cell r="AM47">
            <v>1661007.38</v>
          </cell>
          <cell r="AN47">
            <v>1011622.0599999999</v>
          </cell>
          <cell r="AO47">
            <v>793427.83000000007</v>
          </cell>
          <cell r="AP47">
            <v>2836589.8800000008</v>
          </cell>
          <cell r="AQ47">
            <v>1445687.52</v>
          </cell>
          <cell r="AR47">
            <v>227115.78000000006</v>
          </cell>
          <cell r="AS47">
            <v>140721.18999999997</v>
          </cell>
          <cell r="AT47">
            <v>271880.46999999997</v>
          </cell>
          <cell r="AU47">
            <v>533696.05000000005</v>
          </cell>
          <cell r="AV47">
            <v>1839805.0100000002</v>
          </cell>
          <cell r="AW47">
            <v>1806415.9700000002</v>
          </cell>
          <cell r="AX47">
            <v>1947764.63</v>
          </cell>
          <cell r="AY47">
            <v>1868797.6600000001</v>
          </cell>
          <cell r="AZ47">
            <v>1186746.1200000001</v>
          </cell>
          <cell r="BA47">
            <v>1306983.0099999998</v>
          </cell>
          <cell r="BB47">
            <v>2846287.36</v>
          </cell>
          <cell r="BC47">
            <v>1588592.9999999998</v>
          </cell>
          <cell r="BD47">
            <v>357845.99</v>
          </cell>
          <cell r="BE47">
            <v>330512.51</v>
          </cell>
          <cell r="BF47">
            <v>607218.28</v>
          </cell>
        </row>
      </sheetData>
      <sheetData sheetId="24">
        <row r="4">
          <cell r="E4" t="str">
            <v>COS Total - Concentrate</v>
          </cell>
          <cell r="H4">
            <v>1776567.02</v>
          </cell>
          <cell r="I4">
            <v>3267592.3200000003</v>
          </cell>
          <cell r="J4">
            <v>16855506.770000003</v>
          </cell>
          <cell r="K4">
            <v>40699470.350000009</v>
          </cell>
          <cell r="L4">
            <v>70758816.350000009</v>
          </cell>
          <cell r="M4">
            <v>107958289.45000002</v>
          </cell>
          <cell r="N4">
            <v>134443099.39000002</v>
          </cell>
          <cell r="O4">
            <v>174433011.06</v>
          </cell>
          <cell r="P4">
            <v>246451986.80000001</v>
          </cell>
          <cell r="Q4">
            <v>296453612.13</v>
          </cell>
          <cell r="R4">
            <v>306959560.93000001</v>
          </cell>
          <cell r="S4">
            <v>315388391.13</v>
          </cell>
          <cell r="T4">
            <v>13285398.120000001</v>
          </cell>
          <cell r="U4">
            <v>44821952.350000001</v>
          </cell>
          <cell r="V4">
            <v>111924222.39000002</v>
          </cell>
          <cell r="W4">
            <v>184128192.84000003</v>
          </cell>
          <cell r="X4">
            <v>269249965.56000006</v>
          </cell>
          <cell r="Y4">
            <v>367999494.87000006</v>
          </cell>
          <cell r="Z4">
            <v>418984140.74000007</v>
          </cell>
          <cell r="AA4">
            <v>476480595.87000006</v>
          </cell>
          <cell r="AB4">
            <v>578406900.76000011</v>
          </cell>
          <cell r="AC4">
            <v>633992505.6400001</v>
          </cell>
          <cell r="AD4">
            <v>653397272.29000008</v>
          </cell>
          <cell r="AE4">
            <v>662132504.78000009</v>
          </cell>
          <cell r="AF4">
            <v>21585721.129999999</v>
          </cell>
          <cell r="AG4">
            <v>0</v>
          </cell>
          <cell r="AH4">
            <v>1776567.02</v>
          </cell>
          <cell r="AI4">
            <v>1491025.3000000003</v>
          </cell>
          <cell r="AJ4">
            <v>13587914.450000001</v>
          </cell>
          <cell r="AK4">
            <v>23843963.580000002</v>
          </cell>
          <cell r="AL4">
            <v>30059346</v>
          </cell>
          <cell r="AM4">
            <v>37199473.100000001</v>
          </cell>
          <cell r="AN4">
            <v>26484809.940000001</v>
          </cell>
          <cell r="AO4">
            <v>39989911.669999994</v>
          </cell>
          <cell r="AP4">
            <v>72018975.74000001</v>
          </cell>
          <cell r="AQ4">
            <v>50001625.329999991</v>
          </cell>
          <cell r="AR4">
            <v>10505948.799999999</v>
          </cell>
          <cell r="AS4">
            <v>8428830.1999999993</v>
          </cell>
          <cell r="AT4">
            <v>13285398.120000001</v>
          </cell>
          <cell r="AU4">
            <v>31536554.23</v>
          </cell>
          <cell r="AV4">
            <v>67102270.040000014</v>
          </cell>
          <cell r="AW4">
            <v>72203970.450000018</v>
          </cell>
          <cell r="AX4">
            <v>85121772.720000014</v>
          </cell>
          <cell r="AY4">
            <v>98749529.310000002</v>
          </cell>
          <cell r="AZ4">
            <v>50984645.86999999</v>
          </cell>
          <cell r="BA4">
            <v>57496455.129999995</v>
          </cell>
          <cell r="BB4">
            <v>101926304.89</v>
          </cell>
          <cell r="BC4">
            <v>55585604.879999995</v>
          </cell>
          <cell r="BD4">
            <v>19404766.650000002</v>
          </cell>
          <cell r="BE4">
            <v>8735232.4900000002</v>
          </cell>
          <cell r="BF4">
            <v>21585721.129999999</v>
          </cell>
        </row>
        <row r="5">
          <cell r="E5" t="str">
            <v>COS Total - Sugar</v>
          </cell>
          <cell r="H5">
            <v>1174108.78</v>
          </cell>
          <cell r="I5">
            <v>2165396.7199999997</v>
          </cell>
          <cell r="J5">
            <v>10271814.77</v>
          </cell>
          <cell r="K5">
            <v>25814442.399999999</v>
          </cell>
          <cell r="L5">
            <v>43283864.950000003</v>
          </cell>
          <cell r="M5">
            <v>64961991.960000001</v>
          </cell>
          <cell r="N5">
            <v>83029472.620000005</v>
          </cell>
          <cell r="O5">
            <v>110160289.90000001</v>
          </cell>
          <cell r="P5">
            <v>152240586.63</v>
          </cell>
          <cell r="Q5">
            <v>183916012.78999999</v>
          </cell>
          <cell r="R5">
            <v>190962002.59</v>
          </cell>
          <cell r="S5">
            <v>200572898.02000001</v>
          </cell>
          <cell r="T5">
            <v>7998257.7000000002</v>
          </cell>
          <cell r="U5">
            <v>26864665.640000004</v>
          </cell>
          <cell r="V5">
            <v>69069513.400000006</v>
          </cell>
          <cell r="W5">
            <v>114415774.96000001</v>
          </cell>
          <cell r="X5">
            <v>169122081.93000001</v>
          </cell>
          <cell r="Y5">
            <v>218632381.46000001</v>
          </cell>
          <cell r="Z5">
            <v>251466179.12</v>
          </cell>
          <cell r="AA5">
            <v>285471857.13999999</v>
          </cell>
          <cell r="AB5">
            <v>342123590.62</v>
          </cell>
          <cell r="AC5">
            <v>371476525.06</v>
          </cell>
          <cell r="AD5">
            <v>383696504.88</v>
          </cell>
          <cell r="AE5">
            <v>392638906.73000002</v>
          </cell>
          <cell r="AF5">
            <v>13220014</v>
          </cell>
          <cell r="AG5">
            <v>0</v>
          </cell>
          <cell r="AH5">
            <v>1174108.78</v>
          </cell>
          <cell r="AI5">
            <v>991287.94</v>
          </cell>
          <cell r="AJ5">
            <v>8106418.0499999998</v>
          </cell>
          <cell r="AK5">
            <v>15542627.630000001</v>
          </cell>
          <cell r="AL5">
            <v>17469422.550000004</v>
          </cell>
          <cell r="AM5">
            <v>21678127.009999998</v>
          </cell>
          <cell r="AN5">
            <v>18067480.660000004</v>
          </cell>
          <cell r="AO5">
            <v>27130817.280000001</v>
          </cell>
          <cell r="AP5">
            <v>42080296.729999997</v>
          </cell>
          <cell r="AQ5">
            <v>31675426.159999996</v>
          </cell>
          <cell r="AR5">
            <v>7045989.8000000017</v>
          </cell>
          <cell r="AS5">
            <v>9610895.4299999997</v>
          </cell>
          <cell r="AT5">
            <v>7998257.7000000002</v>
          </cell>
          <cell r="AU5">
            <v>18866407.940000005</v>
          </cell>
          <cell r="AV5">
            <v>42204847.759999998</v>
          </cell>
          <cell r="AW5">
            <v>45346261.559999995</v>
          </cell>
          <cell r="AX5">
            <v>54706306.970000006</v>
          </cell>
          <cell r="AY5">
            <v>49510299.530000009</v>
          </cell>
          <cell r="AZ5">
            <v>32833797.66</v>
          </cell>
          <cell r="BA5">
            <v>34005678.019999996</v>
          </cell>
          <cell r="BB5">
            <v>56651733.480000004</v>
          </cell>
          <cell r="BC5">
            <v>29352934.440000005</v>
          </cell>
          <cell r="BD5">
            <v>12219979.820000002</v>
          </cell>
          <cell r="BE5">
            <v>8942401.8499999996</v>
          </cell>
          <cell r="BF5">
            <v>13220014</v>
          </cell>
        </row>
        <row r="6">
          <cell r="E6" t="str">
            <v>COS Total - Crown corks</v>
          </cell>
          <cell r="H6">
            <v>264461.34000000003</v>
          </cell>
          <cell r="I6">
            <v>481830.36</v>
          </cell>
          <cell r="J6">
            <v>2496044.4000000004</v>
          </cell>
          <cell r="K6">
            <v>6389210.4500000002</v>
          </cell>
          <cell r="L6">
            <v>10669515.690000001</v>
          </cell>
          <cell r="M6">
            <v>15710740.390000001</v>
          </cell>
          <cell r="N6">
            <v>18897587.109999999</v>
          </cell>
          <cell r="O6">
            <v>22796269.329999998</v>
          </cell>
          <cell r="P6">
            <v>27860626.780000001</v>
          </cell>
          <cell r="Q6">
            <v>30634543.760000002</v>
          </cell>
          <cell r="R6">
            <v>31572976.810000002</v>
          </cell>
          <cell r="S6">
            <v>32208488.940000001</v>
          </cell>
          <cell r="T6">
            <v>659614.26</v>
          </cell>
          <cell r="U6">
            <v>1845073.8699999999</v>
          </cell>
          <cell r="V6">
            <v>4691756.29</v>
          </cell>
          <cell r="W6">
            <v>9929687.7200000007</v>
          </cell>
          <cell r="X6">
            <v>16032683.91</v>
          </cell>
          <cell r="Y6">
            <v>22396907.129999999</v>
          </cell>
          <cell r="Z6">
            <v>27790397.119999997</v>
          </cell>
          <cell r="AA6">
            <v>32247809.599999998</v>
          </cell>
          <cell r="AB6">
            <v>37710444.119999997</v>
          </cell>
          <cell r="AC6">
            <v>41162669.399999999</v>
          </cell>
          <cell r="AD6">
            <v>42741183.32</v>
          </cell>
          <cell r="AE6">
            <v>43293721.119999997</v>
          </cell>
          <cell r="AF6">
            <v>1140743.2300000002</v>
          </cell>
          <cell r="AG6">
            <v>0</v>
          </cell>
          <cell r="AH6">
            <v>264461.34000000003</v>
          </cell>
          <cell r="AI6">
            <v>217369.01999999996</v>
          </cell>
          <cell r="AJ6">
            <v>2014214.0400000003</v>
          </cell>
          <cell r="AK6">
            <v>3893166.05</v>
          </cell>
          <cell r="AL6">
            <v>4280305.24</v>
          </cell>
          <cell r="AM6">
            <v>5041224.7</v>
          </cell>
          <cell r="AN6">
            <v>3186846.72</v>
          </cell>
          <cell r="AO6">
            <v>3898682.2199999993</v>
          </cell>
          <cell r="AP6">
            <v>5064357.4500000011</v>
          </cell>
          <cell r="AQ6">
            <v>2773916.98</v>
          </cell>
          <cell r="AR6">
            <v>938433.05</v>
          </cell>
          <cell r="AS6">
            <v>635512.12999999989</v>
          </cell>
          <cell r="AT6">
            <v>659614.26</v>
          </cell>
          <cell r="AU6">
            <v>1185459.6099999999</v>
          </cell>
          <cell r="AV6">
            <v>2846682.42</v>
          </cell>
          <cell r="AW6">
            <v>5237931.4300000006</v>
          </cell>
          <cell r="AX6">
            <v>6102996.1899999995</v>
          </cell>
          <cell r="AY6">
            <v>6364223.2199999997</v>
          </cell>
          <cell r="AZ6">
            <v>5393489.9899999993</v>
          </cell>
          <cell r="BA6">
            <v>4457412.4800000004</v>
          </cell>
          <cell r="BB6">
            <v>5462634.5199999996</v>
          </cell>
          <cell r="BC6">
            <v>3452225.28</v>
          </cell>
          <cell r="BD6">
            <v>1578513.92</v>
          </cell>
          <cell r="BE6">
            <v>552537.80000000005</v>
          </cell>
          <cell r="BF6">
            <v>1140743.2300000002</v>
          </cell>
        </row>
        <row r="7">
          <cell r="E7" t="str">
            <v>COS Total - Co2 gas</v>
          </cell>
          <cell r="H7">
            <v>147399.75</v>
          </cell>
          <cell r="I7">
            <v>207633.58000000002</v>
          </cell>
          <cell r="J7">
            <v>904064.16000000015</v>
          </cell>
          <cell r="K7">
            <v>1974942.9300000002</v>
          </cell>
          <cell r="L7">
            <v>3041650.06</v>
          </cell>
          <cell r="M7">
            <v>4510592.05</v>
          </cell>
          <cell r="N7">
            <v>5499457.2299999995</v>
          </cell>
          <cell r="O7">
            <v>6942986.5699999994</v>
          </cell>
          <cell r="P7">
            <v>8804905.4100000001</v>
          </cell>
          <cell r="Q7">
            <v>10034745.18</v>
          </cell>
          <cell r="R7">
            <v>10872412.08</v>
          </cell>
          <cell r="S7">
            <v>11239866.4</v>
          </cell>
          <cell r="T7">
            <v>305216.38999999996</v>
          </cell>
          <cell r="U7">
            <v>1124604.3700000001</v>
          </cell>
          <cell r="V7">
            <v>2711998.43</v>
          </cell>
          <cell r="W7">
            <v>4508043.95</v>
          </cell>
          <cell r="X7">
            <v>6973346.4699999997</v>
          </cell>
          <cell r="Y7">
            <v>9526237.9900000002</v>
          </cell>
          <cell r="Z7">
            <v>11001309.091731437</v>
          </cell>
          <cell r="AA7">
            <v>12741882.811731437</v>
          </cell>
          <cell r="AB7">
            <v>15408042.731731437</v>
          </cell>
          <cell r="AC7">
            <v>16972475.237242021</v>
          </cell>
          <cell r="AD7">
            <v>17583627.017242022</v>
          </cell>
          <cell r="AE7">
            <v>17998448.567242023</v>
          </cell>
          <cell r="AF7">
            <v>655315.99</v>
          </cell>
          <cell r="AG7">
            <v>0</v>
          </cell>
          <cell r="AH7">
            <v>147399.75</v>
          </cell>
          <cell r="AI7">
            <v>60233.83</v>
          </cell>
          <cell r="AJ7">
            <v>696430.58000000007</v>
          </cell>
          <cell r="AK7">
            <v>1070878.77</v>
          </cell>
          <cell r="AL7">
            <v>1066707.1299999999</v>
          </cell>
          <cell r="AM7">
            <v>1468941.99</v>
          </cell>
          <cell r="AN7">
            <v>988865.18</v>
          </cell>
          <cell r="AO7">
            <v>1443529.34</v>
          </cell>
          <cell r="AP7">
            <v>1861918.8399999999</v>
          </cell>
          <cell r="AQ7">
            <v>1229839.77</v>
          </cell>
          <cell r="AR7">
            <v>837666.90000000014</v>
          </cell>
          <cell r="AS7">
            <v>367454.31999999995</v>
          </cell>
          <cell r="AT7">
            <v>305216.38999999996</v>
          </cell>
          <cell r="AU7">
            <v>819387.9800000001</v>
          </cell>
          <cell r="AV7">
            <v>1587394.06</v>
          </cell>
          <cell r="AW7">
            <v>1796045.52</v>
          </cell>
          <cell r="AX7">
            <v>2465302.5199999996</v>
          </cell>
          <cell r="AY7">
            <v>2552891.5200000005</v>
          </cell>
          <cell r="AZ7">
            <v>1475071.1017314373</v>
          </cell>
          <cell r="BA7">
            <v>1740573.7200000007</v>
          </cell>
          <cell r="BB7">
            <v>2666159.92</v>
          </cell>
          <cell r="BC7">
            <v>1564432.5055105854</v>
          </cell>
          <cell r="BD7">
            <v>611151.77999999991</v>
          </cell>
          <cell r="BE7">
            <v>414821.55</v>
          </cell>
          <cell r="BF7">
            <v>655315.99</v>
          </cell>
        </row>
        <row r="8">
          <cell r="E8" t="str">
            <v>COS Total - Closure</v>
          </cell>
          <cell r="H8">
            <v>0</v>
          </cell>
          <cell r="I8">
            <v>0</v>
          </cell>
          <cell r="J8">
            <v>0</v>
          </cell>
          <cell r="K8">
            <v>0</v>
          </cell>
          <cell r="L8">
            <v>0</v>
          </cell>
          <cell r="M8">
            <v>0</v>
          </cell>
          <cell r="N8">
            <v>369316.2</v>
          </cell>
          <cell r="O8">
            <v>1358696.9</v>
          </cell>
          <cell r="P8">
            <v>2593256.2767664669</v>
          </cell>
          <cell r="Q8">
            <v>4899394.4567664675</v>
          </cell>
          <cell r="R8">
            <v>6627153.1267664675</v>
          </cell>
          <cell r="S8">
            <v>6889633.4167664675</v>
          </cell>
          <cell r="T8">
            <v>607341.34</v>
          </cell>
          <cell r="U8">
            <v>2297104.8200000003</v>
          </cell>
          <cell r="V8">
            <v>6671123.0800000001</v>
          </cell>
          <cell r="W8">
            <v>10397063.620000001</v>
          </cell>
          <cell r="X8">
            <v>14896291.430000002</v>
          </cell>
          <cell r="Y8">
            <v>19623517.940000001</v>
          </cell>
          <cell r="Z8">
            <v>21283809.73</v>
          </cell>
          <cell r="AA8">
            <v>23088304.25</v>
          </cell>
          <cell r="AB8">
            <v>28255448.879999999</v>
          </cell>
          <cell r="AC8">
            <v>30100554.640000001</v>
          </cell>
          <cell r="AD8">
            <v>30974337.760000002</v>
          </cell>
          <cell r="AE8">
            <v>30691259.23</v>
          </cell>
          <cell r="AF8">
            <v>1078066.99</v>
          </cell>
          <cell r="AG8">
            <v>0</v>
          </cell>
          <cell r="AH8">
            <v>0</v>
          </cell>
          <cell r="AI8">
            <v>0</v>
          </cell>
          <cell r="AJ8">
            <v>0</v>
          </cell>
          <cell r="AK8">
            <v>0</v>
          </cell>
          <cell r="AL8">
            <v>0</v>
          </cell>
          <cell r="AM8">
            <v>0</v>
          </cell>
          <cell r="AN8">
            <v>369316.2</v>
          </cell>
          <cell r="AO8">
            <v>989380.7</v>
          </cell>
          <cell r="AP8">
            <v>1234559.3767664672</v>
          </cell>
          <cell r="AQ8">
            <v>2306138.1800000002</v>
          </cell>
          <cell r="AR8">
            <v>1727758.6699999997</v>
          </cell>
          <cell r="AS8">
            <v>262480.28999999998</v>
          </cell>
          <cell r="AT8">
            <v>607341.34</v>
          </cell>
          <cell r="AU8">
            <v>1689763.4800000002</v>
          </cell>
          <cell r="AV8">
            <v>4374018.26</v>
          </cell>
          <cell r="AW8">
            <v>3725940.54</v>
          </cell>
          <cell r="AX8">
            <v>4499227.8100000005</v>
          </cell>
          <cell r="AY8">
            <v>4727226.5100000007</v>
          </cell>
          <cell r="AZ8">
            <v>1660291.7899999998</v>
          </cell>
          <cell r="BA8">
            <v>1804494.5199999998</v>
          </cell>
          <cell r="BB8">
            <v>5167144.63</v>
          </cell>
          <cell r="BC8">
            <v>1845105.7599999998</v>
          </cell>
          <cell r="BD8">
            <v>873783.12</v>
          </cell>
          <cell r="BE8">
            <v>-283078.53000000003</v>
          </cell>
          <cell r="BF8">
            <v>1078066.99</v>
          </cell>
        </row>
        <row r="9">
          <cell r="E9" t="str">
            <v>COS Total - Preform</v>
          </cell>
          <cell r="H9">
            <v>0</v>
          </cell>
          <cell r="I9">
            <v>0</v>
          </cell>
          <cell r="J9">
            <v>0</v>
          </cell>
          <cell r="K9">
            <v>0</v>
          </cell>
          <cell r="L9">
            <v>0</v>
          </cell>
          <cell r="M9">
            <v>0</v>
          </cell>
          <cell r="N9">
            <v>4106028.2600000002</v>
          </cell>
          <cell r="O9">
            <v>14431882.9</v>
          </cell>
          <cell r="P9">
            <v>40426904.281898193</v>
          </cell>
          <cell r="Q9">
            <v>56160699.731898196</v>
          </cell>
          <cell r="R9">
            <v>59478110.341898195</v>
          </cell>
          <cell r="S9">
            <v>61835658.571898192</v>
          </cell>
          <cell r="T9">
            <v>6083158.6499999994</v>
          </cell>
          <cell r="U9">
            <v>20697402.789999995</v>
          </cell>
          <cell r="V9">
            <v>51345248.929999992</v>
          </cell>
          <cell r="W9">
            <v>81363882.589999989</v>
          </cell>
          <cell r="X9">
            <v>121062007.63999999</v>
          </cell>
          <cell r="Y9">
            <v>160270562.19999999</v>
          </cell>
          <cell r="Z9">
            <v>173030226.81</v>
          </cell>
          <cell r="AA9">
            <v>187473694.30000001</v>
          </cell>
          <cell r="AB9">
            <v>219635685.43000001</v>
          </cell>
          <cell r="AC9">
            <v>235883483.90000001</v>
          </cell>
          <cell r="AD9">
            <v>242058753.64000002</v>
          </cell>
          <cell r="AE9">
            <v>244937297.07000002</v>
          </cell>
          <cell r="AF9">
            <v>7296697.0300000012</v>
          </cell>
          <cell r="AG9">
            <v>0</v>
          </cell>
          <cell r="AH9">
            <v>0</v>
          </cell>
          <cell r="AI9">
            <v>0</v>
          </cell>
          <cell r="AJ9">
            <v>0</v>
          </cell>
          <cell r="AK9">
            <v>0</v>
          </cell>
          <cell r="AL9">
            <v>0</v>
          </cell>
          <cell r="AM9">
            <v>0</v>
          </cell>
          <cell r="AN9">
            <v>4106028.2600000002</v>
          </cell>
          <cell r="AO9">
            <v>10325854.640000001</v>
          </cell>
          <cell r="AP9">
            <v>25995021.381898195</v>
          </cell>
          <cell r="AQ9">
            <v>15733795.450000001</v>
          </cell>
          <cell r="AR9">
            <v>3317410.61</v>
          </cell>
          <cell r="AS9">
            <v>2357548.23</v>
          </cell>
          <cell r="AT9">
            <v>6083158.6499999994</v>
          </cell>
          <cell r="AU9">
            <v>14614244.139999997</v>
          </cell>
          <cell r="AV9">
            <v>30647846.139999997</v>
          </cell>
          <cell r="AW9">
            <v>30018633.66</v>
          </cell>
          <cell r="AX9">
            <v>39698125.049999997</v>
          </cell>
          <cell r="AY9">
            <v>39208554.559999995</v>
          </cell>
          <cell r="AZ9">
            <v>12759664.610000001</v>
          </cell>
          <cell r="BA9">
            <v>14443467.489999998</v>
          </cell>
          <cell r="BB9">
            <v>32161991.129999999</v>
          </cell>
          <cell r="BC9">
            <v>16247798.470000001</v>
          </cell>
          <cell r="BD9">
            <v>6175269.7400000012</v>
          </cell>
          <cell r="BE9">
            <v>2878543.4300000062</v>
          </cell>
          <cell r="BF9">
            <v>7296697.0300000012</v>
          </cell>
        </row>
        <row r="10">
          <cell r="E10" t="str">
            <v>COS Total - Cartoon</v>
          </cell>
          <cell r="H10">
            <v>0</v>
          </cell>
          <cell r="I10">
            <v>0</v>
          </cell>
          <cell r="J10">
            <v>0</v>
          </cell>
          <cell r="K10">
            <v>0</v>
          </cell>
          <cell r="L10">
            <v>0</v>
          </cell>
          <cell r="M10">
            <v>0</v>
          </cell>
          <cell r="N10">
            <v>414429.14</v>
          </cell>
          <cell r="O10">
            <v>1429468.6400000001</v>
          </cell>
          <cell r="P10">
            <v>4518058.3430000003</v>
          </cell>
          <cell r="Q10">
            <v>6807996.6497999998</v>
          </cell>
          <cell r="R10">
            <v>7260104.3130000001</v>
          </cell>
          <cell r="S10">
            <v>7596321.1714000003</v>
          </cell>
          <cell r="T10">
            <v>675663.82920000004</v>
          </cell>
          <cell r="U10">
            <v>2635084.2280000001</v>
          </cell>
          <cell r="V10">
            <v>6940818.4155999999</v>
          </cell>
          <cell r="W10">
            <v>11192390.440099999</v>
          </cell>
          <cell r="X10">
            <v>15807766.5491</v>
          </cell>
          <cell r="Y10">
            <v>22633489.131099999</v>
          </cell>
          <cell r="Z10">
            <v>25088453.014926426</v>
          </cell>
          <cell r="AA10">
            <v>27899606.452805489</v>
          </cell>
          <cell r="AB10">
            <v>35246926.643305488</v>
          </cell>
          <cell r="AC10">
            <v>37768301.264125161</v>
          </cell>
          <cell r="AD10">
            <v>38428873.479594626</v>
          </cell>
          <cell r="AE10">
            <v>38907275.049594626</v>
          </cell>
          <cell r="AF10">
            <v>1231692.601919522</v>
          </cell>
          <cell r="AG10">
            <v>0</v>
          </cell>
          <cell r="AH10">
            <v>0</v>
          </cell>
          <cell r="AI10">
            <v>0</v>
          </cell>
          <cell r="AJ10">
            <v>0</v>
          </cell>
          <cell r="AK10">
            <v>0</v>
          </cell>
          <cell r="AL10">
            <v>0</v>
          </cell>
          <cell r="AM10">
            <v>0</v>
          </cell>
          <cell r="AN10">
            <v>414429.14</v>
          </cell>
          <cell r="AO10">
            <v>1015039.5</v>
          </cell>
          <cell r="AP10">
            <v>3088589.7029999997</v>
          </cell>
          <cell r="AQ10">
            <v>2289938.3067999994</v>
          </cell>
          <cell r="AR10">
            <v>452107.66319999995</v>
          </cell>
          <cell r="AS10">
            <v>336216.85839999997</v>
          </cell>
          <cell r="AT10">
            <v>675663.82920000004</v>
          </cell>
          <cell r="AU10">
            <v>1959420.3988000001</v>
          </cell>
          <cell r="AV10">
            <v>4305734.1875999998</v>
          </cell>
          <cell r="AW10">
            <v>4251572.0244999984</v>
          </cell>
          <cell r="AX10">
            <v>4615376.1090000002</v>
          </cell>
          <cell r="AY10">
            <v>6825722.5820000004</v>
          </cell>
          <cell r="AZ10">
            <v>2454963.883826429</v>
          </cell>
          <cell r="BA10">
            <v>2811153.4378790641</v>
          </cell>
          <cell r="BB10">
            <v>7347320.1904999986</v>
          </cell>
          <cell r="BC10">
            <v>2521374.6208196725</v>
          </cell>
          <cell r="BD10">
            <v>660572.21546946233</v>
          </cell>
          <cell r="BE10">
            <v>478401.57</v>
          </cell>
          <cell r="BF10">
            <v>1231692.601919522</v>
          </cell>
        </row>
        <row r="11">
          <cell r="E11" t="str">
            <v>COS Total - Label</v>
          </cell>
          <cell r="H11">
            <v>0</v>
          </cell>
          <cell r="I11">
            <v>0</v>
          </cell>
          <cell r="J11">
            <v>0</v>
          </cell>
          <cell r="K11">
            <v>0</v>
          </cell>
          <cell r="L11">
            <v>0</v>
          </cell>
          <cell r="M11">
            <v>0</v>
          </cell>
          <cell r="N11">
            <v>231143.52</v>
          </cell>
          <cell r="O11">
            <v>795435.2</v>
          </cell>
          <cell r="P11">
            <v>2189429.6799999997</v>
          </cell>
          <cell r="Q11">
            <v>3572905.5799999996</v>
          </cell>
          <cell r="R11">
            <v>3708895.34</v>
          </cell>
          <cell r="S11">
            <v>4207870.25</v>
          </cell>
          <cell r="T11">
            <v>223464.85499999998</v>
          </cell>
          <cell r="U11">
            <v>786172.64500000002</v>
          </cell>
          <cell r="V11">
            <v>1946650.8049999999</v>
          </cell>
          <cell r="W11">
            <v>3080886.963</v>
          </cell>
          <cell r="X11">
            <v>5085541.8370000003</v>
          </cell>
          <cell r="Y11">
            <v>6728501.2133999998</v>
          </cell>
          <cell r="Z11">
            <v>7311899.4682</v>
          </cell>
          <cell r="AA11">
            <v>8272427.6894000005</v>
          </cell>
          <cell r="AB11">
            <v>11155802.3146</v>
          </cell>
          <cell r="AC11">
            <v>11634863.2426</v>
          </cell>
          <cell r="AD11">
            <v>12078554.409</v>
          </cell>
          <cell r="AE11">
            <v>12142818.938999999</v>
          </cell>
          <cell r="AF11">
            <v>330670.20299999998</v>
          </cell>
          <cell r="AG11">
            <v>0</v>
          </cell>
          <cell r="AH11">
            <v>0</v>
          </cell>
          <cell r="AI11">
            <v>0</v>
          </cell>
          <cell r="AJ11">
            <v>0</v>
          </cell>
          <cell r="AK11">
            <v>0</v>
          </cell>
          <cell r="AL11">
            <v>0</v>
          </cell>
          <cell r="AM11">
            <v>0</v>
          </cell>
          <cell r="AN11">
            <v>231143.52</v>
          </cell>
          <cell r="AO11">
            <v>564291.67999999993</v>
          </cell>
          <cell r="AP11">
            <v>1393994.48</v>
          </cell>
          <cell r="AQ11">
            <v>1383475.9</v>
          </cell>
          <cell r="AR11">
            <v>135989.76000000001</v>
          </cell>
          <cell r="AS11">
            <v>498974.90999999992</v>
          </cell>
          <cell r="AT11">
            <v>223464.85499999998</v>
          </cell>
          <cell r="AU11">
            <v>562707.79</v>
          </cell>
          <cell r="AV11">
            <v>1160478.1599999999</v>
          </cell>
          <cell r="AW11">
            <v>1134236.1580000001</v>
          </cell>
          <cell r="AX11">
            <v>2004654.8740000001</v>
          </cell>
          <cell r="AY11">
            <v>1642959.3763999997</v>
          </cell>
          <cell r="AZ11">
            <v>583398.2548</v>
          </cell>
          <cell r="BA11">
            <v>960528.22120000003</v>
          </cell>
          <cell r="BB11">
            <v>2883374.6251999992</v>
          </cell>
          <cell r="BC11">
            <v>479060.92800000001</v>
          </cell>
          <cell r="BD11">
            <v>443691.16639999999</v>
          </cell>
          <cell r="BE11">
            <v>64264.53</v>
          </cell>
          <cell r="BF11">
            <v>330670.20299999998</v>
          </cell>
        </row>
        <row r="12">
          <cell r="E12" t="str">
            <v>COS Total - Production overhead</v>
          </cell>
          <cell r="H12">
            <v>291340</v>
          </cell>
          <cell r="I12">
            <v>291340</v>
          </cell>
          <cell r="J12">
            <v>10491273</v>
          </cell>
          <cell r="K12">
            <v>29612952</v>
          </cell>
          <cell r="L12">
            <v>50235040</v>
          </cell>
          <cell r="M12">
            <v>69460254</v>
          </cell>
          <cell r="N12">
            <v>91457373</v>
          </cell>
          <cell r="O12">
            <v>117264044</v>
          </cell>
          <cell r="P12">
            <v>154854783</v>
          </cell>
          <cell r="Q12">
            <v>176626637</v>
          </cell>
          <cell r="R12">
            <v>193139149</v>
          </cell>
          <cell r="S12">
            <v>218776071</v>
          </cell>
          <cell r="T12">
            <v>31150667</v>
          </cell>
          <cell r="U12">
            <v>60968630</v>
          </cell>
          <cell r="V12">
            <v>100734813</v>
          </cell>
          <cell r="W12">
            <v>140997706</v>
          </cell>
          <cell r="X12">
            <v>177924478</v>
          </cell>
          <cell r="Y12">
            <v>218909901</v>
          </cell>
          <cell r="Z12">
            <v>284892226</v>
          </cell>
          <cell r="AA12">
            <v>326920445</v>
          </cell>
          <cell r="AB12">
            <v>364660206</v>
          </cell>
          <cell r="AC12">
            <v>410094052</v>
          </cell>
          <cell r="AD12">
            <v>431826662</v>
          </cell>
          <cell r="AE12">
            <v>431826662</v>
          </cell>
          <cell r="AF12">
            <v>0</v>
          </cell>
          <cell r="AG12">
            <v>0</v>
          </cell>
          <cell r="AH12">
            <v>291340</v>
          </cell>
          <cell r="AI12">
            <v>0</v>
          </cell>
          <cell r="AJ12">
            <v>10199933</v>
          </cell>
          <cell r="AK12">
            <v>19121679</v>
          </cell>
          <cell r="AL12">
            <v>20622088</v>
          </cell>
          <cell r="AM12">
            <v>19225214</v>
          </cell>
          <cell r="AN12">
            <v>21997119</v>
          </cell>
          <cell r="AO12">
            <v>25806671</v>
          </cell>
          <cell r="AP12">
            <v>37590739</v>
          </cell>
          <cell r="AQ12">
            <v>21771854</v>
          </cell>
          <cell r="AR12">
            <v>16512512</v>
          </cell>
          <cell r="AS12">
            <v>25636922</v>
          </cell>
          <cell r="AT12">
            <v>31150667</v>
          </cell>
          <cell r="AU12">
            <v>29817963</v>
          </cell>
          <cell r="AV12">
            <v>39766183</v>
          </cell>
          <cell r="AW12">
            <v>40262893</v>
          </cell>
          <cell r="AX12">
            <v>36926772</v>
          </cell>
          <cell r="AY12">
            <v>40985423</v>
          </cell>
          <cell r="AZ12">
            <v>65982325</v>
          </cell>
          <cell r="BA12">
            <v>42028219</v>
          </cell>
          <cell r="BB12">
            <v>37739761</v>
          </cell>
          <cell r="BC12">
            <v>45433846</v>
          </cell>
          <cell r="BD12">
            <v>21732610</v>
          </cell>
          <cell r="BE12">
            <v>0</v>
          </cell>
        </row>
        <row r="13">
          <cell r="E13" t="str">
            <v>COS Total - Concentrate Incidence</v>
          </cell>
          <cell r="H13">
            <v>-255986</v>
          </cell>
          <cell r="I13">
            <v>-274389</v>
          </cell>
          <cell r="J13">
            <v>-762562</v>
          </cell>
          <cell r="K13">
            <v>2255975</v>
          </cell>
          <cell r="L13">
            <v>-35312.600000000093</v>
          </cell>
          <cell r="M13">
            <v>-23526178.600000001</v>
          </cell>
          <cell r="N13">
            <v>-29216743.600000001</v>
          </cell>
          <cell r="O13">
            <v>-42886567.100000001</v>
          </cell>
          <cell r="P13">
            <v>-44582765.100000001</v>
          </cell>
          <cell r="Q13">
            <v>-57738649.100000001</v>
          </cell>
          <cell r="R13">
            <v>-67743137.099999994</v>
          </cell>
          <cell r="S13">
            <v>-86988214.099999994</v>
          </cell>
          <cell r="T13">
            <v>-14917510.09</v>
          </cell>
          <cell r="U13">
            <v>-24783362.09</v>
          </cell>
          <cell r="V13">
            <v>-31272129.09</v>
          </cell>
          <cell r="W13">
            <v>-34719966.090000004</v>
          </cell>
          <cell r="X13">
            <v>-36638369.090000004</v>
          </cell>
          <cell r="Y13">
            <v>-27731472.09</v>
          </cell>
          <cell r="Z13">
            <v>-42880923.090000004</v>
          </cell>
          <cell r="AA13">
            <v>-56522933.090000004</v>
          </cell>
          <cell r="AB13">
            <v>-48428367.090000004</v>
          </cell>
          <cell r="AC13">
            <v>-65994081.090000004</v>
          </cell>
          <cell r="AD13">
            <v>-67716318.090000004</v>
          </cell>
          <cell r="AE13">
            <v>-67716318.090000004</v>
          </cell>
          <cell r="AF13">
            <v>0</v>
          </cell>
          <cell r="AG13">
            <v>0</v>
          </cell>
          <cell r="AH13">
            <v>-255986</v>
          </cell>
          <cell r="AI13">
            <v>-18403</v>
          </cell>
          <cell r="AJ13">
            <v>-488173</v>
          </cell>
          <cell r="AK13">
            <v>3018537</v>
          </cell>
          <cell r="AL13">
            <v>-2291287.6</v>
          </cell>
          <cell r="AM13">
            <v>-23490866</v>
          </cell>
          <cell r="AN13">
            <v>-5690565</v>
          </cell>
          <cell r="AO13">
            <v>-13669823.5</v>
          </cell>
          <cell r="AP13">
            <v>-1696198</v>
          </cell>
          <cell r="AQ13">
            <v>-13155884</v>
          </cell>
          <cell r="AR13">
            <v>-10004487.999999993</v>
          </cell>
          <cell r="AS13">
            <v>-19245077</v>
          </cell>
          <cell r="AT13">
            <v>-14917510.09</v>
          </cell>
          <cell r="AU13">
            <v>-9865852</v>
          </cell>
          <cell r="AV13">
            <v>-6488767</v>
          </cell>
          <cell r="AW13">
            <v>-3447837.0000000037</v>
          </cell>
          <cell r="AX13">
            <v>-1918403</v>
          </cell>
          <cell r="AY13">
            <v>8906897.0000000037</v>
          </cell>
          <cell r="AZ13">
            <v>-15149451.000000004</v>
          </cell>
          <cell r="BA13">
            <v>-13642010</v>
          </cell>
          <cell r="BB13">
            <v>8094566</v>
          </cell>
          <cell r="BC13">
            <v>-17565714</v>
          </cell>
          <cell r="BD13">
            <v>-1722237</v>
          </cell>
          <cell r="BE13">
            <v>0</v>
          </cell>
        </row>
        <row r="14">
          <cell r="F14">
            <v>0</v>
          </cell>
          <cell r="G14">
            <v>0</v>
          </cell>
          <cell r="H14">
            <v>3397890.8899999997</v>
          </cell>
          <cell r="I14">
            <v>6139403.9800000004</v>
          </cell>
          <cell r="J14">
            <v>40256141.100000009</v>
          </cell>
          <cell r="K14">
            <v>106746993.13000001</v>
          </cell>
          <cell r="L14">
            <v>177953574.45000002</v>
          </cell>
          <cell r="M14">
            <v>239075689.25000003</v>
          </cell>
          <cell r="N14">
            <v>309231162.86999995</v>
          </cell>
          <cell r="O14">
            <v>406725517.39999992</v>
          </cell>
          <cell r="P14">
            <v>595357772.10166466</v>
          </cell>
          <cell r="Q14">
            <v>711367898.17846465</v>
          </cell>
          <cell r="R14">
            <v>742837227.43166459</v>
          </cell>
          <cell r="S14">
            <v>771726984.80006468</v>
          </cell>
          <cell r="T14">
            <v>46071272.054199994</v>
          </cell>
          <cell r="U14">
            <v>137257328.623</v>
          </cell>
          <cell r="V14">
            <v>324764015.65060008</v>
          </cell>
          <cell r="W14">
            <v>525293662.99310005</v>
          </cell>
          <cell r="X14">
            <v>759515794.23610008</v>
          </cell>
          <cell r="Y14">
            <v>1018989520.8445001</v>
          </cell>
          <cell r="Z14">
            <v>1177967718.004858</v>
          </cell>
          <cell r="AA14">
            <v>1324073690.023937</v>
          </cell>
          <cell r="AB14">
            <v>1584174680.4096372</v>
          </cell>
          <cell r="AC14">
            <v>1723091349.2939672</v>
          </cell>
          <cell r="AD14">
            <v>1785069450.7058368</v>
          </cell>
          <cell r="AE14">
            <v>1806852575.3958366</v>
          </cell>
          <cell r="AF14">
            <v>46538921.174919523</v>
          </cell>
          <cell r="AG14">
            <v>0</v>
          </cell>
          <cell r="AH14">
            <v>3397890.8899999997</v>
          </cell>
          <cell r="AI14">
            <v>2741513.0900000003</v>
          </cell>
          <cell r="AJ14">
            <v>34116737.119999997</v>
          </cell>
          <cell r="AK14">
            <v>66490852.030000001</v>
          </cell>
          <cell r="AL14">
            <v>71206581.320000023</v>
          </cell>
          <cell r="AM14">
            <v>61122114.800000012</v>
          </cell>
          <cell r="AN14">
            <v>70155473.620000005</v>
          </cell>
          <cell r="AO14">
            <v>97494354.530000001</v>
          </cell>
          <cell r="AP14">
            <v>188632254.70166466</v>
          </cell>
          <cell r="AQ14">
            <v>116010126.07679999</v>
          </cell>
          <cell r="AR14">
            <v>31469329.253200002</v>
          </cell>
          <cell r="AS14">
            <v>28889757.368399993</v>
          </cell>
          <cell r="AT14">
            <v>46071272.054199994</v>
          </cell>
          <cell r="AU14">
            <v>91186056.568800002</v>
          </cell>
          <cell r="AV14">
            <v>187506687.02759999</v>
          </cell>
          <cell r="AW14">
            <v>200529647.34250003</v>
          </cell>
          <cell r="AX14">
            <v>234222131.24300006</v>
          </cell>
          <cell r="AY14">
            <v>259473726.60839999</v>
          </cell>
          <cell r="AZ14">
            <v>158978197.16035786</v>
          </cell>
          <cell r="BA14">
            <v>146105972.01907906</v>
          </cell>
          <cell r="BB14">
            <v>260100990.38569999</v>
          </cell>
          <cell r="BC14">
            <v>138916668.88433027</v>
          </cell>
          <cell r="BD14">
            <v>61978101.411869474</v>
          </cell>
          <cell r="BE14">
            <v>21783124.690000009</v>
          </cell>
          <cell r="BF14">
            <v>46538921.174919523</v>
          </cell>
        </row>
        <row r="15">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row>
        <row r="16">
          <cell r="E16" t="str">
            <v>Price variance</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row>
        <row r="17">
          <cell r="E17" t="str">
            <v>PPV - Concentrate</v>
          </cell>
          <cell r="F17">
            <v>605101801</v>
          </cell>
          <cell r="G17" t="str">
            <v>Variances - Purchase Price - Ingredients</v>
          </cell>
          <cell r="H17">
            <v>0</v>
          </cell>
          <cell r="I17">
            <v>0</v>
          </cell>
          <cell r="J17">
            <v>0</v>
          </cell>
          <cell r="K17">
            <v>-1910135.56</v>
          </cell>
          <cell r="L17">
            <v>-1073172.56</v>
          </cell>
          <cell r="M17">
            <v>2282970.15</v>
          </cell>
          <cell r="N17">
            <v>2282970.15</v>
          </cell>
          <cell r="O17">
            <v>1645235.69</v>
          </cell>
          <cell r="P17">
            <v>4115220.5200000009</v>
          </cell>
          <cell r="Q17">
            <v>3904706.0200000009</v>
          </cell>
          <cell r="R17">
            <v>3260306.0200000009</v>
          </cell>
          <cell r="S17">
            <v>3540195.850000001</v>
          </cell>
          <cell r="T17">
            <v>41576.410000000003</v>
          </cell>
          <cell r="U17">
            <v>30128.340000000004</v>
          </cell>
          <cell r="V17">
            <v>-2944148.1399999997</v>
          </cell>
          <cell r="W17">
            <v>-5261717.16</v>
          </cell>
          <cell r="X17">
            <v>-11729334.550000001</v>
          </cell>
          <cell r="Y17">
            <v>-14952822.940000001</v>
          </cell>
          <cell r="Z17">
            <v>-18615044.680000003</v>
          </cell>
          <cell r="AA17">
            <v>-19047684.100000005</v>
          </cell>
          <cell r="AB17">
            <v>-14941985.849999998</v>
          </cell>
          <cell r="AC17">
            <v>-13407253.839999998</v>
          </cell>
          <cell r="AD17">
            <v>-15722245.839999998</v>
          </cell>
          <cell r="AE17">
            <v>-15796351.839999998</v>
          </cell>
          <cell r="AF17">
            <v>-1139751.670000002</v>
          </cell>
          <cell r="AG17">
            <v>0</v>
          </cell>
          <cell r="AH17">
            <v>0</v>
          </cell>
          <cell r="AI17">
            <v>0</v>
          </cell>
          <cell r="AJ17">
            <v>0</v>
          </cell>
          <cell r="AK17">
            <v>-1910135.56</v>
          </cell>
          <cell r="AL17">
            <v>836963</v>
          </cell>
          <cell r="AM17">
            <v>3356142.71</v>
          </cell>
          <cell r="AN17">
            <v>0</v>
          </cell>
          <cell r="AO17">
            <v>-637734.46</v>
          </cell>
          <cell r="AP17">
            <v>2469984.830000001</v>
          </cell>
          <cell r="AQ17">
            <v>-210514.5</v>
          </cell>
          <cell r="AR17">
            <v>-644400.00000000012</v>
          </cell>
          <cell r="AS17">
            <v>279889.82999999996</v>
          </cell>
          <cell r="AT17">
            <v>41576.410000000003</v>
          </cell>
          <cell r="AU17">
            <v>-11448.07</v>
          </cell>
          <cell r="AV17">
            <v>-2974276.4799999995</v>
          </cell>
          <cell r="AW17">
            <v>-2317569.02</v>
          </cell>
          <cell r="AX17">
            <v>-6467617.3900000006</v>
          </cell>
          <cell r="AY17">
            <v>-3223488.3899999997</v>
          </cell>
          <cell r="AZ17">
            <v>-3662221.7400000021</v>
          </cell>
          <cell r="BA17">
            <v>-432639.42</v>
          </cell>
          <cell r="BB17">
            <v>4105698.2500000065</v>
          </cell>
          <cell r="BC17">
            <v>1534732.0100000002</v>
          </cell>
          <cell r="BD17">
            <v>-2314992</v>
          </cell>
          <cell r="BE17">
            <v>-74106</v>
          </cell>
          <cell r="BF17">
            <v>-1139751.670000002</v>
          </cell>
        </row>
        <row r="18">
          <cell r="E18" t="str">
            <v>PPV - Sugar</v>
          </cell>
          <cell r="F18">
            <v>605101803</v>
          </cell>
          <cell r="G18" t="str">
            <v>Variances - Purchase Price - Sugar, HFCS &amp; Sweeteners</v>
          </cell>
          <cell r="H18">
            <v>114920</v>
          </cell>
          <cell r="I18">
            <v>206971.97</v>
          </cell>
          <cell r="J18">
            <v>269891.96999999997</v>
          </cell>
          <cell r="K18">
            <v>521825.30999999994</v>
          </cell>
          <cell r="L18">
            <v>604722.66</v>
          </cell>
          <cell r="M18">
            <v>2207962.1799999997</v>
          </cell>
          <cell r="N18">
            <v>3950045.15</v>
          </cell>
          <cell r="O18">
            <v>6239948.9399999995</v>
          </cell>
          <cell r="P18">
            <v>5957978.8099999987</v>
          </cell>
          <cell r="Q18">
            <v>7088583.4399999985</v>
          </cell>
          <cell r="R18">
            <v>7363826.3500000006</v>
          </cell>
          <cell r="S18">
            <v>12056947.149999999</v>
          </cell>
          <cell r="T18">
            <v>70785.000000000015</v>
          </cell>
          <cell r="U18">
            <v>-99587.059999999983</v>
          </cell>
          <cell r="V18">
            <v>-74880.529999999984</v>
          </cell>
          <cell r="W18">
            <v>-575099.61999999988</v>
          </cell>
          <cell r="X18">
            <v>-1924141.6099999999</v>
          </cell>
          <cell r="Y18">
            <v>-14282728.510000002</v>
          </cell>
          <cell r="Z18">
            <v>-13678419.620000003</v>
          </cell>
          <cell r="AA18">
            <v>-13549574.360000003</v>
          </cell>
          <cell r="AB18">
            <v>-14709810.450000005</v>
          </cell>
          <cell r="AC18">
            <v>-15627571.470000004</v>
          </cell>
          <cell r="AD18">
            <v>-15792863.190000003</v>
          </cell>
          <cell r="AE18">
            <v>-11836263.350000003</v>
          </cell>
          <cell r="AF18">
            <v>81402.000000000029</v>
          </cell>
          <cell r="AG18">
            <v>0</v>
          </cell>
          <cell r="AH18">
            <v>114920</v>
          </cell>
          <cell r="AI18">
            <v>92051.97</v>
          </cell>
          <cell r="AJ18">
            <v>62920</v>
          </cell>
          <cell r="AK18">
            <v>251933.34</v>
          </cell>
          <cell r="AL18">
            <v>82897.350000000093</v>
          </cell>
          <cell r="AM18">
            <v>1603239.5199999996</v>
          </cell>
          <cell r="AN18">
            <v>1742082.9700000002</v>
          </cell>
          <cell r="AO18">
            <v>2289903.7899999996</v>
          </cell>
          <cell r="AP18">
            <v>-281970.13000000082</v>
          </cell>
          <cell r="AQ18">
            <v>1130604.6299999999</v>
          </cell>
          <cell r="AR18">
            <v>275242.91000000201</v>
          </cell>
          <cell r="AS18">
            <v>4693120.7999999989</v>
          </cell>
          <cell r="AT18">
            <v>70785.000000000015</v>
          </cell>
          <cell r="AU18">
            <v>-170372.06</v>
          </cell>
          <cell r="AV18">
            <v>24706.529999999995</v>
          </cell>
          <cell r="AW18">
            <v>-500219.08999999991</v>
          </cell>
          <cell r="AX18">
            <v>-1349041.99</v>
          </cell>
          <cell r="AY18">
            <v>-12358586.900000002</v>
          </cell>
          <cell r="AZ18">
            <v>604308.88999999943</v>
          </cell>
          <cell r="BA18">
            <v>128845.26000000069</v>
          </cell>
          <cell r="BB18">
            <v>-1160236.0900000017</v>
          </cell>
          <cell r="BC18">
            <v>-917761.01999999955</v>
          </cell>
          <cell r="BD18">
            <v>-165291.71999999927</v>
          </cell>
          <cell r="BE18">
            <v>3956599.84</v>
          </cell>
          <cell r="BF18">
            <v>81402.000000000029</v>
          </cell>
        </row>
        <row r="19">
          <cell r="E19" t="str">
            <v>PPV - Crown corks</v>
          </cell>
          <cell r="F19">
            <v>605101802</v>
          </cell>
          <cell r="G19" t="str">
            <v>Variances - Purchase Price - Packaging</v>
          </cell>
          <cell r="H19">
            <v>0</v>
          </cell>
          <cell r="I19">
            <v>0</v>
          </cell>
          <cell r="J19">
            <v>0</v>
          </cell>
          <cell r="K19">
            <v>12175.900000000009</v>
          </cell>
          <cell r="L19">
            <v>-39836.179999999993</v>
          </cell>
          <cell r="M19">
            <v>-70588.78</v>
          </cell>
          <cell r="N19">
            <v>304726.71999999997</v>
          </cell>
          <cell r="O19">
            <v>639223.72</v>
          </cell>
          <cell r="P19">
            <v>1165532.1200000003</v>
          </cell>
          <cell r="Q19">
            <v>1142558.3400000003</v>
          </cell>
          <cell r="R19">
            <v>1209798.6900000004</v>
          </cell>
          <cell r="S19">
            <v>1209798.6900000004</v>
          </cell>
          <cell r="T19">
            <v>0</v>
          </cell>
          <cell r="U19">
            <v>59298.429999999993</v>
          </cell>
          <cell r="V19">
            <v>-357214.25</v>
          </cell>
          <cell r="W19">
            <v>-99235.479999999981</v>
          </cell>
          <cell r="X19">
            <v>658733.32000000007</v>
          </cell>
          <cell r="Y19">
            <v>49179.260000000009</v>
          </cell>
          <cell r="Z19">
            <v>641860.92999999982</v>
          </cell>
          <cell r="AA19">
            <v>487014.84999999986</v>
          </cell>
          <cell r="AB19">
            <v>492297.04999999981</v>
          </cell>
          <cell r="AC19">
            <v>492297.04999999981</v>
          </cell>
          <cell r="AD19">
            <v>460170.32999999978</v>
          </cell>
          <cell r="AE19">
            <v>474279.32999999978</v>
          </cell>
          <cell r="AF19">
            <v>-56047.229999999981</v>
          </cell>
          <cell r="AG19">
            <v>0</v>
          </cell>
          <cell r="AH19">
            <v>0</v>
          </cell>
          <cell r="AI19">
            <v>0</v>
          </cell>
          <cell r="AJ19">
            <v>0</v>
          </cell>
          <cell r="AK19">
            <v>12175.900000000009</v>
          </cell>
          <cell r="AL19">
            <v>-52012.08</v>
          </cell>
          <cell r="AM19">
            <v>-30752.600000000002</v>
          </cell>
          <cell r="AN19">
            <v>375315.5</v>
          </cell>
          <cell r="AO19">
            <v>334497</v>
          </cell>
          <cell r="AP19">
            <v>526308.40000000037</v>
          </cell>
          <cell r="AQ19">
            <v>-22973.78</v>
          </cell>
          <cell r="AR19">
            <v>67240.349999999977</v>
          </cell>
          <cell r="AS19">
            <v>0</v>
          </cell>
          <cell r="AT19">
            <v>0</v>
          </cell>
          <cell r="AU19">
            <v>59298.429999999993</v>
          </cell>
          <cell r="AV19">
            <v>-416512.68</v>
          </cell>
          <cell r="AW19">
            <v>257978.77000000002</v>
          </cell>
          <cell r="AX19">
            <v>757968.8</v>
          </cell>
          <cell r="AY19">
            <v>-609554.06000000006</v>
          </cell>
          <cell r="AZ19">
            <v>592681.66999999981</v>
          </cell>
          <cell r="BA19">
            <v>-154846.07999999999</v>
          </cell>
          <cell r="BB19">
            <v>5282.1999999999534</v>
          </cell>
          <cell r="BC19">
            <v>0</v>
          </cell>
          <cell r="BD19">
            <v>-32126.720000000027</v>
          </cell>
          <cell r="BE19">
            <v>14108.999999999998</v>
          </cell>
          <cell r="BF19">
            <v>-56047.229999999981</v>
          </cell>
        </row>
        <row r="20">
          <cell r="E20" t="str">
            <v>PPV - Co2 gas</v>
          </cell>
          <cell r="F20">
            <v>605101801</v>
          </cell>
          <cell r="G20" t="str">
            <v>Variances - Purchase Price - Ingredients</v>
          </cell>
          <cell r="H20">
            <v>0</v>
          </cell>
          <cell r="I20">
            <v>0</v>
          </cell>
          <cell r="J20">
            <v>29435.300000000003</v>
          </cell>
          <cell r="K20">
            <v>107132.40000000001</v>
          </cell>
          <cell r="L20">
            <v>353446.39</v>
          </cell>
          <cell r="M20">
            <v>867473.69000000006</v>
          </cell>
          <cell r="N20">
            <v>731364.70000000007</v>
          </cell>
          <cell r="O20">
            <v>1161154.7000000002</v>
          </cell>
          <cell r="P20">
            <v>1075005.4000000001</v>
          </cell>
          <cell r="Q20">
            <v>777859.20000000019</v>
          </cell>
          <cell r="R20">
            <v>1097064.5000000002</v>
          </cell>
          <cell r="S20">
            <v>1110415.1000000003</v>
          </cell>
          <cell r="T20">
            <v>0</v>
          </cell>
          <cell r="U20">
            <v>-40570.379999999997</v>
          </cell>
          <cell r="V20">
            <v>-42552.68</v>
          </cell>
          <cell r="W20">
            <v>-42630.18</v>
          </cell>
          <cell r="X20">
            <v>363408.82000000007</v>
          </cell>
          <cell r="Y20">
            <v>750164.32000000007</v>
          </cell>
          <cell r="Z20">
            <v>687219.71000000008</v>
          </cell>
          <cell r="AA20">
            <v>721869.01000000024</v>
          </cell>
          <cell r="AB20">
            <v>687440.81000000052</v>
          </cell>
          <cell r="AC20">
            <v>801445.01000000059</v>
          </cell>
          <cell r="AD20">
            <v>684052.20000000054</v>
          </cell>
          <cell r="AE20">
            <v>684052.20000000054</v>
          </cell>
          <cell r="AF20">
            <v>-47371.099999999984</v>
          </cell>
          <cell r="AG20">
            <v>0</v>
          </cell>
          <cell r="AH20">
            <v>0</v>
          </cell>
          <cell r="AI20">
            <v>0</v>
          </cell>
          <cell r="AJ20">
            <v>29435.300000000003</v>
          </cell>
          <cell r="AK20">
            <v>77697.100000000006</v>
          </cell>
          <cell r="AL20">
            <v>246313.99</v>
          </cell>
          <cell r="AM20">
            <v>514027.30000000005</v>
          </cell>
          <cell r="AN20">
            <v>-136108.99</v>
          </cell>
          <cell r="AO20">
            <v>429790</v>
          </cell>
          <cell r="AP20">
            <v>-86149.300000000032</v>
          </cell>
          <cell r="AQ20">
            <v>-297146.2</v>
          </cell>
          <cell r="AR20">
            <v>319205.30000000005</v>
          </cell>
          <cell r="AS20">
            <v>13350.599999999999</v>
          </cell>
          <cell r="AT20">
            <v>0</v>
          </cell>
          <cell r="AU20">
            <v>-40570.379999999997</v>
          </cell>
          <cell r="AV20">
            <v>-1982.2999999999997</v>
          </cell>
          <cell r="AW20">
            <v>-77.5</v>
          </cell>
          <cell r="AX20">
            <v>406039.00000000006</v>
          </cell>
          <cell r="AY20">
            <v>386755.49999999994</v>
          </cell>
          <cell r="AZ20">
            <v>-62944.609999999979</v>
          </cell>
          <cell r="BA20">
            <v>34649.300000000163</v>
          </cell>
          <cell r="BB20">
            <v>-34428.199999999721</v>
          </cell>
          <cell r="BC20">
            <v>114004.20000000008</v>
          </cell>
          <cell r="BD20">
            <v>-117392.81000000008</v>
          </cell>
          <cell r="BE20">
            <v>0</v>
          </cell>
          <cell r="BF20">
            <v>-47371.099999999984</v>
          </cell>
        </row>
        <row r="21">
          <cell r="E21" t="str">
            <v>PPV - Closure</v>
          </cell>
          <cell r="F21">
            <v>605101802</v>
          </cell>
          <cell r="G21" t="str">
            <v>Variances - Purchase Price - Packaging</v>
          </cell>
          <cell r="H21">
            <v>0</v>
          </cell>
          <cell r="I21">
            <v>0</v>
          </cell>
          <cell r="J21">
            <v>0</v>
          </cell>
          <cell r="K21">
            <v>0</v>
          </cell>
          <cell r="L21">
            <v>0</v>
          </cell>
          <cell r="M21">
            <v>0</v>
          </cell>
          <cell r="N21">
            <v>0</v>
          </cell>
          <cell r="O21">
            <v>0</v>
          </cell>
          <cell r="P21">
            <v>-1112835.123233533</v>
          </cell>
          <cell r="Q21">
            <v>-672937.79323353292</v>
          </cell>
          <cell r="R21">
            <v>633657.96676646685</v>
          </cell>
          <cell r="S21">
            <v>633657.96676646685</v>
          </cell>
          <cell r="T21">
            <v>0</v>
          </cell>
          <cell r="U21">
            <v>-24497.7</v>
          </cell>
          <cell r="V21">
            <v>1258384.5399999998</v>
          </cell>
          <cell r="W21">
            <v>1254507.5199999998</v>
          </cell>
          <cell r="X21">
            <v>1223916.3499999999</v>
          </cell>
          <cell r="Y21">
            <v>1226908.5999999999</v>
          </cell>
          <cell r="Z21">
            <v>1224819.9899999998</v>
          </cell>
          <cell r="AA21">
            <v>1255054.9899999998</v>
          </cell>
          <cell r="AB21">
            <v>2169709.6999999997</v>
          </cell>
          <cell r="AC21">
            <v>2165759.6999999997</v>
          </cell>
          <cell r="AD21">
            <v>2165759.6999999997</v>
          </cell>
          <cell r="AE21">
            <v>1503203.25</v>
          </cell>
          <cell r="AF21">
            <v>-4284.7999999999884</v>
          </cell>
          <cell r="AG21">
            <v>0</v>
          </cell>
          <cell r="AH21">
            <v>0</v>
          </cell>
          <cell r="AI21">
            <v>0</v>
          </cell>
          <cell r="AJ21">
            <v>0</v>
          </cell>
          <cell r="AK21">
            <v>0</v>
          </cell>
          <cell r="AL21">
            <v>0</v>
          </cell>
          <cell r="AM21">
            <v>0</v>
          </cell>
          <cell r="AN21">
            <v>0</v>
          </cell>
          <cell r="AO21">
            <v>0</v>
          </cell>
          <cell r="AP21">
            <v>-1112835.123233533</v>
          </cell>
          <cell r="AQ21">
            <v>439897.33</v>
          </cell>
          <cell r="AR21">
            <v>1306595.7599999998</v>
          </cell>
          <cell r="AS21">
            <v>0</v>
          </cell>
          <cell r="AT21">
            <v>0</v>
          </cell>
          <cell r="AU21">
            <v>-24497.7</v>
          </cell>
          <cell r="AV21">
            <v>1282882.2399999998</v>
          </cell>
          <cell r="AW21">
            <v>-3877.02</v>
          </cell>
          <cell r="AX21">
            <v>-30591.17</v>
          </cell>
          <cell r="AY21">
            <v>2992.2499999999995</v>
          </cell>
          <cell r="AZ21">
            <v>-2088.610000000001</v>
          </cell>
          <cell r="BA21">
            <v>30235</v>
          </cell>
          <cell r="BB21">
            <v>914654.70999999985</v>
          </cell>
          <cell r="BC21">
            <v>-3950</v>
          </cell>
          <cell r="BD21">
            <v>0</v>
          </cell>
          <cell r="BE21">
            <v>-662556.44999999984</v>
          </cell>
          <cell r="BF21">
            <v>-4284.7999999999884</v>
          </cell>
        </row>
        <row r="22">
          <cell r="E22" t="str">
            <v>PPV - Preform</v>
          </cell>
          <cell r="F22">
            <v>605101802</v>
          </cell>
          <cell r="G22" t="str">
            <v>Variances - Purchase Price - Packaging</v>
          </cell>
          <cell r="H22">
            <v>0</v>
          </cell>
          <cell r="I22">
            <v>0</v>
          </cell>
          <cell r="J22">
            <v>0</v>
          </cell>
          <cell r="K22">
            <v>0</v>
          </cell>
          <cell r="L22">
            <v>0</v>
          </cell>
          <cell r="M22">
            <v>0</v>
          </cell>
          <cell r="N22">
            <v>0</v>
          </cell>
          <cell r="O22">
            <v>0</v>
          </cell>
          <cell r="P22">
            <v>527356.18189819518</v>
          </cell>
          <cell r="Q22">
            <v>592758.26189819514</v>
          </cell>
          <cell r="R22">
            <v>593082.50189819513</v>
          </cell>
          <cell r="S22">
            <v>593082.50189819513</v>
          </cell>
          <cell r="T22">
            <v>42021.37</v>
          </cell>
          <cell r="U22">
            <v>-1925987.3599999996</v>
          </cell>
          <cell r="V22">
            <v>-3130657.8299999996</v>
          </cell>
          <cell r="W22">
            <v>-4700120.8499999996</v>
          </cell>
          <cell r="X22">
            <v>-7649771.9000000004</v>
          </cell>
          <cell r="Y22">
            <v>-12559642.960000001</v>
          </cell>
          <cell r="Z22">
            <v>-12886730.050000001</v>
          </cell>
          <cell r="AA22">
            <v>-12917762.050000001</v>
          </cell>
          <cell r="AB22">
            <v>-14441598.68</v>
          </cell>
          <cell r="AC22">
            <v>-13251768.27</v>
          </cell>
          <cell r="AD22">
            <v>-13432456.359999999</v>
          </cell>
          <cell r="AE22">
            <v>-13475265.619999999</v>
          </cell>
          <cell r="AF22">
            <v>-470869.06999999995</v>
          </cell>
          <cell r="AG22">
            <v>0</v>
          </cell>
          <cell r="AH22">
            <v>0</v>
          </cell>
          <cell r="AI22">
            <v>0</v>
          </cell>
          <cell r="AJ22">
            <v>0</v>
          </cell>
          <cell r="AK22">
            <v>0</v>
          </cell>
          <cell r="AL22">
            <v>0</v>
          </cell>
          <cell r="AM22">
            <v>0</v>
          </cell>
          <cell r="AN22">
            <v>0</v>
          </cell>
          <cell r="AO22">
            <v>0</v>
          </cell>
          <cell r="AP22">
            <v>527356.18189819518</v>
          </cell>
          <cell r="AQ22">
            <v>65402.080000000009</v>
          </cell>
          <cell r="AR22">
            <v>324.23999999999995</v>
          </cell>
          <cell r="AS22">
            <v>0</v>
          </cell>
          <cell r="AT22">
            <v>42021.37</v>
          </cell>
          <cell r="AU22">
            <v>-1968008.7299999997</v>
          </cell>
          <cell r="AV22">
            <v>-1204670.47</v>
          </cell>
          <cell r="AW22">
            <v>-1569463.02</v>
          </cell>
          <cell r="AX22">
            <v>-2949651.0500000003</v>
          </cell>
          <cell r="AY22">
            <v>-4909871.0599999996</v>
          </cell>
          <cell r="AZ22">
            <v>-327087.09000000008</v>
          </cell>
          <cell r="BA22">
            <v>-31032</v>
          </cell>
          <cell r="BB22">
            <v>-1523836.6299999992</v>
          </cell>
          <cell r="BC22">
            <v>1189830.4100000001</v>
          </cell>
          <cell r="BD22">
            <v>-180688.08999999979</v>
          </cell>
          <cell r="BE22">
            <v>-42809.26</v>
          </cell>
          <cell r="BF22">
            <v>-470869.06999999995</v>
          </cell>
        </row>
        <row r="23">
          <cell r="E23" t="str">
            <v>PPV - Cartoon</v>
          </cell>
          <cell r="F23">
            <v>605101802</v>
          </cell>
          <cell r="G23" t="str">
            <v>Variances - Purchase Price - Packaging</v>
          </cell>
          <cell r="H23">
            <v>0</v>
          </cell>
          <cell r="I23">
            <v>0</v>
          </cell>
          <cell r="J23">
            <v>0</v>
          </cell>
          <cell r="K23">
            <v>0</v>
          </cell>
          <cell r="L23">
            <v>0</v>
          </cell>
          <cell r="M23">
            <v>0</v>
          </cell>
          <cell r="N23">
            <v>0</v>
          </cell>
          <cell r="O23">
            <v>0</v>
          </cell>
          <cell r="P23">
            <v>221148.07999999984</v>
          </cell>
          <cell r="Q23">
            <v>183273.35999999984</v>
          </cell>
          <cell r="R23">
            <v>205973.35999999984</v>
          </cell>
          <cell r="S23">
            <v>205973.35999999984</v>
          </cell>
          <cell r="T23">
            <v>0</v>
          </cell>
          <cell r="U23">
            <v>-12784.829999999998</v>
          </cell>
          <cell r="V23">
            <v>312340.17</v>
          </cell>
          <cell r="W23">
            <v>287704.13</v>
          </cell>
          <cell r="X23">
            <v>-341579.75000000012</v>
          </cell>
          <cell r="Y23">
            <v>685015.88999999978</v>
          </cell>
          <cell r="Z23">
            <v>908894.05999999982</v>
          </cell>
          <cell r="AA23">
            <v>908894.05999999982</v>
          </cell>
          <cell r="AB23">
            <v>2005457.6299999994</v>
          </cell>
          <cell r="AC23">
            <v>2017789.7899999993</v>
          </cell>
          <cell r="AD23">
            <v>2017789.7899999993</v>
          </cell>
          <cell r="AE23">
            <v>2017789.7899999993</v>
          </cell>
          <cell r="AF23">
            <v>-33228.849999999984</v>
          </cell>
          <cell r="AG23">
            <v>0</v>
          </cell>
          <cell r="AH23">
            <v>0</v>
          </cell>
          <cell r="AI23">
            <v>0</v>
          </cell>
          <cell r="AJ23">
            <v>0</v>
          </cell>
          <cell r="AK23">
            <v>0</v>
          </cell>
          <cell r="AL23">
            <v>0</v>
          </cell>
          <cell r="AM23">
            <v>0</v>
          </cell>
          <cell r="AN23">
            <v>0</v>
          </cell>
          <cell r="AO23">
            <v>0</v>
          </cell>
          <cell r="AP23">
            <v>221148.07999999984</v>
          </cell>
          <cell r="AQ23">
            <v>-37874.720000000001</v>
          </cell>
          <cell r="AR23">
            <v>22700</v>
          </cell>
          <cell r="AS23">
            <v>0</v>
          </cell>
          <cell r="AT23">
            <v>0</v>
          </cell>
          <cell r="AU23">
            <v>-12784.829999999998</v>
          </cell>
          <cell r="AV23">
            <v>325125</v>
          </cell>
          <cell r="AW23">
            <v>-24636.04</v>
          </cell>
          <cell r="AX23">
            <v>-629283.88000000012</v>
          </cell>
          <cell r="AY23">
            <v>1026595.6399999999</v>
          </cell>
          <cell r="AZ23">
            <v>223878.16999999998</v>
          </cell>
          <cell r="BA23">
            <v>0</v>
          </cell>
          <cell r="BB23">
            <v>1096563.5699999996</v>
          </cell>
          <cell r="BC23">
            <v>12332.16</v>
          </cell>
          <cell r="BD23">
            <v>0</v>
          </cell>
          <cell r="BE23">
            <v>0</v>
          </cell>
          <cell r="BF23">
            <v>-33228.849999999984</v>
          </cell>
        </row>
        <row r="24">
          <cell r="E24" t="str">
            <v>PPV - Label</v>
          </cell>
          <cell r="F24">
            <v>605101802</v>
          </cell>
          <cell r="G24" t="str">
            <v>Variances - Purchase Price - Packaging</v>
          </cell>
          <cell r="H24">
            <v>0</v>
          </cell>
          <cell r="I24">
            <v>0</v>
          </cell>
          <cell r="J24">
            <v>0</v>
          </cell>
          <cell r="K24">
            <v>0</v>
          </cell>
          <cell r="L24">
            <v>0</v>
          </cell>
          <cell r="M24">
            <v>0</v>
          </cell>
          <cell r="N24">
            <v>0</v>
          </cell>
          <cell r="O24">
            <v>0</v>
          </cell>
          <cell r="P24">
            <v>408014.00000000006</v>
          </cell>
          <cell r="Q24">
            <v>1061466.5</v>
          </cell>
          <cell r="R24">
            <v>1061466.5</v>
          </cell>
          <cell r="S24">
            <v>1436412.88</v>
          </cell>
          <cell r="T24">
            <v>0</v>
          </cell>
          <cell r="U24">
            <v>0</v>
          </cell>
          <cell r="V24">
            <v>109869.91</v>
          </cell>
          <cell r="W24">
            <v>213445.57</v>
          </cell>
          <cell r="X24">
            <v>875989.24</v>
          </cell>
          <cell r="Y24">
            <v>1181037.93</v>
          </cell>
          <cell r="Z24">
            <v>1181037.93</v>
          </cell>
          <cell r="AA24">
            <v>1513653.8199999998</v>
          </cell>
          <cell r="AB24">
            <v>2916623.3299999991</v>
          </cell>
          <cell r="AC24">
            <v>2713069.3399999989</v>
          </cell>
          <cell r="AD24">
            <v>2912549.3699999987</v>
          </cell>
          <cell r="AE24">
            <v>2906329.6899999985</v>
          </cell>
          <cell r="AF24">
            <v>-1764.0500000000002</v>
          </cell>
          <cell r="AG24">
            <v>0</v>
          </cell>
          <cell r="AH24">
            <v>0</v>
          </cell>
          <cell r="AI24">
            <v>0</v>
          </cell>
          <cell r="AJ24">
            <v>0</v>
          </cell>
          <cell r="AK24">
            <v>0</v>
          </cell>
          <cell r="AL24">
            <v>0</v>
          </cell>
          <cell r="AM24">
            <v>0</v>
          </cell>
          <cell r="AN24">
            <v>0</v>
          </cell>
          <cell r="AO24">
            <v>0</v>
          </cell>
          <cell r="AP24">
            <v>408014.00000000006</v>
          </cell>
          <cell r="AQ24">
            <v>653452.5</v>
          </cell>
          <cell r="AR24">
            <v>0</v>
          </cell>
          <cell r="AS24">
            <v>374946.37999999995</v>
          </cell>
          <cell r="AT24">
            <v>0</v>
          </cell>
          <cell r="AU24">
            <v>0</v>
          </cell>
          <cell r="AV24">
            <v>109869.91</v>
          </cell>
          <cell r="AW24">
            <v>103575.66</v>
          </cell>
          <cell r="AX24">
            <v>662543.67000000004</v>
          </cell>
          <cell r="AY24">
            <v>305048.69</v>
          </cell>
          <cell r="AZ24">
            <v>0</v>
          </cell>
          <cell r="BA24">
            <v>332615.89</v>
          </cell>
          <cell r="BB24">
            <v>1402969.5099999993</v>
          </cell>
          <cell r="BC24">
            <v>-203553.99</v>
          </cell>
          <cell r="BD24">
            <v>199480.02999999997</v>
          </cell>
          <cell r="BE24">
            <v>-6219.679999999993</v>
          </cell>
          <cell r="BF24">
            <v>-1764.0500000000002</v>
          </cell>
        </row>
        <row r="25">
          <cell r="F25">
            <v>0</v>
          </cell>
          <cell r="G25">
            <v>0</v>
          </cell>
          <cell r="H25">
            <v>114920</v>
          </cell>
          <cell r="I25">
            <v>206971.97</v>
          </cell>
          <cell r="J25">
            <v>299327.26999999996</v>
          </cell>
          <cell r="K25">
            <v>-1269001.9500000002</v>
          </cell>
          <cell r="L25">
            <v>-154839.69</v>
          </cell>
          <cell r="M25">
            <v>5287817.24</v>
          </cell>
          <cell r="N25">
            <v>7269106.7199999997</v>
          </cell>
          <cell r="O25">
            <v>9685563.0500000007</v>
          </cell>
          <cell r="P25">
            <v>12357419.988664664</v>
          </cell>
          <cell r="Q25">
            <v>14078267.328664662</v>
          </cell>
          <cell r="R25">
            <v>15425175.888664665</v>
          </cell>
          <cell r="S25">
            <v>20786483.498664662</v>
          </cell>
          <cell r="T25">
            <v>154382.78000000003</v>
          </cell>
          <cell r="U25">
            <v>-2014000.5599999996</v>
          </cell>
          <cell r="V25">
            <v>-4868858.8099999987</v>
          </cell>
          <cell r="W25">
            <v>-8923146.0699999984</v>
          </cell>
          <cell r="X25">
            <v>-18522780.080000002</v>
          </cell>
          <cell r="Y25">
            <v>-37902888.410000004</v>
          </cell>
          <cell r="Z25">
            <v>-40536361.730000004</v>
          </cell>
          <cell r="AA25">
            <v>-40628533.780000009</v>
          </cell>
          <cell r="AB25">
            <v>-35821866.460000001</v>
          </cell>
          <cell r="AC25">
            <v>-34096232.690000005</v>
          </cell>
          <cell r="AD25">
            <v>-36707244.000000007</v>
          </cell>
          <cell r="AE25">
            <v>-33522226.550000004</v>
          </cell>
          <cell r="AF25">
            <v>-1671914.7700000021</v>
          </cell>
          <cell r="AG25">
            <v>0</v>
          </cell>
          <cell r="AH25">
            <v>114920</v>
          </cell>
          <cell r="AI25">
            <v>92051.97</v>
          </cell>
          <cell r="AJ25">
            <v>92355.3</v>
          </cell>
          <cell r="AK25">
            <v>-1568329.22</v>
          </cell>
          <cell r="AL25">
            <v>1114162.2600000002</v>
          </cell>
          <cell r="AM25">
            <v>5442656.9299999997</v>
          </cell>
          <cell r="AN25">
            <v>1981289.4800000002</v>
          </cell>
          <cell r="AO25">
            <v>2416456.3299999996</v>
          </cell>
          <cell r="AP25">
            <v>2671856.9386646627</v>
          </cell>
          <cell r="AQ25">
            <v>1720847.34</v>
          </cell>
          <cell r="AR25">
            <v>1346908.5600000017</v>
          </cell>
          <cell r="AS25">
            <v>5361307.6099999985</v>
          </cell>
          <cell r="AT25">
            <v>154382.78000000003</v>
          </cell>
          <cell r="AU25">
            <v>-2168383.34</v>
          </cell>
          <cell r="AV25">
            <v>-2854858.25</v>
          </cell>
          <cell r="AW25">
            <v>-4054287.26</v>
          </cell>
          <cell r="AX25">
            <v>-9599634.0100000016</v>
          </cell>
          <cell r="AY25">
            <v>-19380108.330000002</v>
          </cell>
          <cell r="AZ25">
            <v>-2633473.3200000022</v>
          </cell>
          <cell r="BA25">
            <v>-92172.049999999115</v>
          </cell>
          <cell r="BB25">
            <v>4806667.320000004</v>
          </cell>
          <cell r="BC25">
            <v>1725633.7700000009</v>
          </cell>
          <cell r="BD25">
            <v>-2611011.3099999996</v>
          </cell>
          <cell r="BE25">
            <v>3185017.45</v>
          </cell>
          <cell r="BF25">
            <v>-1671914.7700000021</v>
          </cell>
        </row>
        <row r="26">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row>
        <row r="27">
          <cell r="E27" t="str">
            <v>Usage Variance</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row>
        <row r="28">
          <cell r="E28" t="str">
            <v>UV - Concentrate</v>
          </cell>
          <cell r="F28">
            <v>605102801</v>
          </cell>
          <cell r="G28" t="str">
            <v>Variances - Usage - Ingredients</v>
          </cell>
          <cell r="H28">
            <v>-550.38000000000466</v>
          </cell>
          <cell r="I28">
            <v>4524.7200000000012</v>
          </cell>
          <cell r="J28">
            <v>125051.44000000021</v>
          </cell>
          <cell r="K28">
            <v>187263.09999999942</v>
          </cell>
          <cell r="L28">
            <v>450726.09999999846</v>
          </cell>
          <cell r="M28">
            <v>719944.36999999767</v>
          </cell>
          <cell r="N28">
            <v>833832.38999999722</v>
          </cell>
          <cell r="O28">
            <v>1072680.4399999967</v>
          </cell>
          <cell r="P28">
            <v>1318068.2399999979</v>
          </cell>
          <cell r="Q28">
            <v>760544.93999999575</v>
          </cell>
          <cell r="R28">
            <v>841519.96999999555</v>
          </cell>
          <cell r="S28">
            <v>860686.28999999538</v>
          </cell>
          <cell r="T28">
            <v>86232.570000000182</v>
          </cell>
          <cell r="U28">
            <v>214906.08000000301</v>
          </cell>
          <cell r="V28">
            <v>461567.2000000042</v>
          </cell>
          <cell r="W28">
            <v>868870.18000000482</v>
          </cell>
          <cell r="X28">
            <v>1025450.7200000081</v>
          </cell>
          <cell r="Y28">
            <v>1564523.190000006</v>
          </cell>
          <cell r="Z28">
            <v>1914117.2300000077</v>
          </cell>
          <cell r="AA28">
            <v>2261041.8800000097</v>
          </cell>
          <cell r="AB28">
            <v>2896521.9000000097</v>
          </cell>
          <cell r="AC28">
            <v>3201832.22000001</v>
          </cell>
          <cell r="AD28">
            <v>3460789.5600000112</v>
          </cell>
          <cell r="AE28">
            <v>3729941.5600000112</v>
          </cell>
          <cell r="AF28">
            <v>121197.15000000133</v>
          </cell>
          <cell r="AG28">
            <v>0</v>
          </cell>
          <cell r="AH28">
            <v>-550.38000000000466</v>
          </cell>
          <cell r="AI28">
            <v>5075.1000000000058</v>
          </cell>
          <cell r="AJ28">
            <v>120526.7200000002</v>
          </cell>
          <cell r="AK28">
            <v>62211.659999999218</v>
          </cell>
          <cell r="AL28">
            <v>263462.99999999907</v>
          </cell>
          <cell r="AM28">
            <v>269218.2699999992</v>
          </cell>
          <cell r="AN28">
            <v>113888.01999999955</v>
          </cell>
          <cell r="AO28">
            <v>238848.04999999935</v>
          </cell>
          <cell r="AP28">
            <v>245387.80000000127</v>
          </cell>
          <cell r="AQ28">
            <v>-557523.30000000214</v>
          </cell>
          <cell r="AR28">
            <v>80975.029999999751</v>
          </cell>
          <cell r="AS28">
            <v>19166.319999999861</v>
          </cell>
          <cell r="AT28">
            <v>86232.570000000182</v>
          </cell>
          <cell r="AU28">
            <v>128673.51000000283</v>
          </cell>
          <cell r="AV28">
            <v>246661.12000000119</v>
          </cell>
          <cell r="AW28">
            <v>407302.98000000062</v>
          </cell>
          <cell r="AX28">
            <v>156580.5400000033</v>
          </cell>
          <cell r="AY28">
            <v>539072.46999999776</v>
          </cell>
          <cell r="AZ28">
            <v>349594.04000000161</v>
          </cell>
          <cell r="BA28">
            <v>346924.650000002</v>
          </cell>
          <cell r="BB28">
            <v>635480.02</v>
          </cell>
          <cell r="BC28">
            <v>305310.32000000018</v>
          </cell>
          <cell r="BD28">
            <v>258957.34000000116</v>
          </cell>
          <cell r="BE28">
            <v>269152</v>
          </cell>
          <cell r="BF28">
            <v>121197.15000000133</v>
          </cell>
        </row>
        <row r="29">
          <cell r="E29" t="str">
            <v>UV - Sugar</v>
          </cell>
          <cell r="F29">
            <v>605102801</v>
          </cell>
          <cell r="G29" t="str">
            <v>Variances - Usage - Ingredients</v>
          </cell>
          <cell r="H29">
            <v>5107.179999999993</v>
          </cell>
          <cell r="I29">
            <v>10553.789999999994</v>
          </cell>
          <cell r="J29">
            <v>145167.49000000017</v>
          </cell>
          <cell r="K29">
            <v>256827.69000000128</v>
          </cell>
          <cell r="L29">
            <v>487358.54000000184</v>
          </cell>
          <cell r="M29">
            <v>751307.07000000123</v>
          </cell>
          <cell r="N29">
            <v>905888.06000000145</v>
          </cell>
          <cell r="O29">
            <v>1166278.0500000021</v>
          </cell>
          <cell r="P29">
            <v>1596720.6700000016</v>
          </cell>
          <cell r="Q29">
            <v>1381621.5100000012</v>
          </cell>
          <cell r="R29">
            <v>1527188.7400000009</v>
          </cell>
          <cell r="S29">
            <v>1612852.0600000005</v>
          </cell>
          <cell r="T29">
            <v>113857.8300000001</v>
          </cell>
          <cell r="U29">
            <v>420867.48000000219</v>
          </cell>
          <cell r="V29">
            <v>842431.07000000193</v>
          </cell>
          <cell r="W29">
            <v>1308195.9300000032</v>
          </cell>
          <cell r="X29">
            <v>1655689.5200000047</v>
          </cell>
          <cell r="Y29">
            <v>2567663.6300000083</v>
          </cell>
          <cell r="Z29">
            <v>2946171.2600000082</v>
          </cell>
          <cell r="AA29">
            <v>3401882.3600000078</v>
          </cell>
          <cell r="AB29">
            <v>4375688.0300000068</v>
          </cell>
          <cell r="AC29">
            <v>4152237.1700000069</v>
          </cell>
          <cell r="AD29">
            <v>4379008.3200000077</v>
          </cell>
          <cell r="AE29">
            <v>4593907.3200000077</v>
          </cell>
          <cell r="AF29">
            <v>79331.77999999962</v>
          </cell>
          <cell r="AG29">
            <v>0</v>
          </cell>
          <cell r="AH29">
            <v>5107.179999999993</v>
          </cell>
          <cell r="AI29">
            <v>5446.6100000000006</v>
          </cell>
          <cell r="AJ29">
            <v>134613.70000000019</v>
          </cell>
          <cell r="AK29">
            <v>111660.20000000112</v>
          </cell>
          <cell r="AL29">
            <v>230530.85000000056</v>
          </cell>
          <cell r="AM29">
            <v>263948.52999999933</v>
          </cell>
          <cell r="AN29">
            <v>154580.99000000022</v>
          </cell>
          <cell r="AO29">
            <v>260389.99000000069</v>
          </cell>
          <cell r="AP29">
            <v>430442.61999999941</v>
          </cell>
          <cell r="AQ29">
            <v>-215099.16000000027</v>
          </cell>
          <cell r="AR29">
            <v>145567.22999999981</v>
          </cell>
          <cell r="AS29">
            <v>85663.319999999658</v>
          </cell>
          <cell r="AT29">
            <v>113857.8300000001</v>
          </cell>
          <cell r="AU29">
            <v>307009.65000000212</v>
          </cell>
          <cell r="AV29">
            <v>421563.58999999979</v>
          </cell>
          <cell r="AW29">
            <v>465764.86000000127</v>
          </cell>
          <cell r="AX29">
            <v>347493.59000000148</v>
          </cell>
          <cell r="AY29">
            <v>911974.11000000359</v>
          </cell>
          <cell r="AZ29">
            <v>378507.62999999989</v>
          </cell>
          <cell r="BA29">
            <v>455711.09999999969</v>
          </cell>
          <cell r="BB29">
            <v>973805.66999999923</v>
          </cell>
          <cell r="BC29">
            <v>-223450.85999999972</v>
          </cell>
          <cell r="BD29">
            <v>226771.15000000061</v>
          </cell>
          <cell r="BE29">
            <v>214899</v>
          </cell>
          <cell r="BF29">
            <v>79331.77999999962</v>
          </cell>
        </row>
        <row r="30">
          <cell r="E30" t="str">
            <v>UV - Crown corks</v>
          </cell>
          <cell r="F30">
            <v>605102802</v>
          </cell>
          <cell r="G30" t="str">
            <v>Variances - Usage - Packaging</v>
          </cell>
          <cell r="H30">
            <v>826.14000000000669</v>
          </cell>
          <cell r="I30">
            <v>887.16000000000713</v>
          </cell>
          <cell r="J30">
            <v>36285.000000000146</v>
          </cell>
          <cell r="K30">
            <v>99123.749999999796</v>
          </cell>
          <cell r="L30">
            <v>122712.26999999935</v>
          </cell>
          <cell r="M30">
            <v>188153.56999999899</v>
          </cell>
          <cell r="N30">
            <v>221931.38999999894</v>
          </cell>
          <cell r="O30">
            <v>263210.00999999861</v>
          </cell>
          <cell r="P30">
            <v>309883.95999999833</v>
          </cell>
          <cell r="Q30">
            <v>335212.71999999823</v>
          </cell>
          <cell r="R30">
            <v>347986.01999999816</v>
          </cell>
          <cell r="S30">
            <v>356102.94999999809</v>
          </cell>
          <cell r="T30">
            <v>9202.2600000000093</v>
          </cell>
          <cell r="U30">
            <v>17726.639999999952</v>
          </cell>
          <cell r="V30">
            <v>58325.160000000091</v>
          </cell>
          <cell r="W30">
            <v>116249.37999999971</v>
          </cell>
          <cell r="X30">
            <v>167070.00999999937</v>
          </cell>
          <cell r="Y30">
            <v>235436.24999999884</v>
          </cell>
          <cell r="Z30">
            <v>276065.36999999883</v>
          </cell>
          <cell r="AA30">
            <v>324288.08999999915</v>
          </cell>
          <cell r="AB30">
            <v>379230.80999999918</v>
          </cell>
          <cell r="AC30">
            <v>396662.48999999935</v>
          </cell>
          <cell r="AD30">
            <v>401962.32999999955</v>
          </cell>
          <cell r="AE30">
            <v>412306.32999999955</v>
          </cell>
          <cell r="AF30">
            <v>3986.2600000000093</v>
          </cell>
          <cell r="AG30">
            <v>0</v>
          </cell>
          <cell r="AH30">
            <v>826.14000000000669</v>
          </cell>
          <cell r="AI30">
            <v>61.020000000000437</v>
          </cell>
          <cell r="AJ30">
            <v>35397.840000000142</v>
          </cell>
          <cell r="AK30">
            <v>62838.749999999651</v>
          </cell>
          <cell r="AL30">
            <v>23588.519999999553</v>
          </cell>
          <cell r="AM30">
            <v>65441.299999999632</v>
          </cell>
          <cell r="AN30">
            <v>33777.819999999949</v>
          </cell>
          <cell r="AO30">
            <v>41278.619999999653</v>
          </cell>
          <cell r="AP30">
            <v>46673.94999999975</v>
          </cell>
          <cell r="AQ30">
            <v>25328.759999999893</v>
          </cell>
          <cell r="AR30">
            <v>12773.299999999927</v>
          </cell>
          <cell r="AS30">
            <v>8116.9299999999348</v>
          </cell>
          <cell r="AT30">
            <v>9202.2600000000093</v>
          </cell>
          <cell r="AU30">
            <v>8524.3799999999428</v>
          </cell>
          <cell r="AV30">
            <v>40598.520000000142</v>
          </cell>
          <cell r="AW30">
            <v>57924.219999999623</v>
          </cell>
          <cell r="AX30">
            <v>50820.629999999655</v>
          </cell>
          <cell r="AY30">
            <v>68366.239999999481</v>
          </cell>
          <cell r="AZ30">
            <v>40629.119999999995</v>
          </cell>
          <cell r="BA30">
            <v>48222.720000000321</v>
          </cell>
          <cell r="BB30">
            <v>54942.720000000008</v>
          </cell>
          <cell r="BC30">
            <v>17431.680000000168</v>
          </cell>
          <cell r="BD30">
            <v>5299.8400000001857</v>
          </cell>
          <cell r="BE30">
            <v>10344</v>
          </cell>
          <cell r="BF30">
            <v>3986.2600000000093</v>
          </cell>
        </row>
        <row r="31">
          <cell r="E31" t="str">
            <v>UV - Co2 gas</v>
          </cell>
          <cell r="F31">
            <v>605102801</v>
          </cell>
          <cell r="G31" t="str">
            <v>Variances - Usage - Ingredients</v>
          </cell>
          <cell r="H31">
            <v>117514.55</v>
          </cell>
          <cell r="I31">
            <v>153776.14000000001</v>
          </cell>
          <cell r="J31">
            <v>588979.88</v>
          </cell>
          <cell r="K31">
            <v>1139468.23</v>
          </cell>
          <cell r="L31">
            <v>1463021.77</v>
          </cell>
          <cell r="M31">
            <v>1838491.94</v>
          </cell>
          <cell r="N31">
            <v>2510750.11</v>
          </cell>
          <cell r="O31">
            <v>2820117.96</v>
          </cell>
          <cell r="P31">
            <v>3547362.45</v>
          </cell>
          <cell r="Q31">
            <v>4220905.7</v>
          </cell>
          <cell r="R31">
            <v>4548773.67</v>
          </cell>
          <cell r="S31">
            <v>4753600.97</v>
          </cell>
          <cell r="T31">
            <v>96588.26999999996</v>
          </cell>
          <cell r="U31">
            <v>461219.72000000003</v>
          </cell>
          <cell r="V31">
            <v>956255.55</v>
          </cell>
          <cell r="W31">
            <v>1614881.2400000002</v>
          </cell>
          <cell r="X31">
            <v>2256845.1500000004</v>
          </cell>
          <cell r="Y31">
            <v>2807412.0600000005</v>
          </cell>
          <cell r="Z31">
            <v>3356201.5317314379</v>
          </cell>
          <cell r="AA31">
            <v>3989659.9317314383</v>
          </cell>
          <cell r="AB31">
            <v>4908095.9817314381</v>
          </cell>
          <cell r="AC31">
            <v>5398976.8672420233</v>
          </cell>
          <cell r="AD31">
            <v>5742594.0372420233</v>
          </cell>
          <cell r="AE31">
            <v>6001664.0372420233</v>
          </cell>
          <cell r="AF31">
            <v>174738.73</v>
          </cell>
          <cell r="AG31">
            <v>0</v>
          </cell>
          <cell r="AH31">
            <v>117514.55</v>
          </cell>
          <cell r="AI31">
            <v>36261.590000000004</v>
          </cell>
          <cell r="AJ31">
            <v>435203.74</v>
          </cell>
          <cell r="AK31">
            <v>550488.35</v>
          </cell>
          <cell r="AL31">
            <v>323553.54000000004</v>
          </cell>
          <cell r="AM31">
            <v>375470.17</v>
          </cell>
          <cell r="AN31">
            <v>672258.17</v>
          </cell>
          <cell r="AO31">
            <v>309367.85000000003</v>
          </cell>
          <cell r="AP31">
            <v>727244.49</v>
          </cell>
          <cell r="AQ31">
            <v>673543.24999999988</v>
          </cell>
          <cell r="AR31">
            <v>327867.97000000009</v>
          </cell>
          <cell r="AS31">
            <v>204827.3</v>
          </cell>
          <cell r="AT31">
            <v>96588.26999999996</v>
          </cell>
          <cell r="AU31">
            <v>364631.45000000007</v>
          </cell>
          <cell r="AV31">
            <v>495035.83000000007</v>
          </cell>
          <cell r="AW31">
            <v>658625.69000000029</v>
          </cell>
          <cell r="AX31">
            <v>641963.90999999992</v>
          </cell>
          <cell r="AY31">
            <v>550566.91000000038</v>
          </cell>
          <cell r="AZ31">
            <v>548789.47173143714</v>
          </cell>
          <cell r="BA31">
            <v>633458.40000000037</v>
          </cell>
          <cell r="BB31">
            <v>918436.04999999981</v>
          </cell>
          <cell r="BC31">
            <v>490880.88551058498</v>
          </cell>
          <cell r="BD31">
            <v>343617.17000000004</v>
          </cell>
          <cell r="BE31">
            <v>259070</v>
          </cell>
          <cell r="BF31">
            <v>174738.73</v>
          </cell>
        </row>
        <row r="32">
          <cell r="E32" t="str">
            <v>UV - Closure</v>
          </cell>
          <cell r="F32">
            <v>605102802</v>
          </cell>
          <cell r="G32" t="str">
            <v>Variances - Usage - Packaging</v>
          </cell>
          <cell r="H32">
            <v>0</v>
          </cell>
          <cell r="I32">
            <v>0</v>
          </cell>
          <cell r="J32">
            <v>0</v>
          </cell>
          <cell r="K32">
            <v>0</v>
          </cell>
          <cell r="L32">
            <v>0</v>
          </cell>
          <cell r="M32">
            <v>0</v>
          </cell>
          <cell r="N32">
            <v>0</v>
          </cell>
          <cell r="O32">
            <v>0</v>
          </cell>
          <cell r="P32">
            <v>20933.550000000047</v>
          </cell>
          <cell r="Q32">
            <v>65905.129999999976</v>
          </cell>
          <cell r="R32">
            <v>58043.149999999951</v>
          </cell>
          <cell r="S32">
            <v>55255.129999999946</v>
          </cell>
          <cell r="T32">
            <v>11048.36</v>
          </cell>
          <cell r="U32">
            <v>38429.879999999976</v>
          </cell>
          <cell r="V32">
            <v>38924.969999999958</v>
          </cell>
          <cell r="W32">
            <v>55832.49</v>
          </cell>
          <cell r="X32">
            <v>68413.229999999778</v>
          </cell>
          <cell r="Y32">
            <v>-32962.070000000298</v>
          </cell>
          <cell r="Z32">
            <v>-31419.170000000311</v>
          </cell>
          <cell r="AA32">
            <v>-30631.070000000374</v>
          </cell>
          <cell r="AB32">
            <v>-2938.7900000004774</v>
          </cell>
          <cell r="AC32">
            <v>9428.8299999994997</v>
          </cell>
          <cell r="AD32">
            <v>-763.19000000050437</v>
          </cell>
          <cell r="AE32">
            <v>6327.8099999994956</v>
          </cell>
          <cell r="AF32">
            <v>-360.92000000006738</v>
          </cell>
          <cell r="AG32">
            <v>0</v>
          </cell>
          <cell r="AH32">
            <v>0</v>
          </cell>
          <cell r="AI32">
            <v>0</v>
          </cell>
          <cell r="AJ32">
            <v>0</v>
          </cell>
          <cell r="AK32">
            <v>0</v>
          </cell>
          <cell r="AL32">
            <v>0</v>
          </cell>
          <cell r="AM32">
            <v>0</v>
          </cell>
          <cell r="AN32">
            <v>0</v>
          </cell>
          <cell r="AO32">
            <v>0</v>
          </cell>
          <cell r="AP32">
            <v>20933.550000000047</v>
          </cell>
          <cell r="AQ32">
            <v>44971.579999999929</v>
          </cell>
          <cell r="AR32">
            <v>-7861.9800000000287</v>
          </cell>
          <cell r="AS32">
            <v>-2788.0200000000004</v>
          </cell>
          <cell r="AT32">
            <v>11048.36</v>
          </cell>
          <cell r="AU32">
            <v>27381.519999999975</v>
          </cell>
          <cell r="AV32">
            <v>495.08999999998196</v>
          </cell>
          <cell r="AW32">
            <v>16907.52000000004</v>
          </cell>
          <cell r="AX32">
            <v>12580.739999999787</v>
          </cell>
          <cell r="AY32">
            <v>-101375.30000000008</v>
          </cell>
          <cell r="AZ32">
            <v>1542.8999999999869</v>
          </cell>
          <cell r="BA32">
            <v>788.0999999999367</v>
          </cell>
          <cell r="BB32">
            <v>27692.279999999897</v>
          </cell>
          <cell r="BC32">
            <v>12367.619999999977</v>
          </cell>
          <cell r="BD32">
            <v>-10192.020000000004</v>
          </cell>
          <cell r="BE32">
            <v>7091</v>
          </cell>
          <cell r="BF32">
            <v>-360.92000000006738</v>
          </cell>
        </row>
        <row r="33">
          <cell r="E33" t="str">
            <v>UV - Preform</v>
          </cell>
          <cell r="F33">
            <v>605102802</v>
          </cell>
          <cell r="G33" t="str">
            <v>Variances - Usage - Packaging</v>
          </cell>
          <cell r="H33">
            <v>0</v>
          </cell>
          <cell r="I33">
            <v>0</v>
          </cell>
          <cell r="J33">
            <v>0</v>
          </cell>
          <cell r="K33">
            <v>0</v>
          </cell>
          <cell r="L33">
            <v>0</v>
          </cell>
          <cell r="M33">
            <v>0</v>
          </cell>
          <cell r="N33">
            <v>0</v>
          </cell>
          <cell r="O33">
            <v>0</v>
          </cell>
          <cell r="P33">
            <v>165442.82999999891</v>
          </cell>
          <cell r="Q33">
            <v>327697.20999999763</v>
          </cell>
          <cell r="R33">
            <v>356833.8499999973</v>
          </cell>
          <cell r="S33">
            <v>461206.80999999715</v>
          </cell>
          <cell r="T33">
            <v>79882.499999999884</v>
          </cell>
          <cell r="U33">
            <v>429327.28999999899</v>
          </cell>
          <cell r="V33">
            <v>750859.23999999906</v>
          </cell>
          <cell r="W33">
            <v>1229046.959999999</v>
          </cell>
          <cell r="X33">
            <v>2121779.5999999982</v>
          </cell>
          <cell r="Y33">
            <v>3083004.3199999994</v>
          </cell>
          <cell r="Z33">
            <v>3298758.38</v>
          </cell>
          <cell r="AA33">
            <v>3666077.8099999996</v>
          </cell>
          <cell r="AB33">
            <v>4332043.4900000012</v>
          </cell>
          <cell r="AC33">
            <v>4551777.2500000019</v>
          </cell>
          <cell r="AD33">
            <v>4625271.4600000018</v>
          </cell>
          <cell r="AE33">
            <v>4856180.4600000018</v>
          </cell>
          <cell r="AF33">
            <v>62861.980000000272</v>
          </cell>
          <cell r="AG33">
            <v>0</v>
          </cell>
          <cell r="AH33">
            <v>0</v>
          </cell>
          <cell r="AI33">
            <v>0</v>
          </cell>
          <cell r="AJ33">
            <v>0</v>
          </cell>
          <cell r="AK33">
            <v>0</v>
          </cell>
          <cell r="AL33">
            <v>0</v>
          </cell>
          <cell r="AM33">
            <v>0</v>
          </cell>
          <cell r="AN33">
            <v>0</v>
          </cell>
          <cell r="AO33">
            <v>0</v>
          </cell>
          <cell r="AP33">
            <v>165442.82999999891</v>
          </cell>
          <cell r="AQ33">
            <v>162254.37999999872</v>
          </cell>
          <cell r="AR33">
            <v>29136.639999999665</v>
          </cell>
          <cell r="AS33">
            <v>104372.95999999985</v>
          </cell>
          <cell r="AT33">
            <v>79882.499999999884</v>
          </cell>
          <cell r="AU33">
            <v>349444.78999999911</v>
          </cell>
          <cell r="AV33">
            <v>321531.95000000007</v>
          </cell>
          <cell r="AW33">
            <v>478187.72</v>
          </cell>
          <cell r="AX33">
            <v>892732.6399999992</v>
          </cell>
          <cell r="AY33">
            <v>961224.7200000009</v>
          </cell>
          <cell r="AZ33">
            <v>215754.06000000029</v>
          </cell>
          <cell r="BA33">
            <v>367319.42999999982</v>
          </cell>
          <cell r="BB33">
            <v>665965.68000000145</v>
          </cell>
          <cell r="BC33">
            <v>219733.76000000053</v>
          </cell>
          <cell r="BD33">
            <v>73494.210000000225</v>
          </cell>
          <cell r="BE33">
            <v>230909</v>
          </cell>
          <cell r="BF33">
            <v>62861.980000000272</v>
          </cell>
        </row>
        <row r="34">
          <cell r="E34" t="str">
            <v>UV - Cartoon</v>
          </cell>
          <cell r="F34">
            <v>605102802</v>
          </cell>
          <cell r="G34" t="str">
            <v>Variances - Usage - Packaging</v>
          </cell>
          <cell r="H34">
            <v>0</v>
          </cell>
          <cell r="I34">
            <v>0</v>
          </cell>
          <cell r="J34">
            <v>0</v>
          </cell>
          <cell r="K34">
            <v>0</v>
          </cell>
          <cell r="L34">
            <v>0</v>
          </cell>
          <cell r="M34">
            <v>0</v>
          </cell>
          <cell r="N34">
            <v>0</v>
          </cell>
          <cell r="O34">
            <v>0</v>
          </cell>
          <cell r="P34">
            <v>339834.93299999996</v>
          </cell>
          <cell r="Q34">
            <v>304544.82979999977</v>
          </cell>
          <cell r="R34">
            <v>344542.82299999974</v>
          </cell>
          <cell r="S34">
            <v>392279.73139999976</v>
          </cell>
          <cell r="T34">
            <v>-7006.3108000000066</v>
          </cell>
          <cell r="U34">
            <v>75447.518000000244</v>
          </cell>
          <cell r="V34">
            <v>255092.73560000022</v>
          </cell>
          <cell r="W34">
            <v>662723.51009999996</v>
          </cell>
          <cell r="X34">
            <v>623897.76909999992</v>
          </cell>
          <cell r="Y34">
            <v>1090729.4110999994</v>
          </cell>
          <cell r="Z34">
            <v>1268111.3449264283</v>
          </cell>
          <cell r="AA34">
            <v>1660143.3328054927</v>
          </cell>
          <cell r="AB34">
            <v>2411351.8433054923</v>
          </cell>
          <cell r="AC34">
            <v>2250110.9441251643</v>
          </cell>
          <cell r="AD34">
            <v>1946638.4395946264</v>
          </cell>
          <cell r="AE34">
            <v>1979455.4395946264</v>
          </cell>
          <cell r="AF34">
            <v>-4600.988080477875</v>
          </cell>
          <cell r="AG34">
            <v>0</v>
          </cell>
          <cell r="AH34">
            <v>0</v>
          </cell>
          <cell r="AI34">
            <v>0</v>
          </cell>
          <cell r="AJ34">
            <v>0</v>
          </cell>
          <cell r="AK34">
            <v>0</v>
          </cell>
          <cell r="AL34">
            <v>0</v>
          </cell>
          <cell r="AM34">
            <v>0</v>
          </cell>
          <cell r="AN34">
            <v>0</v>
          </cell>
          <cell r="AO34">
            <v>0</v>
          </cell>
          <cell r="AP34">
            <v>339834.93299999996</v>
          </cell>
          <cell r="AQ34">
            <v>-35290.103200000194</v>
          </cell>
          <cell r="AR34">
            <v>39997.993199999997</v>
          </cell>
          <cell r="AS34">
            <v>47736.908400000037</v>
          </cell>
          <cell r="AT34">
            <v>-7006.3108000000066</v>
          </cell>
          <cell r="AU34">
            <v>82453.82880000025</v>
          </cell>
          <cell r="AV34">
            <v>179645.21759999997</v>
          </cell>
          <cell r="AW34">
            <v>407630.77449999977</v>
          </cell>
          <cell r="AX34">
            <v>-38825.741000000045</v>
          </cell>
          <cell r="AY34">
            <v>466831.64199999953</v>
          </cell>
          <cell r="AZ34">
            <v>177381.93382642875</v>
          </cell>
          <cell r="BA34">
            <v>392031.9878790644</v>
          </cell>
          <cell r="BB34">
            <v>751208.51049999951</v>
          </cell>
          <cell r="BC34">
            <v>-161240.89918032807</v>
          </cell>
          <cell r="BD34">
            <v>-303472.50453053782</v>
          </cell>
          <cell r="BE34">
            <v>32817</v>
          </cell>
          <cell r="BF34">
            <v>-4600.988080477875</v>
          </cell>
        </row>
        <row r="35">
          <cell r="E35" t="str">
            <v>UV - Label</v>
          </cell>
          <cell r="F35">
            <v>605102802</v>
          </cell>
          <cell r="G35" t="str">
            <v>Variances - Usage - Packaging</v>
          </cell>
          <cell r="H35">
            <v>0</v>
          </cell>
          <cell r="I35">
            <v>0</v>
          </cell>
          <cell r="J35">
            <v>0</v>
          </cell>
          <cell r="K35">
            <v>0</v>
          </cell>
          <cell r="L35">
            <v>0</v>
          </cell>
          <cell r="M35">
            <v>0</v>
          </cell>
          <cell r="N35">
            <v>0</v>
          </cell>
          <cell r="O35">
            <v>0</v>
          </cell>
          <cell r="P35">
            <v>-422164.24</v>
          </cell>
          <cell r="Q35">
            <v>-450551.10000000003</v>
          </cell>
          <cell r="R35">
            <v>-440053.88</v>
          </cell>
          <cell r="S35">
            <v>-404346.4</v>
          </cell>
          <cell r="T35">
            <v>28504.724999999999</v>
          </cell>
          <cell r="U35">
            <v>40211.484999999964</v>
          </cell>
          <cell r="V35">
            <v>28941.254999999997</v>
          </cell>
          <cell r="W35">
            <v>40525.332999999941</v>
          </cell>
          <cell r="X35">
            <v>42863.12699999992</v>
          </cell>
          <cell r="Y35">
            <v>40754.8733999998</v>
          </cell>
          <cell r="Z35">
            <v>76149.928199999806</v>
          </cell>
          <cell r="AA35">
            <v>54514.43939999985</v>
          </cell>
          <cell r="AB35">
            <v>55045.174599999926</v>
          </cell>
          <cell r="AC35">
            <v>35695.912599999909</v>
          </cell>
          <cell r="AD35">
            <v>19413.358999999909</v>
          </cell>
          <cell r="AE35">
            <v>-31210.641000000091</v>
          </cell>
          <cell r="AF35">
            <v>-17881.137000000002</v>
          </cell>
          <cell r="AG35">
            <v>0</v>
          </cell>
          <cell r="AH35">
            <v>0</v>
          </cell>
          <cell r="AI35">
            <v>0</v>
          </cell>
          <cell r="AJ35">
            <v>0</v>
          </cell>
          <cell r="AK35">
            <v>0</v>
          </cell>
          <cell r="AL35">
            <v>0</v>
          </cell>
          <cell r="AM35">
            <v>0</v>
          </cell>
          <cell r="AN35">
            <v>0</v>
          </cell>
          <cell r="AO35">
            <v>0</v>
          </cell>
          <cell r="AP35">
            <v>-422164.24</v>
          </cell>
          <cell r="AQ35">
            <v>-28386.860000000026</v>
          </cell>
          <cell r="AR35">
            <v>10497.220000000007</v>
          </cell>
          <cell r="AS35">
            <v>35707.480000000003</v>
          </cell>
          <cell r="AT35">
            <v>28504.724999999999</v>
          </cell>
          <cell r="AU35">
            <v>11706.759999999966</v>
          </cell>
          <cell r="AV35">
            <v>-11270.229999999967</v>
          </cell>
          <cell r="AW35">
            <v>11584.077999999947</v>
          </cell>
          <cell r="AX35">
            <v>2337.7939999999799</v>
          </cell>
          <cell r="AY35">
            <v>-2108.2536000001201</v>
          </cell>
          <cell r="AZ35">
            <v>35395.054800000005</v>
          </cell>
          <cell r="BA35">
            <v>-21635.488799999956</v>
          </cell>
          <cell r="BB35">
            <v>530.73520000007193</v>
          </cell>
          <cell r="BC35">
            <v>-19349.262000000021</v>
          </cell>
          <cell r="BD35">
            <v>-16282.553599999999</v>
          </cell>
          <cell r="BE35">
            <v>-50624</v>
          </cell>
          <cell r="BF35">
            <v>-17881.137000000002</v>
          </cell>
        </row>
        <row r="36">
          <cell r="E36" t="str">
            <v>UV - Others</v>
          </cell>
          <cell r="F36">
            <v>605102802</v>
          </cell>
          <cell r="G36" t="str">
            <v>Variances - Usage - Packaging</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row>
        <row r="37">
          <cell r="F37">
            <v>0</v>
          </cell>
          <cell r="G37">
            <v>0</v>
          </cell>
          <cell r="H37">
            <v>122897.48999999999</v>
          </cell>
          <cell r="I37">
            <v>169741.81000000003</v>
          </cell>
          <cell r="J37">
            <v>895483.81000000052</v>
          </cell>
          <cell r="K37">
            <v>1682682.7700000005</v>
          </cell>
          <cell r="L37">
            <v>2523818.6799999997</v>
          </cell>
          <cell r="M37">
            <v>3497896.9499999979</v>
          </cell>
          <cell r="N37">
            <v>4472401.9499999974</v>
          </cell>
          <cell r="O37">
            <v>5322286.4599999972</v>
          </cell>
          <cell r="P37">
            <v>6876082.3929999964</v>
          </cell>
          <cell r="Q37">
            <v>6945880.9397999933</v>
          </cell>
          <cell r="R37">
            <v>7584834.3429999929</v>
          </cell>
          <cell r="S37">
            <v>8087637.5413999893</v>
          </cell>
          <cell r="T37">
            <v>418310.20420000015</v>
          </cell>
          <cell r="U37">
            <v>1698136.0930000041</v>
          </cell>
          <cell r="V37">
            <v>3392397.1806000052</v>
          </cell>
          <cell r="W37">
            <v>5896325.0231000064</v>
          </cell>
          <cell r="X37">
            <v>7962009.1261000102</v>
          </cell>
          <cell r="Y37">
            <v>11356561.664500013</v>
          </cell>
          <cell r="Z37">
            <v>13104155.87485788</v>
          </cell>
          <cell r="AA37">
            <v>15326976.773936944</v>
          </cell>
          <cell r="AB37">
            <v>19355038.439636946</v>
          </cell>
          <cell r="AC37">
            <v>19996721.683967207</v>
          </cell>
          <cell r="AD37">
            <v>20574914.315836668</v>
          </cell>
          <cell r="AE37">
            <v>21548572.315836672</v>
          </cell>
          <cell r="AF37">
            <v>419272.85491952335</v>
          </cell>
          <cell r="AG37">
            <v>0</v>
          </cell>
          <cell r="AH37">
            <v>122897.48999999999</v>
          </cell>
          <cell r="AI37">
            <v>46844.320000000007</v>
          </cell>
          <cell r="AJ37">
            <v>725742.00000000047</v>
          </cell>
          <cell r="AK37">
            <v>787198.96</v>
          </cell>
          <cell r="AL37">
            <v>841135.90999999922</v>
          </cell>
          <cell r="AM37">
            <v>974078.26999999816</v>
          </cell>
          <cell r="AN37">
            <v>974504.99999999977</v>
          </cell>
          <cell r="AO37">
            <v>849884.50999999978</v>
          </cell>
          <cell r="AP37">
            <v>1553795.9329999993</v>
          </cell>
          <cell r="AQ37">
            <v>69798.546799995805</v>
          </cell>
          <cell r="AR37">
            <v>638953.40319999924</v>
          </cell>
          <cell r="AS37">
            <v>502803.19839999924</v>
          </cell>
          <cell r="AT37">
            <v>418310.20420000015</v>
          </cell>
          <cell r="AU37">
            <v>1279825.8888000043</v>
          </cell>
          <cell r="AV37">
            <v>1694261.0876000016</v>
          </cell>
          <cell r="AW37">
            <v>2503927.8425000012</v>
          </cell>
          <cell r="AX37">
            <v>2065684.1030000034</v>
          </cell>
          <cell r="AY37">
            <v>3394552.5384000018</v>
          </cell>
          <cell r="AZ37">
            <v>1747594.2103578679</v>
          </cell>
          <cell r="BA37">
            <v>2222820.8990790667</v>
          </cell>
          <cell r="BB37">
            <v>4028061.6656999998</v>
          </cell>
          <cell r="BC37">
            <v>641683.24433025823</v>
          </cell>
          <cell r="BD37">
            <v>578192.63186946441</v>
          </cell>
          <cell r="BE37">
            <v>973658</v>
          </cell>
          <cell r="BF37">
            <v>419272.85491952335</v>
          </cell>
        </row>
        <row r="38">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row>
        <row r="39">
          <cell r="E39" t="str">
            <v>COS - Standard</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row>
        <row r="40">
          <cell r="E40" t="str">
            <v>COS - Concentrate</v>
          </cell>
          <cell r="F40">
            <v>505101801</v>
          </cell>
          <cell r="G40" t="str">
            <v>COGS Customers Product - Concentrate</v>
          </cell>
          <cell r="H40">
            <v>1777117.4</v>
          </cell>
          <cell r="I40">
            <v>3263067.6</v>
          </cell>
          <cell r="J40">
            <v>16730455.33</v>
          </cell>
          <cell r="K40">
            <v>42422342.810000002</v>
          </cell>
          <cell r="L40">
            <v>71381262.810000002</v>
          </cell>
          <cell r="M40">
            <v>104955374.93000001</v>
          </cell>
          <cell r="N40">
            <v>131326296.85000001</v>
          </cell>
          <cell r="O40">
            <v>171715094.93000001</v>
          </cell>
          <cell r="P40">
            <v>241018698.04000002</v>
          </cell>
          <cell r="Q40">
            <v>291788361.17000002</v>
          </cell>
          <cell r="R40">
            <v>302857734.94</v>
          </cell>
          <cell r="S40">
            <v>310987508.99000001</v>
          </cell>
          <cell r="T40">
            <v>13157589.140000001</v>
          </cell>
          <cell r="U40">
            <v>44576917.93</v>
          </cell>
          <cell r="V40">
            <v>114406803.33000001</v>
          </cell>
          <cell r="W40">
            <v>188521039.82000002</v>
          </cell>
          <cell r="X40">
            <v>279953849.39000005</v>
          </cell>
          <cell r="Y40">
            <v>381387794.62000006</v>
          </cell>
          <cell r="Z40">
            <v>435685068.19000006</v>
          </cell>
          <cell r="AA40">
            <v>493267238.09000003</v>
          </cell>
          <cell r="AB40">
            <v>590452364.71000004</v>
          </cell>
          <cell r="AC40">
            <v>644197927.25999999</v>
          </cell>
          <cell r="AD40">
            <v>665658728.56999993</v>
          </cell>
          <cell r="AE40">
            <v>674198915.05999994</v>
          </cell>
          <cell r="AF40">
            <v>22604275.649999999</v>
          </cell>
          <cell r="AG40">
            <v>0</v>
          </cell>
          <cell r="AH40">
            <v>1777117.4</v>
          </cell>
          <cell r="AI40">
            <v>1485950.2000000002</v>
          </cell>
          <cell r="AJ40">
            <v>13467387.73</v>
          </cell>
          <cell r="AK40">
            <v>25691887.48</v>
          </cell>
          <cell r="AL40">
            <v>28958920</v>
          </cell>
          <cell r="AM40">
            <v>33574112.120000005</v>
          </cell>
          <cell r="AN40">
            <v>26370921.920000002</v>
          </cell>
          <cell r="AO40">
            <v>40388798.079999998</v>
          </cell>
          <cell r="AP40">
            <v>69303603.110000014</v>
          </cell>
          <cell r="AQ40">
            <v>50769663.129999995</v>
          </cell>
          <cell r="AR40">
            <v>11069373.77</v>
          </cell>
          <cell r="AS40">
            <v>8129774.0499999989</v>
          </cell>
          <cell r="AT40">
            <v>13157589.140000001</v>
          </cell>
          <cell r="AU40">
            <v>31419328.789999999</v>
          </cell>
          <cell r="AV40">
            <v>69829885.400000006</v>
          </cell>
          <cell r="AW40">
            <v>74114236.49000001</v>
          </cell>
          <cell r="AX40">
            <v>91432809.570000008</v>
          </cell>
          <cell r="AY40">
            <v>101433945.23</v>
          </cell>
          <cell r="AZ40">
            <v>54297273.569999993</v>
          </cell>
          <cell r="BA40">
            <v>57582169.899999999</v>
          </cell>
          <cell r="BB40">
            <v>97185126.620000005</v>
          </cell>
          <cell r="BC40">
            <v>53745562.549999997</v>
          </cell>
          <cell r="BD40">
            <v>21460801.310000002</v>
          </cell>
          <cell r="BE40">
            <v>8540186.4900000002</v>
          </cell>
          <cell r="BF40">
            <v>22604275.649999999</v>
          </cell>
        </row>
        <row r="41">
          <cell r="E41" t="str">
            <v>COS - Sugar</v>
          </cell>
          <cell r="F41">
            <v>505101821</v>
          </cell>
          <cell r="G41" t="str">
            <v>COGS Customers Product - Sweetener: Sugar</v>
          </cell>
          <cell r="H41">
            <v>1054081.6000000001</v>
          </cell>
          <cell r="I41">
            <v>1947870.96</v>
          </cell>
          <cell r="J41">
            <v>9856755.3099999987</v>
          </cell>
          <cell r="K41">
            <v>25035789.399999999</v>
          </cell>
          <cell r="L41">
            <v>42191783.75</v>
          </cell>
          <cell r="M41">
            <v>62002722.710000001</v>
          </cell>
          <cell r="N41">
            <v>78173539.409999996</v>
          </cell>
          <cell r="O41">
            <v>102754062.91</v>
          </cell>
          <cell r="P41">
            <v>144685887.15000001</v>
          </cell>
          <cell r="Q41">
            <v>175445807.84</v>
          </cell>
          <cell r="R41">
            <v>182070987.5</v>
          </cell>
          <cell r="S41">
            <v>186903098.81</v>
          </cell>
          <cell r="T41">
            <v>7813614.8700000001</v>
          </cell>
          <cell r="U41">
            <v>26543385.220000003</v>
          </cell>
          <cell r="V41">
            <v>68301962.859999999</v>
          </cell>
          <cell r="W41">
            <v>113682678.65000001</v>
          </cell>
          <cell r="X41">
            <v>169390534.02000001</v>
          </cell>
          <cell r="Y41">
            <v>230347446.34</v>
          </cell>
          <cell r="Z41">
            <v>262198427.48000002</v>
          </cell>
          <cell r="AA41">
            <v>295619549.13999999</v>
          </cell>
          <cell r="AB41">
            <v>352457713.03999996</v>
          </cell>
          <cell r="AC41">
            <v>382951859.35999995</v>
          </cell>
          <cell r="AD41">
            <v>395110359.74999994</v>
          </cell>
          <cell r="AE41">
            <v>399881262.75999993</v>
          </cell>
          <cell r="AF41">
            <v>13059280.220000001</v>
          </cell>
          <cell r="AG41">
            <v>0</v>
          </cell>
          <cell r="AH41">
            <v>1054081.6000000001</v>
          </cell>
          <cell r="AI41">
            <v>893789.36</v>
          </cell>
          <cell r="AJ41">
            <v>7908884.3499999996</v>
          </cell>
          <cell r="AK41">
            <v>15179034.09</v>
          </cell>
          <cell r="AL41">
            <v>17155994.350000001</v>
          </cell>
          <cell r="AM41">
            <v>19810938.960000001</v>
          </cell>
          <cell r="AN41">
            <v>16170816.700000003</v>
          </cell>
          <cell r="AO41">
            <v>24580523.5</v>
          </cell>
          <cell r="AP41">
            <v>41931824.240000002</v>
          </cell>
          <cell r="AQ41">
            <v>30759920.689999998</v>
          </cell>
          <cell r="AR41">
            <v>6625179.6600000001</v>
          </cell>
          <cell r="AS41">
            <v>4832111.3100000015</v>
          </cell>
          <cell r="AT41">
            <v>7813614.8700000001</v>
          </cell>
          <cell r="AU41">
            <v>18729770.350000001</v>
          </cell>
          <cell r="AV41">
            <v>41758577.640000001</v>
          </cell>
          <cell r="AW41">
            <v>45380715.789999999</v>
          </cell>
          <cell r="AX41">
            <v>55707855.370000005</v>
          </cell>
          <cell r="AY41">
            <v>60956912.32</v>
          </cell>
          <cell r="AZ41">
            <v>31850981.140000001</v>
          </cell>
          <cell r="BA41">
            <v>33421121.659999996</v>
          </cell>
          <cell r="BB41">
            <v>56838163.900000006</v>
          </cell>
          <cell r="BC41">
            <v>30494146.320000004</v>
          </cell>
          <cell r="BD41">
            <v>12158500.390000001</v>
          </cell>
          <cell r="BE41">
            <v>4770903.01</v>
          </cell>
          <cell r="BF41">
            <v>13059280.220000001</v>
          </cell>
        </row>
        <row r="42">
          <cell r="E42" t="str">
            <v>COS - Crown corks</v>
          </cell>
          <cell r="F42">
            <v>505101809</v>
          </cell>
          <cell r="G42" t="str">
            <v>COGS Customers Product - Closures &amp; Crowns</v>
          </cell>
          <cell r="H42">
            <v>263635.20000000001</v>
          </cell>
          <cell r="I42">
            <v>480943.19999999995</v>
          </cell>
          <cell r="J42">
            <v>2459759.4000000004</v>
          </cell>
          <cell r="K42">
            <v>6277910.8000000007</v>
          </cell>
          <cell r="L42">
            <v>10586639.600000001</v>
          </cell>
          <cell r="M42">
            <v>15593175.600000001</v>
          </cell>
          <cell r="N42">
            <v>18370929</v>
          </cell>
          <cell r="O42">
            <v>21893835.600000001</v>
          </cell>
          <cell r="P42">
            <v>26385210.700000003</v>
          </cell>
          <cell r="Q42">
            <v>29156772.700000003</v>
          </cell>
          <cell r="R42">
            <v>30015192.100000001</v>
          </cell>
          <cell r="S42">
            <v>30642587.300000001</v>
          </cell>
          <cell r="T42">
            <v>650412</v>
          </cell>
          <cell r="U42">
            <v>1768048.8</v>
          </cell>
          <cell r="V42">
            <v>4990645.38</v>
          </cell>
          <cell r="W42">
            <v>9912673.8200000003</v>
          </cell>
          <cell r="X42">
            <v>15206880.58</v>
          </cell>
          <cell r="Y42">
            <v>22112291.620000001</v>
          </cell>
          <cell r="Z42">
            <v>26872470.82</v>
          </cell>
          <cell r="AA42">
            <v>31436506.66</v>
          </cell>
          <cell r="AB42">
            <v>36838916.259999998</v>
          </cell>
          <cell r="AC42">
            <v>40273709.859999999</v>
          </cell>
          <cell r="AD42">
            <v>41879050.659999996</v>
          </cell>
          <cell r="AE42">
            <v>42407135.459999993</v>
          </cell>
          <cell r="AF42">
            <v>1192804.2000000002</v>
          </cell>
          <cell r="AG42">
            <v>0</v>
          </cell>
          <cell r="AH42">
            <v>263635.20000000001</v>
          </cell>
          <cell r="AI42">
            <v>217307.99999999997</v>
          </cell>
          <cell r="AJ42">
            <v>1978816.2000000002</v>
          </cell>
          <cell r="AK42">
            <v>3818151.4000000004</v>
          </cell>
          <cell r="AL42">
            <v>4308728.8000000007</v>
          </cell>
          <cell r="AM42">
            <v>5006536</v>
          </cell>
          <cell r="AN42">
            <v>2777753.4000000004</v>
          </cell>
          <cell r="AO42">
            <v>3522906.5999999996</v>
          </cell>
          <cell r="AP42">
            <v>4491375.1000000006</v>
          </cell>
          <cell r="AQ42">
            <v>2771562</v>
          </cell>
          <cell r="AR42">
            <v>858419.40000000014</v>
          </cell>
          <cell r="AS42">
            <v>627395.19999999995</v>
          </cell>
          <cell r="AT42">
            <v>650412</v>
          </cell>
          <cell r="AU42">
            <v>1117636.8</v>
          </cell>
          <cell r="AV42">
            <v>3222596.58</v>
          </cell>
          <cell r="AW42">
            <v>4922028.4400000004</v>
          </cell>
          <cell r="AX42">
            <v>5294206.76</v>
          </cell>
          <cell r="AY42">
            <v>6905411.04</v>
          </cell>
          <cell r="AZ42">
            <v>4760179.1999999993</v>
          </cell>
          <cell r="BA42">
            <v>4564035.84</v>
          </cell>
          <cell r="BB42">
            <v>5402409.5999999996</v>
          </cell>
          <cell r="BC42">
            <v>3434793.5999999996</v>
          </cell>
          <cell r="BD42">
            <v>1605340.7999999998</v>
          </cell>
          <cell r="BE42">
            <v>528084.80000000005</v>
          </cell>
          <cell r="BF42">
            <v>1192804.2000000002</v>
          </cell>
        </row>
        <row r="43">
          <cell r="E43" t="str">
            <v>COS - Co2 gas</v>
          </cell>
          <cell r="F43">
            <v>505101804</v>
          </cell>
          <cell r="G43" t="str">
            <v>COGS Customers Product - Other Ingredients</v>
          </cell>
          <cell r="H43">
            <v>29885.199999999997</v>
          </cell>
          <cell r="I43">
            <v>53857.439999999995</v>
          </cell>
          <cell r="J43">
            <v>285648.98000000004</v>
          </cell>
          <cell r="K43">
            <v>728342.3</v>
          </cell>
          <cell r="L43">
            <v>1225181.8999999999</v>
          </cell>
          <cell r="M43">
            <v>1804626.42</v>
          </cell>
          <cell r="N43">
            <v>2257342.42</v>
          </cell>
          <cell r="O43">
            <v>2961713.91</v>
          </cell>
          <cell r="P43">
            <v>4182537.56</v>
          </cell>
          <cell r="Q43">
            <v>5035980.28</v>
          </cell>
          <cell r="R43">
            <v>5226573.91</v>
          </cell>
          <cell r="S43">
            <v>5375850.3300000001</v>
          </cell>
          <cell r="T43">
            <v>208628.12</v>
          </cell>
          <cell r="U43">
            <v>703955.03</v>
          </cell>
          <cell r="V43">
            <v>1798295.56</v>
          </cell>
          <cell r="W43">
            <v>2935792.8899999997</v>
          </cell>
          <cell r="X43">
            <v>4353092.4999999991</v>
          </cell>
          <cell r="Y43">
            <v>5968661.6099999994</v>
          </cell>
          <cell r="Z43">
            <v>6957887.8499999996</v>
          </cell>
          <cell r="AA43">
            <v>8030353.8699999992</v>
          </cell>
          <cell r="AB43">
            <v>9812505.9399999995</v>
          </cell>
          <cell r="AC43">
            <v>10772053.359999999</v>
          </cell>
          <cell r="AD43">
            <v>11156980.779999999</v>
          </cell>
          <cell r="AE43">
            <v>11312732.33</v>
          </cell>
          <cell r="AF43">
            <v>527948.36</v>
          </cell>
          <cell r="AG43">
            <v>0</v>
          </cell>
          <cell r="AH43">
            <v>29885.199999999997</v>
          </cell>
          <cell r="AI43">
            <v>23972.239999999998</v>
          </cell>
          <cell r="AJ43">
            <v>231791.54000000004</v>
          </cell>
          <cell r="AK43">
            <v>442693.32000000007</v>
          </cell>
          <cell r="AL43">
            <v>496839.59999999986</v>
          </cell>
          <cell r="AM43">
            <v>579444.52</v>
          </cell>
          <cell r="AN43">
            <v>452715.99999999988</v>
          </cell>
          <cell r="AO43">
            <v>704371.49</v>
          </cell>
          <cell r="AP43">
            <v>1220823.6499999999</v>
          </cell>
          <cell r="AQ43">
            <v>853442.72000000009</v>
          </cell>
          <cell r="AR43">
            <v>190593.63</v>
          </cell>
          <cell r="AS43">
            <v>149276.41999999998</v>
          </cell>
          <cell r="AT43">
            <v>208628.12</v>
          </cell>
          <cell r="AU43">
            <v>495326.91000000003</v>
          </cell>
          <cell r="AV43">
            <v>1094340.53</v>
          </cell>
          <cell r="AW43">
            <v>1137497.3299999996</v>
          </cell>
          <cell r="AX43">
            <v>1417299.6099999996</v>
          </cell>
          <cell r="AY43">
            <v>1615569.11</v>
          </cell>
          <cell r="AZ43">
            <v>989226.24</v>
          </cell>
          <cell r="BA43">
            <v>1072466.02</v>
          </cell>
          <cell r="BB43">
            <v>1782152.0699999998</v>
          </cell>
          <cell r="BC43">
            <v>959547.42000000016</v>
          </cell>
          <cell r="BD43">
            <v>384927.41999999993</v>
          </cell>
          <cell r="BE43">
            <v>155751.54999999999</v>
          </cell>
          <cell r="BF43">
            <v>527948.36</v>
          </cell>
        </row>
        <row r="44">
          <cell r="E44" t="str">
            <v>COS - Closure</v>
          </cell>
          <cell r="F44">
            <v>505101809</v>
          </cell>
          <cell r="G44" t="str">
            <v>COGS Customers Product - Closures &amp; Crowns</v>
          </cell>
          <cell r="H44">
            <v>0</v>
          </cell>
          <cell r="I44">
            <v>0</v>
          </cell>
          <cell r="J44">
            <v>0</v>
          </cell>
          <cell r="K44">
            <v>0</v>
          </cell>
          <cell r="L44">
            <v>0</v>
          </cell>
          <cell r="M44">
            <v>0</v>
          </cell>
          <cell r="N44">
            <v>369316.2</v>
          </cell>
          <cell r="O44">
            <v>1358696.9</v>
          </cell>
          <cell r="P44">
            <v>3685157.85</v>
          </cell>
          <cell r="Q44">
            <v>5506427.1200000001</v>
          </cell>
          <cell r="R44">
            <v>5935452.0099999998</v>
          </cell>
          <cell r="S44">
            <v>6200720.3199999994</v>
          </cell>
          <cell r="T44">
            <v>596292.98</v>
          </cell>
          <cell r="U44">
            <v>2283172.64</v>
          </cell>
          <cell r="V44">
            <v>5373813.5700000003</v>
          </cell>
          <cell r="W44">
            <v>9086723.6099999994</v>
          </cell>
          <cell r="X44">
            <v>13603961.85</v>
          </cell>
          <cell r="Y44">
            <v>18429571.41</v>
          </cell>
          <cell r="Z44">
            <v>20090408.91</v>
          </cell>
          <cell r="AA44">
            <v>21863880.329999998</v>
          </cell>
          <cell r="AB44">
            <v>26088677.969999999</v>
          </cell>
          <cell r="AC44">
            <v>27925366.109999999</v>
          </cell>
          <cell r="AD44">
            <v>28809341.25</v>
          </cell>
          <cell r="AE44">
            <v>29181728.169999998</v>
          </cell>
          <cell r="AF44">
            <v>1082712.7100000002</v>
          </cell>
          <cell r="AG44">
            <v>0</v>
          </cell>
          <cell r="AH44">
            <v>0</v>
          </cell>
          <cell r="AI44">
            <v>0</v>
          </cell>
          <cell r="AJ44">
            <v>0</v>
          </cell>
          <cell r="AK44">
            <v>0</v>
          </cell>
          <cell r="AL44">
            <v>0</v>
          </cell>
          <cell r="AM44">
            <v>0</v>
          </cell>
          <cell r="AN44">
            <v>369316.2</v>
          </cell>
          <cell r="AO44">
            <v>989380.7</v>
          </cell>
          <cell r="AP44">
            <v>2326460.9500000002</v>
          </cell>
          <cell r="AQ44">
            <v>1821269.2700000003</v>
          </cell>
          <cell r="AR44">
            <v>429024.88999999996</v>
          </cell>
          <cell r="AS44">
            <v>265268.31</v>
          </cell>
          <cell r="AT44">
            <v>596292.98</v>
          </cell>
          <cell r="AU44">
            <v>1686879.6600000001</v>
          </cell>
          <cell r="AV44">
            <v>3090640.93</v>
          </cell>
          <cell r="AW44">
            <v>3712910.04</v>
          </cell>
          <cell r="AX44">
            <v>4517238.24</v>
          </cell>
          <cell r="AY44">
            <v>4825609.5600000005</v>
          </cell>
          <cell r="AZ44">
            <v>1660837.5</v>
          </cell>
          <cell r="BA44">
            <v>1773471.42</v>
          </cell>
          <cell r="BB44">
            <v>4224797.6399999997</v>
          </cell>
          <cell r="BC44">
            <v>1836688.14</v>
          </cell>
          <cell r="BD44">
            <v>883975.14</v>
          </cell>
          <cell r="BE44">
            <v>372386.91999999981</v>
          </cell>
          <cell r="BF44">
            <v>1082712.7100000002</v>
          </cell>
        </row>
        <row r="45">
          <cell r="E45" t="str">
            <v>COS - Preform</v>
          </cell>
          <cell r="F45">
            <v>505101806</v>
          </cell>
          <cell r="G45" t="str">
            <v>COGS Customers Product - PET Resin, preforms, bottles</v>
          </cell>
          <cell r="H45">
            <v>0</v>
          </cell>
          <cell r="I45">
            <v>0</v>
          </cell>
          <cell r="J45">
            <v>0</v>
          </cell>
          <cell r="K45">
            <v>0</v>
          </cell>
          <cell r="L45">
            <v>0</v>
          </cell>
          <cell r="M45">
            <v>0</v>
          </cell>
          <cell r="N45">
            <v>4106028.2600000002</v>
          </cell>
          <cell r="O45">
            <v>14431882.9</v>
          </cell>
          <cell r="P45">
            <v>39734105.270000003</v>
          </cell>
          <cell r="Q45">
            <v>55240244.260000005</v>
          </cell>
          <cell r="R45">
            <v>58528193.990000002</v>
          </cell>
          <cell r="S45">
            <v>60781369.260000005</v>
          </cell>
          <cell r="T45">
            <v>5961254.7799999993</v>
          </cell>
          <cell r="U45">
            <v>22194062.859999999</v>
          </cell>
          <cell r="V45">
            <v>53725047.519999996</v>
          </cell>
          <cell r="W45">
            <v>84834956.479999989</v>
          </cell>
          <cell r="X45">
            <v>126589999.93999998</v>
          </cell>
          <cell r="Y45">
            <v>169747200.83999997</v>
          </cell>
          <cell r="Z45">
            <v>182618198.47999996</v>
          </cell>
          <cell r="AA45">
            <v>196725378.53999996</v>
          </cell>
          <cell r="AB45">
            <v>229745240.61999995</v>
          </cell>
          <cell r="AC45">
            <v>244583474.91999996</v>
          </cell>
          <cell r="AD45">
            <v>250865938.53999996</v>
          </cell>
          <cell r="AE45">
            <v>253556382.22999996</v>
          </cell>
          <cell r="AF45">
            <v>7704704.120000001</v>
          </cell>
          <cell r="AG45">
            <v>0</v>
          </cell>
          <cell r="AH45">
            <v>0</v>
          </cell>
          <cell r="AI45">
            <v>0</v>
          </cell>
          <cell r="AJ45">
            <v>0</v>
          </cell>
          <cell r="AK45">
            <v>0</v>
          </cell>
          <cell r="AL45">
            <v>0</v>
          </cell>
          <cell r="AM45">
            <v>0</v>
          </cell>
          <cell r="AN45">
            <v>4106028.2600000002</v>
          </cell>
          <cell r="AO45">
            <v>10325854.640000001</v>
          </cell>
          <cell r="AP45">
            <v>25302222.370000001</v>
          </cell>
          <cell r="AQ45">
            <v>15506138.990000002</v>
          </cell>
          <cell r="AR45">
            <v>3287949.73</v>
          </cell>
          <cell r="AS45">
            <v>2253175.27</v>
          </cell>
          <cell r="AT45">
            <v>5961254.7799999993</v>
          </cell>
          <cell r="AU45">
            <v>16232808.079999998</v>
          </cell>
          <cell r="AV45">
            <v>31530984.659999996</v>
          </cell>
          <cell r="AW45">
            <v>31109908.960000001</v>
          </cell>
          <cell r="AX45">
            <v>41755043.459999993</v>
          </cell>
          <cell r="AY45">
            <v>43157200.899999999</v>
          </cell>
          <cell r="AZ45">
            <v>12870997.640000001</v>
          </cell>
          <cell r="BA45">
            <v>14107180.059999999</v>
          </cell>
          <cell r="BB45">
            <v>33019862.079999998</v>
          </cell>
          <cell r="BC45">
            <v>14838234.300000001</v>
          </cell>
          <cell r="BD45">
            <v>6282463.620000001</v>
          </cell>
          <cell r="BE45">
            <v>2690443.690000006</v>
          </cell>
          <cell r="BF45">
            <v>7704704.120000001</v>
          </cell>
        </row>
        <row r="46">
          <cell r="E46" t="str">
            <v>COS - Cartoon</v>
          </cell>
          <cell r="F46">
            <v>505101811</v>
          </cell>
          <cell r="G46" t="str">
            <v>COGS Customers Product - Other Packaging Material</v>
          </cell>
          <cell r="H46">
            <v>0</v>
          </cell>
          <cell r="I46">
            <v>0</v>
          </cell>
          <cell r="J46">
            <v>0</v>
          </cell>
          <cell r="K46">
            <v>0</v>
          </cell>
          <cell r="L46">
            <v>0</v>
          </cell>
          <cell r="M46">
            <v>0</v>
          </cell>
          <cell r="N46">
            <v>414429.14</v>
          </cell>
          <cell r="O46">
            <v>1429468.6400000001</v>
          </cell>
          <cell r="P46">
            <v>3957075.3299999996</v>
          </cell>
          <cell r="Q46">
            <v>6320178.459999999</v>
          </cell>
          <cell r="R46">
            <v>6709588.129999999</v>
          </cell>
          <cell r="S46">
            <v>6998068.0799999991</v>
          </cell>
          <cell r="T46">
            <v>682670.14</v>
          </cell>
          <cell r="U46">
            <v>2572421.54</v>
          </cell>
          <cell r="V46">
            <v>6373385.5099999998</v>
          </cell>
          <cell r="W46">
            <v>10241962.799999999</v>
          </cell>
          <cell r="X46">
            <v>15525448.529999999</v>
          </cell>
          <cell r="Y46">
            <v>20857743.829999998</v>
          </cell>
          <cell r="Z46">
            <v>22911447.609999999</v>
          </cell>
          <cell r="AA46">
            <v>25330569.059999999</v>
          </cell>
          <cell r="AB46">
            <v>30830117.169999998</v>
          </cell>
          <cell r="AC46">
            <v>33500400.529999997</v>
          </cell>
          <cell r="AD46">
            <v>34464445.25</v>
          </cell>
          <cell r="AE46">
            <v>34910029.82</v>
          </cell>
          <cell r="AF46">
            <v>1269522.44</v>
          </cell>
          <cell r="AG46">
            <v>0</v>
          </cell>
          <cell r="AH46">
            <v>0</v>
          </cell>
          <cell r="AI46">
            <v>0</v>
          </cell>
          <cell r="AJ46">
            <v>0</v>
          </cell>
          <cell r="AK46">
            <v>0</v>
          </cell>
          <cell r="AL46">
            <v>0</v>
          </cell>
          <cell r="AM46">
            <v>0</v>
          </cell>
          <cell r="AN46">
            <v>414429.14</v>
          </cell>
          <cell r="AO46">
            <v>1015039.5</v>
          </cell>
          <cell r="AP46">
            <v>2527606.6899999995</v>
          </cell>
          <cell r="AQ46">
            <v>2363103.13</v>
          </cell>
          <cell r="AR46">
            <v>389409.66999999993</v>
          </cell>
          <cell r="AS46">
            <v>288479.94999999995</v>
          </cell>
          <cell r="AT46">
            <v>682670.14</v>
          </cell>
          <cell r="AU46">
            <v>1889751.4</v>
          </cell>
          <cell r="AV46">
            <v>3800963.9699999997</v>
          </cell>
          <cell r="AW46">
            <v>3868577.2899999986</v>
          </cell>
          <cell r="AX46">
            <v>5283485.7300000004</v>
          </cell>
          <cell r="AY46">
            <v>5332295.3000000007</v>
          </cell>
          <cell r="AZ46">
            <v>2053703.7800000003</v>
          </cell>
          <cell r="BA46">
            <v>2419121.4499999997</v>
          </cell>
          <cell r="BB46">
            <v>5499548.1099999994</v>
          </cell>
          <cell r="BC46">
            <v>2670283.3600000003</v>
          </cell>
          <cell r="BD46">
            <v>964044.7200000002</v>
          </cell>
          <cell r="BE46">
            <v>445584.57</v>
          </cell>
          <cell r="BF46">
            <v>1269522.44</v>
          </cell>
        </row>
        <row r="47">
          <cell r="E47" t="str">
            <v>COS - Label</v>
          </cell>
          <cell r="F47">
            <v>505101807</v>
          </cell>
          <cell r="G47" t="str">
            <v>COGS Customers Product - Labels</v>
          </cell>
          <cell r="H47">
            <v>0</v>
          </cell>
          <cell r="I47">
            <v>0</v>
          </cell>
          <cell r="J47">
            <v>0</v>
          </cell>
          <cell r="K47">
            <v>0</v>
          </cell>
          <cell r="L47">
            <v>0</v>
          </cell>
          <cell r="M47">
            <v>0</v>
          </cell>
          <cell r="N47">
            <v>231143.52</v>
          </cell>
          <cell r="O47">
            <v>795435.2</v>
          </cell>
          <cell r="P47">
            <v>2203579.92</v>
          </cell>
          <cell r="Q47">
            <v>2961990.1799999997</v>
          </cell>
          <cell r="R47">
            <v>3087482.7199999997</v>
          </cell>
          <cell r="S47">
            <v>3175803.7699999996</v>
          </cell>
          <cell r="T47">
            <v>194960.12999999998</v>
          </cell>
          <cell r="U47">
            <v>745961.16</v>
          </cell>
          <cell r="V47">
            <v>1807839.6400000001</v>
          </cell>
          <cell r="W47">
            <v>2826916.06</v>
          </cell>
          <cell r="X47">
            <v>4166689.4699999997</v>
          </cell>
          <cell r="Y47">
            <v>5506708.4100000001</v>
          </cell>
          <cell r="Z47">
            <v>6054711.6100000003</v>
          </cell>
          <cell r="AA47">
            <v>6704259.4300000006</v>
          </cell>
          <cell r="AB47">
            <v>8184133.8100000005</v>
          </cell>
          <cell r="AC47">
            <v>8886097.9900000002</v>
          </cell>
          <cell r="AD47">
            <v>9146591.6799999997</v>
          </cell>
          <cell r="AE47">
            <v>9267699.8900000006</v>
          </cell>
          <cell r="AF47">
            <v>350315.38999999996</v>
          </cell>
          <cell r="AG47">
            <v>0</v>
          </cell>
          <cell r="AH47">
            <v>0</v>
          </cell>
          <cell r="AI47">
            <v>0</v>
          </cell>
          <cell r="AJ47">
            <v>0</v>
          </cell>
          <cell r="AK47">
            <v>0</v>
          </cell>
          <cell r="AL47">
            <v>0</v>
          </cell>
          <cell r="AM47">
            <v>0</v>
          </cell>
          <cell r="AN47">
            <v>231143.52</v>
          </cell>
          <cell r="AO47">
            <v>564291.67999999993</v>
          </cell>
          <cell r="AP47">
            <v>1408144.72</v>
          </cell>
          <cell r="AQ47">
            <v>758410.25999999989</v>
          </cell>
          <cell r="AR47">
            <v>125492.54000000001</v>
          </cell>
          <cell r="AS47">
            <v>88321.049999999959</v>
          </cell>
          <cell r="AT47">
            <v>194960.12999999998</v>
          </cell>
          <cell r="AU47">
            <v>551001.03</v>
          </cell>
          <cell r="AV47">
            <v>1061878.48</v>
          </cell>
          <cell r="AW47">
            <v>1019076.42</v>
          </cell>
          <cell r="AX47">
            <v>1339773.4099999999</v>
          </cell>
          <cell r="AY47">
            <v>1340018.94</v>
          </cell>
          <cell r="AZ47">
            <v>548003.19999999995</v>
          </cell>
          <cell r="BA47">
            <v>649547.81999999995</v>
          </cell>
          <cell r="BB47">
            <v>1479874.38</v>
          </cell>
          <cell r="BC47">
            <v>701964.18</v>
          </cell>
          <cell r="BD47">
            <v>260493.69</v>
          </cell>
          <cell r="BE47">
            <v>121108.20999999999</v>
          </cell>
          <cell r="BF47">
            <v>350315.38999999996</v>
          </cell>
        </row>
      </sheetData>
      <sheetData sheetId="2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KAR"/>
      <sheetName val="May"/>
      <sheetName val="June 03"/>
      <sheetName val="Data"/>
    </sheetNames>
    <sheetDataSet>
      <sheetData sheetId="0" refreshError="1">
        <row r="3">
          <cell r="B3" t="str">
            <v>Item Code</v>
          </cell>
          <cell r="C3" t="str">
            <v>Price List Code</v>
          </cell>
          <cell r="D3" t="str">
            <v>Item Name</v>
          </cell>
          <cell r="E3" t="str">
            <v>Unit</v>
          </cell>
          <cell r="F3" t="str">
            <v>Qty</v>
          </cell>
          <cell r="G3" t="str">
            <v>Landed Price</v>
          </cell>
        </row>
        <row r="4">
          <cell r="B4" t="str">
            <v>3157/1616</v>
          </cell>
          <cell r="C4" t="str">
            <v>PMV1616</v>
          </cell>
          <cell r="D4" t="str">
            <v>MINI VALVE 16MM X 16MM</v>
          </cell>
          <cell r="E4" t="str">
            <v>NOS</v>
          </cell>
          <cell r="F4">
            <v>18540</v>
          </cell>
        </row>
        <row r="5">
          <cell r="B5" t="str">
            <v>3157/2020</v>
          </cell>
          <cell r="C5" t="str">
            <v>PMV2020</v>
          </cell>
          <cell r="D5" t="str">
            <v>MINI VALVE 20MM X 20MM</v>
          </cell>
          <cell r="E5" t="str">
            <v>NOS</v>
          </cell>
          <cell r="F5">
            <v>23392</v>
          </cell>
        </row>
        <row r="6">
          <cell r="B6" t="str">
            <v>3161/0212</v>
          </cell>
          <cell r="C6" t="str">
            <v>PMV12X3/4M</v>
          </cell>
          <cell r="D6" t="str">
            <v>MINI VALVE 12MM X 3/4" MALE</v>
          </cell>
          <cell r="E6" t="str">
            <v>NOS</v>
          </cell>
          <cell r="F6">
            <v>800</v>
          </cell>
        </row>
        <row r="7">
          <cell r="B7" t="str">
            <v>3167/1616</v>
          </cell>
          <cell r="C7" t="str">
            <v>PMV1616QC</v>
          </cell>
          <cell r="D7" t="str">
            <v>MINI VALVE 16X16 QUICK COUPLING</v>
          </cell>
          <cell r="E7" t="str">
            <v>NOS</v>
          </cell>
          <cell r="F7">
            <v>297</v>
          </cell>
        </row>
        <row r="8">
          <cell r="B8" t="str">
            <v>3156/0101</v>
          </cell>
          <cell r="C8" t="str">
            <v>PMV1/2X1/2</v>
          </cell>
          <cell r="D8" t="str">
            <v>MINI VALVE 1/2" X 1/2" MALE</v>
          </cell>
          <cell r="E8" t="str">
            <v>NOS</v>
          </cell>
          <cell r="F8">
            <v>1729</v>
          </cell>
        </row>
        <row r="9">
          <cell r="B9" t="str">
            <v>3161/0116</v>
          </cell>
          <cell r="C9" t="str">
            <v>PMV16X1/2M</v>
          </cell>
          <cell r="D9" t="str">
            <v>MINI VALVE 16 X 1/2" MALE</v>
          </cell>
          <cell r="E9" t="str">
            <v>NOS</v>
          </cell>
          <cell r="F9">
            <v>3798</v>
          </cell>
        </row>
        <row r="10">
          <cell r="B10" t="str">
            <v>3161/0216</v>
          </cell>
          <cell r="C10" t="str">
            <v>PMV16X3/4M</v>
          </cell>
          <cell r="D10" t="str">
            <v>MINI VALVE 16 X 3/4" MALE</v>
          </cell>
          <cell r="E10" t="str">
            <v>NOS</v>
          </cell>
          <cell r="F10">
            <v>236</v>
          </cell>
        </row>
        <row r="11">
          <cell r="B11" t="str">
            <v>3161/0220</v>
          </cell>
          <cell r="C11" t="str">
            <v>PMV20X3/4M</v>
          </cell>
          <cell r="D11" t="str">
            <v>MINI VALVE 20MM X 3/4" MALE</v>
          </cell>
          <cell r="E11" t="str">
            <v>NOS</v>
          </cell>
          <cell r="F11">
            <v>1200</v>
          </cell>
        </row>
        <row r="12">
          <cell r="B12" t="str">
            <v>3156/0202</v>
          </cell>
          <cell r="C12" t="str">
            <v>PMV3/4X3/4</v>
          </cell>
          <cell r="D12" t="str">
            <v>MINI VALVE 3/4' X 3/4" MALE</v>
          </cell>
          <cell r="E12" t="str">
            <v>NOS</v>
          </cell>
          <cell r="F12">
            <v>700</v>
          </cell>
        </row>
        <row r="13">
          <cell r="B13" t="str">
            <v>3161/0120</v>
          </cell>
          <cell r="C13" t="str">
            <v>PMV20X1/2</v>
          </cell>
          <cell r="D13" t="str">
            <v>MINI VALVE 20 MM X 1/2" MALE</v>
          </cell>
          <cell r="E13" t="str">
            <v>NOS</v>
          </cell>
          <cell r="F13">
            <v>2300</v>
          </cell>
        </row>
        <row r="14">
          <cell r="B14" t="str">
            <v>3161/0112</v>
          </cell>
          <cell r="C14" t="str">
            <v>PMV12X1/2M</v>
          </cell>
          <cell r="D14" t="str">
            <v>MINI VALVE 12 MM X 1/2" MALE</v>
          </cell>
          <cell r="E14" t="str">
            <v>NOS</v>
          </cell>
          <cell r="F14">
            <v>200</v>
          </cell>
        </row>
        <row r="15">
          <cell r="B15" t="str">
            <v>3182/0201</v>
          </cell>
          <cell r="C15" t="str">
            <v>PPTE2012M</v>
          </cell>
          <cell r="D15" t="str">
            <v>POLY THREADED ELBOW 20X1/2" MALE</v>
          </cell>
          <cell r="E15" t="str">
            <v>NOS</v>
          </cell>
          <cell r="F15">
            <v>896</v>
          </cell>
        </row>
        <row r="16">
          <cell r="B16" t="str">
            <v>3182/0202</v>
          </cell>
          <cell r="C16" t="str">
            <v>PPTE2034M</v>
          </cell>
          <cell r="D16" t="str">
            <v>POLY THREADED ELBOW 20X3/4" MALE</v>
          </cell>
          <cell r="E16" t="str">
            <v>NOS</v>
          </cell>
          <cell r="F16">
            <v>900</v>
          </cell>
        </row>
        <row r="17">
          <cell r="B17" t="str">
            <v>3180/0162</v>
          </cell>
          <cell r="C17" t="str">
            <v>PPTT1634M</v>
          </cell>
          <cell r="D17" t="str">
            <v>POLY THRED TEE 16X3/4" MALE X 16MM</v>
          </cell>
          <cell r="E17" t="str">
            <v>NOS</v>
          </cell>
          <cell r="F17">
            <v>1200</v>
          </cell>
        </row>
        <row r="18">
          <cell r="B18" t="str">
            <v>3180/0161</v>
          </cell>
          <cell r="C18" t="str">
            <v>PPTT1612M</v>
          </cell>
          <cell r="D18" t="str">
            <v>POLY THRED TEE 16X1/2" MALE X 16MM</v>
          </cell>
          <cell r="E18" t="str">
            <v>NOS</v>
          </cell>
          <cell r="F18">
            <v>1196</v>
          </cell>
        </row>
        <row r="19">
          <cell r="B19" t="str">
            <v>3181/0162</v>
          </cell>
          <cell r="C19" t="str">
            <v>PPTT1612F</v>
          </cell>
          <cell r="D19" t="str">
            <v>POLY THR. TEE 16X1/2" FEMALE X 16MM</v>
          </cell>
          <cell r="E19" t="str">
            <v>NOS</v>
          </cell>
          <cell r="F19">
            <v>900</v>
          </cell>
        </row>
        <row r="20">
          <cell r="B20" t="str">
            <v>3181/0202</v>
          </cell>
          <cell r="C20" t="str">
            <v>PPTT2034F</v>
          </cell>
          <cell r="D20" t="str">
            <v>POLY THR. TEE 20X3/4" FEMALE X 20MM</v>
          </cell>
          <cell r="E20" t="str">
            <v>NOS</v>
          </cell>
          <cell r="F20">
            <v>200</v>
          </cell>
        </row>
        <row r="21">
          <cell r="B21" t="str">
            <v>3180/0202</v>
          </cell>
          <cell r="C21" t="str">
            <v>PPTT2034M</v>
          </cell>
          <cell r="D21" t="str">
            <v>POLY THRED.TEE 20X3/4" MALE X 20MM</v>
          </cell>
          <cell r="E21" t="str">
            <v>NOS</v>
          </cell>
          <cell r="F21">
            <v>900</v>
          </cell>
        </row>
        <row r="22">
          <cell r="B22" t="str">
            <v>3321/1600</v>
          </cell>
          <cell r="C22" t="str">
            <v>PPTA1438M</v>
          </cell>
          <cell r="D22" t="str">
            <v>POLY THRED ADAPTER 16X 3/8" MALE</v>
          </cell>
          <cell r="E22" t="str">
            <v>NOS</v>
          </cell>
          <cell r="F22">
            <v>1900</v>
          </cell>
        </row>
        <row r="23">
          <cell r="B23" t="str">
            <v>3102/2020</v>
          </cell>
          <cell r="C23" t="str">
            <v>PBPE20</v>
          </cell>
          <cell r="D23" t="str">
            <v>BARBED POLY ELBOW 20 MM</v>
          </cell>
          <cell r="E23" t="str">
            <v>NOS</v>
          </cell>
          <cell r="F23">
            <v>3000</v>
          </cell>
        </row>
        <row r="24">
          <cell r="B24" t="str">
            <v>3103/2020</v>
          </cell>
          <cell r="C24" t="str">
            <v>PBT20</v>
          </cell>
          <cell r="D24" t="str">
            <v>BARBERD POLY TEE 20 MM</v>
          </cell>
          <cell r="E24" t="str">
            <v>NOS</v>
          </cell>
          <cell r="F24">
            <v>1500</v>
          </cell>
        </row>
        <row r="25">
          <cell r="B25" t="str">
            <v>3013/0160</v>
          </cell>
          <cell r="C25" t="str">
            <v>PSMB160</v>
          </cell>
          <cell r="D25" t="str">
            <v xml:space="preserve"> STABLE SPECIAL SPRAYER160L/H</v>
          </cell>
          <cell r="E25" t="str">
            <v>NOS</v>
          </cell>
          <cell r="F25">
            <v>100</v>
          </cell>
        </row>
        <row r="26">
          <cell r="B26" t="str">
            <v>3010/0160</v>
          </cell>
          <cell r="C26" t="str">
            <v>PSMB160</v>
          </cell>
          <cell r="D26" t="str">
            <v xml:space="preserve"> MUSHROM SPECIAL SPRAYR160LH</v>
          </cell>
          <cell r="E26" t="str">
            <v>NOS</v>
          </cell>
          <cell r="F26">
            <v>200</v>
          </cell>
        </row>
        <row r="27">
          <cell r="B27" t="str">
            <v>3010/0200</v>
          </cell>
          <cell r="C27" t="str">
            <v>PSMY200</v>
          </cell>
          <cell r="D27" t="str">
            <v xml:space="preserve"> MUSHROM SPECIAL SPRAYR200LH</v>
          </cell>
          <cell r="E27" t="str">
            <v>NOS</v>
          </cell>
          <cell r="F27">
            <v>100</v>
          </cell>
        </row>
        <row r="28">
          <cell r="B28" t="str">
            <v>3014/0040</v>
          </cell>
          <cell r="C28" t="str">
            <v>PMA040</v>
          </cell>
          <cell r="D28" t="str">
            <v xml:space="preserve"> MIST AUTOMISER 40L/H</v>
          </cell>
          <cell r="E28" t="str">
            <v>NOS</v>
          </cell>
          <cell r="F28">
            <v>3883</v>
          </cell>
        </row>
        <row r="29">
          <cell r="B29" t="str">
            <v>3068/0006</v>
          </cell>
          <cell r="C29" t="str">
            <v>PSP6</v>
          </cell>
          <cell r="D29" t="str">
            <v>STRIGHT PUNCH  6 MM</v>
          </cell>
          <cell r="E29" t="str">
            <v>NOS</v>
          </cell>
          <cell r="F29">
            <v>1350</v>
          </cell>
        </row>
        <row r="30">
          <cell r="B30" t="str">
            <v>3068/0008</v>
          </cell>
          <cell r="C30" t="str">
            <v>PSP8</v>
          </cell>
          <cell r="D30" t="str">
            <v>STRIGHT PUNCH  8 MM</v>
          </cell>
          <cell r="E30" t="str">
            <v>NOS</v>
          </cell>
          <cell r="F30">
            <v>468</v>
          </cell>
        </row>
        <row r="31">
          <cell r="B31" t="str">
            <v>3068/0003</v>
          </cell>
          <cell r="C31" t="str">
            <v>PSP3</v>
          </cell>
          <cell r="D31" t="str">
            <v>STRIGHT PUNCH  3 MM</v>
          </cell>
          <cell r="E31" t="str">
            <v>NOS</v>
          </cell>
          <cell r="F31">
            <v>100</v>
          </cell>
        </row>
        <row r="32">
          <cell r="B32" t="str">
            <v>3119/0182</v>
          </cell>
          <cell r="C32" t="str">
            <v>PGC344</v>
          </cell>
          <cell r="D32" t="str">
            <v>GREEN HOUSE CLIPS 3/4" X 4cm</v>
          </cell>
          <cell r="E32" t="str">
            <v>NOS</v>
          </cell>
          <cell r="F32">
            <v>1400</v>
          </cell>
        </row>
        <row r="33">
          <cell r="B33" t="str">
            <v>3383/0123</v>
          </cell>
          <cell r="C33" t="str">
            <v>PIDF6120</v>
          </cell>
          <cell r="D33" t="str">
            <v>INLINE DISC FILTER 6M3/HR 120msh 1"</v>
          </cell>
          <cell r="E33" t="str">
            <v>NOS</v>
          </cell>
          <cell r="F33">
            <v>11</v>
          </cell>
        </row>
        <row r="34">
          <cell r="B34" t="str">
            <v>3383/0153</v>
          </cell>
          <cell r="C34" t="str">
            <v>PIDF6150</v>
          </cell>
          <cell r="D34" t="str">
            <v>INLINE DISC FILTER 6M3/HR 150msh 1"</v>
          </cell>
          <cell r="E34" t="str">
            <v>NOS</v>
          </cell>
          <cell r="F34">
            <v>54</v>
          </cell>
        </row>
        <row r="35">
          <cell r="B35" t="str">
            <v>3482/2242</v>
          </cell>
          <cell r="C35" t="str">
            <v>PDFCR120</v>
          </cell>
          <cell r="D35" t="str">
            <v>DISC FILTER CARTRIDGE RED 120 MES</v>
          </cell>
          <cell r="E35" t="str">
            <v>NOS</v>
          </cell>
          <cell r="F35">
            <v>198</v>
          </cell>
        </row>
        <row r="36">
          <cell r="B36" t="str">
            <v>3510/0001</v>
          </cell>
          <cell r="C36" t="str">
            <v>PLS12F</v>
          </cell>
          <cell r="D36" t="str">
            <v>STARTAR LAYFLAT FEMALE 1/2"</v>
          </cell>
          <cell r="E36" t="str">
            <v>NOS</v>
          </cell>
          <cell r="F36">
            <v>2900</v>
          </cell>
        </row>
        <row r="37">
          <cell r="B37" t="str">
            <v>3510/0002</v>
          </cell>
          <cell r="C37" t="str">
            <v>PLS34F</v>
          </cell>
          <cell r="D37" t="str">
            <v>STARTAR LAYFLAT FEMALE 2/4"</v>
          </cell>
          <cell r="E37" t="str">
            <v>NOS</v>
          </cell>
          <cell r="F37">
            <v>1200</v>
          </cell>
        </row>
        <row r="38">
          <cell r="B38" t="str">
            <v>3417/1570</v>
          </cell>
          <cell r="C38" t="str">
            <v>PPSF12680</v>
          </cell>
          <cell r="D38" t="str">
            <v>PLASTIC SPRINK.F/C 1/2" DIA.16.-18 MTR</v>
          </cell>
          <cell r="E38" t="str">
            <v>NOS</v>
          </cell>
          <cell r="F38">
            <v>596</v>
          </cell>
        </row>
        <row r="39">
          <cell r="B39" t="str">
            <v>3412/0740</v>
          </cell>
          <cell r="C39" t="str">
            <v>PPSA12900</v>
          </cell>
          <cell r="D39" t="str">
            <v>PLASTIC SPRINK.ADJ 1/2" DIA.18.-20 MTR</v>
          </cell>
          <cell r="E39" t="str">
            <v>NOS</v>
          </cell>
          <cell r="F39">
            <v>216</v>
          </cell>
        </row>
        <row r="40">
          <cell r="B40" t="str">
            <v>3417/0330</v>
          </cell>
          <cell r="C40" t="str">
            <v>PPSF121260</v>
          </cell>
          <cell r="D40" t="str">
            <v>PLASTIC SPRINK.F/C 1/2" DIA.18.-20 MTR</v>
          </cell>
          <cell r="E40" t="str">
            <v>NOS</v>
          </cell>
          <cell r="F40">
            <v>550</v>
          </cell>
        </row>
        <row r="41">
          <cell r="B41" t="str">
            <v>3412/0330</v>
          </cell>
          <cell r="C41" t="str">
            <v>PPSF12430</v>
          </cell>
          <cell r="D41" t="str">
            <v>PLASTIC SPRINK.ADJ 1/2" DIA.16.-18 MTR</v>
          </cell>
          <cell r="E41" t="str">
            <v>NOS</v>
          </cell>
          <cell r="F41">
            <v>125</v>
          </cell>
        </row>
        <row r="42">
          <cell r="B42" t="str">
            <v>3157/1818</v>
          </cell>
          <cell r="D42" t="str">
            <v>MINI VALVE INDENTED  OD18 x 18</v>
          </cell>
          <cell r="E42" t="str">
            <v>NOS</v>
          </cell>
          <cell r="F42">
            <v>1900</v>
          </cell>
          <cell r="G42">
            <v>35.369999999999997</v>
          </cell>
        </row>
        <row r="43">
          <cell r="B43" t="str">
            <v>3157/2525</v>
          </cell>
          <cell r="D43" t="str">
            <v>MINI VALVE INDENTED    25 x 25</v>
          </cell>
          <cell r="E43" t="str">
            <v>NOS</v>
          </cell>
          <cell r="F43">
            <v>249</v>
          </cell>
          <cell r="G43">
            <v>38.090000000000003</v>
          </cell>
        </row>
        <row r="44">
          <cell r="B44" t="str">
            <v>3172/0016</v>
          </cell>
          <cell r="D44" t="str">
            <v>MINI VALVE GROMAT SEFTY OD16</v>
          </cell>
          <cell r="E44" t="str">
            <v>NOS</v>
          </cell>
          <cell r="F44">
            <v>900</v>
          </cell>
          <cell r="G44">
            <v>46.25</v>
          </cell>
        </row>
        <row r="45">
          <cell r="B45" t="str">
            <v>3172/0020</v>
          </cell>
          <cell r="D45" t="str">
            <v>MINI VALVE GROMAT SEFTY OD20</v>
          </cell>
          <cell r="E45" t="str">
            <v>NOS</v>
          </cell>
          <cell r="F45">
            <v>201</v>
          </cell>
          <cell r="G45">
            <v>46.25</v>
          </cell>
        </row>
        <row r="46">
          <cell r="B46" t="str">
            <v>3161/0225</v>
          </cell>
          <cell r="D46" t="str">
            <v>MINI VAL.THRED.(IND.) 3/4"xOD25</v>
          </cell>
          <cell r="E46" t="str">
            <v>NOS</v>
          </cell>
          <cell r="F46">
            <v>500</v>
          </cell>
          <cell r="G46">
            <v>40.81</v>
          </cell>
        </row>
        <row r="47">
          <cell r="B47" t="str">
            <v>3168/1617</v>
          </cell>
          <cell r="D47" t="str">
            <v>MINI VALVE IND.TAPE  OD16xOD17</v>
          </cell>
          <cell r="E47" t="str">
            <v>NOS</v>
          </cell>
          <cell r="F47">
            <v>4350</v>
          </cell>
          <cell r="G47">
            <v>42.81</v>
          </cell>
        </row>
        <row r="48">
          <cell r="B48" t="str">
            <v>3179/0017</v>
          </cell>
          <cell r="D48" t="str">
            <v>MINI VALVE NIPPLE TAPE 3/8"17"</v>
          </cell>
          <cell r="E48" t="str">
            <v>NOS</v>
          </cell>
          <cell r="F48">
            <v>3994</v>
          </cell>
          <cell r="G48">
            <v>43.53</v>
          </cell>
        </row>
        <row r="49">
          <cell r="B49" t="str">
            <v>3165/0017</v>
          </cell>
          <cell r="D49" t="str">
            <v>PALL MINI VAL.OFF TAKE TAPE OD17</v>
          </cell>
          <cell r="E49" t="str">
            <v>NOS</v>
          </cell>
          <cell r="F49">
            <v>4455</v>
          </cell>
          <cell r="G49">
            <v>46.25</v>
          </cell>
        </row>
        <row r="50">
          <cell r="B50" t="str">
            <v>3171/0017</v>
          </cell>
          <cell r="D50" t="str">
            <v>PALL MINI VALVE INDENTED OD17</v>
          </cell>
          <cell r="E50" t="str">
            <v>NOS</v>
          </cell>
          <cell r="F50">
            <v>5229</v>
          </cell>
          <cell r="G50">
            <v>51.69</v>
          </cell>
        </row>
        <row r="51">
          <cell r="B51" t="str">
            <v>3168/2017</v>
          </cell>
          <cell r="D51" t="str">
            <v>PALL MINI VAL.IND.TAPE 20 X 17</v>
          </cell>
          <cell r="E51" t="str">
            <v>NOS</v>
          </cell>
          <cell r="F51">
            <v>550</v>
          </cell>
          <cell r="G51">
            <v>40.81</v>
          </cell>
        </row>
        <row r="52">
          <cell r="B52" t="str">
            <v>3179/0020</v>
          </cell>
          <cell r="D52" t="str">
            <v>MINI VAL.NIPLE DRIPER PIPE3/8x20</v>
          </cell>
          <cell r="E52" t="str">
            <v>NOS</v>
          </cell>
          <cell r="F52">
            <v>251</v>
          </cell>
          <cell r="G52">
            <v>43.53</v>
          </cell>
        </row>
        <row r="53">
          <cell r="B53" t="str">
            <v>7054/0202</v>
          </cell>
          <cell r="D53" t="str">
            <v>PALL BALL VAL.F.THRED 3/4"x3/4"</v>
          </cell>
          <cell r="E53" t="str">
            <v>NOS</v>
          </cell>
          <cell r="F53">
            <v>652</v>
          </cell>
          <cell r="G53">
            <v>380.87</v>
          </cell>
        </row>
        <row r="54">
          <cell r="B54" t="str">
            <v>3103/1616</v>
          </cell>
          <cell r="D54" t="str">
            <v>PALL IND.TEE COUPLING 16x16x16</v>
          </cell>
          <cell r="E54" t="str">
            <v>NOS</v>
          </cell>
          <cell r="F54">
            <v>3400</v>
          </cell>
          <cell r="G54">
            <v>7.62</v>
          </cell>
        </row>
        <row r="55">
          <cell r="B55" t="str">
            <v>3181/0251</v>
          </cell>
          <cell r="D55" t="str">
            <v>TEE NIPPLE IND.FEMALE 25x1/2"x25</v>
          </cell>
          <cell r="E55" t="str">
            <v>NOS</v>
          </cell>
          <cell r="F55">
            <v>500</v>
          </cell>
          <cell r="G55">
            <v>24.48</v>
          </cell>
        </row>
        <row r="56">
          <cell r="B56" t="str">
            <v>3321/1602</v>
          </cell>
          <cell r="D56" t="str">
            <v>PALL MALE ADAPTOR OD16x3/4"</v>
          </cell>
          <cell r="E56" t="str">
            <v>NOS</v>
          </cell>
          <cell r="F56">
            <v>8896</v>
          </cell>
          <cell r="G56">
            <v>4.9000000000000004</v>
          </cell>
        </row>
        <row r="57">
          <cell r="B57" t="str">
            <v>3106/0020</v>
          </cell>
          <cell r="D57" t="str">
            <v>INDENTED TERMINAL OD20</v>
          </cell>
          <cell r="E57" t="str">
            <v>NOS</v>
          </cell>
          <cell r="F57">
            <v>7290</v>
          </cell>
          <cell r="G57">
            <v>2.72</v>
          </cell>
        </row>
        <row r="58">
          <cell r="B58" t="str">
            <v>3180/0251</v>
          </cell>
          <cell r="D58" t="str">
            <v>TEE IND.MALE NIPPLE OD25OD1/2x25</v>
          </cell>
          <cell r="E58" t="str">
            <v>NOS</v>
          </cell>
          <cell r="F58">
            <v>595</v>
          </cell>
          <cell r="G58">
            <v>11.43</v>
          </cell>
        </row>
        <row r="59">
          <cell r="B59" t="str">
            <v>3181/0252</v>
          </cell>
          <cell r="D59" t="str">
            <v>TEE IND.FEMALE NIPL.OD25x3/4"x25</v>
          </cell>
          <cell r="E59" t="str">
            <v>NOS</v>
          </cell>
          <cell r="F59">
            <v>900</v>
          </cell>
          <cell r="G59">
            <v>11.43</v>
          </cell>
        </row>
        <row r="60">
          <cell r="B60" t="str">
            <v>3104/1612</v>
          </cell>
          <cell r="D60" t="str">
            <v>REDU.IND.TEE COUP.OD16xOD12xOD16</v>
          </cell>
          <cell r="E60" t="str">
            <v>NOS</v>
          </cell>
          <cell r="F60">
            <v>2400</v>
          </cell>
          <cell r="G60">
            <v>9.25</v>
          </cell>
        </row>
        <row r="61">
          <cell r="B61" t="str">
            <v>3104/2516</v>
          </cell>
          <cell r="D61" t="str">
            <v>REDU.IND.TEE COUP.OD25xOD16xOD25</v>
          </cell>
          <cell r="E61" t="str">
            <v>NOS</v>
          </cell>
          <cell r="F61">
            <v>600</v>
          </cell>
          <cell r="G61">
            <v>10.34</v>
          </cell>
        </row>
        <row r="62">
          <cell r="B62" t="str">
            <v>3104/2520</v>
          </cell>
          <cell r="D62" t="str">
            <v>REDU.IND.TEE COUP.OD25xOD20xOD25</v>
          </cell>
          <cell r="E62" t="str">
            <v>NOS</v>
          </cell>
          <cell r="F62">
            <v>600</v>
          </cell>
          <cell r="G62">
            <v>10.34</v>
          </cell>
        </row>
        <row r="63">
          <cell r="B63" t="str">
            <v>3102/1616</v>
          </cell>
          <cell r="D63" t="str">
            <v>PALL IND.ELBOW COUP. OD16xOD16</v>
          </cell>
          <cell r="E63" t="str">
            <v>NOS</v>
          </cell>
          <cell r="F63">
            <v>4100</v>
          </cell>
          <cell r="G63">
            <v>6.53</v>
          </cell>
        </row>
        <row r="64">
          <cell r="B64" t="str">
            <v>3102/1212</v>
          </cell>
          <cell r="D64" t="str">
            <v>PALL IND.ELBOW COUP. OD12xOD12</v>
          </cell>
          <cell r="E64" t="str">
            <v>NOS</v>
          </cell>
          <cell r="F64">
            <v>5800</v>
          </cell>
          <cell r="G64">
            <v>8.7100000000000009</v>
          </cell>
        </row>
        <row r="65">
          <cell r="B65" t="str">
            <v>3103/2525</v>
          </cell>
          <cell r="D65" t="str">
            <v>PALL IND.TEE COUP.OD25xOD25xOD25</v>
          </cell>
          <cell r="E65" t="str">
            <v>NOS</v>
          </cell>
          <cell r="F65">
            <v>1000</v>
          </cell>
          <cell r="G65">
            <v>10.34</v>
          </cell>
        </row>
        <row r="66">
          <cell r="B66" t="str">
            <v>3321/2502</v>
          </cell>
          <cell r="D66" t="str">
            <v>PALL MALE ADAPTOR  OD25x3/4"x25</v>
          </cell>
          <cell r="E66" t="str">
            <v>NOS</v>
          </cell>
          <cell r="F66">
            <v>1603</v>
          </cell>
          <cell r="G66">
            <v>8.16</v>
          </cell>
        </row>
        <row r="67">
          <cell r="B67" t="str">
            <v>3100/2525</v>
          </cell>
          <cell r="D67" t="str">
            <v>PALL IND.STARTING COUP.OD25xOD25</v>
          </cell>
          <cell r="E67" t="str">
            <v>NOS</v>
          </cell>
          <cell r="F67">
            <v>1585</v>
          </cell>
          <cell r="G67">
            <v>7.07</v>
          </cell>
        </row>
        <row r="68">
          <cell r="B68" t="str">
            <v>3100/3232</v>
          </cell>
          <cell r="D68" t="str">
            <v>PALL IND.STARTING COUP.OD32xOD32</v>
          </cell>
          <cell r="E68" t="str">
            <v>NOS</v>
          </cell>
          <cell r="F68">
            <v>600</v>
          </cell>
          <cell r="G68">
            <v>12.51</v>
          </cell>
        </row>
        <row r="69">
          <cell r="B69" t="str">
            <v>3106/0016</v>
          </cell>
          <cell r="D69" t="str">
            <v>INDENTED TERMINAL OD20</v>
          </cell>
          <cell r="E69" t="str">
            <v>NOS</v>
          </cell>
          <cell r="F69">
            <v>6000</v>
          </cell>
          <cell r="G69">
            <v>2.72</v>
          </cell>
        </row>
        <row r="70">
          <cell r="B70" t="str">
            <v>3105/0018</v>
          </cell>
          <cell r="D70" t="str">
            <v>GROMET INDENTED   OD18</v>
          </cell>
          <cell r="E70" t="str">
            <v>NOS</v>
          </cell>
          <cell r="F70">
            <v>6890</v>
          </cell>
          <cell r="G70">
            <v>10.88</v>
          </cell>
        </row>
        <row r="71">
          <cell r="B71" t="str">
            <v>3100/1616</v>
          </cell>
          <cell r="D71" t="str">
            <v>INDENTED COUPLING  OD16</v>
          </cell>
          <cell r="E71" t="str">
            <v>NOS</v>
          </cell>
          <cell r="F71">
            <v>3500</v>
          </cell>
          <cell r="G71">
            <v>2.1800000000000002</v>
          </cell>
        </row>
        <row r="72">
          <cell r="B72" t="str">
            <v>3105/0020</v>
          </cell>
          <cell r="D72" t="str">
            <v>GROMET INDENTED    OD20</v>
          </cell>
          <cell r="E72" t="str">
            <v>NOS</v>
          </cell>
          <cell r="F72">
            <v>1390</v>
          </cell>
          <cell r="G72">
            <v>10.88</v>
          </cell>
        </row>
        <row r="73">
          <cell r="B73" t="str">
            <v>3096/1616</v>
          </cell>
          <cell r="D73" t="str">
            <v>PALL IND.SEFTY COUP. OD16 OD16</v>
          </cell>
          <cell r="E73" t="str">
            <v>NOS</v>
          </cell>
          <cell r="F73">
            <v>1400</v>
          </cell>
          <cell r="G73">
            <v>5.99</v>
          </cell>
        </row>
        <row r="74">
          <cell r="B74" t="str">
            <v>3096/1818</v>
          </cell>
          <cell r="D74" t="str">
            <v>PALL SAEFTAY COUPLING OD18XOD18</v>
          </cell>
          <cell r="E74" t="str">
            <v>NOS</v>
          </cell>
          <cell r="F74">
            <v>5692</v>
          </cell>
          <cell r="G74">
            <v>8.7100000000000009</v>
          </cell>
        </row>
        <row r="75">
          <cell r="B75" t="str">
            <v>3103/1212</v>
          </cell>
          <cell r="D75" t="str">
            <v>PALL IND.TEE COUP.OD12 OD12 OD12</v>
          </cell>
          <cell r="E75" t="str">
            <v>NOS</v>
          </cell>
          <cell r="F75">
            <v>3900</v>
          </cell>
          <cell r="G75">
            <v>8.16</v>
          </cell>
        </row>
        <row r="76">
          <cell r="B76" t="str">
            <v>3005/0120</v>
          </cell>
          <cell r="D76" t="str">
            <v>DEALTA SPRAYER     120L/H</v>
          </cell>
          <cell r="E76" t="str">
            <v>NOS</v>
          </cell>
          <cell r="F76">
            <v>1700</v>
          </cell>
          <cell r="G76">
            <v>19.04</v>
          </cell>
        </row>
        <row r="77">
          <cell r="B77" t="str">
            <v>3110/0025</v>
          </cell>
          <cell r="D77" t="str">
            <v>SUPPORTING HOOK OD25</v>
          </cell>
          <cell r="E77" t="str">
            <v>NOS</v>
          </cell>
          <cell r="F77">
            <v>900</v>
          </cell>
          <cell r="G77">
            <v>3.81</v>
          </cell>
        </row>
        <row r="78">
          <cell r="B78" t="str">
            <v>3385/0123</v>
          </cell>
          <cell r="D78" t="str">
            <v>INLINE FILT.SCR.SP.WITH 120msh1"</v>
          </cell>
          <cell r="E78" t="str">
            <v>NOS</v>
          </cell>
          <cell r="F78">
            <v>225</v>
          </cell>
          <cell r="G78">
            <v>326.45999999999998</v>
          </cell>
        </row>
        <row r="79">
          <cell r="B79" t="str">
            <v>3372/0122</v>
          </cell>
          <cell r="D79" t="str">
            <v>PALL INLINE FILT.SMALL120msh3/4"</v>
          </cell>
          <cell r="E79" t="str">
            <v>NOS</v>
          </cell>
          <cell r="F79">
            <v>420</v>
          </cell>
          <cell r="G79">
            <v>163.22999999999999</v>
          </cell>
        </row>
        <row r="80">
          <cell r="B80" t="str">
            <v>3481/1120</v>
          </cell>
          <cell r="D80" t="str">
            <v>SCREEN FILTER large 120 mesh</v>
          </cell>
          <cell r="E80" t="str">
            <v>NOS</v>
          </cell>
          <cell r="F80">
            <v>96</v>
          </cell>
          <cell r="G80">
            <v>119.7</v>
          </cell>
        </row>
        <row r="81">
          <cell r="B81" t="str">
            <v>3481/2120</v>
          </cell>
          <cell r="D81" t="str">
            <v>SCREEN FILTER 120 mesh special</v>
          </cell>
          <cell r="E81" t="str">
            <v>NOS</v>
          </cell>
          <cell r="F81">
            <v>97</v>
          </cell>
          <cell r="G81">
            <v>136.02000000000001</v>
          </cell>
        </row>
        <row r="82">
          <cell r="B82" t="str">
            <v>3481/1150</v>
          </cell>
          <cell r="D82" t="str">
            <v>SCREEN FILTER 150 mesh large</v>
          </cell>
          <cell r="E82" t="str">
            <v>NOS</v>
          </cell>
          <cell r="F82">
            <v>77</v>
          </cell>
          <cell r="G82">
            <v>119.7</v>
          </cell>
        </row>
        <row r="83">
          <cell r="B83" t="str">
            <v>3481/1080</v>
          </cell>
          <cell r="D83" t="str">
            <v>SCREEN FILTER  80 mesh</v>
          </cell>
          <cell r="E83" t="str">
            <v>NOS</v>
          </cell>
          <cell r="F83">
            <v>194</v>
          </cell>
          <cell r="G83">
            <v>119.7</v>
          </cell>
        </row>
        <row r="84">
          <cell r="B84" t="str">
            <v>3481/1060</v>
          </cell>
          <cell r="D84" t="str">
            <v>SCREEN FILTER  60 mesh</v>
          </cell>
          <cell r="E84" t="str">
            <v>NOS</v>
          </cell>
          <cell r="F84">
            <v>194</v>
          </cell>
          <cell r="G84">
            <v>119.7</v>
          </cell>
        </row>
        <row r="85">
          <cell r="B85" t="str">
            <v>3121/0012</v>
          </cell>
          <cell r="D85" t="str">
            <v>DOUBLE RING  OD12-OD12</v>
          </cell>
          <cell r="E85" t="str">
            <v>NOS</v>
          </cell>
          <cell r="F85">
            <v>7000</v>
          </cell>
          <cell r="G85">
            <v>2.1800000000000002</v>
          </cell>
        </row>
        <row r="86">
          <cell r="B86" t="str">
            <v>3121/0016</v>
          </cell>
          <cell r="D86" t="str">
            <v>DOUBLE RING  OD16</v>
          </cell>
          <cell r="E86" t="str">
            <v>NOS</v>
          </cell>
          <cell r="F86">
            <v>2500</v>
          </cell>
          <cell r="G86">
            <v>2.1800000000000002</v>
          </cell>
        </row>
        <row r="87">
          <cell r="B87" t="str">
            <v>3148/0117</v>
          </cell>
          <cell r="D87" t="str">
            <v>NIPPLE TAPE  1/2"xOD17</v>
          </cell>
          <cell r="E87" t="str">
            <v>NOS</v>
          </cell>
          <cell r="F87">
            <v>800</v>
          </cell>
          <cell r="G87">
            <v>10.88</v>
          </cell>
        </row>
        <row r="88">
          <cell r="B88" t="str">
            <v>3148/0222</v>
          </cell>
          <cell r="D88" t="str">
            <v>NIPPLE TAPE  3/4"xOD22</v>
          </cell>
          <cell r="E88" t="str">
            <v>NOS</v>
          </cell>
          <cell r="F88">
            <v>100</v>
          </cell>
          <cell r="G88">
            <v>16.32</v>
          </cell>
        </row>
        <row r="89">
          <cell r="B89" t="str">
            <v>3148/0017</v>
          </cell>
          <cell r="D89" t="str">
            <v>NIPPLE TAPE  3/8x17</v>
          </cell>
          <cell r="E89" t="str">
            <v>NOS</v>
          </cell>
          <cell r="F89">
            <v>2600</v>
          </cell>
          <cell r="G89">
            <v>10.88</v>
          </cell>
        </row>
        <row r="90">
          <cell r="B90" t="str">
            <v>3137/1822</v>
          </cell>
          <cell r="D90" t="str">
            <v>TAPE STARTER INDENTED OD18x22</v>
          </cell>
          <cell r="E90" t="str">
            <v>NOS</v>
          </cell>
          <cell r="F90">
            <v>41995</v>
          </cell>
          <cell r="G90">
            <v>16.32</v>
          </cell>
        </row>
        <row r="91">
          <cell r="B91" t="str">
            <v>3137/1022</v>
          </cell>
          <cell r="D91" t="str">
            <v>TAPE STARTER INDENTED OD10x22</v>
          </cell>
          <cell r="E91" t="str">
            <v>NOS</v>
          </cell>
          <cell r="F91">
            <v>9594</v>
          </cell>
          <cell r="G91">
            <v>16.32</v>
          </cell>
        </row>
        <row r="92">
          <cell r="B92" t="str">
            <v>3137/1017</v>
          </cell>
          <cell r="D92" t="str">
            <v>TAPE STARTER INDENTED OD10x17</v>
          </cell>
          <cell r="E92" t="str">
            <v>NOS</v>
          </cell>
          <cell r="F92">
            <v>17600</v>
          </cell>
          <cell r="G92">
            <v>9.25</v>
          </cell>
        </row>
        <row r="93">
          <cell r="B93" t="str">
            <v>3149/0017</v>
          </cell>
          <cell r="D93" t="str">
            <v>PALL TERMINAL FOR TAPE OD17</v>
          </cell>
          <cell r="E93" t="str">
            <v>NOS</v>
          </cell>
          <cell r="F93">
            <v>4400</v>
          </cell>
          <cell r="G93">
            <v>9.7899999999999991</v>
          </cell>
        </row>
        <row r="94">
          <cell r="B94" t="str">
            <v>3140/0017</v>
          </cell>
          <cell r="D94" t="str">
            <v>GROMMET OFF TAKE TAPE OD17</v>
          </cell>
          <cell r="E94" t="str">
            <v>NOS</v>
          </cell>
          <cell r="F94">
            <v>5600</v>
          </cell>
          <cell r="G94">
            <v>15.78</v>
          </cell>
        </row>
        <row r="95">
          <cell r="B95" t="str">
            <v>3137/0717</v>
          </cell>
          <cell r="D95" t="str">
            <v>TAPE STARTER INDENTED OD7xOD17</v>
          </cell>
          <cell r="E95" t="str">
            <v>NOS</v>
          </cell>
          <cell r="F95">
            <v>66600</v>
          </cell>
          <cell r="G95">
            <v>9.25</v>
          </cell>
        </row>
        <row r="96">
          <cell r="B96" t="str">
            <v>3139/0017</v>
          </cell>
          <cell r="D96" t="str">
            <v>OFF TAKE LAYFLAT OD17</v>
          </cell>
          <cell r="E96" t="str">
            <v>NOS</v>
          </cell>
          <cell r="F96">
            <v>33100</v>
          </cell>
          <cell r="G96">
            <v>13.6</v>
          </cell>
        </row>
        <row r="97">
          <cell r="B97" t="str">
            <v>3121/0020</v>
          </cell>
          <cell r="D97" t="str">
            <v>PALL DOUBLE RINGS OD20</v>
          </cell>
          <cell r="E97" t="str">
            <v>NOS</v>
          </cell>
          <cell r="F97">
            <v>4400</v>
          </cell>
          <cell r="G97">
            <v>2.72</v>
          </cell>
        </row>
        <row r="98">
          <cell r="B98" t="str">
            <v>3121/0025</v>
          </cell>
          <cell r="D98" t="str">
            <v>PALL DOUBLE RINGS OD25</v>
          </cell>
          <cell r="E98" t="str">
            <v>NOS</v>
          </cell>
          <cell r="F98">
            <v>3600</v>
          </cell>
          <cell r="G98">
            <v>4.9000000000000004</v>
          </cell>
        </row>
        <row r="99">
          <cell r="B99" t="str">
            <v>3096/2020</v>
          </cell>
          <cell r="D99" t="str">
            <v>PALL SAEFTAY COUPLING OD20-OD20</v>
          </cell>
          <cell r="E99" t="str">
            <v>NOS</v>
          </cell>
          <cell r="F99">
            <v>100</v>
          </cell>
          <cell r="G99">
            <v>6.53</v>
          </cell>
        </row>
        <row r="100">
          <cell r="B100" t="str">
            <v>4125/0001</v>
          </cell>
          <cell r="D100" t="str">
            <v>GROMET 4125-0001</v>
          </cell>
          <cell r="E100" t="str">
            <v>NOS</v>
          </cell>
          <cell r="F100">
            <v>4200</v>
          </cell>
          <cell r="G100">
            <v>4.25</v>
          </cell>
        </row>
        <row r="101">
          <cell r="B101" t="str">
            <v>3143/1717</v>
          </cell>
          <cell r="D101" t="str">
            <v>PALL COUP.FR DRIP.BEARROD17xOD17</v>
          </cell>
          <cell r="E101" t="str">
            <v>NOS</v>
          </cell>
          <cell r="F101">
            <v>1000</v>
          </cell>
          <cell r="G101">
            <v>2.25</v>
          </cell>
        </row>
        <row r="102">
          <cell r="B102" t="str">
            <v>3089/1202</v>
          </cell>
          <cell r="D102" t="str">
            <v>PALL IN-LINE DIPPER OD12x2 L/H</v>
          </cell>
          <cell r="E102" t="str">
            <v>NOS</v>
          </cell>
          <cell r="F102">
            <v>2100</v>
          </cell>
          <cell r="G102">
            <v>6.8</v>
          </cell>
        </row>
        <row r="103">
          <cell r="B103" t="str">
            <v>3089/1602</v>
          </cell>
          <cell r="D103" t="str">
            <v>PALL IN-LINE DIPPER OD16x2 L/H</v>
          </cell>
          <cell r="E103" t="str">
            <v>NOS</v>
          </cell>
          <cell r="F103">
            <v>1597</v>
          </cell>
          <cell r="G103">
            <v>6.8</v>
          </cell>
        </row>
        <row r="104">
          <cell r="B104" t="str">
            <v>3372/0123</v>
          </cell>
          <cell r="D104" t="str">
            <v>PALL INLINE FILTER SMALL120msh1"</v>
          </cell>
          <cell r="E104" t="str">
            <v>NOS</v>
          </cell>
          <cell r="F104">
            <v>226</v>
          </cell>
          <cell r="G104">
            <v>170</v>
          </cell>
        </row>
        <row r="105">
          <cell r="B105" t="str">
            <v>3382/0153</v>
          </cell>
          <cell r="D105" t="str">
            <v>INLINE FILTER 1" 150 MESH</v>
          </cell>
          <cell r="E105" t="str">
            <v>NOS</v>
          </cell>
          <cell r="F105">
            <v>230</v>
          </cell>
          <cell r="G105">
            <v>1088</v>
          </cell>
        </row>
        <row r="106">
          <cell r="B106" t="str">
            <v>3161/0016</v>
          </cell>
          <cell r="D106" t="str">
            <v>MINI VALVE 3/8" X 16MM</v>
          </cell>
          <cell r="E106" t="str">
            <v>NOS</v>
          </cell>
          <cell r="F106">
            <v>3798</v>
          </cell>
          <cell r="G106">
            <v>38.090000000000003</v>
          </cell>
        </row>
        <row r="107">
          <cell r="B107" t="str">
            <v>4069/0034</v>
          </cell>
          <cell r="D107" t="str">
            <v>PLIER PUNCH</v>
          </cell>
          <cell r="E107" t="str">
            <v>NOS</v>
          </cell>
          <cell r="F107">
            <v>253</v>
          </cell>
          <cell r="G107">
            <v>60</v>
          </cell>
        </row>
        <row r="108">
          <cell r="B108" t="str">
            <v>3156/0201</v>
          </cell>
          <cell r="D108" t="str">
            <v>MINI VALVE 1/2" X 3/4"</v>
          </cell>
          <cell r="E108" t="str">
            <v>NOS</v>
          </cell>
          <cell r="F108">
            <v>648</v>
          </cell>
          <cell r="G108">
            <v>38.090000000000003</v>
          </cell>
        </row>
        <row r="109">
          <cell r="B109" t="str">
            <v>3321/2002</v>
          </cell>
          <cell r="D109" t="str">
            <v>ADAPTOR 20MM X 3/4" MALE</v>
          </cell>
          <cell r="E109" t="str">
            <v>NOS</v>
          </cell>
          <cell r="F109">
            <v>1199</v>
          </cell>
          <cell r="G109">
            <v>4.9000000000000004</v>
          </cell>
        </row>
        <row r="110">
          <cell r="B110" t="str">
            <v>3143/1818</v>
          </cell>
          <cell r="D110" t="str">
            <v>COUPLING TYPE JOINER 18 X 18 MM</v>
          </cell>
          <cell r="E110" t="str">
            <v>NOS</v>
          </cell>
          <cell r="F110">
            <v>12500</v>
          </cell>
          <cell r="G110">
            <v>12.51</v>
          </cell>
        </row>
        <row r="111">
          <cell r="B111" t="str">
            <v>3182/0252</v>
          </cell>
          <cell r="D111" t="str">
            <v>ELBOW 20MM X 3/4" MALE</v>
          </cell>
          <cell r="E111" t="str">
            <v>NOS</v>
          </cell>
          <cell r="F111">
            <v>500</v>
          </cell>
          <cell r="G111">
            <v>10.88</v>
          </cell>
        </row>
        <row r="112">
          <cell r="B112" t="str">
            <v>3107/0018</v>
          </cell>
          <cell r="D112" t="str">
            <v>TAKE OFF 18 MM</v>
          </cell>
          <cell r="E112" t="str">
            <v>NOS</v>
          </cell>
          <cell r="F112">
            <v>6900</v>
          </cell>
          <cell r="G112">
            <v>2.72</v>
          </cell>
        </row>
        <row r="113">
          <cell r="B113" t="str">
            <v>3181/0161</v>
          </cell>
          <cell r="D113" t="str">
            <v>TEE 16MM X 1/2" X 16 MM</v>
          </cell>
          <cell r="E113" t="str">
            <v>NOS</v>
          </cell>
          <cell r="F113">
            <v>1097</v>
          </cell>
          <cell r="G113">
            <v>21.76</v>
          </cell>
        </row>
        <row r="114">
          <cell r="B114" t="str">
            <v>3382/0123</v>
          </cell>
          <cell r="D114" t="str">
            <v>INLINE FILTER 120 MESH</v>
          </cell>
          <cell r="E114" t="str">
            <v>NOS</v>
          </cell>
          <cell r="F114">
            <v>305</v>
          </cell>
          <cell r="G114">
            <v>1088</v>
          </cell>
        </row>
        <row r="115">
          <cell r="B115" t="str">
            <v>3382/0122</v>
          </cell>
          <cell r="D115" t="str">
            <v>INLINE FILTER 3/4" 25MM 120MESH</v>
          </cell>
          <cell r="E115" t="str">
            <v>NOS</v>
          </cell>
          <cell r="F115">
            <v>102</v>
          </cell>
          <cell r="G115">
            <v>1088</v>
          </cell>
        </row>
        <row r="116">
          <cell r="B116" t="str">
            <v>3143/2222</v>
          </cell>
          <cell r="D116" t="str">
            <v>JOINER 22 MM</v>
          </cell>
          <cell r="E116" t="str">
            <v>NOS</v>
          </cell>
          <cell r="F116">
            <v>800</v>
          </cell>
          <cell r="G116">
            <v>6.53</v>
          </cell>
        </row>
        <row r="117">
          <cell r="B117" t="str">
            <v>3182/0161</v>
          </cell>
          <cell r="D117" t="str">
            <v>ELBOW 16MM X 3/4" MALE</v>
          </cell>
          <cell r="E117" t="str">
            <v>NOS</v>
          </cell>
          <cell r="F117">
            <v>598</v>
          </cell>
          <cell r="G117">
            <v>10.88</v>
          </cell>
        </row>
        <row r="118">
          <cell r="B118" t="str">
            <v>3385/0183</v>
          </cell>
          <cell r="D118" t="str">
            <v>INLINE FILTER 1" 180 MESH (MV)</v>
          </cell>
          <cell r="E118" t="str">
            <v>NOS</v>
          </cell>
          <cell r="F118">
            <v>18</v>
          </cell>
          <cell r="G118">
            <v>326</v>
          </cell>
        </row>
        <row r="119">
          <cell r="B119" t="str">
            <v>3016/0160</v>
          </cell>
          <cell r="D119" t="str">
            <v>SUPER SPRAYER BROWEN</v>
          </cell>
          <cell r="E119" t="str">
            <v>NOS</v>
          </cell>
          <cell r="F119">
            <v>7195</v>
          </cell>
          <cell r="G119">
            <v>5.99</v>
          </cell>
        </row>
        <row r="120">
          <cell r="B120" t="str">
            <v>3016/0200</v>
          </cell>
          <cell r="D120" t="str">
            <v>SUPER SPRAYER YELLOW</v>
          </cell>
          <cell r="E120" t="str">
            <v>NOS</v>
          </cell>
          <cell r="F120">
            <v>3883</v>
          </cell>
          <cell r="G120">
            <v>5.99</v>
          </cell>
        </row>
        <row r="121">
          <cell r="B121" t="str">
            <v>3011/0160</v>
          </cell>
          <cell r="D121" t="str">
            <v>SPECIAL SPRAYER MUSROOM BROWEN</v>
          </cell>
          <cell r="E121" t="str">
            <v>NOS</v>
          </cell>
          <cell r="F121">
            <v>3381</v>
          </cell>
          <cell r="G121">
            <v>5.99</v>
          </cell>
        </row>
        <row r="122">
          <cell r="B122" t="str">
            <v>3373/0122</v>
          </cell>
          <cell r="D122" t="str">
            <v>INLINE FILTER SMALL 120 MESH</v>
          </cell>
          <cell r="E122" t="str">
            <v>NOS</v>
          </cell>
          <cell r="F122">
            <v>350</v>
          </cell>
          <cell r="G122">
            <v>163.22999999999999</v>
          </cell>
        </row>
        <row r="123">
          <cell r="B123" t="str">
            <v>3382/0180</v>
          </cell>
          <cell r="D123" t="str">
            <v>INLINE FILTER LARGE 1"</v>
          </cell>
          <cell r="E123" t="str">
            <v>NOS</v>
          </cell>
          <cell r="F123">
            <v>25</v>
          </cell>
          <cell r="G123">
            <v>299.25</v>
          </cell>
        </row>
        <row r="124">
          <cell r="B124" t="str">
            <v>3383/1120</v>
          </cell>
          <cell r="D124" t="str">
            <v>INLINE FILTER LARGE 1"</v>
          </cell>
          <cell r="E124" t="str">
            <v>NOS</v>
          </cell>
          <cell r="F124">
            <v>85</v>
          </cell>
          <cell r="G124">
            <v>299.25</v>
          </cell>
        </row>
      </sheetData>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ummary"/>
      <sheetName val="Supply  Matrix"/>
      <sheetName val="Exporting Matrix"/>
      <sheetName val="Volumes  by weight+assignment"/>
      <sheetName val="Volumes  by Brand"/>
      <sheetName val="PET  2010"/>
    </sheetNames>
    <sheetDataSet>
      <sheetData sheetId="0" refreshError="1"/>
      <sheetData sheetId="1" refreshError="1"/>
      <sheetData sheetId="2" refreshError="1"/>
      <sheetData sheetId="3" refreshError="1"/>
      <sheetData sheetId="4" refreshError="1">
        <row r="796">
          <cell r="L796" t="str">
            <v>Almdudler</v>
          </cell>
          <cell r="M796">
            <v>15</v>
          </cell>
          <cell r="O796" t="str">
            <v>amber</v>
          </cell>
        </row>
        <row r="797">
          <cell r="L797" t="str">
            <v>Almdudler - Pro Ego</v>
          </cell>
          <cell r="M797">
            <v>20</v>
          </cell>
          <cell r="O797" t="str">
            <v>blue</v>
          </cell>
        </row>
        <row r="798">
          <cell r="L798" t="str">
            <v>Avra</v>
          </cell>
          <cell r="M798">
            <v>21</v>
          </cell>
          <cell r="O798" t="str">
            <v>blue light</v>
          </cell>
        </row>
        <row r="799">
          <cell r="L799" t="str">
            <v>Bolt</v>
          </cell>
          <cell r="M799">
            <v>23</v>
          </cell>
          <cell r="O799" t="str">
            <v>clear</v>
          </cell>
        </row>
        <row r="800">
          <cell r="L800" t="str">
            <v>Bonaqa Droplet</v>
          </cell>
          <cell r="M800">
            <v>24</v>
          </cell>
          <cell r="O800" t="str">
            <v>green</v>
          </cell>
        </row>
        <row r="801">
          <cell r="L801" t="str">
            <v>Bonaqa Poseidon</v>
          </cell>
          <cell r="M801">
            <v>26</v>
          </cell>
          <cell r="O801" t="str">
            <v>green light</v>
          </cell>
        </row>
        <row r="802">
          <cell r="L802" t="str">
            <v>Bonaqa Easy Pour</v>
          </cell>
          <cell r="M802">
            <v>26.5</v>
          </cell>
          <cell r="O802" t="str">
            <v>green medium</v>
          </cell>
        </row>
        <row r="803">
          <cell r="L803" t="str">
            <v>Cappy Tempo</v>
          </cell>
          <cell r="M803">
            <v>28</v>
          </cell>
          <cell r="O803" t="str">
            <v>orange</v>
          </cell>
        </row>
        <row r="804">
          <cell r="L804" t="str">
            <v>Naturaqua, Bistra</v>
          </cell>
          <cell r="M804">
            <v>31</v>
          </cell>
          <cell r="O804" t="str">
            <v>silver</v>
          </cell>
        </row>
        <row r="805">
          <cell r="L805" t="str">
            <v>Coca-Cola</v>
          </cell>
          <cell r="M805">
            <v>33</v>
          </cell>
        </row>
        <row r="806">
          <cell r="L806" t="str">
            <v>Doctor Pepper</v>
          </cell>
          <cell r="M806">
            <v>37</v>
          </cell>
        </row>
        <row r="807">
          <cell r="L807" t="str">
            <v>Fanta Ring</v>
          </cell>
          <cell r="M807">
            <v>38</v>
          </cell>
        </row>
        <row r="808">
          <cell r="L808" t="str">
            <v>Fanta Splash</v>
          </cell>
          <cell r="M808">
            <v>39</v>
          </cell>
        </row>
        <row r="809">
          <cell r="L809" t="str">
            <v>Fanta Splash - Italy</v>
          </cell>
          <cell r="M809">
            <v>40</v>
          </cell>
        </row>
        <row r="810">
          <cell r="L810" t="str">
            <v>Frulite</v>
          </cell>
          <cell r="M810">
            <v>41.5</v>
          </cell>
        </row>
        <row r="811">
          <cell r="L811" t="str">
            <v>Kinley</v>
          </cell>
          <cell r="M811">
            <v>42</v>
          </cell>
        </row>
        <row r="812">
          <cell r="L812" t="str">
            <v>Multiproduct</v>
          </cell>
          <cell r="M812">
            <v>43</v>
          </cell>
        </row>
        <row r="813">
          <cell r="L813" t="str">
            <v>Nestea</v>
          </cell>
          <cell r="M813">
            <v>44</v>
          </cell>
        </row>
        <row r="814">
          <cell r="L814" t="str">
            <v>Powerade</v>
          </cell>
          <cell r="M814">
            <v>45.5</v>
          </cell>
        </row>
        <row r="815">
          <cell r="L815" t="str">
            <v>Riverrock</v>
          </cell>
          <cell r="M815">
            <v>46</v>
          </cell>
        </row>
        <row r="816">
          <cell r="L816" t="str">
            <v>Schweppes Butterfly</v>
          </cell>
          <cell r="M816">
            <v>47</v>
          </cell>
        </row>
        <row r="817">
          <cell r="L817" t="str">
            <v>Sprite Dimple</v>
          </cell>
          <cell r="M817">
            <v>48</v>
          </cell>
        </row>
        <row r="818">
          <cell r="L818" t="str">
            <v>Straightwall</v>
          </cell>
          <cell r="M818">
            <v>48.5</v>
          </cell>
        </row>
        <row r="819">
          <cell r="M819">
            <v>49</v>
          </cell>
        </row>
        <row r="820">
          <cell r="M820">
            <v>52</v>
          </cell>
        </row>
        <row r="821">
          <cell r="M821">
            <v>54</v>
          </cell>
        </row>
        <row r="822">
          <cell r="M822">
            <v>58</v>
          </cell>
        </row>
      </sheetData>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ummary"/>
      <sheetName val="Supply  matrix"/>
      <sheetName val="X-border export matrix"/>
      <sheetName val="Volumes  by weight+assignment"/>
      <sheetName val="Volumes  by Brand"/>
    </sheetNames>
    <sheetDataSet>
      <sheetData sheetId="0"/>
      <sheetData sheetId="1"/>
      <sheetData sheetId="2"/>
      <sheetData sheetId="3"/>
      <sheetData sheetId="4">
        <row r="996">
          <cell r="K996" t="str">
            <v>0.25L</v>
          </cell>
        </row>
        <row r="997">
          <cell r="K997" t="str">
            <v>0.33L</v>
          </cell>
        </row>
        <row r="998">
          <cell r="K998" t="str">
            <v>0.38L</v>
          </cell>
        </row>
        <row r="999">
          <cell r="K999" t="str">
            <v>0.5L</v>
          </cell>
        </row>
        <row r="1000">
          <cell r="K1000" t="str">
            <v>0.6L</v>
          </cell>
        </row>
        <row r="1001">
          <cell r="K1001" t="str">
            <v>0.75L</v>
          </cell>
        </row>
        <row r="1002">
          <cell r="K1002" t="str">
            <v>1.0L</v>
          </cell>
        </row>
        <row r="1003">
          <cell r="K1003" t="str">
            <v>1.25L</v>
          </cell>
        </row>
        <row r="1004">
          <cell r="K1004" t="str">
            <v>1.4L</v>
          </cell>
        </row>
        <row r="1005">
          <cell r="K1005" t="str">
            <v>1.5L</v>
          </cell>
        </row>
        <row r="1006">
          <cell r="K1006" t="str">
            <v>1.75L</v>
          </cell>
        </row>
        <row r="1007">
          <cell r="K1007" t="str">
            <v>2.0L</v>
          </cell>
        </row>
        <row r="1008">
          <cell r="K1008" t="str">
            <v>2.5L</v>
          </cell>
        </row>
        <row r="1009">
          <cell r="K1009" t="str">
            <v>5.0L</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R Report"/>
      <sheetName val="CER Report"/>
      <sheetName val="Instructions"/>
      <sheetName val="(CPR)Risk-Opportunity"/>
      <sheetName val="(CER)Commodity Performance"/>
      <sheetName val="Sheet3"/>
      <sheetName val="Volumes  by Brand"/>
    </sheetNames>
    <sheetDataSet>
      <sheetData sheetId="0"/>
      <sheetData sheetId="1"/>
      <sheetData sheetId="2"/>
      <sheetData sheetId="3"/>
      <sheetData sheetId="4"/>
      <sheetData sheetId="5">
        <row r="2">
          <cell r="A2" t="str">
            <v>Bahrain</v>
          </cell>
          <cell r="G2" t="str">
            <v>Cans Aluminium (MT)</v>
          </cell>
        </row>
        <row r="3">
          <cell r="A3" t="str">
            <v>CCCIL</v>
          </cell>
          <cell r="G3" t="str">
            <v>Closures</v>
          </cell>
        </row>
        <row r="4">
          <cell r="A4" t="str">
            <v>Egypt</v>
          </cell>
          <cell r="G4" t="str">
            <v>Energy</v>
          </cell>
        </row>
        <row r="5">
          <cell r="A5" t="str">
            <v>Germany</v>
          </cell>
          <cell r="G5" t="str">
            <v>Oil (MT)</v>
          </cell>
        </row>
        <row r="6">
          <cell r="A6" t="str">
            <v>Guararapes</v>
          </cell>
          <cell r="G6" t="str">
            <v>Others</v>
          </cell>
        </row>
        <row r="7">
          <cell r="A7" t="str">
            <v>India</v>
          </cell>
          <cell r="G7" t="str">
            <v>PET (MT)</v>
          </cell>
        </row>
        <row r="8">
          <cell r="A8" t="str">
            <v>Norsa</v>
          </cell>
          <cell r="G8" t="str">
            <v>Sweeteners (MT)</v>
          </cell>
        </row>
        <row r="9">
          <cell r="A9" t="str">
            <v>Norway</v>
          </cell>
        </row>
        <row r="10">
          <cell r="A10" t="str">
            <v>Pakistan</v>
          </cell>
        </row>
        <row r="11">
          <cell r="A11" t="str">
            <v>Philadelphia</v>
          </cell>
        </row>
        <row r="12">
          <cell r="A12" t="str">
            <v>Philippines</v>
          </cell>
        </row>
        <row r="13">
          <cell r="A13" t="str">
            <v>Qatar</v>
          </cell>
        </row>
        <row r="14">
          <cell r="A14" t="str">
            <v>Shanduka</v>
          </cell>
        </row>
        <row r="15">
          <cell r="A15" t="str">
            <v>Shanghai_Senmei</v>
          </cell>
        </row>
        <row r="16">
          <cell r="A16" t="str">
            <v>Singapore</v>
          </cell>
        </row>
        <row r="17">
          <cell r="A17" t="str">
            <v>Sweden</v>
          </cell>
        </row>
        <row r="18">
          <cell r="A18" t="str">
            <v>UAE</v>
          </cell>
        </row>
        <row r="19">
          <cell r="A19" t="str">
            <v>Uruguay</v>
          </cell>
        </row>
      </sheetData>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
      <sheetName val="JV Form"/>
      <sheetName val="Sheet1"/>
    </sheetNames>
    <sheetDataSet>
      <sheetData sheetId="0" refreshError="1"/>
      <sheetData sheetId="1" refreshError="1">
        <row r="38">
          <cell r="A38" t="str">
            <v>Ngay:  Mar. 31, 1997</v>
          </cell>
        </row>
      </sheetData>
      <sheetData sheetId="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Master"/>
      <sheetName val="BUMaster"/>
      <sheetName val="JV_Sample"/>
      <sheetName val="Summary Provision CCBVL"/>
      <sheetName val="90 Days Feb, 05"/>
      <sheetName val="Provision"/>
    </sheetNames>
    <sheetDataSet>
      <sheetData sheetId="0" refreshError="1">
        <row r="3">
          <cell r="B3" t="str">
            <v>111201.CITI</v>
          </cell>
        </row>
        <row r="4">
          <cell r="B4" t="str">
            <v>111401.CAP</v>
          </cell>
        </row>
        <row r="5">
          <cell r="B5" t="str">
            <v>111401.CITI</v>
          </cell>
        </row>
        <row r="6">
          <cell r="B6" t="str">
            <v>111401.SC</v>
          </cell>
        </row>
        <row r="7">
          <cell r="B7" t="str">
            <v>113201.CITI</v>
          </cell>
        </row>
        <row r="8">
          <cell r="B8" t="str">
            <v>113401.CITI</v>
          </cell>
        </row>
        <row r="9">
          <cell r="B9" t="str">
            <v>113401.SC</v>
          </cell>
        </row>
        <row r="10">
          <cell r="B10" t="str">
            <v>113601.NHOI</v>
          </cell>
        </row>
        <row r="11">
          <cell r="B11" t="str">
            <v>113601.NNUOC</v>
          </cell>
        </row>
        <row r="12">
          <cell r="B12" t="str">
            <v>113601.TDUC</v>
          </cell>
        </row>
        <row r="13">
          <cell r="B13" t="str">
            <v>113901.CITI</v>
          </cell>
        </row>
        <row r="14">
          <cell r="B14" t="str">
            <v>121001</v>
          </cell>
        </row>
        <row r="15">
          <cell r="B15" t="str">
            <v>125001</v>
          </cell>
        </row>
        <row r="16">
          <cell r="B16" t="str">
            <v>129001</v>
          </cell>
        </row>
        <row r="17">
          <cell r="B17" t="str">
            <v>129002</v>
          </cell>
        </row>
        <row r="18">
          <cell r="B18" t="str">
            <v>131201</v>
          </cell>
        </row>
        <row r="19">
          <cell r="B19" t="str">
            <v>131202</v>
          </cell>
        </row>
        <row r="20">
          <cell r="B20" t="str">
            <v>131203</v>
          </cell>
        </row>
        <row r="21">
          <cell r="B21" t="str">
            <v>131204</v>
          </cell>
        </row>
        <row r="22">
          <cell r="B22" t="str">
            <v>131205</v>
          </cell>
        </row>
        <row r="23">
          <cell r="B23" t="str">
            <v>131206</v>
          </cell>
        </row>
        <row r="24">
          <cell r="B24" t="str">
            <v>131299</v>
          </cell>
        </row>
        <row r="25">
          <cell r="B25" t="str">
            <v>131299.KO</v>
          </cell>
        </row>
        <row r="26">
          <cell r="B26" t="str">
            <v>131401</v>
          </cell>
        </row>
        <row r="27">
          <cell r="B27" t="str">
            <v>132502</v>
          </cell>
        </row>
        <row r="28">
          <cell r="B28" t="str">
            <v>133001.STOCK</v>
          </cell>
        </row>
        <row r="29">
          <cell r="B29" t="str">
            <v>133001.TRANSIT</v>
          </cell>
        </row>
        <row r="30">
          <cell r="B30" t="str">
            <v>133001.UNSETTLE</v>
          </cell>
        </row>
        <row r="31">
          <cell r="B31" t="str">
            <v>133009</v>
          </cell>
        </row>
        <row r="32">
          <cell r="B32" t="str">
            <v>133099</v>
          </cell>
        </row>
        <row r="33">
          <cell r="B33" t="str">
            <v>133099.KO</v>
          </cell>
        </row>
        <row r="34">
          <cell r="B34" t="str">
            <v>135101</v>
          </cell>
        </row>
        <row r="35">
          <cell r="B35" t="str">
            <v>135201</v>
          </cell>
        </row>
        <row r="36">
          <cell r="B36" t="str">
            <v>135601</v>
          </cell>
        </row>
        <row r="37">
          <cell r="B37" t="str">
            <v>135701</v>
          </cell>
        </row>
        <row r="38">
          <cell r="B38" t="str">
            <v>135702</v>
          </cell>
        </row>
        <row r="39">
          <cell r="B39" t="str">
            <v>135703</v>
          </cell>
        </row>
        <row r="40">
          <cell r="B40" t="str">
            <v>135803</v>
          </cell>
        </row>
        <row r="41">
          <cell r="B41" t="str">
            <v>135899</v>
          </cell>
        </row>
        <row r="42">
          <cell r="B42" t="str">
            <v>135899.KO</v>
          </cell>
        </row>
        <row r="43">
          <cell r="B43" t="str">
            <v>139101</v>
          </cell>
        </row>
        <row r="44">
          <cell r="B44" t="str">
            <v>139102</v>
          </cell>
        </row>
        <row r="45">
          <cell r="B45" t="str">
            <v>139301</v>
          </cell>
        </row>
        <row r="46">
          <cell r="B46" t="str">
            <v>139399</v>
          </cell>
        </row>
        <row r="47">
          <cell r="B47" t="str">
            <v>139401</v>
          </cell>
        </row>
        <row r="48">
          <cell r="B48" t="str">
            <v>139403</v>
          </cell>
        </row>
        <row r="49">
          <cell r="B49" t="str">
            <v>139701.CONSIGN</v>
          </cell>
        </row>
        <row r="50">
          <cell r="B50" t="str">
            <v>139701.RM</v>
          </cell>
        </row>
        <row r="51">
          <cell r="B51" t="str">
            <v>139802</v>
          </cell>
        </row>
        <row r="52">
          <cell r="B52" t="str">
            <v>141001</v>
          </cell>
        </row>
        <row r="53">
          <cell r="B53" t="str">
            <v>142001</v>
          </cell>
        </row>
        <row r="54">
          <cell r="B54" t="str">
            <v>144001</v>
          </cell>
        </row>
        <row r="55">
          <cell r="B55" t="str">
            <v>147001</v>
          </cell>
        </row>
        <row r="56">
          <cell r="B56" t="str">
            <v>147002</v>
          </cell>
        </row>
        <row r="57">
          <cell r="B57" t="str">
            <v>149001.HS</v>
          </cell>
        </row>
        <row r="58">
          <cell r="B58" t="str">
            <v>149001.IMPORT</v>
          </cell>
        </row>
        <row r="59">
          <cell r="B59" t="str">
            <v>149001.OTHER</v>
          </cell>
        </row>
        <row r="60">
          <cell r="B60" t="str">
            <v>149001.VATI</v>
          </cell>
        </row>
        <row r="61">
          <cell r="B61" t="str">
            <v>149001.VATI_IMP</v>
          </cell>
        </row>
        <row r="62">
          <cell r="B62" t="str">
            <v>149001.VATI_LOC</v>
          </cell>
        </row>
        <row r="63">
          <cell r="B63" t="str">
            <v>149002</v>
          </cell>
        </row>
        <row r="64">
          <cell r="B64" t="str">
            <v>149002.IMPORT</v>
          </cell>
        </row>
        <row r="65">
          <cell r="B65" t="str">
            <v>160301.ADV</v>
          </cell>
        </row>
        <row r="66">
          <cell r="B66" t="str">
            <v>160301.TICKET</v>
          </cell>
        </row>
        <row r="67">
          <cell r="B67" t="str">
            <v>160301.TRAVEL</v>
          </cell>
        </row>
        <row r="68">
          <cell r="B68" t="str">
            <v>160501</v>
          </cell>
        </row>
        <row r="69">
          <cell r="B69" t="str">
            <v>160502</v>
          </cell>
        </row>
        <row r="70">
          <cell r="B70" t="str">
            <v>160503</v>
          </cell>
        </row>
        <row r="71">
          <cell r="B71" t="str">
            <v>160599</v>
          </cell>
        </row>
        <row r="72">
          <cell r="B72" t="str">
            <v>160601</v>
          </cell>
        </row>
        <row r="73">
          <cell r="B73" t="str">
            <v>161001.IMPORT</v>
          </cell>
        </row>
        <row r="74">
          <cell r="B74" t="str">
            <v>161201</v>
          </cell>
        </row>
        <row r="75">
          <cell r="B75" t="str">
            <v>161501.ALLOW</v>
          </cell>
        </row>
        <row r="76">
          <cell r="B76" t="str">
            <v>161501.ATL</v>
          </cell>
        </row>
        <row r="77">
          <cell r="B77" t="str">
            <v>161501.CCSAI</v>
          </cell>
        </row>
        <row r="78">
          <cell r="B78" t="str">
            <v>161501.CCTL</v>
          </cell>
        </row>
        <row r="79">
          <cell r="B79" t="str">
            <v>161501.CISCO</v>
          </cell>
        </row>
        <row r="80">
          <cell r="B80" t="str">
            <v>161501.HEALTH</v>
          </cell>
        </row>
        <row r="81">
          <cell r="B81" t="str">
            <v>161501.HONGKONG</v>
          </cell>
        </row>
        <row r="82">
          <cell r="B82" t="str">
            <v>161501.INDONESI</v>
          </cell>
        </row>
        <row r="83">
          <cell r="B83" t="str">
            <v>161501.MKT</v>
          </cell>
        </row>
        <row r="84">
          <cell r="B84" t="str">
            <v>161501.OTHER</v>
          </cell>
        </row>
        <row r="85">
          <cell r="B85" t="str">
            <v>161501.REBATE</v>
          </cell>
        </row>
        <row r="86">
          <cell r="B86" t="str">
            <v>161501.SOCIAL</v>
          </cell>
        </row>
        <row r="87">
          <cell r="B87" t="str">
            <v>161502.ACCIDENT</v>
          </cell>
        </row>
        <row r="88">
          <cell r="B88" t="str">
            <v>161599</v>
          </cell>
        </row>
        <row r="89">
          <cell r="B89" t="str">
            <v>163201</v>
          </cell>
        </row>
        <row r="90">
          <cell r="B90" t="str">
            <v>163301.GEN</v>
          </cell>
        </row>
        <row r="91">
          <cell r="B91" t="str">
            <v>170201</v>
          </cell>
        </row>
        <row r="92">
          <cell r="B92" t="str">
            <v>170301</v>
          </cell>
        </row>
        <row r="93">
          <cell r="B93" t="str">
            <v>170399</v>
          </cell>
        </row>
        <row r="94">
          <cell r="B94" t="str">
            <v>170501</v>
          </cell>
        </row>
        <row r="95">
          <cell r="B95" t="str">
            <v>170503</v>
          </cell>
        </row>
        <row r="96">
          <cell r="B96" t="str">
            <v>170504</v>
          </cell>
        </row>
        <row r="97">
          <cell r="B97" t="str">
            <v>170599</v>
          </cell>
        </row>
        <row r="98">
          <cell r="B98" t="str">
            <v>170601</v>
          </cell>
        </row>
        <row r="99">
          <cell r="B99" t="str">
            <v>170602</v>
          </cell>
        </row>
        <row r="100">
          <cell r="B100" t="str">
            <v>170699</v>
          </cell>
        </row>
        <row r="101">
          <cell r="B101" t="str">
            <v>170701</v>
          </cell>
        </row>
        <row r="102">
          <cell r="B102" t="str">
            <v>170750</v>
          </cell>
        </row>
        <row r="103">
          <cell r="B103" t="str">
            <v>170902</v>
          </cell>
        </row>
        <row r="104">
          <cell r="B104" t="str">
            <v>170903</v>
          </cell>
        </row>
        <row r="105">
          <cell r="B105" t="str">
            <v>170999</v>
          </cell>
        </row>
        <row r="106">
          <cell r="B106" t="str">
            <v>171401</v>
          </cell>
        </row>
        <row r="107">
          <cell r="B107" t="str">
            <v>171499</v>
          </cell>
        </row>
        <row r="108">
          <cell r="B108" t="str">
            <v>171501</v>
          </cell>
        </row>
        <row r="109">
          <cell r="B109" t="str">
            <v>172201</v>
          </cell>
        </row>
        <row r="110">
          <cell r="B110" t="str">
            <v>172401</v>
          </cell>
        </row>
        <row r="111">
          <cell r="B111" t="str">
            <v>172499</v>
          </cell>
        </row>
        <row r="112">
          <cell r="B112" t="str">
            <v>173503</v>
          </cell>
        </row>
        <row r="113">
          <cell r="B113" t="str">
            <v>173505</v>
          </cell>
        </row>
        <row r="114">
          <cell r="B114" t="str">
            <v>173505.BOTTLING</v>
          </cell>
        </row>
        <row r="115">
          <cell r="B115" t="str">
            <v>173505.CANNING</v>
          </cell>
        </row>
        <row r="116">
          <cell r="B116" t="str">
            <v>173505.OTHER</v>
          </cell>
        </row>
        <row r="117">
          <cell r="B117" t="str">
            <v>173505.PET</v>
          </cell>
        </row>
        <row r="118">
          <cell r="B118" t="str">
            <v>173505.POWDER</v>
          </cell>
        </row>
        <row r="119">
          <cell r="B119" t="str">
            <v>173505.WR</v>
          </cell>
        </row>
        <row r="120">
          <cell r="B120" t="str">
            <v>173506.F&amp;F</v>
          </cell>
        </row>
        <row r="121">
          <cell r="B121" t="str">
            <v>173506.OFF</v>
          </cell>
        </row>
        <row r="122">
          <cell r="B122" t="str">
            <v>173509</v>
          </cell>
        </row>
        <row r="123">
          <cell r="B123" t="str">
            <v>173509.SOFT</v>
          </cell>
        </row>
        <row r="124">
          <cell r="B124" t="str">
            <v>174001.1LTR</v>
          </cell>
        </row>
        <row r="125">
          <cell r="B125" t="str">
            <v>174001.BULK-MAR</v>
          </cell>
        </row>
        <row r="126">
          <cell r="B126" t="str">
            <v>174001.MARKET</v>
          </cell>
        </row>
        <row r="127">
          <cell r="B127" t="str">
            <v>174001.OTHER</v>
          </cell>
        </row>
        <row r="128">
          <cell r="B128" t="str">
            <v>174001.PLANT</v>
          </cell>
        </row>
        <row r="129">
          <cell r="B129" t="str">
            <v>174001.TRANSIT</v>
          </cell>
        </row>
        <row r="130">
          <cell r="B130" t="str">
            <v>174099.ARCOL</v>
          </cell>
        </row>
        <row r="131">
          <cell r="B131" t="str">
            <v>174099.COCA</v>
          </cell>
        </row>
        <row r="132">
          <cell r="B132" t="str">
            <v>174099.CTN</v>
          </cell>
        </row>
        <row r="133">
          <cell r="B133" t="str">
            <v>174099.JOY20L</v>
          </cell>
        </row>
        <row r="134">
          <cell r="B134" t="str">
            <v>174099.MARKET</v>
          </cell>
        </row>
        <row r="135">
          <cell r="B135" t="str">
            <v>174501.1LTR</v>
          </cell>
        </row>
        <row r="136">
          <cell r="B136" t="str">
            <v>174501.BOND</v>
          </cell>
        </row>
        <row r="137">
          <cell r="B137" t="str">
            <v>174501.MARKET</v>
          </cell>
        </row>
        <row r="138">
          <cell r="B138" t="str">
            <v>174501.OTHER</v>
          </cell>
        </row>
        <row r="139">
          <cell r="B139" t="str">
            <v>174501.PLANT</v>
          </cell>
        </row>
        <row r="140">
          <cell r="B140" t="str">
            <v>174501.TRANSIT</v>
          </cell>
        </row>
        <row r="141">
          <cell r="B141" t="str">
            <v>174509.MARKET</v>
          </cell>
        </row>
        <row r="142">
          <cell r="B142" t="str">
            <v>180201</v>
          </cell>
        </row>
        <row r="143">
          <cell r="B143" t="str">
            <v>180301</v>
          </cell>
        </row>
        <row r="144">
          <cell r="B144" t="str">
            <v>180501</v>
          </cell>
        </row>
        <row r="145">
          <cell r="B145" t="str">
            <v>180503</v>
          </cell>
        </row>
        <row r="146">
          <cell r="B146" t="str">
            <v>180504</v>
          </cell>
        </row>
        <row r="147">
          <cell r="B147" t="str">
            <v>180601</v>
          </cell>
        </row>
        <row r="148">
          <cell r="B148" t="str">
            <v>180602</v>
          </cell>
        </row>
        <row r="149">
          <cell r="B149" t="str">
            <v>180701</v>
          </cell>
        </row>
        <row r="150">
          <cell r="B150" t="str">
            <v>180750</v>
          </cell>
        </row>
        <row r="151">
          <cell r="B151" t="str">
            <v>180902</v>
          </cell>
        </row>
        <row r="152">
          <cell r="B152" t="str">
            <v>180903</v>
          </cell>
        </row>
        <row r="153">
          <cell r="B153" t="str">
            <v>181401</v>
          </cell>
        </row>
        <row r="154">
          <cell r="B154" t="str">
            <v>181501</v>
          </cell>
        </row>
        <row r="155">
          <cell r="B155" t="str">
            <v>182201</v>
          </cell>
        </row>
        <row r="156">
          <cell r="B156" t="str">
            <v>182401</v>
          </cell>
        </row>
        <row r="157">
          <cell r="B157" t="str">
            <v>194201</v>
          </cell>
        </row>
        <row r="158">
          <cell r="B158" t="str">
            <v>195201</v>
          </cell>
        </row>
        <row r="159">
          <cell r="B159" t="str">
            <v>211001</v>
          </cell>
        </row>
        <row r="160">
          <cell r="B160" t="str">
            <v>211002</v>
          </cell>
        </row>
        <row r="161">
          <cell r="B161" t="str">
            <v>212001</v>
          </cell>
        </row>
        <row r="162">
          <cell r="B162" t="str">
            <v>212001.CCTL</v>
          </cell>
        </row>
        <row r="163">
          <cell r="B163" t="str">
            <v>212001.TCCC</v>
          </cell>
        </row>
        <row r="164">
          <cell r="B164" t="str">
            <v>212001.TCCFE</v>
          </cell>
        </row>
        <row r="165">
          <cell r="B165" t="str">
            <v>212002</v>
          </cell>
        </row>
        <row r="166">
          <cell r="B166" t="str">
            <v>212002.BOTTLPET</v>
          </cell>
        </row>
        <row r="167">
          <cell r="B167" t="str">
            <v>212002.CANBODY</v>
          </cell>
        </row>
        <row r="168">
          <cell r="B168" t="str">
            <v>212002.CARTON</v>
          </cell>
        </row>
        <row r="169">
          <cell r="B169" t="str">
            <v>212002.CARTRIDG</v>
          </cell>
        </row>
        <row r="170">
          <cell r="B170" t="str">
            <v>212002.CHEMICAL</v>
          </cell>
        </row>
        <row r="171">
          <cell r="B171" t="str">
            <v>212002.CLOSURE</v>
          </cell>
        </row>
        <row r="172">
          <cell r="B172" t="str">
            <v>212002.CONCEN</v>
          </cell>
        </row>
        <row r="173">
          <cell r="B173" t="str">
            <v>212002.CROWN</v>
          </cell>
        </row>
        <row r="174">
          <cell r="B174" t="str">
            <v>212002.CTN</v>
          </cell>
        </row>
        <row r="175">
          <cell r="B175" t="str">
            <v>212002.INGRE</v>
          </cell>
        </row>
        <row r="176">
          <cell r="B176" t="str">
            <v>212002.LABEL</v>
          </cell>
        </row>
        <row r="177">
          <cell r="B177" t="str">
            <v>212002.PETROL</v>
          </cell>
        </row>
        <row r="178">
          <cell r="B178" t="str">
            <v>212002.REBATE</v>
          </cell>
        </row>
        <row r="179">
          <cell r="B179" t="str">
            <v>212002.SACHET</v>
          </cell>
        </row>
        <row r="180">
          <cell r="B180" t="str">
            <v>212002.SPARE</v>
          </cell>
        </row>
        <row r="181">
          <cell r="B181" t="str">
            <v>212002.SUGAR</v>
          </cell>
        </row>
        <row r="182">
          <cell r="B182" t="str">
            <v>212002.WATERSEV</v>
          </cell>
        </row>
        <row r="183">
          <cell r="B183" t="str">
            <v>212003</v>
          </cell>
        </row>
        <row r="184">
          <cell r="B184" t="str">
            <v>212005</v>
          </cell>
        </row>
        <row r="185">
          <cell r="B185" t="str">
            <v>212006</v>
          </cell>
        </row>
        <row r="186">
          <cell r="B186" t="str">
            <v>212007</v>
          </cell>
        </row>
        <row r="187">
          <cell r="B187" t="str">
            <v>212301</v>
          </cell>
        </row>
        <row r="188">
          <cell r="B188" t="str">
            <v>212401</v>
          </cell>
        </row>
        <row r="189">
          <cell r="B189" t="str">
            <v>212701.CITI</v>
          </cell>
        </row>
        <row r="190">
          <cell r="B190" t="str">
            <v>212801.CITI</v>
          </cell>
        </row>
        <row r="191">
          <cell r="B191" t="str">
            <v>212801.SC</v>
          </cell>
        </row>
        <row r="192">
          <cell r="B192" t="str">
            <v>221001</v>
          </cell>
        </row>
        <row r="193">
          <cell r="B193" t="str">
            <v>221001.1LTR</v>
          </cell>
        </row>
        <row r="194">
          <cell r="B194" t="str">
            <v>221001.JOY20L</v>
          </cell>
        </row>
        <row r="195">
          <cell r="B195" t="str">
            <v>221002</v>
          </cell>
        </row>
        <row r="196">
          <cell r="B196" t="str">
            <v>221003</v>
          </cell>
        </row>
        <row r="197">
          <cell r="B197" t="str">
            <v>221004</v>
          </cell>
        </row>
        <row r="198">
          <cell r="B198" t="str">
            <v>222101.CURRENT</v>
          </cell>
        </row>
        <row r="199">
          <cell r="B199" t="str">
            <v>222101.LASTYEAR</v>
          </cell>
        </row>
        <row r="200">
          <cell r="B200" t="str">
            <v>222201.AUDIT</v>
          </cell>
        </row>
        <row r="201">
          <cell r="B201" t="str">
            <v>222201.FREIGHT</v>
          </cell>
        </row>
        <row r="202">
          <cell r="B202" t="str">
            <v>222201.GEN</v>
          </cell>
        </row>
        <row r="203">
          <cell r="B203" t="str">
            <v>222201.INCENTIV</v>
          </cell>
        </row>
        <row r="204">
          <cell r="B204" t="str">
            <v>222201.LEGAL</v>
          </cell>
        </row>
        <row r="205">
          <cell r="B205" t="str">
            <v>222201.PETTY_V</v>
          </cell>
        </row>
        <row r="206">
          <cell r="B206" t="str">
            <v>222201.TRAINING</v>
          </cell>
        </row>
        <row r="207">
          <cell r="B207" t="str">
            <v>222301.HEALTH</v>
          </cell>
        </row>
        <row r="208">
          <cell r="B208" t="str">
            <v>222301.SOCIAL</v>
          </cell>
        </row>
        <row r="209">
          <cell r="B209" t="str">
            <v>222301.UNION</v>
          </cell>
        </row>
        <row r="210">
          <cell r="B210" t="str">
            <v>222302.HEALTH</v>
          </cell>
        </row>
        <row r="211">
          <cell r="B211" t="str">
            <v>222302.SOCIAL</v>
          </cell>
        </row>
        <row r="212">
          <cell r="B212" t="str">
            <v>222401.CITI</v>
          </cell>
        </row>
        <row r="213">
          <cell r="B213" t="str">
            <v>222401.SC</v>
          </cell>
        </row>
        <row r="214">
          <cell r="B214" t="str">
            <v>222501.EXPATS</v>
          </cell>
        </row>
        <row r="215">
          <cell r="B215" t="str">
            <v>222501.LEAVE</v>
          </cell>
        </row>
        <row r="216">
          <cell r="B216" t="str">
            <v>222501.PIT</v>
          </cell>
        </row>
        <row r="217">
          <cell r="B217" t="str">
            <v>222501.PRO_SAL</v>
          </cell>
        </row>
        <row r="218">
          <cell r="B218" t="str">
            <v>222501.SAL</v>
          </cell>
        </row>
        <row r="219">
          <cell r="B219" t="str">
            <v>222502</v>
          </cell>
        </row>
        <row r="220">
          <cell r="B220" t="str">
            <v>222701</v>
          </cell>
        </row>
        <row r="221">
          <cell r="B221" t="str">
            <v>223001</v>
          </cell>
        </row>
        <row r="222">
          <cell r="B222" t="str">
            <v>224101.BASIC</v>
          </cell>
        </row>
        <row r="223">
          <cell r="B223" t="str">
            <v>224101.COM</v>
          </cell>
        </row>
        <row r="224">
          <cell r="B224" t="str">
            <v>224101.IRRE</v>
          </cell>
        </row>
        <row r="225">
          <cell r="B225" t="str">
            <v>224101.MKT</v>
          </cell>
        </row>
        <row r="226">
          <cell r="B226" t="str">
            <v>224301.VATI</v>
          </cell>
        </row>
        <row r="227">
          <cell r="B227" t="str">
            <v>224301.VATI_FA</v>
          </cell>
        </row>
        <row r="228">
          <cell r="B228" t="str">
            <v>224301.VATI_IMP</v>
          </cell>
        </row>
        <row r="229">
          <cell r="B229" t="str">
            <v>224301.VATI_PRE</v>
          </cell>
        </row>
        <row r="230">
          <cell r="B230" t="str">
            <v>224301.VATO</v>
          </cell>
        </row>
        <row r="231">
          <cell r="B231" t="str">
            <v>224301.VATO_MIS</v>
          </cell>
        </row>
        <row r="232">
          <cell r="B232" t="str">
            <v>224302.VATI</v>
          </cell>
        </row>
        <row r="233">
          <cell r="B233" t="str">
            <v>224302.VATI_IMP</v>
          </cell>
        </row>
        <row r="234">
          <cell r="B234" t="str">
            <v>224302.VATI_LOC</v>
          </cell>
        </row>
        <row r="235">
          <cell r="B235" t="str">
            <v>224399</v>
          </cell>
        </row>
        <row r="236">
          <cell r="B236" t="str">
            <v>224501</v>
          </cell>
        </row>
        <row r="237">
          <cell r="B237" t="str">
            <v>224501.IMPORT</v>
          </cell>
        </row>
        <row r="238">
          <cell r="B238" t="str">
            <v>224501.OTHER</v>
          </cell>
        </row>
        <row r="239">
          <cell r="B239" t="str">
            <v>224501.WATER</v>
          </cell>
        </row>
        <row r="240">
          <cell r="B240" t="str">
            <v>224601</v>
          </cell>
        </row>
        <row r="241">
          <cell r="B241" t="str">
            <v>232005</v>
          </cell>
        </row>
        <row r="242">
          <cell r="B242" t="str">
            <v>233405</v>
          </cell>
        </row>
        <row r="243">
          <cell r="B243" t="str">
            <v>233410</v>
          </cell>
        </row>
        <row r="244">
          <cell r="B244" t="str">
            <v>233416</v>
          </cell>
        </row>
        <row r="245">
          <cell r="B245" t="str">
            <v>233430</v>
          </cell>
        </row>
        <row r="246">
          <cell r="B246" t="str">
            <v>233440</v>
          </cell>
        </row>
        <row r="247">
          <cell r="B247" t="str">
            <v>233441</v>
          </cell>
        </row>
        <row r="248">
          <cell r="B248" t="str">
            <v>233442</v>
          </cell>
        </row>
        <row r="249">
          <cell r="B249" t="str">
            <v>233443</v>
          </cell>
        </row>
        <row r="250">
          <cell r="B250" t="str">
            <v>233451</v>
          </cell>
        </row>
        <row r="251">
          <cell r="B251" t="str">
            <v>233458</v>
          </cell>
        </row>
        <row r="252">
          <cell r="B252" t="str">
            <v>233461</v>
          </cell>
        </row>
        <row r="253">
          <cell r="B253" t="str">
            <v>233471</v>
          </cell>
        </row>
        <row r="254">
          <cell r="B254" t="str">
            <v>233472</v>
          </cell>
        </row>
        <row r="255">
          <cell r="B255" t="str">
            <v>233474</v>
          </cell>
        </row>
        <row r="256">
          <cell r="B256" t="str">
            <v>233475</v>
          </cell>
        </row>
        <row r="257">
          <cell r="B257" t="str">
            <v>233476</v>
          </cell>
        </row>
        <row r="258">
          <cell r="B258" t="str">
            <v>233477</v>
          </cell>
        </row>
        <row r="259">
          <cell r="B259" t="str">
            <v>233478</v>
          </cell>
        </row>
        <row r="260">
          <cell r="B260" t="str">
            <v>233479</v>
          </cell>
        </row>
        <row r="261">
          <cell r="B261" t="str">
            <v>292001</v>
          </cell>
        </row>
        <row r="262">
          <cell r="B262" t="str">
            <v>294001</v>
          </cell>
        </row>
        <row r="263">
          <cell r="B263" t="str">
            <v>296001</v>
          </cell>
        </row>
        <row r="264">
          <cell r="B264" t="str">
            <v>311001.ALL</v>
          </cell>
        </row>
        <row r="265">
          <cell r="B265" t="str">
            <v>311001.C1.25</v>
          </cell>
        </row>
        <row r="266">
          <cell r="B266" t="str">
            <v>311001.C1.5</v>
          </cell>
        </row>
        <row r="267">
          <cell r="B267" t="str">
            <v>311001.C18L</v>
          </cell>
        </row>
        <row r="268">
          <cell r="B268" t="str">
            <v>311001.C1L</v>
          </cell>
        </row>
        <row r="269">
          <cell r="B269" t="str">
            <v>311001.C200</v>
          </cell>
        </row>
        <row r="270">
          <cell r="B270" t="str">
            <v>311001.C300</v>
          </cell>
        </row>
        <row r="271">
          <cell r="B271" t="str">
            <v>311001.C330</v>
          </cell>
        </row>
        <row r="272">
          <cell r="B272" t="str">
            <v>311001.CPRE19L</v>
          </cell>
        </row>
        <row r="273">
          <cell r="B273" t="str">
            <v>311001.CRS207</v>
          </cell>
        </row>
        <row r="274">
          <cell r="B274" t="str">
            <v>311001.CRS285</v>
          </cell>
        </row>
        <row r="275">
          <cell r="B275" t="str">
            <v>311001.CRS330</v>
          </cell>
        </row>
        <row r="276">
          <cell r="B276" t="str">
            <v>311001.D330</v>
          </cell>
        </row>
        <row r="277">
          <cell r="B277" t="str">
            <v>311001.F1.25</v>
          </cell>
        </row>
        <row r="278">
          <cell r="B278" t="str">
            <v>311001.F1.5</v>
          </cell>
        </row>
        <row r="279">
          <cell r="B279" t="str">
            <v>311001.F18L</v>
          </cell>
        </row>
        <row r="280">
          <cell r="B280" t="str">
            <v>311001.F1L</v>
          </cell>
        </row>
        <row r="281">
          <cell r="B281" t="str">
            <v>311001.F200</v>
          </cell>
        </row>
        <row r="282">
          <cell r="B282" t="str">
            <v>311001.F300</v>
          </cell>
        </row>
        <row r="283">
          <cell r="B283" t="str">
            <v>311001.F330</v>
          </cell>
        </row>
        <row r="284">
          <cell r="B284" t="str">
            <v>311001.FFP1.25</v>
          </cell>
        </row>
        <row r="285">
          <cell r="B285" t="str">
            <v>311001.FFP200</v>
          </cell>
        </row>
        <row r="286">
          <cell r="B286" t="str">
            <v>311001.FFP300</v>
          </cell>
        </row>
        <row r="287">
          <cell r="B287" t="str">
            <v>311001.FFP330</v>
          </cell>
        </row>
        <row r="288">
          <cell r="B288" t="str">
            <v>311001.FLM300</v>
          </cell>
        </row>
        <row r="289">
          <cell r="B289" t="str">
            <v>311001.FMIX300</v>
          </cell>
        </row>
        <row r="290">
          <cell r="B290" t="str">
            <v>311001.FPRE19L</v>
          </cell>
        </row>
        <row r="291">
          <cell r="B291" t="str">
            <v>311001.FSTR1.25</v>
          </cell>
        </row>
        <row r="292">
          <cell r="B292" t="str">
            <v>311001.FSTR200</v>
          </cell>
        </row>
        <row r="293">
          <cell r="B293" t="str">
            <v>311001.FSTR300</v>
          </cell>
        </row>
        <row r="294">
          <cell r="B294" t="str">
            <v>311001.FSTR330</v>
          </cell>
        </row>
        <row r="295">
          <cell r="B295" t="str">
            <v>311001.FVR300</v>
          </cell>
        </row>
        <row r="296">
          <cell r="B296" t="str">
            <v>311001.JOY0.5</v>
          </cell>
        </row>
        <row r="297">
          <cell r="B297" t="str">
            <v>311001.JOY0.6</v>
          </cell>
        </row>
        <row r="298">
          <cell r="B298" t="str">
            <v>311001.JOY0.6MX</v>
          </cell>
        </row>
        <row r="299">
          <cell r="B299" t="str">
            <v>311001.JOY1.5</v>
          </cell>
        </row>
        <row r="300">
          <cell r="B300" t="str">
            <v>311001.JOY20L</v>
          </cell>
        </row>
        <row r="301">
          <cell r="B301" t="str">
            <v>311001.JOY6PACK</v>
          </cell>
        </row>
        <row r="302">
          <cell r="B302" t="str">
            <v>311001.LIME12BO</v>
          </cell>
        </row>
        <row r="303">
          <cell r="B303" t="str">
            <v>311001.LIME3BAG</v>
          </cell>
        </row>
        <row r="304">
          <cell r="B304" t="str">
            <v>311001.MIX1.25</v>
          </cell>
        </row>
        <row r="305">
          <cell r="B305" t="str">
            <v>311001.ORAN10SC</v>
          </cell>
        </row>
        <row r="306">
          <cell r="B306" t="str">
            <v>311001.ORAN12BO</v>
          </cell>
        </row>
        <row r="307">
          <cell r="B307" t="str">
            <v>311001.ORAN24BA</v>
          </cell>
        </row>
        <row r="308">
          <cell r="B308" t="str">
            <v>311001.ORAN3BAG</v>
          </cell>
        </row>
        <row r="309">
          <cell r="B309" t="str">
            <v>311001.ORAN60SA</v>
          </cell>
        </row>
        <row r="310">
          <cell r="B310" t="str">
            <v>311001.PINE12BO</v>
          </cell>
        </row>
        <row r="311">
          <cell r="B311" t="str">
            <v>311001.PINE3BAG</v>
          </cell>
        </row>
        <row r="312">
          <cell r="B312" t="str">
            <v>311001.PINE60SA</v>
          </cell>
        </row>
        <row r="313">
          <cell r="B313" t="str">
            <v>311001.S1.25</v>
          </cell>
        </row>
        <row r="314">
          <cell r="B314" t="str">
            <v>311001.S1.5</v>
          </cell>
        </row>
        <row r="315">
          <cell r="B315" t="str">
            <v>311001.S18L</v>
          </cell>
        </row>
        <row r="316">
          <cell r="B316" t="str">
            <v>311001.S200</v>
          </cell>
        </row>
        <row r="317">
          <cell r="B317" t="str">
            <v>311001.S300</v>
          </cell>
        </row>
        <row r="318">
          <cell r="B318" t="str">
            <v>311001.S330</v>
          </cell>
        </row>
        <row r="319">
          <cell r="B319" t="str">
            <v>311001.SAMU12BO</v>
          </cell>
        </row>
        <row r="320">
          <cell r="B320" t="str">
            <v>311001.SAMU240</v>
          </cell>
        </row>
        <row r="321">
          <cell r="B321" t="str">
            <v>311001.SAMU24BA</v>
          </cell>
        </row>
        <row r="322">
          <cell r="B322" t="str">
            <v>311001.SAMU250</v>
          </cell>
        </row>
        <row r="323">
          <cell r="B323" t="str">
            <v>311001.SAMU3BAG</v>
          </cell>
        </row>
        <row r="324">
          <cell r="B324" t="str">
            <v>311001.SAMU60SA</v>
          </cell>
        </row>
        <row r="325">
          <cell r="B325" t="str">
            <v>311001.SAMU6PAC</v>
          </cell>
        </row>
        <row r="326">
          <cell r="B326" t="str">
            <v>311001.SPRE19L</v>
          </cell>
        </row>
        <row r="327">
          <cell r="B327" t="str">
            <v>311001.SWLS1.25</v>
          </cell>
        </row>
        <row r="328">
          <cell r="B328" t="str">
            <v>311001.SWLS285</v>
          </cell>
        </row>
        <row r="329">
          <cell r="B329" t="str">
            <v>311001.SWLS330</v>
          </cell>
        </row>
        <row r="330">
          <cell r="B330" t="str">
            <v>311001.SWS285</v>
          </cell>
        </row>
        <row r="331">
          <cell r="B331" t="str">
            <v>311001.SWS330</v>
          </cell>
        </row>
        <row r="332">
          <cell r="B332" t="str">
            <v>311001.SWT330</v>
          </cell>
        </row>
        <row r="333">
          <cell r="B333" t="str">
            <v>341021.ALL</v>
          </cell>
        </row>
        <row r="334">
          <cell r="B334" t="str">
            <v>341021.C200</v>
          </cell>
        </row>
        <row r="335">
          <cell r="B335" t="str">
            <v>341021.C330</v>
          </cell>
        </row>
        <row r="336">
          <cell r="B336" t="str">
            <v>341021.D330</v>
          </cell>
        </row>
        <row r="337">
          <cell r="B337" t="str">
            <v>341021.F200</v>
          </cell>
        </row>
        <row r="338">
          <cell r="B338" t="str">
            <v>341021.ORAN12BO</v>
          </cell>
        </row>
        <row r="339">
          <cell r="B339" t="str">
            <v>341021.ORAN3BAG</v>
          </cell>
        </row>
        <row r="340">
          <cell r="B340" t="str">
            <v>341021.PINE12BO</v>
          </cell>
        </row>
        <row r="341">
          <cell r="B341" t="str">
            <v>341021.PINE3BAG</v>
          </cell>
        </row>
        <row r="342">
          <cell r="B342" t="str">
            <v>341021.SAMU12BO</v>
          </cell>
        </row>
        <row r="343">
          <cell r="B343" t="str">
            <v>341021.SAMU250</v>
          </cell>
        </row>
        <row r="344">
          <cell r="B344" t="str">
            <v>341021.SAMU3BAG</v>
          </cell>
        </row>
        <row r="345">
          <cell r="B345" t="str">
            <v>341022.ALL</v>
          </cell>
        </row>
        <row r="346">
          <cell r="B346" t="str">
            <v>341022.C1.25</v>
          </cell>
        </row>
        <row r="347">
          <cell r="B347" t="str">
            <v>341022.C1.5</v>
          </cell>
        </row>
        <row r="348">
          <cell r="B348" t="str">
            <v>341022.C200</v>
          </cell>
        </row>
        <row r="349">
          <cell r="B349" t="str">
            <v>341022.C330</v>
          </cell>
        </row>
        <row r="350">
          <cell r="B350" t="str">
            <v>341022.D330</v>
          </cell>
        </row>
        <row r="351">
          <cell r="B351" t="str">
            <v>341022.F1.25</v>
          </cell>
        </row>
        <row r="352">
          <cell r="B352" t="str">
            <v>341022.F1.5</v>
          </cell>
        </row>
        <row r="353">
          <cell r="B353" t="str">
            <v>341022.F200</v>
          </cell>
        </row>
        <row r="354">
          <cell r="B354" t="str">
            <v>341022.FFP1.25</v>
          </cell>
        </row>
        <row r="355">
          <cell r="B355" t="str">
            <v>341022.FFP330</v>
          </cell>
        </row>
        <row r="356">
          <cell r="B356" t="str">
            <v>341022.FSTR1.25</v>
          </cell>
        </row>
        <row r="357">
          <cell r="B357" t="str">
            <v>341022.FSTR330</v>
          </cell>
        </row>
        <row r="358">
          <cell r="B358" t="str">
            <v>341022.JOY0.5</v>
          </cell>
        </row>
        <row r="359">
          <cell r="B359" t="str">
            <v>341022.JOY0.6</v>
          </cell>
        </row>
        <row r="360">
          <cell r="B360" t="str">
            <v>341022.JOY0.6MX</v>
          </cell>
        </row>
        <row r="361">
          <cell r="B361" t="str">
            <v>341022.JOY1.5</v>
          </cell>
        </row>
        <row r="362">
          <cell r="B362" t="str">
            <v>341022.JOY20L</v>
          </cell>
        </row>
        <row r="363">
          <cell r="B363" t="str">
            <v>341022.JOY6PACK</v>
          </cell>
        </row>
        <row r="364">
          <cell r="B364" t="str">
            <v>341022.ORAN12BO</v>
          </cell>
        </row>
        <row r="365">
          <cell r="B365" t="str">
            <v>341022.ORAN3BAG</v>
          </cell>
        </row>
        <row r="366">
          <cell r="B366" t="str">
            <v>341022.PINE12BO</v>
          </cell>
        </row>
        <row r="367">
          <cell r="B367" t="str">
            <v>341022.PINE3BAG</v>
          </cell>
        </row>
        <row r="368">
          <cell r="B368" t="str">
            <v>341022.S1.25</v>
          </cell>
        </row>
        <row r="369">
          <cell r="B369" t="str">
            <v>341022.S1.5</v>
          </cell>
        </row>
        <row r="370">
          <cell r="B370" t="str">
            <v>341022.S200</v>
          </cell>
        </row>
        <row r="371">
          <cell r="B371" t="str">
            <v>341022.SAMU12BO</v>
          </cell>
        </row>
        <row r="372">
          <cell r="B372" t="str">
            <v>341022.SAMU240</v>
          </cell>
        </row>
        <row r="373">
          <cell r="B373" t="str">
            <v>341022.SAMU3BAG</v>
          </cell>
        </row>
        <row r="374">
          <cell r="B374" t="str">
            <v>341022.SWLS1.25</v>
          </cell>
        </row>
        <row r="375">
          <cell r="B375" t="str">
            <v>341022.SWLS330</v>
          </cell>
        </row>
        <row r="376">
          <cell r="B376" t="str">
            <v>341022.SWS330</v>
          </cell>
        </row>
        <row r="377">
          <cell r="B377" t="str">
            <v>341022.SWT330</v>
          </cell>
        </row>
        <row r="378">
          <cell r="B378" t="str">
            <v>341023.ALL</v>
          </cell>
        </row>
        <row r="379">
          <cell r="B379" t="str">
            <v>341023.C1.25</v>
          </cell>
        </row>
        <row r="380">
          <cell r="B380" t="str">
            <v>341023.C200</v>
          </cell>
        </row>
        <row r="381">
          <cell r="B381" t="str">
            <v>341023.C330</v>
          </cell>
        </row>
        <row r="382">
          <cell r="B382" t="str">
            <v>341023.CRO330</v>
          </cell>
        </row>
        <row r="383">
          <cell r="B383" t="str">
            <v>341023.D330</v>
          </cell>
        </row>
        <row r="384">
          <cell r="B384" t="str">
            <v>341023.F1.25</v>
          </cell>
        </row>
        <row r="385">
          <cell r="B385" t="str">
            <v>341023.F200</v>
          </cell>
        </row>
        <row r="386">
          <cell r="B386" t="str">
            <v>341023.F330</v>
          </cell>
        </row>
        <row r="387">
          <cell r="B387" t="str">
            <v>341023.FFP330</v>
          </cell>
        </row>
        <row r="388">
          <cell r="B388" t="str">
            <v>341023.FSTR330</v>
          </cell>
        </row>
        <row r="389">
          <cell r="B389" t="str">
            <v>341023.JOY0.5</v>
          </cell>
        </row>
        <row r="390">
          <cell r="B390" t="str">
            <v>341023.JOY0.6</v>
          </cell>
        </row>
        <row r="391">
          <cell r="B391" t="str">
            <v>341023.JOY0.6MX</v>
          </cell>
        </row>
        <row r="392">
          <cell r="B392" t="str">
            <v>341023.JOY1.5</v>
          </cell>
        </row>
        <row r="393">
          <cell r="B393" t="str">
            <v>341023.JOY6PACK</v>
          </cell>
        </row>
        <row r="394">
          <cell r="B394" t="str">
            <v>341023.LIME3BAG</v>
          </cell>
        </row>
        <row r="395">
          <cell r="B395" t="str">
            <v>341023.ORAN12BO</v>
          </cell>
        </row>
        <row r="396">
          <cell r="B396" t="str">
            <v>341023.PINE12BO</v>
          </cell>
        </row>
        <row r="397">
          <cell r="B397" t="str">
            <v>341023.S1.25</v>
          </cell>
        </row>
        <row r="398">
          <cell r="B398" t="str">
            <v>341023.S300</v>
          </cell>
        </row>
        <row r="399">
          <cell r="B399" t="str">
            <v>341023.S330</v>
          </cell>
        </row>
        <row r="400">
          <cell r="B400" t="str">
            <v>341023.SAMU12BO</v>
          </cell>
        </row>
        <row r="401">
          <cell r="B401" t="str">
            <v>341023.SAMU240</v>
          </cell>
        </row>
        <row r="402">
          <cell r="B402" t="str">
            <v>341023.SAMU24BA</v>
          </cell>
        </row>
        <row r="403">
          <cell r="B403" t="str">
            <v>341023.SAMU250</v>
          </cell>
        </row>
        <row r="404">
          <cell r="B404" t="str">
            <v>341023.SAMU3BAG</v>
          </cell>
        </row>
        <row r="405">
          <cell r="B405" t="str">
            <v>341023.SWLS285</v>
          </cell>
        </row>
        <row r="406">
          <cell r="B406" t="str">
            <v>341023.SWLS330</v>
          </cell>
        </row>
        <row r="407">
          <cell r="B407" t="str">
            <v>341023.SWS330</v>
          </cell>
        </row>
        <row r="408">
          <cell r="B408" t="str">
            <v>341023.SWT330</v>
          </cell>
        </row>
        <row r="409">
          <cell r="B409" t="str">
            <v>411001</v>
          </cell>
        </row>
        <row r="410">
          <cell r="B410" t="str">
            <v>411001.C1.25</v>
          </cell>
        </row>
        <row r="411">
          <cell r="B411" t="str">
            <v>411001.C1.5</v>
          </cell>
        </row>
        <row r="412">
          <cell r="B412" t="str">
            <v>411001.C200</v>
          </cell>
        </row>
        <row r="413">
          <cell r="B413" t="str">
            <v>411001.C300</v>
          </cell>
        </row>
        <row r="414">
          <cell r="B414" t="str">
            <v>411001.C330</v>
          </cell>
        </row>
        <row r="415">
          <cell r="B415" t="str">
            <v>411001.CRS207</v>
          </cell>
        </row>
        <row r="416">
          <cell r="B416" t="str">
            <v>411001.CRS285</v>
          </cell>
        </row>
        <row r="417">
          <cell r="B417" t="str">
            <v>411001.CRS330</v>
          </cell>
        </row>
        <row r="418">
          <cell r="B418" t="str">
            <v>411001.D330</v>
          </cell>
        </row>
        <row r="419">
          <cell r="B419" t="str">
            <v>411001.F1.25</v>
          </cell>
        </row>
        <row r="420">
          <cell r="B420" t="str">
            <v>411001.F1.5</v>
          </cell>
        </row>
        <row r="421">
          <cell r="B421" t="str">
            <v>411001.F200</v>
          </cell>
        </row>
        <row r="422">
          <cell r="B422" t="str">
            <v>411001.F300</v>
          </cell>
        </row>
        <row r="423">
          <cell r="B423" t="str">
            <v>411001.F330</v>
          </cell>
        </row>
        <row r="424">
          <cell r="B424" t="str">
            <v>411001.FFP300</v>
          </cell>
        </row>
        <row r="425">
          <cell r="B425" t="str">
            <v>411001.FFP330</v>
          </cell>
        </row>
        <row r="426">
          <cell r="B426" t="str">
            <v>411001.FLM300</v>
          </cell>
        </row>
        <row r="427">
          <cell r="B427" t="str">
            <v>411001.FMIX300</v>
          </cell>
        </row>
        <row r="428">
          <cell r="B428" t="str">
            <v>411001.FSTR300</v>
          </cell>
        </row>
        <row r="429">
          <cell r="B429" t="str">
            <v>411001.FSTR330</v>
          </cell>
        </row>
        <row r="430">
          <cell r="B430" t="str">
            <v>411001.JOY0.6</v>
          </cell>
        </row>
        <row r="431">
          <cell r="B431" t="str">
            <v>411001.JOY1.5</v>
          </cell>
        </row>
        <row r="432">
          <cell r="B432" t="str">
            <v>411001.S1.25</v>
          </cell>
        </row>
        <row r="433">
          <cell r="B433" t="str">
            <v>411001.S1.5</v>
          </cell>
        </row>
        <row r="434">
          <cell r="B434" t="str">
            <v>411001.S200</v>
          </cell>
        </row>
        <row r="435">
          <cell r="B435" t="str">
            <v>411001.S300</v>
          </cell>
        </row>
        <row r="436">
          <cell r="B436" t="str">
            <v>411001.S330</v>
          </cell>
        </row>
        <row r="437">
          <cell r="B437" t="str">
            <v>411001.SAMU240</v>
          </cell>
        </row>
        <row r="438">
          <cell r="B438" t="str">
            <v>411001.SAMU250</v>
          </cell>
        </row>
        <row r="439">
          <cell r="B439" t="str">
            <v>411001.SAMU6PAC</v>
          </cell>
        </row>
        <row r="440">
          <cell r="B440" t="str">
            <v>411001.SWLS285</v>
          </cell>
        </row>
        <row r="441">
          <cell r="B441" t="str">
            <v>411001.SWLS330</v>
          </cell>
        </row>
        <row r="442">
          <cell r="B442" t="str">
            <v>411001.SWS285</v>
          </cell>
        </row>
        <row r="443">
          <cell r="B443" t="str">
            <v>411001.SWS330</v>
          </cell>
        </row>
        <row r="444">
          <cell r="B444" t="str">
            <v>411001.SWT330</v>
          </cell>
        </row>
        <row r="445">
          <cell r="B445" t="str">
            <v>411601.C330</v>
          </cell>
        </row>
        <row r="446">
          <cell r="B446" t="str">
            <v>411601.CPRE19L</v>
          </cell>
        </row>
        <row r="447">
          <cell r="B447" t="str">
            <v>411601.F300</v>
          </cell>
        </row>
        <row r="448">
          <cell r="B448" t="str">
            <v>411601.FPRE19L</v>
          </cell>
        </row>
        <row r="449">
          <cell r="B449" t="str">
            <v>411601.JOY0.5</v>
          </cell>
        </row>
        <row r="450">
          <cell r="B450" t="str">
            <v>411601.JOY1.5</v>
          </cell>
        </row>
        <row r="451">
          <cell r="B451" t="str">
            <v>411601.ORAN12BO</v>
          </cell>
        </row>
        <row r="452">
          <cell r="B452" t="str">
            <v>411601.ORAN3BAG</v>
          </cell>
        </row>
        <row r="453">
          <cell r="B453" t="str">
            <v>411601.PINE12BO</v>
          </cell>
        </row>
        <row r="454">
          <cell r="B454" t="str">
            <v>411601.SAMU12BO</v>
          </cell>
        </row>
        <row r="455">
          <cell r="B455" t="str">
            <v>411601.SAMU240</v>
          </cell>
        </row>
        <row r="456">
          <cell r="B456" t="str">
            <v>411601.SAMU3BAG</v>
          </cell>
        </row>
        <row r="457">
          <cell r="B457" t="str">
            <v>411601.SPRE19L</v>
          </cell>
        </row>
        <row r="458">
          <cell r="B458" t="str">
            <v>411601.SWS330</v>
          </cell>
        </row>
        <row r="459">
          <cell r="B459" t="str">
            <v>411801.ALL</v>
          </cell>
        </row>
        <row r="460">
          <cell r="B460" t="str">
            <v>411801.C1.25</v>
          </cell>
        </row>
        <row r="461">
          <cell r="B461" t="str">
            <v>411801.C1.5</v>
          </cell>
        </row>
        <row r="462">
          <cell r="B462" t="str">
            <v>411801.C18L</v>
          </cell>
        </row>
        <row r="463">
          <cell r="B463" t="str">
            <v>411801.C1L</v>
          </cell>
        </row>
        <row r="464">
          <cell r="B464" t="str">
            <v>411801.C200</v>
          </cell>
        </row>
        <row r="465">
          <cell r="B465" t="str">
            <v>411801.C300</v>
          </cell>
        </row>
        <row r="466">
          <cell r="B466" t="str">
            <v>411801.C330</v>
          </cell>
        </row>
        <row r="467">
          <cell r="B467" t="str">
            <v>411801.CPRE19L</v>
          </cell>
        </row>
        <row r="468">
          <cell r="B468" t="str">
            <v>411801.CRS207</v>
          </cell>
        </row>
        <row r="469">
          <cell r="B469" t="str">
            <v>411801.CRS285</v>
          </cell>
        </row>
        <row r="470">
          <cell r="B470" t="str">
            <v>411801.CRS330</v>
          </cell>
        </row>
        <row r="471">
          <cell r="B471" t="str">
            <v>411801.D330</v>
          </cell>
        </row>
        <row r="472">
          <cell r="B472" t="str">
            <v>411801.F1.25</v>
          </cell>
        </row>
        <row r="473">
          <cell r="B473" t="str">
            <v>411801.F1.5</v>
          </cell>
        </row>
        <row r="474">
          <cell r="B474" t="str">
            <v>411801.F18L</v>
          </cell>
        </row>
        <row r="475">
          <cell r="B475" t="str">
            <v>411801.F1L</v>
          </cell>
        </row>
        <row r="476">
          <cell r="B476" t="str">
            <v>411801.F200</v>
          </cell>
        </row>
        <row r="477">
          <cell r="B477" t="str">
            <v>411801.F300</v>
          </cell>
        </row>
        <row r="478">
          <cell r="B478" t="str">
            <v>411801.F330</v>
          </cell>
        </row>
        <row r="479">
          <cell r="B479" t="str">
            <v>411801.FFP1.25</v>
          </cell>
        </row>
        <row r="480">
          <cell r="B480" t="str">
            <v>411801.FFP200</v>
          </cell>
        </row>
        <row r="481">
          <cell r="B481" t="str">
            <v>411801.FFP300</v>
          </cell>
        </row>
        <row r="482">
          <cell r="B482" t="str">
            <v>411801.FFP330</v>
          </cell>
        </row>
        <row r="483">
          <cell r="B483" t="str">
            <v>411801.FLM300</v>
          </cell>
        </row>
        <row r="484">
          <cell r="B484" t="str">
            <v>411801.FMIX300</v>
          </cell>
        </row>
        <row r="485">
          <cell r="B485" t="str">
            <v>411801.FPRE19L</v>
          </cell>
        </row>
        <row r="486">
          <cell r="B486" t="str">
            <v>411801.FSTR1.25</v>
          </cell>
        </row>
        <row r="487">
          <cell r="B487" t="str">
            <v>411801.FSTR200</v>
          </cell>
        </row>
        <row r="488">
          <cell r="B488" t="str">
            <v>411801.FSTR300</v>
          </cell>
        </row>
        <row r="489">
          <cell r="B489" t="str">
            <v>411801.FSTR330</v>
          </cell>
        </row>
        <row r="490">
          <cell r="B490" t="str">
            <v>411801.FVR300</v>
          </cell>
        </row>
        <row r="491">
          <cell r="B491" t="str">
            <v>411801.JOY0.5</v>
          </cell>
        </row>
        <row r="492">
          <cell r="B492" t="str">
            <v>411801.JOY0.6</v>
          </cell>
        </row>
        <row r="493">
          <cell r="B493" t="str">
            <v>411801.JOY0.6MX</v>
          </cell>
        </row>
        <row r="494">
          <cell r="B494" t="str">
            <v>411801.JOY1.5</v>
          </cell>
        </row>
        <row r="495">
          <cell r="B495" t="str">
            <v>411801.JOY6PACK</v>
          </cell>
        </row>
        <row r="496">
          <cell r="B496" t="str">
            <v>411801.LIME12BO</v>
          </cell>
        </row>
        <row r="497">
          <cell r="B497" t="str">
            <v>411801.LIME3BAG</v>
          </cell>
        </row>
        <row r="498">
          <cell r="B498" t="str">
            <v>411801.MIX1.25</v>
          </cell>
        </row>
        <row r="499">
          <cell r="B499" t="str">
            <v>411801.ORAN12BO</v>
          </cell>
        </row>
        <row r="500">
          <cell r="B500" t="str">
            <v>411801.ORAN24BA</v>
          </cell>
        </row>
        <row r="501">
          <cell r="B501" t="str">
            <v>411801.ORAN3BAG</v>
          </cell>
        </row>
        <row r="502">
          <cell r="B502" t="str">
            <v>411801.ORAN60SA</v>
          </cell>
        </row>
        <row r="503">
          <cell r="B503" t="str">
            <v>411801.PINE12BO</v>
          </cell>
        </row>
        <row r="504">
          <cell r="B504" t="str">
            <v>411801.PINE3BAG</v>
          </cell>
        </row>
        <row r="505">
          <cell r="B505" t="str">
            <v>411801.PINE60SA</v>
          </cell>
        </row>
        <row r="506">
          <cell r="B506" t="str">
            <v>411801.S1.25</v>
          </cell>
        </row>
        <row r="507">
          <cell r="B507" t="str">
            <v>411801.S1.5</v>
          </cell>
        </row>
        <row r="508">
          <cell r="B508" t="str">
            <v>411801.S18L</v>
          </cell>
        </row>
        <row r="509">
          <cell r="B509" t="str">
            <v>411801.S200</v>
          </cell>
        </row>
        <row r="510">
          <cell r="B510" t="str">
            <v>411801.S300</v>
          </cell>
        </row>
        <row r="511">
          <cell r="B511" t="str">
            <v>411801.S330</v>
          </cell>
        </row>
        <row r="512">
          <cell r="B512" t="str">
            <v>411801.SAMU12BO</v>
          </cell>
        </row>
        <row r="513">
          <cell r="B513" t="str">
            <v>411801.SAMU240</v>
          </cell>
        </row>
        <row r="514">
          <cell r="B514" t="str">
            <v>411801.SAMU24BA</v>
          </cell>
        </row>
        <row r="515">
          <cell r="B515" t="str">
            <v>411801.SAMU250</v>
          </cell>
        </row>
        <row r="516">
          <cell r="B516" t="str">
            <v>411801.SAMU3BAG</v>
          </cell>
        </row>
        <row r="517">
          <cell r="B517" t="str">
            <v>411801.SAMU6PAC</v>
          </cell>
        </row>
        <row r="518">
          <cell r="B518" t="str">
            <v>411801.SPRE19L</v>
          </cell>
        </row>
        <row r="519">
          <cell r="B519" t="str">
            <v>411801.SWLS1.25</v>
          </cell>
        </row>
        <row r="520">
          <cell r="B520" t="str">
            <v>411801.SWLS285</v>
          </cell>
        </row>
        <row r="521">
          <cell r="B521" t="str">
            <v>411801.SWLS330</v>
          </cell>
        </row>
        <row r="522">
          <cell r="B522" t="str">
            <v>411801.SWS285</v>
          </cell>
        </row>
        <row r="523">
          <cell r="B523" t="str">
            <v>411801.SWS330</v>
          </cell>
        </row>
        <row r="524">
          <cell r="B524" t="str">
            <v>411801.SWT330</v>
          </cell>
        </row>
        <row r="525">
          <cell r="B525" t="str">
            <v>411901.C1.25</v>
          </cell>
        </row>
        <row r="526">
          <cell r="B526" t="str">
            <v>411901.C1.5</v>
          </cell>
        </row>
        <row r="527">
          <cell r="B527" t="str">
            <v>411901.C18L</v>
          </cell>
        </row>
        <row r="528">
          <cell r="B528" t="str">
            <v>411901.C1L</v>
          </cell>
        </row>
        <row r="529">
          <cell r="B529" t="str">
            <v>411901.C200</v>
          </cell>
        </row>
        <row r="530">
          <cell r="B530" t="str">
            <v>411901.C300</v>
          </cell>
        </row>
        <row r="531">
          <cell r="B531" t="str">
            <v>411901.C330</v>
          </cell>
        </row>
        <row r="532">
          <cell r="B532" t="str">
            <v>411901.CPRE19L</v>
          </cell>
        </row>
        <row r="533">
          <cell r="B533" t="str">
            <v>411901.CRS207</v>
          </cell>
        </row>
        <row r="534">
          <cell r="B534" t="str">
            <v>411901.CRS285</v>
          </cell>
        </row>
        <row r="535">
          <cell r="B535" t="str">
            <v>411901.CRS330</v>
          </cell>
        </row>
        <row r="536">
          <cell r="B536" t="str">
            <v>411901.D330</v>
          </cell>
        </row>
        <row r="537">
          <cell r="B537" t="str">
            <v>411901.F1.25</v>
          </cell>
        </row>
        <row r="538">
          <cell r="B538" t="str">
            <v>411901.F1.5</v>
          </cell>
        </row>
        <row r="539">
          <cell r="B539" t="str">
            <v>411901.F18L</v>
          </cell>
        </row>
        <row r="540">
          <cell r="B540" t="str">
            <v>411901.F1L</v>
          </cell>
        </row>
        <row r="541">
          <cell r="B541" t="str">
            <v>411901.F200</v>
          </cell>
        </row>
        <row r="542">
          <cell r="B542" t="str">
            <v>411901.F300</v>
          </cell>
        </row>
        <row r="543">
          <cell r="B543" t="str">
            <v>411901.F330</v>
          </cell>
        </row>
        <row r="544">
          <cell r="B544" t="str">
            <v>411901.FFP1.25</v>
          </cell>
        </row>
        <row r="545">
          <cell r="B545" t="str">
            <v>411901.FFP200</v>
          </cell>
        </row>
        <row r="546">
          <cell r="B546" t="str">
            <v>411901.FFP300</v>
          </cell>
        </row>
        <row r="547">
          <cell r="B547" t="str">
            <v>411901.FFP330</v>
          </cell>
        </row>
        <row r="548">
          <cell r="B548" t="str">
            <v>411901.FLM300</v>
          </cell>
        </row>
        <row r="549">
          <cell r="B549" t="str">
            <v>411901.FMIX300</v>
          </cell>
        </row>
        <row r="550">
          <cell r="B550" t="str">
            <v>411901.FPRE19L</v>
          </cell>
        </row>
        <row r="551">
          <cell r="B551" t="str">
            <v>411901.FSTR1.25</v>
          </cell>
        </row>
        <row r="552">
          <cell r="B552" t="str">
            <v>411901.FSTR200</v>
          </cell>
        </row>
        <row r="553">
          <cell r="B553" t="str">
            <v>411901.FSTR300</v>
          </cell>
        </row>
        <row r="554">
          <cell r="B554" t="str">
            <v>411901.FSTR330</v>
          </cell>
        </row>
        <row r="555">
          <cell r="B555" t="str">
            <v>411901.FVR300</v>
          </cell>
        </row>
        <row r="556">
          <cell r="B556" t="str">
            <v>411901.JOY0.5</v>
          </cell>
        </row>
        <row r="557">
          <cell r="B557" t="str">
            <v>411901.JOY0.6</v>
          </cell>
        </row>
        <row r="558">
          <cell r="B558" t="str">
            <v>411901.JOY0.6MX</v>
          </cell>
        </row>
        <row r="559">
          <cell r="B559" t="str">
            <v>411901.JOY1.5</v>
          </cell>
        </row>
        <row r="560">
          <cell r="B560" t="str">
            <v>411901.JOY6PACK</v>
          </cell>
        </row>
        <row r="561">
          <cell r="B561" t="str">
            <v>411901.LIME12BO</v>
          </cell>
        </row>
        <row r="562">
          <cell r="B562" t="str">
            <v>411901.LIME3BAG</v>
          </cell>
        </row>
        <row r="563">
          <cell r="B563" t="str">
            <v>411901.MIX1.25</v>
          </cell>
        </row>
        <row r="564">
          <cell r="B564" t="str">
            <v>411901.ORAN12BO</v>
          </cell>
        </row>
        <row r="565">
          <cell r="B565" t="str">
            <v>411901.ORAN24BA</v>
          </cell>
        </row>
        <row r="566">
          <cell r="B566" t="str">
            <v>411901.ORAN3BAG</v>
          </cell>
        </row>
        <row r="567">
          <cell r="B567" t="str">
            <v>411901.PINE12BO</v>
          </cell>
        </row>
        <row r="568">
          <cell r="B568" t="str">
            <v>411901.PINE3BAG</v>
          </cell>
        </row>
        <row r="569">
          <cell r="B569" t="str">
            <v>411901.S1.25</v>
          </cell>
        </row>
        <row r="570">
          <cell r="B570" t="str">
            <v>411901.S1.5</v>
          </cell>
        </row>
        <row r="571">
          <cell r="B571" t="str">
            <v>411901.S18L</v>
          </cell>
        </row>
        <row r="572">
          <cell r="B572" t="str">
            <v>411901.S200</v>
          </cell>
        </row>
        <row r="573">
          <cell r="B573" t="str">
            <v>411901.S300</v>
          </cell>
        </row>
        <row r="574">
          <cell r="B574" t="str">
            <v>411901.S330</v>
          </cell>
        </row>
        <row r="575">
          <cell r="B575" t="str">
            <v>411901.SAMU12BO</v>
          </cell>
        </row>
        <row r="576">
          <cell r="B576" t="str">
            <v>411901.SAMU240</v>
          </cell>
        </row>
        <row r="577">
          <cell r="B577" t="str">
            <v>411901.SAMU24BA</v>
          </cell>
        </row>
        <row r="578">
          <cell r="B578" t="str">
            <v>411901.SAMU250</v>
          </cell>
        </row>
        <row r="579">
          <cell r="B579" t="str">
            <v>411901.SAMU3BAG</v>
          </cell>
        </row>
        <row r="580">
          <cell r="B580" t="str">
            <v>411901.SAMU6PAC</v>
          </cell>
        </row>
        <row r="581">
          <cell r="B581" t="str">
            <v>411901.SPRE19L</v>
          </cell>
        </row>
        <row r="582">
          <cell r="B582" t="str">
            <v>411901.SWLS1.25</v>
          </cell>
        </row>
        <row r="583">
          <cell r="B583" t="str">
            <v>411901.SWLS285</v>
          </cell>
        </row>
        <row r="584">
          <cell r="B584" t="str">
            <v>411901.SWLS330</v>
          </cell>
        </row>
        <row r="585">
          <cell r="B585" t="str">
            <v>411901.SWS285</v>
          </cell>
        </row>
        <row r="586">
          <cell r="B586" t="str">
            <v>411901.SWS330</v>
          </cell>
        </row>
        <row r="587">
          <cell r="B587" t="str">
            <v>411901.SWT330</v>
          </cell>
        </row>
        <row r="588">
          <cell r="B588" t="str">
            <v>412001</v>
          </cell>
        </row>
        <row r="589">
          <cell r="B589" t="str">
            <v>412002.C1.25</v>
          </cell>
        </row>
        <row r="590">
          <cell r="B590" t="str">
            <v>412002.C200</v>
          </cell>
        </row>
        <row r="591">
          <cell r="B591" t="str">
            <v>412002.C300</v>
          </cell>
        </row>
        <row r="592">
          <cell r="B592" t="str">
            <v>412002.C330</v>
          </cell>
        </row>
        <row r="593">
          <cell r="B593" t="str">
            <v>412002.CPRE19L</v>
          </cell>
        </row>
        <row r="594">
          <cell r="B594" t="str">
            <v>412002.CRS207</v>
          </cell>
        </row>
        <row r="595">
          <cell r="B595" t="str">
            <v>412002.CRS285</v>
          </cell>
        </row>
        <row r="596">
          <cell r="B596" t="str">
            <v>412002.F1.25</v>
          </cell>
        </row>
        <row r="597">
          <cell r="B597" t="str">
            <v>412002.F200</v>
          </cell>
        </row>
        <row r="598">
          <cell r="B598" t="str">
            <v>412002.F300</v>
          </cell>
        </row>
        <row r="599">
          <cell r="B599" t="str">
            <v>412002.F330</v>
          </cell>
        </row>
        <row r="600">
          <cell r="B600" t="str">
            <v>412002.FFP200</v>
          </cell>
        </row>
        <row r="601">
          <cell r="B601" t="str">
            <v>412002.FFP300</v>
          </cell>
        </row>
        <row r="602">
          <cell r="B602" t="str">
            <v>412002.FLM300</v>
          </cell>
        </row>
        <row r="603">
          <cell r="B603" t="str">
            <v>412002.FMIX300</v>
          </cell>
        </row>
        <row r="604">
          <cell r="B604" t="str">
            <v>412002.FPRE19L</v>
          </cell>
        </row>
        <row r="605">
          <cell r="B605" t="str">
            <v>412002.FSTR200</v>
          </cell>
        </row>
        <row r="606">
          <cell r="B606" t="str">
            <v>412002.FSTR300</v>
          </cell>
        </row>
        <row r="607">
          <cell r="B607" t="str">
            <v>412002.FVR300</v>
          </cell>
        </row>
        <row r="608">
          <cell r="B608" t="str">
            <v>412002.JOY0.5</v>
          </cell>
        </row>
        <row r="609">
          <cell r="B609" t="str">
            <v>412002.JOY0.6</v>
          </cell>
        </row>
        <row r="610">
          <cell r="B610" t="str">
            <v>412002.JOY1.5</v>
          </cell>
        </row>
        <row r="611">
          <cell r="B611" t="str">
            <v>412002.JOY6PACK</v>
          </cell>
        </row>
        <row r="612">
          <cell r="B612" t="str">
            <v>412002.S1.25</v>
          </cell>
        </row>
        <row r="613">
          <cell r="B613" t="str">
            <v>412002.S200</v>
          </cell>
        </row>
        <row r="614">
          <cell r="B614" t="str">
            <v>412002.S300</v>
          </cell>
        </row>
        <row r="615">
          <cell r="B615" t="str">
            <v>412002.S330</v>
          </cell>
        </row>
        <row r="616">
          <cell r="B616" t="str">
            <v>412002.SAMU240</v>
          </cell>
        </row>
        <row r="617">
          <cell r="B617" t="str">
            <v>412002.SAMU250</v>
          </cell>
        </row>
        <row r="618">
          <cell r="B618" t="str">
            <v>412002.SPRE19L</v>
          </cell>
        </row>
        <row r="619">
          <cell r="B619" t="str">
            <v>412002.SWLS285</v>
          </cell>
        </row>
        <row r="620">
          <cell r="B620" t="str">
            <v>412002.SWLS330</v>
          </cell>
        </row>
        <row r="621">
          <cell r="B621" t="str">
            <v>412002.SWS285</v>
          </cell>
        </row>
        <row r="622">
          <cell r="B622" t="str">
            <v>412003.C1.25</v>
          </cell>
        </row>
        <row r="623">
          <cell r="B623" t="str">
            <v>412003.C18L</v>
          </cell>
        </row>
        <row r="624">
          <cell r="B624" t="str">
            <v>412003.C1L</v>
          </cell>
        </row>
        <row r="625">
          <cell r="B625" t="str">
            <v>412003.C200</v>
          </cell>
        </row>
        <row r="626">
          <cell r="B626" t="str">
            <v>412003.C300</v>
          </cell>
        </row>
        <row r="627">
          <cell r="B627" t="str">
            <v>412003.C330</v>
          </cell>
        </row>
        <row r="628">
          <cell r="B628" t="str">
            <v>412003.CPRE19L</v>
          </cell>
        </row>
        <row r="629">
          <cell r="B629" t="str">
            <v>412003.CRS207</v>
          </cell>
        </row>
        <row r="630">
          <cell r="B630" t="str">
            <v>412003.CRS285</v>
          </cell>
        </row>
        <row r="631">
          <cell r="B631" t="str">
            <v>412003.CRS330</v>
          </cell>
        </row>
        <row r="632">
          <cell r="B632" t="str">
            <v>412003.D330</v>
          </cell>
        </row>
        <row r="633">
          <cell r="B633" t="str">
            <v>412003.F1.25</v>
          </cell>
        </row>
        <row r="634">
          <cell r="B634" t="str">
            <v>412003.F18L</v>
          </cell>
        </row>
        <row r="635">
          <cell r="B635" t="str">
            <v>412003.F1L</v>
          </cell>
        </row>
        <row r="636">
          <cell r="B636" t="str">
            <v>412003.F200</v>
          </cell>
        </row>
        <row r="637">
          <cell r="B637" t="str">
            <v>412003.F300</v>
          </cell>
        </row>
        <row r="638">
          <cell r="B638" t="str">
            <v>412003.F330</v>
          </cell>
        </row>
        <row r="639">
          <cell r="B639" t="str">
            <v>412003.FFP200</v>
          </cell>
        </row>
        <row r="640">
          <cell r="B640" t="str">
            <v>412003.FFP300</v>
          </cell>
        </row>
        <row r="641">
          <cell r="B641" t="str">
            <v>412003.FFP330</v>
          </cell>
        </row>
        <row r="642">
          <cell r="B642" t="str">
            <v>412003.FLM300</v>
          </cell>
        </row>
        <row r="643">
          <cell r="B643" t="str">
            <v>412003.FPRE19L</v>
          </cell>
        </row>
        <row r="644">
          <cell r="B644" t="str">
            <v>412003.FSTR200</v>
          </cell>
        </row>
        <row r="645">
          <cell r="B645" t="str">
            <v>412003.FSTR300</v>
          </cell>
        </row>
        <row r="646">
          <cell r="B646" t="str">
            <v>412003.FSTR330</v>
          </cell>
        </row>
        <row r="647">
          <cell r="B647" t="str">
            <v>412003.FVR300</v>
          </cell>
        </row>
        <row r="648">
          <cell r="B648" t="str">
            <v>412003.JOY0.5</v>
          </cell>
        </row>
        <row r="649">
          <cell r="B649" t="str">
            <v>412003.JOY0.6</v>
          </cell>
        </row>
        <row r="650">
          <cell r="B650" t="str">
            <v>412003.JOY1.5</v>
          </cell>
        </row>
        <row r="651">
          <cell r="B651" t="str">
            <v>412003.JOY6PACK</v>
          </cell>
        </row>
        <row r="652">
          <cell r="B652" t="str">
            <v>412003.LIME12BO</v>
          </cell>
        </row>
        <row r="653">
          <cell r="B653" t="str">
            <v>412003.LIME3BAG</v>
          </cell>
        </row>
        <row r="654">
          <cell r="B654" t="str">
            <v>412003.ORAN12BO</v>
          </cell>
        </row>
        <row r="655">
          <cell r="B655" t="str">
            <v>412003.ORAN24BA</v>
          </cell>
        </row>
        <row r="656">
          <cell r="B656" t="str">
            <v>412003.ORAN3BAG</v>
          </cell>
        </row>
        <row r="657">
          <cell r="B657" t="str">
            <v>412003.PINE12BO</v>
          </cell>
        </row>
        <row r="658">
          <cell r="B658" t="str">
            <v>412003.S1.25</v>
          </cell>
        </row>
        <row r="659">
          <cell r="B659" t="str">
            <v>412003.S18L</v>
          </cell>
        </row>
        <row r="660">
          <cell r="B660" t="str">
            <v>412003.S200</v>
          </cell>
        </row>
        <row r="661">
          <cell r="B661" t="str">
            <v>412003.S300</v>
          </cell>
        </row>
        <row r="662">
          <cell r="B662" t="str">
            <v>412003.S330</v>
          </cell>
        </row>
        <row r="663">
          <cell r="B663" t="str">
            <v>412003.SAMU12BO</v>
          </cell>
        </row>
        <row r="664">
          <cell r="B664" t="str">
            <v>412003.SAMU240</v>
          </cell>
        </row>
        <row r="665">
          <cell r="B665" t="str">
            <v>412003.SAMU24BA</v>
          </cell>
        </row>
        <row r="666">
          <cell r="B666" t="str">
            <v>412003.SAMU250</v>
          </cell>
        </row>
        <row r="667">
          <cell r="B667" t="str">
            <v>412003.SAMU3BAG</v>
          </cell>
        </row>
        <row r="668">
          <cell r="B668" t="str">
            <v>412003.SAMU6PAC</v>
          </cell>
        </row>
        <row r="669">
          <cell r="B669" t="str">
            <v>412003.SPRE19L</v>
          </cell>
        </row>
        <row r="670">
          <cell r="B670" t="str">
            <v>412003.SWLS285</v>
          </cell>
        </row>
        <row r="671">
          <cell r="B671" t="str">
            <v>412003.SWLS330</v>
          </cell>
        </row>
        <row r="672">
          <cell r="B672" t="str">
            <v>412003.SWS285</v>
          </cell>
        </row>
        <row r="673">
          <cell r="B673" t="str">
            <v>412003.SWS330</v>
          </cell>
        </row>
        <row r="674">
          <cell r="B674" t="str">
            <v>412003.SWT330</v>
          </cell>
        </row>
        <row r="675">
          <cell r="B675" t="str">
            <v>412004.C1.25</v>
          </cell>
        </row>
        <row r="676">
          <cell r="B676" t="str">
            <v>412004.C1.5</v>
          </cell>
        </row>
        <row r="677">
          <cell r="B677" t="str">
            <v>412004.C18L</v>
          </cell>
        </row>
        <row r="678">
          <cell r="B678" t="str">
            <v>412004.C1L</v>
          </cell>
        </row>
        <row r="679">
          <cell r="B679" t="str">
            <v>412004.C200</v>
          </cell>
        </row>
        <row r="680">
          <cell r="B680" t="str">
            <v>412004.C300</v>
          </cell>
        </row>
        <row r="681">
          <cell r="B681" t="str">
            <v>412004.C330</v>
          </cell>
        </row>
        <row r="682">
          <cell r="B682" t="str">
            <v>412004.CPRE19L</v>
          </cell>
        </row>
        <row r="683">
          <cell r="B683" t="str">
            <v>412004.CRS207</v>
          </cell>
        </row>
        <row r="684">
          <cell r="B684" t="str">
            <v>412004.CRS285</v>
          </cell>
        </row>
        <row r="685">
          <cell r="B685" t="str">
            <v>412004.CRS330</v>
          </cell>
        </row>
        <row r="686">
          <cell r="B686" t="str">
            <v>412004.D330</v>
          </cell>
        </row>
        <row r="687">
          <cell r="B687" t="str">
            <v>412004.F1.25</v>
          </cell>
        </row>
        <row r="688">
          <cell r="B688" t="str">
            <v>412004.F1.5</v>
          </cell>
        </row>
        <row r="689">
          <cell r="B689" t="str">
            <v>412004.F18L</v>
          </cell>
        </row>
        <row r="690">
          <cell r="B690" t="str">
            <v>412004.F1L</v>
          </cell>
        </row>
        <row r="691">
          <cell r="B691" t="str">
            <v>412004.F200</v>
          </cell>
        </row>
        <row r="692">
          <cell r="B692" t="str">
            <v>412004.F300</v>
          </cell>
        </row>
        <row r="693">
          <cell r="B693" t="str">
            <v>412004.F330</v>
          </cell>
        </row>
        <row r="694">
          <cell r="B694" t="str">
            <v>412004.FFP200</v>
          </cell>
        </row>
        <row r="695">
          <cell r="B695" t="str">
            <v>412004.FFP300</v>
          </cell>
        </row>
        <row r="696">
          <cell r="B696" t="str">
            <v>412004.FFP330</v>
          </cell>
        </row>
        <row r="697">
          <cell r="B697" t="str">
            <v>412004.FLM300</v>
          </cell>
        </row>
        <row r="698">
          <cell r="B698" t="str">
            <v>412004.FPRE19L</v>
          </cell>
        </row>
        <row r="699">
          <cell r="B699" t="str">
            <v>412004.FSTR200</v>
          </cell>
        </row>
        <row r="700">
          <cell r="B700" t="str">
            <v>412004.FSTR300</v>
          </cell>
        </row>
        <row r="701">
          <cell r="B701" t="str">
            <v>412004.FSTR330</v>
          </cell>
        </row>
        <row r="702">
          <cell r="B702" t="str">
            <v>412004.FVR300</v>
          </cell>
        </row>
        <row r="703">
          <cell r="B703" t="str">
            <v>412004.JOY0.5</v>
          </cell>
        </row>
        <row r="704">
          <cell r="B704" t="str">
            <v>412004.JOY0.6</v>
          </cell>
        </row>
        <row r="705">
          <cell r="B705" t="str">
            <v>412004.JOY0.6MX</v>
          </cell>
        </row>
        <row r="706">
          <cell r="B706" t="str">
            <v>412004.JOY1.5</v>
          </cell>
        </row>
        <row r="707">
          <cell r="B707" t="str">
            <v>412004.JOY6PACK</v>
          </cell>
        </row>
        <row r="708">
          <cell r="B708" t="str">
            <v>412004.LIME12BO</v>
          </cell>
        </row>
        <row r="709">
          <cell r="B709" t="str">
            <v>412004.LIME3BAG</v>
          </cell>
        </row>
        <row r="710">
          <cell r="B710" t="str">
            <v>412004.ORAN12BO</v>
          </cell>
        </row>
        <row r="711">
          <cell r="B711" t="str">
            <v>412004.ORAN24BA</v>
          </cell>
        </row>
        <row r="712">
          <cell r="B712" t="str">
            <v>412004.ORAN3BAG</v>
          </cell>
        </row>
        <row r="713">
          <cell r="B713" t="str">
            <v>412004.PINE12BO</v>
          </cell>
        </row>
        <row r="714">
          <cell r="B714" t="str">
            <v>412004.PINE3BAG</v>
          </cell>
        </row>
        <row r="715">
          <cell r="B715" t="str">
            <v>412004.S1.25</v>
          </cell>
        </row>
        <row r="716">
          <cell r="B716" t="str">
            <v>412004.S1.5</v>
          </cell>
        </row>
        <row r="717">
          <cell r="B717" t="str">
            <v>412004.S18L</v>
          </cell>
        </row>
        <row r="718">
          <cell r="B718" t="str">
            <v>412004.S200</v>
          </cell>
        </row>
        <row r="719">
          <cell r="B719" t="str">
            <v>412004.S300</v>
          </cell>
        </row>
        <row r="720">
          <cell r="B720" t="str">
            <v>412004.S330</v>
          </cell>
        </row>
        <row r="721">
          <cell r="B721" t="str">
            <v>412004.SAMU12BO</v>
          </cell>
        </row>
        <row r="722">
          <cell r="B722" t="str">
            <v>412004.SAMU240</v>
          </cell>
        </row>
        <row r="723">
          <cell r="B723" t="str">
            <v>412004.SAMU24BA</v>
          </cell>
        </row>
        <row r="724">
          <cell r="B724" t="str">
            <v>412004.SAMU250</v>
          </cell>
        </row>
        <row r="725">
          <cell r="B725" t="str">
            <v>412004.SAMU3BAG</v>
          </cell>
        </row>
        <row r="726">
          <cell r="B726" t="str">
            <v>412004.SPRE19L</v>
          </cell>
        </row>
        <row r="727">
          <cell r="B727" t="str">
            <v>412004.SWLS285</v>
          </cell>
        </row>
        <row r="728">
          <cell r="B728" t="str">
            <v>412004.SWLS330</v>
          </cell>
        </row>
        <row r="729">
          <cell r="B729" t="str">
            <v>412004.SWS285</v>
          </cell>
        </row>
        <row r="730">
          <cell r="B730" t="str">
            <v>412004.SWS330</v>
          </cell>
        </row>
        <row r="731">
          <cell r="B731" t="str">
            <v>412004.SWT330</v>
          </cell>
        </row>
        <row r="732">
          <cell r="B732" t="str">
            <v>412005.C18L</v>
          </cell>
        </row>
        <row r="733">
          <cell r="B733" t="str">
            <v>412005.C330</v>
          </cell>
        </row>
        <row r="734">
          <cell r="B734" t="str">
            <v>412005.CRS330</v>
          </cell>
        </row>
        <row r="735">
          <cell r="B735" t="str">
            <v>412005.F1.5</v>
          </cell>
        </row>
        <row r="736">
          <cell r="B736" t="str">
            <v>412005.F18L</v>
          </cell>
        </row>
        <row r="737">
          <cell r="B737" t="str">
            <v>412005.F330</v>
          </cell>
        </row>
        <row r="738">
          <cell r="B738" t="str">
            <v>412005.FFP330</v>
          </cell>
        </row>
        <row r="739">
          <cell r="B739" t="str">
            <v>412005.FSTR330</v>
          </cell>
        </row>
        <row r="740">
          <cell r="B740" t="str">
            <v>412005.ORAN12BO</v>
          </cell>
        </row>
        <row r="741">
          <cell r="B741" t="str">
            <v>412005.ORAN24BA</v>
          </cell>
        </row>
        <row r="742">
          <cell r="B742" t="str">
            <v>412005.PINE12BO</v>
          </cell>
        </row>
        <row r="743">
          <cell r="B743" t="str">
            <v>412005.S1.5</v>
          </cell>
        </row>
        <row r="744">
          <cell r="B744" t="str">
            <v>412005.S18L</v>
          </cell>
        </row>
        <row r="745">
          <cell r="B745" t="str">
            <v>412005.S330</v>
          </cell>
        </row>
        <row r="746">
          <cell r="B746" t="str">
            <v>412005.SAMU12BO</v>
          </cell>
        </row>
        <row r="747">
          <cell r="B747" t="str">
            <v>412005.SAMU24BA</v>
          </cell>
        </row>
        <row r="748">
          <cell r="B748" t="str">
            <v>412005.SAMU3BAG</v>
          </cell>
        </row>
        <row r="749">
          <cell r="B749" t="str">
            <v>412005.SWT330</v>
          </cell>
        </row>
        <row r="750">
          <cell r="B750" t="str">
            <v>412006.C300</v>
          </cell>
        </row>
        <row r="751">
          <cell r="B751" t="str">
            <v>412006.C330</v>
          </cell>
        </row>
        <row r="752">
          <cell r="B752" t="str">
            <v>412006.D330</v>
          </cell>
        </row>
        <row r="753">
          <cell r="B753" t="str">
            <v>412006.F300</v>
          </cell>
        </row>
        <row r="754">
          <cell r="B754" t="str">
            <v>412006.F330</v>
          </cell>
        </row>
        <row r="755">
          <cell r="B755" t="str">
            <v>412006.JOY0.6</v>
          </cell>
        </row>
        <row r="756">
          <cell r="B756" t="str">
            <v>412006.S330</v>
          </cell>
        </row>
        <row r="757">
          <cell r="B757" t="str">
            <v>412006.SAMU250</v>
          </cell>
        </row>
        <row r="758">
          <cell r="B758" t="str">
            <v>412006.SWS330</v>
          </cell>
        </row>
        <row r="759">
          <cell r="B759" t="str">
            <v>412006.SWT330</v>
          </cell>
        </row>
        <row r="760">
          <cell r="B760" t="str">
            <v>412007.C330</v>
          </cell>
        </row>
        <row r="761">
          <cell r="B761" t="str">
            <v>412007.F330</v>
          </cell>
        </row>
        <row r="762">
          <cell r="B762" t="str">
            <v>412007.FLM300</v>
          </cell>
        </row>
        <row r="763">
          <cell r="B763" t="str">
            <v>412007.S330</v>
          </cell>
        </row>
        <row r="764">
          <cell r="B764" t="str">
            <v>435101</v>
          </cell>
        </row>
        <row r="765">
          <cell r="B765" t="str">
            <v>435102.C1.25</v>
          </cell>
        </row>
        <row r="766">
          <cell r="B766" t="str">
            <v>435102.C18L</v>
          </cell>
        </row>
        <row r="767">
          <cell r="B767" t="str">
            <v>435102.C1L</v>
          </cell>
        </row>
        <row r="768">
          <cell r="B768" t="str">
            <v>435102.C200</v>
          </cell>
        </row>
        <row r="769">
          <cell r="B769" t="str">
            <v>435102.C300</v>
          </cell>
        </row>
        <row r="770">
          <cell r="B770" t="str">
            <v>435102.C330</v>
          </cell>
        </row>
        <row r="771">
          <cell r="B771" t="str">
            <v>435102.CPRE19L</v>
          </cell>
        </row>
        <row r="772">
          <cell r="B772" t="str">
            <v>435102.CRS207</v>
          </cell>
        </row>
        <row r="773">
          <cell r="B773" t="str">
            <v>435102.CRS285</v>
          </cell>
        </row>
        <row r="774">
          <cell r="B774" t="str">
            <v>435102.CRS330</v>
          </cell>
        </row>
        <row r="775">
          <cell r="B775" t="str">
            <v>435102.D330</v>
          </cell>
        </row>
        <row r="776">
          <cell r="B776" t="str">
            <v>435102.F1.25</v>
          </cell>
        </row>
        <row r="777">
          <cell r="B777" t="str">
            <v>435102.F18L</v>
          </cell>
        </row>
        <row r="778">
          <cell r="B778" t="str">
            <v>435102.F1L</v>
          </cell>
        </row>
        <row r="779">
          <cell r="B779" t="str">
            <v>435102.F200</v>
          </cell>
        </row>
        <row r="780">
          <cell r="B780" t="str">
            <v>435102.F300</v>
          </cell>
        </row>
        <row r="781">
          <cell r="B781" t="str">
            <v>435102.F330</v>
          </cell>
        </row>
        <row r="782">
          <cell r="B782" t="str">
            <v>435102.FFP200</v>
          </cell>
        </row>
        <row r="783">
          <cell r="B783" t="str">
            <v>435102.FFP300</v>
          </cell>
        </row>
        <row r="784">
          <cell r="B784" t="str">
            <v>435102.FFP330</v>
          </cell>
        </row>
        <row r="785">
          <cell r="B785" t="str">
            <v>435102.FPRE19L</v>
          </cell>
        </row>
        <row r="786">
          <cell r="B786" t="str">
            <v>435102.FSTR200</v>
          </cell>
        </row>
        <row r="787">
          <cell r="B787" t="str">
            <v>435102.FSTR300</v>
          </cell>
        </row>
        <row r="788">
          <cell r="B788" t="str">
            <v>435102.FSTR330</v>
          </cell>
        </row>
        <row r="789">
          <cell r="B789" t="str">
            <v>435102.FVR300</v>
          </cell>
        </row>
        <row r="790">
          <cell r="B790" t="str">
            <v>435102.JOY0.5</v>
          </cell>
        </row>
        <row r="791">
          <cell r="B791" t="str">
            <v>435102.JOY0.6</v>
          </cell>
        </row>
        <row r="792">
          <cell r="B792" t="str">
            <v>435102.JOY1.5</v>
          </cell>
        </row>
        <row r="793">
          <cell r="B793" t="str">
            <v>435102.JOY6PACK</v>
          </cell>
        </row>
        <row r="794">
          <cell r="B794" t="str">
            <v>435102.LIME12BO</v>
          </cell>
        </row>
        <row r="795">
          <cell r="B795" t="str">
            <v>435102.LIME3BAG</v>
          </cell>
        </row>
        <row r="796">
          <cell r="B796" t="str">
            <v>435102.ORAN12BO</v>
          </cell>
        </row>
        <row r="797">
          <cell r="B797" t="str">
            <v>435102.ORAN24BA</v>
          </cell>
        </row>
        <row r="798">
          <cell r="B798" t="str">
            <v>435102.ORAN3BAG</v>
          </cell>
        </row>
        <row r="799">
          <cell r="B799" t="str">
            <v>435102.PINE12BO</v>
          </cell>
        </row>
        <row r="800">
          <cell r="B800" t="str">
            <v>435102.PINE3BAG</v>
          </cell>
        </row>
        <row r="801">
          <cell r="B801" t="str">
            <v>435102.S1.25</v>
          </cell>
        </row>
        <row r="802">
          <cell r="B802" t="str">
            <v>435102.S18L</v>
          </cell>
        </row>
        <row r="803">
          <cell r="B803" t="str">
            <v>435102.S200</v>
          </cell>
        </row>
        <row r="804">
          <cell r="B804" t="str">
            <v>435102.S300</v>
          </cell>
        </row>
        <row r="805">
          <cell r="B805" t="str">
            <v>435102.S330</v>
          </cell>
        </row>
        <row r="806">
          <cell r="B806" t="str">
            <v>435102.SAMU12BO</v>
          </cell>
        </row>
        <row r="807">
          <cell r="B807" t="str">
            <v>435102.SAMU240</v>
          </cell>
        </row>
        <row r="808">
          <cell r="B808" t="str">
            <v>435102.SAMU24BA</v>
          </cell>
        </row>
        <row r="809">
          <cell r="B809" t="str">
            <v>435102.SAMU250</v>
          </cell>
        </row>
        <row r="810">
          <cell r="B810" t="str">
            <v>435102.SAMU3BAG</v>
          </cell>
        </row>
        <row r="811">
          <cell r="B811" t="str">
            <v>435102.SPRE19L</v>
          </cell>
        </row>
        <row r="812">
          <cell r="B812" t="str">
            <v>435102.SWLS285</v>
          </cell>
        </row>
        <row r="813">
          <cell r="B813" t="str">
            <v>435102.SWLS330</v>
          </cell>
        </row>
        <row r="814">
          <cell r="B814" t="str">
            <v>435102.SWS285</v>
          </cell>
        </row>
        <row r="815">
          <cell r="B815" t="str">
            <v>435102.SWS330</v>
          </cell>
        </row>
        <row r="816">
          <cell r="B816" t="str">
            <v>435102.SWT330</v>
          </cell>
        </row>
        <row r="817">
          <cell r="B817" t="str">
            <v>511001.C1.25</v>
          </cell>
        </row>
        <row r="818">
          <cell r="B818" t="str">
            <v>511001.C1.5</v>
          </cell>
        </row>
        <row r="819">
          <cell r="B819" t="str">
            <v>511001.C18L</v>
          </cell>
        </row>
        <row r="820">
          <cell r="B820" t="str">
            <v>511001.C1L</v>
          </cell>
        </row>
        <row r="821">
          <cell r="B821" t="str">
            <v>511001.C200</v>
          </cell>
        </row>
        <row r="822">
          <cell r="B822" t="str">
            <v>511001.C300</v>
          </cell>
        </row>
        <row r="823">
          <cell r="B823" t="str">
            <v>511001.C330</v>
          </cell>
        </row>
        <row r="824">
          <cell r="B824" t="str">
            <v>511001.CPRE19L</v>
          </cell>
        </row>
        <row r="825">
          <cell r="B825" t="str">
            <v>511001.CRS207</v>
          </cell>
        </row>
        <row r="826">
          <cell r="B826" t="str">
            <v>511001.CRS285</v>
          </cell>
        </row>
        <row r="827">
          <cell r="B827" t="str">
            <v>511001.CRS330</v>
          </cell>
        </row>
        <row r="828">
          <cell r="B828" t="str">
            <v>511001.D330</v>
          </cell>
        </row>
        <row r="829">
          <cell r="B829" t="str">
            <v>511001.F1.25</v>
          </cell>
        </row>
        <row r="830">
          <cell r="B830" t="str">
            <v>511001.F1.5</v>
          </cell>
        </row>
        <row r="831">
          <cell r="B831" t="str">
            <v>511001.F18L</v>
          </cell>
        </row>
        <row r="832">
          <cell r="B832" t="str">
            <v>511001.F1L</v>
          </cell>
        </row>
        <row r="833">
          <cell r="B833" t="str">
            <v>511001.F200</v>
          </cell>
        </row>
        <row r="834">
          <cell r="B834" t="str">
            <v>511001.F300</v>
          </cell>
        </row>
        <row r="835">
          <cell r="B835" t="str">
            <v>511001.F330</v>
          </cell>
        </row>
        <row r="836">
          <cell r="B836" t="str">
            <v>511001.FFP1.25</v>
          </cell>
        </row>
        <row r="837">
          <cell r="B837" t="str">
            <v>511001.FFP200</v>
          </cell>
        </row>
        <row r="838">
          <cell r="B838" t="str">
            <v>511001.FFP300</v>
          </cell>
        </row>
        <row r="839">
          <cell r="B839" t="str">
            <v>511001.FFP330</v>
          </cell>
        </row>
        <row r="840">
          <cell r="B840" t="str">
            <v>511001.FLM300</v>
          </cell>
        </row>
        <row r="841">
          <cell r="B841" t="str">
            <v>511001.FMIX300</v>
          </cell>
        </row>
        <row r="842">
          <cell r="B842" t="str">
            <v>511001.FPRE19L</v>
          </cell>
        </row>
        <row r="843">
          <cell r="B843" t="str">
            <v>511001.FSTR1.25</v>
          </cell>
        </row>
        <row r="844">
          <cell r="B844" t="str">
            <v>511001.FSTR200</v>
          </cell>
        </row>
        <row r="845">
          <cell r="B845" t="str">
            <v>511001.FSTR300</v>
          </cell>
        </row>
        <row r="846">
          <cell r="B846" t="str">
            <v>511001.FSTR330</v>
          </cell>
        </row>
        <row r="847">
          <cell r="B847" t="str">
            <v>511001.FVR300</v>
          </cell>
        </row>
        <row r="848">
          <cell r="B848" t="str">
            <v>511001.JOY0.5</v>
          </cell>
        </row>
        <row r="849">
          <cell r="B849" t="str">
            <v>511001.JOY0.6</v>
          </cell>
        </row>
        <row r="850">
          <cell r="B850" t="str">
            <v>511001.JOY0.6MX</v>
          </cell>
        </row>
        <row r="851">
          <cell r="B851" t="str">
            <v>511001.JOY1.5</v>
          </cell>
        </row>
        <row r="852">
          <cell r="B852" t="str">
            <v>511001.JOY20L</v>
          </cell>
        </row>
        <row r="853">
          <cell r="B853" t="str">
            <v>511001.JOY6PACK</v>
          </cell>
        </row>
        <row r="854">
          <cell r="B854" t="str">
            <v>511001.LIME12BO</v>
          </cell>
        </row>
        <row r="855">
          <cell r="B855" t="str">
            <v>511001.LIME3BAG</v>
          </cell>
        </row>
        <row r="856">
          <cell r="B856" t="str">
            <v>511001.MIX1.25</v>
          </cell>
        </row>
        <row r="857">
          <cell r="B857" t="str">
            <v>511001.ORAN10SC</v>
          </cell>
        </row>
        <row r="858">
          <cell r="B858" t="str">
            <v>511001.ORAN12BO</v>
          </cell>
        </row>
        <row r="859">
          <cell r="B859" t="str">
            <v>511001.ORAN24BA</v>
          </cell>
        </row>
        <row r="860">
          <cell r="B860" t="str">
            <v>511001.ORAN3BAG</v>
          </cell>
        </row>
        <row r="861">
          <cell r="B861" t="str">
            <v>511001.ORAN60SA</v>
          </cell>
        </row>
        <row r="862">
          <cell r="B862" t="str">
            <v>511001.PINE12BO</v>
          </cell>
        </row>
        <row r="863">
          <cell r="B863" t="str">
            <v>511001.PINE3BAG</v>
          </cell>
        </row>
        <row r="864">
          <cell r="B864" t="str">
            <v>511001.PINE60SA</v>
          </cell>
        </row>
        <row r="865">
          <cell r="B865" t="str">
            <v>511001.S1.25</v>
          </cell>
        </row>
        <row r="866">
          <cell r="B866" t="str">
            <v>511001.S1.5</v>
          </cell>
        </row>
        <row r="867">
          <cell r="B867" t="str">
            <v>511001.S18L</v>
          </cell>
        </row>
        <row r="868">
          <cell r="B868" t="str">
            <v>511001.S200</v>
          </cell>
        </row>
        <row r="869">
          <cell r="B869" t="str">
            <v>511001.S300</v>
          </cell>
        </row>
        <row r="870">
          <cell r="B870" t="str">
            <v>511001.S330</v>
          </cell>
        </row>
        <row r="871">
          <cell r="B871" t="str">
            <v>511001.SAMU12BO</v>
          </cell>
        </row>
        <row r="872">
          <cell r="B872" t="str">
            <v>511001.SAMU240</v>
          </cell>
        </row>
        <row r="873">
          <cell r="B873" t="str">
            <v>511001.SAMU24BA</v>
          </cell>
        </row>
        <row r="874">
          <cell r="B874" t="str">
            <v>511001.SAMU250</v>
          </cell>
        </row>
        <row r="875">
          <cell r="B875" t="str">
            <v>511001.SAMU3BAG</v>
          </cell>
        </row>
        <row r="876">
          <cell r="B876" t="str">
            <v>511001.SAMU6PAC</v>
          </cell>
        </row>
        <row r="877">
          <cell r="B877" t="str">
            <v>511001.SPRE19L</v>
          </cell>
        </row>
        <row r="878">
          <cell r="B878" t="str">
            <v>511001.SWLS1.25</v>
          </cell>
        </row>
        <row r="879">
          <cell r="B879" t="str">
            <v>511001.SWLS285</v>
          </cell>
        </row>
        <row r="880">
          <cell r="B880" t="str">
            <v>511001.SWLS330</v>
          </cell>
        </row>
        <row r="881">
          <cell r="B881" t="str">
            <v>511001.SWS285</v>
          </cell>
        </row>
        <row r="882">
          <cell r="B882" t="str">
            <v>511001.SWS330</v>
          </cell>
        </row>
        <row r="883">
          <cell r="B883" t="str">
            <v>511001.SWT330</v>
          </cell>
        </row>
        <row r="884">
          <cell r="B884" t="str">
            <v>541021.BLT250</v>
          </cell>
        </row>
        <row r="885">
          <cell r="B885" t="str">
            <v>541021.C200</v>
          </cell>
        </row>
        <row r="886">
          <cell r="B886" t="str">
            <v>541021.C330</v>
          </cell>
        </row>
        <row r="887">
          <cell r="B887" t="str">
            <v>541021.D330</v>
          </cell>
        </row>
        <row r="888">
          <cell r="B888" t="str">
            <v>541021.F200</v>
          </cell>
        </row>
        <row r="889">
          <cell r="B889" t="str">
            <v>541021.ORAN12BO</v>
          </cell>
        </row>
        <row r="890">
          <cell r="B890" t="str">
            <v>541021.ORAN3BAG</v>
          </cell>
        </row>
        <row r="891">
          <cell r="B891" t="str">
            <v>541021.PINE12BO</v>
          </cell>
        </row>
        <row r="892">
          <cell r="B892" t="str">
            <v>541021.PINE3BAG</v>
          </cell>
        </row>
        <row r="893">
          <cell r="B893" t="str">
            <v>541021.S200</v>
          </cell>
        </row>
        <row r="894">
          <cell r="B894" t="str">
            <v>541021.SAMU12BO</v>
          </cell>
        </row>
        <row r="895">
          <cell r="B895" t="str">
            <v>541021.SAMU3BAG</v>
          </cell>
        </row>
        <row r="896">
          <cell r="B896" t="str">
            <v>541022.C1.25</v>
          </cell>
        </row>
        <row r="897">
          <cell r="B897" t="str">
            <v>541022.C1.5</v>
          </cell>
        </row>
        <row r="898">
          <cell r="B898" t="str">
            <v>541022.C200</v>
          </cell>
        </row>
        <row r="899">
          <cell r="B899" t="str">
            <v>541022.C330</v>
          </cell>
        </row>
        <row r="900">
          <cell r="B900" t="str">
            <v>541022.D330</v>
          </cell>
        </row>
        <row r="901">
          <cell r="B901" t="str">
            <v>541022.F1.25</v>
          </cell>
        </row>
        <row r="902">
          <cell r="B902" t="str">
            <v>541022.F1.5</v>
          </cell>
        </row>
        <row r="903">
          <cell r="B903" t="str">
            <v>541022.F200</v>
          </cell>
        </row>
        <row r="904">
          <cell r="B904" t="str">
            <v>541022.FFP1.25</v>
          </cell>
        </row>
        <row r="905">
          <cell r="B905" t="str">
            <v>541022.FFP330</v>
          </cell>
        </row>
        <row r="906">
          <cell r="B906" t="str">
            <v>541022.FSTR1.25</v>
          </cell>
        </row>
        <row r="907">
          <cell r="B907" t="str">
            <v>541022.FSTR330</v>
          </cell>
        </row>
        <row r="908">
          <cell r="B908" t="str">
            <v>541022.JOY0.5</v>
          </cell>
        </row>
        <row r="909">
          <cell r="B909" t="str">
            <v>541022.JOY0.6</v>
          </cell>
        </row>
        <row r="910">
          <cell r="B910" t="str">
            <v>541022.JOY0.6MX</v>
          </cell>
        </row>
        <row r="911">
          <cell r="B911" t="str">
            <v>541022.JOY1.5</v>
          </cell>
        </row>
        <row r="912">
          <cell r="B912" t="str">
            <v>541022.JOY20L</v>
          </cell>
        </row>
        <row r="913">
          <cell r="B913" t="str">
            <v>541022.ORAN12BO</v>
          </cell>
        </row>
        <row r="914">
          <cell r="B914" t="str">
            <v>541022.ORAN24BA</v>
          </cell>
        </row>
        <row r="915">
          <cell r="B915" t="str">
            <v>541022.ORAN3BAG</v>
          </cell>
        </row>
        <row r="916">
          <cell r="B916" t="str">
            <v>541022.PINE12BO</v>
          </cell>
        </row>
        <row r="917">
          <cell r="B917" t="str">
            <v>541022.PINE3BAG</v>
          </cell>
        </row>
        <row r="918">
          <cell r="B918" t="str">
            <v>541022.S1.25</v>
          </cell>
        </row>
        <row r="919">
          <cell r="B919" t="str">
            <v>541022.S1.5</v>
          </cell>
        </row>
        <row r="920">
          <cell r="B920" t="str">
            <v>541022.S200</v>
          </cell>
        </row>
        <row r="921">
          <cell r="B921" t="str">
            <v>541022.SAMU12BO</v>
          </cell>
        </row>
        <row r="922">
          <cell r="B922" t="str">
            <v>541022.SAMU240</v>
          </cell>
        </row>
        <row r="923">
          <cell r="B923" t="str">
            <v>541022.SAMU3BAG</v>
          </cell>
        </row>
        <row r="924">
          <cell r="B924" t="str">
            <v>541022.SWLS1.25</v>
          </cell>
        </row>
        <row r="925">
          <cell r="B925" t="str">
            <v>541022.SWLS330</v>
          </cell>
        </row>
        <row r="926">
          <cell r="B926" t="str">
            <v>541022.SWS330</v>
          </cell>
        </row>
        <row r="927">
          <cell r="B927" t="str">
            <v>541022.SWT330</v>
          </cell>
        </row>
        <row r="928">
          <cell r="B928" t="str">
            <v>541023.BLT250</v>
          </cell>
        </row>
        <row r="929">
          <cell r="B929" t="str">
            <v>541023.C1.25</v>
          </cell>
        </row>
        <row r="930">
          <cell r="B930" t="str">
            <v>541023.C200</v>
          </cell>
        </row>
        <row r="931">
          <cell r="B931" t="str">
            <v>541023.C330</v>
          </cell>
        </row>
        <row r="932">
          <cell r="B932" t="str">
            <v>541023.CRS330</v>
          </cell>
        </row>
        <row r="933">
          <cell r="B933" t="str">
            <v>541023.D330</v>
          </cell>
        </row>
        <row r="934">
          <cell r="B934" t="str">
            <v>541023.F1.25</v>
          </cell>
        </row>
        <row r="935">
          <cell r="B935" t="str">
            <v>541023.F200</v>
          </cell>
        </row>
        <row r="936">
          <cell r="B936" t="str">
            <v>541023.F330</v>
          </cell>
        </row>
        <row r="937">
          <cell r="B937" t="str">
            <v>541023.FFP330</v>
          </cell>
        </row>
        <row r="938">
          <cell r="B938" t="str">
            <v>541023.FSTR330</v>
          </cell>
        </row>
        <row r="939">
          <cell r="B939" t="str">
            <v>541023.JOY0.5</v>
          </cell>
        </row>
        <row r="940">
          <cell r="B940" t="str">
            <v>541023.JOY0.6</v>
          </cell>
        </row>
        <row r="941">
          <cell r="B941" t="str">
            <v>541023.JOY0.6MX</v>
          </cell>
        </row>
        <row r="942">
          <cell r="B942" t="str">
            <v>541023.JOY1.5</v>
          </cell>
        </row>
        <row r="943">
          <cell r="B943" t="str">
            <v>541023.LIME3BAG</v>
          </cell>
        </row>
        <row r="944">
          <cell r="B944" t="str">
            <v>541023.ORAN12BO</v>
          </cell>
        </row>
        <row r="945">
          <cell r="B945" t="str">
            <v>541023.ORAN24BA</v>
          </cell>
        </row>
        <row r="946">
          <cell r="B946" t="str">
            <v>541023.PINE12BO</v>
          </cell>
        </row>
        <row r="947">
          <cell r="B947" t="str">
            <v>541023.S1.25</v>
          </cell>
        </row>
        <row r="948">
          <cell r="B948" t="str">
            <v>541023.S300</v>
          </cell>
        </row>
        <row r="949">
          <cell r="B949" t="str">
            <v>541023.S330</v>
          </cell>
        </row>
        <row r="950">
          <cell r="B950" t="str">
            <v>541023.SAMU12BO</v>
          </cell>
        </row>
        <row r="951">
          <cell r="B951" t="str">
            <v>541023.SAMU240</v>
          </cell>
        </row>
        <row r="952">
          <cell r="B952" t="str">
            <v>541023.SAMU24BA</v>
          </cell>
        </row>
        <row r="953">
          <cell r="B953" t="str">
            <v>541023.SAMU3BAG</v>
          </cell>
        </row>
        <row r="954">
          <cell r="B954" t="str">
            <v>541023.SWLS285</v>
          </cell>
        </row>
        <row r="955">
          <cell r="B955" t="str">
            <v>541023.SWLS330</v>
          </cell>
        </row>
        <row r="956">
          <cell r="B956" t="str">
            <v>541023.SWS330</v>
          </cell>
        </row>
        <row r="957">
          <cell r="B957" t="str">
            <v>541023.SWT330</v>
          </cell>
        </row>
        <row r="958">
          <cell r="B958" t="str">
            <v>544021</v>
          </cell>
        </row>
        <row r="959">
          <cell r="B959" t="str">
            <v>544022</v>
          </cell>
        </row>
        <row r="960">
          <cell r="B960" t="str">
            <v>544023</v>
          </cell>
        </row>
        <row r="961">
          <cell r="B961" t="str">
            <v>600101</v>
          </cell>
        </row>
        <row r="962">
          <cell r="B962" t="str">
            <v>600102</v>
          </cell>
        </row>
        <row r="963">
          <cell r="B963" t="str">
            <v>600201</v>
          </cell>
        </row>
        <row r="964">
          <cell r="B964" t="str">
            <v>700301.CAP</v>
          </cell>
        </row>
        <row r="965">
          <cell r="B965" t="str">
            <v>700301.CITI</v>
          </cell>
        </row>
        <row r="966">
          <cell r="B966" t="str">
            <v>700301.OTHER</v>
          </cell>
        </row>
        <row r="967">
          <cell r="B967" t="str">
            <v>701201</v>
          </cell>
        </row>
        <row r="968">
          <cell r="B968" t="str">
            <v>701401</v>
          </cell>
        </row>
        <row r="969">
          <cell r="B969" t="str">
            <v>701402</v>
          </cell>
        </row>
        <row r="970">
          <cell r="B970" t="str">
            <v>720301.CITI</v>
          </cell>
        </row>
        <row r="971">
          <cell r="B971" t="str">
            <v>720301.SC</v>
          </cell>
        </row>
        <row r="972">
          <cell r="B972" t="str">
            <v>720401</v>
          </cell>
        </row>
        <row r="973">
          <cell r="B973" t="str">
            <v>720401.CAP</v>
          </cell>
        </row>
        <row r="974">
          <cell r="B974" t="str">
            <v>720401.CITI</v>
          </cell>
        </row>
        <row r="975">
          <cell r="B975" t="str">
            <v>720401.SC</v>
          </cell>
        </row>
        <row r="976">
          <cell r="B976" t="str">
            <v>720801</v>
          </cell>
        </row>
        <row r="977">
          <cell r="B977" t="str">
            <v>721701</v>
          </cell>
        </row>
        <row r="978">
          <cell r="B978" t="str">
            <v>721702</v>
          </cell>
        </row>
        <row r="979">
          <cell r="B979" t="str">
            <v>801101.EMPL</v>
          </cell>
        </row>
        <row r="980">
          <cell r="B980" t="str">
            <v>801101.VMS</v>
          </cell>
        </row>
        <row r="981">
          <cell r="B981" t="str">
            <v>801102</v>
          </cell>
        </row>
        <row r="982">
          <cell r="B982" t="str">
            <v>801103</v>
          </cell>
        </row>
        <row r="983">
          <cell r="B983" t="str">
            <v>801104</v>
          </cell>
        </row>
        <row r="984">
          <cell r="B984" t="str">
            <v>801105</v>
          </cell>
        </row>
        <row r="985">
          <cell r="B985" t="str">
            <v>801109</v>
          </cell>
        </row>
        <row r="986">
          <cell r="B986" t="str">
            <v>801129</v>
          </cell>
        </row>
        <row r="987">
          <cell r="B987" t="str">
            <v>801201</v>
          </cell>
        </row>
        <row r="988">
          <cell r="B988" t="str">
            <v>801501.CAR</v>
          </cell>
        </row>
        <row r="989">
          <cell r="B989" t="str">
            <v>801501.ELECT</v>
          </cell>
        </row>
        <row r="990">
          <cell r="B990" t="str">
            <v>801501.F&amp;F</v>
          </cell>
        </row>
        <row r="991">
          <cell r="B991" t="str">
            <v>801501.HLEAVE</v>
          </cell>
        </row>
        <row r="992">
          <cell r="B992" t="str">
            <v>801501.HS</v>
          </cell>
        </row>
        <row r="993">
          <cell r="B993" t="str">
            <v>801501.INS</v>
          </cell>
        </row>
        <row r="994">
          <cell r="B994" t="str">
            <v>801501.MEDICAL</v>
          </cell>
        </row>
        <row r="995">
          <cell r="B995" t="str">
            <v>801501.MOVING</v>
          </cell>
        </row>
        <row r="996">
          <cell r="B996" t="str">
            <v>801501.OTHER</v>
          </cell>
        </row>
        <row r="997">
          <cell r="B997" t="str">
            <v>801501.PIT</v>
          </cell>
        </row>
        <row r="998">
          <cell r="B998" t="str">
            <v>801501.R&amp;R</v>
          </cell>
        </row>
        <row r="999">
          <cell r="B999" t="str">
            <v>801501.SAL</v>
          </cell>
        </row>
        <row r="1000">
          <cell r="B1000" t="str">
            <v>801501.TEL</v>
          </cell>
        </row>
        <row r="1001">
          <cell r="B1001" t="str">
            <v>801501.TUITION</v>
          </cell>
        </row>
        <row r="1002">
          <cell r="B1002" t="str">
            <v>801501.WATER</v>
          </cell>
        </row>
        <row r="1003">
          <cell r="B1003" t="str">
            <v>802001</v>
          </cell>
        </row>
        <row r="1004">
          <cell r="B1004" t="str">
            <v>802002</v>
          </cell>
        </row>
        <row r="1005">
          <cell r="B1005" t="str">
            <v>802101.E&amp;Y</v>
          </cell>
        </row>
        <row r="1006">
          <cell r="B1006" t="str">
            <v>802101.OTHER</v>
          </cell>
        </row>
        <row r="1007">
          <cell r="B1007" t="str">
            <v>802301</v>
          </cell>
        </row>
        <row r="1008">
          <cell r="B1008" t="str">
            <v>803501</v>
          </cell>
        </row>
        <row r="1009">
          <cell r="B1009" t="str">
            <v>803701</v>
          </cell>
        </row>
        <row r="1010">
          <cell r="B1010" t="str">
            <v>803702</v>
          </cell>
        </row>
        <row r="1011">
          <cell r="B1011" t="str">
            <v>803801</v>
          </cell>
        </row>
        <row r="1012">
          <cell r="B1012" t="str">
            <v>803900</v>
          </cell>
        </row>
        <row r="1013">
          <cell r="B1013" t="str">
            <v>803901</v>
          </cell>
        </row>
        <row r="1014">
          <cell r="B1014" t="str">
            <v>803902</v>
          </cell>
        </row>
        <row r="1015">
          <cell r="B1015" t="str">
            <v>803903</v>
          </cell>
        </row>
        <row r="1016">
          <cell r="B1016" t="str">
            <v>803904</v>
          </cell>
        </row>
        <row r="1017">
          <cell r="B1017" t="str">
            <v>803905</v>
          </cell>
        </row>
        <row r="1018">
          <cell r="B1018" t="str">
            <v>803907</v>
          </cell>
        </row>
        <row r="1019">
          <cell r="B1019" t="str">
            <v>803909</v>
          </cell>
        </row>
        <row r="1020">
          <cell r="B1020" t="str">
            <v>803910</v>
          </cell>
        </row>
        <row r="1021">
          <cell r="B1021" t="str">
            <v>804001.EMPL</v>
          </cell>
        </row>
        <row r="1022">
          <cell r="B1022" t="str">
            <v>804001.EXPATS</v>
          </cell>
        </row>
        <row r="1023">
          <cell r="B1023" t="str">
            <v>804001.VMS</v>
          </cell>
        </row>
        <row r="1024">
          <cell r="B1024" t="str">
            <v>804101</v>
          </cell>
        </row>
        <row r="1025">
          <cell r="B1025" t="str">
            <v>804102</v>
          </cell>
        </row>
        <row r="1026">
          <cell r="B1026" t="str">
            <v>804201</v>
          </cell>
        </row>
        <row r="1027">
          <cell r="B1027" t="str">
            <v>804202</v>
          </cell>
        </row>
        <row r="1028">
          <cell r="B1028" t="str">
            <v>804301</v>
          </cell>
        </row>
        <row r="1029">
          <cell r="B1029" t="str">
            <v>804601.OTHER</v>
          </cell>
        </row>
        <row r="1030">
          <cell r="B1030" t="str">
            <v>804601.RESP</v>
          </cell>
        </row>
        <row r="1031">
          <cell r="B1031" t="str">
            <v>805101.AAIR</v>
          </cell>
        </row>
        <row r="1032">
          <cell r="B1032" t="str">
            <v>805101.AHOTEL</v>
          </cell>
        </row>
        <row r="1033">
          <cell r="B1033" t="str">
            <v>805101.AMEAL</v>
          </cell>
        </row>
        <row r="1034">
          <cell r="B1034" t="str">
            <v>805101.AOTHER</v>
          </cell>
        </row>
        <row r="1035">
          <cell r="B1035" t="str">
            <v>805101.LAIR</v>
          </cell>
        </row>
        <row r="1036">
          <cell r="B1036" t="str">
            <v>805101.LHOTEL</v>
          </cell>
        </row>
        <row r="1037">
          <cell r="B1037" t="str">
            <v>805101.LMEAL</v>
          </cell>
        </row>
        <row r="1038">
          <cell r="B1038" t="str">
            <v>805101.LMOV</v>
          </cell>
        </row>
        <row r="1039">
          <cell r="B1039" t="str">
            <v>805101.LOTHER</v>
          </cell>
        </row>
        <row r="1040">
          <cell r="B1040" t="str">
            <v>805102</v>
          </cell>
        </row>
        <row r="1041">
          <cell r="B1041" t="str">
            <v>805301</v>
          </cell>
        </row>
        <row r="1042">
          <cell r="B1042" t="str">
            <v>805401</v>
          </cell>
        </row>
        <row r="1043">
          <cell r="B1043" t="str">
            <v>806001</v>
          </cell>
        </row>
        <row r="1044">
          <cell r="B1044" t="str">
            <v>806002</v>
          </cell>
        </row>
        <row r="1045">
          <cell r="B1045" t="str">
            <v>806101</v>
          </cell>
        </row>
        <row r="1046">
          <cell r="B1046" t="str">
            <v>807001</v>
          </cell>
        </row>
        <row r="1047">
          <cell r="B1047" t="str">
            <v>808001</v>
          </cell>
        </row>
        <row r="1048">
          <cell r="B1048" t="str">
            <v>808101</v>
          </cell>
        </row>
        <row r="1049">
          <cell r="B1049" t="str">
            <v>808101.NONOFF</v>
          </cell>
        </row>
        <row r="1050">
          <cell r="B1050" t="str">
            <v>808301.E&amp;Y</v>
          </cell>
        </row>
        <row r="1051">
          <cell r="B1051" t="str">
            <v>808301.OTHER</v>
          </cell>
        </row>
        <row r="1052">
          <cell r="B1052" t="str">
            <v>808401.EY</v>
          </cell>
        </row>
        <row r="1053">
          <cell r="B1053" t="str">
            <v>808401.INT</v>
          </cell>
        </row>
        <row r="1054">
          <cell r="B1054" t="str">
            <v>809001</v>
          </cell>
        </row>
        <row r="1055">
          <cell r="B1055" t="str">
            <v>809601</v>
          </cell>
        </row>
        <row r="1056">
          <cell r="B1056" t="str">
            <v>809702</v>
          </cell>
        </row>
        <row r="1057">
          <cell r="B1057" t="str">
            <v>809901</v>
          </cell>
        </row>
        <row r="1058">
          <cell r="B1058" t="str">
            <v>811001</v>
          </cell>
        </row>
        <row r="1059">
          <cell r="B1059" t="str">
            <v>814101.LAND</v>
          </cell>
        </row>
        <row r="1060">
          <cell r="B1060" t="str">
            <v>814101.OFFICE</v>
          </cell>
        </row>
        <row r="1061">
          <cell r="B1061" t="str">
            <v>814101.OTHER</v>
          </cell>
        </row>
        <row r="1062">
          <cell r="B1062" t="str">
            <v>814101.WHS</v>
          </cell>
        </row>
        <row r="1063">
          <cell r="B1063" t="str">
            <v>814201</v>
          </cell>
        </row>
        <row r="1064">
          <cell r="B1064" t="str">
            <v>814202</v>
          </cell>
        </row>
        <row r="1065">
          <cell r="B1065" t="str">
            <v>814203</v>
          </cell>
        </row>
        <row r="1066">
          <cell r="B1066" t="str">
            <v>814301</v>
          </cell>
        </row>
        <row r="1067">
          <cell r="B1067" t="str">
            <v>814401</v>
          </cell>
        </row>
        <row r="1068">
          <cell r="B1068" t="str">
            <v>814601</v>
          </cell>
        </row>
        <row r="1069">
          <cell r="B1069" t="str">
            <v>815001</v>
          </cell>
        </row>
        <row r="1070">
          <cell r="B1070" t="str">
            <v>816001</v>
          </cell>
        </row>
        <row r="1071">
          <cell r="B1071" t="str">
            <v>816001.BD</v>
          </cell>
        </row>
        <row r="1072">
          <cell r="B1072" t="str">
            <v>816001.BOILER</v>
          </cell>
        </row>
        <row r="1073">
          <cell r="B1073" t="str">
            <v>816001.CO2PLAN</v>
          </cell>
        </row>
        <row r="1074">
          <cell r="B1074" t="str">
            <v>816001.COMP</v>
          </cell>
        </row>
        <row r="1075">
          <cell r="B1075" t="str">
            <v>816001.COMPRESS</v>
          </cell>
        </row>
        <row r="1076">
          <cell r="B1076" t="str">
            <v>816001.COOLER</v>
          </cell>
        </row>
        <row r="1077">
          <cell r="B1077" t="str">
            <v>816001.LAND</v>
          </cell>
        </row>
        <row r="1078">
          <cell r="B1078" t="str">
            <v>816001.M&amp;E</v>
          </cell>
        </row>
        <row r="1079">
          <cell r="B1079" t="str">
            <v>816001.OFF</v>
          </cell>
        </row>
        <row r="1080">
          <cell r="B1080" t="str">
            <v>816001.OTHER</v>
          </cell>
        </row>
        <row r="1081">
          <cell r="B1081" t="str">
            <v>816001.SYRUP</v>
          </cell>
        </row>
        <row r="1082">
          <cell r="B1082" t="str">
            <v>816001.UTILITY</v>
          </cell>
        </row>
        <row r="1083">
          <cell r="B1083" t="str">
            <v>816001.WTP</v>
          </cell>
        </row>
        <row r="1084">
          <cell r="B1084" t="str">
            <v>816001.WWT</v>
          </cell>
        </row>
        <row r="1085">
          <cell r="B1085" t="str">
            <v>816011.L1CARBON</v>
          </cell>
        </row>
        <row r="1086">
          <cell r="B1086" t="str">
            <v>816011.L1CONVEY</v>
          </cell>
        </row>
        <row r="1087">
          <cell r="B1087" t="str">
            <v>816011.L1CROWN</v>
          </cell>
        </row>
        <row r="1088">
          <cell r="B1088" t="str">
            <v>816011.L1EBI</v>
          </cell>
        </row>
        <row r="1089">
          <cell r="B1089" t="str">
            <v>816011.L1FILLER</v>
          </cell>
        </row>
        <row r="1090">
          <cell r="B1090" t="str">
            <v>816011.L1OTHER</v>
          </cell>
        </row>
        <row r="1091">
          <cell r="B1091" t="str">
            <v>816011.L1PACKER</v>
          </cell>
        </row>
        <row r="1092">
          <cell r="B1092" t="str">
            <v>816011.L1PALLET</v>
          </cell>
        </row>
        <row r="1093">
          <cell r="B1093" t="str">
            <v>816011.L1UNCASE</v>
          </cell>
        </row>
        <row r="1094">
          <cell r="B1094" t="str">
            <v>816011.L1VIDEO</v>
          </cell>
        </row>
        <row r="1095">
          <cell r="B1095" t="str">
            <v>816011.L1WARMER</v>
          </cell>
        </row>
        <row r="1096">
          <cell r="B1096" t="str">
            <v>816011.L1WASHER</v>
          </cell>
        </row>
        <row r="1097">
          <cell r="B1097" t="str">
            <v>816012.L2CARBON</v>
          </cell>
        </row>
        <row r="1098">
          <cell r="B1098" t="str">
            <v>816012.L2CONVEY</v>
          </cell>
        </row>
        <row r="1099">
          <cell r="B1099" t="str">
            <v>816012.L2CROWN</v>
          </cell>
        </row>
        <row r="1100">
          <cell r="B1100" t="str">
            <v>816012.L2EBI</v>
          </cell>
        </row>
        <row r="1101">
          <cell r="B1101" t="str">
            <v>816012.L2FILLER</v>
          </cell>
        </row>
        <row r="1102">
          <cell r="B1102" t="str">
            <v>816012.L2OTHER</v>
          </cell>
        </row>
        <row r="1103">
          <cell r="B1103" t="str">
            <v>816012.L2PACKER</v>
          </cell>
        </row>
        <row r="1104">
          <cell r="B1104" t="str">
            <v>816012.L2PALLET</v>
          </cell>
        </row>
        <row r="1105">
          <cell r="B1105" t="str">
            <v>816012.L2UNCASE</v>
          </cell>
        </row>
        <row r="1106">
          <cell r="B1106" t="str">
            <v>816012.L2VIDEO</v>
          </cell>
        </row>
        <row r="1107">
          <cell r="B1107" t="str">
            <v>816012.L2WARMER</v>
          </cell>
        </row>
        <row r="1108">
          <cell r="B1108" t="str">
            <v>816012.L2WASHER</v>
          </cell>
        </row>
        <row r="1109">
          <cell r="B1109" t="str">
            <v>816013.L3CARBON</v>
          </cell>
        </row>
        <row r="1110">
          <cell r="B1110" t="str">
            <v>816013.L3CONVEY</v>
          </cell>
        </row>
        <row r="1111">
          <cell r="B1111" t="str">
            <v>816013.L3CROWN</v>
          </cell>
        </row>
        <row r="1112">
          <cell r="B1112" t="str">
            <v>816013.L3EBI</v>
          </cell>
        </row>
        <row r="1113">
          <cell r="B1113" t="str">
            <v>816013.L3FILLER</v>
          </cell>
        </row>
        <row r="1114">
          <cell r="B1114" t="str">
            <v>816013.L3OTHER</v>
          </cell>
        </row>
        <row r="1115">
          <cell r="B1115" t="str">
            <v>816013.L3PACKER</v>
          </cell>
        </row>
        <row r="1116">
          <cell r="B1116" t="str">
            <v>816013.L3PALLET</v>
          </cell>
        </row>
        <row r="1117">
          <cell r="B1117" t="str">
            <v>816013.L3UNCASE</v>
          </cell>
        </row>
        <row r="1118">
          <cell r="B1118" t="str">
            <v>816013.L3VIDEO</v>
          </cell>
        </row>
        <row r="1119">
          <cell r="B1119" t="str">
            <v>816013.L3WARMER</v>
          </cell>
        </row>
        <row r="1120">
          <cell r="B1120" t="str">
            <v>816013.L3WASHER</v>
          </cell>
        </row>
        <row r="1121">
          <cell r="B1121" t="str">
            <v>816014.L4CARBON</v>
          </cell>
        </row>
        <row r="1122">
          <cell r="B1122" t="str">
            <v>816014.L4CONVEY</v>
          </cell>
        </row>
        <row r="1123">
          <cell r="B1123" t="str">
            <v>816014.L4CROWN</v>
          </cell>
        </row>
        <row r="1124">
          <cell r="B1124" t="str">
            <v>816014.L4EBI</v>
          </cell>
        </row>
        <row r="1125">
          <cell r="B1125" t="str">
            <v>816014.L4FILLER</v>
          </cell>
        </row>
        <row r="1126">
          <cell r="B1126" t="str">
            <v>816014.L4OTHER</v>
          </cell>
        </row>
        <row r="1127">
          <cell r="B1127" t="str">
            <v>816014.L4PACKER</v>
          </cell>
        </row>
        <row r="1128">
          <cell r="B1128" t="str">
            <v>816014.L4PALLET</v>
          </cell>
        </row>
        <row r="1129">
          <cell r="B1129" t="str">
            <v>816014.L4UNCASE</v>
          </cell>
        </row>
        <row r="1130">
          <cell r="B1130" t="str">
            <v>816014.L4VIDEO</v>
          </cell>
        </row>
        <row r="1131">
          <cell r="B1131" t="str">
            <v>816014.L4WARMER</v>
          </cell>
        </row>
        <row r="1132">
          <cell r="B1132" t="str">
            <v>816014.L4WASHER</v>
          </cell>
        </row>
        <row r="1133">
          <cell r="B1133" t="str">
            <v>816015.L5CARBON</v>
          </cell>
        </row>
        <row r="1134">
          <cell r="B1134" t="str">
            <v>816015.L5CONVEY</v>
          </cell>
        </row>
        <row r="1135">
          <cell r="B1135" t="str">
            <v>816015.L5CROWN</v>
          </cell>
        </row>
        <row r="1136">
          <cell r="B1136" t="str">
            <v>816015.L5EBI</v>
          </cell>
        </row>
        <row r="1137">
          <cell r="B1137" t="str">
            <v>816015.L5FILLER</v>
          </cell>
        </row>
        <row r="1138">
          <cell r="B1138" t="str">
            <v>816015.L5OTHER</v>
          </cell>
        </row>
        <row r="1139">
          <cell r="B1139" t="str">
            <v>816015.L5PACKER</v>
          </cell>
        </row>
        <row r="1140">
          <cell r="B1140" t="str">
            <v>816015.L5PALLET</v>
          </cell>
        </row>
        <row r="1141">
          <cell r="B1141" t="str">
            <v>816015.L5UNCASE</v>
          </cell>
        </row>
        <row r="1142">
          <cell r="B1142" t="str">
            <v>816015.L5VIDEO</v>
          </cell>
        </row>
        <row r="1143">
          <cell r="B1143" t="str">
            <v>816015.L5WARMER</v>
          </cell>
        </row>
        <row r="1144">
          <cell r="B1144" t="str">
            <v>816015.L5WASHER</v>
          </cell>
        </row>
        <row r="1145">
          <cell r="B1145" t="str">
            <v>819001</v>
          </cell>
        </row>
        <row r="1146">
          <cell r="B1146" t="str">
            <v>819501</v>
          </cell>
        </row>
        <row r="1147">
          <cell r="B1147" t="str">
            <v>820101.FIX</v>
          </cell>
        </row>
        <row r="1148">
          <cell r="B1148" t="str">
            <v>820101.HAND</v>
          </cell>
        </row>
        <row r="1149">
          <cell r="B1149" t="str">
            <v>820101.OTHER</v>
          </cell>
        </row>
        <row r="1150">
          <cell r="B1150" t="str">
            <v>820101.PAGER</v>
          </cell>
        </row>
        <row r="1151">
          <cell r="B1151" t="str">
            <v>820301</v>
          </cell>
        </row>
        <row r="1152">
          <cell r="B1152" t="str">
            <v>821001</v>
          </cell>
        </row>
        <row r="1153">
          <cell r="B1153" t="str">
            <v>821101</v>
          </cell>
        </row>
        <row r="1154">
          <cell r="B1154" t="str">
            <v>822101</v>
          </cell>
        </row>
        <row r="1155">
          <cell r="B1155" t="str">
            <v>822201</v>
          </cell>
        </row>
        <row r="1156">
          <cell r="B1156" t="str">
            <v>822301</v>
          </cell>
        </row>
        <row r="1157">
          <cell r="B1157" t="str">
            <v>822601</v>
          </cell>
        </row>
        <row r="1158">
          <cell r="B1158" t="str">
            <v>822601.LAB</v>
          </cell>
        </row>
        <row r="1159">
          <cell r="B1159" t="str">
            <v>822601.OTHER</v>
          </cell>
        </row>
        <row r="1160">
          <cell r="B1160" t="str">
            <v>822601.PROD</v>
          </cell>
        </row>
        <row r="1161">
          <cell r="B1161" t="str">
            <v>822601.WTP</v>
          </cell>
        </row>
        <row r="1162">
          <cell r="B1162" t="str">
            <v>822601.WWT</v>
          </cell>
        </row>
        <row r="1163">
          <cell r="B1163" t="str">
            <v>822602</v>
          </cell>
        </row>
        <row r="1164">
          <cell r="B1164" t="str">
            <v>822603</v>
          </cell>
        </row>
        <row r="1165">
          <cell r="B1165" t="str">
            <v>822605</v>
          </cell>
        </row>
        <row r="1166">
          <cell r="B1166" t="str">
            <v>822606</v>
          </cell>
        </row>
        <row r="1167">
          <cell r="B1167" t="str">
            <v>823001</v>
          </cell>
        </row>
        <row r="1168">
          <cell r="B1168" t="str">
            <v>823001.COOLER</v>
          </cell>
        </row>
        <row r="1169">
          <cell r="B1169" t="str">
            <v>823001.IND</v>
          </cell>
        </row>
        <row r="1170">
          <cell r="B1170" t="str">
            <v>823001.MRENTAL</v>
          </cell>
        </row>
        <row r="1171">
          <cell r="B1171" t="str">
            <v>823001.OTHER</v>
          </cell>
        </row>
        <row r="1172">
          <cell r="B1172" t="str">
            <v>823001.PRESELL</v>
          </cell>
        </row>
        <row r="1173">
          <cell r="B1173" t="str">
            <v>823002</v>
          </cell>
        </row>
        <row r="1174">
          <cell r="B1174" t="str">
            <v>824501</v>
          </cell>
        </row>
        <row r="1175">
          <cell r="B1175" t="str">
            <v>824502</v>
          </cell>
        </row>
        <row r="1176">
          <cell r="B1176" t="str">
            <v>824503</v>
          </cell>
        </row>
        <row r="1177">
          <cell r="B1177" t="str">
            <v>825001</v>
          </cell>
        </row>
        <row r="1178">
          <cell r="B1178" t="str">
            <v>825002</v>
          </cell>
        </row>
        <row r="1179">
          <cell r="B1179" t="str">
            <v>825004</v>
          </cell>
        </row>
        <row r="1180">
          <cell r="B1180" t="str">
            <v>825005</v>
          </cell>
        </row>
        <row r="1181">
          <cell r="B1181" t="str">
            <v>826001.CO2</v>
          </cell>
        </row>
        <row r="1182">
          <cell r="B1182" t="str">
            <v>826001.INV</v>
          </cell>
        </row>
        <row r="1183">
          <cell r="B1183" t="str">
            <v>826001.OTHER</v>
          </cell>
        </row>
        <row r="1184">
          <cell r="B1184" t="str">
            <v>827001.CONTAIN</v>
          </cell>
        </row>
        <row r="1185">
          <cell r="B1185" t="str">
            <v>827001.CONTENT</v>
          </cell>
        </row>
        <row r="1186">
          <cell r="B1186" t="str">
            <v>843501</v>
          </cell>
        </row>
        <row r="1187">
          <cell r="B1187" t="str">
            <v>846001.DIS</v>
          </cell>
        </row>
        <row r="1188">
          <cell r="B1188" t="str">
            <v>846001.PLANT</v>
          </cell>
        </row>
        <row r="1189">
          <cell r="B1189" t="str">
            <v>846001.SALE</v>
          </cell>
        </row>
        <row r="1190">
          <cell r="B1190" t="str">
            <v>846001.WHS</v>
          </cell>
        </row>
        <row r="1191">
          <cell r="B1191" t="str">
            <v>847501</v>
          </cell>
        </row>
        <row r="1192">
          <cell r="B1192" t="str">
            <v>848502</v>
          </cell>
        </row>
        <row r="1193">
          <cell r="B1193" t="str">
            <v>848503</v>
          </cell>
        </row>
        <row r="1194">
          <cell r="B1194" t="str">
            <v>848505</v>
          </cell>
        </row>
        <row r="1195">
          <cell r="B1195" t="str">
            <v>848506</v>
          </cell>
        </row>
        <row r="1196">
          <cell r="B1196" t="str">
            <v>848507</v>
          </cell>
        </row>
        <row r="1197">
          <cell r="B1197" t="str">
            <v>848509</v>
          </cell>
        </row>
        <row r="1198">
          <cell r="B1198" t="str">
            <v>848514</v>
          </cell>
        </row>
        <row r="1199">
          <cell r="B1199" t="str">
            <v>848515</v>
          </cell>
        </row>
        <row r="1200">
          <cell r="B1200" t="str">
            <v>848522</v>
          </cell>
        </row>
        <row r="1201">
          <cell r="B1201" t="str">
            <v>848524</v>
          </cell>
        </row>
        <row r="1202">
          <cell r="B1202" t="str">
            <v>848601.CTN</v>
          </cell>
        </row>
        <row r="1203">
          <cell r="B1203" t="str">
            <v>848601.FG</v>
          </cell>
        </row>
        <row r="1204">
          <cell r="B1204" t="str">
            <v>848601.OTHER</v>
          </cell>
        </row>
        <row r="1205">
          <cell r="B1205" t="str">
            <v>848601.RM&amp;PM</v>
          </cell>
        </row>
        <row r="1206">
          <cell r="B1206" t="str">
            <v>848602.FG</v>
          </cell>
        </row>
        <row r="1207">
          <cell r="B1207" t="str">
            <v>848602.FG-KO</v>
          </cell>
        </row>
        <row r="1208">
          <cell r="B1208" t="str">
            <v>848602.RM&amp;PM</v>
          </cell>
        </row>
        <row r="1209">
          <cell r="B1209" t="str">
            <v>848602.RM&amp;PM-KO</v>
          </cell>
        </row>
        <row r="1210">
          <cell r="B1210" t="str">
            <v>848603.FG</v>
          </cell>
        </row>
        <row r="1211">
          <cell r="B1211" t="str">
            <v>848603.FG-KO</v>
          </cell>
        </row>
        <row r="1212">
          <cell r="B1212" t="str">
            <v>848603.RM&amp;PM</v>
          </cell>
        </row>
        <row r="1213">
          <cell r="B1213" t="str">
            <v>848603.RM&amp;PM-KO</v>
          </cell>
        </row>
        <row r="1214">
          <cell r="B1214" t="str">
            <v>849101</v>
          </cell>
        </row>
        <row r="1215">
          <cell r="B1215" t="str">
            <v>849501.AMOR</v>
          </cell>
        </row>
        <row r="1216">
          <cell r="B1216" t="str">
            <v>849501.DEPR</v>
          </cell>
        </row>
        <row r="1217">
          <cell r="B1217" t="str">
            <v>849501.INLABOR</v>
          </cell>
        </row>
        <row r="1218">
          <cell r="B1218" t="str">
            <v>849501.LABOR</v>
          </cell>
        </row>
        <row r="1219">
          <cell r="B1219" t="str">
            <v>849501.OTH</v>
          </cell>
        </row>
        <row r="1220">
          <cell r="B1220" t="str">
            <v>849502</v>
          </cell>
        </row>
        <row r="1221">
          <cell r="B1221" t="str">
            <v>850101</v>
          </cell>
        </row>
        <row r="1222">
          <cell r="B1222" t="str">
            <v>850301</v>
          </cell>
        </row>
        <row r="1223">
          <cell r="B1223" t="str">
            <v>853101</v>
          </cell>
        </row>
        <row r="1224">
          <cell r="B1224" t="str">
            <v>858601</v>
          </cell>
        </row>
        <row r="1225">
          <cell r="B1225" t="str">
            <v>860101</v>
          </cell>
        </row>
        <row r="1226">
          <cell r="B1226" t="str">
            <v>860301</v>
          </cell>
        </row>
        <row r="1227">
          <cell r="B1227" t="str">
            <v>861101</v>
          </cell>
        </row>
        <row r="1228">
          <cell r="B1228" t="str">
            <v>861301</v>
          </cell>
        </row>
        <row r="1229">
          <cell r="B1229" t="str">
            <v>862401</v>
          </cell>
        </row>
        <row r="1230">
          <cell r="B1230" t="str">
            <v>879001</v>
          </cell>
        </row>
        <row r="1231">
          <cell r="B1231" t="str">
            <v>880001</v>
          </cell>
        </row>
        <row r="1232">
          <cell r="B1232" t="str">
            <v>880002</v>
          </cell>
        </row>
        <row r="1233">
          <cell r="B1233" t="str">
            <v>881001</v>
          </cell>
        </row>
        <row r="1234">
          <cell r="B1234" t="str">
            <v>884101</v>
          </cell>
        </row>
        <row r="1235">
          <cell r="B1235" t="str">
            <v>892001</v>
          </cell>
        </row>
        <row r="1236">
          <cell r="B1236" t="str">
            <v>894101</v>
          </cell>
        </row>
        <row r="1237">
          <cell r="B1237" t="str">
            <v>895001</v>
          </cell>
        </row>
        <row r="1238">
          <cell r="B1238" t="str">
            <v>896101</v>
          </cell>
        </row>
        <row r="1239">
          <cell r="B1239" t="str">
            <v>897101</v>
          </cell>
        </row>
        <row r="1240">
          <cell r="B1240">
            <v>896101</v>
          </cell>
        </row>
      </sheetData>
      <sheetData sheetId="1" refreshError="1">
        <row r="3">
          <cell r="B3" t="str">
            <v>2021</v>
          </cell>
        </row>
        <row r="4">
          <cell r="B4" t="str">
            <v>2022</v>
          </cell>
        </row>
        <row r="5">
          <cell r="B5" t="str">
            <v>2023</v>
          </cell>
        </row>
        <row r="6">
          <cell r="B6" t="str">
            <v>2011700</v>
          </cell>
        </row>
        <row r="7">
          <cell r="B7" t="str">
            <v>2011701</v>
          </cell>
        </row>
        <row r="8">
          <cell r="B8" t="str">
            <v>2011702</v>
          </cell>
        </row>
        <row r="9">
          <cell r="B9" t="str">
            <v>2011703</v>
          </cell>
        </row>
        <row r="10">
          <cell r="B10" t="str">
            <v>2011704</v>
          </cell>
        </row>
        <row r="11">
          <cell r="B11" t="str">
            <v>2031700</v>
          </cell>
        </row>
        <row r="12">
          <cell r="B12" t="str">
            <v>2031702</v>
          </cell>
        </row>
        <row r="13">
          <cell r="B13" t="str">
            <v>2031703</v>
          </cell>
        </row>
        <row r="14">
          <cell r="B14" t="str">
            <v>2031704</v>
          </cell>
        </row>
        <row r="15">
          <cell r="B15" t="str">
            <v>2051700</v>
          </cell>
        </row>
        <row r="16">
          <cell r="B16" t="str">
            <v>2051702</v>
          </cell>
        </row>
        <row r="17">
          <cell r="B17" t="str">
            <v>2051703</v>
          </cell>
        </row>
        <row r="18">
          <cell r="B18" t="str">
            <v>2051704</v>
          </cell>
        </row>
        <row r="19">
          <cell r="B19" t="str">
            <v>2011705</v>
          </cell>
        </row>
        <row r="20">
          <cell r="B20" t="str">
            <v>2011300</v>
          </cell>
        </row>
        <row r="21">
          <cell r="B21" t="str">
            <v>2011302</v>
          </cell>
        </row>
        <row r="22">
          <cell r="B22" t="str">
            <v>2012302</v>
          </cell>
        </row>
        <row r="23">
          <cell r="B23" t="str">
            <v>2013302</v>
          </cell>
        </row>
        <row r="24">
          <cell r="B24" t="str">
            <v>2016302</v>
          </cell>
        </row>
        <row r="25">
          <cell r="B25" t="str">
            <v>2011330</v>
          </cell>
        </row>
        <row r="26">
          <cell r="B26" t="str">
            <v>2011340</v>
          </cell>
        </row>
        <row r="27">
          <cell r="B27" t="str">
            <v>2031330</v>
          </cell>
        </row>
        <row r="28">
          <cell r="B28" t="str">
            <v>2018302</v>
          </cell>
        </row>
        <row r="29">
          <cell r="B29" t="str">
            <v>2019302</v>
          </cell>
        </row>
        <row r="30">
          <cell r="B30" t="str">
            <v>2031302</v>
          </cell>
        </row>
        <row r="31">
          <cell r="B31" t="str">
            <v>2034302</v>
          </cell>
        </row>
        <row r="32">
          <cell r="B32" t="str">
            <v>2035302</v>
          </cell>
        </row>
        <row r="33">
          <cell r="B33" t="str">
            <v>2033302</v>
          </cell>
        </row>
        <row r="34">
          <cell r="B34" t="str">
            <v>2051302</v>
          </cell>
        </row>
        <row r="35">
          <cell r="B35" t="str">
            <v>2052302</v>
          </cell>
        </row>
        <row r="36">
          <cell r="B36" t="str">
            <v>2053302</v>
          </cell>
        </row>
        <row r="37">
          <cell r="B37" t="str">
            <v>2011303</v>
          </cell>
        </row>
        <row r="38">
          <cell r="B38" t="str">
            <v>2012303</v>
          </cell>
        </row>
        <row r="39">
          <cell r="B39" t="str">
            <v>2013303</v>
          </cell>
        </row>
        <row r="40">
          <cell r="B40" t="str">
            <v>2016303</v>
          </cell>
        </row>
        <row r="41">
          <cell r="B41" t="str">
            <v>2018303</v>
          </cell>
        </row>
        <row r="42">
          <cell r="B42" t="str">
            <v>2019303</v>
          </cell>
        </row>
        <row r="43">
          <cell r="B43" t="str">
            <v>2031303</v>
          </cell>
        </row>
        <row r="44">
          <cell r="B44" t="str">
            <v>2034303</v>
          </cell>
        </row>
        <row r="45">
          <cell r="B45" t="str">
            <v>2035303</v>
          </cell>
        </row>
        <row r="46">
          <cell r="B46" t="str">
            <v>2033303</v>
          </cell>
        </row>
        <row r="47">
          <cell r="B47" t="str">
            <v>2051303</v>
          </cell>
        </row>
        <row r="48">
          <cell r="B48" t="str">
            <v>2052303</v>
          </cell>
        </row>
        <row r="49">
          <cell r="B49" t="str">
            <v>2053303</v>
          </cell>
        </row>
        <row r="50">
          <cell r="B50" t="str">
            <v>2011708</v>
          </cell>
        </row>
        <row r="51">
          <cell r="B51" t="str">
            <v>2031708</v>
          </cell>
        </row>
        <row r="52">
          <cell r="B52" t="str">
            <v>2051708</v>
          </cell>
        </row>
        <row r="53">
          <cell r="B53" t="str">
            <v>2011605</v>
          </cell>
        </row>
        <row r="54">
          <cell r="B54" t="str">
            <v>2031600</v>
          </cell>
        </row>
        <row r="55">
          <cell r="B55" t="str">
            <v>2011101</v>
          </cell>
        </row>
        <row r="56">
          <cell r="B56" t="str">
            <v>2011111</v>
          </cell>
        </row>
        <row r="57">
          <cell r="B57" t="str">
            <v>2051101</v>
          </cell>
        </row>
        <row r="58">
          <cell r="B58" t="str">
            <v>2011112</v>
          </cell>
        </row>
        <row r="59">
          <cell r="B59" t="str">
            <v>2051102</v>
          </cell>
        </row>
        <row r="60">
          <cell r="B60" t="str">
            <v>2011103</v>
          </cell>
        </row>
        <row r="61">
          <cell r="B61" t="str">
            <v>2011113</v>
          </cell>
        </row>
        <row r="62">
          <cell r="B62" t="str">
            <v>2031103</v>
          </cell>
        </row>
        <row r="63">
          <cell r="B63" t="str">
            <v>2051103</v>
          </cell>
        </row>
        <row r="64">
          <cell r="B64" t="str">
            <v>2031104</v>
          </cell>
        </row>
        <row r="65">
          <cell r="B65" t="str">
            <v>2051104</v>
          </cell>
        </row>
        <row r="66">
          <cell r="B66" t="str">
            <v>2011100</v>
          </cell>
        </row>
        <row r="67">
          <cell r="B67" t="str">
            <v>2011600</v>
          </cell>
        </row>
        <row r="68">
          <cell r="B68" t="str">
            <v>2051600</v>
          </cell>
        </row>
        <row r="69">
          <cell r="B69" t="str">
            <v>2031101</v>
          </cell>
        </row>
        <row r="70">
          <cell r="B70" t="str">
            <v>2011102</v>
          </cell>
        </row>
        <row r="71">
          <cell r="B71" t="str">
            <v>2031102</v>
          </cell>
        </row>
        <row r="72">
          <cell r="B72" t="str">
            <v>2011104</v>
          </cell>
        </row>
        <row r="73">
          <cell r="B73" t="str">
            <v>2011102</v>
          </cell>
        </row>
      </sheetData>
      <sheetData sheetId="2" refreshError="1"/>
      <sheetData sheetId="3" refreshError="1"/>
      <sheetData sheetId="4" refreshError="1"/>
      <sheetData sheetId="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
      <sheetName val="Petrol-Rever"/>
      <sheetName val="Petrol-Accr"/>
      <sheetName val="Petrol10"/>
    </sheetNames>
    <sheetDataSet>
      <sheetData sheetId="0" refreshError="1"/>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olume Graph"/>
      <sheetName val="Volume Graph Vs Plan"/>
      <sheetName val="Volume Graph Vs 98"/>
      <sheetName val="Volume Graph (May-ytd)"/>
      <sheetName val="Volume Graph (Apr-ytd)"/>
      <sheetName val="Volume Graph (Mar-ytd)"/>
      <sheetName val="Re-Volume Graph (Apr-ytd)"/>
      <sheetName val="Re-Volume Graph (may-ytd)"/>
      <sheetName val="Summary"/>
      <sheetName val="Actual"/>
      <sheetName val="Budget"/>
    </sheetNames>
    <sheetDataSet>
      <sheetData sheetId="0" refreshError="1"/>
      <sheetData sheetId="1" refreshError="1"/>
      <sheetData sheetId="2" refreshError="1"/>
      <sheetData sheetId="3" refreshError="1"/>
      <sheetData sheetId="4" refreshError="1">
        <row r="13">
          <cell r="X13" t="str">
            <v>YTD Amt VS PY</v>
          </cell>
          <cell r="Z13" t="str">
            <v>May Ytd 99</v>
          </cell>
          <cell r="AA13">
            <v>98</v>
          </cell>
          <cell r="AC13" t="str">
            <v>% Vs 98</v>
          </cell>
        </row>
        <row r="14">
          <cell r="W14" t="str">
            <v>Thailand</v>
          </cell>
          <cell r="X14">
            <v>-18.986999999999995</v>
          </cell>
          <cell r="Z14">
            <v>56.188000000000002</v>
          </cell>
          <cell r="AA14">
            <v>75.174999999999997</v>
          </cell>
          <cell r="AC14">
            <v>-0.25257066844030585</v>
          </cell>
        </row>
        <row r="15">
          <cell r="W15" t="str">
            <v>Malaysia</v>
          </cell>
          <cell r="X15">
            <v>-7.5590000000000011</v>
          </cell>
          <cell r="Z15">
            <v>22.384</v>
          </cell>
          <cell r="AA15">
            <v>29.943000000000001</v>
          </cell>
          <cell r="AC15">
            <v>-0.25244631466452927</v>
          </cell>
        </row>
        <row r="16">
          <cell r="W16" t="str">
            <v>Singapore</v>
          </cell>
          <cell r="X16">
            <v>-3.4049999999999994</v>
          </cell>
          <cell r="Z16">
            <v>9.51</v>
          </cell>
          <cell r="AA16">
            <v>12.914999999999999</v>
          </cell>
          <cell r="AC16">
            <v>-0.26364692218350749</v>
          </cell>
        </row>
        <row r="17">
          <cell r="W17" t="str">
            <v>Vietnam</v>
          </cell>
          <cell r="X17">
            <v>3.5350000000000001</v>
          </cell>
          <cell r="Z17">
            <v>14.191000000000001</v>
          </cell>
          <cell r="AA17">
            <v>10.656000000000001</v>
          </cell>
          <cell r="AC17">
            <v>0.33173798798798804</v>
          </cell>
        </row>
        <row r="18">
          <cell r="W18" t="str">
            <v>Cambodia</v>
          </cell>
          <cell r="X18">
            <v>0.26700000000000002</v>
          </cell>
          <cell r="Z18">
            <v>0.65300000000000002</v>
          </cell>
          <cell r="AA18">
            <v>0.38600000000000001</v>
          </cell>
          <cell r="AC18">
            <v>0.69170984455958551</v>
          </cell>
        </row>
        <row r="19">
          <cell r="W19" t="str">
            <v>sri Lanka</v>
          </cell>
          <cell r="X19">
            <v>-1.1700000000000004</v>
          </cell>
          <cell r="Z19">
            <v>3.1739999999999999</v>
          </cell>
          <cell r="AA19">
            <v>4.3440000000000003</v>
          </cell>
          <cell r="AC19">
            <v>-0.26933701657458575</v>
          </cell>
        </row>
        <row r="20">
          <cell r="W20" t="str">
            <v>Bangladesh</v>
          </cell>
          <cell r="X20">
            <v>0.64200000000000035</v>
          </cell>
          <cell r="Z20">
            <v>5.327</v>
          </cell>
          <cell r="AA20">
            <v>4.6849999999999996</v>
          </cell>
          <cell r="AC20">
            <v>0.13703308431163297</v>
          </cell>
        </row>
        <row r="21">
          <cell r="W21" t="str">
            <v>Nepal</v>
          </cell>
          <cell r="X21">
            <v>0.78999999999999981</v>
          </cell>
          <cell r="Z21">
            <v>2.3719999999999999</v>
          </cell>
          <cell r="AA21">
            <v>1.5820000000000001</v>
          </cell>
          <cell r="AC21">
            <v>0.49936788874841964</v>
          </cell>
        </row>
        <row r="22">
          <cell r="W22" t="str">
            <v>Total:</v>
          </cell>
          <cell r="X22">
            <v>-25.886999999999997</v>
          </cell>
          <cell r="Z22">
            <v>113.79900000000002</v>
          </cell>
          <cell r="AA22">
            <v>139.68599999999998</v>
          </cell>
          <cell r="AC22">
            <v>-0.18532279541256791</v>
          </cell>
        </row>
        <row r="29">
          <cell r="X29" t="str">
            <v>Amt vs py</v>
          </cell>
        </row>
        <row r="30">
          <cell r="X30" t="str">
            <v>ROY</v>
          </cell>
          <cell r="Z30" t="str">
            <v>% Vs 98</v>
          </cell>
        </row>
        <row r="31">
          <cell r="W31" t="str">
            <v>Thailand</v>
          </cell>
          <cell r="X31">
            <v>-9.7129999999999939</v>
          </cell>
          <cell r="Z31">
            <v>-0.13210472628357695</v>
          </cell>
        </row>
        <row r="32">
          <cell r="W32" t="str">
            <v>Malaysia</v>
          </cell>
          <cell r="X32">
            <v>-0.64100000000000179</v>
          </cell>
          <cell r="Z32">
            <v>-2.1185180288858851E-2</v>
          </cell>
        </row>
        <row r="33">
          <cell r="W33" t="str">
            <v>Singapore</v>
          </cell>
          <cell r="X33">
            <v>0.30499999999999794</v>
          </cell>
          <cell r="Z33">
            <v>2.2287175739861054E-2</v>
          </cell>
        </row>
        <row r="34">
          <cell r="W34" t="str">
            <v>Vietnam</v>
          </cell>
          <cell r="X34">
            <v>7.2650000000000006</v>
          </cell>
          <cell r="Z34">
            <v>0.42624970664163353</v>
          </cell>
        </row>
        <row r="35">
          <cell r="W35" t="str">
            <v>Cambodia</v>
          </cell>
          <cell r="X35">
            <v>0.23299999999999998</v>
          </cell>
          <cell r="Z35">
            <v>0.37947882736156346</v>
          </cell>
        </row>
        <row r="36">
          <cell r="W36" t="str">
            <v>sri Lanka</v>
          </cell>
          <cell r="X36">
            <v>0.16999999999999904</v>
          </cell>
          <cell r="Z36">
            <v>3.8150807899461237E-2</v>
          </cell>
        </row>
        <row r="37">
          <cell r="W37" t="str">
            <v>Bangladesh</v>
          </cell>
          <cell r="X37">
            <v>-0.64200000000000035</v>
          </cell>
          <cell r="Z37">
            <v>-0.130620549338759</v>
          </cell>
        </row>
        <row r="38">
          <cell r="W38" t="str">
            <v>Nepal</v>
          </cell>
          <cell r="X38">
            <v>0.11000000000000032</v>
          </cell>
          <cell r="Z38">
            <v>4.3685464654487749E-2</v>
          </cell>
        </row>
        <row r="39">
          <cell r="W39" t="str">
            <v>Total:</v>
          </cell>
          <cell r="X39">
            <v>-2.912999999999998</v>
          </cell>
          <cell r="Z39">
            <v>-1.9814439441141585E-2</v>
          </cell>
        </row>
        <row r="43">
          <cell r="Y43" t="str">
            <v>99FY</v>
          </cell>
          <cell r="Z43" t="str">
            <v>99YTD</v>
          </cell>
          <cell r="AA43" t="str">
            <v>99ROY</v>
          </cell>
          <cell r="AC43" t="str">
            <v>98FY</v>
          </cell>
          <cell r="AD43" t="str">
            <v>98YTD</v>
          </cell>
          <cell r="AE43" t="str">
            <v>98ROY</v>
          </cell>
        </row>
        <row r="44">
          <cell r="W44" t="str">
            <v>Thailand</v>
          </cell>
          <cell r="Y44">
            <v>120</v>
          </cell>
          <cell r="Z44">
            <v>56.188000000000002</v>
          </cell>
          <cell r="AA44">
            <v>63.811999999999998</v>
          </cell>
          <cell r="AC44">
            <v>148.69999999999999</v>
          </cell>
          <cell r="AD44">
            <v>75.174999999999997</v>
          </cell>
          <cell r="AE44">
            <v>73.524999999999991</v>
          </cell>
        </row>
        <row r="45">
          <cell r="W45" t="str">
            <v>Malaysia</v>
          </cell>
          <cell r="Y45">
            <v>52</v>
          </cell>
          <cell r="Z45">
            <v>22.384</v>
          </cell>
          <cell r="AA45">
            <v>29.616</v>
          </cell>
          <cell r="AC45">
            <v>60.2</v>
          </cell>
          <cell r="AD45">
            <v>29.943000000000001</v>
          </cell>
          <cell r="AE45">
            <v>30.257000000000001</v>
          </cell>
        </row>
        <row r="46">
          <cell r="W46" t="str">
            <v>Singapore</v>
          </cell>
          <cell r="Y46">
            <v>23.5</v>
          </cell>
          <cell r="Z46">
            <v>9.51</v>
          </cell>
          <cell r="AA46">
            <v>13.99</v>
          </cell>
          <cell r="AC46">
            <v>26.6</v>
          </cell>
          <cell r="AD46">
            <v>12.914999999999999</v>
          </cell>
          <cell r="AE46">
            <v>13.685000000000002</v>
          </cell>
        </row>
        <row r="47">
          <cell r="W47" t="str">
            <v>Vietnam</v>
          </cell>
          <cell r="Y47">
            <v>38.5</v>
          </cell>
          <cell r="Z47">
            <v>14.191000000000001</v>
          </cell>
          <cell r="AA47">
            <v>24.308999999999997</v>
          </cell>
          <cell r="AC47">
            <v>27.7</v>
          </cell>
          <cell r="AD47">
            <v>10.656000000000001</v>
          </cell>
          <cell r="AE47">
            <v>17.043999999999997</v>
          </cell>
        </row>
        <row r="48">
          <cell r="W48" t="str">
            <v>Cambodia</v>
          </cell>
          <cell r="Y48">
            <v>1.5</v>
          </cell>
          <cell r="Z48">
            <v>0.65300000000000002</v>
          </cell>
          <cell r="AA48">
            <v>0.84699999999999998</v>
          </cell>
          <cell r="AC48">
            <v>1</v>
          </cell>
          <cell r="AD48">
            <v>0.38600000000000001</v>
          </cell>
          <cell r="AE48">
            <v>0.61399999999999999</v>
          </cell>
        </row>
        <row r="49">
          <cell r="W49" t="str">
            <v>sri Lanka</v>
          </cell>
          <cell r="Y49">
            <v>7.8</v>
          </cell>
          <cell r="Z49">
            <v>3.1739999999999999</v>
          </cell>
          <cell r="AA49">
            <v>4.6259999999999994</v>
          </cell>
          <cell r="AC49">
            <v>8.8000000000000007</v>
          </cell>
          <cell r="AD49">
            <v>4.3440000000000003</v>
          </cell>
          <cell r="AE49">
            <v>4.4560000000000004</v>
          </cell>
        </row>
        <row r="50">
          <cell r="W50" t="str">
            <v>Bangladesh</v>
          </cell>
          <cell r="Y50">
            <v>9.6</v>
          </cell>
          <cell r="Z50">
            <v>5.327</v>
          </cell>
          <cell r="AA50">
            <v>4.2729999999999997</v>
          </cell>
          <cell r="AC50">
            <v>9.6</v>
          </cell>
          <cell r="AD50">
            <v>4.6849999999999996</v>
          </cell>
          <cell r="AE50">
            <v>4.915</v>
          </cell>
        </row>
        <row r="51">
          <cell r="W51" t="str">
            <v>Nepal</v>
          </cell>
          <cell r="Y51">
            <v>5</v>
          </cell>
          <cell r="Z51">
            <v>2.3719999999999999</v>
          </cell>
          <cell r="AA51">
            <v>2.6280000000000001</v>
          </cell>
          <cell r="AC51">
            <v>4.0999999999999996</v>
          </cell>
          <cell r="AD51">
            <v>1.5820000000000001</v>
          </cell>
          <cell r="AE51">
            <v>2.5179999999999998</v>
          </cell>
        </row>
        <row r="52">
          <cell r="W52" t="str">
            <v>Total:</v>
          </cell>
          <cell r="Y52">
            <v>257.89999999999998</v>
          </cell>
          <cell r="Z52">
            <v>113.79900000000002</v>
          </cell>
          <cell r="AA52">
            <v>144.101</v>
          </cell>
          <cell r="AC52">
            <v>286.70000000000005</v>
          </cell>
          <cell r="AD52">
            <v>139.68599999999998</v>
          </cell>
          <cell r="AE52">
            <v>147.01399999999998</v>
          </cell>
        </row>
        <row r="54">
          <cell r="Y54">
            <v>-28.800000000000068</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VC Q2"/>
      <sheetName val="No of Ideas"/>
      <sheetName val="By Group"/>
      <sheetName val="PVC Bottler List"/>
      <sheetName val="Sumbission Process"/>
      <sheetName val="Category Field"/>
      <sheetName val="By Category"/>
      <sheetName val="Submission Schedule"/>
      <sheetName val="Data"/>
      <sheetName val="Column Descriptions"/>
      <sheetName val="By Manager"/>
      <sheetName val="Com code"/>
      <sheetName val="email"/>
      <sheetName val="Conversion"/>
      <sheetName val="Sheet3"/>
    </sheetNames>
    <sheetDataSet>
      <sheetData sheetId="0"/>
      <sheetData sheetId="1"/>
      <sheetData sheetId="2"/>
      <sheetData sheetId="3"/>
      <sheetData sheetId="4">
        <row r="2">
          <cell r="A2" t="str">
            <v>Bahrain</v>
          </cell>
          <cell r="D2" t="str">
            <v>Einar Gunnarsson</v>
          </cell>
        </row>
        <row r="3">
          <cell r="A3" t="str">
            <v>CCCIL</v>
          </cell>
          <cell r="D3" t="str">
            <v>Hassan Khafag</v>
          </cell>
        </row>
        <row r="4">
          <cell r="A4" t="str">
            <v>Egypt</v>
          </cell>
          <cell r="D4" t="str">
            <v>Imran Aziz</v>
          </cell>
        </row>
        <row r="5">
          <cell r="A5" t="str">
            <v>Germany</v>
          </cell>
          <cell r="D5" t="str">
            <v>Karen Mathern</v>
          </cell>
        </row>
        <row r="6">
          <cell r="A6" t="str">
            <v>Guararapes</v>
          </cell>
          <cell r="D6" t="str">
            <v>Leila Breta</v>
          </cell>
        </row>
        <row r="7">
          <cell r="A7" t="str">
            <v>India</v>
          </cell>
          <cell r="D7" t="str">
            <v>Lilong Zhang</v>
          </cell>
        </row>
        <row r="8">
          <cell r="A8" t="str">
            <v>Norsa</v>
          </cell>
          <cell r="D8" t="str">
            <v>Per Ulvin</v>
          </cell>
        </row>
        <row r="9">
          <cell r="A9" t="str">
            <v>Norway</v>
          </cell>
          <cell r="D9" t="str">
            <v>Peter Krueger</v>
          </cell>
        </row>
        <row r="10">
          <cell r="A10" t="str">
            <v>Pakistan</v>
          </cell>
          <cell r="D10" t="str">
            <v>Richard Han</v>
          </cell>
        </row>
        <row r="11">
          <cell r="A11" t="str">
            <v>Philadelphia</v>
          </cell>
          <cell r="D11" t="str">
            <v>Ronald L Asuncion</v>
          </cell>
        </row>
        <row r="12">
          <cell r="A12" t="str">
            <v>Philippines</v>
          </cell>
          <cell r="D12" t="str">
            <v>S.K. Jawahar</v>
          </cell>
        </row>
        <row r="13">
          <cell r="A13" t="str">
            <v>Qatar</v>
          </cell>
          <cell r="D13" t="str">
            <v>Shane Roets/CCSB/ZA@TJC</v>
          </cell>
        </row>
        <row r="14">
          <cell r="A14" t="str">
            <v>Shanduka</v>
          </cell>
          <cell r="D14" t="str">
            <v>Sohail Akhtar</v>
          </cell>
        </row>
        <row r="15">
          <cell r="A15" t="str">
            <v>Shanghai_Senmei</v>
          </cell>
          <cell r="D15" t="str">
            <v>Tania Tang</v>
          </cell>
        </row>
        <row r="16">
          <cell r="A16" t="str">
            <v>Singapore</v>
          </cell>
        </row>
        <row r="17">
          <cell r="A17" t="str">
            <v>Sweden</v>
          </cell>
        </row>
        <row r="18">
          <cell r="A18" t="str">
            <v>UAE</v>
          </cell>
        </row>
        <row r="19">
          <cell r="A19" t="str">
            <v>Uruguay</v>
          </cell>
        </row>
      </sheetData>
      <sheetData sheetId="5"/>
      <sheetData sheetId="6">
        <row r="2">
          <cell r="A2" t="str">
            <v>Accounting services</v>
          </cell>
          <cell r="F2" t="str">
            <v>Avoidance</v>
          </cell>
        </row>
        <row r="3">
          <cell r="A3" t="str">
            <v>Ace-K</v>
          </cell>
          <cell r="F3" t="str">
            <v>Hedge</v>
          </cell>
        </row>
        <row r="4">
          <cell r="A4" t="str">
            <v>Agency</v>
          </cell>
          <cell r="F4" t="str">
            <v>Savings</v>
          </cell>
        </row>
        <row r="5">
          <cell r="A5" t="str">
            <v>Air cargo transport</v>
          </cell>
          <cell r="F5" t="str">
            <v>TBD</v>
          </cell>
        </row>
        <row r="6">
          <cell r="A6" t="str">
            <v>Airfare</v>
          </cell>
        </row>
        <row r="7">
          <cell r="A7" t="str">
            <v>Aluminum Cans&amp;Bottle</v>
          </cell>
        </row>
        <row r="8">
          <cell r="A8" t="str">
            <v>Aluminum Cans&amp;Bottle</v>
          </cell>
        </row>
        <row r="9">
          <cell r="A9" t="str">
            <v>Aspartame</v>
          </cell>
        </row>
        <row r="10">
          <cell r="A10" t="str">
            <v>Automobile or truck tires</v>
          </cell>
        </row>
        <row r="11">
          <cell r="A11" t="str">
            <v>Automobiles or cars</v>
          </cell>
        </row>
        <row r="12">
          <cell r="A12" t="str">
            <v>BIB Bag</v>
          </cell>
        </row>
        <row r="13">
          <cell r="A13" t="str">
            <v>Building support services</v>
          </cell>
        </row>
        <row r="14">
          <cell r="A14" t="str">
            <v>Cafeteria services</v>
          </cell>
        </row>
        <row r="15">
          <cell r="A15" t="str">
            <v>Call Center Services</v>
          </cell>
        </row>
        <row r="16">
          <cell r="A16" t="str">
            <v>Car or truck insurance</v>
          </cell>
        </row>
        <row r="17">
          <cell r="A17" t="str">
            <v>Carbonators</v>
          </cell>
        </row>
        <row r="18">
          <cell r="A18" t="str">
            <v>Carton forming machines</v>
          </cell>
        </row>
        <row r="19">
          <cell r="A19" t="str">
            <v>Cellular telephone services</v>
          </cell>
        </row>
        <row r="20">
          <cell r="A20" t="str">
            <v>Chemicals</v>
          </cell>
        </row>
        <row r="21">
          <cell r="A21" t="str">
            <v>Cleaning and janitorial services</v>
          </cell>
        </row>
        <row r="22">
          <cell r="A22" t="str">
            <v>Closures</v>
          </cell>
        </row>
        <row r="23">
          <cell r="A23" t="str">
            <v>CO2</v>
          </cell>
        </row>
        <row r="24">
          <cell r="A24" t="str">
            <v>Coder Ink</v>
          </cell>
        </row>
        <row r="25">
          <cell r="A25" t="str">
            <v>Coffee</v>
          </cell>
        </row>
        <row r="26">
          <cell r="A26" t="str">
            <v>Com Print &amp; POS Matl</v>
          </cell>
        </row>
        <row r="27">
          <cell r="A27" t="str">
            <v>Com Print &amp; POS Matl</v>
          </cell>
        </row>
        <row r="28">
          <cell r="A28" t="str">
            <v>Com Print &amp; POS Matl</v>
          </cell>
        </row>
        <row r="29">
          <cell r="A29" t="str">
            <v>Com Print &amp; POS Matl</v>
          </cell>
        </row>
        <row r="30">
          <cell r="A30" t="str">
            <v>Commercial or industrial facility rental</v>
          </cell>
        </row>
        <row r="31">
          <cell r="A31" t="str">
            <v>Commercial use blenders</v>
          </cell>
        </row>
        <row r="32">
          <cell r="A32" t="str">
            <v>Concentrate</v>
          </cell>
        </row>
        <row r="33">
          <cell r="A33" t="str">
            <v>Controls &amp; Indicator</v>
          </cell>
        </row>
        <row r="34">
          <cell r="A34" t="str">
            <v>Controls &amp; Instr</v>
          </cell>
        </row>
        <row r="35">
          <cell r="A35" t="str">
            <v>Conveyor equipment</v>
          </cell>
        </row>
        <row r="36">
          <cell r="A36" t="str">
            <v>Coolers</v>
          </cell>
        </row>
        <row r="37">
          <cell r="A37" t="str">
            <v>Corrugated</v>
          </cell>
        </row>
        <row r="38">
          <cell r="A38" t="str">
            <v>Crowns</v>
          </cell>
        </row>
        <row r="39">
          <cell r="A39" t="str">
            <v>Customs brokerage services</v>
          </cell>
        </row>
        <row r="40">
          <cell r="A40" t="str">
            <v>Data networks</v>
          </cell>
        </row>
        <row r="41">
          <cell r="A41" t="str">
            <v>Delivery trucks</v>
          </cell>
        </row>
        <row r="42">
          <cell r="A42" t="str">
            <v>Depalletizers</v>
          </cell>
        </row>
        <row r="43">
          <cell r="A43" t="str">
            <v>Diesel fuel</v>
          </cell>
        </row>
        <row r="44">
          <cell r="A44" t="str">
            <v>Dispensers</v>
          </cell>
        </row>
        <row r="45">
          <cell r="A45" t="str">
            <v>Domestic water transport svcs</v>
          </cell>
        </row>
        <row r="46">
          <cell r="A46" t="str">
            <v>Electicity</v>
          </cell>
        </row>
        <row r="47">
          <cell r="A47" t="str">
            <v>Electrical Supp</v>
          </cell>
        </row>
        <row r="48">
          <cell r="A48" t="str">
            <v>Entertainment services</v>
          </cell>
        </row>
        <row r="49">
          <cell r="A49" t="str">
            <v>Environmental safety services</v>
          </cell>
        </row>
        <row r="50">
          <cell r="A50" t="str">
            <v>Filters</v>
          </cell>
        </row>
        <row r="51">
          <cell r="A51" t="str">
            <v>Fleet Mgmt Srv</v>
          </cell>
        </row>
        <row r="52">
          <cell r="A52" t="str">
            <v>Fleet Mnt Equipt.</v>
          </cell>
        </row>
        <row r="53">
          <cell r="A53" t="str">
            <v>Food Service Merch.</v>
          </cell>
        </row>
        <row r="54">
          <cell r="A54" t="str">
            <v>Food Service Merch.</v>
          </cell>
        </row>
        <row r="55">
          <cell r="A55" t="str">
            <v>Food Service Merch.</v>
          </cell>
        </row>
        <row r="56">
          <cell r="A56" t="str">
            <v>Freight forwarders services</v>
          </cell>
        </row>
        <row r="57">
          <cell r="A57" t="str">
            <v>Fructose 42</v>
          </cell>
        </row>
        <row r="58">
          <cell r="A58" t="str">
            <v>Fructose 55</v>
          </cell>
        </row>
        <row r="59">
          <cell r="A59" t="str">
            <v>Fuel Oil</v>
          </cell>
        </row>
        <row r="60">
          <cell r="A60" t="str">
            <v>Gasoline or Petrol</v>
          </cell>
        </row>
        <row r="61">
          <cell r="A61" t="str">
            <v>Gen Indus Supp</v>
          </cell>
        </row>
        <row r="62">
          <cell r="A62" t="str">
            <v>General building construction</v>
          </cell>
        </row>
        <row r="63">
          <cell r="A63" t="str">
            <v>Gifts &amp; Donations</v>
          </cell>
        </row>
        <row r="64">
          <cell r="A64" t="str">
            <v>Glass Bottles - NR</v>
          </cell>
        </row>
        <row r="65">
          <cell r="A65" t="str">
            <v>Glass Bottles - RGB</v>
          </cell>
        </row>
        <row r="66">
          <cell r="A66" t="str">
            <v>Ground Transport</v>
          </cell>
        </row>
        <row r="67">
          <cell r="A67" t="str">
            <v>Grounds maintenance services</v>
          </cell>
        </row>
        <row r="68">
          <cell r="A68" t="str">
            <v>Hardware, MRO</v>
          </cell>
        </row>
        <row r="69">
          <cell r="A69" t="str">
            <v>Industrial Beverage processing - Fillers</v>
          </cell>
        </row>
        <row r="70">
          <cell r="A70" t="str">
            <v>Industrial refrigerators</v>
          </cell>
        </row>
        <row r="71">
          <cell r="A71" t="str">
            <v>Industrial shrink wrap equipment</v>
          </cell>
        </row>
        <row r="72">
          <cell r="A72" t="str">
            <v>International ocean transport svcs</v>
          </cell>
        </row>
        <row r="73">
          <cell r="A73" t="str">
            <v>IT Consulting</v>
          </cell>
        </row>
        <row r="74">
          <cell r="A74" t="str">
            <v>IT Handhelds</v>
          </cell>
        </row>
        <row r="75">
          <cell r="A75" t="str">
            <v>IT Hardware Maint</v>
          </cell>
        </row>
        <row r="76">
          <cell r="A76" t="str">
            <v>IT Outsourcing</v>
          </cell>
        </row>
        <row r="77">
          <cell r="A77" t="str">
            <v>IT Servers</v>
          </cell>
        </row>
        <row r="78">
          <cell r="A78" t="str">
            <v>IT Software</v>
          </cell>
        </row>
        <row r="79">
          <cell r="A79" t="str">
            <v>IT Software Maint</v>
          </cell>
        </row>
        <row r="80">
          <cell r="A80" t="str">
            <v>Lab</v>
          </cell>
        </row>
        <row r="81">
          <cell r="A81" t="str">
            <v>Labeling machines</v>
          </cell>
        </row>
        <row r="82">
          <cell r="A82" t="str">
            <v>Labels</v>
          </cell>
        </row>
        <row r="83">
          <cell r="A83" t="str">
            <v>Legal Services</v>
          </cell>
        </row>
        <row r="84">
          <cell r="A84" t="str">
            <v>Life and health and accident insurance</v>
          </cell>
        </row>
        <row r="85">
          <cell r="A85" t="str">
            <v>Liquid sugar (sucrose)</v>
          </cell>
        </row>
        <row r="86">
          <cell r="A86" t="str">
            <v>Lodging</v>
          </cell>
        </row>
        <row r="87">
          <cell r="A87" t="str">
            <v>Mail and Courier Services</v>
          </cell>
        </row>
        <row r="88">
          <cell r="A88" t="str">
            <v>Mango Juice</v>
          </cell>
        </row>
        <row r="89">
          <cell r="A89" t="str">
            <v>Mango Pulp</v>
          </cell>
        </row>
        <row r="90">
          <cell r="A90" t="str">
            <v>Market Research</v>
          </cell>
        </row>
        <row r="91">
          <cell r="A91" t="str">
            <v>Marketing Assets</v>
          </cell>
        </row>
        <row r="92">
          <cell r="A92" t="str">
            <v>Matl Pkg &amp; Hndl</v>
          </cell>
        </row>
        <row r="93">
          <cell r="A93" t="str">
            <v>Media Placement</v>
          </cell>
        </row>
        <row r="94">
          <cell r="A94" t="str">
            <v>Media Placement</v>
          </cell>
        </row>
        <row r="95">
          <cell r="A95" t="str">
            <v>Media Placement</v>
          </cell>
        </row>
        <row r="96">
          <cell r="A96" t="str">
            <v>Media Placement</v>
          </cell>
        </row>
        <row r="97">
          <cell r="A97" t="str">
            <v>Media Placement</v>
          </cell>
        </row>
        <row r="98">
          <cell r="A98" t="str">
            <v>Media Placement</v>
          </cell>
        </row>
        <row r="99">
          <cell r="A99" t="str">
            <v>Media Placement</v>
          </cell>
        </row>
        <row r="100">
          <cell r="A100" t="str">
            <v>Medical office services</v>
          </cell>
        </row>
        <row r="101">
          <cell r="A101" t="str">
            <v>Memberships</v>
          </cell>
        </row>
        <row r="102">
          <cell r="A102" t="str">
            <v>Minivans or vans</v>
          </cell>
        </row>
        <row r="103">
          <cell r="A103" t="str">
            <v>Misc Vending Parts</v>
          </cell>
        </row>
        <row r="104">
          <cell r="A104" t="str">
            <v>Mobile phones</v>
          </cell>
        </row>
        <row r="105">
          <cell r="A105" t="str">
            <v>Motors</v>
          </cell>
        </row>
        <row r="106">
          <cell r="A106" t="str">
            <v>Natural Gas</v>
          </cell>
        </row>
        <row r="107">
          <cell r="A107" t="str">
            <v>Office furniture</v>
          </cell>
        </row>
        <row r="108">
          <cell r="A108" t="str">
            <v>Oils &amp; Lub</v>
          </cell>
        </row>
        <row r="109">
          <cell r="A109" t="str">
            <v>Orange Juice</v>
          </cell>
        </row>
        <row r="110">
          <cell r="A110" t="str">
            <v>Orange Pulps</v>
          </cell>
        </row>
        <row r="111">
          <cell r="A111" t="str">
            <v>Other Doc Services</v>
          </cell>
        </row>
        <row r="112">
          <cell r="A112" t="str">
            <v>Other Gases</v>
          </cell>
        </row>
        <row r="113">
          <cell r="A113" t="str">
            <v>Other HR</v>
          </cell>
        </row>
        <row r="114">
          <cell r="A114" t="str">
            <v>Other Industrial process machinery and equipment and sup</v>
          </cell>
        </row>
        <row r="115">
          <cell r="A115" t="str">
            <v>Other Ingredients</v>
          </cell>
        </row>
        <row r="116">
          <cell r="A116" t="str">
            <v>Other Insurance</v>
          </cell>
        </row>
        <row r="117">
          <cell r="A117" t="str">
            <v>Other Juice</v>
          </cell>
        </row>
        <row r="118">
          <cell r="A118" t="str">
            <v>Other Logistics</v>
          </cell>
        </row>
        <row r="119">
          <cell r="A119" t="str">
            <v>Other Marketing</v>
          </cell>
        </row>
        <row r="120">
          <cell r="A120" t="str">
            <v>Other Medical Svcs</v>
          </cell>
        </row>
        <row r="121">
          <cell r="A121" t="str">
            <v>Other Motor Vehicles</v>
          </cell>
        </row>
        <row r="122">
          <cell r="A122" t="str">
            <v>Other MRO</v>
          </cell>
        </row>
        <row r="123">
          <cell r="A123" t="str">
            <v>Other Office Supp</v>
          </cell>
        </row>
        <row r="124">
          <cell r="A124" t="str">
            <v>Other PET</v>
          </cell>
        </row>
        <row r="125">
          <cell r="A125" t="str">
            <v>Other PET</v>
          </cell>
        </row>
        <row r="126">
          <cell r="A126" t="str">
            <v>Other Prof. Svs</v>
          </cell>
        </row>
        <row r="127">
          <cell r="A127" t="str">
            <v>Other Pulp</v>
          </cell>
        </row>
        <row r="128">
          <cell r="A128" t="str">
            <v>Other SME Equip</v>
          </cell>
        </row>
        <row r="129">
          <cell r="A129" t="str">
            <v>Other Travel</v>
          </cell>
        </row>
        <row r="130">
          <cell r="A130" t="str">
            <v>Other Utilities</v>
          </cell>
        </row>
        <row r="131">
          <cell r="A131" t="str">
            <v>Other, IT/Telecom</v>
          </cell>
        </row>
        <row r="132">
          <cell r="A132" t="str">
            <v>Packaging machinery</v>
          </cell>
        </row>
        <row r="133">
          <cell r="A133" t="str">
            <v>Palletizers</v>
          </cell>
        </row>
        <row r="134">
          <cell r="A134" t="str">
            <v>PCs</v>
          </cell>
        </row>
        <row r="135">
          <cell r="A135" t="str">
            <v>Permanent Merch.</v>
          </cell>
        </row>
        <row r="136">
          <cell r="A136" t="str">
            <v>Permanent Merch.</v>
          </cell>
        </row>
        <row r="137">
          <cell r="A137" t="str">
            <v>Personnel recruitmnt</v>
          </cell>
        </row>
        <row r="138">
          <cell r="A138" t="str">
            <v>Personnel relocation</v>
          </cell>
        </row>
        <row r="139">
          <cell r="A139" t="str">
            <v>Photocopiers</v>
          </cell>
        </row>
        <row r="140">
          <cell r="A140" t="str">
            <v>Pipes &amp; Fittings</v>
          </cell>
        </row>
        <row r="141">
          <cell r="A141" t="str">
            <v>Pkg - Other Primary</v>
          </cell>
        </row>
        <row r="142">
          <cell r="A142" t="str">
            <v>Plastic crates</v>
          </cell>
        </row>
        <row r="143">
          <cell r="A143" t="str">
            <v>Power generation or transmission or distribution e</v>
          </cell>
        </row>
        <row r="144">
          <cell r="A144" t="str">
            <v>Preforms</v>
          </cell>
        </row>
        <row r="145">
          <cell r="A145" t="str">
            <v>Printers</v>
          </cell>
        </row>
        <row r="146">
          <cell r="A146" t="str">
            <v>Processing tanks</v>
          </cell>
        </row>
        <row r="147">
          <cell r="A147" t="str">
            <v>Propane</v>
          </cell>
        </row>
        <row r="148">
          <cell r="A148" t="str">
            <v>Property management</v>
          </cell>
        </row>
        <row r="149">
          <cell r="A149" t="str">
            <v>Pumps</v>
          </cell>
        </row>
        <row r="150">
          <cell r="A150" t="str">
            <v>Radio frequency transmitters or receivers</v>
          </cell>
        </row>
        <row r="151">
          <cell r="A151" t="str">
            <v>Rail transport services</v>
          </cell>
        </row>
        <row r="152">
          <cell r="A152" t="str">
            <v>Raw sugar</v>
          </cell>
        </row>
        <row r="153">
          <cell r="A153" t="str">
            <v>Refined white sugar</v>
          </cell>
        </row>
        <row r="154">
          <cell r="A154" t="str">
            <v>Refrigeration</v>
          </cell>
        </row>
        <row r="155">
          <cell r="A155" t="str">
            <v>Relocation services</v>
          </cell>
        </row>
        <row r="156">
          <cell r="A156" t="str">
            <v>Residential rental</v>
          </cell>
        </row>
        <row r="157">
          <cell r="A157" t="str">
            <v>Rinsers - Air / Water</v>
          </cell>
        </row>
        <row r="158">
          <cell r="A158" t="str">
            <v>Safety Supplies</v>
          </cell>
        </row>
        <row r="159">
          <cell r="A159" t="str">
            <v>Security services</v>
          </cell>
        </row>
        <row r="160">
          <cell r="A160" t="str">
            <v>Services, MRO</v>
          </cell>
        </row>
        <row r="161">
          <cell r="A161" t="str">
            <v>Specl. &amp; Promo Merch</v>
          </cell>
        </row>
        <row r="162">
          <cell r="A162" t="str">
            <v>Specl. &amp; Promo Merch</v>
          </cell>
        </row>
        <row r="163">
          <cell r="A163" t="str">
            <v>Specl. &amp; Promo Merch</v>
          </cell>
        </row>
        <row r="164">
          <cell r="A164" t="str">
            <v>Specl. &amp; Promo Merch</v>
          </cell>
        </row>
        <row r="165">
          <cell r="A165" t="str">
            <v>Specl. &amp; Promo Merch</v>
          </cell>
        </row>
        <row r="166">
          <cell r="A166" t="str">
            <v>Specl. &amp; Promo Merch</v>
          </cell>
        </row>
        <row r="167">
          <cell r="A167" t="str">
            <v>Specl. &amp; Promo Merch</v>
          </cell>
        </row>
        <row r="168">
          <cell r="A168" t="str">
            <v>Specl. &amp; Promo Merch</v>
          </cell>
        </row>
        <row r="169">
          <cell r="A169" t="str">
            <v>Steel Cans &amp; Bottles</v>
          </cell>
        </row>
        <row r="170">
          <cell r="A170" t="str">
            <v>Storage</v>
          </cell>
        </row>
        <row r="171">
          <cell r="A171" t="str">
            <v>Storage</v>
          </cell>
        </row>
        <row r="172">
          <cell r="A172" t="str">
            <v>Storage</v>
          </cell>
        </row>
        <row r="173">
          <cell r="A173" t="str">
            <v>Supply of water</v>
          </cell>
        </row>
        <row r="174">
          <cell r="A174" t="str">
            <v>Tanks</v>
          </cell>
        </row>
        <row r="175">
          <cell r="A175" t="str">
            <v>Tea</v>
          </cell>
        </row>
        <row r="176">
          <cell r="A176" t="str">
            <v>Telephone Equip</v>
          </cell>
        </row>
        <row r="177">
          <cell r="A177" t="str">
            <v>Telephone Service</v>
          </cell>
        </row>
        <row r="178">
          <cell r="A178" t="str">
            <v>Temporary clerical or administrative assistance</v>
          </cell>
        </row>
        <row r="179">
          <cell r="A179" t="str">
            <v>Temporary production staffing needs</v>
          </cell>
        </row>
        <row r="180">
          <cell r="A180" t="str">
            <v>Training Materials</v>
          </cell>
        </row>
        <row r="181">
          <cell r="A181" t="str">
            <v>Training Services</v>
          </cell>
        </row>
        <row r="182">
          <cell r="A182" t="str">
            <v>Travel Agnts</v>
          </cell>
        </row>
        <row r="183">
          <cell r="A183" t="str">
            <v>Trucking Services</v>
          </cell>
        </row>
        <row r="184">
          <cell r="A184" t="str">
            <v>Uniforms</v>
          </cell>
        </row>
        <row r="185">
          <cell r="A185" t="str">
            <v>Valves</v>
          </cell>
        </row>
        <row r="186">
          <cell r="A186" t="str">
            <v>Vehicle rental and leasing</v>
          </cell>
        </row>
        <row r="187">
          <cell r="A187" t="str">
            <v>Vehicle repair and Mnt</v>
          </cell>
        </row>
        <row r="188">
          <cell r="A188" t="str">
            <v>Vending Machines</v>
          </cell>
        </row>
        <row r="189">
          <cell r="A189" t="str">
            <v>Warehouse Matl</v>
          </cell>
        </row>
        <row r="190">
          <cell r="A190" t="str">
            <v>Warehouse Matl</v>
          </cell>
        </row>
        <row r="191">
          <cell r="A191" t="str">
            <v>Warehouse Matl</v>
          </cell>
        </row>
        <row r="192">
          <cell r="A192" t="str">
            <v>Warehouse Matl</v>
          </cell>
        </row>
        <row r="193">
          <cell r="A193" t="str">
            <v>Warehouse Matl</v>
          </cell>
        </row>
        <row r="194">
          <cell r="A194" t="str">
            <v>Warehouse Matl</v>
          </cell>
        </row>
        <row r="195">
          <cell r="A195" t="str">
            <v>Waste Removal</v>
          </cell>
        </row>
        <row r="196">
          <cell r="A196" t="str">
            <v>Waste Water</v>
          </cell>
        </row>
        <row r="197">
          <cell r="A197" t="str">
            <v>Water and wastewater treatment supply and disposal</v>
          </cell>
        </row>
        <row r="198">
          <cell r="A198" t="str">
            <v>Water Treatment</v>
          </cell>
        </row>
        <row r="199">
          <cell r="A199" t="str">
            <v>Welding Supplies</v>
          </cell>
        </row>
      </sheetData>
      <sheetData sheetId="7"/>
      <sheetData sheetId="8"/>
      <sheetData sheetId="9"/>
      <sheetData sheetId="10"/>
      <sheetData sheetId="11"/>
      <sheetData sheetId="12"/>
      <sheetData sheetId="13"/>
      <sheetData sheetId="14"/>
      <sheetData sheetId="1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R Report"/>
      <sheetName val="CER Report"/>
      <sheetName val="Instructions"/>
      <sheetName val="(CPR)Risk-Opportunity"/>
      <sheetName val="(CER)Commodity Performance"/>
      <sheetName val="Sheet3"/>
      <sheetName val="Category Field"/>
      <sheetName val="PVC Bottler List"/>
    </sheetNames>
    <sheetDataSet>
      <sheetData sheetId="0"/>
      <sheetData sheetId="1"/>
      <sheetData sheetId="2"/>
      <sheetData sheetId="3"/>
      <sheetData sheetId="4"/>
      <sheetData sheetId="5">
        <row r="2">
          <cell r="C2" t="str">
            <v>Cans / Metal</v>
          </cell>
          <cell r="E2" t="str">
            <v>Med (Med Risk Factor)</v>
          </cell>
          <cell r="I2" t="str">
            <v>No</v>
          </cell>
        </row>
        <row r="3">
          <cell r="C3" t="str">
            <v>CO2 / Gases</v>
          </cell>
          <cell r="E3" t="str">
            <v>High (High Risk Factor)</v>
          </cell>
          <cell r="I3" t="str">
            <v xml:space="preserve">Yes  </v>
          </cell>
        </row>
        <row r="4">
          <cell r="C4" t="str">
            <v>Conf. Ingredients</v>
          </cell>
          <cell r="E4" t="str">
            <v>Low (Low Risk Factor)</v>
          </cell>
        </row>
        <row r="5">
          <cell r="C5" t="str">
            <v>Document Services</v>
          </cell>
        </row>
        <row r="6">
          <cell r="C6" t="str">
            <v>Facilities</v>
          </cell>
        </row>
        <row r="7">
          <cell r="C7" t="str">
            <v>Fleet &amp; Aviation</v>
          </cell>
        </row>
        <row r="8">
          <cell r="C8" t="str">
            <v>Glass</v>
          </cell>
        </row>
        <row r="9">
          <cell r="C9" t="str">
            <v>Human Res.</v>
          </cell>
        </row>
        <row r="10">
          <cell r="C10" t="str">
            <v>Ingredients</v>
          </cell>
        </row>
        <row r="11">
          <cell r="C11" t="str">
            <v>Insurance &amp; Benefits</v>
          </cell>
        </row>
        <row r="12">
          <cell r="C12" t="str">
            <v>IT / Telecom</v>
          </cell>
        </row>
        <row r="13">
          <cell r="C13" t="str">
            <v>Juice</v>
          </cell>
        </row>
        <row r="14">
          <cell r="C14" t="str">
            <v>Logistics</v>
          </cell>
        </row>
        <row r="15">
          <cell r="C15" t="str">
            <v>Mail Services</v>
          </cell>
        </row>
        <row r="16">
          <cell r="C16" t="str">
            <v>Marketing</v>
          </cell>
        </row>
        <row r="17">
          <cell r="C17" t="str">
            <v>Member / Subscrip</v>
          </cell>
        </row>
        <row r="18">
          <cell r="C18" t="str">
            <v>MRO</v>
          </cell>
        </row>
        <row r="19">
          <cell r="C19" t="str">
            <v>Non-Impactable</v>
          </cell>
        </row>
        <row r="20">
          <cell r="C20" t="str">
            <v>Office Supplies</v>
          </cell>
        </row>
        <row r="21">
          <cell r="C21" t="str">
            <v>Others</v>
          </cell>
        </row>
        <row r="22">
          <cell r="C22" t="str">
            <v>PET/Conversion</v>
          </cell>
        </row>
        <row r="23">
          <cell r="C23" t="str">
            <v>Pkg - Other Primary</v>
          </cell>
        </row>
        <row r="24">
          <cell r="C24" t="str">
            <v>Pkg - Secondary</v>
          </cell>
        </row>
        <row r="25">
          <cell r="C25" t="str">
            <v>Production Equipment</v>
          </cell>
        </row>
        <row r="26">
          <cell r="C26" t="str">
            <v>Prof Svs &amp; Consult</v>
          </cell>
        </row>
        <row r="27">
          <cell r="C27" t="str">
            <v>SME Equipment</v>
          </cell>
        </row>
        <row r="28">
          <cell r="C28" t="str">
            <v>Sweeteners</v>
          </cell>
        </row>
        <row r="29">
          <cell r="C29" t="str">
            <v>Temp Labor</v>
          </cell>
        </row>
        <row r="30">
          <cell r="C30" t="str">
            <v>Training</v>
          </cell>
        </row>
        <row r="31">
          <cell r="C31" t="str">
            <v>Travel</v>
          </cell>
        </row>
      </sheetData>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VC-Indirect&amp;PVC"/>
      <sheetName val="PVC-PackagingMaterial"/>
      <sheetName val="PVC_RawMaterial"/>
      <sheetName val="PVC-2010"/>
      <sheetName val="PVC-Master"/>
    </sheetNames>
    <sheetDataSet>
      <sheetData sheetId="0">
        <row r="2">
          <cell r="B2" t="str">
            <v xml:space="preserve">Savings </v>
          </cell>
        </row>
        <row r="7">
          <cell r="B7" t="str">
            <v>Sugar</v>
          </cell>
        </row>
        <row r="8">
          <cell r="B8" t="str">
            <v>Mango</v>
          </cell>
        </row>
        <row r="9">
          <cell r="B9" t="str">
            <v>Orange Juice</v>
          </cell>
        </row>
        <row r="10">
          <cell r="B10" t="str">
            <v>Pulp</v>
          </cell>
        </row>
        <row r="11">
          <cell r="B11" t="str">
            <v>Lemon</v>
          </cell>
        </row>
        <row r="12">
          <cell r="B12" t="str">
            <v>Co2</v>
          </cell>
        </row>
        <row r="13">
          <cell r="B13" t="str">
            <v>Preforms</v>
          </cell>
        </row>
        <row r="14">
          <cell r="B14" t="str">
            <v>Resin</v>
          </cell>
        </row>
        <row r="15">
          <cell r="B15" t="str">
            <v>Crowns</v>
          </cell>
        </row>
        <row r="16">
          <cell r="B16" t="str">
            <v>Closures</v>
          </cell>
        </row>
        <row r="17">
          <cell r="B17" t="str">
            <v>Labels</v>
          </cell>
        </row>
        <row r="18">
          <cell r="B18" t="str">
            <v>HF Sleeves</v>
          </cell>
        </row>
        <row r="19">
          <cell r="B19" t="str">
            <v>Shrink Film</v>
          </cell>
        </row>
        <row r="20">
          <cell r="B20" t="str">
            <v>Cartons</v>
          </cell>
        </row>
        <row r="21">
          <cell r="B21" t="str">
            <v>Tetrapak</v>
          </cell>
        </row>
        <row r="22">
          <cell r="B22" t="str">
            <v>Cans</v>
          </cell>
        </row>
        <row r="23">
          <cell r="B23" t="str">
            <v>Transportation &amp; Fleet</v>
          </cell>
        </row>
        <row r="24">
          <cell r="B24" t="str">
            <v>IT/Telecommunications</v>
          </cell>
        </row>
        <row r="25">
          <cell r="B25" t="str">
            <v>Marketing</v>
          </cell>
        </row>
        <row r="26">
          <cell r="B26" t="str">
            <v>Capital</v>
          </cell>
        </row>
        <row r="27">
          <cell r="B27" t="str">
            <v>RM-Others</v>
          </cell>
        </row>
        <row r="28">
          <cell r="B28" t="str">
            <v>PM-Others</v>
          </cell>
        </row>
        <row r="29">
          <cell r="B29" t="str">
            <v>Indirect-Others</v>
          </cell>
        </row>
        <row r="30">
          <cell r="B30" t="str">
            <v>Glass</v>
          </cell>
        </row>
        <row r="31">
          <cell r="B31" t="str">
            <v>G&amp;A</v>
          </cell>
        </row>
        <row r="32">
          <cell r="B32" t="str">
            <v>Others</v>
          </cell>
        </row>
      </sheetData>
      <sheetData sheetId="1" refreshError="1"/>
      <sheetData sheetId="2"/>
      <sheetData sheetId="3" refreshError="1"/>
      <sheetData sheetId="4">
        <row r="52">
          <cell r="E52" t="str">
            <v>Shorty neck for Sparkling PET - Other locations</v>
          </cell>
        </row>
      </sheetData>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code"/>
      <sheetName val="All-depts"/>
      <sheetName val="0202-vms"/>
      <sheetName val="0202-Mobil"/>
    </sheetNames>
    <sheetDataSet>
      <sheetData sheetId="0"/>
      <sheetData sheetId="1" refreshError="1">
        <row r="85">
          <cell r="A85" t="str">
            <v>403585</v>
          </cell>
          <cell r="B85" t="str">
            <v>0903403585</v>
          </cell>
          <cell r="C85" t="str">
            <v>Andrew Timothy Wall</v>
          </cell>
          <cell r="D85" t="str">
            <v>S&amp;D Manager</v>
          </cell>
          <cell r="E85" t="str">
            <v>Plant</v>
          </cell>
          <cell r="F85" t="str">
            <v xml:space="preserve">S&amp;D </v>
          </cell>
          <cell r="G85" t="str">
            <v>2031310</v>
          </cell>
          <cell r="H85">
            <v>2000000</v>
          </cell>
          <cell r="I85">
            <v>3000000</v>
          </cell>
          <cell r="J85" t="str">
            <v>0903403585</v>
          </cell>
          <cell r="K85">
            <v>78</v>
          </cell>
        </row>
        <row r="86">
          <cell r="A86" t="str">
            <v>276640</v>
          </cell>
          <cell r="B86" t="str">
            <v>0903276640</v>
          </cell>
          <cell r="C86" t="str">
            <v>Nguyen Tue Phuong</v>
          </cell>
          <cell r="D86" t="str">
            <v>Sales Analyst</v>
          </cell>
          <cell r="E86" t="str">
            <v>Plant</v>
          </cell>
          <cell r="F86" t="str">
            <v xml:space="preserve">S&amp;D </v>
          </cell>
          <cell r="G86" t="str">
            <v>2031310</v>
          </cell>
          <cell r="H86">
            <v>0</v>
          </cell>
          <cell r="I86">
            <v>500000</v>
          </cell>
          <cell r="K86">
            <v>79</v>
          </cell>
        </row>
        <row r="87">
          <cell r="A87" t="str">
            <v>326470</v>
          </cell>
          <cell r="B87" t="str">
            <v>0913326470</v>
          </cell>
          <cell r="C87" t="str">
            <v>Duong Tuan Hai</v>
          </cell>
          <cell r="D87" t="str">
            <v>ASM</v>
          </cell>
          <cell r="E87" t="str">
            <v>Provinces, Northern</v>
          </cell>
          <cell r="F87" t="str">
            <v>Province, Sales</v>
          </cell>
          <cell r="G87" t="str">
            <v>2033302</v>
          </cell>
          <cell r="H87">
            <v>0</v>
          </cell>
          <cell r="I87">
            <v>280000</v>
          </cell>
          <cell r="K87">
            <v>80</v>
          </cell>
        </row>
        <row r="88">
          <cell r="A88" t="str">
            <v>405791</v>
          </cell>
          <cell r="B88" t="str">
            <v>0903405791</v>
          </cell>
          <cell r="C88" t="str">
            <v>Hoang Quoc Binh</v>
          </cell>
          <cell r="D88" t="str">
            <v>ASM</v>
          </cell>
          <cell r="E88" t="str">
            <v>Provinces, Northern</v>
          </cell>
          <cell r="F88" t="str">
            <v>Province, Sales</v>
          </cell>
          <cell r="G88" t="str">
            <v>2033302</v>
          </cell>
          <cell r="H88">
            <v>500000</v>
          </cell>
          <cell r="I88">
            <v>280000</v>
          </cell>
          <cell r="J88" t="str">
            <v>0903405791</v>
          </cell>
          <cell r="K88">
            <v>81</v>
          </cell>
        </row>
        <row r="89">
          <cell r="A89" t="str">
            <v>563556</v>
          </cell>
          <cell r="B89" t="str">
            <v>0913563556</v>
          </cell>
          <cell r="C89" t="str">
            <v>Le Minh Tien</v>
          </cell>
          <cell r="D89" t="str">
            <v>ASM</v>
          </cell>
          <cell r="E89" t="str">
            <v>Provinces, Northern</v>
          </cell>
          <cell r="F89" t="str">
            <v>Province, Sales</v>
          </cell>
          <cell r="G89" t="str">
            <v>2033302</v>
          </cell>
          <cell r="H89">
            <v>150000</v>
          </cell>
          <cell r="I89">
            <v>280000</v>
          </cell>
          <cell r="K89">
            <v>82</v>
          </cell>
        </row>
        <row r="90">
          <cell r="A90" t="str">
            <v>286786</v>
          </cell>
          <cell r="B90" t="str">
            <v>0913286786</v>
          </cell>
          <cell r="C90" t="str">
            <v>Le Quang Hien</v>
          </cell>
          <cell r="D90" t="str">
            <v>ASM</v>
          </cell>
          <cell r="E90" t="str">
            <v>Provinces, Northern</v>
          </cell>
          <cell r="F90" t="str">
            <v>Province, Sales</v>
          </cell>
          <cell r="G90" t="str">
            <v>2033302</v>
          </cell>
          <cell r="H90">
            <v>280000</v>
          </cell>
          <cell r="I90">
            <v>280000</v>
          </cell>
          <cell r="K90">
            <v>83</v>
          </cell>
        </row>
        <row r="91">
          <cell r="A91" t="str">
            <v>235457</v>
          </cell>
          <cell r="B91" t="str">
            <v>0913235457</v>
          </cell>
          <cell r="C91" t="str">
            <v>Luu Van Quy</v>
          </cell>
          <cell r="D91" t="str">
            <v>ASM</v>
          </cell>
          <cell r="E91" t="str">
            <v>Provinces, Northern</v>
          </cell>
          <cell r="F91" t="str">
            <v>Province, Sales</v>
          </cell>
          <cell r="G91" t="str">
            <v>2033302</v>
          </cell>
          <cell r="H91">
            <v>280000</v>
          </cell>
          <cell r="I91">
            <v>280000</v>
          </cell>
          <cell r="K91">
            <v>84</v>
          </cell>
        </row>
        <row r="92">
          <cell r="A92" t="str">
            <v>228950</v>
          </cell>
          <cell r="B92" t="str">
            <v>0913228950</v>
          </cell>
          <cell r="C92" t="str">
            <v>Dao Ngoc chien</v>
          </cell>
          <cell r="D92" t="str">
            <v>ASM</v>
          </cell>
          <cell r="E92" t="str">
            <v>Provinces, Northern</v>
          </cell>
          <cell r="F92" t="str">
            <v>Province, Sales</v>
          </cell>
          <cell r="G92" t="str">
            <v>2033302</v>
          </cell>
          <cell r="H92">
            <v>280000</v>
          </cell>
          <cell r="I92">
            <v>280000</v>
          </cell>
          <cell r="K92">
            <v>85</v>
          </cell>
        </row>
        <row r="93">
          <cell r="A93" t="str">
            <v>243342</v>
          </cell>
          <cell r="B93" t="str">
            <v>0913243342</v>
          </cell>
          <cell r="C93" t="str">
            <v>Dao Trung Kien</v>
          </cell>
          <cell r="D93" t="str">
            <v>ASM</v>
          </cell>
          <cell r="E93" t="str">
            <v>Provinces, Northern</v>
          </cell>
          <cell r="F93" t="str">
            <v>Province, Sales</v>
          </cell>
          <cell r="G93" t="str">
            <v>2033302</v>
          </cell>
          <cell r="H93">
            <v>280000</v>
          </cell>
          <cell r="I93">
            <v>280000</v>
          </cell>
          <cell r="K93">
            <v>86</v>
          </cell>
        </row>
        <row r="94">
          <cell r="A94" t="str">
            <v>308320</v>
          </cell>
          <cell r="B94" t="str">
            <v>0913308320</v>
          </cell>
          <cell r="C94" t="str">
            <v>Nguyen Tuan Anh</v>
          </cell>
          <cell r="D94" t="str">
            <v>ASM</v>
          </cell>
          <cell r="E94" t="str">
            <v>Provinces, Northern</v>
          </cell>
          <cell r="F94" t="str">
            <v>Province, Sales</v>
          </cell>
          <cell r="G94" t="str">
            <v>2033302</v>
          </cell>
          <cell r="H94">
            <v>150000</v>
          </cell>
          <cell r="I94">
            <v>280000</v>
          </cell>
          <cell r="K94">
            <v>87</v>
          </cell>
        </row>
        <row r="95">
          <cell r="A95" t="str">
            <v>212967</v>
          </cell>
          <cell r="B95" t="str">
            <v>0903212967</v>
          </cell>
          <cell r="C95" t="str">
            <v>Nguyen Van Loi</v>
          </cell>
          <cell r="D95" t="str">
            <v>ASM</v>
          </cell>
          <cell r="E95" t="str">
            <v>Provinces, Northern</v>
          </cell>
          <cell r="F95" t="str">
            <v>Province, Sales</v>
          </cell>
          <cell r="G95" t="str">
            <v>2033302</v>
          </cell>
          <cell r="H95">
            <v>150000</v>
          </cell>
          <cell r="I95">
            <v>280000</v>
          </cell>
          <cell r="K95">
            <v>88</v>
          </cell>
        </row>
        <row r="96">
          <cell r="A96" t="str">
            <v>286524</v>
          </cell>
          <cell r="B96" t="str">
            <v>0913286524</v>
          </cell>
          <cell r="C96" t="str">
            <v>Nguyen Van Phong</v>
          </cell>
          <cell r="D96" t="str">
            <v>ASM</v>
          </cell>
          <cell r="E96" t="str">
            <v>Provinces, Northern</v>
          </cell>
          <cell r="F96" t="str">
            <v>Province, Sales</v>
          </cell>
          <cell r="G96" t="str">
            <v>2033302</v>
          </cell>
          <cell r="H96">
            <v>280000</v>
          </cell>
          <cell r="I96">
            <v>280000</v>
          </cell>
          <cell r="K96">
            <v>89</v>
          </cell>
        </row>
        <row r="97">
          <cell r="A97" t="str">
            <v>211994</v>
          </cell>
          <cell r="B97" t="str">
            <v>0913211994</v>
          </cell>
          <cell r="C97" t="str">
            <v>Pham Tien Dung</v>
          </cell>
          <cell r="D97" t="str">
            <v>ASM</v>
          </cell>
          <cell r="E97" t="str">
            <v>Provinces, Northern</v>
          </cell>
          <cell r="F97" t="str">
            <v>Province, Sales</v>
          </cell>
          <cell r="G97" t="str">
            <v>2033302</v>
          </cell>
          <cell r="H97">
            <v>280000</v>
          </cell>
          <cell r="I97">
            <v>280000</v>
          </cell>
          <cell r="K97">
            <v>90</v>
          </cell>
        </row>
        <row r="98">
          <cell r="A98" t="str">
            <v>554680</v>
          </cell>
          <cell r="B98" t="str">
            <v>0913554680</v>
          </cell>
          <cell r="C98" t="str">
            <v>Pham Tuan Dat</v>
          </cell>
          <cell r="D98" t="str">
            <v>ASM</v>
          </cell>
          <cell r="E98" t="str">
            <v>Provinces, Northern</v>
          </cell>
          <cell r="F98" t="str">
            <v>Province, Sales</v>
          </cell>
          <cell r="G98" t="str">
            <v>2033302</v>
          </cell>
          <cell r="H98">
            <v>150000</v>
          </cell>
          <cell r="I98">
            <v>280000</v>
          </cell>
          <cell r="K98">
            <v>91</v>
          </cell>
        </row>
        <row r="99">
          <cell r="A99" t="str">
            <v>251241</v>
          </cell>
          <cell r="B99" t="str">
            <v>0913251241</v>
          </cell>
          <cell r="C99" t="str">
            <v>Tran van Cong</v>
          </cell>
          <cell r="D99" t="str">
            <v>ASM</v>
          </cell>
          <cell r="E99" t="str">
            <v>Provinces, Northern</v>
          </cell>
          <cell r="F99" t="str">
            <v>Province, Sales</v>
          </cell>
          <cell r="G99" t="str">
            <v>2033302</v>
          </cell>
          <cell r="H99">
            <v>280000</v>
          </cell>
          <cell r="I99">
            <v>280000</v>
          </cell>
          <cell r="K99">
            <v>92</v>
          </cell>
        </row>
        <row r="100">
          <cell r="A100" t="str">
            <v>238423</v>
          </cell>
          <cell r="B100" t="str">
            <v>0913238423</v>
          </cell>
          <cell r="C100" t="str">
            <v>Vo The Cuong</v>
          </cell>
          <cell r="D100" t="str">
            <v>ASM</v>
          </cell>
          <cell r="E100" t="str">
            <v>Provinces, Northern</v>
          </cell>
          <cell r="F100" t="str">
            <v>Province, Sales</v>
          </cell>
          <cell r="G100" t="str">
            <v>2033302</v>
          </cell>
          <cell r="H100">
            <v>280000</v>
          </cell>
          <cell r="I100">
            <v>280000</v>
          </cell>
          <cell r="K100">
            <v>93</v>
          </cell>
        </row>
        <row r="101">
          <cell r="A101" t="str">
            <v>233237</v>
          </cell>
          <cell r="B101" t="str">
            <v>0913233237</v>
          </cell>
          <cell r="C101" t="str">
            <v>Vu Thanh Nam</v>
          </cell>
          <cell r="D101" t="str">
            <v>ASM</v>
          </cell>
          <cell r="E101" t="str">
            <v>Provinces, Northern</v>
          </cell>
          <cell r="F101" t="str">
            <v>Province, Sales</v>
          </cell>
          <cell r="G101" t="str">
            <v>2033302</v>
          </cell>
          <cell r="H101">
            <v>280000</v>
          </cell>
          <cell r="I101">
            <v>280000</v>
          </cell>
          <cell r="K101">
            <v>94</v>
          </cell>
        </row>
        <row r="102">
          <cell r="A102" t="str">
            <v>439591</v>
          </cell>
          <cell r="B102" t="str">
            <v>0903439591</v>
          </cell>
          <cell r="C102" t="str">
            <v>Hoang Minh Tam</v>
          </cell>
          <cell r="D102" t="str">
            <v>BUM</v>
          </cell>
          <cell r="E102" t="str">
            <v>Provinces, Northern</v>
          </cell>
          <cell r="F102" t="str">
            <v>Province, Sales</v>
          </cell>
          <cell r="G102" t="str">
            <v>2033302</v>
          </cell>
          <cell r="H102">
            <v>2000000</v>
          </cell>
          <cell r="I102">
            <v>2000000</v>
          </cell>
          <cell r="K102">
            <v>95</v>
          </cell>
        </row>
        <row r="103">
          <cell r="A103" t="str">
            <v>516929</v>
          </cell>
          <cell r="B103" t="str">
            <v>0913516929</v>
          </cell>
          <cell r="C103" t="str">
            <v>Nguyen Mai Khanh</v>
          </cell>
          <cell r="D103" t="str">
            <v>Sales Admin. Assistant</v>
          </cell>
          <cell r="E103" t="str">
            <v>Provinces, Northern</v>
          </cell>
          <cell r="F103" t="str">
            <v>Province, Sales</v>
          </cell>
          <cell r="G103" t="str">
            <v>2033302</v>
          </cell>
          <cell r="H103">
            <v>0</v>
          </cell>
          <cell r="I103">
            <v>150000</v>
          </cell>
          <cell r="K103">
            <v>96</v>
          </cell>
        </row>
        <row r="104">
          <cell r="A104" t="str">
            <v>514501</v>
          </cell>
          <cell r="B104" t="str">
            <v>0913514501</v>
          </cell>
          <cell r="C104" t="str">
            <v>Nguyen Viet Hung</v>
          </cell>
          <cell r="D104" t="str">
            <v>Sales Rep.</v>
          </cell>
          <cell r="E104" t="str">
            <v>Provinces, Northern</v>
          </cell>
          <cell r="F104" t="str">
            <v>Province, Sales</v>
          </cell>
          <cell r="G104" t="str">
            <v>2033302</v>
          </cell>
          <cell r="H104">
            <v>0</v>
          </cell>
          <cell r="I104">
            <v>280000</v>
          </cell>
          <cell r="K104">
            <v>97</v>
          </cell>
        </row>
        <row r="105">
          <cell r="A105" t="str">
            <v>240376</v>
          </cell>
          <cell r="B105" t="str">
            <v>0913240376</v>
          </cell>
          <cell r="C105" t="str">
            <v>Le Nhat Anh</v>
          </cell>
          <cell r="D105" t="str">
            <v>SOM</v>
          </cell>
          <cell r="E105" t="str">
            <v>Provinces, Northern</v>
          </cell>
          <cell r="F105" t="str">
            <v>Province, Sales</v>
          </cell>
          <cell r="G105" t="str">
            <v>2033302</v>
          </cell>
          <cell r="H105">
            <v>1500000</v>
          </cell>
          <cell r="I105">
            <v>1200000</v>
          </cell>
          <cell r="J105" t="str">
            <v>0913240376</v>
          </cell>
          <cell r="K105">
            <v>98</v>
          </cell>
        </row>
        <row r="106">
          <cell r="A106" t="str">
            <v>288012</v>
          </cell>
          <cell r="B106" t="str">
            <v>0913288012</v>
          </cell>
          <cell r="C106" t="str">
            <v>Tran Hong Quang</v>
          </cell>
          <cell r="D106" t="str">
            <v>SOM</v>
          </cell>
          <cell r="E106" t="str">
            <v>Provinces, Northern</v>
          </cell>
          <cell r="F106" t="str">
            <v>Province, Sales</v>
          </cell>
          <cell r="G106" t="str">
            <v>2033302</v>
          </cell>
          <cell r="H106">
            <v>1500000</v>
          </cell>
          <cell r="I106">
            <v>1200000</v>
          </cell>
          <cell r="J106" t="str">
            <v>0913288012</v>
          </cell>
          <cell r="K106">
            <v>99</v>
          </cell>
        </row>
        <row r="107">
          <cell r="A107" t="str">
            <v>403939</v>
          </cell>
          <cell r="B107" t="str">
            <v>0903403939</v>
          </cell>
          <cell r="C107" t="str">
            <v>Le Anh Tu</v>
          </cell>
          <cell r="D107" t="str">
            <v>ASM</v>
          </cell>
          <cell r="E107" t="str">
            <v>Thanh Hoa</v>
          </cell>
          <cell r="F107" t="str">
            <v>TH Sales</v>
          </cell>
          <cell r="G107" t="str">
            <v>2035302</v>
          </cell>
          <cell r="H107">
            <v>150000</v>
          </cell>
          <cell r="I107">
            <v>280000</v>
          </cell>
          <cell r="J107" t="str">
            <v>0903403939</v>
          </cell>
          <cell r="K107">
            <v>100</v>
          </cell>
        </row>
        <row r="108">
          <cell r="A108" t="str">
            <v>312429</v>
          </cell>
          <cell r="B108" t="str">
            <v>0913312429</v>
          </cell>
          <cell r="C108" t="str">
            <v>Nguyen Thanh Tung</v>
          </cell>
          <cell r="D108" t="str">
            <v>ASM</v>
          </cell>
          <cell r="E108" t="str">
            <v>Thanh Hoa</v>
          </cell>
          <cell r="F108" t="str">
            <v>TH Sales</v>
          </cell>
          <cell r="G108" t="str">
            <v>2035302</v>
          </cell>
          <cell r="H108">
            <v>150000</v>
          </cell>
          <cell r="I108">
            <v>280000</v>
          </cell>
          <cell r="K108">
            <v>101</v>
          </cell>
        </row>
        <row r="109">
          <cell r="A109" t="str">
            <v>351893</v>
          </cell>
          <cell r="B109" t="str">
            <v>0913351893</v>
          </cell>
          <cell r="C109" t="str">
            <v>Do Thanh Ha</v>
          </cell>
          <cell r="D109" t="str">
            <v>ASM</v>
          </cell>
          <cell r="E109" t="str">
            <v>Thanh Hoa</v>
          </cell>
          <cell r="F109" t="str">
            <v>TH Sales</v>
          </cell>
          <cell r="G109" t="str">
            <v>2035302</v>
          </cell>
          <cell r="H109">
            <v>150000</v>
          </cell>
          <cell r="I109">
            <v>280000</v>
          </cell>
          <cell r="K109">
            <v>102</v>
          </cell>
        </row>
        <row r="110">
          <cell r="A110" t="str">
            <v>552516</v>
          </cell>
          <cell r="B110" t="str">
            <v>0913552516</v>
          </cell>
          <cell r="C110" t="str">
            <v>Tran Trong Cuong</v>
          </cell>
          <cell r="D110" t="str">
            <v>ASM</v>
          </cell>
          <cell r="E110" t="str">
            <v>Thanh Hoa</v>
          </cell>
          <cell r="F110" t="str">
            <v>TH Sales</v>
          </cell>
          <cell r="G110" t="str">
            <v>2035302</v>
          </cell>
          <cell r="H110">
            <v>150000</v>
          </cell>
          <cell r="I110">
            <v>280000</v>
          </cell>
          <cell r="K110">
            <v>103</v>
          </cell>
        </row>
      </sheetData>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phonso"/>
      <sheetName val="Alphonso Fruit Price"/>
      <sheetName val="Totapuri"/>
      <sheetName val="Totapuri Fruit Price"/>
      <sheetName val="Costing 2003"/>
      <sheetName val="2003 Order Value"/>
      <sheetName val="Coke Stock(  Crop 02 )"/>
      <sheetName val="Partywise- Contract 2002"/>
      <sheetName val="Coke Stock_  Crop 02 _"/>
      <sheetName val="Container Reconciliation"/>
      <sheetName val="Data"/>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Acceptance Policy"/>
      <sheetName val="Contracts"/>
      <sheetName val="Mfg Locations"/>
      <sheetName val="Mfg Capacity"/>
      <sheetName val="Financials"/>
      <sheetName val="Warranty"/>
      <sheetName val="Warranty T&amp;C"/>
      <sheetName val="Freight-Offers"/>
      <sheetName val="Ship-To"/>
      <sheetName val="Transport"/>
      <sheetName val="Freight Rate"/>
      <sheetName val="Incentives"/>
      <sheetName val="Fountain Spec"/>
      <sheetName val="Cooler Spec"/>
      <sheetName val="Vender Spec"/>
      <sheetName val="CashSys Spec"/>
      <sheetName val="Supplier Comments"/>
      <sheetName val="Categories"/>
      <sheetName val="CEPG Bottlers"/>
      <sheetName val="Lists"/>
    </sheetNames>
    <sheetDataSet>
      <sheetData sheetId="0">
        <row r="5">
          <cell r="D5" t="str">
            <v>Rockwell Inds Ltd</v>
          </cell>
        </row>
      </sheetData>
      <sheetData sheetId="1">
        <row r="12">
          <cell r="A12" t="str">
            <v>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2">
          <cell r="A12" t="str">
            <v>Y</v>
          </cell>
          <cell r="C12" t="str">
            <v>Single</v>
          </cell>
        </row>
        <row r="13">
          <cell r="A13" t="str">
            <v>N</v>
          </cell>
          <cell r="C13" t="str">
            <v>Double</v>
          </cell>
        </row>
        <row r="14">
          <cell r="C14" t="str">
            <v>Triple</v>
          </cell>
        </row>
        <row r="17">
          <cell r="A17">
            <v>1</v>
          </cell>
        </row>
        <row r="18">
          <cell r="A18">
            <v>2</v>
          </cell>
        </row>
        <row r="19">
          <cell r="A19">
            <v>3</v>
          </cell>
        </row>
        <row r="20">
          <cell r="A20">
            <v>4</v>
          </cell>
        </row>
        <row r="21">
          <cell r="A21">
            <v>5</v>
          </cell>
        </row>
        <row r="22">
          <cell r="A22">
            <v>6</v>
          </cell>
        </row>
        <row r="23">
          <cell r="A23">
            <v>7</v>
          </cell>
        </row>
        <row r="24">
          <cell r="A24">
            <v>8</v>
          </cell>
        </row>
        <row r="25">
          <cell r="A25">
            <v>9</v>
          </cell>
        </row>
        <row r="26">
          <cell r="A26">
            <v>10</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payroll"/>
      <sheetName val="fleet-truck maint"/>
      <sheetName val="fleet-truck tyres"/>
      <sheetName val="fleet-truck fuel"/>
      <sheetName val="fleet-Car Fuel"/>
      <sheetName val="fleet-Car-Tyres"/>
      <sheetName val="Fleet-Car-Maint"/>
      <sheetName val="fleet -forklifts"/>
      <sheetName val="legal"/>
      <sheetName val="trainig"/>
      <sheetName val="local mkt"/>
      <sheetName val="Electricity"/>
      <sheetName val="MD commission"/>
      <sheetName val="Uniform"/>
      <sheetName val="IS cons"/>
      <sheetName val="haulage"/>
      <sheetName val="Water"/>
      <sheetName val="Exec travel"/>
      <sheetName val="Depot rent"/>
      <sheetName val="Bank charges"/>
      <sheetName val="Insurance"/>
      <sheetName val="Stock losses"/>
      <sheetName val="Chemicals"/>
      <sheetName val="Gas"/>
      <sheetName val="V#"/>
      <sheetName val="CALC COMISSAO VENDAS _ VARIAVEL"/>
      <sheetName val="GMA"/>
      <sheetName val="Sheet1"/>
      <sheetName val="CONTENTS"/>
      <sheetName val="Cost driver analysis"/>
      <sheetName val="Sheet11"/>
      <sheetName val="Dados de Entrada - Planejamento"/>
      <sheetName val="IV- Basic Data"/>
      <sheetName val="donnee pdt"/>
      <sheetName val="VarianceFY00vsBP"/>
      <sheetName val="#REF"/>
      <sheetName val="Data"/>
      <sheetName val="PARAMETERS"/>
      <sheetName val="EAST METRO"/>
      <sheetName val="MEYCAUAYAN"/>
      <sheetName val="Details"/>
      <sheetName val="ACTUAL00"/>
      <sheetName val="Sch.D1"/>
      <sheetName val="Btlr"/>
      <sheetName val="MTD"/>
      <sheetName val="WTD"/>
      <sheetName val="YTD"/>
      <sheetName val="fleet-truck_maint"/>
      <sheetName val="fleet-truck_tyres"/>
      <sheetName val="fleet-truck_fuel"/>
      <sheetName val="fleet-Car_Fuel"/>
      <sheetName val="fleet_-forklifts"/>
      <sheetName val="local_mkt"/>
      <sheetName val="MD_commission"/>
      <sheetName val="IS_cons"/>
      <sheetName val="Exec_travel"/>
      <sheetName val="Depot_rent"/>
      <sheetName val="Bank_charges"/>
      <sheetName val="Stock_losses"/>
      <sheetName val="CALC_COMISSAO_VENDAS___VARIAVEL"/>
      <sheetName val="Cost_driver_analysis"/>
      <sheetName val="Volume Graph (May-ytd)"/>
      <sheetName val="CEO系统有设备售点明细"/>
      <sheetName val="Intro"/>
      <sheetName val="Lists"/>
      <sheetName val="TRCI_EBBR"/>
      <sheetName val="媒体"/>
      <sheetName val="Pres"/>
      <sheetName val="Assumptions - 16X6 + 2 Sundays"/>
    </sheetNames>
    <sheetDataSet>
      <sheetData sheetId="0" refreshError="1">
        <row r="8">
          <cell r="C8" t="str">
            <v>Coca Cola HBC Russia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Jv"/>
      <sheetName val="Pcv"/>
      <sheetName val="Pcv (3)"/>
      <sheetName val="Jv Mytho"/>
      <sheetName val="PcvMytho"/>
      <sheetName val="0000000"/>
      <sheetName val="Master file"/>
      <sheetName val=" Bank-Branch"/>
      <sheetName val="JE-Branch"/>
      <sheetName val="PC Ha Long"/>
      <sheetName val="PC HAI DUONG"/>
      <sheetName val="PC THOa"/>
      <sheetName val="PC Vinh"/>
      <sheetName val="JE clearPRVSN HD"/>
      <sheetName val="JE Clear PRVSN HL"/>
      <sheetName val="JE Clear PRVSN HP"/>
      <sheetName val="JE Clear PRVSN TH"/>
      <sheetName val="JE clear PRVSN VH"/>
      <sheetName val="PRVSN  HD"/>
      <sheetName val="Sheet1"/>
      <sheetName val="PRVSN HL"/>
      <sheetName val="PRVSN HP"/>
      <sheetName val="PRVSN TH"/>
      <sheetName val="PRVSN VH"/>
    </sheetNames>
    <sheetDataSet>
      <sheetData sheetId="0" refreshError="1">
        <row r="497">
          <cell r="B497" t="str">
            <v>COST CENTER NAME</v>
          </cell>
        </row>
        <row r="498">
          <cell r="A498" t="str">
            <v>000</v>
          </cell>
          <cell r="B498" t="str">
            <v xml:space="preserve">Coca-Cola </v>
          </cell>
        </row>
        <row r="499">
          <cell r="A499" t="str">
            <v>100</v>
          </cell>
          <cell r="B499" t="str">
            <v>Administration</v>
          </cell>
        </row>
        <row r="500">
          <cell r="A500" t="str">
            <v>101</v>
          </cell>
          <cell r="B500" t="str">
            <v>Finance</v>
          </cell>
        </row>
        <row r="501">
          <cell r="A501" t="str">
            <v>102</v>
          </cell>
          <cell r="B501" t="str">
            <v>Human Capital</v>
          </cell>
        </row>
        <row r="502">
          <cell r="A502" t="str">
            <v>103</v>
          </cell>
          <cell r="B502" t="str">
            <v>Information System</v>
          </cell>
        </row>
        <row r="503">
          <cell r="A503" t="str">
            <v>104</v>
          </cell>
          <cell r="B503" t="str">
            <v>General Management</v>
          </cell>
        </row>
        <row r="504">
          <cell r="A504" t="str">
            <v>201</v>
          </cell>
          <cell r="B504" t="str">
            <v>Quality Control</v>
          </cell>
        </row>
        <row r="505">
          <cell r="A505" t="str">
            <v>302</v>
          </cell>
          <cell r="B505" t="str">
            <v>Thu Duc Sales &amp; Distribution</v>
          </cell>
        </row>
        <row r="506">
          <cell r="A506" t="str">
            <v>302.1</v>
          </cell>
          <cell r="B506" t="str">
            <v>Thu Duc - Finance</v>
          </cell>
        </row>
        <row r="507">
          <cell r="A507" t="str">
            <v>302.2</v>
          </cell>
          <cell r="B507" t="str">
            <v>Thu Duc - Warehouse</v>
          </cell>
        </row>
        <row r="508">
          <cell r="A508" t="str">
            <v>303</v>
          </cell>
          <cell r="B508" t="str">
            <v>Tan Binh Sales &amp; Distribution</v>
          </cell>
        </row>
        <row r="509">
          <cell r="A509" t="str">
            <v>303.1</v>
          </cell>
          <cell r="B509" t="str">
            <v>Tan Binh - Finance</v>
          </cell>
        </row>
        <row r="510">
          <cell r="A510" t="str">
            <v>303.2</v>
          </cell>
          <cell r="B510" t="str">
            <v>Tan Binh - Warehouse</v>
          </cell>
        </row>
        <row r="511">
          <cell r="A511" t="str">
            <v>304</v>
          </cell>
          <cell r="B511" t="str">
            <v>Nha Trang _ North province Sales &amp; Distribution</v>
          </cell>
        </row>
        <row r="512">
          <cell r="A512" t="str">
            <v>304.1</v>
          </cell>
          <cell r="B512" t="str">
            <v>Nha Trang - Finance</v>
          </cell>
        </row>
        <row r="513">
          <cell r="A513" t="str">
            <v>304.2</v>
          </cell>
          <cell r="B513" t="str">
            <v>Nha Trang - Warehouse</v>
          </cell>
        </row>
        <row r="514">
          <cell r="A514" t="str">
            <v>305</v>
          </cell>
          <cell r="B514" t="str">
            <v>Central Province Sales &amp; Distribution</v>
          </cell>
        </row>
        <row r="515">
          <cell r="A515" t="str">
            <v>306</v>
          </cell>
          <cell r="B515" t="str">
            <v>South Center Sales &amp; Distribution (Metro &amp; Distric 5)</v>
          </cell>
        </row>
        <row r="516">
          <cell r="A516" t="str">
            <v>308</v>
          </cell>
          <cell r="B516" t="str">
            <v>Mekong Delta</v>
          </cell>
        </row>
        <row r="517">
          <cell r="A517" t="str">
            <v>308.1</v>
          </cell>
          <cell r="B517" t="str">
            <v>Cantho sales center</v>
          </cell>
        </row>
        <row r="518">
          <cell r="A518" t="str">
            <v>308.2</v>
          </cell>
          <cell r="B518" t="str">
            <v>Mytho sales center</v>
          </cell>
        </row>
        <row r="519">
          <cell r="A519" t="str">
            <v>700</v>
          </cell>
          <cell r="B519" t="str">
            <v xml:space="preserve">Production </v>
          </cell>
        </row>
        <row r="520">
          <cell r="A520" t="str">
            <v>700.1</v>
          </cell>
          <cell r="B520" t="str">
            <v>Chuong Duong</v>
          </cell>
        </row>
        <row r="521">
          <cell r="A521" t="str">
            <v>700.2</v>
          </cell>
          <cell r="B521" t="str">
            <v>Foster's - BGI</v>
          </cell>
        </row>
        <row r="522">
          <cell r="A522" t="str">
            <v>707</v>
          </cell>
          <cell r="B522" t="str">
            <v>Purchase / Procurement</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s>
    <sheetDataSet>
      <sheetData sheetId="0" refreshError="1">
        <row r="486">
          <cell r="A486" t="str">
            <v>000</v>
          </cell>
          <cell r="B486" t="str">
            <v>Coca-Cola Chuong Duong</v>
          </cell>
        </row>
        <row r="487">
          <cell r="A487" t="str">
            <v>101</v>
          </cell>
          <cell r="B487" t="str">
            <v>Finance</v>
          </cell>
        </row>
        <row r="488">
          <cell r="A488" t="str">
            <v>102</v>
          </cell>
          <cell r="B488" t="str">
            <v>Human Resources</v>
          </cell>
        </row>
        <row r="489">
          <cell r="A489" t="str">
            <v>103</v>
          </cell>
          <cell r="B489" t="str">
            <v>Information System</v>
          </cell>
        </row>
        <row r="490">
          <cell r="A490" t="str">
            <v>104</v>
          </cell>
          <cell r="B490" t="str">
            <v>General Management</v>
          </cell>
        </row>
        <row r="491">
          <cell r="A491" t="str">
            <v>201</v>
          </cell>
          <cell r="B491" t="str">
            <v>Quality Control</v>
          </cell>
        </row>
        <row r="492">
          <cell r="A492" t="str">
            <v>302</v>
          </cell>
          <cell r="B492" t="str">
            <v>Sales &amp; Distribution</v>
          </cell>
        </row>
        <row r="493">
          <cell r="A493" t="str">
            <v>303</v>
          </cell>
          <cell r="B493" t="str">
            <v>Tan Binh - Sales Office</v>
          </cell>
        </row>
        <row r="494">
          <cell r="A494" t="str">
            <v>304</v>
          </cell>
          <cell r="B494" t="str">
            <v>Nha Trang - Sales Office</v>
          </cell>
        </row>
        <row r="495">
          <cell r="A495" t="str">
            <v>305.1</v>
          </cell>
          <cell r="B495" t="str">
            <v>Can Tho - Sales Office(MT,NT,BT,ST,KG...)</v>
          </cell>
        </row>
        <row r="496">
          <cell r="A496" t="str">
            <v>305.2</v>
          </cell>
          <cell r="B496" t="str">
            <v>Vung Tau - Sales Office(PT,QN,BMT,MH)</v>
          </cell>
        </row>
        <row r="497">
          <cell r="A497" t="str">
            <v>600</v>
          </cell>
          <cell r="B497" t="str">
            <v>Marketing Administration</v>
          </cell>
        </row>
        <row r="498">
          <cell r="A498" t="str">
            <v>603</v>
          </cell>
          <cell r="B498" t="str">
            <v>Marketing Operations</v>
          </cell>
        </row>
        <row r="499">
          <cell r="A499" t="str">
            <v>700</v>
          </cell>
          <cell r="B499" t="str">
            <v>Production Administration</v>
          </cell>
        </row>
        <row r="500">
          <cell r="A500" t="str">
            <v>701</v>
          </cell>
          <cell r="B500" t="str">
            <v>Bottling Department</v>
          </cell>
        </row>
        <row r="501">
          <cell r="A501" t="str">
            <v>702</v>
          </cell>
          <cell r="B501" t="str">
            <v>Maintenance</v>
          </cell>
        </row>
        <row r="502">
          <cell r="A502" t="str">
            <v>800</v>
          </cell>
          <cell r="B502" t="str">
            <v>Warehouse - Plant</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Bang ve"/>
      <sheetName val="Bang tong ke"/>
      <sheetName val="Liet ke vat tu"/>
      <sheetName val="Solieu"/>
      <sheetName val="TMC"/>
      <sheetName val="TMDT"/>
      <sheetName val="GiaQuyen"/>
      <sheetName val="tong hop"/>
      <sheetName val="TONG"/>
      <sheetName val="THXL"/>
      <sheetName val="GT"/>
      <sheetName val="chitiet"/>
      <sheetName val="DG"/>
      <sheetName val="ThuHoiVT"/>
      <sheetName val="vc"/>
      <sheetName val="VCDD"/>
      <sheetName val="THXL-tr"/>
      <sheetName val="CT_tram"/>
      <sheetName val="TK"/>
      <sheetName val="bu"/>
      <sheetName val="bu-tr"/>
      <sheetName val="klth"/>
      <sheetName val="vtthuhoi"/>
      <sheetName val="tram1x25"/>
      <sheetName val="tram1x50"/>
      <sheetName val="tram3x25"/>
      <sheetName val="tram250"/>
      <sheetName val="tram160"/>
      <sheetName val="kldd2"/>
      <sheetName val="kldd1"/>
      <sheetName val="pp3p_NC"/>
      <sheetName val="pp3p "/>
      <sheetName val="pp1p"/>
      <sheetName val="pphtABC"/>
      <sheetName val="pphtAV"/>
      <sheetName val="TienLuong"/>
      <sheetName val="00000000"/>
      <sheetName val="10000000"/>
      <sheetName val="KL_dak_Lap_dat"/>
      <sheetName val="KL_cot[thep"/>
      <sheetName val="DMHH"/>
      <sheetName val="Ac quy 12v N20"/>
      <sheetName val="Ac quy 12v N50"/>
      <sheetName val="Ac quy 12v N70"/>
      <sheetName val="Ac quy 12v N100"/>
      <sheetName val="Bon tam ARITON"/>
      <sheetName val="Chau tam dung trang su"/>
      <sheetName val="Bon INOX 1000L"/>
      <sheetName val="Bon Inox 1200L"/>
      <sheetName val="Bon Inox 1500L"/>
      <sheetName val="Bon Inox 2000L"/>
      <sheetName val="Bon Inox 3000L"/>
      <sheetName val="Bon Inox 500L"/>
      <sheetName val="Bon nhua 1000L"/>
      <sheetName val="Bon nhua 2000L"/>
      <sheetName val="Bon nhua 500L"/>
      <sheetName val="Bon tam nhua"/>
      <sheetName val="Be bet"/>
      <sheetName val="Be bet Mini"/>
      <sheetName val="Be bet Viglacera"/>
      <sheetName val="Be xi INAX"/>
      <sheetName val="Be tieu nam"/>
      <sheetName val="Be xom"/>
      <sheetName val="Chau rua"/>
      <sheetName val="Chau ban Watta"/>
      <sheetName val="Chau Inax"/>
      <sheetName val="Chau Inox Son ha 4452"/>
      <sheetName val="Chau Inox Son ha 790"/>
      <sheetName val="Chau Lavapo"/>
      <sheetName val="Chau rua son ha"/>
      <sheetName val="Binh nong lanh 15L"/>
      <sheetName val="Binh nong lanh 30L"/>
      <sheetName val="Expo dau 3,5L"/>
      <sheetName val="Son Expo 4L"/>
      <sheetName val="Expo bac 18L"/>
      <sheetName val="Expo bac 3,5L"/>
      <sheetName val="Bot tit Expo 40Kg"/>
      <sheetName val="Expo Caso 18L"/>
      <sheetName val="Expo dau 5L"/>
      <sheetName val="Expo lot CK 18L"/>
      <sheetName val="Expo lot CK 3,5L"/>
      <sheetName val="Expo mau 0,1"/>
      <sheetName val="Expo trong 18L"/>
      <sheetName val="Expo trong 3,5L"/>
      <sheetName val="Sring trong 18L"/>
      <sheetName val="Spec 18L Allex"/>
      <sheetName val="Spec 5L Allex"/>
      <sheetName val="Bot tit Spec 40Kg"/>
      <sheetName val="Spec dau 1L"/>
      <sheetName val="Spec dau 5L"/>
      <sheetName val="Spec lot CK 18L"/>
      <sheetName val="Spec lot CK 5L"/>
      <sheetName val="Mycolor 375"/>
      <sheetName val="Mycolor 875"/>
      <sheetName val="Mycolor lot CK 18L"/>
      <sheetName val="Mycolor lot CK 5L"/>
      <sheetName val="Spec ngoai 1L"/>
      <sheetName val="Spec ngoai 875"/>
      <sheetName val="Spec trong 18L"/>
      <sheetName val="Spec trong 4L"/>
      <sheetName val="Bot tret Camry ngoai"/>
      <sheetName val="Bot tret Camry noi"/>
      <sheetName val="Camry ngoai 18L"/>
      <sheetName val="Camry ngoai 3,8L"/>
      <sheetName val="Camry trong 18L"/>
      <sheetName val="Camry trong 3,8L"/>
      <sheetName val="DUTEX TKT 18L"/>
      <sheetName val="EKPO 18L"/>
      <sheetName val="EKPO 4L"/>
      <sheetName val="POLYTING 18L"/>
      <sheetName val="POLITING 3,5L"/>
      <sheetName val="Son ATLEX 1g"/>
      <sheetName val="Son ATLEX 5L"/>
      <sheetName val="Son KV 180-167"/>
      <sheetName val="Son K 182)"/>
      <sheetName val="Son K 209"/>
      <sheetName val="Son 261 - 187"/>
      <sheetName val="Son K 261"/>
      <sheetName val="Son KV 5L"/>
      <sheetName val="Son KV 18L"/>
      <sheetName val="Son K 771"/>
      <sheetName val="Son ONET 1L"/>
      <sheetName val="Son TKT 3,8L"/>
      <sheetName val="Son Sam 01 18L"/>
      <sheetName val="Son sam 01 3,5L"/>
      <sheetName val="Son Sam 5g"/>
      <sheetName val="Son PANTEX 18L"/>
      <sheetName val="Van khoa WF322"/>
      <sheetName val="Van khoa WF 324"/>
      <sheetName val="XM Bim Son"/>
      <sheetName val="XM Hoang Mai"/>
      <sheetName val="XM Kim Dinh"/>
      <sheetName val="XM Nghi Son"/>
      <sheetName val="XM Quang Tri"/>
      <sheetName val="XM Trang"/>
      <sheetName val="Thep phi 6"/>
      <sheetName val="Thep phi 8"/>
      <sheetName val="Thep phi 10"/>
      <sheetName val="Thep phi 12"/>
      <sheetName val="Thep phi 14"/>
      <sheetName val="Thep phi 16"/>
      <sheetName val="Thep phi 18"/>
      <sheetName val="Thep phi 20"/>
      <sheetName val="Thep phi 22"/>
      <sheetName val="Thep phi 25"/>
      <sheetName val="Da 1x2"/>
      <sheetName val="Da 2x3"/>
      <sheetName val="Da 2x4"/>
      <sheetName val="Da 4x6"/>
      <sheetName val="Gach men 6x20"/>
      <sheetName val="Gach men 20x20"/>
      <sheetName val="Gach men 20x25"/>
      <sheetName val="Gach men 25x33; 25x25"/>
      <sheetName val="Gach men 25x40"/>
      <sheetName val="Gach men 30 x30"/>
      <sheetName val="Gach men 40x40"/>
      <sheetName val="Gach men 60x60"/>
      <sheetName val="Da Granit 40x40"/>
      <sheetName val="Da Viglacera 50x50"/>
      <sheetName val="Gach chan tuong"/>
      <sheetName val="Gach White Hourse 8x25"/>
      <sheetName val="Gach kinh 20x20"/>
      <sheetName val="Gach nua"/>
      <sheetName val="Gach 6 lo"/>
      <sheetName val="Gach the 6X24"/>
      <sheetName val="Gach BLOC Kzic Dac"/>
      <sheetName val="Ngoi hai Ha Long"/>
      <sheetName val="Ong thep 1 kem 21x1,1"/>
      <sheetName val="Ong ma BS 15"/>
      <sheetName val="Ong ma BS 20"/>
      <sheetName val="Ong ma BS 25"/>
      <sheetName val="Ong ma BS 32"/>
      <sheetName val="Ong ma BS 40"/>
      <sheetName val="Ong ma BS 50"/>
      <sheetName val="Ong kem 60x1,1"/>
      <sheetName val="Ong kem CK 42"/>
      <sheetName val="Ong kem CK 60x1,2"/>
      <sheetName val="Ong kem VINA 27"/>
      <sheetName val="Ong kem VINA 49"/>
      <sheetName val="Ong kem VINA 60"/>
      <sheetName val="Ong kem VINA 90"/>
      <sheetName val="Ong ma kem 127"/>
      <sheetName val="Ong ma 10"/>
      <sheetName val="Ong ma kem 34"/>
      <sheetName val="Ong ma kem 49x1,9"/>
      <sheetName val="Ong ma kem 76"/>
      <sheetName val="Ong ma kem 90"/>
      <sheetName val="Thep U100"/>
      <sheetName val="Thep U140"/>
      <sheetName val="Thep U200"/>
      <sheetName val="ThÐp V100"/>
      <sheetName val="Thep V25 xanh"/>
      <sheetName val="Thep V5"/>
      <sheetName val="Xa go"/>
      <sheetName val="Thep Y150"/>
      <sheetName val="Thep hop 14x14"/>
      <sheetName val="Thep hop 16x16"/>
      <sheetName val="Thep hop 20x20"/>
      <sheetName val="Thep hop 20x40"/>
      <sheetName val="Thep hop 25x25"/>
      <sheetName val="Thep hop 25x50"/>
      <sheetName val="Thep hop 30x30"/>
      <sheetName val="Thep hop 30x60"/>
      <sheetName val="Thep hop 40x40"/>
      <sheetName val="Thep hop 40x80"/>
      <sheetName val="Thep hop 45x90"/>
      <sheetName val="Thep hop 50x90"/>
      <sheetName val="Ong nhua 15"/>
      <sheetName val="Ong nhua 20"/>
      <sheetName val="Ong nhua 27"/>
      <sheetName val="Ong nhua 34"/>
      <sheetName val="Ong nhua 42"/>
      <sheetName val="Ong nhua 49_m"/>
      <sheetName val="Ong nhua 49_o"/>
      <sheetName val="Ong nhua 60"/>
      <sheetName val="Ong nhua 76"/>
      <sheetName val="Ong nhua 76D"/>
      <sheetName val="Ong nhua 90"/>
      <sheetName val="Ong nhua 110_m"/>
      <sheetName val="Ong nhua 110_O"/>
      <sheetName val="Ong nhua 160"/>
      <sheetName val="Ong nhua 200"/>
      <sheetName val="Ong lanh SM 25"/>
      <sheetName val="Ong lanh SM 1025 "/>
      <sheetName val="Ong nong SM 2025"/>
      <sheetName val="La phong nhua"/>
      <sheetName val="Thanh vien"/>
      <sheetName val="Thep la 0,7l"/>
      <sheetName val="Thep la 0,9l"/>
      <sheetName val="Ton den 1,2l"/>
      <sheetName val="Thep ma kem 1x2x1,3l"/>
      <sheetName val="Ton den 1,9l"/>
      <sheetName val="Thep la 1l"/>
      <sheetName val="Thep la 2l"/>
      <sheetName val="Thep la 3l"/>
      <sheetName val="Ton phang 0,6m"/>
      <sheetName val="Ton kem 1x2x1l"/>
      <sheetName val="Ton kem 2,4"/>
      <sheetName val="Ton kem 2"/>
      <sheetName val="Ton kem 3"/>
      <sheetName val="Ton ma kem SV"/>
      <sheetName val="Ton mau SV"/>
      <sheetName val="Nhua sang"/>
      <sheetName val="Tam lop Prociment 1,2m"/>
      <sheetName val="Tam lop Prociment 1,5m"/>
      <sheetName val="Tam lop Prociment 1,8m"/>
      <sheetName val="Ton la phong"/>
      <sheetName val="Voi chau OKAIHO"/>
      <sheetName val="Voi tam Y"/>
      <sheetName val="Luoi B40"/>
      <sheetName val="Cua nhua"/>
      <sheetName val="Co Sumax 25"/>
      <sheetName val="T Sumax 25"/>
      <sheetName val="Dong ho nuoc"/>
      <sheetName val="Keo"/>
      <sheetName val="Kem Gai"/>
      <sheetName val="Lo co cut"/>
      <sheetName val="May tron be tong"/>
      <sheetName val="Phu kien duong ong nuoc"/>
      <sheetName val="Van duong ong nuoc"/>
      <sheetName val="Xe rua"/>
      <sheetName val="XL4Test5"/>
      <sheetName val="Sheet2"/>
      <sheetName val="Sheet3"/>
      <sheetName val="Sheet4"/>
      <sheetName val="Sheet5"/>
      <sheetName val="Expo lot CK 3,7L"/>
      <sheetName val="Son K 216"/>
      <sheetName val="Gach the"/>
      <sheetName val="]Thep hop 25x50"/>
      <sheetName val="Ong nhua 71D"/>
      <sheetName val="Tam lop Prociment"/>
      <sheetName val="BIA HUDA CHAI"/>
      <sheetName val="BIA HUDA LON"/>
      <sheetName val="BIA SG 450"/>
      <sheetName val="BIA SG 330"/>
      <sheetName val="BIA HENIKEN 330"/>
      <sheetName val="BG SUNNY 100g"/>
      <sheetName val="BG SUNNY 200g"/>
      <sheetName val="BG MEO 500g"/>
      <sheetName val="BG SOPHA 200g"/>
      <sheetName val="BG SUNNEW 100g"/>
      <sheetName val="BG SUNNEW 200g"/>
      <sheetName val="BG SUNNEW 500g"/>
      <sheetName val="BG ISO 400g "/>
      <sheetName val="BG ISO 180g"/>
      <sheetName val="PIN DEN CON VOI"/>
      <sheetName val="LOP OTO 500-12"/>
      <sheetName val="LOP OTO 700-16"/>
      <sheetName val="LOP OTO 840-15"/>
      <sheetName val="LOP OTO 900-20 DN"/>
      <sheetName val="LOP OTO 1000-20 DN"/>
      <sheetName val="LOP OTO 1100-20 DN"/>
      <sheetName val="LOP OTO 1200-20 DN"/>
      <sheetName val="LOP SIAM 900"/>
      <sheetName val="LOP SIAM 1000"/>
      <sheetName val="LOP SIAM 1100"/>
      <sheetName val="SAM OTO 1000-20 DN"/>
      <sheetName val="SAM OTO 1100-20 DN"/>
      <sheetName val="SAM OTO 1200-20 DN"/>
      <sheetName val="YEM OTO 1100-20"/>
      <sheetName val="YEM OTO 1200-20"/>
      <sheetName val="ACQUY 50 A"/>
      <sheetName val="ACQUY 70 A"/>
      <sheetName val="ACQUY 100 A"/>
      <sheetName val="ACQUY 120 A"/>
      <sheetName val="ACQUY 150 A"/>
      <sheetName val="ACQUY 200 A"/>
      <sheetName val="TL BASTOR"/>
      <sheetName val="TL ERA DO"/>
      <sheetName val="TL ERA XANH"/>
      <sheetName val="TL NGUA TRANG"/>
      <sheetName val="TL DALAT DO"/>
      <sheetName val="TL DA LAT XANH"/>
      <sheetName val="TL BLU XANH"/>
      <sheetName val="Tl CHO LON"/>
      <sheetName val="MI TALIFOOD"/>
      <sheetName val="MI  SAFOOD"/>
      <sheetName val="PHO BO GA"/>
      <sheetName val="MI BO RAU THOM"/>
      <sheetName val="MI  30 GOI"/>
      <sheetName val="MI BO BIT TET"/>
      <sheetName val="MI LAU THAI"/>
      <sheetName val="MI PH DONG DO"/>
      <sheetName val="NHUA LA PHONG "/>
      <sheetName val="KEO XOP CHANH"/>
      <sheetName val="SAT  4"/>
      <sheetName val="SAT 6"/>
      <sheetName val="SAT 8"/>
      <sheetName val="SAT 10"/>
      <sheetName val="SAT 12"/>
      <sheetName val="THEP BUOC"/>
      <sheetName val="THEP LUOI B40"/>
      <sheetName val="NHOM LA"/>
      <sheetName val="CAN N 5 LIT"/>
      <sheetName val="CAN N 20 LIT"/>
      <sheetName val="CAN N 30 LIT"/>
      <sheetName val="NI LONG (VAI N PVC)"/>
      <sheetName val="N- RUA SUMMER"/>
      <sheetName val="N- RUA SUPER 500 ml"/>
      <sheetName val="N- RUA TLONG"/>
      <sheetName val="DAY DIEN BOC PVC "/>
      <sheetName val="VO (GIAY TRANG)"/>
      <sheetName val="TON KEM"/>
      <sheetName val="QUAT TREO TUONG"/>
      <sheetName val="SUA DAC DD"/>
      <sheetName val="SUATUOI CO DUONG"/>
      <sheetName val="SUA PN XANH"/>
      <sheetName val="SUA ONG THO DO"/>
      <sheetName val="SUA BOT RILAC NGOT"/>
      <sheetName val="SUA  BOT RILAC MAN"/>
      <sheetName val="SUA PHINO"/>
      <sheetName val="SUA BOT 1,2,3"/>
      <sheetName val="MILO 200g"/>
      <sheetName val="MILO HOP 300g"/>
      <sheetName val="MILO 400g"/>
      <sheetName val="NUOC SAM YEN"/>
      <sheetName val="CAFE NET 20 goi"/>
      <sheetName val="CAFE NET 50 goi"/>
      <sheetName val="Thang02"/>
      <sheetName val="Thang03"/>
      <sheetName val="thang04"/>
      <sheetName val="Tong_GT_khac_Pbo_v!n_GT"/>
      <sheetName val="1"/>
      <sheetName val="Hung"/>
      <sheetName val="Dau"/>
      <sheetName val="Doan"/>
      <sheetName val="Xanh"/>
      <sheetName val="Tri"/>
      <sheetName val="Chuong"/>
      <sheetName val="Hue"/>
      <sheetName val="Tien"/>
      <sheetName val="Sanh"/>
      <sheetName val="Phuc"/>
      <sheetName val="Hai"/>
      <sheetName val="Chau"/>
      <sheetName val="Lien"/>
      <sheetName val="Trieu"/>
      <sheetName val="Huong"/>
      <sheetName val="Canh"/>
      <sheetName val="Bao"/>
      <sheetName val="Kim"/>
      <sheetName val="Son"/>
      <sheetName val="Phuong"/>
      <sheetName val="Nga"/>
      <sheetName val="PTDG"/>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THCTANG"/>
      <sheetName val="TBHBOI"/>
      <sheetName val="DHKK2"/>
      <sheetName val="MOC"/>
      <sheetName val="TB"/>
      <sheetName val="THCPK"/>
      <sheetName val="THDT"/>
      <sheetName val="NHAN"/>
      <sheetName val="00000001"/>
      <sheetName val="THTN"/>
      <sheetName val="DT0156"/>
      <sheetName val="CL0156"/>
      <sheetName val="DT0559"/>
      <sheetName val="CL0559"/>
      <sheetName val="DT0720"/>
      <sheetName val="CL0720"/>
      <sheetName val="DT0829"/>
      <sheetName val="CL0829"/>
      <sheetName val="DT0998"/>
      <sheetName val="CL0998"/>
      <sheetName val="TN01"/>
      <sheetName val="DT1110"/>
      <sheetName val="CL1110"/>
      <sheetName val="DT1207"/>
      <sheetName val="CL1027"/>
      <sheetName val="DT1253"/>
      <sheetName val="CL1253"/>
      <sheetName val="DT1472"/>
      <sheetName val="CL1472"/>
      <sheetName val="DT1595"/>
      <sheetName val="CL1595"/>
      <sheetName val="DT1797"/>
      <sheetName val="CL1797"/>
      <sheetName val="DT1850"/>
      <sheetName val="CL1850"/>
      <sheetName val="DT1924"/>
      <sheetName val="CL1924"/>
      <sheetName val="TN12"/>
      <sheetName val="DT2009"/>
      <sheetName val="CL2009"/>
      <sheetName val="DT2828"/>
      <sheetName val="CL2828"/>
      <sheetName val="DT2895"/>
      <sheetName val="CL2895"/>
      <sheetName val="DT2978"/>
      <sheetName val="CL2978"/>
      <sheetName val="TN23"/>
      <sheetName val="DT3080"/>
      <sheetName val="CL3080"/>
      <sheetName val="DT3235"/>
      <sheetName val="CL3235"/>
      <sheetName val="DT3440"/>
      <sheetName val="CL3440"/>
      <sheetName val="DT3536"/>
      <sheetName val="CL3536"/>
      <sheetName val="DT3625"/>
      <sheetName val="CL3625"/>
      <sheetName val="DT3680"/>
      <sheetName val="CL3680"/>
      <sheetName val="DT3714"/>
      <sheetName val="CL3714"/>
      <sheetName val="DT3730"/>
      <sheetName val="CL3730"/>
      <sheetName val="DT3976"/>
      <sheetName val="CL3976"/>
      <sheetName val="TN34"/>
      <sheetName val="DT4084"/>
      <sheetName val="CL4084"/>
      <sheetName val="DT4172"/>
      <sheetName val="CL4172"/>
      <sheetName val="DT4386"/>
      <sheetName val="CL4386"/>
      <sheetName val="DT4492"/>
      <sheetName val="CL4492"/>
      <sheetName val="DT4509"/>
      <sheetName val="CL4509"/>
      <sheetName val="DT4680"/>
      <sheetName val="CL4680"/>
      <sheetName val="DT4792"/>
      <sheetName val="CL4792"/>
      <sheetName val="DT4974"/>
      <sheetName val="CL4974"/>
      <sheetName val="TN45"/>
      <sheetName val="DT5435"/>
      <sheetName val="CL5435"/>
      <sheetName val="DT5578"/>
      <sheetName val="CL5578"/>
      <sheetName val="DT5679"/>
      <sheetName val="CL5679"/>
      <sheetName val="DT5786"/>
      <sheetName val="CL5786"/>
      <sheetName val="TN56"/>
      <sheetName val="DT6031"/>
      <sheetName val="CL6031"/>
      <sheetName val="DT6463"/>
      <sheetName val="CL6463"/>
      <sheetName val="DT6653"/>
      <sheetName val="CL6653"/>
      <sheetName val="DT6676"/>
      <sheetName val="CL6676"/>
      <sheetName val="DT6803"/>
      <sheetName val="CL6803"/>
      <sheetName val="DT6918"/>
      <sheetName val="CL6918"/>
      <sheetName val="TN67"/>
      <sheetName val="DT7067"/>
      <sheetName val="CL7067"/>
      <sheetName val="DT7181"/>
      <sheetName val="CL7181"/>
      <sheetName val="DT7263"/>
      <sheetName val="CL7263"/>
      <sheetName val="DT7547"/>
      <sheetName val="CL7547"/>
      <sheetName val="DT7786"/>
      <sheetName val="CL7786"/>
      <sheetName val="DT7806"/>
      <sheetName val="CL7806"/>
      <sheetName val="DT7961"/>
      <sheetName val="CL7961"/>
      <sheetName val="TN78"/>
      <sheetName val="DT8118"/>
      <sheetName val="CL8118"/>
      <sheetName val="DT8163"/>
      <sheetName val="CL8163"/>
      <sheetName val="DT8391"/>
      <sheetName val="CL8391"/>
      <sheetName val="DT8654"/>
      <sheetName val="CL8654"/>
      <sheetName val="TN8C"/>
      <sheetName val="XLCau1"/>
      <sheetName val="DTCAU1"/>
      <sheetName val="CLCau1"/>
      <sheetName val="XLCau3"/>
      <sheetName val="DTCAU3"/>
      <sheetName val="CLCau3"/>
      <sheetName val="CVC"/>
      <sheetName val="CVCda"/>
      <sheetName val="Khoi luong"/>
      <sheetName val="MTO REV.2(ARMOR)"/>
      <sheetName val="Tinh_CT_da䁯_dat_Luu"/>
      <sheetName val="VL_NC_溼_XL_khac"/>
      <sheetName val="ct luong "/>
      <sheetName val="Nhap 6T"/>
      <sheetName val="baocaochinh(qui1.05) (DC)"/>
      <sheetName val="Ctuluongq.1.05"/>
      <sheetName val="BANG PHAN BO qui1.05(DC)"/>
      <sheetName val="BANG PHAN BO quiII.05"/>
      <sheetName val="bao cac cinh Qui II-2005"/>
      <sheetName val="TN NEW"/>
      <sheetName val="285"/>
      <sheetName val="phangoithau"/>
      <sheetName val="TDT"/>
      <sheetName val="THCPXD"/>
      <sheetName val="cpkhac"/>
      <sheetName val="CP CBSX"/>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TT"/>
      <sheetName val="VL-NC DZ0,4"/>
      <sheetName val="TH THAO DO"/>
      <sheetName val="VL-NC-MTC thao do"/>
      <sheetName val="CT THAO DO"/>
      <sheetName val="KL Thao Do"/>
      <sheetName val="VL_NC_?_XL_khac"/>
      <sheetName val="KH-Q1,Q2,01"/>
      <sheetName val="TSDL"/>
      <sheetName val="toketoanCND MSTS"/>
      <sheetName val="TSKH"/>
      <sheetName val="THXM-tr"/>
      <sheetName val="pp3x!"/>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zione"/>
      <sheetName val="dati_csd"/>
      <sheetName val="dati_rtd tea"/>
      <sheetName val="dati_sport"/>
      <sheetName val="dati_succhi"/>
      <sheetName val="grafici_tccc_csds"/>
      <sheetName val="grafici_tccc_rtd tea"/>
      <sheetName val="grafici_tccc_sport drinks"/>
      <sheetName val="grafici_tccc_succhi"/>
      <sheetName val="grafici_vendor"/>
      <sheetName val="LOC"/>
    </sheetNames>
    <sheetDataSet>
      <sheetData sheetId="0" refreshError="1">
        <row r="2">
          <cell r="B2" t="str">
            <v xml:space="preserve">Tot. Coca-cola Italia </v>
          </cell>
        </row>
        <row r="3">
          <cell r="C3" t="str">
            <v xml:space="preserve"> 5 Wks Ending 01-Apr-01</v>
          </cell>
          <cell r="D3" t="str">
            <v xml:space="preserve"> 4 Wks Ending 29-Apr-01</v>
          </cell>
          <cell r="E3" t="str">
            <v xml:space="preserve"> 4 Wks Ending 27-May-01</v>
          </cell>
          <cell r="F3" t="str">
            <v xml:space="preserve"> 5 Wks Ending 01-Jul-01</v>
          </cell>
          <cell r="G3" t="str">
            <v xml:space="preserve"> 4 Wks Ending 29-Jul-01</v>
          </cell>
          <cell r="H3" t="str">
            <v xml:space="preserve"> 4 Wks Ending 26-Aug-01</v>
          </cell>
          <cell r="I3" t="str">
            <v xml:space="preserve"> 5 Wks Ending 30-Sep-01</v>
          </cell>
          <cell r="J3" t="str">
            <v xml:space="preserve"> 4 Wks Ending 28-Oct-01</v>
          </cell>
          <cell r="K3" t="str">
            <v xml:space="preserve"> 4 Wks Ending 25-Nov-01</v>
          </cell>
          <cell r="L3" t="str">
            <v xml:space="preserve"> 5 Wks Ending 30-Dec-01</v>
          </cell>
          <cell r="M3" t="str">
            <v xml:space="preserve"> 4 Wks Ending 27-Jan-02</v>
          </cell>
          <cell r="N3" t="str">
            <v xml:space="preserve"> 4 Wks Ending 24-Feb-02</v>
          </cell>
          <cell r="O3" t="str">
            <v xml:space="preserve"> 5 Wks Ending 31-Mar-02</v>
          </cell>
          <cell r="P3" t="str">
            <v xml:space="preserve"> 4 Wks Ending 28-Apr-02</v>
          </cell>
          <cell r="Q3" t="str">
            <v xml:space="preserve"> 4 Wks Ending 26-May-02</v>
          </cell>
          <cell r="R3" t="str">
            <v xml:space="preserve"> 5 Wks Ending 30-Jun-02</v>
          </cell>
          <cell r="S3" t="str">
            <v xml:space="preserve"> 4 Wks Ending 28-Jul-02</v>
          </cell>
          <cell r="T3" t="str">
            <v xml:space="preserve"> 4 Wks Ending 25-Aug-02</v>
          </cell>
          <cell r="U3" t="str">
            <v xml:space="preserve"> 5 Wks Ending 29-Sep-02</v>
          </cell>
          <cell r="V3" t="str">
            <v xml:space="preserve"> 4 Wks Ending 27-Oct-02</v>
          </cell>
          <cell r="W3" t="str">
            <v xml:space="preserve"> 4 Wks Ending 24-Nov-02</v>
          </cell>
          <cell r="X3" t="str">
            <v xml:space="preserve"> 5 Wks Ending 29-Dec-02</v>
          </cell>
          <cell r="Y3" t="str">
            <v xml:space="preserve"> 4 Wks Ending 26-Jan-03</v>
          </cell>
          <cell r="Z3" t="str">
            <v xml:space="preserve"> 4 Wks Ending 23-Feb-03</v>
          </cell>
          <cell r="AA3" t="str">
            <v xml:space="preserve"> 5 Wks Ending 30-Mar-03</v>
          </cell>
        </row>
        <row r="4">
          <cell r="B4" t="str">
            <v xml:space="preserve">Ccbi North-west </v>
          </cell>
        </row>
        <row r="5">
          <cell r="B5" t="str">
            <v xml:space="preserve">    Category Volume Share</v>
          </cell>
          <cell r="C5">
            <v>51.154600000000002</v>
          </cell>
          <cell r="D5">
            <v>51.989899999999999</v>
          </cell>
          <cell r="E5">
            <v>50.735399999999998</v>
          </cell>
          <cell r="F5">
            <v>45.732100000000003</v>
          </cell>
          <cell r="G5">
            <v>44.959800000000001</v>
          </cell>
          <cell r="H5">
            <v>46.293900000000001</v>
          </cell>
          <cell r="I5">
            <v>47.657400000000003</v>
          </cell>
          <cell r="J5">
            <v>50.091900000000003</v>
          </cell>
          <cell r="K5">
            <v>51.994500000000002</v>
          </cell>
          <cell r="L5">
            <v>54.836300000000001</v>
          </cell>
          <cell r="M5">
            <v>52.120600000000003</v>
          </cell>
          <cell r="N5">
            <v>53.255499999999998</v>
          </cell>
          <cell r="O5">
            <v>49.295699999999997</v>
          </cell>
          <cell r="P5">
            <v>49.223700000000001</v>
          </cell>
          <cell r="Q5">
            <v>50.9953</v>
          </cell>
          <cell r="R5">
            <v>47.595799999999997</v>
          </cell>
          <cell r="S5">
            <v>47.296500000000002</v>
          </cell>
          <cell r="T5">
            <v>48.060600000000001</v>
          </cell>
          <cell r="U5">
            <v>50.446399999999997</v>
          </cell>
          <cell r="V5">
            <v>52.851399999999998</v>
          </cell>
          <cell r="W5">
            <v>53.388300000000001</v>
          </cell>
          <cell r="X5">
            <v>56.755000000000003</v>
          </cell>
          <cell r="Y5">
            <v>54.697800000000001</v>
          </cell>
          <cell r="Z5">
            <v>51.342500000000001</v>
          </cell>
          <cell r="AA5">
            <v>53.430900000000001</v>
          </cell>
        </row>
        <row r="6">
          <cell r="B6" t="str">
            <v xml:space="preserve">    Category Value Share</v>
          </cell>
          <cell r="C6">
            <v>59.541800000000002</v>
          </cell>
          <cell r="D6">
            <v>58.5105</v>
          </cell>
          <cell r="E6">
            <v>57.853700000000003</v>
          </cell>
          <cell r="F6">
            <v>54.504600000000003</v>
          </cell>
          <cell r="G6">
            <v>53.889899999999997</v>
          </cell>
          <cell r="H6">
            <v>54.432200000000002</v>
          </cell>
          <cell r="I6">
            <v>56.369599999999998</v>
          </cell>
          <cell r="J6">
            <v>58.322200000000002</v>
          </cell>
          <cell r="K6">
            <v>60.174599999999998</v>
          </cell>
          <cell r="L6">
            <v>60.190300000000001</v>
          </cell>
          <cell r="M6">
            <v>61.203400000000002</v>
          </cell>
          <cell r="N6">
            <v>62.045000000000002</v>
          </cell>
          <cell r="O6">
            <v>58.505000000000003</v>
          </cell>
          <cell r="P6">
            <v>58.715499999999999</v>
          </cell>
          <cell r="Q6">
            <v>58.8748</v>
          </cell>
          <cell r="R6">
            <v>56.640599999999999</v>
          </cell>
          <cell r="S6">
            <v>56.619500000000002</v>
          </cell>
          <cell r="T6">
            <v>57.319000000000003</v>
          </cell>
          <cell r="U6">
            <v>59.420699999999997</v>
          </cell>
          <cell r="V6">
            <v>60.850700000000003</v>
          </cell>
          <cell r="W6">
            <v>61.1447</v>
          </cell>
          <cell r="X6">
            <v>61.167700000000004</v>
          </cell>
          <cell r="Y6">
            <v>62.620699999999999</v>
          </cell>
          <cell r="Z6">
            <v>61.269300000000001</v>
          </cell>
          <cell r="AA6">
            <v>62.184800000000003</v>
          </cell>
        </row>
        <row r="8">
          <cell r="B8" t="str">
            <v xml:space="preserve">Ccbi North-east </v>
          </cell>
        </row>
        <row r="9">
          <cell r="B9" t="str">
            <v xml:space="preserve">    Category Volume Share</v>
          </cell>
          <cell r="C9">
            <v>53.178199999999997</v>
          </cell>
          <cell r="D9">
            <v>53.620100000000001</v>
          </cell>
          <cell r="E9">
            <v>50.3461</v>
          </cell>
          <cell r="F9">
            <v>45.703099999999999</v>
          </cell>
          <cell r="G9">
            <v>46.418599999999998</v>
          </cell>
          <cell r="H9">
            <v>46.853900000000003</v>
          </cell>
          <cell r="I9">
            <v>48.565100000000001</v>
          </cell>
          <cell r="J9">
            <v>52.523699999999998</v>
          </cell>
          <cell r="K9">
            <v>52.188099999999999</v>
          </cell>
          <cell r="L9">
            <v>57.2622</v>
          </cell>
          <cell r="M9">
            <v>54.072899999999997</v>
          </cell>
          <cell r="N9">
            <v>52.963700000000003</v>
          </cell>
          <cell r="O9">
            <v>53.357700000000001</v>
          </cell>
          <cell r="P9">
            <v>51.567399999999999</v>
          </cell>
          <cell r="Q9">
            <v>50.854999999999997</v>
          </cell>
          <cell r="R9">
            <v>48.185699999999997</v>
          </cell>
          <cell r="S9">
            <v>46.768300000000004</v>
          </cell>
          <cell r="T9">
            <v>48.563200000000002</v>
          </cell>
          <cell r="U9">
            <v>49.632599999999996</v>
          </cell>
          <cell r="V9">
            <v>52.857999999999997</v>
          </cell>
          <cell r="W9">
            <v>53.291699999999999</v>
          </cell>
          <cell r="X9">
            <v>57.670900000000003</v>
          </cell>
          <cell r="Y9">
            <v>54.413200000000003</v>
          </cell>
          <cell r="Z9">
            <v>54.098599999999998</v>
          </cell>
          <cell r="AA9">
            <v>54.941200000000002</v>
          </cell>
        </row>
        <row r="10">
          <cell r="B10" t="str">
            <v xml:space="preserve">    Category Value Share</v>
          </cell>
          <cell r="C10">
            <v>61.175899999999999</v>
          </cell>
          <cell r="D10">
            <v>59.745800000000003</v>
          </cell>
          <cell r="E10">
            <v>57.400100000000002</v>
          </cell>
          <cell r="F10">
            <v>54.8934</v>
          </cell>
          <cell r="G10">
            <v>54.889699999999998</v>
          </cell>
          <cell r="H10">
            <v>54.6661</v>
          </cell>
          <cell r="I10">
            <v>56.923000000000002</v>
          </cell>
          <cell r="J10">
            <v>60.008200000000002</v>
          </cell>
          <cell r="K10">
            <v>60.887</v>
          </cell>
          <cell r="L10">
            <v>63.513800000000003</v>
          </cell>
          <cell r="M10">
            <v>62.802700000000002</v>
          </cell>
          <cell r="N10">
            <v>62.415799999999997</v>
          </cell>
          <cell r="O10">
            <v>61.180100000000003</v>
          </cell>
          <cell r="P10">
            <v>60.312100000000001</v>
          </cell>
          <cell r="Q10">
            <v>58.650500000000001</v>
          </cell>
          <cell r="R10">
            <v>57.075299999999999</v>
          </cell>
          <cell r="S10">
            <v>56.130400000000002</v>
          </cell>
          <cell r="T10">
            <v>57.504399999999997</v>
          </cell>
          <cell r="U10">
            <v>58.815899999999999</v>
          </cell>
          <cell r="V10">
            <v>61.173000000000002</v>
          </cell>
          <cell r="W10">
            <v>62.052700000000002</v>
          </cell>
          <cell r="X10">
            <v>63.355800000000002</v>
          </cell>
          <cell r="Y10">
            <v>63.002499999999998</v>
          </cell>
          <cell r="Z10">
            <v>63.302799999999998</v>
          </cell>
          <cell r="AA10">
            <v>63.532899999999998</v>
          </cell>
        </row>
        <row r="12">
          <cell r="B12" t="str">
            <v xml:space="preserve">Ccbi Center </v>
          </cell>
        </row>
        <row r="13">
          <cell r="B13" t="str">
            <v xml:space="preserve">    Category Volume Share</v>
          </cell>
          <cell r="C13">
            <v>58.761800000000001</v>
          </cell>
          <cell r="D13">
            <v>55.911999999999999</v>
          </cell>
          <cell r="E13">
            <v>57.607199999999999</v>
          </cell>
          <cell r="F13">
            <v>52.261800000000001</v>
          </cell>
          <cell r="G13">
            <v>50.462899999999998</v>
          </cell>
          <cell r="H13">
            <v>52.628700000000002</v>
          </cell>
          <cell r="I13">
            <v>52.7318</v>
          </cell>
          <cell r="J13">
            <v>53.559399999999997</v>
          </cell>
          <cell r="K13">
            <v>55.191400000000002</v>
          </cell>
          <cell r="L13">
            <v>60.9602</v>
          </cell>
          <cell r="M13">
            <v>56.046900000000001</v>
          </cell>
          <cell r="N13">
            <v>58.764000000000003</v>
          </cell>
          <cell r="O13">
            <v>56.034700000000001</v>
          </cell>
          <cell r="P13">
            <v>52.636400000000002</v>
          </cell>
          <cell r="Q13">
            <v>56.843299999999999</v>
          </cell>
          <cell r="R13">
            <v>51.971600000000002</v>
          </cell>
          <cell r="S13">
            <v>53.649299999999997</v>
          </cell>
          <cell r="T13">
            <v>55.688299999999998</v>
          </cell>
          <cell r="U13">
            <v>55.2545</v>
          </cell>
          <cell r="V13">
            <v>57.327500000000001</v>
          </cell>
          <cell r="W13">
            <v>58.209600000000002</v>
          </cell>
          <cell r="X13">
            <v>61.942</v>
          </cell>
          <cell r="Y13">
            <v>59.159700000000001</v>
          </cell>
          <cell r="Z13">
            <v>58.498899999999999</v>
          </cell>
          <cell r="AA13">
            <v>58.266100000000002</v>
          </cell>
        </row>
        <row r="14">
          <cell r="B14" t="str">
            <v xml:space="preserve">    Category Value Share</v>
          </cell>
          <cell r="C14">
            <v>64.745199999999997</v>
          </cell>
          <cell r="D14">
            <v>61.643000000000001</v>
          </cell>
          <cell r="E14">
            <v>61.648800000000001</v>
          </cell>
          <cell r="F14">
            <v>58.074199999999998</v>
          </cell>
          <cell r="G14">
            <v>56.992699999999999</v>
          </cell>
          <cell r="H14">
            <v>58.027900000000002</v>
          </cell>
          <cell r="I14">
            <v>58.692799999999998</v>
          </cell>
          <cell r="J14">
            <v>59.06</v>
          </cell>
          <cell r="K14">
            <v>61.244</v>
          </cell>
          <cell r="L14">
            <v>64.92</v>
          </cell>
          <cell r="M14">
            <v>63.735900000000001</v>
          </cell>
          <cell r="N14">
            <v>64.896699999999996</v>
          </cell>
          <cell r="O14">
            <v>62.2727</v>
          </cell>
          <cell r="P14">
            <v>60.118899999999996</v>
          </cell>
          <cell r="Q14">
            <v>61.697299999999998</v>
          </cell>
          <cell r="R14">
            <v>59.204900000000002</v>
          </cell>
          <cell r="S14">
            <v>59.555700000000002</v>
          </cell>
          <cell r="T14">
            <v>61.014699999999998</v>
          </cell>
          <cell r="U14">
            <v>61.725700000000003</v>
          </cell>
          <cell r="V14">
            <v>63.207700000000003</v>
          </cell>
          <cell r="W14">
            <v>63.9208</v>
          </cell>
          <cell r="X14">
            <v>65.737300000000005</v>
          </cell>
          <cell r="Y14">
            <v>65.242000000000004</v>
          </cell>
          <cell r="Z14">
            <v>65.0792</v>
          </cell>
          <cell r="AA14">
            <v>64.910200000000003</v>
          </cell>
        </row>
        <row r="16">
          <cell r="B16" t="str">
            <v xml:space="preserve">Total South + Sicily </v>
          </cell>
        </row>
        <row r="17">
          <cell r="B17" t="str">
            <v xml:space="preserve">    Category Volume Share</v>
          </cell>
          <cell r="C17">
            <v>50.537399999999998</v>
          </cell>
          <cell r="D17">
            <v>51.7652</v>
          </cell>
          <cell r="E17">
            <v>48.941699999999997</v>
          </cell>
          <cell r="F17">
            <v>48.798499999999997</v>
          </cell>
          <cell r="G17">
            <v>45.910600000000002</v>
          </cell>
          <cell r="H17">
            <v>47.7714</v>
          </cell>
          <cell r="I17">
            <v>47.164200000000001</v>
          </cell>
          <cell r="J17">
            <v>45.269100000000002</v>
          </cell>
          <cell r="K17">
            <v>46.953499999999998</v>
          </cell>
          <cell r="L17">
            <v>52.556399999999996</v>
          </cell>
          <cell r="M17">
            <v>51.920900000000003</v>
          </cell>
          <cell r="N17">
            <v>50.855499999999999</v>
          </cell>
          <cell r="O17">
            <v>50.4069</v>
          </cell>
          <cell r="P17">
            <v>47.862900000000003</v>
          </cell>
          <cell r="Q17">
            <v>47.748600000000003</v>
          </cell>
          <cell r="R17">
            <v>47.253500000000003</v>
          </cell>
          <cell r="S17">
            <v>46.869</v>
          </cell>
          <cell r="T17">
            <v>48.7104</v>
          </cell>
          <cell r="U17">
            <v>48.745699999999999</v>
          </cell>
          <cell r="V17">
            <v>49.295999999999999</v>
          </cell>
          <cell r="W17">
            <v>47.675600000000003</v>
          </cell>
          <cell r="X17">
            <v>55.317900000000002</v>
          </cell>
          <cell r="Y17">
            <v>51.0685</v>
          </cell>
          <cell r="Z17">
            <v>47.468000000000004</v>
          </cell>
          <cell r="AA17">
            <v>49.358800000000002</v>
          </cell>
        </row>
        <row r="18">
          <cell r="B18" t="str">
            <v xml:space="preserve">    Category Value Share</v>
          </cell>
          <cell r="C18">
            <v>58.880400000000002</v>
          </cell>
          <cell r="D18">
            <v>59.536900000000003</v>
          </cell>
          <cell r="E18">
            <v>57.657800000000002</v>
          </cell>
          <cell r="F18">
            <v>56.6462</v>
          </cell>
          <cell r="G18">
            <v>54.707900000000002</v>
          </cell>
          <cell r="H18">
            <v>55.984299999999998</v>
          </cell>
          <cell r="I18">
            <v>55.835500000000003</v>
          </cell>
          <cell r="J18">
            <v>54.948300000000003</v>
          </cell>
          <cell r="K18">
            <v>56.683199999999999</v>
          </cell>
          <cell r="L18">
            <v>60.989400000000003</v>
          </cell>
          <cell r="M18">
            <v>61.197099999999999</v>
          </cell>
          <cell r="N18">
            <v>60.208599999999997</v>
          </cell>
          <cell r="O18">
            <v>59.175400000000003</v>
          </cell>
          <cell r="P18">
            <v>57.860799999999998</v>
          </cell>
          <cell r="Q18">
            <v>57.313499999999998</v>
          </cell>
          <cell r="R18">
            <v>56.014899999999997</v>
          </cell>
          <cell r="S18">
            <v>56.198799999999999</v>
          </cell>
          <cell r="T18">
            <v>57.755400000000002</v>
          </cell>
          <cell r="U18">
            <v>58.424100000000003</v>
          </cell>
          <cell r="V18">
            <v>59.054400000000001</v>
          </cell>
          <cell r="W18">
            <v>58.016500000000001</v>
          </cell>
          <cell r="X18">
            <v>62.980899999999998</v>
          </cell>
          <cell r="Y18">
            <v>60.5946</v>
          </cell>
          <cell r="Z18">
            <v>59.017400000000002</v>
          </cell>
          <cell r="AA18">
            <v>59.545400000000001</v>
          </cell>
        </row>
        <row r="21">
          <cell r="B21" t="str">
            <v xml:space="preserve">Total Ccbi </v>
          </cell>
        </row>
        <row r="22">
          <cell r="C22" t="str">
            <v xml:space="preserve"> 5 Wks Ending 31-Mar-02</v>
          </cell>
          <cell r="D22" t="str">
            <v xml:space="preserve"> 4 Wks Ending 28-Apr-02</v>
          </cell>
          <cell r="E22" t="str">
            <v xml:space="preserve"> 4 Wks Ending 26-May-02</v>
          </cell>
          <cell r="F22" t="str">
            <v xml:space="preserve"> 5 Wks Ending 30-Jun-02</v>
          </cell>
          <cell r="G22" t="str">
            <v xml:space="preserve"> 4 Wks Ending 28-Jul-02</v>
          </cell>
          <cell r="H22" t="str">
            <v xml:space="preserve"> 4 Wks Ending 25-Aug-02</v>
          </cell>
          <cell r="I22" t="str">
            <v xml:space="preserve"> 5 Wks Ending 29-Sep-02</v>
          </cell>
          <cell r="J22" t="str">
            <v xml:space="preserve"> 4 Wks Ending 27-Oct-02</v>
          </cell>
          <cell r="K22" t="str">
            <v xml:space="preserve"> 4 Wks Ending 24-Nov-02</v>
          </cell>
          <cell r="L22" t="str">
            <v xml:space="preserve"> 5 Wks Ending 29-Dec-02</v>
          </cell>
          <cell r="M22" t="str">
            <v xml:space="preserve"> 4 Wks Ending 26-Jan-03</v>
          </cell>
          <cell r="N22" t="str">
            <v xml:space="preserve"> 4 Wks Ending 23-Feb-03</v>
          </cell>
          <cell r="O22" t="str">
            <v xml:space="preserve"> 5 Wks Ending 30-Mar-03</v>
          </cell>
        </row>
        <row r="23">
          <cell r="B23" t="str">
            <v>Category Volume Share</v>
          </cell>
        </row>
        <row r="24">
          <cell r="B24" t="str">
            <v xml:space="preserve">    Tot. Coca-cola Italia </v>
          </cell>
          <cell r="C24">
            <v>52.258000000000003</v>
          </cell>
          <cell r="D24">
            <v>50.838200000000001</v>
          </cell>
          <cell r="E24">
            <v>52.523600000000002</v>
          </cell>
          <cell r="F24">
            <v>48.993899999999996</v>
          </cell>
          <cell r="G24">
            <v>49.020600000000002</v>
          </cell>
          <cell r="H24">
            <v>50.560299999999998</v>
          </cell>
          <cell r="I24">
            <v>51.510599999999997</v>
          </cell>
          <cell r="J24">
            <v>54.036999999999999</v>
          </cell>
          <cell r="K24">
            <v>54.5794</v>
          </cell>
          <cell r="L24">
            <v>58.392800000000001</v>
          </cell>
          <cell r="M24">
            <v>55.762799999999999</v>
          </cell>
          <cell r="N24">
            <v>54.010199999999998</v>
          </cell>
          <cell r="O24">
            <v>55.140300000000003</v>
          </cell>
        </row>
        <row r="25">
          <cell r="B25" t="str">
            <v xml:space="preserve">    Tot. San Pellegrino </v>
          </cell>
          <cell r="C25">
            <v>13.383100000000001</v>
          </cell>
          <cell r="D25">
            <v>12.1675</v>
          </cell>
          <cell r="E25">
            <v>12.932600000000001</v>
          </cell>
          <cell r="F25">
            <v>13.315799999999999</v>
          </cell>
          <cell r="G25">
            <v>13.763400000000001</v>
          </cell>
          <cell r="H25">
            <v>13.085800000000001</v>
          </cell>
          <cell r="I25">
            <v>11.781599999999999</v>
          </cell>
          <cell r="J25">
            <v>11.0314</v>
          </cell>
          <cell r="K25">
            <v>11.2094</v>
          </cell>
          <cell r="L25">
            <v>10.7463</v>
          </cell>
          <cell r="M25">
            <v>11.007300000000001</v>
          </cell>
          <cell r="N25">
            <v>10.7661</v>
          </cell>
          <cell r="O25">
            <v>11.063700000000001</v>
          </cell>
        </row>
        <row r="26">
          <cell r="B26" t="str">
            <v xml:space="preserve">    Tot. San Benedetto </v>
          </cell>
          <cell r="C26">
            <v>10.3261</v>
          </cell>
          <cell r="D26">
            <v>12.2744</v>
          </cell>
          <cell r="E26">
            <v>11.213100000000001</v>
          </cell>
          <cell r="F26">
            <v>12.120100000000001</v>
          </cell>
          <cell r="G26">
            <v>12.1274</v>
          </cell>
          <cell r="H26">
            <v>11.3596</v>
          </cell>
          <cell r="I26">
            <v>13.363200000000001</v>
          </cell>
          <cell r="J26">
            <v>11.388199999999999</v>
          </cell>
          <cell r="K26">
            <v>11.216100000000001</v>
          </cell>
          <cell r="L26">
            <v>9.2675999999999998</v>
          </cell>
          <cell r="M26">
            <v>10.5471</v>
          </cell>
          <cell r="N26">
            <v>11.189500000000001</v>
          </cell>
          <cell r="O26">
            <v>11.1364</v>
          </cell>
        </row>
        <row r="27">
          <cell r="B27" t="str">
            <v xml:space="preserve">    Tot. Pepsico </v>
          </cell>
          <cell r="C27">
            <v>6.4204999999999997</v>
          </cell>
          <cell r="D27">
            <v>6.8552</v>
          </cell>
          <cell r="E27">
            <v>5.6650999999999998</v>
          </cell>
          <cell r="F27">
            <v>5.7576000000000001</v>
          </cell>
          <cell r="G27">
            <v>5.9333</v>
          </cell>
          <cell r="H27">
            <v>5.8520000000000003</v>
          </cell>
          <cell r="I27">
            <v>6.3662000000000001</v>
          </cell>
          <cell r="J27">
            <v>6.7115999999999998</v>
          </cell>
          <cell r="K27">
            <v>6.0747</v>
          </cell>
          <cell r="L27">
            <v>6.4401999999999999</v>
          </cell>
          <cell r="M27">
            <v>7.0225</v>
          </cell>
          <cell r="N27">
            <v>7.0792999999999999</v>
          </cell>
          <cell r="O27">
            <v>7.0692000000000004</v>
          </cell>
        </row>
        <row r="28">
          <cell r="B28" t="str">
            <v xml:space="preserve">    Tot. Private Label </v>
          </cell>
          <cell r="C28">
            <v>8.8198000000000008</v>
          </cell>
          <cell r="D28">
            <v>9.4057999999999993</v>
          </cell>
          <cell r="E28">
            <v>8.6582000000000008</v>
          </cell>
          <cell r="F28">
            <v>9.9783000000000008</v>
          </cell>
          <cell r="G28">
            <v>9.359</v>
          </cell>
          <cell r="H28">
            <v>9.8888999999999996</v>
          </cell>
          <cell r="I28">
            <v>8.3558000000000003</v>
          </cell>
          <cell r="J28">
            <v>9.0100999999999996</v>
          </cell>
          <cell r="K28">
            <v>9.1838999999999995</v>
          </cell>
          <cell r="L28">
            <v>7.569</v>
          </cell>
          <cell r="M28">
            <v>8.3131000000000004</v>
          </cell>
          <cell r="N28">
            <v>8.9405000000000001</v>
          </cell>
          <cell r="O28">
            <v>8.3309999999999995</v>
          </cell>
        </row>
        <row r="30">
          <cell r="B30" t="str">
            <v>Category Value Share</v>
          </cell>
        </row>
        <row r="31">
          <cell r="B31" t="str">
            <v xml:space="preserve">    Tot. Coca-cola Italia </v>
          </cell>
          <cell r="C31">
            <v>60.306600000000003</v>
          </cell>
          <cell r="D31">
            <v>59.572699999999998</v>
          </cell>
          <cell r="E31">
            <v>59.5839</v>
          </cell>
          <cell r="F31">
            <v>57.494</v>
          </cell>
          <cell r="G31">
            <v>57.3611</v>
          </cell>
          <cell r="H31">
            <v>58.546700000000001</v>
          </cell>
          <cell r="I31">
            <v>59.877800000000001</v>
          </cell>
          <cell r="J31">
            <v>61.583399999999997</v>
          </cell>
          <cell r="K31">
            <v>62.130899999999997</v>
          </cell>
          <cell r="L31">
            <v>63.0077</v>
          </cell>
          <cell r="M31">
            <v>63.418799999999997</v>
          </cell>
          <cell r="N31">
            <v>62.876399999999997</v>
          </cell>
          <cell r="O31">
            <v>63.308199999999999</v>
          </cell>
        </row>
        <row r="32">
          <cell r="B32" t="str">
            <v xml:space="preserve">    Tot. San Pellegrino </v>
          </cell>
          <cell r="C32">
            <v>12.8461</v>
          </cell>
          <cell r="D32">
            <v>12.4398</v>
          </cell>
          <cell r="E32">
            <v>13.022500000000001</v>
          </cell>
          <cell r="F32">
            <v>13.331300000000001</v>
          </cell>
          <cell r="G32">
            <v>13.6226</v>
          </cell>
          <cell r="H32">
            <v>13.113099999999999</v>
          </cell>
          <cell r="I32">
            <v>12.3393</v>
          </cell>
          <cell r="J32">
            <v>11.536799999999999</v>
          </cell>
          <cell r="K32">
            <v>11.578099999999999</v>
          </cell>
          <cell r="L32">
            <v>11.5067</v>
          </cell>
          <cell r="M32">
            <v>11.042400000000001</v>
          </cell>
          <cell r="N32">
            <v>10.8955</v>
          </cell>
          <cell r="O32">
            <v>11.077299999999999</v>
          </cell>
        </row>
        <row r="33">
          <cell r="B33" t="str">
            <v xml:space="preserve">    Tot. San Benedetto </v>
          </cell>
          <cell r="C33">
            <v>5.0820999999999996</v>
          </cell>
          <cell r="D33">
            <v>5.7732000000000001</v>
          </cell>
          <cell r="E33">
            <v>5.5296000000000003</v>
          </cell>
          <cell r="F33">
            <v>5.9001000000000001</v>
          </cell>
          <cell r="G33">
            <v>6.0125999999999999</v>
          </cell>
          <cell r="H33">
            <v>5.7175000000000002</v>
          </cell>
          <cell r="I33">
            <v>6.2320000000000002</v>
          </cell>
          <cell r="J33">
            <v>5.4779999999999998</v>
          </cell>
          <cell r="K33">
            <v>5.3029999999999999</v>
          </cell>
          <cell r="L33">
            <v>4.4192999999999998</v>
          </cell>
          <cell r="M33">
            <v>5.0025000000000004</v>
          </cell>
          <cell r="N33">
            <v>5.3257000000000003</v>
          </cell>
          <cell r="O33">
            <v>5.33</v>
          </cell>
        </row>
        <row r="34">
          <cell r="B34" t="str">
            <v xml:space="preserve">    Tot. Pepsico </v>
          </cell>
          <cell r="C34">
            <v>5.7489999999999997</v>
          </cell>
          <cell r="D34">
            <v>6.0997000000000003</v>
          </cell>
          <cell r="E34">
            <v>5.3273999999999999</v>
          </cell>
          <cell r="F34">
            <v>5.2248999999999999</v>
          </cell>
          <cell r="G34">
            <v>5.3883999999999999</v>
          </cell>
          <cell r="H34">
            <v>5.2405999999999997</v>
          </cell>
          <cell r="I34">
            <v>5.5876000000000001</v>
          </cell>
          <cell r="J34">
            <v>5.8937999999999997</v>
          </cell>
          <cell r="K34">
            <v>5.4775</v>
          </cell>
          <cell r="L34">
            <v>5.2367999999999997</v>
          </cell>
          <cell r="M34">
            <v>5.9573</v>
          </cell>
          <cell r="N34">
            <v>6.0873999999999997</v>
          </cell>
          <cell r="O34">
            <v>5.9588999999999999</v>
          </cell>
        </row>
        <row r="35">
          <cell r="B35" t="str">
            <v xml:space="preserve">    Tot. Private Label </v>
          </cell>
          <cell r="C35">
            <v>5.4721000000000002</v>
          </cell>
          <cell r="D35">
            <v>5.8887</v>
          </cell>
          <cell r="E35">
            <v>5.5350999999999999</v>
          </cell>
          <cell r="F35">
            <v>6.1981000000000002</v>
          </cell>
          <cell r="G35">
            <v>5.9084000000000003</v>
          </cell>
          <cell r="H35">
            <v>6.0449999999999999</v>
          </cell>
          <cell r="I35">
            <v>5.3387000000000002</v>
          </cell>
          <cell r="J35">
            <v>5.5137</v>
          </cell>
          <cell r="K35">
            <v>5.6094999999999997</v>
          </cell>
          <cell r="L35">
            <v>4.6708999999999996</v>
          </cell>
          <cell r="M35">
            <v>5.1833999999999998</v>
          </cell>
          <cell r="N35">
            <v>5.4404000000000003</v>
          </cell>
          <cell r="O35">
            <v>5.2016999999999998</v>
          </cell>
        </row>
        <row r="38">
          <cell r="B38" t="str">
            <v xml:space="preserve">Coca-cola Italia </v>
          </cell>
        </row>
        <row r="39">
          <cell r="C39" t="str">
            <v xml:space="preserve"> 5 Wks Ending 31-Mar-02</v>
          </cell>
          <cell r="D39" t="str">
            <v xml:space="preserve"> 4 Wks Ending 28-Apr-02</v>
          </cell>
          <cell r="E39" t="str">
            <v xml:space="preserve"> 4 Wks Ending 26-May-02</v>
          </cell>
          <cell r="F39" t="str">
            <v xml:space="preserve"> 5 Wks Ending 30-Jun-02</v>
          </cell>
          <cell r="G39" t="str">
            <v xml:space="preserve"> 4 Wks Ending 28-Jul-02</v>
          </cell>
          <cell r="H39" t="str">
            <v xml:space="preserve"> 4 Wks Ending 25-Aug-02</v>
          </cell>
          <cell r="I39" t="str">
            <v xml:space="preserve"> 5 Wks Ending 29-Sep-02</v>
          </cell>
          <cell r="J39" t="str">
            <v xml:space="preserve"> 4 Wks Ending 27-Oct-02</v>
          </cell>
          <cell r="K39" t="str">
            <v xml:space="preserve"> 4 Wks Ending 24-Nov-02</v>
          </cell>
          <cell r="L39" t="str">
            <v xml:space="preserve"> 5 Wks Ending 29-Dec-02</v>
          </cell>
          <cell r="M39" t="str">
            <v xml:space="preserve"> 4 Wks Ending 26-Jan-03</v>
          </cell>
          <cell r="N39" t="str">
            <v xml:space="preserve"> 4 Wks Ending 23-Feb-03</v>
          </cell>
          <cell r="O39" t="str">
            <v xml:space="preserve"> 5 Wks Ending 30-Mar-03</v>
          </cell>
        </row>
        <row r="40">
          <cell r="B40" t="str">
            <v xml:space="preserve">Ccbi North-west </v>
          </cell>
        </row>
        <row r="41">
          <cell r="B41" t="str">
            <v xml:space="preserve">    Type Volume Share</v>
          </cell>
          <cell r="C41">
            <v>0</v>
          </cell>
          <cell r="D41">
            <v>0</v>
          </cell>
          <cell r="E41">
            <v>0.1925</v>
          </cell>
          <cell r="F41">
            <v>0.8891</v>
          </cell>
          <cell r="G41">
            <v>2.3879000000000001</v>
          </cell>
          <cell r="H41">
            <v>4.6547000000000001</v>
          </cell>
          <cell r="I41">
            <v>6.8616000000000001</v>
          </cell>
          <cell r="J41">
            <v>9.4050999999999991</v>
          </cell>
          <cell r="K41">
            <v>9.3772000000000002</v>
          </cell>
          <cell r="L41">
            <v>9.2344000000000008</v>
          </cell>
          <cell r="M41">
            <v>9.3141999999999996</v>
          </cell>
          <cell r="N41">
            <v>7.8567</v>
          </cell>
          <cell r="O41">
            <v>9.3108000000000004</v>
          </cell>
        </row>
        <row r="42">
          <cell r="B42" t="str">
            <v xml:space="preserve">    Type Value Share</v>
          </cell>
          <cell r="C42">
            <v>0</v>
          </cell>
          <cell r="D42">
            <v>0</v>
          </cell>
          <cell r="E42">
            <v>0.25929999999999997</v>
          </cell>
          <cell r="F42">
            <v>1.159</v>
          </cell>
          <cell r="G42">
            <v>3.1518999999999999</v>
          </cell>
          <cell r="H42">
            <v>5.5701000000000001</v>
          </cell>
          <cell r="I42">
            <v>8.2193000000000005</v>
          </cell>
          <cell r="J42">
            <v>11.2879</v>
          </cell>
          <cell r="K42">
            <v>11.348800000000001</v>
          </cell>
          <cell r="L42">
            <v>11.2742</v>
          </cell>
          <cell r="M42">
            <v>11.383100000000001</v>
          </cell>
          <cell r="N42">
            <v>9.9689999999999994</v>
          </cell>
          <cell r="O42">
            <v>10.460100000000001</v>
          </cell>
        </row>
        <row r="44">
          <cell r="B44" t="str">
            <v xml:space="preserve">Ccbi North-east </v>
          </cell>
        </row>
        <row r="45">
          <cell r="B45" t="str">
            <v xml:space="preserve">    Type Volume Share</v>
          </cell>
          <cell r="C45">
            <v>0</v>
          </cell>
          <cell r="D45">
            <v>0</v>
          </cell>
          <cell r="E45">
            <v>0.1101</v>
          </cell>
          <cell r="F45">
            <v>1.8732</v>
          </cell>
          <cell r="G45">
            <v>3.4462000000000002</v>
          </cell>
          <cell r="H45">
            <v>3.2328999999999999</v>
          </cell>
          <cell r="I45">
            <v>7.0270000000000001</v>
          </cell>
          <cell r="J45">
            <v>9.9427000000000003</v>
          </cell>
          <cell r="K45">
            <v>9.0406999999999993</v>
          </cell>
          <cell r="L45">
            <v>8.2104999999999997</v>
          </cell>
          <cell r="M45">
            <v>8.1180000000000003</v>
          </cell>
          <cell r="N45">
            <v>7.7047999999999996</v>
          </cell>
          <cell r="O45">
            <v>10.440799999999999</v>
          </cell>
        </row>
        <row r="46">
          <cell r="B46" t="str">
            <v xml:space="preserve">    Type Value Share</v>
          </cell>
          <cell r="C46">
            <v>0</v>
          </cell>
          <cell r="D46">
            <v>0</v>
          </cell>
          <cell r="E46">
            <v>0.1426</v>
          </cell>
          <cell r="F46">
            <v>2.5139999999999998</v>
          </cell>
          <cell r="G46">
            <v>4.4734999999999996</v>
          </cell>
          <cell r="H46">
            <v>4.3757000000000001</v>
          </cell>
          <cell r="I46">
            <v>8.9582999999999995</v>
          </cell>
          <cell r="J46">
            <v>12.053599999999999</v>
          </cell>
          <cell r="K46">
            <v>11.2265</v>
          </cell>
          <cell r="L46">
            <v>10.5038</v>
          </cell>
          <cell r="M46">
            <v>10.4754</v>
          </cell>
          <cell r="N46">
            <v>10.075799999999999</v>
          </cell>
          <cell r="O46">
            <v>10.9275</v>
          </cell>
        </row>
        <row r="48">
          <cell r="B48" t="str">
            <v xml:space="preserve">Ccbi Center </v>
          </cell>
        </row>
        <row r="49">
          <cell r="B49" t="str">
            <v xml:space="preserve">    Type Volume Share</v>
          </cell>
          <cell r="C49">
            <v>0</v>
          </cell>
          <cell r="D49">
            <v>0</v>
          </cell>
          <cell r="E49">
            <v>6.6199999999999995E-2</v>
          </cell>
          <cell r="F49">
            <v>1.0861000000000001</v>
          </cell>
          <cell r="G49">
            <v>2.2570999999999999</v>
          </cell>
          <cell r="H49">
            <v>4.7126000000000001</v>
          </cell>
          <cell r="I49">
            <v>7.3433000000000002</v>
          </cell>
          <cell r="J49">
            <v>10.2186</v>
          </cell>
          <cell r="K49">
            <v>13.0604</v>
          </cell>
          <cell r="L49">
            <v>11.063499999999999</v>
          </cell>
          <cell r="M49">
            <v>9.9414999999999996</v>
          </cell>
          <cell r="N49">
            <v>10.3058</v>
          </cell>
          <cell r="O49">
            <v>13.668699999999999</v>
          </cell>
        </row>
        <row r="50">
          <cell r="B50" t="str">
            <v xml:space="preserve">    Type Value Share</v>
          </cell>
          <cell r="C50">
            <v>0</v>
          </cell>
          <cell r="D50">
            <v>0</v>
          </cell>
          <cell r="E50">
            <v>8.9899999999999994E-2</v>
          </cell>
          <cell r="F50">
            <v>1.3341000000000001</v>
          </cell>
          <cell r="G50">
            <v>2.8252999999999999</v>
          </cell>
          <cell r="H50">
            <v>5.4756</v>
          </cell>
          <cell r="I50">
            <v>8.7189999999999994</v>
          </cell>
          <cell r="J50">
            <v>11.668100000000001</v>
          </cell>
          <cell r="K50">
            <v>14.2248</v>
          </cell>
          <cell r="L50">
            <v>13.549300000000001</v>
          </cell>
          <cell r="M50">
            <v>12.1769</v>
          </cell>
          <cell r="N50">
            <v>12.4856</v>
          </cell>
          <cell r="O50">
            <v>14.8439</v>
          </cell>
        </row>
        <row r="52">
          <cell r="B52" t="str">
            <v xml:space="preserve">Total South + Sicily </v>
          </cell>
        </row>
        <row r="53">
          <cell r="B53" t="str">
            <v xml:space="preserve">    Type Volume Share</v>
          </cell>
          <cell r="C53">
            <v>0</v>
          </cell>
          <cell r="D53">
            <v>0</v>
          </cell>
          <cell r="E53">
            <v>0</v>
          </cell>
          <cell r="F53">
            <v>0.76870000000000005</v>
          </cell>
          <cell r="G53">
            <v>1.1160000000000001</v>
          </cell>
          <cell r="H53">
            <v>2.6185</v>
          </cell>
          <cell r="I53">
            <v>5.7256</v>
          </cell>
          <cell r="J53">
            <v>6.9154999999999998</v>
          </cell>
          <cell r="K53">
            <v>9.9314</v>
          </cell>
          <cell r="L53">
            <v>9.9939</v>
          </cell>
          <cell r="M53">
            <v>6.5285000000000002</v>
          </cell>
          <cell r="N53">
            <v>6.0670000000000002</v>
          </cell>
          <cell r="O53">
            <v>9.7998999999999992</v>
          </cell>
        </row>
        <row r="54">
          <cell r="B54" t="str">
            <v xml:space="preserve">    Type Value Share</v>
          </cell>
          <cell r="C54">
            <v>0</v>
          </cell>
          <cell r="D54">
            <v>0</v>
          </cell>
          <cell r="E54">
            <v>0</v>
          </cell>
          <cell r="F54">
            <v>0.81020000000000003</v>
          </cell>
          <cell r="G54">
            <v>1.4609000000000001</v>
          </cell>
          <cell r="H54">
            <v>3.3041</v>
          </cell>
          <cell r="I54">
            <v>7.0967000000000002</v>
          </cell>
          <cell r="J54">
            <v>8.6532</v>
          </cell>
          <cell r="K54">
            <v>11.6624</v>
          </cell>
          <cell r="L54">
            <v>11.8139</v>
          </cell>
          <cell r="M54">
            <v>8.5085999999999995</v>
          </cell>
          <cell r="N54">
            <v>8.3503000000000007</v>
          </cell>
          <cell r="O54">
            <v>12.016500000000001</v>
          </cell>
        </row>
        <row r="57">
          <cell r="B57" t="str">
            <v xml:space="preserve">Total Ccbi </v>
          </cell>
        </row>
        <row r="58">
          <cell r="C58" t="str">
            <v xml:space="preserve"> 5 Wks Ending 31-Mar-02</v>
          </cell>
          <cell r="D58" t="str">
            <v xml:space="preserve"> 4 Wks Ending 28-Apr-02</v>
          </cell>
          <cell r="E58" t="str">
            <v xml:space="preserve"> 4 Wks Ending 26-May-02</v>
          </cell>
          <cell r="F58" t="str">
            <v xml:space="preserve"> 5 Wks Ending 30-Jun-02</v>
          </cell>
          <cell r="G58" t="str">
            <v xml:space="preserve"> 4 Wks Ending 28-Jul-02</v>
          </cell>
          <cell r="H58" t="str">
            <v xml:space="preserve"> 4 Wks Ending 25-Aug-02</v>
          </cell>
          <cell r="I58" t="str">
            <v xml:space="preserve"> 5 Wks Ending 29-Sep-02</v>
          </cell>
          <cell r="J58" t="str">
            <v xml:space="preserve"> 4 Wks Ending 27-Oct-02</v>
          </cell>
          <cell r="K58" t="str">
            <v xml:space="preserve"> 4 Wks Ending 24-Nov-02</v>
          </cell>
          <cell r="L58" t="str">
            <v xml:space="preserve"> 5 Wks Ending 29-Dec-02</v>
          </cell>
          <cell r="M58" t="str">
            <v xml:space="preserve"> 4 Wks Ending 26-Jan-03</v>
          </cell>
          <cell r="N58" t="str">
            <v xml:space="preserve"> 4 Wks Ending 23-Feb-03</v>
          </cell>
          <cell r="O58" t="str">
            <v xml:space="preserve"> 5 Wks Ending 30-Mar-03</v>
          </cell>
        </row>
        <row r="59">
          <cell r="B59" t="str">
            <v>Type Volume Share</v>
          </cell>
        </row>
        <row r="60">
          <cell r="B60" t="str">
            <v xml:space="preserve">    Liquid </v>
          </cell>
          <cell r="C60">
            <v>90.769800000000004</v>
          </cell>
          <cell r="D60">
            <v>89.677000000000007</v>
          </cell>
          <cell r="E60">
            <v>90.890900000000002</v>
          </cell>
          <cell r="F60">
            <v>93.231499999999997</v>
          </cell>
          <cell r="G60">
            <v>93.840999999999994</v>
          </cell>
          <cell r="H60">
            <v>93.401600000000002</v>
          </cell>
          <cell r="I60">
            <v>92.787499999999994</v>
          </cell>
          <cell r="J60">
            <v>92.731099999999998</v>
          </cell>
          <cell r="K60">
            <v>92.370500000000007</v>
          </cell>
          <cell r="L60">
            <v>92.867099999999994</v>
          </cell>
          <cell r="M60">
            <v>92.346900000000005</v>
          </cell>
          <cell r="N60">
            <v>92.226900000000001</v>
          </cell>
          <cell r="O60">
            <v>91.758799999999994</v>
          </cell>
        </row>
        <row r="61">
          <cell r="B61" t="str">
            <v xml:space="preserve">    Coca-cola Italia </v>
          </cell>
          <cell r="C61">
            <v>0</v>
          </cell>
          <cell r="D61">
            <v>0</v>
          </cell>
          <cell r="E61">
            <v>0.1298</v>
          </cell>
          <cell r="F61">
            <v>1.2574000000000001</v>
          </cell>
          <cell r="G61">
            <v>2.7033</v>
          </cell>
          <cell r="H61">
            <v>4.194</v>
          </cell>
          <cell r="I61">
            <v>7.0469999999999997</v>
          </cell>
          <cell r="J61">
            <v>9.7963000000000005</v>
          </cell>
          <cell r="K61">
            <v>10.3202</v>
          </cell>
          <cell r="L61">
            <v>9.4274000000000004</v>
          </cell>
          <cell r="M61">
            <v>9.1339000000000006</v>
          </cell>
          <cell r="N61">
            <v>8.4268999999999998</v>
          </cell>
          <cell r="O61">
            <v>10.8066</v>
          </cell>
        </row>
        <row r="62">
          <cell r="B62" t="str">
            <v xml:space="preserve">    Pepsico </v>
          </cell>
          <cell r="C62">
            <v>56.1355</v>
          </cell>
          <cell r="D62">
            <v>54.908200000000001</v>
          </cell>
          <cell r="E62">
            <v>52.782299999999999</v>
          </cell>
          <cell r="F62">
            <v>55.988700000000001</v>
          </cell>
          <cell r="G62">
            <v>59.340699999999998</v>
          </cell>
          <cell r="H62">
            <v>58.125900000000001</v>
          </cell>
          <cell r="I62">
            <v>50.948099999999997</v>
          </cell>
          <cell r="J62">
            <v>50.063200000000002</v>
          </cell>
          <cell r="K62">
            <v>48.015599999999999</v>
          </cell>
          <cell r="L62">
            <v>49.421799999999998</v>
          </cell>
          <cell r="M62">
            <v>48.377800000000001</v>
          </cell>
          <cell r="N62">
            <v>46.261600000000001</v>
          </cell>
          <cell r="O62">
            <v>49.1569</v>
          </cell>
        </row>
        <row r="63">
          <cell r="B63" t="str">
            <v xml:space="preserve">    San Benedetto </v>
          </cell>
          <cell r="C63">
            <v>27.9224</v>
          </cell>
          <cell r="D63">
            <v>27.7288</v>
          </cell>
          <cell r="E63">
            <v>28.589099999999998</v>
          </cell>
          <cell r="F63">
            <v>27.625599999999999</v>
          </cell>
          <cell r="G63">
            <v>24.752600000000001</v>
          </cell>
          <cell r="H63">
            <v>23.994800000000001</v>
          </cell>
          <cell r="I63">
            <v>27.676500000000001</v>
          </cell>
          <cell r="J63">
            <v>26.5396</v>
          </cell>
          <cell r="K63">
            <v>27.216699999999999</v>
          </cell>
          <cell r="L63">
            <v>27.7805</v>
          </cell>
          <cell r="M63">
            <v>28.261299999999999</v>
          </cell>
          <cell r="N63">
            <v>30.488299999999999</v>
          </cell>
          <cell r="O63">
            <v>25.713699999999999</v>
          </cell>
        </row>
        <row r="64">
          <cell r="B64" t="str">
            <v xml:space="preserve">    Also Spa </v>
          </cell>
          <cell r="C64">
            <v>3.9838</v>
          </cell>
          <cell r="D64">
            <v>3.7294999999999998</v>
          </cell>
          <cell r="E64">
            <v>6.3135000000000003</v>
          </cell>
          <cell r="F64">
            <v>3.5868000000000002</v>
          </cell>
          <cell r="G64">
            <v>3.0804999999999998</v>
          </cell>
          <cell r="H64">
            <v>2.5209999999999999</v>
          </cell>
          <cell r="I64">
            <v>3.3174000000000001</v>
          </cell>
          <cell r="J64">
            <v>3.1076999999999999</v>
          </cell>
          <cell r="K64">
            <v>3.5985</v>
          </cell>
          <cell r="L64">
            <v>3.1072000000000002</v>
          </cell>
          <cell r="M64">
            <v>3.0846</v>
          </cell>
          <cell r="N64">
            <v>3.1036000000000001</v>
          </cell>
          <cell r="O64">
            <v>2.9956</v>
          </cell>
        </row>
        <row r="65">
          <cell r="B65" t="str">
            <v xml:space="preserve">    Novartis </v>
          </cell>
          <cell r="C65">
            <v>1.9738</v>
          </cell>
          <cell r="D65">
            <v>1.92</v>
          </cell>
          <cell r="E65">
            <v>1.9985999999999999</v>
          </cell>
          <cell r="F65">
            <v>1.4913000000000001</v>
          </cell>
          <cell r="G65">
            <v>1.3013999999999999</v>
          </cell>
          <cell r="H65">
            <v>1.5882000000000001</v>
          </cell>
          <cell r="I65">
            <v>1.4679</v>
          </cell>
          <cell r="J65">
            <v>1.5903</v>
          </cell>
          <cell r="K65">
            <v>1.5702</v>
          </cell>
          <cell r="L65">
            <v>1.6232</v>
          </cell>
          <cell r="M65">
            <v>1.5831999999999999</v>
          </cell>
          <cell r="N65">
            <v>1.4974000000000001</v>
          </cell>
          <cell r="O65">
            <v>1.3244</v>
          </cell>
        </row>
        <row r="66">
          <cell r="B66" t="str">
            <v xml:space="preserve">    Private Label </v>
          </cell>
          <cell r="C66">
            <v>0.62809999999999999</v>
          </cell>
          <cell r="D66">
            <v>1.0361</v>
          </cell>
          <cell r="E66">
            <v>0.93369999999999997</v>
          </cell>
          <cell r="F66">
            <v>2.9217</v>
          </cell>
          <cell r="G66">
            <v>2.54</v>
          </cell>
          <cell r="H66">
            <v>2.8609</v>
          </cell>
          <cell r="I66">
            <v>2.1840999999999999</v>
          </cell>
          <cell r="J66">
            <v>1.4676</v>
          </cell>
          <cell r="K66">
            <v>1.4592000000000001</v>
          </cell>
          <cell r="L66">
            <v>1.3345</v>
          </cell>
          <cell r="M66">
            <v>1.7358</v>
          </cell>
          <cell r="N66">
            <v>2.0337000000000001</v>
          </cell>
          <cell r="O66">
            <v>1.5027999999999999</v>
          </cell>
        </row>
        <row r="67">
          <cell r="B67" t="str">
            <v xml:space="preserve">    All other salin list</v>
          </cell>
          <cell r="C67">
            <v>0.12609999999999999</v>
          </cell>
          <cell r="D67">
            <v>0.35439999999999999</v>
          </cell>
          <cell r="E67">
            <v>0.14380000000000001</v>
          </cell>
          <cell r="F67">
            <v>0.36</v>
          </cell>
          <cell r="G67">
            <v>0.1225</v>
          </cell>
          <cell r="H67">
            <v>0.1168</v>
          </cell>
          <cell r="I67">
            <v>0.14649999999999999</v>
          </cell>
          <cell r="J67">
            <v>0.16639999999999999</v>
          </cell>
          <cell r="K67">
            <v>0.19</v>
          </cell>
          <cell r="L67">
            <v>0.1726</v>
          </cell>
          <cell r="M67">
            <v>0.17019999999999999</v>
          </cell>
          <cell r="N67">
            <v>0.41520000000000001</v>
          </cell>
          <cell r="O67">
            <v>0.25879999999999997</v>
          </cell>
        </row>
        <row r="68">
          <cell r="B68" t="str">
            <v xml:space="preserve">    Powder </v>
          </cell>
          <cell r="C68">
            <v>9.2302</v>
          </cell>
          <cell r="D68">
            <v>10.323</v>
          </cell>
          <cell r="E68">
            <v>9.1090999999999998</v>
          </cell>
          <cell r="F68">
            <v>6.7685000000000004</v>
          </cell>
          <cell r="G68">
            <v>6.1589999999999998</v>
          </cell>
          <cell r="H68">
            <v>6.5983999999999998</v>
          </cell>
          <cell r="I68">
            <v>7.2125000000000004</v>
          </cell>
          <cell r="J68">
            <v>7.2689000000000004</v>
          </cell>
          <cell r="K68">
            <v>7.6295000000000002</v>
          </cell>
          <cell r="L68">
            <v>7.1329000000000002</v>
          </cell>
          <cell r="M68">
            <v>7.6531000000000002</v>
          </cell>
          <cell r="N68">
            <v>7.7731000000000003</v>
          </cell>
          <cell r="O68">
            <v>8.2411999999999992</v>
          </cell>
        </row>
        <row r="70">
          <cell r="B70" t="str">
            <v>Type Value Share</v>
          </cell>
        </row>
        <row r="71">
          <cell r="B71" t="str">
            <v xml:space="preserve">    Liquid </v>
          </cell>
          <cell r="C71">
            <v>92.171400000000006</v>
          </cell>
          <cell r="D71">
            <v>91.369900000000001</v>
          </cell>
          <cell r="E71">
            <v>92.169200000000004</v>
          </cell>
          <cell r="F71">
            <v>93.712699999999998</v>
          </cell>
          <cell r="G71">
            <v>94.381</v>
          </cell>
          <cell r="H71">
            <v>93.910499999999999</v>
          </cell>
          <cell r="I71">
            <v>93.455399999999997</v>
          </cell>
          <cell r="J71">
            <v>93.544899999999998</v>
          </cell>
          <cell r="K71">
            <v>93.31</v>
          </cell>
          <cell r="L71">
            <v>93.595600000000005</v>
          </cell>
          <cell r="M71">
            <v>93.004900000000006</v>
          </cell>
          <cell r="N71">
            <v>92.789100000000005</v>
          </cell>
          <cell r="O71">
            <v>92.483199999999997</v>
          </cell>
        </row>
        <row r="72">
          <cell r="B72" t="str">
            <v xml:space="preserve">    Coca-cola Italia </v>
          </cell>
          <cell r="C72">
            <v>0</v>
          </cell>
          <cell r="D72">
            <v>0</v>
          </cell>
          <cell r="E72">
            <v>0.1736</v>
          </cell>
          <cell r="F72">
            <v>1.6332</v>
          </cell>
          <cell r="G72">
            <v>3.4851999999999999</v>
          </cell>
          <cell r="H72">
            <v>5.1496000000000004</v>
          </cell>
          <cell r="I72">
            <v>8.5954999999999995</v>
          </cell>
          <cell r="J72">
            <v>11.6233</v>
          </cell>
          <cell r="K72">
            <v>12.138400000000001</v>
          </cell>
          <cell r="L72">
            <v>11.691000000000001</v>
          </cell>
          <cell r="M72">
            <v>11.3468</v>
          </cell>
          <cell r="N72">
            <v>10.652900000000001</v>
          </cell>
          <cell r="O72">
            <v>11.7905</v>
          </cell>
        </row>
        <row r="73">
          <cell r="B73" t="str">
            <v xml:space="preserve">    Pepsico </v>
          </cell>
          <cell r="C73">
            <v>62.873199999999997</v>
          </cell>
          <cell r="D73">
            <v>62.243000000000002</v>
          </cell>
          <cell r="E73">
            <v>60.392400000000002</v>
          </cell>
          <cell r="F73">
            <v>63.127099999999999</v>
          </cell>
          <cell r="G73">
            <v>65.258899999999997</v>
          </cell>
          <cell r="H73">
            <v>63.603700000000003</v>
          </cell>
          <cell r="I73">
            <v>57.142499999999998</v>
          </cell>
          <cell r="J73">
            <v>54.944600000000001</v>
          </cell>
          <cell r="K73">
            <v>53.092300000000002</v>
          </cell>
          <cell r="L73">
            <v>53.960500000000003</v>
          </cell>
          <cell r="M73">
            <v>52.985300000000002</v>
          </cell>
          <cell r="N73">
            <v>51.601799999999997</v>
          </cell>
          <cell r="O73">
            <v>54.342500000000001</v>
          </cell>
        </row>
        <row r="74">
          <cell r="B74" t="str">
            <v xml:space="preserve">    San Benedetto </v>
          </cell>
          <cell r="C74">
            <v>20.127400000000002</v>
          </cell>
          <cell r="D74">
            <v>19.8019</v>
          </cell>
          <cell r="E74">
            <v>20.569800000000001</v>
          </cell>
          <cell r="F74">
            <v>19.0776</v>
          </cell>
          <cell r="G74">
            <v>17.415400000000002</v>
          </cell>
          <cell r="H74">
            <v>16.9636</v>
          </cell>
          <cell r="I74">
            <v>19.328099999999999</v>
          </cell>
          <cell r="J74">
            <v>18.842700000000001</v>
          </cell>
          <cell r="K74">
            <v>19.3002</v>
          </cell>
          <cell r="L74">
            <v>19.650700000000001</v>
          </cell>
          <cell r="M74">
            <v>20.139299999999999</v>
          </cell>
          <cell r="N74">
            <v>22.0808</v>
          </cell>
          <cell r="O74">
            <v>18.565100000000001</v>
          </cell>
        </row>
        <row r="75">
          <cell r="B75" t="str">
            <v xml:space="preserve">    Also Spa </v>
          </cell>
          <cell r="C75">
            <v>5.1379000000000001</v>
          </cell>
          <cell r="D75">
            <v>4.7935999999999996</v>
          </cell>
          <cell r="E75">
            <v>6.6589999999999998</v>
          </cell>
          <cell r="F75">
            <v>4.4846000000000004</v>
          </cell>
          <cell r="G75">
            <v>3.8168000000000002</v>
          </cell>
          <cell r="H75">
            <v>3.1913999999999998</v>
          </cell>
          <cell r="I75">
            <v>4.0301999999999998</v>
          </cell>
          <cell r="J75">
            <v>3.9106000000000001</v>
          </cell>
          <cell r="K75">
            <v>4.5444000000000004</v>
          </cell>
          <cell r="L75">
            <v>4.0796000000000001</v>
          </cell>
          <cell r="M75">
            <v>4.1157000000000004</v>
          </cell>
          <cell r="N75">
            <v>4.0469999999999997</v>
          </cell>
          <cell r="O75">
            <v>3.9327999999999999</v>
          </cell>
        </row>
        <row r="76">
          <cell r="B76" t="str">
            <v xml:space="preserve">    Novartis </v>
          </cell>
          <cell r="C76">
            <v>3.2713999999999999</v>
          </cell>
          <cell r="D76">
            <v>3.2448000000000001</v>
          </cell>
          <cell r="E76">
            <v>3.1960999999999999</v>
          </cell>
          <cell r="F76">
            <v>2.6459000000000001</v>
          </cell>
          <cell r="G76">
            <v>2.2738999999999998</v>
          </cell>
          <cell r="H76">
            <v>2.6410999999999998</v>
          </cell>
          <cell r="I76">
            <v>2.5059</v>
          </cell>
          <cell r="J76">
            <v>2.6211000000000002</v>
          </cell>
          <cell r="K76">
            <v>2.6313</v>
          </cell>
          <cell r="L76">
            <v>2.7542</v>
          </cell>
          <cell r="M76">
            <v>2.7174</v>
          </cell>
          <cell r="N76">
            <v>2.5935000000000001</v>
          </cell>
          <cell r="O76">
            <v>2.2467999999999999</v>
          </cell>
        </row>
        <row r="77">
          <cell r="B77" t="str">
            <v xml:space="preserve">    Private Label </v>
          </cell>
          <cell r="C77">
            <v>0.61560000000000004</v>
          </cell>
          <cell r="D77">
            <v>0.95409999999999995</v>
          </cell>
          <cell r="E77">
            <v>0.99250000000000005</v>
          </cell>
          <cell r="F77">
            <v>2.3595999999999999</v>
          </cell>
          <cell r="G77">
            <v>1.9703999999999999</v>
          </cell>
          <cell r="H77">
            <v>2.2109000000000001</v>
          </cell>
          <cell r="I77">
            <v>1.6646000000000001</v>
          </cell>
          <cell r="J77">
            <v>1.3923000000000001</v>
          </cell>
          <cell r="K77">
            <v>1.3611</v>
          </cell>
          <cell r="L77">
            <v>1.2395</v>
          </cell>
          <cell r="M77">
            <v>1.4781</v>
          </cell>
          <cell r="N77">
            <v>1.3552999999999999</v>
          </cell>
          <cell r="O77">
            <v>1.3039000000000001</v>
          </cell>
        </row>
        <row r="78">
          <cell r="B78" t="str">
            <v xml:space="preserve">    All other salin list</v>
          </cell>
          <cell r="C78">
            <v>0.1459</v>
          </cell>
          <cell r="D78">
            <v>0.33250000000000002</v>
          </cell>
          <cell r="E78">
            <v>0.18579999999999999</v>
          </cell>
          <cell r="F78">
            <v>0.38469999999999999</v>
          </cell>
          <cell r="G78">
            <v>0.1605</v>
          </cell>
          <cell r="H78">
            <v>0.15029999999999999</v>
          </cell>
          <cell r="I78">
            <v>0.18840000000000001</v>
          </cell>
          <cell r="J78">
            <v>0.21029999999999999</v>
          </cell>
          <cell r="K78">
            <v>0.2424</v>
          </cell>
          <cell r="L78">
            <v>0.22</v>
          </cell>
          <cell r="M78">
            <v>0.22239999999999999</v>
          </cell>
          <cell r="N78">
            <v>0.4577</v>
          </cell>
          <cell r="O78">
            <v>0.30159999999999998</v>
          </cell>
        </row>
        <row r="79">
          <cell r="B79" t="str">
            <v xml:space="preserve">    Powder </v>
          </cell>
          <cell r="C79">
            <v>7.8285999999999998</v>
          </cell>
          <cell r="D79">
            <v>8.6301000000000005</v>
          </cell>
          <cell r="E79">
            <v>7.8308</v>
          </cell>
          <cell r="F79">
            <v>6.2873000000000001</v>
          </cell>
          <cell r="G79">
            <v>5.6189999999999998</v>
          </cell>
          <cell r="H79">
            <v>6.0895000000000001</v>
          </cell>
          <cell r="I79">
            <v>6.5446</v>
          </cell>
          <cell r="J79">
            <v>6.4550999999999998</v>
          </cell>
          <cell r="K79">
            <v>6.69</v>
          </cell>
          <cell r="L79">
            <v>6.4043999999999999</v>
          </cell>
          <cell r="M79">
            <v>6.9950999999999999</v>
          </cell>
          <cell r="N79">
            <v>7.2108999999999996</v>
          </cell>
          <cell r="O79">
            <v>7.5168999999999997</v>
          </cell>
        </row>
        <row r="82">
          <cell r="B82" t="str">
            <v xml:space="preserve">Coca-cola Italia Nestle </v>
          </cell>
        </row>
        <row r="83">
          <cell r="C83" t="str">
            <v xml:space="preserve"> 5 Wks Ending 01-Apr-01</v>
          </cell>
          <cell r="D83" t="str">
            <v xml:space="preserve"> 4 Wks Ending 29-Apr-01</v>
          </cell>
          <cell r="E83" t="str">
            <v xml:space="preserve"> 4 Wks Ending 27-May-01</v>
          </cell>
          <cell r="F83" t="str">
            <v xml:space="preserve"> 5 Wks Ending 01-Jul-01</v>
          </cell>
          <cell r="G83" t="str">
            <v xml:space="preserve"> 4 Wks Ending 29-Jul-01</v>
          </cell>
          <cell r="H83" t="str">
            <v xml:space="preserve"> 4 Wks Ending 26-Aug-01</v>
          </cell>
          <cell r="I83" t="str">
            <v xml:space="preserve"> 5 Wks Ending 30-Sep-01</v>
          </cell>
          <cell r="J83" t="str">
            <v xml:space="preserve"> 4 Wks Ending 28-Oct-01</v>
          </cell>
          <cell r="K83" t="str">
            <v xml:space="preserve"> 4 Wks Ending 25-Nov-01</v>
          </cell>
          <cell r="L83" t="str">
            <v xml:space="preserve"> 5 Wks Ending 30-Dec-01</v>
          </cell>
          <cell r="M83" t="str">
            <v xml:space="preserve"> 4 Wks Ending 27-Jan-02</v>
          </cell>
          <cell r="N83" t="str">
            <v xml:space="preserve"> 4 Wks Ending 24-Feb-02</v>
          </cell>
          <cell r="O83" t="str">
            <v xml:space="preserve"> 5 Wks Ending 31-Mar-02</v>
          </cell>
          <cell r="P83" t="str">
            <v xml:space="preserve"> 4 Wks Ending 28-Apr-02</v>
          </cell>
          <cell r="Q83" t="str">
            <v xml:space="preserve"> 4 Wks Ending 26-May-02</v>
          </cell>
          <cell r="R83" t="str">
            <v xml:space="preserve"> 5 Wks Ending 30-Jun-02</v>
          </cell>
          <cell r="S83" t="str">
            <v xml:space="preserve"> 4 Wks Ending 28-Jul-02</v>
          </cell>
          <cell r="T83" t="str">
            <v xml:space="preserve"> 4 Wks Ending 25-Aug-02</v>
          </cell>
          <cell r="U83" t="str">
            <v xml:space="preserve"> 5 Wks Ending 29-Sep-02</v>
          </cell>
          <cell r="V83" t="str">
            <v xml:space="preserve"> 4 Wks Ending 27-Oct-02</v>
          </cell>
          <cell r="W83" t="str">
            <v xml:space="preserve"> 4 Wks Ending 24-Nov-02</v>
          </cell>
          <cell r="X83" t="str">
            <v xml:space="preserve"> 5 Wks Ending 29-Dec-02</v>
          </cell>
          <cell r="Y83" t="str">
            <v xml:space="preserve"> 4 Wks Ending 26-Jan-03</v>
          </cell>
          <cell r="Z83" t="str">
            <v xml:space="preserve"> 4 Wks Ending 23-Feb-03</v>
          </cell>
          <cell r="AA83" t="str">
            <v xml:space="preserve"> 5 Wks Ending 30-Mar-03</v>
          </cell>
        </row>
        <row r="84">
          <cell r="B84" t="str">
            <v xml:space="preserve">Ccbi North-west </v>
          </cell>
        </row>
        <row r="85">
          <cell r="B85" t="str">
            <v xml:space="preserve">    Category Volume Share</v>
          </cell>
          <cell r="C85">
            <v>0.09</v>
          </cell>
          <cell r="D85">
            <v>0.1643</v>
          </cell>
          <cell r="E85">
            <v>0.19769999999999999</v>
          </cell>
          <cell r="F85">
            <v>1.1729000000000001</v>
          </cell>
          <cell r="G85">
            <v>1.7887</v>
          </cell>
          <cell r="H85">
            <v>1.8466</v>
          </cell>
          <cell r="I85">
            <v>2.3056000000000001</v>
          </cell>
          <cell r="J85">
            <v>1.2032</v>
          </cell>
          <cell r="K85">
            <v>2.4232</v>
          </cell>
          <cell r="L85">
            <v>0.98260000000000003</v>
          </cell>
          <cell r="M85">
            <v>1.105</v>
          </cell>
          <cell r="N85">
            <v>2.1920000000000002</v>
          </cell>
          <cell r="O85">
            <v>0.95050000000000001</v>
          </cell>
          <cell r="P85">
            <v>1.2968999999999999</v>
          </cell>
          <cell r="Q85">
            <v>1.1445000000000001</v>
          </cell>
          <cell r="R85">
            <v>3.6576</v>
          </cell>
          <cell r="S85">
            <v>4.3754999999999997</v>
          </cell>
          <cell r="T85">
            <v>7.0202</v>
          </cell>
          <cell r="U85">
            <v>3.0912999999999999</v>
          </cell>
          <cell r="V85">
            <v>2.3243999999999998</v>
          </cell>
          <cell r="W85">
            <v>3.6284999999999998</v>
          </cell>
          <cell r="X85">
            <v>2.0676000000000001</v>
          </cell>
          <cell r="Y85">
            <v>4.2355</v>
          </cell>
          <cell r="Z85">
            <v>1.7149000000000001</v>
          </cell>
          <cell r="AA85">
            <v>1.8653</v>
          </cell>
        </row>
        <row r="86">
          <cell r="B86" t="str">
            <v xml:space="preserve">    Category Value Share</v>
          </cell>
          <cell r="C86">
            <v>7.1300000000000002E-2</v>
          </cell>
          <cell r="D86">
            <v>0.15260000000000001</v>
          </cell>
          <cell r="E86">
            <v>0.2102</v>
          </cell>
          <cell r="F86">
            <v>0.92090000000000005</v>
          </cell>
          <cell r="G86">
            <v>1.5028999999999999</v>
          </cell>
          <cell r="H86">
            <v>1.5995999999999999</v>
          </cell>
          <cell r="I86">
            <v>1.7310000000000001</v>
          </cell>
          <cell r="J86">
            <v>1.0047999999999999</v>
          </cell>
          <cell r="K86">
            <v>1.6476</v>
          </cell>
          <cell r="L86">
            <v>0.83599999999999997</v>
          </cell>
          <cell r="M86">
            <v>0.87760000000000005</v>
          </cell>
          <cell r="N86">
            <v>1.3552999999999999</v>
          </cell>
          <cell r="O86">
            <v>0.81189999999999996</v>
          </cell>
          <cell r="P86">
            <v>0.97260000000000002</v>
          </cell>
          <cell r="Q86">
            <v>1.0228999999999999</v>
          </cell>
          <cell r="R86">
            <v>2.7256999999999998</v>
          </cell>
          <cell r="S86">
            <v>3.9611999999999998</v>
          </cell>
          <cell r="T86">
            <v>4.8685</v>
          </cell>
          <cell r="U86">
            <v>2.4510999999999998</v>
          </cell>
          <cell r="V86">
            <v>1.8279000000000001</v>
          </cell>
          <cell r="W86">
            <v>2.2894999999999999</v>
          </cell>
          <cell r="X86">
            <v>1.6444000000000001</v>
          </cell>
          <cell r="Y86">
            <v>2.6930999999999998</v>
          </cell>
          <cell r="Z86">
            <v>1.4075</v>
          </cell>
          <cell r="AA86">
            <v>1.5299</v>
          </cell>
        </row>
        <row r="88">
          <cell r="B88" t="str">
            <v xml:space="preserve">Ccbi North-east </v>
          </cell>
        </row>
        <row r="89">
          <cell r="B89" t="str">
            <v xml:space="preserve">    Category Volume Share</v>
          </cell>
          <cell r="C89">
            <v>2.18E-2</v>
          </cell>
          <cell r="D89">
            <v>2.3E-2</v>
          </cell>
          <cell r="E89">
            <v>0.19819999999999999</v>
          </cell>
          <cell r="F89">
            <v>0.31440000000000001</v>
          </cell>
          <cell r="G89">
            <v>0.75060000000000004</v>
          </cell>
          <cell r="H89">
            <v>1.1397999999999999</v>
          </cell>
          <cell r="I89">
            <v>1.1032</v>
          </cell>
          <cell r="J89">
            <v>1.2473000000000001</v>
          </cell>
          <cell r="K89">
            <v>2.9218999999999999</v>
          </cell>
          <cell r="L89">
            <v>1.5538000000000001</v>
          </cell>
          <cell r="M89">
            <v>1.2892999999999999</v>
          </cell>
          <cell r="N89">
            <v>1.2828999999999999</v>
          </cell>
          <cell r="O89">
            <v>1.665</v>
          </cell>
          <cell r="P89">
            <v>1.9736</v>
          </cell>
          <cell r="Q89">
            <v>1.7558</v>
          </cell>
          <cell r="R89">
            <v>2.2595999999999998</v>
          </cell>
          <cell r="S89">
            <v>3.1920000000000002</v>
          </cell>
          <cell r="T89">
            <v>3.5859000000000001</v>
          </cell>
          <cell r="U89">
            <v>2.6082999999999998</v>
          </cell>
          <cell r="V89">
            <v>2.2768000000000002</v>
          </cell>
          <cell r="W89">
            <v>2.6362999999999999</v>
          </cell>
          <cell r="X89">
            <v>2.3563999999999998</v>
          </cell>
          <cell r="Y89">
            <v>2.8868</v>
          </cell>
          <cell r="Z89">
            <v>2.2299000000000002</v>
          </cell>
          <cell r="AA89">
            <v>2.3586</v>
          </cell>
        </row>
        <row r="90">
          <cell r="B90" t="str">
            <v xml:space="preserve">    Category Value Share</v>
          </cell>
          <cell r="C90">
            <v>1.89E-2</v>
          </cell>
          <cell r="D90">
            <v>2.06E-2</v>
          </cell>
          <cell r="E90">
            <v>0.1938</v>
          </cell>
          <cell r="F90">
            <v>0.30320000000000003</v>
          </cell>
          <cell r="G90">
            <v>0.67390000000000005</v>
          </cell>
          <cell r="H90">
            <v>1.0167999999999999</v>
          </cell>
          <cell r="I90">
            <v>0.97430000000000005</v>
          </cell>
          <cell r="J90">
            <v>1.0792999999999999</v>
          </cell>
          <cell r="K90">
            <v>1.8536999999999999</v>
          </cell>
          <cell r="L90">
            <v>1.2919</v>
          </cell>
          <cell r="M90">
            <v>1.0833999999999999</v>
          </cell>
          <cell r="N90">
            <v>1.0589999999999999</v>
          </cell>
          <cell r="O90">
            <v>1.3452</v>
          </cell>
          <cell r="P90">
            <v>1.3971</v>
          </cell>
          <cell r="Q90">
            <v>1.4658</v>
          </cell>
          <cell r="R90">
            <v>2.1755</v>
          </cell>
          <cell r="S90">
            <v>2.7713999999999999</v>
          </cell>
          <cell r="T90">
            <v>2.9860000000000002</v>
          </cell>
          <cell r="U90">
            <v>2.2507999999999999</v>
          </cell>
          <cell r="V90">
            <v>1.8569</v>
          </cell>
          <cell r="W90">
            <v>2.0331000000000001</v>
          </cell>
          <cell r="X90">
            <v>1.9352</v>
          </cell>
          <cell r="Y90">
            <v>2.1377000000000002</v>
          </cell>
          <cell r="Z90">
            <v>1.6854</v>
          </cell>
          <cell r="AA90">
            <v>1.8284</v>
          </cell>
        </row>
        <row r="92">
          <cell r="B92" t="str">
            <v xml:space="preserve">Ccbi Center </v>
          </cell>
        </row>
        <row r="93">
          <cell r="B93" t="str">
            <v xml:space="preserve">    Category Volume Share</v>
          </cell>
          <cell r="C93">
            <v>0.03</v>
          </cell>
          <cell r="D93">
            <v>2.6100000000000002E-2</v>
          </cell>
          <cell r="E93">
            <v>3.4000000000000002E-2</v>
          </cell>
          <cell r="F93">
            <v>0.22770000000000001</v>
          </cell>
          <cell r="G93">
            <v>1.5135000000000001</v>
          </cell>
          <cell r="H93">
            <v>0.629</v>
          </cell>
          <cell r="I93">
            <v>0.6976</v>
          </cell>
          <cell r="J93">
            <v>0.79210000000000003</v>
          </cell>
          <cell r="K93">
            <v>0.77729999999999999</v>
          </cell>
          <cell r="L93">
            <v>1.0759000000000001</v>
          </cell>
          <cell r="M93">
            <v>0.99590000000000001</v>
          </cell>
          <cell r="N93">
            <v>0.56059999999999999</v>
          </cell>
          <cell r="O93">
            <v>0.75119999999999998</v>
          </cell>
          <cell r="P93">
            <v>0.73699999999999999</v>
          </cell>
          <cell r="Q93">
            <v>0.8196</v>
          </cell>
          <cell r="R93">
            <v>1.6760999999999999</v>
          </cell>
          <cell r="S93">
            <v>4.6952999999999996</v>
          </cell>
          <cell r="T93">
            <v>6.2793999999999999</v>
          </cell>
          <cell r="U93">
            <v>4.3238000000000003</v>
          </cell>
          <cell r="V93">
            <v>3.4136000000000002</v>
          </cell>
          <cell r="W93">
            <v>3.2559</v>
          </cell>
          <cell r="X93">
            <v>3.3386</v>
          </cell>
          <cell r="Y93">
            <v>2.6492</v>
          </cell>
          <cell r="Z93">
            <v>1.6096999999999999</v>
          </cell>
          <cell r="AA93">
            <v>2.8389000000000002</v>
          </cell>
        </row>
        <row r="94">
          <cell r="B94" t="str">
            <v xml:space="preserve">    Category Value Share</v>
          </cell>
          <cell r="C94">
            <v>2.2800000000000001E-2</v>
          </cell>
          <cell r="D94">
            <v>2.24E-2</v>
          </cell>
          <cell r="E94">
            <v>3.1300000000000001E-2</v>
          </cell>
          <cell r="F94">
            <v>0.2233</v>
          </cell>
          <cell r="G94">
            <v>1.4615</v>
          </cell>
          <cell r="H94">
            <v>0.70760000000000001</v>
          </cell>
          <cell r="I94">
            <v>0.71289999999999998</v>
          </cell>
          <cell r="J94">
            <v>0.74919999999999998</v>
          </cell>
          <cell r="K94">
            <v>0.75700000000000001</v>
          </cell>
          <cell r="L94">
            <v>0.85840000000000005</v>
          </cell>
          <cell r="M94">
            <v>0.75629999999999997</v>
          </cell>
          <cell r="N94">
            <v>0.45379999999999998</v>
          </cell>
          <cell r="O94">
            <v>0.57379999999999998</v>
          </cell>
          <cell r="P94">
            <v>0.64929999999999999</v>
          </cell>
          <cell r="Q94">
            <v>0.6381</v>
          </cell>
          <cell r="R94">
            <v>1.4834000000000001</v>
          </cell>
          <cell r="S94">
            <v>4.1741000000000001</v>
          </cell>
          <cell r="T94">
            <v>4.6661000000000001</v>
          </cell>
          <cell r="U94">
            <v>2.9182999999999999</v>
          </cell>
          <cell r="V94">
            <v>2.2751000000000001</v>
          </cell>
          <cell r="W94">
            <v>2.1095999999999999</v>
          </cell>
          <cell r="X94">
            <v>2.0886999999999998</v>
          </cell>
          <cell r="Y94">
            <v>1.7318</v>
          </cell>
          <cell r="Z94">
            <v>1.1685000000000001</v>
          </cell>
          <cell r="AA94">
            <v>1.8469</v>
          </cell>
        </row>
        <row r="96">
          <cell r="B96" t="str">
            <v xml:space="preserve">Total South + Sicily </v>
          </cell>
        </row>
        <row r="97">
          <cell r="B97" t="str">
            <v xml:space="preserve">    Category Volume Share</v>
          </cell>
          <cell r="C97">
            <v>0.28370000000000001</v>
          </cell>
          <cell r="D97">
            <v>0.1096</v>
          </cell>
          <cell r="E97">
            <v>0.187</v>
          </cell>
          <cell r="F97">
            <v>0.39560000000000001</v>
          </cell>
          <cell r="G97">
            <v>1.4762999999999999</v>
          </cell>
          <cell r="H97">
            <v>0.8236</v>
          </cell>
          <cell r="I97">
            <v>1.3819999999999999</v>
          </cell>
          <cell r="J97">
            <v>1.0329999999999999</v>
          </cell>
          <cell r="K97">
            <v>0.97250000000000003</v>
          </cell>
          <cell r="L97">
            <v>1.0591999999999999</v>
          </cell>
          <cell r="M97">
            <v>0.98740000000000006</v>
          </cell>
          <cell r="N97">
            <v>0.67930000000000001</v>
          </cell>
          <cell r="O97">
            <v>0.8236</v>
          </cell>
          <cell r="P97">
            <v>0.64180000000000004</v>
          </cell>
          <cell r="Q97">
            <v>1.2403999999999999</v>
          </cell>
          <cell r="R97">
            <v>2.4344000000000001</v>
          </cell>
          <cell r="S97">
            <v>4.9058999999999999</v>
          </cell>
          <cell r="T97">
            <v>4.4481999999999999</v>
          </cell>
          <cell r="U97">
            <v>3.3357999999999999</v>
          </cell>
          <cell r="V97">
            <v>2.4641999999999999</v>
          </cell>
          <cell r="W97">
            <v>3.2465999999999999</v>
          </cell>
          <cell r="X97">
            <v>2.3730000000000002</v>
          </cell>
          <cell r="Y97">
            <v>2.7517</v>
          </cell>
          <cell r="Z97">
            <v>3.4424000000000001</v>
          </cell>
          <cell r="AA97">
            <v>2.4348000000000001</v>
          </cell>
        </row>
        <row r="98">
          <cell r="B98" t="str">
            <v xml:space="preserve">    Category Value Share</v>
          </cell>
          <cell r="C98">
            <v>0.3392</v>
          </cell>
          <cell r="D98">
            <v>0.13919999999999999</v>
          </cell>
          <cell r="E98">
            <v>0.22270000000000001</v>
          </cell>
          <cell r="F98">
            <v>0.39050000000000001</v>
          </cell>
          <cell r="G98">
            <v>1.3383</v>
          </cell>
          <cell r="H98">
            <v>0.79479999999999995</v>
          </cell>
          <cell r="I98">
            <v>1.2313000000000001</v>
          </cell>
          <cell r="J98">
            <v>0.91590000000000005</v>
          </cell>
          <cell r="K98">
            <v>0.9083</v>
          </cell>
          <cell r="L98">
            <v>0.88449999999999995</v>
          </cell>
          <cell r="M98">
            <v>0.88</v>
          </cell>
          <cell r="N98">
            <v>0.57509999999999994</v>
          </cell>
          <cell r="O98">
            <v>0.71379999999999999</v>
          </cell>
          <cell r="P98">
            <v>0.59809999999999997</v>
          </cell>
          <cell r="Q98">
            <v>1.1126</v>
          </cell>
          <cell r="R98">
            <v>2.0581999999999998</v>
          </cell>
          <cell r="S98">
            <v>4.0217999999999998</v>
          </cell>
          <cell r="T98">
            <v>3.5289999999999999</v>
          </cell>
          <cell r="U98">
            <v>2.7574000000000001</v>
          </cell>
          <cell r="V98">
            <v>1.9181999999999999</v>
          </cell>
          <cell r="W98">
            <v>2.3370000000000002</v>
          </cell>
          <cell r="X98">
            <v>1.9060999999999999</v>
          </cell>
          <cell r="Y98">
            <v>2.5026000000000002</v>
          </cell>
          <cell r="Z98">
            <v>3.1052</v>
          </cell>
          <cell r="AA98">
            <v>1.7676000000000001</v>
          </cell>
        </row>
        <row r="101">
          <cell r="B101" t="str">
            <v xml:space="preserve">Total Ccbi </v>
          </cell>
        </row>
        <row r="102">
          <cell r="C102" t="str">
            <v xml:space="preserve"> 5 Wks Ending 31-Mar-02</v>
          </cell>
          <cell r="D102" t="str">
            <v xml:space="preserve"> 4 Wks Ending 28-Apr-02</v>
          </cell>
          <cell r="E102" t="str">
            <v xml:space="preserve"> 4 Wks Ending 26-May-02</v>
          </cell>
          <cell r="F102" t="str">
            <v xml:space="preserve"> 5 Wks Ending 30-Jun-02</v>
          </cell>
          <cell r="G102" t="str">
            <v xml:space="preserve"> 4 Wks Ending 28-Jul-02</v>
          </cell>
          <cell r="H102" t="str">
            <v xml:space="preserve"> 4 Wks Ending 25-Aug-02</v>
          </cell>
          <cell r="I102" t="str">
            <v xml:space="preserve"> 5 Wks Ending 29-Sep-02</v>
          </cell>
          <cell r="J102" t="str">
            <v xml:space="preserve"> 4 Wks Ending 27-Oct-02</v>
          </cell>
          <cell r="K102" t="str">
            <v xml:space="preserve"> 4 Wks Ending 24-Nov-02</v>
          </cell>
          <cell r="L102" t="str">
            <v xml:space="preserve"> 5 Wks Ending 29-Dec-02</v>
          </cell>
          <cell r="M102" t="str">
            <v xml:space="preserve"> 4 Wks Ending 26-Jan-03</v>
          </cell>
          <cell r="N102" t="str">
            <v xml:space="preserve"> 4 Wks Ending 23-Feb-03</v>
          </cell>
          <cell r="O102" t="str">
            <v xml:space="preserve"> 5 Wks Ending 30-Mar-03</v>
          </cell>
        </row>
        <row r="103">
          <cell r="B103" t="str">
            <v>Category Volume Share</v>
          </cell>
        </row>
        <row r="104">
          <cell r="B104" t="str">
            <v xml:space="preserve">    Coca-cola Italia Nestle </v>
          </cell>
          <cell r="C104">
            <v>1.1395</v>
          </cell>
          <cell r="D104">
            <v>1.3593999999999999</v>
          </cell>
          <cell r="E104">
            <v>1.2466999999999999</v>
          </cell>
          <cell r="F104">
            <v>2.6619000000000002</v>
          </cell>
          <cell r="G104">
            <v>4.1212</v>
          </cell>
          <cell r="H104">
            <v>5.6890000000000001</v>
          </cell>
          <cell r="I104">
            <v>3.2618</v>
          </cell>
          <cell r="J104">
            <v>2.5771000000000002</v>
          </cell>
          <cell r="K104">
            <v>3.2082999999999999</v>
          </cell>
          <cell r="L104">
            <v>2.4672000000000001</v>
          </cell>
          <cell r="M104">
            <v>3.4180999999999999</v>
          </cell>
          <cell r="N104">
            <v>1.8605</v>
          </cell>
          <cell r="O104">
            <v>2.2448999999999999</v>
          </cell>
        </row>
        <row r="105">
          <cell r="B105" t="str">
            <v xml:space="preserve">    San Benedetto </v>
          </cell>
          <cell r="C105">
            <v>24.9876</v>
          </cell>
          <cell r="D105">
            <v>26.465800000000002</v>
          </cell>
          <cell r="E105">
            <v>22.061499999999999</v>
          </cell>
          <cell r="F105">
            <v>27.697900000000001</v>
          </cell>
          <cell r="G105">
            <v>23.033799999999999</v>
          </cell>
          <cell r="H105">
            <v>20.656700000000001</v>
          </cell>
          <cell r="I105">
            <v>26.0093</v>
          </cell>
          <cell r="J105">
            <v>23.769100000000002</v>
          </cell>
          <cell r="K105">
            <v>21.136099999999999</v>
          </cell>
          <cell r="L105">
            <v>21.408799999999999</v>
          </cell>
          <cell r="M105">
            <v>20.6767</v>
          </cell>
          <cell r="N105">
            <v>23.226099999999999</v>
          </cell>
          <cell r="O105">
            <v>24.970500000000001</v>
          </cell>
        </row>
        <row r="106">
          <cell r="B106" t="str">
            <v xml:space="preserve">    San Pellegrino </v>
          </cell>
          <cell r="C106">
            <v>16.089099999999998</v>
          </cell>
          <cell r="D106">
            <v>19.4786</v>
          </cell>
          <cell r="E106">
            <v>22.805900000000001</v>
          </cell>
          <cell r="F106">
            <v>23.0623</v>
          </cell>
          <cell r="G106">
            <v>24.471</v>
          </cell>
          <cell r="H106">
            <v>21.828399999999998</v>
          </cell>
          <cell r="I106">
            <v>17.607900000000001</v>
          </cell>
          <cell r="J106">
            <v>15.7835</v>
          </cell>
          <cell r="K106">
            <v>15.837999999999999</v>
          </cell>
          <cell r="L106">
            <v>17.779399999999999</v>
          </cell>
          <cell r="M106">
            <v>15.996</v>
          </cell>
          <cell r="N106">
            <v>14.9838</v>
          </cell>
          <cell r="O106">
            <v>17.765999999999998</v>
          </cell>
        </row>
        <row r="107">
          <cell r="B107" t="str">
            <v xml:space="preserve">    Ferrero </v>
          </cell>
          <cell r="C107">
            <v>21.852599999999999</v>
          </cell>
          <cell r="D107">
            <v>18.175000000000001</v>
          </cell>
          <cell r="E107">
            <v>18.0594</v>
          </cell>
          <cell r="F107">
            <v>15.819699999999999</v>
          </cell>
          <cell r="G107">
            <v>17.784500000000001</v>
          </cell>
          <cell r="H107">
            <v>18.870999999999999</v>
          </cell>
          <cell r="I107">
            <v>19.1282</v>
          </cell>
          <cell r="J107">
            <v>21.045000000000002</v>
          </cell>
          <cell r="K107">
            <v>22.408999999999999</v>
          </cell>
          <cell r="L107">
            <v>23.417300000000001</v>
          </cell>
          <cell r="M107">
            <v>23.053899999999999</v>
          </cell>
          <cell r="N107">
            <v>23.406600000000001</v>
          </cell>
          <cell r="O107">
            <v>21.809799999999999</v>
          </cell>
        </row>
        <row r="108">
          <cell r="B108" t="str">
            <v xml:space="preserve">    Van Den Bergh </v>
          </cell>
          <cell r="C108">
            <v>9.2062000000000008</v>
          </cell>
          <cell r="D108">
            <v>9.4094999999999995</v>
          </cell>
          <cell r="E108">
            <v>11.4053</v>
          </cell>
          <cell r="F108">
            <v>9.6837</v>
          </cell>
          <cell r="G108">
            <v>8.0809999999999995</v>
          </cell>
          <cell r="H108">
            <v>9.2652000000000001</v>
          </cell>
          <cell r="I108">
            <v>9.9885999999999999</v>
          </cell>
          <cell r="J108">
            <v>9.7041000000000004</v>
          </cell>
          <cell r="K108">
            <v>8.7980999999999998</v>
          </cell>
          <cell r="L108">
            <v>8.2916000000000007</v>
          </cell>
          <cell r="M108">
            <v>8.4021000000000008</v>
          </cell>
          <cell r="N108">
            <v>8.4614999999999991</v>
          </cell>
          <cell r="O108">
            <v>8.5305999999999997</v>
          </cell>
        </row>
        <row r="109">
          <cell r="B109" t="str">
            <v xml:space="preserve">    Parmalat </v>
          </cell>
          <cell r="C109">
            <v>0.9506</v>
          </cell>
          <cell r="D109">
            <v>1.4335</v>
          </cell>
          <cell r="E109">
            <v>1.1514</v>
          </cell>
          <cell r="F109">
            <v>0.99180000000000001</v>
          </cell>
          <cell r="G109">
            <v>1.4815</v>
          </cell>
          <cell r="H109">
            <v>1.4836</v>
          </cell>
          <cell r="I109">
            <v>0.99890000000000001</v>
          </cell>
          <cell r="J109">
            <v>0.82889999999999997</v>
          </cell>
          <cell r="K109">
            <v>0.77490000000000003</v>
          </cell>
          <cell r="L109">
            <v>0.78959999999999997</v>
          </cell>
          <cell r="M109">
            <v>0.70550000000000002</v>
          </cell>
          <cell r="N109">
            <v>0.71279999999999999</v>
          </cell>
          <cell r="O109">
            <v>0.69330000000000003</v>
          </cell>
        </row>
        <row r="110">
          <cell r="B110" t="str">
            <v xml:space="preserve">    Cogedi </v>
          </cell>
          <cell r="C110">
            <v>1.3982000000000001</v>
          </cell>
          <cell r="D110">
            <v>1.3839999999999999</v>
          </cell>
          <cell r="E110">
            <v>1.3616999999999999</v>
          </cell>
          <cell r="F110">
            <v>1.4338</v>
          </cell>
          <cell r="G110">
            <v>1.6351</v>
          </cell>
          <cell r="H110">
            <v>1.6184000000000001</v>
          </cell>
          <cell r="I110">
            <v>1.3169</v>
          </cell>
          <cell r="J110">
            <v>1.2935000000000001</v>
          </cell>
          <cell r="K110">
            <v>1.2490000000000001</v>
          </cell>
          <cell r="L110">
            <v>1.2756000000000001</v>
          </cell>
          <cell r="M110">
            <v>1.2677</v>
          </cell>
          <cell r="N110">
            <v>1.1989000000000001</v>
          </cell>
          <cell r="O110">
            <v>1.1516</v>
          </cell>
        </row>
        <row r="111">
          <cell r="B111" t="str">
            <v xml:space="preserve">    Del Monte </v>
          </cell>
          <cell r="C111">
            <v>0.91100000000000003</v>
          </cell>
          <cell r="D111">
            <v>1.0310999999999999</v>
          </cell>
          <cell r="E111">
            <v>0.70109999999999995</v>
          </cell>
          <cell r="F111">
            <v>0.41339999999999999</v>
          </cell>
          <cell r="G111">
            <v>0.33960000000000001</v>
          </cell>
          <cell r="H111">
            <v>0.53359999999999996</v>
          </cell>
          <cell r="I111">
            <v>0.60240000000000005</v>
          </cell>
          <cell r="J111">
            <v>0.83489999999999998</v>
          </cell>
          <cell r="K111">
            <v>0.80110000000000003</v>
          </cell>
          <cell r="L111">
            <v>0.65190000000000003</v>
          </cell>
          <cell r="M111">
            <v>0.71840000000000004</v>
          </cell>
          <cell r="N111">
            <v>0.86419999999999997</v>
          </cell>
          <cell r="O111">
            <v>0.54169999999999996</v>
          </cell>
        </row>
        <row r="112">
          <cell r="B112" t="str">
            <v xml:space="preserve">    Virgin The </v>
          </cell>
          <cell r="C112">
            <v>0.23</v>
          </cell>
          <cell r="D112">
            <v>0.17949999999999999</v>
          </cell>
          <cell r="E112">
            <v>0.21829999999999999</v>
          </cell>
          <cell r="F112">
            <v>0.1522</v>
          </cell>
          <cell r="G112">
            <v>7.9100000000000004E-2</v>
          </cell>
          <cell r="H112">
            <v>7.5899999999999995E-2</v>
          </cell>
          <cell r="I112">
            <v>7.7100000000000002E-2</v>
          </cell>
          <cell r="J112">
            <v>9.2200000000000004E-2</v>
          </cell>
          <cell r="K112">
            <v>0.17119999999999999</v>
          </cell>
          <cell r="L112">
            <v>9.7699999999999995E-2</v>
          </cell>
          <cell r="M112">
            <v>7.0099999999999996E-2</v>
          </cell>
          <cell r="N112">
            <v>4.65E-2</v>
          </cell>
          <cell r="O112">
            <v>3.6999999999999998E-2</v>
          </cell>
        </row>
        <row r="113">
          <cell r="B113" t="str">
            <v xml:space="preserve">    Conserve Italia </v>
          </cell>
          <cell r="C113">
            <v>1.5367</v>
          </cell>
          <cell r="D113">
            <v>1.554</v>
          </cell>
          <cell r="E113">
            <v>1.3448</v>
          </cell>
          <cell r="F113">
            <v>0.7399</v>
          </cell>
          <cell r="G113">
            <v>0.79959999999999998</v>
          </cell>
          <cell r="H113">
            <v>0.65129999999999999</v>
          </cell>
          <cell r="I113">
            <v>1.2485999999999999</v>
          </cell>
          <cell r="J113">
            <v>1.9187000000000001</v>
          </cell>
          <cell r="K113">
            <v>1.7684</v>
          </cell>
          <cell r="L113">
            <v>1.135</v>
          </cell>
          <cell r="M113">
            <v>1.5047999999999999</v>
          </cell>
          <cell r="N113">
            <v>2.0106000000000002</v>
          </cell>
          <cell r="O113">
            <v>0.96719999999999995</v>
          </cell>
        </row>
        <row r="114">
          <cell r="B114" t="str">
            <v xml:space="preserve">    Private Label </v>
          </cell>
          <cell r="C114">
            <v>18.667899999999999</v>
          </cell>
          <cell r="D114">
            <v>16.467700000000001</v>
          </cell>
          <cell r="E114">
            <v>16.429500000000001</v>
          </cell>
          <cell r="F114">
            <v>15.2415</v>
          </cell>
          <cell r="G114">
            <v>16.103300000000001</v>
          </cell>
          <cell r="H114">
            <v>16.5824</v>
          </cell>
          <cell r="I114">
            <v>17.1492</v>
          </cell>
          <cell r="J114">
            <v>19.026900000000001</v>
          </cell>
          <cell r="K114">
            <v>20.7194</v>
          </cell>
          <cell r="L114">
            <v>19.907499999999999</v>
          </cell>
          <cell r="M114">
            <v>20.956199999999999</v>
          </cell>
          <cell r="N114">
            <v>20.4741</v>
          </cell>
          <cell r="O114">
            <v>18.797999999999998</v>
          </cell>
        </row>
        <row r="115">
          <cell r="B115" t="str">
            <v xml:space="preserve">    All Others Commercial Report</v>
          </cell>
          <cell r="C115">
            <v>3.0306000000000002</v>
          </cell>
          <cell r="D115">
            <v>3.0617999999999999</v>
          </cell>
          <cell r="E115">
            <v>3.2143999999999999</v>
          </cell>
          <cell r="F115">
            <v>2.1019000000000001</v>
          </cell>
          <cell r="G115">
            <v>2.0701999999999998</v>
          </cell>
          <cell r="H115">
            <v>2.7446000000000002</v>
          </cell>
          <cell r="I115">
            <v>2.6111</v>
          </cell>
          <cell r="J115">
            <v>3.1261000000000001</v>
          </cell>
          <cell r="K115">
            <v>3.1265000000000001</v>
          </cell>
          <cell r="L115">
            <v>2.7784</v>
          </cell>
          <cell r="M115">
            <v>3.2303999999999999</v>
          </cell>
          <cell r="N115">
            <v>2.7544</v>
          </cell>
          <cell r="O115">
            <v>2.4893999999999998</v>
          </cell>
        </row>
        <row r="117">
          <cell r="B117" t="str">
            <v>Category Value Share</v>
          </cell>
        </row>
        <row r="118">
          <cell r="B118" t="str">
            <v xml:space="preserve">    Coca-cola Italia Nestle </v>
          </cell>
          <cell r="C118">
            <v>0.91869999999999996</v>
          </cell>
          <cell r="D118">
            <v>1.0142</v>
          </cell>
          <cell r="E118">
            <v>1.0509999999999999</v>
          </cell>
          <cell r="F118">
            <v>2.2021999999999999</v>
          </cell>
          <cell r="G118">
            <v>3.6787999999999998</v>
          </cell>
          <cell r="H118">
            <v>4.226</v>
          </cell>
          <cell r="I118">
            <v>2.5158999999999998</v>
          </cell>
          <cell r="J118">
            <v>1.952</v>
          </cell>
          <cell r="K118">
            <v>2.1625000000000001</v>
          </cell>
          <cell r="L118">
            <v>1.8496999999999999</v>
          </cell>
          <cell r="M118">
            <v>2.2774000000000001</v>
          </cell>
          <cell r="N118">
            <v>1.4377</v>
          </cell>
          <cell r="O118">
            <v>1.6993</v>
          </cell>
        </row>
        <row r="119">
          <cell r="B119" t="str">
            <v xml:space="preserve">    San Benedetto </v>
          </cell>
          <cell r="C119">
            <v>17.661300000000001</v>
          </cell>
          <cell r="D119">
            <v>19.966000000000001</v>
          </cell>
          <cell r="E119">
            <v>17.6873</v>
          </cell>
          <cell r="F119">
            <v>21.6387</v>
          </cell>
          <cell r="G119">
            <v>19.1083</v>
          </cell>
          <cell r="H119">
            <v>18.3431</v>
          </cell>
          <cell r="I119">
            <v>19.987500000000001</v>
          </cell>
          <cell r="J119">
            <v>18.485199999999999</v>
          </cell>
          <cell r="K119">
            <v>16.837499999999999</v>
          </cell>
          <cell r="L119">
            <v>17.073399999999999</v>
          </cell>
          <cell r="M119">
            <v>16.740200000000002</v>
          </cell>
          <cell r="N119">
            <v>17.482700000000001</v>
          </cell>
          <cell r="O119">
            <v>19.5322</v>
          </cell>
        </row>
        <row r="120">
          <cell r="B120" t="str">
            <v xml:space="preserve">    San Pellegrino </v>
          </cell>
          <cell r="C120">
            <v>12.162599999999999</v>
          </cell>
          <cell r="D120">
            <v>14.445</v>
          </cell>
          <cell r="E120">
            <v>16.598600000000001</v>
          </cell>
          <cell r="F120">
            <v>18.580500000000001</v>
          </cell>
          <cell r="G120">
            <v>19.144500000000001</v>
          </cell>
          <cell r="H120">
            <v>17.463899999999999</v>
          </cell>
          <cell r="I120">
            <v>13.903700000000001</v>
          </cell>
          <cell r="J120">
            <v>11.9754</v>
          </cell>
          <cell r="K120">
            <v>11.663500000000001</v>
          </cell>
          <cell r="L120">
            <v>12.621</v>
          </cell>
          <cell r="M120">
            <v>11.6699</v>
          </cell>
          <cell r="N120">
            <v>10.8812</v>
          </cell>
          <cell r="O120">
            <v>12.3224</v>
          </cell>
        </row>
        <row r="121">
          <cell r="B121" t="str">
            <v xml:space="preserve">    Ferrero </v>
          </cell>
          <cell r="C121">
            <v>31.5854</v>
          </cell>
          <cell r="D121">
            <v>27.7502</v>
          </cell>
          <cell r="E121">
            <v>27.858000000000001</v>
          </cell>
          <cell r="F121">
            <v>26.259599999999999</v>
          </cell>
          <cell r="G121">
            <v>28.0974</v>
          </cell>
          <cell r="H121">
            <v>28.8078</v>
          </cell>
          <cell r="I121">
            <v>29.114599999999999</v>
          </cell>
          <cell r="J121">
            <v>29.8215</v>
          </cell>
          <cell r="K121">
            <v>31.121300000000002</v>
          </cell>
          <cell r="L121">
            <v>32.129600000000003</v>
          </cell>
          <cell r="M121">
            <v>31.5518</v>
          </cell>
          <cell r="N121">
            <v>32.161099999999998</v>
          </cell>
          <cell r="O121">
            <v>31.082799999999999</v>
          </cell>
        </row>
        <row r="122">
          <cell r="B122" t="str">
            <v xml:space="preserve">    Van Den Bergh </v>
          </cell>
          <cell r="C122">
            <v>10.9756</v>
          </cell>
          <cell r="D122">
            <v>11.297599999999999</v>
          </cell>
          <cell r="E122">
            <v>11.916399999999999</v>
          </cell>
          <cell r="F122">
            <v>10.7906</v>
          </cell>
          <cell r="G122">
            <v>9.4328000000000003</v>
          </cell>
          <cell r="H122">
            <v>9.9237000000000002</v>
          </cell>
          <cell r="I122">
            <v>10.9048</v>
          </cell>
          <cell r="J122">
            <v>11.162599999999999</v>
          </cell>
          <cell r="K122">
            <v>10.591799999999999</v>
          </cell>
          <cell r="L122">
            <v>10.014099999999999</v>
          </cell>
          <cell r="M122">
            <v>10.2532</v>
          </cell>
          <cell r="N122">
            <v>10.4161</v>
          </cell>
          <cell r="O122">
            <v>10.2408</v>
          </cell>
        </row>
        <row r="123">
          <cell r="B123" t="str">
            <v xml:space="preserve">    Parmalat </v>
          </cell>
          <cell r="C123">
            <v>0.69479999999999997</v>
          </cell>
          <cell r="D123">
            <v>0.91859999999999997</v>
          </cell>
          <cell r="E123">
            <v>0.81289999999999996</v>
          </cell>
          <cell r="F123">
            <v>0.89249999999999996</v>
          </cell>
          <cell r="G123">
            <v>1.2325999999999999</v>
          </cell>
          <cell r="H123">
            <v>1.2455000000000001</v>
          </cell>
          <cell r="I123">
            <v>0.86109999999999998</v>
          </cell>
          <cell r="J123">
            <v>0.68669999999999998</v>
          </cell>
          <cell r="K123">
            <v>0.63639999999999997</v>
          </cell>
          <cell r="L123">
            <v>0.62960000000000005</v>
          </cell>
          <cell r="M123">
            <v>0.59950000000000003</v>
          </cell>
          <cell r="N123">
            <v>0.56430000000000002</v>
          </cell>
          <cell r="O123">
            <v>0.5766</v>
          </cell>
        </row>
        <row r="124">
          <cell r="B124" t="str">
            <v xml:space="preserve">    Cogedi </v>
          </cell>
          <cell r="C124">
            <v>1.4763999999999999</v>
          </cell>
          <cell r="D124">
            <v>1.5075000000000001</v>
          </cell>
          <cell r="E124">
            <v>1.5722</v>
          </cell>
          <cell r="F124">
            <v>1.8813</v>
          </cell>
          <cell r="G124">
            <v>2.1006</v>
          </cell>
          <cell r="H124">
            <v>2.0796000000000001</v>
          </cell>
          <cell r="I124">
            <v>1.6208</v>
          </cell>
          <cell r="J124">
            <v>1.4307000000000001</v>
          </cell>
          <cell r="K124">
            <v>1.3688</v>
          </cell>
          <cell r="L124">
            <v>1.4176</v>
          </cell>
          <cell r="M124">
            <v>1.3564000000000001</v>
          </cell>
          <cell r="N124">
            <v>1.2842</v>
          </cell>
          <cell r="O124">
            <v>1.3016000000000001</v>
          </cell>
        </row>
        <row r="125">
          <cell r="B125" t="str">
            <v xml:space="preserve">    Del Monte </v>
          </cell>
          <cell r="C125">
            <v>1.4621</v>
          </cell>
          <cell r="D125">
            <v>1.5740000000000001</v>
          </cell>
          <cell r="E125">
            <v>1.2289000000000001</v>
          </cell>
          <cell r="F125">
            <v>0.7319</v>
          </cell>
          <cell r="G125">
            <v>0.60429999999999995</v>
          </cell>
          <cell r="H125">
            <v>0.76500000000000001</v>
          </cell>
          <cell r="I125">
            <v>1.0454000000000001</v>
          </cell>
          <cell r="J125">
            <v>1.3680000000000001</v>
          </cell>
          <cell r="K125">
            <v>1.3065</v>
          </cell>
          <cell r="L125">
            <v>1.0931999999999999</v>
          </cell>
          <cell r="M125">
            <v>1.1317999999999999</v>
          </cell>
          <cell r="N125">
            <v>1.3092999999999999</v>
          </cell>
          <cell r="O125">
            <v>0.87009999999999998</v>
          </cell>
        </row>
        <row r="126">
          <cell r="B126" t="str">
            <v xml:space="preserve">    Virgin The </v>
          </cell>
          <cell r="C126">
            <v>0.19769999999999999</v>
          </cell>
          <cell r="D126">
            <v>0.1699</v>
          </cell>
          <cell r="E126">
            <v>0.16900000000000001</v>
          </cell>
          <cell r="F126">
            <v>0.1535</v>
          </cell>
          <cell r="G126">
            <v>0.1016</v>
          </cell>
          <cell r="H126">
            <v>9.2799999999999994E-2</v>
          </cell>
          <cell r="I126">
            <v>9.2200000000000004E-2</v>
          </cell>
          <cell r="J126">
            <v>0.10009999999999999</v>
          </cell>
          <cell r="K126">
            <v>0.13170000000000001</v>
          </cell>
          <cell r="L126">
            <v>9.5200000000000007E-2</v>
          </cell>
          <cell r="M126">
            <v>6.5000000000000002E-2</v>
          </cell>
          <cell r="N126">
            <v>4.5999999999999999E-2</v>
          </cell>
          <cell r="O126">
            <v>3.85E-2</v>
          </cell>
        </row>
        <row r="127">
          <cell r="B127" t="str">
            <v xml:space="preserve">    Conserve Italia </v>
          </cell>
          <cell r="C127">
            <v>1.6841999999999999</v>
          </cell>
          <cell r="D127">
            <v>1.7824</v>
          </cell>
          <cell r="E127">
            <v>1.5474000000000001</v>
          </cell>
          <cell r="F127">
            <v>0.96930000000000005</v>
          </cell>
          <cell r="G127">
            <v>0.96830000000000005</v>
          </cell>
          <cell r="H127">
            <v>0.79500000000000004</v>
          </cell>
          <cell r="I127">
            <v>1.4175</v>
          </cell>
          <cell r="J127">
            <v>1.9308000000000001</v>
          </cell>
          <cell r="K127">
            <v>1.8540000000000001</v>
          </cell>
          <cell r="L127">
            <v>1.3396999999999999</v>
          </cell>
          <cell r="M127">
            <v>1.6440999999999999</v>
          </cell>
          <cell r="N127">
            <v>2.0775999999999999</v>
          </cell>
          <cell r="O127">
            <v>1.2228000000000001</v>
          </cell>
        </row>
        <row r="128">
          <cell r="B128" t="str">
            <v xml:space="preserve">    Private Label </v>
          </cell>
          <cell r="C128">
            <v>17.068999999999999</v>
          </cell>
          <cell r="D128">
            <v>15.5814</v>
          </cell>
          <cell r="E128">
            <v>15.8011</v>
          </cell>
          <cell r="F128">
            <v>12.9411</v>
          </cell>
          <cell r="G128">
            <v>12.5373</v>
          </cell>
          <cell r="H128">
            <v>12.748699999999999</v>
          </cell>
          <cell r="I128">
            <v>14.991899999999999</v>
          </cell>
          <cell r="J128">
            <v>17.1004</v>
          </cell>
          <cell r="K128">
            <v>18.239599999999999</v>
          </cell>
          <cell r="L128">
            <v>17.9436</v>
          </cell>
          <cell r="M128">
            <v>18.6096</v>
          </cell>
          <cell r="N128">
            <v>18.251899999999999</v>
          </cell>
          <cell r="O128">
            <v>17.502800000000001</v>
          </cell>
        </row>
        <row r="129">
          <cell r="B129" t="str">
            <v xml:space="preserve">    All Others Commercial Report</v>
          </cell>
          <cell r="C129">
            <v>4.1120000000000001</v>
          </cell>
          <cell r="D129">
            <v>3.9933000000000001</v>
          </cell>
          <cell r="E129">
            <v>3.7570000000000001</v>
          </cell>
          <cell r="F129">
            <v>2.9588000000000001</v>
          </cell>
          <cell r="G129">
            <v>2.9935999999999998</v>
          </cell>
          <cell r="H129">
            <v>3.5089000000000001</v>
          </cell>
          <cell r="I129">
            <v>3.5446</v>
          </cell>
          <cell r="J129">
            <v>3.9866000000000001</v>
          </cell>
          <cell r="K129">
            <v>4.0862999999999996</v>
          </cell>
          <cell r="L129">
            <v>3.7932000000000001</v>
          </cell>
          <cell r="M129">
            <v>4.1012000000000004</v>
          </cell>
          <cell r="N129">
            <v>4.0879000000000003</v>
          </cell>
          <cell r="O129">
            <v>3.6099000000000001</v>
          </cell>
        </row>
        <row r="132">
          <cell r="B132" t="str">
            <v xml:space="preserve">Tot Pastor/nectar Coca-cola Italia </v>
          </cell>
        </row>
        <row r="133">
          <cell r="C133" t="str">
            <v xml:space="preserve"> 5 Wks Ending 01-Apr-01</v>
          </cell>
          <cell r="D133" t="str">
            <v xml:space="preserve"> 4 Wks Ending 29-Apr-01</v>
          </cell>
          <cell r="E133" t="str">
            <v xml:space="preserve"> 4 Wks Ending 27-May-01</v>
          </cell>
          <cell r="F133" t="str">
            <v xml:space="preserve"> 5 Wks Ending 01-Jul-01</v>
          </cell>
          <cell r="G133" t="str">
            <v xml:space="preserve"> 4 Wks Ending 29-Jul-01</v>
          </cell>
          <cell r="H133" t="str">
            <v xml:space="preserve"> 4 Wks Ending 26-Aug-01</v>
          </cell>
          <cell r="I133" t="str">
            <v xml:space="preserve"> 5 Wks Ending 30-Sep-01</v>
          </cell>
          <cell r="J133" t="str">
            <v xml:space="preserve"> 4 Wks Ending 28-Oct-01</v>
          </cell>
          <cell r="K133" t="str">
            <v xml:space="preserve"> 4 Wks Ending 25-Nov-01</v>
          </cell>
          <cell r="L133" t="str">
            <v xml:space="preserve"> 5 Wks Ending 30-Dec-01</v>
          </cell>
          <cell r="M133" t="str">
            <v xml:space="preserve"> 4 Wks Ending 27-Jan-02</v>
          </cell>
          <cell r="N133" t="str">
            <v xml:space="preserve"> 4 Wks Ending 24-Feb-02</v>
          </cell>
          <cell r="O133" t="str">
            <v xml:space="preserve"> 5 Wks Ending 31-Mar-02</v>
          </cell>
          <cell r="P133" t="str">
            <v xml:space="preserve"> 4 Wks Ending 28-Apr-02</v>
          </cell>
          <cell r="Q133" t="str">
            <v xml:space="preserve"> 4 Wks Ending 26-May-02</v>
          </cell>
          <cell r="R133" t="str">
            <v xml:space="preserve"> 5 Wks Ending 30-Jun-02</v>
          </cell>
          <cell r="S133" t="str">
            <v xml:space="preserve"> 4 Wks Ending 28-Jul-02</v>
          </cell>
          <cell r="T133" t="str">
            <v xml:space="preserve"> 4 Wks Ending 25-Aug-02</v>
          </cell>
          <cell r="U133" t="str">
            <v xml:space="preserve"> 5 Wks Ending 29-Sep-02</v>
          </cell>
          <cell r="V133" t="str">
            <v xml:space="preserve"> 4 Wks Ending 27-Oct-02</v>
          </cell>
          <cell r="W133" t="str">
            <v xml:space="preserve"> 4 Wks Ending 24-Nov-02</v>
          </cell>
          <cell r="X133" t="str">
            <v xml:space="preserve"> 5 Wks Ending 29-Dec-02</v>
          </cell>
          <cell r="Y133" t="str">
            <v xml:space="preserve"> 4 Wks Ending 26-Jan-03</v>
          </cell>
          <cell r="Z133" t="str">
            <v xml:space="preserve"> 4 Wks Ending 23-Feb-03</v>
          </cell>
          <cell r="AA133" t="str">
            <v xml:space="preserve"> 5 Wks Ending 30-Mar-03</v>
          </cell>
        </row>
        <row r="134">
          <cell r="B134" t="str">
            <v xml:space="preserve">Ccbi North-west </v>
          </cell>
        </row>
        <row r="135">
          <cell r="B135" t="str">
            <v xml:space="preserve">    Volume Share on Total Liquid Past/Nectars</v>
          </cell>
          <cell r="C135">
            <v>0</v>
          </cell>
          <cell r="D135">
            <v>2.18E-2</v>
          </cell>
          <cell r="E135">
            <v>7.6799999999999993E-2</v>
          </cell>
          <cell r="F135">
            <v>0.41270000000000001</v>
          </cell>
          <cell r="G135">
            <v>1.2186999999999999</v>
          </cell>
          <cell r="H135">
            <v>3.0781999999999998</v>
          </cell>
          <cell r="I135">
            <v>2.5954000000000002</v>
          </cell>
          <cell r="J135">
            <v>2.19</v>
          </cell>
          <cell r="K135">
            <v>2.3660999999999999</v>
          </cell>
          <cell r="L135">
            <v>2.1617999999999999</v>
          </cell>
          <cell r="M135">
            <v>1.7010000000000001</v>
          </cell>
          <cell r="N135">
            <v>1.4084000000000001</v>
          </cell>
          <cell r="O135">
            <v>1.2558</v>
          </cell>
          <cell r="P135">
            <v>1.8413999999999999</v>
          </cell>
          <cell r="Q135">
            <v>2.5609000000000002</v>
          </cell>
          <cell r="R135">
            <v>2.1179000000000001</v>
          </cell>
          <cell r="S135">
            <v>3.7719999999999998</v>
          </cell>
          <cell r="T135">
            <v>2.7006000000000001</v>
          </cell>
          <cell r="U135">
            <v>3.0847000000000002</v>
          </cell>
          <cell r="V135">
            <v>3.3755999999999999</v>
          </cell>
          <cell r="W135">
            <v>2.9969000000000001</v>
          </cell>
          <cell r="X135">
            <v>2.4459</v>
          </cell>
          <cell r="Y135">
            <v>2.2363</v>
          </cell>
          <cell r="Z135">
            <v>2.8397999999999999</v>
          </cell>
          <cell r="AA135">
            <v>1.917</v>
          </cell>
        </row>
        <row r="136">
          <cell r="B136" t="str">
            <v xml:space="preserve">    Value Share on Total Liquid Past/Nectars</v>
          </cell>
          <cell r="C136">
            <v>0</v>
          </cell>
          <cell r="D136">
            <v>2.6200000000000001E-2</v>
          </cell>
          <cell r="E136">
            <v>9.1600000000000001E-2</v>
          </cell>
          <cell r="F136">
            <v>0.49259999999999998</v>
          </cell>
          <cell r="G136">
            <v>1.3834</v>
          </cell>
          <cell r="H136">
            <v>3.1871</v>
          </cell>
          <cell r="I136">
            <v>2.8466999999999998</v>
          </cell>
          <cell r="J136">
            <v>2.3654000000000002</v>
          </cell>
          <cell r="K136">
            <v>2.4304999999999999</v>
          </cell>
          <cell r="L136">
            <v>2.3010999999999999</v>
          </cell>
          <cell r="M136">
            <v>1.8611</v>
          </cell>
          <cell r="N136">
            <v>1.6012999999999999</v>
          </cell>
          <cell r="O136">
            <v>1.4539</v>
          </cell>
          <cell r="P136">
            <v>1.9704999999999999</v>
          </cell>
          <cell r="Q136">
            <v>2.5520999999999998</v>
          </cell>
          <cell r="R136">
            <v>2.3062999999999998</v>
          </cell>
          <cell r="S136">
            <v>3.8984000000000001</v>
          </cell>
          <cell r="T136">
            <v>3.0137</v>
          </cell>
          <cell r="U136">
            <v>3.1240000000000001</v>
          </cell>
          <cell r="V136">
            <v>3.5179</v>
          </cell>
          <cell r="W136">
            <v>3.0082</v>
          </cell>
          <cell r="X136">
            <v>2.6648000000000001</v>
          </cell>
          <cell r="Y136">
            <v>2.5819999999999999</v>
          </cell>
          <cell r="Z136">
            <v>2.9401000000000002</v>
          </cell>
          <cell r="AA136">
            <v>2.1488999999999998</v>
          </cell>
        </row>
        <row r="138">
          <cell r="B138" t="str">
            <v xml:space="preserve">Ccbi North-east </v>
          </cell>
        </row>
        <row r="139">
          <cell r="B139" t="str">
            <v xml:space="preserve">    Volume Share on Total Liquid Past/Nectars</v>
          </cell>
          <cell r="C139">
            <v>0</v>
          </cell>
          <cell r="D139">
            <v>2.2000000000000001E-3</v>
          </cell>
          <cell r="E139">
            <v>0.12230000000000001</v>
          </cell>
          <cell r="F139">
            <v>0.60599999999999998</v>
          </cell>
          <cell r="G139">
            <v>1.1691</v>
          </cell>
          <cell r="H139">
            <v>1.4309000000000001</v>
          </cell>
          <cell r="I139">
            <v>2.7427000000000001</v>
          </cell>
          <cell r="J139">
            <v>2.5928</v>
          </cell>
          <cell r="K139">
            <v>2.7475000000000001</v>
          </cell>
          <cell r="L139">
            <v>2.9346999999999999</v>
          </cell>
          <cell r="M139">
            <v>2.0413000000000001</v>
          </cell>
          <cell r="N139">
            <v>1.6316999999999999</v>
          </cell>
          <cell r="O139">
            <v>2.1804000000000001</v>
          </cell>
          <cell r="P139">
            <v>1.419</v>
          </cell>
          <cell r="Q139">
            <v>1.861</v>
          </cell>
          <cell r="R139">
            <v>2.6137999999999999</v>
          </cell>
          <cell r="S139">
            <v>2.8624000000000001</v>
          </cell>
          <cell r="T139">
            <v>3.0177</v>
          </cell>
          <cell r="U139">
            <v>3.1966999999999999</v>
          </cell>
          <cell r="V139">
            <v>2.706</v>
          </cell>
          <cell r="W139">
            <v>2.1124000000000001</v>
          </cell>
          <cell r="X139">
            <v>2.2198000000000002</v>
          </cell>
          <cell r="Y139">
            <v>1.7696000000000001</v>
          </cell>
          <cell r="Z139">
            <v>2.4335</v>
          </cell>
          <cell r="AA139">
            <v>1.8279000000000001</v>
          </cell>
        </row>
        <row r="140">
          <cell r="B140" t="str">
            <v xml:space="preserve">    Value Share on Total Liquid Past/Nectars</v>
          </cell>
          <cell r="C140">
            <v>0</v>
          </cell>
          <cell r="D140">
            <v>2.5999999999999999E-3</v>
          </cell>
          <cell r="E140">
            <v>0.15129999999999999</v>
          </cell>
          <cell r="F140">
            <v>0.73629999999999995</v>
          </cell>
          <cell r="G140">
            <v>1.4421999999999999</v>
          </cell>
          <cell r="H140">
            <v>1.768</v>
          </cell>
          <cell r="I140">
            <v>3.2414000000000001</v>
          </cell>
          <cell r="J140">
            <v>2.9641999999999999</v>
          </cell>
          <cell r="K140">
            <v>3.0424000000000002</v>
          </cell>
          <cell r="L140">
            <v>3.258</v>
          </cell>
          <cell r="M140">
            <v>2.3847</v>
          </cell>
          <cell r="N140">
            <v>1.9551000000000001</v>
          </cell>
          <cell r="O140">
            <v>2.4159000000000002</v>
          </cell>
          <cell r="P140">
            <v>1.7303999999999999</v>
          </cell>
          <cell r="Q140">
            <v>2.1480000000000001</v>
          </cell>
          <cell r="R140">
            <v>2.8292000000000002</v>
          </cell>
          <cell r="S140">
            <v>3.1991999999999998</v>
          </cell>
          <cell r="T140">
            <v>3.3043999999999998</v>
          </cell>
          <cell r="U140">
            <v>3.4891000000000001</v>
          </cell>
          <cell r="V140">
            <v>3.0575999999999999</v>
          </cell>
          <cell r="W140">
            <v>2.4546999999999999</v>
          </cell>
          <cell r="X140">
            <v>2.5905</v>
          </cell>
          <cell r="Y140">
            <v>2.1879</v>
          </cell>
          <cell r="Z140">
            <v>2.7059000000000002</v>
          </cell>
          <cell r="AA140">
            <v>2.1667999999999998</v>
          </cell>
        </row>
        <row r="142">
          <cell r="B142" t="str">
            <v xml:space="preserve">Ccbi Center </v>
          </cell>
        </row>
        <row r="143">
          <cell r="B143" t="str">
            <v xml:space="preserve">    Volume Share on Total Liquid Past/Nectars</v>
          </cell>
          <cell r="C143">
            <v>2.46E-2</v>
          </cell>
          <cell r="D143">
            <v>2.1399999999999999E-2</v>
          </cell>
          <cell r="E143">
            <v>8.7499999999999994E-2</v>
          </cell>
          <cell r="F143">
            <v>0.94810000000000005</v>
          </cell>
          <cell r="G143">
            <v>2.2690999999999999</v>
          </cell>
          <cell r="H143">
            <v>3.3075000000000001</v>
          </cell>
          <cell r="I143">
            <v>4.8503999999999996</v>
          </cell>
          <cell r="J143">
            <v>2.9542999999999999</v>
          </cell>
          <cell r="K143">
            <v>2.8439999999999999</v>
          </cell>
          <cell r="L143">
            <v>3.3045</v>
          </cell>
          <cell r="M143">
            <v>2.3357000000000001</v>
          </cell>
          <cell r="N143">
            <v>2.1996000000000002</v>
          </cell>
          <cell r="O143">
            <v>1.536</v>
          </cell>
          <cell r="P143">
            <v>2.2002999999999999</v>
          </cell>
          <cell r="Q143">
            <v>2.0468999999999999</v>
          </cell>
          <cell r="R143">
            <v>2.9445000000000001</v>
          </cell>
          <cell r="S143">
            <v>4.8136000000000001</v>
          </cell>
          <cell r="T143">
            <v>4.2378</v>
          </cell>
          <cell r="U143">
            <v>5.0734000000000004</v>
          </cell>
          <cell r="V143">
            <v>4.3894000000000002</v>
          </cell>
          <cell r="W143">
            <v>3.4058000000000002</v>
          </cell>
          <cell r="X143">
            <v>4.8067000000000002</v>
          </cell>
          <cell r="Y143">
            <v>4.8963000000000001</v>
          </cell>
          <cell r="Z143">
            <v>3.7166000000000001</v>
          </cell>
          <cell r="AA143">
            <v>4.0277000000000003</v>
          </cell>
        </row>
        <row r="144">
          <cell r="B144" t="str">
            <v xml:space="preserve">    Value Share on Total Liquid Past/Nectars</v>
          </cell>
          <cell r="C144">
            <v>2.93E-2</v>
          </cell>
          <cell r="D144">
            <v>2.6800000000000001E-2</v>
          </cell>
          <cell r="E144">
            <v>0.11070000000000001</v>
          </cell>
          <cell r="F144">
            <v>1.1173</v>
          </cell>
          <cell r="G144">
            <v>2.4142999999999999</v>
          </cell>
          <cell r="H144">
            <v>3.7035999999999998</v>
          </cell>
          <cell r="I144">
            <v>5.1528</v>
          </cell>
          <cell r="J144">
            <v>3.2038000000000002</v>
          </cell>
          <cell r="K144">
            <v>3.0320999999999998</v>
          </cell>
          <cell r="L144">
            <v>3.5059</v>
          </cell>
          <cell r="M144">
            <v>2.5257000000000001</v>
          </cell>
          <cell r="N144">
            <v>2.2597</v>
          </cell>
          <cell r="O144">
            <v>1.7101</v>
          </cell>
          <cell r="P144">
            <v>2.3313999999999999</v>
          </cell>
          <cell r="Q144">
            <v>2.2894999999999999</v>
          </cell>
          <cell r="R144">
            <v>2.9973000000000001</v>
          </cell>
          <cell r="S144">
            <v>4.7176</v>
          </cell>
          <cell r="T144">
            <v>4.0072000000000001</v>
          </cell>
          <cell r="U144">
            <v>4.7846000000000002</v>
          </cell>
          <cell r="V144">
            <v>4.1860999999999997</v>
          </cell>
          <cell r="W144">
            <v>3.2833999999999999</v>
          </cell>
          <cell r="X144">
            <v>4.3545999999999996</v>
          </cell>
          <cell r="Y144">
            <v>4.3775000000000004</v>
          </cell>
          <cell r="Z144">
            <v>3.5785999999999998</v>
          </cell>
          <cell r="AA144">
            <v>3.9108999999999998</v>
          </cell>
        </row>
        <row r="146">
          <cell r="B146" t="str">
            <v xml:space="preserve">Total South + Sicily </v>
          </cell>
        </row>
        <row r="147">
          <cell r="B147" t="str">
            <v xml:space="preserve">    Volume Share on Total Liquid Past/Nectars</v>
          </cell>
          <cell r="C147">
            <v>0.39810000000000001</v>
          </cell>
          <cell r="D147">
            <v>9.8799999999999999E-2</v>
          </cell>
          <cell r="E147">
            <v>0.14560000000000001</v>
          </cell>
          <cell r="F147">
            <v>0.74409999999999998</v>
          </cell>
          <cell r="G147">
            <v>0.92430000000000001</v>
          </cell>
          <cell r="H147">
            <v>1.087</v>
          </cell>
          <cell r="I147">
            <v>2.1539000000000001</v>
          </cell>
          <cell r="J147">
            <v>1.2677</v>
          </cell>
          <cell r="K147">
            <v>2.3660999999999999</v>
          </cell>
          <cell r="L147">
            <v>3.2271000000000001</v>
          </cell>
          <cell r="M147">
            <v>1.0908</v>
          </cell>
          <cell r="N147">
            <v>0.47239999999999999</v>
          </cell>
          <cell r="O147">
            <v>0.23430000000000001</v>
          </cell>
          <cell r="P147">
            <v>0.25890000000000002</v>
          </cell>
          <cell r="Q147">
            <v>0.79390000000000005</v>
          </cell>
          <cell r="R147">
            <v>0.91900000000000004</v>
          </cell>
          <cell r="S147">
            <v>1.1926000000000001</v>
          </cell>
          <cell r="T147">
            <v>1.1214</v>
          </cell>
          <cell r="U147">
            <v>2.1274999999999999</v>
          </cell>
          <cell r="V147">
            <v>2.1556999999999999</v>
          </cell>
          <cell r="W147">
            <v>2.7132999999999998</v>
          </cell>
          <cell r="X147">
            <v>2.294</v>
          </cell>
          <cell r="Y147">
            <v>1.6232</v>
          </cell>
          <cell r="Z147">
            <v>1.8343</v>
          </cell>
          <cell r="AA147">
            <v>2.2898000000000001</v>
          </cell>
        </row>
        <row r="148">
          <cell r="B148" t="str">
            <v xml:space="preserve">    Value Share on Total Liquid Past/Nectars</v>
          </cell>
          <cell r="C148">
            <v>0.41489999999999999</v>
          </cell>
          <cell r="D148">
            <v>0.1477</v>
          </cell>
          <cell r="E148">
            <v>0.19550000000000001</v>
          </cell>
          <cell r="F148">
            <v>0.83720000000000006</v>
          </cell>
          <cell r="G148">
            <v>1.1116999999999999</v>
          </cell>
          <cell r="H148">
            <v>1.2867999999999999</v>
          </cell>
          <cell r="I148">
            <v>2.3468</v>
          </cell>
          <cell r="J148">
            <v>1.4077999999999999</v>
          </cell>
          <cell r="K148">
            <v>2.4268000000000001</v>
          </cell>
          <cell r="L148">
            <v>2.6215000000000002</v>
          </cell>
          <cell r="M148">
            <v>1.1772</v>
          </cell>
          <cell r="N148">
            <v>0.51249999999999996</v>
          </cell>
          <cell r="O148">
            <v>0.27479999999999999</v>
          </cell>
          <cell r="P148">
            <v>0.30409999999999998</v>
          </cell>
          <cell r="Q148">
            <v>0.87770000000000004</v>
          </cell>
          <cell r="R148">
            <v>0.98160000000000003</v>
          </cell>
          <cell r="S148">
            <v>1.2502</v>
          </cell>
          <cell r="T148">
            <v>1.3008999999999999</v>
          </cell>
          <cell r="U148">
            <v>2.1539999999999999</v>
          </cell>
          <cell r="V148">
            <v>2.1126999999999998</v>
          </cell>
          <cell r="W148">
            <v>2.5272999999999999</v>
          </cell>
          <cell r="X148">
            <v>2.1934</v>
          </cell>
          <cell r="Y148">
            <v>1.631</v>
          </cell>
          <cell r="Z148">
            <v>1.7428999999999999</v>
          </cell>
          <cell r="AA148">
            <v>2.2953999999999999</v>
          </cell>
        </row>
        <row r="151">
          <cell r="B151" t="str">
            <v xml:space="preserve">Total Ccbi </v>
          </cell>
        </row>
        <row r="152">
          <cell r="C152" t="str">
            <v xml:space="preserve"> 5 Wks Ending 31-Mar-02</v>
          </cell>
          <cell r="D152" t="str">
            <v xml:space="preserve"> 4 Wks Ending 28-Apr-02</v>
          </cell>
          <cell r="E152" t="str">
            <v xml:space="preserve"> 4 Wks Ending 26-May-02</v>
          </cell>
          <cell r="F152" t="str">
            <v xml:space="preserve"> 5 Wks Ending 30-Jun-02</v>
          </cell>
          <cell r="G152" t="str">
            <v xml:space="preserve"> 4 Wks Ending 28-Jul-02</v>
          </cell>
          <cell r="H152" t="str">
            <v xml:space="preserve"> 4 Wks Ending 25-Aug-02</v>
          </cell>
          <cell r="I152" t="str">
            <v xml:space="preserve"> 5 Wks Ending 29-Sep-02</v>
          </cell>
          <cell r="J152" t="str">
            <v xml:space="preserve"> 4 Wks Ending 27-Oct-02</v>
          </cell>
          <cell r="K152" t="str">
            <v xml:space="preserve"> 4 Wks Ending 24-Nov-02</v>
          </cell>
          <cell r="L152" t="str">
            <v xml:space="preserve"> 5 Wks Ending 29-Dec-02</v>
          </cell>
          <cell r="M152" t="str">
            <v xml:space="preserve"> 4 Wks Ending 26-Jan-03</v>
          </cell>
          <cell r="N152" t="str">
            <v xml:space="preserve"> 4 Wks Ending 23-Feb-03</v>
          </cell>
          <cell r="O152" t="str">
            <v xml:space="preserve"> 5 Wks Ending 30-Mar-03</v>
          </cell>
        </row>
        <row r="153">
          <cell r="B153" t="str">
            <v>Volume Share on Total Liquid Past/Nectars</v>
          </cell>
        </row>
        <row r="154">
          <cell r="B154" t="str">
            <v xml:space="preserve">    Tot Pastor/nectar Coca-cola Italia </v>
          </cell>
          <cell r="C154">
            <v>1.6357999999999999</v>
          </cell>
          <cell r="D154">
            <v>1.8033999999999999</v>
          </cell>
          <cell r="E154">
            <v>2.1793999999999998</v>
          </cell>
          <cell r="F154">
            <v>2.5364</v>
          </cell>
          <cell r="G154">
            <v>3.8340000000000001</v>
          </cell>
          <cell r="H154">
            <v>3.3108</v>
          </cell>
          <cell r="I154">
            <v>3.6842999999999999</v>
          </cell>
          <cell r="J154">
            <v>3.4317000000000002</v>
          </cell>
          <cell r="K154">
            <v>2.81</v>
          </cell>
          <cell r="L154">
            <v>2.9944000000000002</v>
          </cell>
          <cell r="M154">
            <v>2.7633999999999999</v>
          </cell>
          <cell r="N154">
            <v>2.9323999999999999</v>
          </cell>
          <cell r="O154">
            <v>2.4681999999999999</v>
          </cell>
        </row>
        <row r="155">
          <cell r="B155" t="str">
            <v xml:space="preserve">    Total Rauch Liquid</v>
          </cell>
          <cell r="C155">
            <v>15.245900000000001</v>
          </cell>
          <cell r="D155">
            <v>13.739100000000001</v>
          </cell>
          <cell r="E155">
            <v>13.3521</v>
          </cell>
          <cell r="F155">
            <v>16.646000000000001</v>
          </cell>
          <cell r="G155">
            <v>18.818999999999999</v>
          </cell>
          <cell r="H155">
            <v>18.102499999999999</v>
          </cell>
          <cell r="I155">
            <v>17.774699999999999</v>
          </cell>
          <cell r="J155">
            <v>19.8675</v>
          </cell>
          <cell r="K155">
            <v>18.096800000000002</v>
          </cell>
          <cell r="L155">
            <v>21.838799999999999</v>
          </cell>
          <cell r="M155">
            <v>22.002400000000002</v>
          </cell>
          <cell r="N155">
            <v>20.281099999999999</v>
          </cell>
          <cell r="O155">
            <v>21.391100000000002</v>
          </cell>
        </row>
        <row r="156">
          <cell r="B156" t="str">
            <v xml:space="preserve">    Total Zuegg Liquid</v>
          </cell>
          <cell r="C156">
            <v>16.413799999999998</v>
          </cell>
          <cell r="D156">
            <v>15.555099999999999</v>
          </cell>
          <cell r="E156">
            <v>15.857900000000001</v>
          </cell>
          <cell r="F156">
            <v>15.6654</v>
          </cell>
          <cell r="G156">
            <v>18.6325</v>
          </cell>
          <cell r="H156">
            <v>16.443899999999999</v>
          </cell>
          <cell r="I156">
            <v>18.0519</v>
          </cell>
          <cell r="J156">
            <v>14.288500000000001</v>
          </cell>
          <cell r="K156">
            <v>15.365</v>
          </cell>
          <cell r="L156">
            <v>14.906000000000001</v>
          </cell>
          <cell r="M156">
            <v>14.463200000000001</v>
          </cell>
          <cell r="N156">
            <v>14.6174</v>
          </cell>
          <cell r="O156">
            <v>14.0274</v>
          </cell>
        </row>
        <row r="157">
          <cell r="B157" t="str">
            <v xml:space="preserve">    Total Conserve Italia Liquid</v>
          </cell>
          <cell r="C157">
            <v>9.4595000000000002</v>
          </cell>
          <cell r="D157">
            <v>9.3141999999999996</v>
          </cell>
          <cell r="E157">
            <v>11.7798</v>
          </cell>
          <cell r="F157">
            <v>8.3701000000000008</v>
          </cell>
          <cell r="G157">
            <v>7.7704000000000004</v>
          </cell>
          <cell r="H157">
            <v>7.4783999999999997</v>
          </cell>
          <cell r="I157">
            <v>9.5846</v>
          </cell>
          <cell r="J157">
            <v>9.2799999999999994</v>
          </cell>
          <cell r="K157">
            <v>11.3591</v>
          </cell>
          <cell r="L157">
            <v>8.6369000000000007</v>
          </cell>
          <cell r="M157">
            <v>11.179</v>
          </cell>
          <cell r="N157">
            <v>11.323</v>
          </cell>
          <cell r="O157">
            <v>10.9437</v>
          </cell>
        </row>
        <row r="158">
          <cell r="B158" t="str">
            <v xml:space="preserve">    Total Salfa (Derby) Liquid</v>
          </cell>
          <cell r="C158">
            <v>9.3093000000000004</v>
          </cell>
          <cell r="D158">
            <v>9.6198999999999995</v>
          </cell>
          <cell r="E158">
            <v>9.3651999999999997</v>
          </cell>
          <cell r="F158">
            <v>7.5922999999999998</v>
          </cell>
          <cell r="G158">
            <v>7.4531999999999998</v>
          </cell>
          <cell r="H158">
            <v>7.8059000000000003</v>
          </cell>
          <cell r="I158">
            <v>7.8394000000000004</v>
          </cell>
          <cell r="J158">
            <v>9.0923999999999996</v>
          </cell>
          <cell r="K158">
            <v>7.6425999999999998</v>
          </cell>
          <cell r="L158">
            <v>8.3030000000000008</v>
          </cell>
          <cell r="M158">
            <v>6.8301999999999996</v>
          </cell>
          <cell r="N158">
            <v>7.3758999999999997</v>
          </cell>
          <cell r="O158">
            <v>8.0030000000000001</v>
          </cell>
        </row>
        <row r="159">
          <cell r="B159" t="str">
            <v xml:space="preserve">    Total Parmalat Liquid</v>
          </cell>
          <cell r="C159">
            <v>4.7236000000000002</v>
          </cell>
          <cell r="D159">
            <v>5.5391000000000004</v>
          </cell>
          <cell r="E159">
            <v>6.7504999999999997</v>
          </cell>
          <cell r="F159">
            <v>6.4504000000000001</v>
          </cell>
          <cell r="G159">
            <v>5.9953000000000003</v>
          </cell>
          <cell r="H159">
            <v>7.8555000000000001</v>
          </cell>
          <cell r="I159">
            <v>5.8952999999999998</v>
          </cell>
          <cell r="J159">
            <v>6.3708999999999998</v>
          </cell>
          <cell r="K159">
            <v>6.5151000000000003</v>
          </cell>
          <cell r="L159">
            <v>5.4802</v>
          </cell>
          <cell r="M159">
            <v>5.9527999999999999</v>
          </cell>
          <cell r="N159">
            <v>6.9256000000000002</v>
          </cell>
          <cell r="O159">
            <v>6.8305999999999996</v>
          </cell>
        </row>
        <row r="160">
          <cell r="B160" t="str">
            <v xml:space="preserve">    Total Pfanner Liquid</v>
          </cell>
          <cell r="C160">
            <v>5.5651000000000002</v>
          </cell>
          <cell r="D160">
            <v>4.3341000000000003</v>
          </cell>
          <cell r="E160">
            <v>5.6509999999999998</v>
          </cell>
          <cell r="F160">
            <v>5.8189000000000002</v>
          </cell>
          <cell r="G160">
            <v>5.5526999999999997</v>
          </cell>
          <cell r="H160">
            <v>6.5180999999999996</v>
          </cell>
          <cell r="I160">
            <v>7.9812000000000003</v>
          </cell>
          <cell r="J160">
            <v>7.5060000000000002</v>
          </cell>
          <cell r="K160">
            <v>6.7092000000000001</v>
          </cell>
          <cell r="L160">
            <v>6.6875999999999998</v>
          </cell>
          <cell r="M160">
            <v>8.8358000000000008</v>
          </cell>
          <cell r="N160">
            <v>6.6413000000000002</v>
          </cell>
          <cell r="O160">
            <v>7.9424999999999999</v>
          </cell>
        </row>
        <row r="161">
          <cell r="B161" t="str">
            <v xml:space="preserve">    Total Pago Liquid</v>
          </cell>
          <cell r="C161">
            <v>3.0903</v>
          </cell>
          <cell r="D161">
            <v>3.1347999999999998</v>
          </cell>
          <cell r="E161">
            <v>3.0728</v>
          </cell>
          <cell r="F161">
            <v>4.0094000000000003</v>
          </cell>
          <cell r="G161">
            <v>4.1782000000000004</v>
          </cell>
          <cell r="H161">
            <v>3.1854</v>
          </cell>
          <cell r="I161">
            <v>2.9373999999999998</v>
          </cell>
          <cell r="J161">
            <v>2.5306999999999999</v>
          </cell>
          <cell r="K161">
            <v>2.4708000000000001</v>
          </cell>
          <cell r="L161">
            <v>2.3896999999999999</v>
          </cell>
          <cell r="M161">
            <v>2.3555999999999999</v>
          </cell>
          <cell r="N161">
            <v>2.8967000000000001</v>
          </cell>
          <cell r="O161">
            <v>2.8395999999999999</v>
          </cell>
        </row>
        <row r="162">
          <cell r="B162" t="str">
            <v xml:space="preserve">    Total Del Monte Liquid</v>
          </cell>
          <cell r="C162">
            <v>2.8193999999999999</v>
          </cell>
          <cell r="D162">
            <v>2.0164</v>
          </cell>
          <cell r="E162">
            <v>2.0735999999999999</v>
          </cell>
          <cell r="F162">
            <v>1.9240999999999999</v>
          </cell>
          <cell r="G162">
            <v>1.6639999999999999</v>
          </cell>
          <cell r="H162">
            <v>1.9738</v>
          </cell>
          <cell r="I162">
            <v>2.0224000000000002</v>
          </cell>
          <cell r="J162">
            <v>2.0912999999999999</v>
          </cell>
          <cell r="K162">
            <v>2.4548000000000001</v>
          </cell>
          <cell r="L162">
            <v>2.0640999999999998</v>
          </cell>
          <cell r="M162">
            <v>1.7867999999999999</v>
          </cell>
          <cell r="N162">
            <v>1.1589</v>
          </cell>
          <cell r="O162">
            <v>1.4695</v>
          </cell>
        </row>
        <row r="163">
          <cell r="B163" t="str">
            <v xml:space="preserve">    Total Private Label Liquid</v>
          </cell>
          <cell r="C163">
            <v>22.552600000000002</v>
          </cell>
          <cell r="D163">
            <v>26.164000000000001</v>
          </cell>
          <cell r="E163">
            <v>21.508500000000002</v>
          </cell>
          <cell r="F163">
            <v>23.0913</v>
          </cell>
          <cell r="G163">
            <v>17.322700000000001</v>
          </cell>
          <cell r="H163">
            <v>19.748200000000001</v>
          </cell>
          <cell r="I163">
            <v>17.543600000000001</v>
          </cell>
          <cell r="J163">
            <v>17.845300000000002</v>
          </cell>
          <cell r="K163">
            <v>19.082999999999998</v>
          </cell>
          <cell r="L163">
            <v>18.9925</v>
          </cell>
          <cell r="M163">
            <v>17.139800000000001</v>
          </cell>
          <cell r="N163">
            <v>18.204599999999999</v>
          </cell>
          <cell r="O163">
            <v>17.255199999999999</v>
          </cell>
        </row>
        <row r="165">
          <cell r="B165" t="str">
            <v>Value Share on Total Liquid Past/Nectars</v>
          </cell>
        </row>
        <row r="166">
          <cell r="B166" t="str">
            <v xml:space="preserve">    Tot Pastor/nectar Coca-cola Italia </v>
          </cell>
          <cell r="C166">
            <v>1.8331999999999999</v>
          </cell>
          <cell r="D166">
            <v>2.0001000000000002</v>
          </cell>
          <cell r="E166">
            <v>2.3441000000000001</v>
          </cell>
          <cell r="F166">
            <v>2.6934</v>
          </cell>
          <cell r="G166">
            <v>3.9662999999999999</v>
          </cell>
          <cell r="H166">
            <v>3.4472999999999998</v>
          </cell>
          <cell r="I166">
            <v>3.7376</v>
          </cell>
          <cell r="J166">
            <v>3.5642999999999998</v>
          </cell>
          <cell r="K166">
            <v>2.9087000000000001</v>
          </cell>
          <cell r="L166">
            <v>3.1059999999999999</v>
          </cell>
          <cell r="M166">
            <v>2.9361000000000002</v>
          </cell>
          <cell r="N166">
            <v>3.0396000000000001</v>
          </cell>
          <cell r="O166">
            <v>2.6526000000000001</v>
          </cell>
        </row>
        <row r="167">
          <cell r="B167" t="str">
            <v xml:space="preserve">    Total Rauch Liquid</v>
          </cell>
          <cell r="C167">
            <v>9.7649000000000008</v>
          </cell>
          <cell r="D167">
            <v>9.7614000000000001</v>
          </cell>
          <cell r="E167">
            <v>9.7530000000000001</v>
          </cell>
          <cell r="F167">
            <v>11.541600000000001</v>
          </cell>
          <cell r="G167">
            <v>13.5997</v>
          </cell>
          <cell r="H167">
            <v>12.9581</v>
          </cell>
          <cell r="I167">
            <v>13.0213</v>
          </cell>
          <cell r="J167">
            <v>14.2308</v>
          </cell>
          <cell r="K167">
            <v>13.370900000000001</v>
          </cell>
          <cell r="L167">
            <v>15.4122</v>
          </cell>
          <cell r="M167">
            <v>15.802</v>
          </cell>
          <cell r="N167">
            <v>15.0055</v>
          </cell>
          <cell r="O167">
            <v>15.339399999999999</v>
          </cell>
        </row>
        <row r="168">
          <cell r="B168" t="str">
            <v xml:space="preserve">    Total Zuegg Liquid</v>
          </cell>
          <cell r="C168">
            <v>19.471499999999999</v>
          </cell>
          <cell r="D168">
            <v>18.225300000000001</v>
          </cell>
          <cell r="E168">
            <v>18.4068</v>
          </cell>
          <cell r="F168">
            <v>18.400600000000001</v>
          </cell>
          <cell r="G168">
            <v>19.994199999999999</v>
          </cell>
          <cell r="H168">
            <v>18.622199999999999</v>
          </cell>
          <cell r="I168">
            <v>19.804600000000001</v>
          </cell>
          <cell r="J168">
            <v>16.869599999999998</v>
          </cell>
          <cell r="K168">
            <v>17.575099999999999</v>
          </cell>
          <cell r="L168">
            <v>17.140599999999999</v>
          </cell>
          <cell r="M168">
            <v>16.688300000000002</v>
          </cell>
          <cell r="N168">
            <v>16.903500000000001</v>
          </cell>
          <cell r="O168">
            <v>16.482800000000001</v>
          </cell>
        </row>
        <row r="169">
          <cell r="B169" t="str">
            <v xml:space="preserve">    Total Conserve Italia Liquid</v>
          </cell>
          <cell r="C169">
            <v>12.7324</v>
          </cell>
          <cell r="D169">
            <v>12.447699999999999</v>
          </cell>
          <cell r="E169">
            <v>14.964600000000001</v>
          </cell>
          <cell r="F169">
            <v>11.4778</v>
          </cell>
          <cell r="G169">
            <v>10.994199999999999</v>
          </cell>
          <cell r="H169">
            <v>10.5748</v>
          </cell>
          <cell r="I169">
            <v>12.6465</v>
          </cell>
          <cell r="J169">
            <v>12.8064</v>
          </cell>
          <cell r="K169">
            <v>14.757300000000001</v>
          </cell>
          <cell r="L169">
            <v>12.4039</v>
          </cell>
          <cell r="M169">
            <v>14.8009</v>
          </cell>
          <cell r="N169">
            <v>14.861800000000001</v>
          </cell>
          <cell r="O169">
            <v>14.5791</v>
          </cell>
        </row>
        <row r="170">
          <cell r="B170" t="str">
            <v xml:space="preserve">    Total Salfa (Derby) Liquid</v>
          </cell>
          <cell r="C170">
            <v>10.0215</v>
          </cell>
          <cell r="D170">
            <v>10.2361</v>
          </cell>
          <cell r="E170">
            <v>10.276999999999999</v>
          </cell>
          <cell r="F170">
            <v>8.7087000000000003</v>
          </cell>
          <cell r="G170">
            <v>8.4454999999999991</v>
          </cell>
          <cell r="H170">
            <v>8.9163999999999994</v>
          </cell>
          <cell r="I170">
            <v>8.8832000000000004</v>
          </cell>
          <cell r="J170">
            <v>10.302300000000001</v>
          </cell>
          <cell r="K170">
            <v>8.6509</v>
          </cell>
          <cell r="L170">
            <v>9.1752000000000002</v>
          </cell>
          <cell r="M170">
            <v>7.9972000000000003</v>
          </cell>
          <cell r="N170">
            <v>8.4341000000000008</v>
          </cell>
          <cell r="O170">
            <v>9.1501000000000001</v>
          </cell>
        </row>
        <row r="171">
          <cell r="B171" t="str">
            <v xml:space="preserve">    Total Parmalat Liquid</v>
          </cell>
          <cell r="C171">
            <v>5.9572000000000003</v>
          </cell>
          <cell r="D171">
            <v>6.4379</v>
          </cell>
          <cell r="E171">
            <v>7.1681999999999997</v>
          </cell>
          <cell r="F171">
            <v>7.5975999999999999</v>
          </cell>
          <cell r="G171">
            <v>7.3188000000000004</v>
          </cell>
          <cell r="H171">
            <v>8.9702999999999999</v>
          </cell>
          <cell r="I171">
            <v>7.0869999999999997</v>
          </cell>
          <cell r="J171">
            <v>7.5046999999999997</v>
          </cell>
          <cell r="K171">
            <v>7.6158999999999999</v>
          </cell>
          <cell r="L171">
            <v>6.9497999999999998</v>
          </cell>
          <cell r="M171">
            <v>7.2431999999999999</v>
          </cell>
          <cell r="N171">
            <v>7.9931000000000001</v>
          </cell>
          <cell r="O171">
            <v>7.9401000000000002</v>
          </cell>
        </row>
        <row r="172">
          <cell r="B172" t="str">
            <v xml:space="preserve">    Total Pfanner Liquid</v>
          </cell>
          <cell r="C172">
            <v>4.0461</v>
          </cell>
          <cell r="D172">
            <v>3.3153999999999999</v>
          </cell>
          <cell r="E172">
            <v>4.1283000000000003</v>
          </cell>
          <cell r="F172">
            <v>4.2648999999999999</v>
          </cell>
          <cell r="G172">
            <v>4.2561999999999998</v>
          </cell>
          <cell r="H172">
            <v>4.8098000000000001</v>
          </cell>
          <cell r="I172">
            <v>5.4656000000000002</v>
          </cell>
          <cell r="J172">
            <v>5.2779999999999996</v>
          </cell>
          <cell r="K172">
            <v>4.8574999999999999</v>
          </cell>
          <cell r="L172">
            <v>5.0392000000000001</v>
          </cell>
          <cell r="M172">
            <v>6.2123999999999997</v>
          </cell>
          <cell r="N172">
            <v>4.9837999999999996</v>
          </cell>
          <cell r="O172">
            <v>5.7889999999999997</v>
          </cell>
        </row>
        <row r="173">
          <cell r="B173" t="str">
            <v xml:space="preserve">    Total Pago Liquid</v>
          </cell>
          <cell r="C173">
            <v>4.6928999999999998</v>
          </cell>
          <cell r="D173">
            <v>4.6504000000000003</v>
          </cell>
          <cell r="E173">
            <v>4.5331999999999999</v>
          </cell>
          <cell r="F173">
            <v>5.7572999999999999</v>
          </cell>
          <cell r="G173">
            <v>5.8182999999999998</v>
          </cell>
          <cell r="H173">
            <v>4.7724000000000002</v>
          </cell>
          <cell r="I173">
            <v>4.5720000000000001</v>
          </cell>
          <cell r="J173">
            <v>3.7467000000000001</v>
          </cell>
          <cell r="K173">
            <v>3.6044</v>
          </cell>
          <cell r="L173">
            <v>3.6806000000000001</v>
          </cell>
          <cell r="M173">
            <v>3.5413999999999999</v>
          </cell>
          <cell r="N173">
            <v>4.2638999999999996</v>
          </cell>
          <cell r="O173">
            <v>4.2129000000000003</v>
          </cell>
        </row>
        <row r="174">
          <cell r="B174" t="str">
            <v xml:space="preserve">    Total Del Monte Liquid</v>
          </cell>
          <cell r="C174">
            <v>2.9763999999999999</v>
          </cell>
          <cell r="D174">
            <v>2.1730999999999998</v>
          </cell>
          <cell r="E174">
            <v>2.1263999999999998</v>
          </cell>
          <cell r="F174">
            <v>2.2561</v>
          </cell>
          <cell r="G174">
            <v>1.9439</v>
          </cell>
          <cell r="H174">
            <v>2.1833999999999998</v>
          </cell>
          <cell r="I174">
            <v>2.2302</v>
          </cell>
          <cell r="J174">
            <v>2.2454999999999998</v>
          </cell>
          <cell r="K174">
            <v>2.4842</v>
          </cell>
          <cell r="L174">
            <v>2.1808999999999998</v>
          </cell>
          <cell r="M174">
            <v>2.0592999999999999</v>
          </cell>
          <cell r="N174">
            <v>1.4866999999999999</v>
          </cell>
          <cell r="O174">
            <v>1.7195</v>
          </cell>
        </row>
        <row r="175">
          <cell r="B175" t="str">
            <v xml:space="preserve">    Total Private Label Liquid</v>
          </cell>
          <cell r="C175">
            <v>21.2075</v>
          </cell>
          <cell r="D175">
            <v>23.9117</v>
          </cell>
          <cell r="E175">
            <v>19.857099999999999</v>
          </cell>
          <cell r="F175">
            <v>20.7973</v>
          </cell>
          <cell r="G175">
            <v>16.838899999999999</v>
          </cell>
          <cell r="H175">
            <v>18.371099999999998</v>
          </cell>
          <cell r="I175">
            <v>16.7836</v>
          </cell>
          <cell r="J175">
            <v>17.1417</v>
          </cell>
          <cell r="K175">
            <v>18.045100000000001</v>
          </cell>
          <cell r="L175">
            <v>18.472200000000001</v>
          </cell>
          <cell r="M175">
            <v>16.897500000000001</v>
          </cell>
          <cell r="N175">
            <v>17.049299999999999</v>
          </cell>
          <cell r="O175">
            <v>16.509799999999998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ata"/>
      <sheetName val="Sheet4"/>
      <sheetName val="Sheet2"/>
      <sheetName val="Sheet3"/>
      <sheetName val="Croping"/>
      <sheetName val="Store"/>
      <sheetName val="Sheet1"/>
      <sheetName val="FA"/>
      <sheetName val="PV Data"/>
      <sheetName val="Data Summary"/>
      <sheetName val="Total"/>
      <sheetName val="JISL"/>
      <sheetName val="Family"/>
      <sheetName val="Lease"/>
      <sheetName val="Year"/>
      <sheetName val="Site Year"/>
      <sheetName val="Ownership Year"/>
      <sheetName val="Master"/>
    </sheetNames>
    <sheetDataSet>
      <sheetData sheetId="0" refreshError="1"/>
      <sheetData sheetId="1" refreshError="1">
        <row r="2">
          <cell r="B2" t="str">
            <v>B2C001</v>
          </cell>
          <cell r="J2" t="str">
            <v>Tractor</v>
          </cell>
          <cell r="K2">
            <v>5407</v>
          </cell>
        </row>
        <row r="3">
          <cell r="B3" t="str">
            <v>B2C001</v>
          </cell>
          <cell r="J3" t="str">
            <v>Labour</v>
          </cell>
          <cell r="K3">
            <v>4740</v>
          </cell>
        </row>
        <row r="4">
          <cell r="B4" t="str">
            <v>B2C001</v>
          </cell>
          <cell r="J4" t="str">
            <v>Fertilizer</v>
          </cell>
          <cell r="K4">
            <v>8400</v>
          </cell>
        </row>
        <row r="5">
          <cell r="B5" t="str">
            <v>B2C001</v>
          </cell>
          <cell r="J5" t="str">
            <v>Organic</v>
          </cell>
          <cell r="K5">
            <v>18250</v>
          </cell>
        </row>
        <row r="6">
          <cell r="B6" t="str">
            <v>B2C001</v>
          </cell>
          <cell r="J6" t="str">
            <v>Consumable</v>
          </cell>
          <cell r="K6">
            <v>34</v>
          </cell>
        </row>
        <row r="7">
          <cell r="B7" t="str">
            <v>B2C001</v>
          </cell>
          <cell r="J7" t="str">
            <v>Seed</v>
          </cell>
          <cell r="K7">
            <v>126000</v>
          </cell>
        </row>
        <row r="8">
          <cell r="B8" t="str">
            <v>B2C001</v>
          </cell>
          <cell r="J8" t="str">
            <v>Water</v>
          </cell>
          <cell r="K8">
            <v>456.5</v>
          </cell>
        </row>
        <row r="9">
          <cell r="B9" t="str">
            <v>B2C001</v>
          </cell>
          <cell r="J9" t="str">
            <v>Labour</v>
          </cell>
          <cell r="K9">
            <v>7380</v>
          </cell>
        </row>
        <row r="10">
          <cell r="B10" t="str">
            <v>B2C001</v>
          </cell>
          <cell r="J10" t="str">
            <v>Organic</v>
          </cell>
          <cell r="K10">
            <v>185650</v>
          </cell>
        </row>
        <row r="11">
          <cell r="B11" t="str">
            <v>B2C001</v>
          </cell>
          <cell r="J11" t="str">
            <v>Labour</v>
          </cell>
          <cell r="K11">
            <v>4655</v>
          </cell>
        </row>
        <row r="12">
          <cell r="B12" t="str">
            <v>B2C001</v>
          </cell>
          <cell r="J12" t="str">
            <v>Consumable</v>
          </cell>
          <cell r="K12">
            <v>719</v>
          </cell>
        </row>
        <row r="13">
          <cell r="B13" t="str">
            <v>B2C001</v>
          </cell>
          <cell r="J13" t="str">
            <v>Tractor</v>
          </cell>
          <cell r="K13">
            <v>875</v>
          </cell>
        </row>
        <row r="14">
          <cell r="B14" t="str">
            <v>B2C001</v>
          </cell>
          <cell r="J14" t="str">
            <v>Pesticide</v>
          </cell>
          <cell r="K14">
            <v>3736</v>
          </cell>
        </row>
        <row r="15">
          <cell r="B15" t="str">
            <v>B2C001</v>
          </cell>
          <cell r="J15" t="str">
            <v>Labour</v>
          </cell>
          <cell r="K15">
            <v>4052</v>
          </cell>
        </row>
        <row r="16">
          <cell r="B16" t="str">
            <v>B2C001</v>
          </cell>
          <cell r="J16" t="str">
            <v>Consumable</v>
          </cell>
          <cell r="K16">
            <v>460</v>
          </cell>
        </row>
        <row r="17">
          <cell r="B17" t="str">
            <v>B2C001</v>
          </cell>
          <cell r="J17" t="str">
            <v>Pesticide</v>
          </cell>
          <cell r="K17">
            <v>3959</v>
          </cell>
        </row>
        <row r="18">
          <cell r="B18" t="str">
            <v>B2C001</v>
          </cell>
          <cell r="J18" t="str">
            <v>Water</v>
          </cell>
          <cell r="K18">
            <v>39319</v>
          </cell>
        </row>
        <row r="19">
          <cell r="B19" t="str">
            <v>B2C001</v>
          </cell>
          <cell r="J19" t="str">
            <v>Labour</v>
          </cell>
          <cell r="K19">
            <v>15505</v>
          </cell>
        </row>
        <row r="20">
          <cell r="B20" t="str">
            <v>B2C001</v>
          </cell>
          <cell r="J20" t="str">
            <v>Water</v>
          </cell>
          <cell r="K20">
            <v>15403</v>
          </cell>
        </row>
        <row r="21">
          <cell r="B21" t="str">
            <v>B2C001</v>
          </cell>
          <cell r="J21" t="str">
            <v>Labour</v>
          </cell>
          <cell r="K21">
            <v>5868</v>
          </cell>
        </row>
        <row r="22">
          <cell r="B22" t="str">
            <v>B2C001</v>
          </cell>
          <cell r="J22" t="str">
            <v>Pesticide</v>
          </cell>
          <cell r="K22">
            <v>175</v>
          </cell>
        </row>
        <row r="23">
          <cell r="B23" t="str">
            <v>B2C001</v>
          </cell>
          <cell r="J23" t="str">
            <v>Water</v>
          </cell>
          <cell r="K23">
            <v>16968</v>
          </cell>
        </row>
        <row r="24">
          <cell r="B24" t="str">
            <v>B2C001</v>
          </cell>
          <cell r="J24" t="str">
            <v>Consumable</v>
          </cell>
          <cell r="K24">
            <v>460</v>
          </cell>
        </row>
        <row r="25">
          <cell r="B25" t="str">
            <v>B2C001</v>
          </cell>
          <cell r="J25" t="str">
            <v>Labour</v>
          </cell>
          <cell r="K25">
            <v>8668</v>
          </cell>
        </row>
        <row r="26">
          <cell r="B26" t="str">
            <v>B2C001</v>
          </cell>
          <cell r="J26" t="str">
            <v>Consumable</v>
          </cell>
          <cell r="K26">
            <v>1488</v>
          </cell>
        </row>
        <row r="27">
          <cell r="B27" t="str">
            <v>B2C001</v>
          </cell>
          <cell r="J27" t="str">
            <v>Consumable</v>
          </cell>
          <cell r="K27">
            <v>1056</v>
          </cell>
        </row>
        <row r="28">
          <cell r="B28" t="str">
            <v>B2C001</v>
          </cell>
          <cell r="J28" t="str">
            <v>Pesticide</v>
          </cell>
          <cell r="K28">
            <v>5425</v>
          </cell>
        </row>
        <row r="29">
          <cell r="B29" t="str">
            <v>B2C001</v>
          </cell>
          <cell r="J29" t="str">
            <v>Water</v>
          </cell>
          <cell r="K29">
            <v>12116</v>
          </cell>
        </row>
        <row r="30">
          <cell r="B30" t="str">
            <v>B2C001</v>
          </cell>
          <cell r="J30" t="str">
            <v>Consumable</v>
          </cell>
          <cell r="K30">
            <v>221</v>
          </cell>
        </row>
        <row r="31">
          <cell r="B31" t="str">
            <v>B2C001</v>
          </cell>
          <cell r="J31" t="str">
            <v>Labour</v>
          </cell>
          <cell r="K31">
            <v>8196</v>
          </cell>
        </row>
        <row r="32">
          <cell r="B32" t="str">
            <v>B2C001</v>
          </cell>
          <cell r="J32" t="str">
            <v>Pesticide</v>
          </cell>
          <cell r="K32">
            <v>97</v>
          </cell>
        </row>
        <row r="33">
          <cell r="B33" t="str">
            <v>B2C001</v>
          </cell>
          <cell r="J33" t="str">
            <v>Water</v>
          </cell>
          <cell r="K33">
            <v>28610</v>
          </cell>
        </row>
        <row r="34">
          <cell r="B34" t="str">
            <v>B2C002</v>
          </cell>
          <cell r="J34" t="str">
            <v>Fertilizer</v>
          </cell>
          <cell r="K34">
            <v>2106</v>
          </cell>
        </row>
        <row r="35">
          <cell r="B35" t="str">
            <v>B2C002</v>
          </cell>
          <cell r="J35" t="str">
            <v>Fuel</v>
          </cell>
          <cell r="K35">
            <v>4482.8999999999996</v>
          </cell>
        </row>
        <row r="36">
          <cell r="B36" t="str">
            <v>B2C002</v>
          </cell>
          <cell r="J36" t="str">
            <v>Labour</v>
          </cell>
          <cell r="K36">
            <v>10207.5</v>
          </cell>
        </row>
        <row r="37">
          <cell r="B37" t="str">
            <v>B2C002</v>
          </cell>
          <cell r="J37" t="str">
            <v>Consumable</v>
          </cell>
          <cell r="K37">
            <v>1105</v>
          </cell>
        </row>
        <row r="38">
          <cell r="B38" t="str">
            <v>B2C002</v>
          </cell>
          <cell r="J38" t="str">
            <v>Pesticide</v>
          </cell>
          <cell r="K38">
            <v>435.5</v>
          </cell>
        </row>
        <row r="39">
          <cell r="B39" t="str">
            <v>B2C002</v>
          </cell>
          <cell r="J39" t="str">
            <v>Seed</v>
          </cell>
          <cell r="K39">
            <v>21600</v>
          </cell>
        </row>
        <row r="40">
          <cell r="B40" t="str">
            <v>B2C002</v>
          </cell>
          <cell r="J40" t="str">
            <v>Consumable</v>
          </cell>
          <cell r="K40">
            <v>210</v>
          </cell>
        </row>
        <row r="41">
          <cell r="B41" t="str">
            <v>B2C002</v>
          </cell>
          <cell r="J41" t="str">
            <v>Labour</v>
          </cell>
          <cell r="K41">
            <v>6870</v>
          </cell>
        </row>
        <row r="42">
          <cell r="B42" t="str">
            <v>B2C002</v>
          </cell>
          <cell r="J42" t="str">
            <v>Pesticide</v>
          </cell>
          <cell r="K42">
            <v>800</v>
          </cell>
        </row>
        <row r="43">
          <cell r="B43" t="str">
            <v>B2C002</v>
          </cell>
          <cell r="J43" t="str">
            <v>Water</v>
          </cell>
          <cell r="K43">
            <v>7879</v>
          </cell>
        </row>
        <row r="44">
          <cell r="B44" t="str">
            <v>B2C002</v>
          </cell>
          <cell r="J44" t="str">
            <v>Consumable</v>
          </cell>
          <cell r="K44">
            <v>262.26</v>
          </cell>
        </row>
        <row r="45">
          <cell r="B45" t="str">
            <v>B2C002</v>
          </cell>
          <cell r="J45" t="str">
            <v>Labour</v>
          </cell>
          <cell r="K45">
            <v>7518</v>
          </cell>
        </row>
        <row r="46">
          <cell r="B46" t="str">
            <v>B2C002</v>
          </cell>
          <cell r="J46" t="str">
            <v>Consumable</v>
          </cell>
          <cell r="K46">
            <v>132</v>
          </cell>
        </row>
        <row r="47">
          <cell r="B47" t="str">
            <v>B2C002</v>
          </cell>
          <cell r="J47" t="str">
            <v>Pesticide</v>
          </cell>
          <cell r="K47">
            <v>560</v>
          </cell>
        </row>
        <row r="48">
          <cell r="B48" t="str">
            <v>B2C002</v>
          </cell>
          <cell r="J48" t="str">
            <v>Water</v>
          </cell>
          <cell r="K48">
            <v>19745</v>
          </cell>
        </row>
        <row r="49">
          <cell r="B49" t="str">
            <v>B2C002</v>
          </cell>
          <cell r="J49" t="str">
            <v>Income</v>
          </cell>
          <cell r="K49">
            <v>10000</v>
          </cell>
        </row>
        <row r="50">
          <cell r="B50" t="str">
            <v>B2C002</v>
          </cell>
          <cell r="J50" t="str">
            <v>Labour</v>
          </cell>
          <cell r="K50">
            <v>816</v>
          </cell>
        </row>
        <row r="51">
          <cell r="B51" t="str">
            <v>B2C002</v>
          </cell>
          <cell r="J51" t="str">
            <v>Water</v>
          </cell>
          <cell r="K51">
            <v>16711</v>
          </cell>
        </row>
        <row r="52">
          <cell r="B52" t="str">
            <v>B2C002</v>
          </cell>
          <cell r="J52" t="str">
            <v>Labour</v>
          </cell>
          <cell r="K52">
            <v>2585</v>
          </cell>
        </row>
        <row r="53">
          <cell r="B53" t="str">
            <v>B2C002</v>
          </cell>
          <cell r="J53" t="str">
            <v>Water</v>
          </cell>
          <cell r="K53">
            <v>10575</v>
          </cell>
        </row>
        <row r="54">
          <cell r="B54" t="str">
            <v>B2C002</v>
          </cell>
          <cell r="J54" t="str">
            <v>Labour</v>
          </cell>
          <cell r="K54">
            <v>432</v>
          </cell>
        </row>
        <row r="55">
          <cell r="B55" t="str">
            <v>B2C002</v>
          </cell>
          <cell r="J55" t="str">
            <v>Water</v>
          </cell>
          <cell r="K55">
            <v>6989</v>
          </cell>
        </row>
        <row r="56">
          <cell r="B56" t="str">
            <v>B2C002</v>
          </cell>
          <cell r="J56" t="str">
            <v>Consumable</v>
          </cell>
          <cell r="K56">
            <v>184</v>
          </cell>
        </row>
        <row r="57">
          <cell r="B57" t="str">
            <v>B2C002</v>
          </cell>
          <cell r="J57" t="str">
            <v>Labour</v>
          </cell>
          <cell r="K57">
            <v>230</v>
          </cell>
        </row>
        <row r="58">
          <cell r="B58" t="str">
            <v>B2C002</v>
          </cell>
          <cell r="J58" t="str">
            <v>Pesticide</v>
          </cell>
          <cell r="K58">
            <v>280</v>
          </cell>
        </row>
        <row r="59">
          <cell r="B59" t="str">
            <v>B2C002</v>
          </cell>
          <cell r="J59" t="str">
            <v>Water</v>
          </cell>
          <cell r="K59">
            <v>1735</v>
          </cell>
        </row>
        <row r="60">
          <cell r="B60" t="str">
            <v>B2C002</v>
          </cell>
          <cell r="J60" t="str">
            <v>Labour</v>
          </cell>
          <cell r="K60">
            <v>1440</v>
          </cell>
        </row>
        <row r="61">
          <cell r="B61" t="str">
            <v>B2C002</v>
          </cell>
          <cell r="J61" t="str">
            <v>Water</v>
          </cell>
          <cell r="K61">
            <v>5500</v>
          </cell>
        </row>
        <row r="62">
          <cell r="B62" t="str">
            <v>RDC001</v>
          </cell>
          <cell r="J62" t="str">
            <v>Seed</v>
          </cell>
          <cell r="K62">
            <v>10000</v>
          </cell>
        </row>
        <row r="63">
          <cell r="B63" t="str">
            <v>RDC001</v>
          </cell>
          <cell r="J63" t="str">
            <v>Consumable</v>
          </cell>
          <cell r="K63">
            <v>262.26</v>
          </cell>
        </row>
        <row r="64">
          <cell r="B64" t="str">
            <v>RDC001</v>
          </cell>
          <cell r="J64" t="str">
            <v>Fertilizer</v>
          </cell>
          <cell r="K64">
            <v>975</v>
          </cell>
        </row>
        <row r="65">
          <cell r="B65" t="str">
            <v>RDC001</v>
          </cell>
          <cell r="J65" t="str">
            <v>Fuel</v>
          </cell>
          <cell r="K65">
            <v>1845.9</v>
          </cell>
        </row>
        <row r="66">
          <cell r="B66" t="str">
            <v>RDC001</v>
          </cell>
          <cell r="J66" t="str">
            <v>Labour</v>
          </cell>
          <cell r="K66">
            <v>6870</v>
          </cell>
        </row>
        <row r="67">
          <cell r="B67" t="str">
            <v>RDC001</v>
          </cell>
          <cell r="J67" t="str">
            <v>Consumable</v>
          </cell>
          <cell r="K67">
            <v>652</v>
          </cell>
        </row>
        <row r="68">
          <cell r="B68" t="str">
            <v>RDC001</v>
          </cell>
          <cell r="J68" t="str">
            <v>Pesticide</v>
          </cell>
          <cell r="K68">
            <v>560</v>
          </cell>
        </row>
        <row r="69">
          <cell r="B69" t="str">
            <v>RDC001</v>
          </cell>
          <cell r="J69" t="str">
            <v>Water</v>
          </cell>
          <cell r="K69">
            <v>3864</v>
          </cell>
        </row>
        <row r="70">
          <cell r="B70" t="str">
            <v>RDC001</v>
          </cell>
          <cell r="J70" t="str">
            <v>Labour</v>
          </cell>
          <cell r="K70">
            <v>468</v>
          </cell>
        </row>
        <row r="71">
          <cell r="B71" t="str">
            <v>RDC001</v>
          </cell>
          <cell r="J71" t="str">
            <v>Water</v>
          </cell>
          <cell r="K71">
            <v>3291</v>
          </cell>
        </row>
        <row r="72">
          <cell r="B72" t="str">
            <v>RDC001</v>
          </cell>
          <cell r="J72" t="str">
            <v>Labour</v>
          </cell>
          <cell r="K72">
            <v>2420</v>
          </cell>
        </row>
        <row r="73">
          <cell r="B73" t="str">
            <v>RDC001</v>
          </cell>
          <cell r="J73" t="str">
            <v>Water</v>
          </cell>
          <cell r="K73">
            <v>3977</v>
          </cell>
        </row>
        <row r="74">
          <cell r="B74" t="str">
            <v>RDC001</v>
          </cell>
          <cell r="J74" t="str">
            <v>Consumable</v>
          </cell>
          <cell r="K74">
            <v>34.5</v>
          </cell>
        </row>
        <row r="75">
          <cell r="B75" t="str">
            <v>RDC001</v>
          </cell>
          <cell r="J75" t="str">
            <v>Labour</v>
          </cell>
          <cell r="K75">
            <v>1209.5</v>
          </cell>
        </row>
        <row r="76">
          <cell r="B76" t="str">
            <v>RDC001</v>
          </cell>
          <cell r="J76" t="str">
            <v>Pesticide</v>
          </cell>
          <cell r="K76">
            <v>2625</v>
          </cell>
        </row>
        <row r="77">
          <cell r="B77" t="str">
            <v>RDC001</v>
          </cell>
          <cell r="J77" t="str">
            <v>Water</v>
          </cell>
          <cell r="K77">
            <v>1658</v>
          </cell>
        </row>
        <row r="78">
          <cell r="B78" t="str">
            <v>RDC001</v>
          </cell>
          <cell r="J78" t="str">
            <v>Consumable</v>
          </cell>
          <cell r="K78">
            <v>138</v>
          </cell>
        </row>
        <row r="79">
          <cell r="B79" t="str">
            <v>RDC001</v>
          </cell>
          <cell r="J79" t="str">
            <v>Fertilizer</v>
          </cell>
          <cell r="K79">
            <v>28</v>
          </cell>
        </row>
        <row r="80">
          <cell r="B80" t="str">
            <v>RDC001</v>
          </cell>
          <cell r="J80" t="str">
            <v>Labour</v>
          </cell>
          <cell r="K80">
            <v>4291</v>
          </cell>
        </row>
        <row r="81">
          <cell r="B81" t="str">
            <v>RDC001</v>
          </cell>
          <cell r="J81" t="str">
            <v>Pesticide</v>
          </cell>
          <cell r="K81">
            <v>2835</v>
          </cell>
        </row>
        <row r="82">
          <cell r="B82" t="str">
            <v>RDC001</v>
          </cell>
          <cell r="J82" t="str">
            <v>Water</v>
          </cell>
          <cell r="K82">
            <v>426</v>
          </cell>
        </row>
        <row r="83">
          <cell r="B83" t="str">
            <v>RDC001</v>
          </cell>
          <cell r="J83" t="str">
            <v>Fertilizer</v>
          </cell>
          <cell r="K83">
            <v>14</v>
          </cell>
        </row>
        <row r="84">
          <cell r="B84" t="str">
            <v>RDC001</v>
          </cell>
          <cell r="J84" t="str">
            <v>Labour</v>
          </cell>
          <cell r="K84">
            <v>2448</v>
          </cell>
        </row>
        <row r="85">
          <cell r="B85" t="str">
            <v>RDC001</v>
          </cell>
          <cell r="J85" t="str">
            <v>Water</v>
          </cell>
          <cell r="K85">
            <v>445</v>
          </cell>
        </row>
        <row r="86">
          <cell r="B86" t="str">
            <v>B2C010</v>
          </cell>
          <cell r="J86" t="str">
            <v>Labour</v>
          </cell>
          <cell r="K86">
            <v>468</v>
          </cell>
        </row>
        <row r="87">
          <cell r="B87" t="str">
            <v>B2C010</v>
          </cell>
          <cell r="J87" t="str">
            <v>Water</v>
          </cell>
          <cell r="K87">
            <v>3291</v>
          </cell>
        </row>
        <row r="88">
          <cell r="B88" t="str">
            <v>B2C010</v>
          </cell>
          <cell r="J88" t="str">
            <v>Water</v>
          </cell>
          <cell r="K88">
            <v>6740</v>
          </cell>
        </row>
        <row r="89">
          <cell r="B89" t="str">
            <v>B2C010</v>
          </cell>
          <cell r="J89" t="str">
            <v>Labour</v>
          </cell>
          <cell r="K89">
            <v>2420</v>
          </cell>
        </row>
        <row r="90">
          <cell r="B90" t="str">
            <v>B2C010</v>
          </cell>
          <cell r="J90" t="str">
            <v>Water</v>
          </cell>
          <cell r="K90">
            <v>3977</v>
          </cell>
        </row>
        <row r="91">
          <cell r="B91" t="str">
            <v>B2C010</v>
          </cell>
          <cell r="J91" t="str">
            <v>Consumable</v>
          </cell>
          <cell r="K91">
            <v>34.5</v>
          </cell>
        </row>
        <row r="92">
          <cell r="B92" t="str">
            <v>B2C010</v>
          </cell>
          <cell r="J92" t="str">
            <v>Labour</v>
          </cell>
          <cell r="K92">
            <v>1209.5</v>
          </cell>
        </row>
        <row r="93">
          <cell r="B93" t="str">
            <v>B2C010</v>
          </cell>
          <cell r="J93" t="str">
            <v>Pesticide</v>
          </cell>
          <cell r="K93">
            <v>2625</v>
          </cell>
        </row>
        <row r="94">
          <cell r="B94" t="str">
            <v>B2C010</v>
          </cell>
          <cell r="J94" t="str">
            <v>Water</v>
          </cell>
          <cell r="K94">
            <v>1658</v>
          </cell>
        </row>
        <row r="95">
          <cell r="B95" t="str">
            <v>B2C010</v>
          </cell>
          <cell r="J95" t="str">
            <v>Consumable</v>
          </cell>
          <cell r="K95">
            <v>138</v>
          </cell>
        </row>
        <row r="96">
          <cell r="B96" t="str">
            <v>B2C010</v>
          </cell>
          <cell r="J96" t="str">
            <v>Fertilizer</v>
          </cell>
          <cell r="K96">
            <v>28</v>
          </cell>
        </row>
        <row r="97">
          <cell r="B97" t="str">
            <v>B2C010</v>
          </cell>
          <cell r="J97" t="str">
            <v>Biomass</v>
          </cell>
          <cell r="K97">
            <v>-22589</v>
          </cell>
        </row>
        <row r="98">
          <cell r="B98" t="str">
            <v>B2C003</v>
          </cell>
          <cell r="J98" t="str">
            <v>Fertilizer</v>
          </cell>
          <cell r="K98">
            <v>87.75</v>
          </cell>
        </row>
        <row r="99">
          <cell r="B99" t="str">
            <v>B2C003</v>
          </cell>
          <cell r="J99" t="str">
            <v>Fuel</v>
          </cell>
          <cell r="K99">
            <v>171.405</v>
          </cell>
        </row>
        <row r="100">
          <cell r="B100" t="str">
            <v>B2C003</v>
          </cell>
          <cell r="J100" t="str">
            <v>Labour</v>
          </cell>
          <cell r="K100">
            <v>1008</v>
          </cell>
        </row>
        <row r="101">
          <cell r="B101" t="str">
            <v>B2C003</v>
          </cell>
          <cell r="J101" t="str">
            <v>Consumable</v>
          </cell>
          <cell r="K101">
            <v>39</v>
          </cell>
        </row>
        <row r="102">
          <cell r="B102" t="str">
            <v>B2C003</v>
          </cell>
          <cell r="J102" t="str">
            <v>Organic</v>
          </cell>
          <cell r="K102">
            <v>1126</v>
          </cell>
        </row>
        <row r="103">
          <cell r="B103" t="str">
            <v>B2C003</v>
          </cell>
          <cell r="J103" t="str">
            <v>Seed</v>
          </cell>
          <cell r="K103">
            <v>3500</v>
          </cell>
        </row>
        <row r="104">
          <cell r="B104" t="str">
            <v>B2C003</v>
          </cell>
          <cell r="J104" t="str">
            <v>Water</v>
          </cell>
          <cell r="K104">
            <v>1859</v>
          </cell>
        </row>
        <row r="105">
          <cell r="B105" t="str">
            <v>B2C003</v>
          </cell>
          <cell r="J105" t="str">
            <v>Income</v>
          </cell>
          <cell r="K105">
            <v>-10591</v>
          </cell>
        </row>
        <row r="106">
          <cell r="B106" t="str">
            <v>B2C004</v>
          </cell>
          <cell r="J106" t="str">
            <v>Seed</v>
          </cell>
          <cell r="K106">
            <v>10591</v>
          </cell>
        </row>
        <row r="107">
          <cell r="B107" t="str">
            <v>B2C004</v>
          </cell>
          <cell r="J107" t="str">
            <v>Biomass</v>
          </cell>
          <cell r="K107">
            <v>3388.35</v>
          </cell>
        </row>
        <row r="108">
          <cell r="B108" t="str">
            <v>B2C004</v>
          </cell>
          <cell r="J108" t="str">
            <v>Fertilizer</v>
          </cell>
          <cell r="K108">
            <v>1950</v>
          </cell>
        </row>
        <row r="109">
          <cell r="B109" t="str">
            <v>B2C004</v>
          </cell>
          <cell r="J109" t="str">
            <v>Fuel</v>
          </cell>
          <cell r="K109">
            <v>1582.2</v>
          </cell>
        </row>
        <row r="110">
          <cell r="B110" t="str">
            <v>B2C004</v>
          </cell>
          <cell r="J110" t="str">
            <v>Labour</v>
          </cell>
          <cell r="K110">
            <v>8709</v>
          </cell>
        </row>
        <row r="111">
          <cell r="B111" t="str">
            <v>B2C004</v>
          </cell>
          <cell r="J111" t="str">
            <v>Consumable</v>
          </cell>
          <cell r="K111">
            <v>364</v>
          </cell>
        </row>
        <row r="112">
          <cell r="B112" t="str">
            <v>B2C004</v>
          </cell>
          <cell r="J112" t="str">
            <v>Organic</v>
          </cell>
          <cell r="K112">
            <v>1880</v>
          </cell>
        </row>
        <row r="113">
          <cell r="B113" t="str">
            <v>B2C004</v>
          </cell>
          <cell r="J113" t="str">
            <v>Water</v>
          </cell>
          <cell r="K113">
            <v>3147</v>
          </cell>
        </row>
        <row r="114">
          <cell r="B114" t="str">
            <v>B2C004</v>
          </cell>
          <cell r="J114" t="str">
            <v>Consumable</v>
          </cell>
          <cell r="K114">
            <v>138</v>
          </cell>
        </row>
        <row r="115">
          <cell r="B115" t="str">
            <v>B2C004</v>
          </cell>
          <cell r="J115" t="str">
            <v>Fertilizer</v>
          </cell>
          <cell r="K115">
            <v>78</v>
          </cell>
        </row>
        <row r="116">
          <cell r="B116" t="str">
            <v>B2C004</v>
          </cell>
          <cell r="J116" t="str">
            <v>Labour</v>
          </cell>
          <cell r="K116">
            <v>568</v>
          </cell>
        </row>
        <row r="117">
          <cell r="B117" t="str">
            <v>B2C004</v>
          </cell>
          <cell r="J117" t="str">
            <v>Pesticide</v>
          </cell>
          <cell r="K117">
            <v>892</v>
          </cell>
        </row>
        <row r="118">
          <cell r="B118" t="str">
            <v>B2C004</v>
          </cell>
          <cell r="J118" t="str">
            <v>Water</v>
          </cell>
          <cell r="K118">
            <v>8362.5</v>
          </cell>
        </row>
        <row r="119">
          <cell r="B119" t="str">
            <v>B2C004</v>
          </cell>
          <cell r="J119" t="str">
            <v>Consumable</v>
          </cell>
          <cell r="K119">
            <v>1610</v>
          </cell>
        </row>
        <row r="120">
          <cell r="B120" t="str">
            <v>B2C004</v>
          </cell>
          <cell r="J120" t="str">
            <v>Labour</v>
          </cell>
          <cell r="K120">
            <v>1870</v>
          </cell>
        </row>
        <row r="121">
          <cell r="B121" t="str">
            <v>B2C004</v>
          </cell>
          <cell r="J121" t="str">
            <v>Pesticide</v>
          </cell>
          <cell r="K121">
            <v>15840</v>
          </cell>
        </row>
        <row r="122">
          <cell r="B122" t="str">
            <v>B2C004</v>
          </cell>
          <cell r="J122" t="str">
            <v>Water</v>
          </cell>
          <cell r="K122">
            <v>7040</v>
          </cell>
        </row>
        <row r="123">
          <cell r="B123" t="str">
            <v>B2C004</v>
          </cell>
          <cell r="J123" t="str">
            <v>Water</v>
          </cell>
          <cell r="K123">
            <v>3875</v>
          </cell>
        </row>
        <row r="124">
          <cell r="B124" t="str">
            <v>B2C004</v>
          </cell>
          <cell r="J124" t="str">
            <v>Labour</v>
          </cell>
          <cell r="K124">
            <v>4524</v>
          </cell>
        </row>
        <row r="125">
          <cell r="B125" t="str">
            <v>B2C004</v>
          </cell>
          <cell r="J125" t="str">
            <v>Yield</v>
          </cell>
        </row>
        <row r="126">
          <cell r="B126" t="str">
            <v>B2C004</v>
          </cell>
          <cell r="J126" t="str">
            <v>Income</v>
          </cell>
        </row>
        <row r="127">
          <cell r="B127" t="str">
            <v>B2C00Y</v>
          </cell>
          <cell r="J127" t="str">
            <v>Biomass</v>
          </cell>
          <cell r="K127">
            <v>19200.649999999998</v>
          </cell>
        </row>
        <row r="128">
          <cell r="B128" t="str">
            <v>B2C00Y</v>
          </cell>
          <cell r="J128" t="str">
            <v>Organic</v>
          </cell>
          <cell r="K128">
            <v>500550</v>
          </cell>
        </row>
        <row r="129">
          <cell r="B129" t="str">
            <v>B2C00Y</v>
          </cell>
          <cell r="J129" t="str">
            <v>Seed</v>
          </cell>
          <cell r="K129">
            <v>420000</v>
          </cell>
        </row>
        <row r="130">
          <cell r="B130" t="str">
            <v>B2C00Y</v>
          </cell>
          <cell r="J130" t="str">
            <v>Fertilizer</v>
          </cell>
          <cell r="K130">
            <v>26307</v>
          </cell>
        </row>
        <row r="131">
          <cell r="B131" t="str">
            <v>B2C00Y</v>
          </cell>
          <cell r="J131" t="str">
            <v>Fuel</v>
          </cell>
          <cell r="K131">
            <v>37081.493999999999</v>
          </cell>
        </row>
        <row r="132">
          <cell r="B132" t="str">
            <v>B2C00Y</v>
          </cell>
          <cell r="J132" t="str">
            <v>Labour</v>
          </cell>
          <cell r="K132">
            <v>39288.75</v>
          </cell>
        </row>
        <row r="133">
          <cell r="B133" t="str">
            <v>B2C00Y</v>
          </cell>
          <cell r="J133" t="str">
            <v>Consumable</v>
          </cell>
          <cell r="K133">
            <v>10180.625</v>
          </cell>
        </row>
        <row r="134">
          <cell r="B134" t="str">
            <v>B2C00Y</v>
          </cell>
          <cell r="J134" t="str">
            <v>Labour</v>
          </cell>
          <cell r="K134">
            <v>23700.6</v>
          </cell>
        </row>
        <row r="135">
          <cell r="B135" t="str">
            <v>B2C00Y</v>
          </cell>
          <cell r="J135" t="str">
            <v>Consumable</v>
          </cell>
          <cell r="K135">
            <v>16111</v>
          </cell>
        </row>
        <row r="136">
          <cell r="B136" t="str">
            <v>B2C00Y</v>
          </cell>
          <cell r="J136" t="str">
            <v>Labour</v>
          </cell>
          <cell r="K136">
            <v>36899</v>
          </cell>
        </row>
        <row r="137">
          <cell r="B137" t="str">
            <v>B2C00Y</v>
          </cell>
          <cell r="J137" t="str">
            <v>Pesticide</v>
          </cell>
          <cell r="K137">
            <v>15840</v>
          </cell>
        </row>
        <row r="138">
          <cell r="B138" t="str">
            <v>B2C00Y</v>
          </cell>
          <cell r="J138" t="str">
            <v>Labour</v>
          </cell>
          <cell r="K138">
            <v>3690</v>
          </cell>
        </row>
        <row r="139">
          <cell r="B139" t="str">
            <v>B2C00Y</v>
          </cell>
          <cell r="J139" t="str">
            <v>Water</v>
          </cell>
          <cell r="K139">
            <v>160392</v>
          </cell>
        </row>
        <row r="140">
          <cell r="B140" t="str">
            <v>B2C00Y</v>
          </cell>
          <cell r="J140" t="str">
            <v>Consumable</v>
          </cell>
          <cell r="K140">
            <v>2733.65</v>
          </cell>
        </row>
        <row r="141">
          <cell r="B141" t="str">
            <v>B2C00Y</v>
          </cell>
          <cell r="J141" t="str">
            <v>Labour</v>
          </cell>
          <cell r="K141">
            <v>168245</v>
          </cell>
        </row>
        <row r="142">
          <cell r="B142" t="str">
            <v>B2C00Y</v>
          </cell>
          <cell r="J142" t="str">
            <v>Consumable</v>
          </cell>
          <cell r="K142">
            <v>1914</v>
          </cell>
        </row>
        <row r="143">
          <cell r="B143" t="str">
            <v>B2C00Y</v>
          </cell>
          <cell r="J143" t="str">
            <v>Pesticide</v>
          </cell>
          <cell r="K143">
            <v>19559</v>
          </cell>
        </row>
        <row r="144">
          <cell r="B144" t="str">
            <v>B2C00Y</v>
          </cell>
          <cell r="J144" t="str">
            <v>Water</v>
          </cell>
          <cell r="K144">
            <v>177347</v>
          </cell>
        </row>
        <row r="145">
          <cell r="B145" t="str">
            <v>B2C00Y</v>
          </cell>
          <cell r="J145" t="str">
            <v>Consumable</v>
          </cell>
          <cell r="K145">
            <v>4156.2</v>
          </cell>
        </row>
        <row r="146">
          <cell r="B146" t="str">
            <v>B2C00Y</v>
          </cell>
          <cell r="J146" t="str">
            <v>Labour</v>
          </cell>
          <cell r="K146">
            <v>58019.5</v>
          </cell>
        </row>
        <row r="147">
          <cell r="B147" t="str">
            <v>B2C00Y</v>
          </cell>
          <cell r="J147" t="str">
            <v>Labour</v>
          </cell>
          <cell r="K147">
            <v>1948.1</v>
          </cell>
        </row>
        <row r="148">
          <cell r="B148" t="str">
            <v>B2C00Y</v>
          </cell>
          <cell r="J148" t="str">
            <v>Consumable</v>
          </cell>
          <cell r="K148">
            <v>3432</v>
          </cell>
        </row>
        <row r="149">
          <cell r="B149" t="str">
            <v>B2C00Y</v>
          </cell>
          <cell r="J149" t="str">
            <v>Pesticide</v>
          </cell>
          <cell r="K149">
            <v>27310</v>
          </cell>
        </row>
        <row r="150">
          <cell r="B150" t="str">
            <v>B2C00Y</v>
          </cell>
          <cell r="J150" t="str">
            <v>Water</v>
          </cell>
          <cell r="K150">
            <v>167348</v>
          </cell>
        </row>
        <row r="151">
          <cell r="B151" t="str">
            <v>B2C00Y</v>
          </cell>
          <cell r="J151" t="str">
            <v>Consumable</v>
          </cell>
          <cell r="K151">
            <v>1303.5999999999999</v>
          </cell>
        </row>
        <row r="152">
          <cell r="B152" t="str">
            <v>B2C00Y</v>
          </cell>
          <cell r="J152" t="str">
            <v>Labour</v>
          </cell>
          <cell r="K152">
            <v>57008.25</v>
          </cell>
        </row>
        <row r="153">
          <cell r="B153" t="str">
            <v>B2C00Y</v>
          </cell>
          <cell r="J153" t="str">
            <v>Consumable</v>
          </cell>
          <cell r="K153">
            <v>1056</v>
          </cell>
        </row>
        <row r="154">
          <cell r="B154" t="str">
            <v>B2C00Y</v>
          </cell>
          <cell r="J154" t="str">
            <v>Pesticide</v>
          </cell>
          <cell r="K154">
            <v>4665</v>
          </cell>
        </row>
        <row r="155">
          <cell r="B155" t="str">
            <v>B2C00Y</v>
          </cell>
          <cell r="J155" t="str">
            <v>Water</v>
          </cell>
          <cell r="K155">
            <v>78079</v>
          </cell>
        </row>
        <row r="156">
          <cell r="B156" t="str">
            <v>B2C00Y</v>
          </cell>
          <cell r="J156" t="str">
            <v>Consumable</v>
          </cell>
          <cell r="K156">
            <v>1180.8</v>
          </cell>
        </row>
        <row r="157">
          <cell r="B157" t="str">
            <v>B2C00Y</v>
          </cell>
          <cell r="J157" t="str">
            <v>Labour</v>
          </cell>
          <cell r="K157">
            <v>26698</v>
          </cell>
        </row>
        <row r="158">
          <cell r="B158" t="str">
            <v>B2C00Y</v>
          </cell>
          <cell r="J158" t="str">
            <v>Consumable</v>
          </cell>
          <cell r="K158">
            <v>528</v>
          </cell>
        </row>
        <row r="159">
          <cell r="B159" t="str">
            <v>B2C00Y</v>
          </cell>
          <cell r="J159" t="str">
            <v>Pesticide</v>
          </cell>
          <cell r="K159">
            <v>10277.790000000001</v>
          </cell>
        </row>
        <row r="160">
          <cell r="B160" t="str">
            <v>B2C00Y</v>
          </cell>
          <cell r="J160" t="str">
            <v>Water</v>
          </cell>
          <cell r="K160">
            <v>6541</v>
          </cell>
        </row>
        <row r="161">
          <cell r="B161" t="str">
            <v>B2C00Y</v>
          </cell>
          <cell r="J161" t="str">
            <v>Yield</v>
          </cell>
          <cell r="K161">
            <v>404.6</v>
          </cell>
        </row>
        <row r="162">
          <cell r="B162" t="str">
            <v>B2C00Y</v>
          </cell>
          <cell r="J162" t="str">
            <v>Income</v>
          </cell>
          <cell r="K162">
            <v>53676</v>
          </cell>
        </row>
        <row r="163">
          <cell r="B163" t="str">
            <v>B2C00Y</v>
          </cell>
          <cell r="J163" t="str">
            <v>Income</v>
          </cell>
          <cell r="K163">
            <v>45000</v>
          </cell>
        </row>
        <row r="164">
          <cell r="B164" t="str">
            <v>B3C001</v>
          </cell>
          <cell r="J164" t="str">
            <v>Fertilizer</v>
          </cell>
          <cell r="K164">
            <v>477.75</v>
          </cell>
        </row>
        <row r="165">
          <cell r="B165" t="str">
            <v>B3C001</v>
          </cell>
          <cell r="J165" t="str">
            <v>Fuel</v>
          </cell>
          <cell r="K165">
            <v>527.4</v>
          </cell>
        </row>
        <row r="166">
          <cell r="B166" t="str">
            <v>B3C001</v>
          </cell>
          <cell r="J166" t="str">
            <v>Labour</v>
          </cell>
          <cell r="K166">
            <v>2350.5</v>
          </cell>
        </row>
        <row r="167">
          <cell r="B167" t="str">
            <v>B3C001</v>
          </cell>
          <cell r="J167" t="str">
            <v>Consumable</v>
          </cell>
          <cell r="K167">
            <v>120.25</v>
          </cell>
        </row>
        <row r="168">
          <cell r="B168" t="str">
            <v>B3C001</v>
          </cell>
          <cell r="J168" t="str">
            <v>Organic</v>
          </cell>
          <cell r="K168">
            <v>8980</v>
          </cell>
        </row>
        <row r="169">
          <cell r="B169" t="str">
            <v>B3C001</v>
          </cell>
          <cell r="J169" t="str">
            <v>Pesticide</v>
          </cell>
          <cell r="K169">
            <v>460</v>
          </cell>
        </row>
        <row r="170">
          <cell r="B170" t="str">
            <v>B3C001</v>
          </cell>
          <cell r="J170" t="str">
            <v>Seed</v>
          </cell>
          <cell r="K170">
            <v>5200</v>
          </cell>
        </row>
        <row r="171">
          <cell r="B171" t="str">
            <v>B3C001</v>
          </cell>
          <cell r="J171" t="str">
            <v>Water</v>
          </cell>
          <cell r="K171">
            <v>193</v>
          </cell>
        </row>
        <row r="172">
          <cell r="B172" t="str">
            <v>B3C001</v>
          </cell>
          <cell r="J172" t="str">
            <v>Consumable</v>
          </cell>
          <cell r="K172">
            <v>62.1</v>
          </cell>
        </row>
        <row r="173">
          <cell r="B173" t="str">
            <v>B3C001</v>
          </cell>
          <cell r="J173" t="str">
            <v>Fertilizer</v>
          </cell>
          <cell r="K173">
            <v>48.75</v>
          </cell>
        </row>
        <row r="174">
          <cell r="B174" t="str">
            <v>B3C001</v>
          </cell>
          <cell r="J174" t="str">
            <v>Labour</v>
          </cell>
          <cell r="K174">
            <v>1851</v>
          </cell>
        </row>
        <row r="175">
          <cell r="B175" t="str">
            <v>B3C001</v>
          </cell>
          <cell r="J175" t="str">
            <v>Pesticide</v>
          </cell>
          <cell r="K175">
            <v>1327.5</v>
          </cell>
        </row>
        <row r="176">
          <cell r="B176" t="str">
            <v>B3C001</v>
          </cell>
          <cell r="J176" t="str">
            <v>Water</v>
          </cell>
          <cell r="K176">
            <v>1495</v>
          </cell>
        </row>
        <row r="177">
          <cell r="B177" t="str">
            <v>B3C001</v>
          </cell>
          <cell r="J177" t="str">
            <v>Consumable</v>
          </cell>
          <cell r="K177">
            <v>62.1</v>
          </cell>
        </row>
        <row r="178">
          <cell r="B178" t="str">
            <v>B3C001</v>
          </cell>
          <cell r="J178" t="str">
            <v>Labour</v>
          </cell>
          <cell r="K178">
            <v>429</v>
          </cell>
        </row>
        <row r="179">
          <cell r="B179" t="str">
            <v>B3C001</v>
          </cell>
          <cell r="J179" t="str">
            <v>Pesticide</v>
          </cell>
          <cell r="K179">
            <v>300.8</v>
          </cell>
        </row>
        <row r="180">
          <cell r="B180" t="str">
            <v>B3C001</v>
          </cell>
          <cell r="J180" t="str">
            <v>Water</v>
          </cell>
          <cell r="K180">
            <v>1506</v>
          </cell>
        </row>
        <row r="181">
          <cell r="B181" t="str">
            <v>B3C001</v>
          </cell>
          <cell r="J181" t="str">
            <v>Pesticide</v>
          </cell>
          <cell r="K181">
            <v>168</v>
          </cell>
        </row>
        <row r="182">
          <cell r="B182" t="str">
            <v>B3C001</v>
          </cell>
          <cell r="J182" t="str">
            <v>Water</v>
          </cell>
          <cell r="K182">
            <v>1356</v>
          </cell>
        </row>
        <row r="183">
          <cell r="B183" t="str">
            <v>B3C001</v>
          </cell>
          <cell r="J183" t="str">
            <v>Labour</v>
          </cell>
          <cell r="K183">
            <v>672</v>
          </cell>
        </row>
        <row r="184">
          <cell r="B184" t="str">
            <v>B3C001</v>
          </cell>
          <cell r="J184" t="str">
            <v>Water</v>
          </cell>
          <cell r="K184">
            <v>320</v>
          </cell>
        </row>
        <row r="185">
          <cell r="B185" t="str">
            <v>B3C001</v>
          </cell>
          <cell r="J185" t="str">
            <v>Yield</v>
          </cell>
          <cell r="K185">
            <v>73</v>
          </cell>
        </row>
        <row r="186">
          <cell r="B186" t="str">
            <v>B3C001</v>
          </cell>
          <cell r="J186" t="str">
            <v>Income</v>
          </cell>
          <cell r="K186">
            <v>21885</v>
          </cell>
        </row>
        <row r="187">
          <cell r="B187" t="str">
            <v>B1C001</v>
          </cell>
          <cell r="J187" t="str">
            <v>Fuel</v>
          </cell>
          <cell r="K187">
            <v>7285</v>
          </cell>
        </row>
        <row r="188">
          <cell r="B188" t="str">
            <v>B1C001</v>
          </cell>
          <cell r="J188" t="str">
            <v>Labour</v>
          </cell>
          <cell r="K188">
            <v>17258.759999999998</v>
          </cell>
        </row>
        <row r="189">
          <cell r="B189" t="str">
            <v>B1C001</v>
          </cell>
          <cell r="J189" t="str">
            <v>Fuel</v>
          </cell>
          <cell r="K189">
            <v>1966.95</v>
          </cell>
        </row>
        <row r="190">
          <cell r="B190" t="str">
            <v>B1C001</v>
          </cell>
          <cell r="J190" t="str">
            <v>Labour</v>
          </cell>
          <cell r="K190">
            <v>210</v>
          </cell>
        </row>
        <row r="191">
          <cell r="B191" t="str">
            <v>B1C001</v>
          </cell>
          <cell r="J191" t="str">
            <v>Consumable</v>
          </cell>
          <cell r="K191">
            <v>924</v>
          </cell>
        </row>
        <row r="192">
          <cell r="B192" t="str">
            <v>B1C001</v>
          </cell>
          <cell r="J192" t="str">
            <v>Seed</v>
          </cell>
          <cell r="K192">
            <v>7500</v>
          </cell>
        </row>
        <row r="193">
          <cell r="B193" t="str">
            <v>B1C001</v>
          </cell>
          <cell r="J193" t="str">
            <v>Biomass</v>
          </cell>
          <cell r="K193">
            <v>-35145</v>
          </cell>
        </row>
        <row r="194">
          <cell r="B194" t="str">
            <v>B2C001</v>
          </cell>
          <cell r="J194" t="str">
            <v>Water</v>
          </cell>
          <cell r="K194">
            <v>2625</v>
          </cell>
        </row>
        <row r="195">
          <cell r="B195" t="str">
            <v>B4C004</v>
          </cell>
          <cell r="J195" t="str">
            <v>Water</v>
          </cell>
          <cell r="K195">
            <v>546</v>
          </cell>
        </row>
        <row r="196">
          <cell r="B196" t="str">
            <v>RDC003</v>
          </cell>
          <cell r="J196" t="str">
            <v>Water</v>
          </cell>
          <cell r="K196">
            <v>3570</v>
          </cell>
        </row>
        <row r="197">
          <cell r="B197" t="str">
            <v>B2C002</v>
          </cell>
          <cell r="J197" t="str">
            <v>Water</v>
          </cell>
          <cell r="K197">
            <v>378</v>
          </cell>
        </row>
        <row r="198">
          <cell r="B198" t="str">
            <v>B2C00X</v>
          </cell>
          <cell r="J198" t="str">
            <v>Water</v>
          </cell>
          <cell r="K198">
            <v>21064.555555555555</v>
          </cell>
        </row>
        <row r="199">
          <cell r="B199" t="str">
            <v>B2C00X</v>
          </cell>
          <cell r="J199" t="str">
            <v>Water</v>
          </cell>
          <cell r="K199">
            <v>6018.4444444444443</v>
          </cell>
        </row>
        <row r="200">
          <cell r="B200" t="str">
            <v>B3C00X</v>
          </cell>
          <cell r="J200" t="str">
            <v>Water</v>
          </cell>
          <cell r="K200">
            <v>25721.181818181813</v>
          </cell>
        </row>
        <row r="201">
          <cell r="B201" t="str">
            <v>B3C00X</v>
          </cell>
          <cell r="J201" t="str">
            <v>Water</v>
          </cell>
          <cell r="K201">
            <v>5715.8181818181811</v>
          </cell>
        </row>
        <row r="202">
          <cell r="B202" t="str">
            <v>B4C00X</v>
          </cell>
          <cell r="J202" t="str">
            <v>Water</v>
          </cell>
          <cell r="K202">
            <v>26257.411764705881</v>
          </cell>
        </row>
        <row r="203">
          <cell r="B203" t="str">
            <v>B4C00X</v>
          </cell>
          <cell r="J203" t="str">
            <v>Water</v>
          </cell>
          <cell r="K203">
            <v>10940.588235294117</v>
          </cell>
        </row>
        <row r="204">
          <cell r="B204" t="str">
            <v>B2C009</v>
          </cell>
          <cell r="J204" t="str">
            <v>Water</v>
          </cell>
          <cell r="K204">
            <v>3500</v>
          </cell>
        </row>
        <row r="205">
          <cell r="B205" t="str">
            <v>B2C001</v>
          </cell>
          <cell r="J205" t="str">
            <v>Water</v>
          </cell>
          <cell r="K205">
            <v>3080</v>
          </cell>
        </row>
        <row r="206">
          <cell r="B206" t="str">
            <v>B2C002</v>
          </cell>
          <cell r="J206" t="str">
            <v>Water</v>
          </cell>
          <cell r="K206">
            <v>251.99999999999997</v>
          </cell>
        </row>
        <row r="207">
          <cell r="B207" t="str">
            <v>B2C00X</v>
          </cell>
          <cell r="J207" t="str">
            <v>Water</v>
          </cell>
          <cell r="K207">
            <v>20694.8</v>
          </cell>
        </row>
        <row r="208">
          <cell r="B208" t="str">
            <v>B3C00X</v>
          </cell>
          <cell r="J208" t="str">
            <v>Water</v>
          </cell>
          <cell r="K208">
            <v>19572</v>
          </cell>
        </row>
        <row r="209">
          <cell r="B209" t="str">
            <v>B4C00X</v>
          </cell>
          <cell r="J209" t="str">
            <v>Water</v>
          </cell>
          <cell r="K209">
            <v>30536.470588235294</v>
          </cell>
        </row>
        <row r="210">
          <cell r="B210" t="str">
            <v>B4C00X</v>
          </cell>
          <cell r="J210" t="str">
            <v>Water</v>
          </cell>
          <cell r="K210">
            <v>12723.529411764706</v>
          </cell>
        </row>
        <row r="211">
          <cell r="B211" t="str">
            <v>B2C009</v>
          </cell>
          <cell r="J211" t="str">
            <v>Water</v>
          </cell>
          <cell r="K211">
            <v>5436.2</v>
          </cell>
        </row>
        <row r="212">
          <cell r="B212" t="str">
            <v>B2C001</v>
          </cell>
          <cell r="J212" t="str">
            <v>Water</v>
          </cell>
          <cell r="K212">
            <v>3998.3999999999996</v>
          </cell>
        </row>
        <row r="213">
          <cell r="B213" t="str">
            <v>B2C002</v>
          </cell>
          <cell r="J213" t="str">
            <v>Water</v>
          </cell>
          <cell r="K213">
            <v>694.4</v>
          </cell>
        </row>
        <row r="214">
          <cell r="B214" t="str">
            <v>B2C00X</v>
          </cell>
          <cell r="J214" t="str">
            <v>Water</v>
          </cell>
          <cell r="K214">
            <v>36264.899999999994</v>
          </cell>
        </row>
        <row r="215">
          <cell r="B215" t="str">
            <v>B3C00X</v>
          </cell>
          <cell r="J215" t="str">
            <v>Water</v>
          </cell>
          <cell r="K215">
            <v>34468</v>
          </cell>
        </row>
        <row r="216">
          <cell r="B216" t="str">
            <v>B4C00X</v>
          </cell>
          <cell r="J216" t="str">
            <v>Water</v>
          </cell>
          <cell r="K216">
            <v>10563</v>
          </cell>
        </row>
        <row r="217">
          <cell r="B217" t="str">
            <v>B2C009</v>
          </cell>
          <cell r="J217" t="str">
            <v>Water</v>
          </cell>
          <cell r="K217">
            <v>9525.5999999999985</v>
          </cell>
        </row>
        <row r="218">
          <cell r="B218" t="str">
            <v>B2C001</v>
          </cell>
          <cell r="J218" t="str">
            <v>Water</v>
          </cell>
          <cell r="K218">
            <v>1819.9999999999998</v>
          </cell>
        </row>
        <row r="219">
          <cell r="B219" t="str">
            <v>B4C004</v>
          </cell>
          <cell r="J219" t="str">
            <v>Water</v>
          </cell>
          <cell r="K219">
            <v>491.4</v>
          </cell>
        </row>
        <row r="220">
          <cell r="B220" t="str">
            <v>B3C00X</v>
          </cell>
          <cell r="J220" t="str">
            <v>Water</v>
          </cell>
          <cell r="K220">
            <v>4102</v>
          </cell>
        </row>
        <row r="221">
          <cell r="B221" t="str">
            <v>B2C009</v>
          </cell>
          <cell r="J221" t="str">
            <v>Water</v>
          </cell>
          <cell r="K221">
            <v>6461</v>
          </cell>
        </row>
        <row r="222">
          <cell r="B222" t="str">
            <v>B4C003</v>
          </cell>
          <cell r="J222" t="str">
            <v>Water</v>
          </cell>
          <cell r="K222">
            <v>10743.599999999999</v>
          </cell>
        </row>
        <row r="223">
          <cell r="B223" t="str">
            <v>B2C001</v>
          </cell>
          <cell r="J223" t="str">
            <v>Water</v>
          </cell>
          <cell r="K223">
            <v>3707.2</v>
          </cell>
        </row>
        <row r="224">
          <cell r="B224" t="str">
            <v>B4C004</v>
          </cell>
          <cell r="J224" t="str">
            <v>Water</v>
          </cell>
          <cell r="K224">
            <v>1092</v>
          </cell>
        </row>
        <row r="225">
          <cell r="B225" t="str">
            <v>RDC003</v>
          </cell>
          <cell r="J225" t="str">
            <v>Water</v>
          </cell>
          <cell r="K225">
            <v>3779.9999999999995</v>
          </cell>
        </row>
        <row r="226">
          <cell r="B226" t="str">
            <v>B2C00X</v>
          </cell>
          <cell r="J226" t="str">
            <v>Water</v>
          </cell>
          <cell r="K226">
            <v>8478.2250000000004</v>
          </cell>
        </row>
        <row r="227">
          <cell r="B227" t="str">
            <v>B2C00X</v>
          </cell>
          <cell r="J227" t="str">
            <v>Water</v>
          </cell>
          <cell r="K227">
            <v>2422.35</v>
          </cell>
        </row>
        <row r="228">
          <cell r="B228" t="str">
            <v>B2C00X</v>
          </cell>
          <cell r="J228" t="str">
            <v>Water</v>
          </cell>
          <cell r="K228">
            <v>8478.2250000000004</v>
          </cell>
        </row>
        <row r="229">
          <cell r="B229" t="str">
            <v>B3C00X</v>
          </cell>
          <cell r="J229" t="str">
            <v>Water</v>
          </cell>
          <cell r="K229">
            <v>17920.636363636364</v>
          </cell>
        </row>
        <row r="230">
          <cell r="B230" t="str">
            <v>B3C00X</v>
          </cell>
          <cell r="J230" t="str">
            <v>Water</v>
          </cell>
          <cell r="K230">
            <v>3982.3636363636365</v>
          </cell>
        </row>
        <row r="231">
          <cell r="B231" t="str">
            <v>B4C00X</v>
          </cell>
          <cell r="J231" t="str">
            <v>Water</v>
          </cell>
          <cell r="K231">
            <v>13756.235294117647</v>
          </cell>
        </row>
        <row r="232">
          <cell r="B232" t="str">
            <v>B4C00X</v>
          </cell>
          <cell r="J232" t="str">
            <v>Water</v>
          </cell>
          <cell r="K232">
            <v>5731.7647058823532</v>
          </cell>
        </row>
        <row r="233">
          <cell r="B233" t="str">
            <v>B2C009</v>
          </cell>
          <cell r="J233" t="str">
            <v>Water</v>
          </cell>
          <cell r="K233">
            <v>2015.9999999999998</v>
          </cell>
        </row>
        <row r="234">
          <cell r="B234" t="str">
            <v>B4C004</v>
          </cell>
          <cell r="J234" t="str">
            <v>Seed</v>
          </cell>
          <cell r="K234">
            <v>70649</v>
          </cell>
        </row>
        <row r="235">
          <cell r="B235" t="str">
            <v>RDC003</v>
          </cell>
          <cell r="J235" t="str">
            <v>Seed</v>
          </cell>
          <cell r="K235">
            <v>359075</v>
          </cell>
        </row>
        <row r="236">
          <cell r="B236" t="str">
            <v>S1C001</v>
          </cell>
          <cell r="J236" t="str">
            <v>Seed</v>
          </cell>
          <cell r="K236">
            <v>112360</v>
          </cell>
        </row>
        <row r="237">
          <cell r="B237" t="str">
            <v>S4C001</v>
          </cell>
          <cell r="J237" t="str">
            <v>Seed</v>
          </cell>
          <cell r="K237">
            <v>88033</v>
          </cell>
        </row>
        <row r="238">
          <cell r="B238" t="str">
            <v>B2C00X</v>
          </cell>
          <cell r="J238" t="str">
            <v>Seed</v>
          </cell>
          <cell r="K238">
            <v>324597</v>
          </cell>
        </row>
        <row r="239">
          <cell r="B239" t="str">
            <v>B3C00X</v>
          </cell>
          <cell r="J239" t="str">
            <v>Seed</v>
          </cell>
          <cell r="K239">
            <v>413777</v>
          </cell>
        </row>
        <row r="240">
          <cell r="B240" t="str">
            <v>B4C00X</v>
          </cell>
          <cell r="J240" t="str">
            <v>Seed</v>
          </cell>
          <cell r="K240">
            <v>528619</v>
          </cell>
        </row>
        <row r="241">
          <cell r="B241" t="str">
            <v>B4C00X</v>
          </cell>
          <cell r="J241" t="str">
            <v>Seed</v>
          </cell>
          <cell r="K241">
            <v>240968</v>
          </cell>
        </row>
        <row r="242">
          <cell r="B242" t="str">
            <v>B2C00X</v>
          </cell>
          <cell r="J242" t="str">
            <v>Seed</v>
          </cell>
          <cell r="K242">
            <v>84903</v>
          </cell>
        </row>
        <row r="243">
          <cell r="B243" t="str">
            <v>B3C00X</v>
          </cell>
          <cell r="J243" t="str">
            <v>Seed</v>
          </cell>
          <cell r="K243">
            <v>86722.999999999985</v>
          </cell>
        </row>
        <row r="244">
          <cell r="B244" t="str">
            <v>B2C00X</v>
          </cell>
          <cell r="J244" t="str">
            <v>Seed</v>
          </cell>
          <cell r="K244">
            <v>383200.99999999994</v>
          </cell>
        </row>
        <row r="245">
          <cell r="B245" t="str">
            <v>B2C009</v>
          </cell>
          <cell r="J245" t="str">
            <v>Seed</v>
          </cell>
          <cell r="K245">
            <v>45000</v>
          </cell>
        </row>
        <row r="246">
          <cell r="B246" t="str">
            <v>B4C003</v>
          </cell>
          <cell r="J246" t="str">
            <v>Seed</v>
          </cell>
          <cell r="K246">
            <v>67500</v>
          </cell>
        </row>
        <row r="247">
          <cell r="J247" t="str">
            <v>Seed</v>
          </cell>
          <cell r="K247">
            <v>5717.6</v>
          </cell>
        </row>
        <row r="248">
          <cell r="J248" t="str">
            <v>Seed</v>
          </cell>
          <cell r="K248">
            <v>22870.400000000001</v>
          </cell>
        </row>
        <row r="249">
          <cell r="B249" t="str">
            <v>B2C009</v>
          </cell>
          <cell r="J249" t="str">
            <v>Tractor</v>
          </cell>
          <cell r="K249">
            <v>10500</v>
          </cell>
        </row>
        <row r="250">
          <cell r="B250" t="str">
            <v>B2C00X</v>
          </cell>
          <cell r="J250" t="str">
            <v>Tractor</v>
          </cell>
          <cell r="K250">
            <v>42000</v>
          </cell>
        </row>
        <row r="251">
          <cell r="B251" t="str">
            <v>B3C00X</v>
          </cell>
          <cell r="J251" t="str">
            <v>Tractor</v>
          </cell>
          <cell r="K251">
            <v>50400</v>
          </cell>
        </row>
        <row r="252">
          <cell r="B252" t="str">
            <v>B4C00X</v>
          </cell>
          <cell r="J252" t="str">
            <v>Tractor</v>
          </cell>
          <cell r="K252">
            <v>63000</v>
          </cell>
        </row>
        <row r="253">
          <cell r="B253" t="str">
            <v>B4C00X</v>
          </cell>
          <cell r="J253" t="str">
            <v>Tractor</v>
          </cell>
          <cell r="K253">
            <v>31500</v>
          </cell>
        </row>
        <row r="254">
          <cell r="B254" t="str">
            <v>RDC003</v>
          </cell>
          <cell r="J254" t="str">
            <v>Tractor</v>
          </cell>
          <cell r="K254">
            <v>25200</v>
          </cell>
        </row>
        <row r="255">
          <cell r="B255" t="str">
            <v>B4C004</v>
          </cell>
          <cell r="J255" t="str">
            <v>Tractor</v>
          </cell>
          <cell r="K255">
            <v>5250</v>
          </cell>
        </row>
        <row r="256">
          <cell r="B256" t="str">
            <v>B2C00X</v>
          </cell>
          <cell r="J256" t="str">
            <v>Tractor</v>
          </cell>
          <cell r="K256">
            <v>12600</v>
          </cell>
        </row>
        <row r="257">
          <cell r="B257" t="str">
            <v>B3C00X</v>
          </cell>
          <cell r="J257" t="str">
            <v>Tractor</v>
          </cell>
          <cell r="K257">
            <v>12600</v>
          </cell>
        </row>
        <row r="258">
          <cell r="B258" t="str">
            <v>B2C00X</v>
          </cell>
          <cell r="J258" t="str">
            <v>Tractor</v>
          </cell>
          <cell r="K258">
            <v>36750</v>
          </cell>
        </row>
        <row r="259">
          <cell r="B259" t="str">
            <v>B4C003</v>
          </cell>
          <cell r="J259" t="str">
            <v>Tractor</v>
          </cell>
          <cell r="K259">
            <v>18900</v>
          </cell>
        </row>
        <row r="260">
          <cell r="B260" t="str">
            <v>S1C001</v>
          </cell>
          <cell r="J260" t="str">
            <v>Tractor</v>
          </cell>
          <cell r="K260">
            <v>6825</v>
          </cell>
        </row>
        <row r="261">
          <cell r="B261" t="str">
            <v>S4C001</v>
          </cell>
          <cell r="J261" t="str">
            <v>Tractor</v>
          </cell>
          <cell r="K261">
            <v>5775</v>
          </cell>
        </row>
        <row r="262">
          <cell r="J262" t="str">
            <v>Tractor</v>
          </cell>
          <cell r="K262">
            <v>22170</v>
          </cell>
        </row>
        <row r="263">
          <cell r="J263" t="str">
            <v>Tractor</v>
          </cell>
          <cell r="K263">
            <v>22170</v>
          </cell>
        </row>
        <row r="264">
          <cell r="B264" t="str">
            <v>B2C001</v>
          </cell>
          <cell r="J264" t="str">
            <v>Fertilizer</v>
          </cell>
          <cell r="K264">
            <v>1181.8046838871639</v>
          </cell>
        </row>
        <row r="265">
          <cell r="B265" t="str">
            <v>B4C004</v>
          </cell>
          <cell r="J265" t="str">
            <v>Fertilizer</v>
          </cell>
          <cell r="K265">
            <v>245.81537424853011</v>
          </cell>
        </row>
        <row r="266">
          <cell r="B266" t="str">
            <v>RDC003</v>
          </cell>
          <cell r="J266" t="str">
            <v>Fertilizer</v>
          </cell>
          <cell r="K266">
            <v>1607.2543700865428</v>
          </cell>
        </row>
        <row r="267">
          <cell r="B267" t="str">
            <v>B2C00X</v>
          </cell>
          <cell r="J267" t="str">
            <v>Fertilizer</v>
          </cell>
          <cell r="K267">
            <v>9665.0424192173687</v>
          </cell>
        </row>
        <row r="268">
          <cell r="B268" t="str">
            <v>B2C00X</v>
          </cell>
          <cell r="J268" t="str">
            <v>Fertilizer</v>
          </cell>
          <cell r="K268">
            <v>2528.0304393411284</v>
          </cell>
        </row>
        <row r="269">
          <cell r="B269" t="str">
            <v>B3C00X</v>
          </cell>
          <cell r="J269" t="str">
            <v>Fertilizer</v>
          </cell>
          <cell r="K269">
            <v>11700.91323455927</v>
          </cell>
        </row>
        <row r="270">
          <cell r="B270" t="str">
            <v>B3C00X</v>
          </cell>
          <cell r="J270" t="str">
            <v>Fertilizer</v>
          </cell>
          <cell r="K270">
            <v>2452.3796596734073</v>
          </cell>
        </row>
        <row r="271">
          <cell r="B271" t="str">
            <v>B4C00X</v>
          </cell>
          <cell r="J271" t="str">
            <v>Fertilizer</v>
          </cell>
          <cell r="K271">
            <v>11503.262627041788</v>
          </cell>
        </row>
        <row r="272">
          <cell r="B272" t="str">
            <v>B4C00X</v>
          </cell>
          <cell r="J272" t="str">
            <v>Fertilizer</v>
          </cell>
          <cell r="K272">
            <v>5243.6976134285851</v>
          </cell>
        </row>
        <row r="273">
          <cell r="B273" t="str">
            <v>B2C009</v>
          </cell>
          <cell r="J273" t="str">
            <v>Fertilizer</v>
          </cell>
          <cell r="K273">
            <v>1575.7395785162184</v>
          </cell>
        </row>
        <row r="274">
          <cell r="B274" t="str">
            <v>B2C001</v>
          </cell>
          <cell r="J274" t="str">
            <v>Fertilizer</v>
          </cell>
          <cell r="K274">
            <v>2612.9632063274771</v>
          </cell>
        </row>
        <row r="275">
          <cell r="B275" t="str">
            <v>B2C00X</v>
          </cell>
          <cell r="J275" t="str">
            <v>Fertilizer</v>
          </cell>
          <cell r="K275">
            <v>17556.737325423986</v>
          </cell>
        </row>
        <row r="276">
          <cell r="B276" t="str">
            <v>B3C00X</v>
          </cell>
          <cell r="J276" t="str">
            <v>Fertilizer</v>
          </cell>
          <cell r="K276">
            <v>16604.193465662789</v>
          </cell>
        </row>
        <row r="277">
          <cell r="B277" t="str">
            <v>B4C00X</v>
          </cell>
          <cell r="J277" t="str">
            <v>Fertilizer</v>
          </cell>
          <cell r="K277">
            <v>25208.914127387223</v>
          </cell>
        </row>
        <row r="278">
          <cell r="B278" t="str">
            <v>B4C00X</v>
          </cell>
          <cell r="J278" t="str">
            <v>Fertilizer</v>
          </cell>
          <cell r="K278">
            <v>11491.341816030532</v>
          </cell>
        </row>
        <row r="279">
          <cell r="B279" t="str">
            <v>B2C009</v>
          </cell>
          <cell r="J279" t="str">
            <v>Fertilizer</v>
          </cell>
          <cell r="K279">
            <v>4611.8800591679974</v>
          </cell>
        </row>
        <row r="280">
          <cell r="B280" t="str">
            <v>B2C001</v>
          </cell>
          <cell r="J280" t="str">
            <v>Fertilizer</v>
          </cell>
          <cell r="K280">
            <v>1667.0950421166867</v>
          </cell>
        </row>
        <row r="281">
          <cell r="B281" t="str">
            <v>B2C00X</v>
          </cell>
          <cell r="J281" t="str">
            <v>Fertilizer</v>
          </cell>
          <cell r="K281">
            <v>15120.306870962742</v>
          </cell>
        </row>
        <row r="282">
          <cell r="B282" t="str">
            <v>B3C00X</v>
          </cell>
          <cell r="J282" t="str">
            <v>Fertilizer</v>
          </cell>
          <cell r="K282">
            <v>14371.106420487684</v>
          </cell>
        </row>
        <row r="283">
          <cell r="B283" t="str">
            <v>B4C00X</v>
          </cell>
          <cell r="J283" t="str">
            <v>Fertilizer</v>
          </cell>
          <cell r="K283">
            <v>4404.1428896254902</v>
          </cell>
        </row>
        <row r="284">
          <cell r="B284" t="str">
            <v>B2C009</v>
          </cell>
          <cell r="J284" t="str">
            <v>Fertilizer</v>
          </cell>
          <cell r="K284">
            <v>3971.6087768074003</v>
          </cell>
        </row>
        <row r="285">
          <cell r="B285" t="str">
            <v>B2C001</v>
          </cell>
          <cell r="J285" t="str">
            <v>Fertilizer</v>
          </cell>
          <cell r="K285">
            <v>2242.0439560439559</v>
          </cell>
        </row>
        <row r="286">
          <cell r="B286" t="str">
            <v>B4C004</v>
          </cell>
          <cell r="J286" t="str">
            <v>Fertilizer</v>
          </cell>
          <cell r="K286">
            <v>985.12031775700927</v>
          </cell>
        </row>
        <row r="287">
          <cell r="B287" t="str">
            <v>B3C00X</v>
          </cell>
          <cell r="J287" t="str">
            <v>Fertilizer</v>
          </cell>
          <cell r="K287">
            <v>13050.07</v>
          </cell>
        </row>
        <row r="288">
          <cell r="B288" t="str">
            <v>B2C009</v>
          </cell>
          <cell r="J288" t="str">
            <v>Fertilizer</v>
          </cell>
          <cell r="K288">
            <v>7959.2560439560439</v>
          </cell>
        </row>
        <row r="289">
          <cell r="B289" t="str">
            <v>B4C003</v>
          </cell>
          <cell r="J289" t="str">
            <v>Fertilizer</v>
          </cell>
          <cell r="K289">
            <v>21537.92968224299</v>
          </cell>
        </row>
        <row r="290">
          <cell r="B290" t="str">
            <v>RDC003</v>
          </cell>
          <cell r="J290" t="str">
            <v>Fertilizer</v>
          </cell>
          <cell r="K290">
            <v>16542.575000000001</v>
          </cell>
        </row>
        <row r="291">
          <cell r="B291" t="str">
            <v>B2C001</v>
          </cell>
          <cell r="J291" t="str">
            <v>Fertilizer</v>
          </cell>
          <cell r="K291">
            <v>2234.717055214724</v>
          </cell>
        </row>
        <row r="292">
          <cell r="B292" t="str">
            <v>B4C004</v>
          </cell>
          <cell r="J292" t="str">
            <v>Fertilizer</v>
          </cell>
          <cell r="K292">
            <v>97.786530612244903</v>
          </cell>
        </row>
        <row r="293">
          <cell r="B293" t="str">
            <v>RDC003</v>
          </cell>
          <cell r="J293" t="str">
            <v>Fertilizer</v>
          </cell>
          <cell r="K293">
            <v>17569.36</v>
          </cell>
        </row>
        <row r="294">
          <cell r="B294" t="str">
            <v>B2C00X</v>
          </cell>
          <cell r="J294" t="str">
            <v>Fertilizer</v>
          </cell>
          <cell r="K294">
            <v>5357.2088570089945</v>
          </cell>
        </row>
        <row r="295">
          <cell r="B295" t="str">
            <v>B2C00X</v>
          </cell>
          <cell r="J295" t="str">
            <v>Fertilizer</v>
          </cell>
          <cell r="K295">
            <v>1401.2547977542449</v>
          </cell>
        </row>
        <row r="296">
          <cell r="B296" t="str">
            <v>B2C00X</v>
          </cell>
          <cell r="J296" t="str">
            <v>Fertilizer</v>
          </cell>
          <cell r="K296">
            <v>4923.1653022919772</v>
          </cell>
        </row>
        <row r="297">
          <cell r="B297" t="str">
            <v>B3C00X</v>
          </cell>
          <cell r="J297" t="str">
            <v>Fertilizer</v>
          </cell>
          <cell r="K297">
            <v>2188.0577363636366</v>
          </cell>
        </row>
        <row r="298">
          <cell r="B298" t="str">
            <v>B3C00X</v>
          </cell>
          <cell r="J298" t="str">
            <v>Fertilizer</v>
          </cell>
          <cell r="K298">
            <v>458.59226363636367</v>
          </cell>
        </row>
        <row r="299">
          <cell r="B299" t="str">
            <v>B4C00X</v>
          </cell>
          <cell r="J299" t="str">
            <v>Fertilizer</v>
          </cell>
          <cell r="K299">
            <v>1198.6950625131215</v>
          </cell>
        </row>
        <row r="300">
          <cell r="B300" t="str">
            <v>B4C00X</v>
          </cell>
          <cell r="J300" t="str">
            <v>Fertilizer</v>
          </cell>
          <cell r="K300">
            <v>546.41840687463343</v>
          </cell>
        </row>
        <row r="301">
          <cell r="B301" t="str">
            <v>B2C009</v>
          </cell>
          <cell r="J301" t="str">
            <v>Fertilizer</v>
          </cell>
          <cell r="K301">
            <v>1215.2539877300615</v>
          </cell>
        </row>
        <row r="302">
          <cell r="B302" t="str">
            <v>S1C001</v>
          </cell>
          <cell r="J302" t="str">
            <v>Fertilizer</v>
          </cell>
          <cell r="K302">
            <v>7026.51</v>
          </cell>
        </row>
        <row r="303">
          <cell r="B303" t="str">
            <v>S4C001</v>
          </cell>
          <cell r="J303" t="str">
            <v>Fertilizer</v>
          </cell>
          <cell r="K303">
            <v>2471</v>
          </cell>
        </row>
        <row r="304">
          <cell r="B304" t="str">
            <v>S1C001</v>
          </cell>
          <cell r="J304" t="str">
            <v>Fertilizer</v>
          </cell>
          <cell r="K304">
            <v>893.51</v>
          </cell>
        </row>
        <row r="305">
          <cell r="B305" t="str">
            <v>S4C001</v>
          </cell>
          <cell r="J305" t="str">
            <v>Fertilizer</v>
          </cell>
          <cell r="K305">
            <v>12428.12</v>
          </cell>
        </row>
        <row r="306">
          <cell r="B306" t="str">
            <v>B2C001</v>
          </cell>
          <cell r="J306" t="str">
            <v>Pesticide</v>
          </cell>
          <cell r="K306">
            <v>488.60836360359622</v>
          </cell>
        </row>
        <row r="307">
          <cell r="B307" t="str">
            <v>B4C004</v>
          </cell>
          <cell r="J307" t="str">
            <v>Pesticide</v>
          </cell>
          <cell r="K307">
            <v>291.85819853321686</v>
          </cell>
        </row>
        <row r="308">
          <cell r="B308" t="str">
            <v>RDC003</v>
          </cell>
          <cell r="J308" t="str">
            <v>Pesticide</v>
          </cell>
          <cell r="K308">
            <v>1194.8946370530878</v>
          </cell>
        </row>
        <row r="309">
          <cell r="B309" t="str">
            <v>B2C00X</v>
          </cell>
          <cell r="J309" t="str">
            <v>Pesticide</v>
          </cell>
          <cell r="K309">
            <v>6971.4641318961103</v>
          </cell>
        </row>
        <row r="310">
          <cell r="B310" t="str">
            <v>B2C00X</v>
          </cell>
          <cell r="J310" t="str">
            <v>Pesticide</v>
          </cell>
          <cell r="K310">
            <v>1823.4864129686209</v>
          </cell>
        </row>
        <row r="311">
          <cell r="B311" t="str">
            <v>B3C00X</v>
          </cell>
          <cell r="J311" t="str">
            <v>Pesticide</v>
          </cell>
          <cell r="K311">
            <v>8698.9083575150216</v>
          </cell>
        </row>
        <row r="312">
          <cell r="B312" t="str">
            <v>B3C00X</v>
          </cell>
          <cell r="J312" t="str">
            <v>Pesticide</v>
          </cell>
          <cell r="K312">
            <v>1823.1932405348177</v>
          </cell>
        </row>
        <row r="313">
          <cell r="B313" t="str">
            <v>B4C00X</v>
          </cell>
          <cell r="J313" t="str">
            <v>Pesticide</v>
          </cell>
          <cell r="K313">
            <v>8477.0213763972861</v>
          </cell>
        </row>
        <row r="314">
          <cell r="B314" t="str">
            <v>B4C00X</v>
          </cell>
          <cell r="J314" t="str">
            <v>Pesticide</v>
          </cell>
          <cell r="K314">
            <v>3864.2025485797917</v>
          </cell>
        </row>
        <row r="315">
          <cell r="B315" t="str">
            <v>B2C009</v>
          </cell>
          <cell r="J315" t="str">
            <v>Pesticide</v>
          </cell>
          <cell r="K315">
            <v>1831.3041467862784</v>
          </cell>
        </row>
        <row r="316">
          <cell r="B316" t="str">
            <v>B2C001</v>
          </cell>
          <cell r="J316" t="str">
            <v>Pesticide</v>
          </cell>
          <cell r="K316">
            <v>229.0102367545189</v>
          </cell>
        </row>
        <row r="317">
          <cell r="B317" t="str">
            <v>B2C00X</v>
          </cell>
          <cell r="J317" t="str">
            <v>Pesticide</v>
          </cell>
          <cell r="K317">
            <v>3267.5180580134765</v>
          </cell>
        </row>
        <row r="318">
          <cell r="B318" t="str">
            <v>B3C00X</v>
          </cell>
          <cell r="J318" t="str">
            <v>Pesticide</v>
          </cell>
          <cell r="K318">
            <v>2917.8492258084143</v>
          </cell>
        </row>
        <row r="319">
          <cell r="B319" t="str">
            <v>B4C00X</v>
          </cell>
          <cell r="J319" t="str">
            <v>Pesticide</v>
          </cell>
          <cell r="K319">
            <v>4429.9538379976029</v>
          </cell>
        </row>
        <row r="320">
          <cell r="B320" t="str">
            <v>B4C00X</v>
          </cell>
          <cell r="J320" t="str">
            <v>Pesticide</v>
          </cell>
          <cell r="K320">
            <v>2019.3695581025395</v>
          </cell>
        </row>
        <row r="321">
          <cell r="B321" t="str">
            <v>B2C009</v>
          </cell>
          <cell r="J321" t="str">
            <v>Pesticide</v>
          </cell>
          <cell r="K321">
            <v>858.33036735593691</v>
          </cell>
        </row>
        <row r="322">
          <cell r="B322" t="str">
            <v>B2C001</v>
          </cell>
          <cell r="J322" t="str">
            <v>Pesticide</v>
          </cell>
          <cell r="K322">
            <v>1163.8025392214638</v>
          </cell>
        </row>
        <row r="323">
          <cell r="B323" t="str">
            <v>B2C00X</v>
          </cell>
          <cell r="J323" t="str">
            <v>Pesticide</v>
          </cell>
          <cell r="K323">
            <v>16605.134629611846</v>
          </cell>
        </row>
        <row r="324">
          <cell r="B324" t="str">
            <v>B3C00X</v>
          </cell>
          <cell r="J324" t="str">
            <v>Pesticide</v>
          </cell>
          <cell r="K324">
            <v>15320.820416811237</v>
          </cell>
        </row>
        <row r="325">
          <cell r="B325" t="str">
            <v>B4C00X</v>
          </cell>
          <cell r="J325" t="str">
            <v>Pesticide</v>
          </cell>
          <cell r="K325">
            <v>4695.1904973534038</v>
          </cell>
        </row>
        <row r="326">
          <cell r="B326" t="str">
            <v>B2C009</v>
          </cell>
          <cell r="J326" t="str">
            <v>Pesticide</v>
          </cell>
          <cell r="K326">
            <v>4361.9319170020462</v>
          </cell>
        </row>
        <row r="327">
          <cell r="B327" t="str">
            <v>B2C001</v>
          </cell>
          <cell r="J327" t="str">
            <v>Pesticide</v>
          </cell>
          <cell r="K327">
            <v>549.48609941027803</v>
          </cell>
        </row>
        <row r="328">
          <cell r="B328" t="str">
            <v>B4C004</v>
          </cell>
          <cell r="J328" t="str">
            <v>Pesticide</v>
          </cell>
          <cell r="K328">
            <v>41.243529411764705</v>
          </cell>
        </row>
        <row r="329">
          <cell r="B329" t="str">
            <v>B3C00X</v>
          </cell>
          <cell r="J329" t="str">
            <v>Pesticide</v>
          </cell>
          <cell r="K329">
            <v>0</v>
          </cell>
        </row>
        <row r="330">
          <cell r="B330" t="str">
            <v>B2C009</v>
          </cell>
          <cell r="J330" t="str">
            <v>Pesticide</v>
          </cell>
          <cell r="K330">
            <v>2059.4739005897218</v>
          </cell>
        </row>
        <row r="331">
          <cell r="B331" t="str">
            <v>B4C003</v>
          </cell>
          <cell r="J331" t="str">
            <v>Pesticide</v>
          </cell>
          <cell r="K331">
            <v>309.32647058823528</v>
          </cell>
        </row>
        <row r="332">
          <cell r="B332" t="str">
            <v>RDC003</v>
          </cell>
          <cell r="J332" t="str">
            <v>Pesticide</v>
          </cell>
          <cell r="K332">
            <v>9200.48</v>
          </cell>
        </row>
        <row r="333">
          <cell r="B333" t="str">
            <v>B2C001</v>
          </cell>
          <cell r="J333" t="str">
            <v>Pesticide</v>
          </cell>
          <cell r="K333">
            <v>171.73201338538763</v>
          </cell>
        </row>
        <row r="334">
          <cell r="B334" t="str">
            <v>B4C004</v>
          </cell>
          <cell r="J334" t="str">
            <v>Pesticide</v>
          </cell>
          <cell r="K334">
            <v>93.665935081436984</v>
          </cell>
        </row>
        <row r="335">
          <cell r="B335" t="str">
            <v>RDC003</v>
          </cell>
          <cell r="J335" t="str">
            <v>Pesticide</v>
          </cell>
          <cell r="K335">
            <v>158.25</v>
          </cell>
        </row>
        <row r="336">
          <cell r="B336" t="str">
            <v>B2C00X</v>
          </cell>
          <cell r="J336" t="str">
            <v>Pesticide</v>
          </cell>
          <cell r="K336">
            <v>2450.2723669827105</v>
          </cell>
        </row>
        <row r="337">
          <cell r="B337" t="str">
            <v>B2C00X</v>
          </cell>
          <cell r="J337" t="str">
            <v>Pesticide</v>
          </cell>
          <cell r="K337">
            <v>640.9038739542666</v>
          </cell>
        </row>
        <row r="338">
          <cell r="B338" t="str">
            <v>B2C00X</v>
          </cell>
          <cell r="J338" t="str">
            <v>Pesticide</v>
          </cell>
          <cell r="K338">
            <v>2251.7501595092026</v>
          </cell>
        </row>
        <row r="339">
          <cell r="B339" t="str">
            <v>B3C00X</v>
          </cell>
          <cell r="J339" t="str">
            <v>Pesticide</v>
          </cell>
          <cell r="K339">
            <v>3810.0883781818188</v>
          </cell>
        </row>
        <row r="340">
          <cell r="B340" t="str">
            <v>B3C00X</v>
          </cell>
          <cell r="J340" t="str">
            <v>Pesticide</v>
          </cell>
          <cell r="K340">
            <v>798.55162181818184</v>
          </cell>
        </row>
        <row r="341">
          <cell r="B341" t="str">
            <v>B4C00X</v>
          </cell>
          <cell r="J341" t="str">
            <v>Pesticide</v>
          </cell>
          <cell r="K341">
            <v>2720.5270844403371</v>
          </cell>
        </row>
        <row r="342">
          <cell r="B342" t="str">
            <v>B4C00X</v>
          </cell>
          <cell r="J342" t="str">
            <v>Pesticide</v>
          </cell>
          <cell r="K342">
            <v>1240.1369804782257</v>
          </cell>
        </row>
        <row r="343">
          <cell r="B343" t="str">
            <v>B2C009</v>
          </cell>
          <cell r="J343" t="str">
            <v>Pesticide</v>
          </cell>
          <cell r="K343">
            <v>643.65158616843269</v>
          </cell>
        </row>
        <row r="344">
          <cell r="B344" t="str">
            <v>S1C001</v>
          </cell>
          <cell r="J344" t="str">
            <v>Pesticide</v>
          </cell>
          <cell r="K344">
            <v>6252.6</v>
          </cell>
        </row>
        <row r="345">
          <cell r="B345" t="str">
            <v>S4C001</v>
          </cell>
          <cell r="J345" t="str">
            <v>Pesticide</v>
          </cell>
          <cell r="K345">
            <v>5482.77</v>
          </cell>
        </row>
        <row r="346">
          <cell r="B346" t="str">
            <v>S3C001</v>
          </cell>
          <cell r="J346" t="str">
            <v>Seed</v>
          </cell>
          <cell r="K346">
            <v>54000</v>
          </cell>
        </row>
        <row r="347">
          <cell r="B347" t="str">
            <v>RDC003</v>
          </cell>
          <cell r="J347" t="str">
            <v>Admn</v>
          </cell>
          <cell r="K347">
            <v>4217.5382167114203</v>
          </cell>
        </row>
        <row r="348">
          <cell r="B348" t="str">
            <v>B2C001</v>
          </cell>
          <cell r="J348" t="str">
            <v>Admn</v>
          </cell>
          <cell r="K348">
            <v>971.47174399282403</v>
          </cell>
        </row>
        <row r="349">
          <cell r="B349" t="str">
            <v>B4C004</v>
          </cell>
          <cell r="J349" t="str">
            <v>Admn</v>
          </cell>
          <cell r="K349">
            <v>960.74718902809332</v>
          </cell>
        </row>
        <row r="350">
          <cell r="B350" t="str">
            <v>B4C00X</v>
          </cell>
          <cell r="J350" t="str">
            <v>Admn</v>
          </cell>
          <cell r="K350">
            <v>27904.902105320973</v>
          </cell>
        </row>
        <row r="351">
          <cell r="B351" t="str">
            <v>B3C00X</v>
          </cell>
          <cell r="J351" t="str">
            <v>Admn</v>
          </cell>
          <cell r="K351">
            <v>17307.797417792106</v>
          </cell>
        </row>
        <row r="352">
          <cell r="B352" t="str">
            <v>B2C00X</v>
          </cell>
          <cell r="J352" t="str">
            <v>Admn</v>
          </cell>
          <cell r="K352">
            <v>13860.958843289614</v>
          </cell>
        </row>
        <row r="353">
          <cell r="B353" t="str">
            <v>B4C00X</v>
          </cell>
          <cell r="J353" t="str">
            <v>Admn</v>
          </cell>
          <cell r="K353">
            <v>12720.292782731956</v>
          </cell>
        </row>
        <row r="354">
          <cell r="B354" t="str">
            <v>B3C00X</v>
          </cell>
          <cell r="J354" t="str">
            <v>Admn</v>
          </cell>
          <cell r="K354">
            <v>3627.5194500012931</v>
          </cell>
        </row>
        <row r="355">
          <cell r="B355" t="str">
            <v>B2C00X</v>
          </cell>
          <cell r="J355" t="str">
            <v>Admn</v>
          </cell>
          <cell r="K355">
            <v>3625.5325485812195</v>
          </cell>
        </row>
        <row r="356">
          <cell r="B356" t="str">
            <v>B2C009</v>
          </cell>
          <cell r="J356" t="str">
            <v>Admn</v>
          </cell>
          <cell r="K356">
            <v>3641.0760964851042</v>
          </cell>
        </row>
        <row r="357">
          <cell r="B357" t="str">
            <v>RDC003</v>
          </cell>
          <cell r="J357" t="str">
            <v>Admn</v>
          </cell>
          <cell r="K357">
            <v>3709.2567961678928</v>
          </cell>
        </row>
        <row r="358">
          <cell r="B358" t="str">
            <v>B2C001</v>
          </cell>
          <cell r="J358" t="str">
            <v>Admn</v>
          </cell>
          <cell r="K358">
            <v>1024.7521259317884</v>
          </cell>
        </row>
        <row r="359">
          <cell r="B359" t="str">
            <v>B4C004</v>
          </cell>
          <cell r="J359" t="str">
            <v>Admn</v>
          </cell>
          <cell r="K359">
            <v>808.04791731523108</v>
          </cell>
        </row>
        <row r="360">
          <cell r="B360" t="str">
            <v>B4C00X</v>
          </cell>
          <cell r="J360" t="str">
            <v>Admn</v>
          </cell>
          <cell r="K360">
            <v>23469.751758420887</v>
          </cell>
        </row>
        <row r="361">
          <cell r="B361" t="str">
            <v>B3C00X</v>
          </cell>
          <cell r="J361" t="str">
            <v>Admn</v>
          </cell>
          <cell r="K361">
            <v>18263.492676123435</v>
          </cell>
        </row>
        <row r="362">
          <cell r="B362" t="str">
            <v>B2C00X</v>
          </cell>
          <cell r="J362" t="str">
            <v>Admn</v>
          </cell>
          <cell r="K362">
            <v>14621.163332794758</v>
          </cell>
        </row>
        <row r="363">
          <cell r="B363" t="str">
            <v>B4C00X</v>
          </cell>
          <cell r="J363" t="str">
            <v>Admn</v>
          </cell>
          <cell r="K363">
            <v>10698.55442525366</v>
          </cell>
        </row>
        <row r="364">
          <cell r="B364" t="str">
            <v>B2C009</v>
          </cell>
          <cell r="J364" t="str">
            <v>Admn</v>
          </cell>
          <cell r="K364">
            <v>3840.7709679923428</v>
          </cell>
        </row>
        <row r="365">
          <cell r="B365" t="str">
            <v>RDC003</v>
          </cell>
          <cell r="J365" t="str">
            <v>Admn</v>
          </cell>
          <cell r="K365">
            <v>3507.900727898359</v>
          </cell>
        </row>
        <row r="366">
          <cell r="B366" t="str">
            <v>B2C001</v>
          </cell>
          <cell r="J366" t="str">
            <v>Admn</v>
          </cell>
          <cell r="K366">
            <v>1122.017790791316</v>
          </cell>
        </row>
        <row r="367">
          <cell r="B367" t="str">
            <v>B4C00X</v>
          </cell>
          <cell r="J367" t="str">
            <v>Admn</v>
          </cell>
          <cell r="K367">
            <v>35718.03379830598</v>
          </cell>
        </row>
        <row r="368">
          <cell r="B368" t="str">
            <v>B3C00X</v>
          </cell>
          <cell r="J368" t="str">
            <v>Admn</v>
          </cell>
          <cell r="K368">
            <v>20634.710164107993</v>
          </cell>
        </row>
        <row r="369">
          <cell r="B369" t="str">
            <v>B2C00X</v>
          </cell>
          <cell r="J369" t="str">
            <v>Admn</v>
          </cell>
          <cell r="K369">
            <v>16008.949839010496</v>
          </cell>
        </row>
        <row r="370">
          <cell r="B370" t="str">
            <v>B2C009</v>
          </cell>
          <cell r="J370" t="str">
            <v>Admn</v>
          </cell>
          <cell r="K370">
            <v>4205.3226798858523</v>
          </cell>
        </row>
        <row r="371">
          <cell r="B371" t="str">
            <v>RDC003</v>
          </cell>
          <cell r="J371" t="str">
            <v>Admn</v>
          </cell>
          <cell r="K371">
            <v>4338.2496712975399</v>
          </cell>
        </row>
        <row r="372">
          <cell r="B372" t="str">
            <v>B4C004</v>
          </cell>
          <cell r="J372" t="str">
            <v>Admn</v>
          </cell>
          <cell r="K372">
            <v>2135.999545005343</v>
          </cell>
        </row>
        <row r="373">
          <cell r="B373" t="str">
            <v>B2C001</v>
          </cell>
          <cell r="J373" t="str">
            <v>Admn</v>
          </cell>
          <cell r="K373">
            <v>1877.8726265063008</v>
          </cell>
        </row>
        <row r="374">
          <cell r="B374" t="str">
            <v>S1C001</v>
          </cell>
          <cell r="J374" t="str">
            <v>Admn</v>
          </cell>
          <cell r="K374">
            <v>903.61918102621178</v>
          </cell>
        </row>
        <row r="375">
          <cell r="B375" t="str">
            <v>S4C001</v>
          </cell>
          <cell r="J375" t="str">
            <v>Admn</v>
          </cell>
          <cell r="K375">
            <v>903.61918102621178</v>
          </cell>
        </row>
        <row r="376">
          <cell r="B376" t="str">
            <v>B2C00X</v>
          </cell>
          <cell r="J376" t="str">
            <v>Admn</v>
          </cell>
          <cell r="K376">
            <v>31630.886520872129</v>
          </cell>
        </row>
        <row r="377">
          <cell r="B377" t="str">
            <v>B4C00X</v>
          </cell>
          <cell r="J377" t="str">
            <v>Admn</v>
          </cell>
          <cell r="K377">
            <v>28280.63397587074</v>
          </cell>
        </row>
        <row r="378">
          <cell r="B378" t="str">
            <v>B3C00X</v>
          </cell>
          <cell r="J378" t="str">
            <v>Admn</v>
          </cell>
          <cell r="K378">
            <v>24849.527478220825</v>
          </cell>
        </row>
        <row r="379">
          <cell r="B379" t="str">
            <v>B2C00X</v>
          </cell>
          <cell r="J379" t="str">
            <v>Admn</v>
          </cell>
          <cell r="K379">
            <v>7008.2206421215142</v>
          </cell>
        </row>
        <row r="380">
          <cell r="B380" t="str">
            <v>B4C003</v>
          </cell>
          <cell r="J380" t="str">
            <v>Admn</v>
          </cell>
          <cell r="K380">
            <v>16019.996587540072</v>
          </cell>
        </row>
        <row r="381">
          <cell r="B381" t="str">
            <v>RDC003</v>
          </cell>
          <cell r="J381" t="str">
            <v>Admn</v>
          </cell>
          <cell r="K381">
            <v>2707.4310076708507</v>
          </cell>
        </row>
        <row r="382">
          <cell r="B382" t="str">
            <v>B2C001</v>
          </cell>
          <cell r="J382" t="str">
            <v>Admn</v>
          </cell>
          <cell r="K382">
            <v>703.5236831123766</v>
          </cell>
        </row>
        <row r="383">
          <cell r="B383" t="str">
            <v>B4C004</v>
          </cell>
          <cell r="J383" t="str">
            <v>Admn</v>
          </cell>
          <cell r="K383">
            <v>671.19612801146559</v>
          </cell>
        </row>
        <row r="384">
          <cell r="B384" t="str">
            <v>S1C001</v>
          </cell>
          <cell r="J384" t="str">
            <v>Admn</v>
          </cell>
          <cell r="K384">
            <v>572.07294281729435</v>
          </cell>
        </row>
        <row r="385">
          <cell r="B385" t="str">
            <v>S4C001</v>
          </cell>
          <cell r="J385" t="str">
            <v>Admn</v>
          </cell>
          <cell r="K385">
            <v>572.07294281729435</v>
          </cell>
        </row>
        <row r="386">
          <cell r="B386" t="str">
            <v>B4C00X</v>
          </cell>
          <cell r="J386" t="str">
            <v>Admn</v>
          </cell>
          <cell r="K386">
            <v>19494.891538093019</v>
          </cell>
        </row>
        <row r="387">
          <cell r="B387" t="str">
            <v>B2C00X</v>
          </cell>
          <cell r="J387" t="str">
            <v>Admn</v>
          </cell>
          <cell r="K387">
            <v>11850.152918344873</v>
          </cell>
        </row>
        <row r="388">
          <cell r="B388" t="str">
            <v>B2C00X</v>
          </cell>
          <cell r="J388" t="str">
            <v>Admn</v>
          </cell>
          <cell r="K388">
            <v>10037.875910647392</v>
          </cell>
        </row>
        <row r="389">
          <cell r="B389" t="str">
            <v>B4C00X</v>
          </cell>
          <cell r="J389" t="str">
            <v>Admn</v>
          </cell>
          <cell r="K389">
            <v>8886.6367348718049</v>
          </cell>
        </row>
        <row r="390">
          <cell r="B390" t="str">
            <v>B3C00X</v>
          </cell>
          <cell r="J390" t="str">
            <v>Admn</v>
          </cell>
          <cell r="K390">
            <v>3815.7246513215414</v>
          </cell>
        </row>
        <row r="391">
          <cell r="B391" t="str">
            <v>B2C00X</v>
          </cell>
          <cell r="J391" t="str">
            <v>Admn</v>
          </cell>
          <cell r="K391">
            <v>2625.5503853753899</v>
          </cell>
        </row>
        <row r="392">
          <cell r="B392" t="str">
            <v>B3C00X</v>
          </cell>
          <cell r="J392" t="str">
            <v>Admn</v>
          </cell>
          <cell r="K392">
            <v>799.73292120286555</v>
          </cell>
        </row>
        <row r="393">
          <cell r="B393" t="str">
            <v>B2C009</v>
          </cell>
          <cell r="J393" t="str">
            <v>Admn</v>
          </cell>
          <cell r="K393">
            <v>2636.8067643051877</v>
          </cell>
        </row>
        <row r="394">
          <cell r="B394" t="str">
            <v>RDC003</v>
          </cell>
          <cell r="J394" t="str">
            <v>Fuel</v>
          </cell>
          <cell r="K394">
            <v>83238.138661612189</v>
          </cell>
        </row>
        <row r="395">
          <cell r="B395" t="str">
            <v>B2C001</v>
          </cell>
          <cell r="J395" t="str">
            <v>Fuel</v>
          </cell>
          <cell r="K395">
            <v>21396.143958935536</v>
          </cell>
        </row>
        <row r="396">
          <cell r="B396" t="str">
            <v>B4C004</v>
          </cell>
          <cell r="J396" t="str">
            <v>Fuel</v>
          </cell>
          <cell r="K396">
            <v>13815.370554040257</v>
          </cell>
        </row>
        <row r="397">
          <cell r="B397" t="str">
            <v>B4C00X</v>
          </cell>
          <cell r="J397" t="str">
            <v>Fuel</v>
          </cell>
          <cell r="K397">
            <v>401267.43774209934</v>
          </cell>
        </row>
        <row r="398">
          <cell r="B398" t="str">
            <v>B3C00X</v>
          </cell>
          <cell r="J398" t="str">
            <v>Fuel</v>
          </cell>
          <cell r="K398">
            <v>347503.31987574371</v>
          </cell>
        </row>
        <row r="399">
          <cell r="B399" t="str">
            <v>B2C00X</v>
          </cell>
          <cell r="J399" t="str">
            <v>Fuel</v>
          </cell>
          <cell r="K399">
            <v>305280.18200609228</v>
          </cell>
        </row>
        <row r="400">
          <cell r="B400" t="str">
            <v>B4C00X</v>
          </cell>
          <cell r="J400" t="str">
            <v>Fuel</v>
          </cell>
          <cell r="K400">
            <v>182915.50613549302</v>
          </cell>
        </row>
        <row r="401">
          <cell r="B401" t="str">
            <v>B2C00X</v>
          </cell>
          <cell r="J401" t="str">
            <v>Fuel</v>
          </cell>
          <cell r="K401">
            <v>79850.409254747428</v>
          </cell>
        </row>
        <row r="402">
          <cell r="B402" t="str">
            <v>B3C00X</v>
          </cell>
          <cell r="J402" t="str">
            <v>Fuel</v>
          </cell>
          <cell r="K402">
            <v>72832.782898962774</v>
          </cell>
        </row>
        <row r="403">
          <cell r="B403" t="str">
            <v>B2C009</v>
          </cell>
          <cell r="J403" t="str">
            <v>Fuel</v>
          </cell>
          <cell r="K403">
            <v>80192.747558090385</v>
          </cell>
        </row>
        <row r="404">
          <cell r="B404" t="str">
            <v>RDC003</v>
          </cell>
          <cell r="J404" t="str">
            <v>Fuel</v>
          </cell>
          <cell r="K404">
            <v>26730.075445932358</v>
          </cell>
        </row>
        <row r="405">
          <cell r="B405" t="str">
            <v>B4C004</v>
          </cell>
          <cell r="J405" t="str">
            <v>Fuel</v>
          </cell>
          <cell r="K405">
            <v>9363.6501643549273</v>
          </cell>
        </row>
        <row r="406">
          <cell r="B406" t="str">
            <v>B2C001</v>
          </cell>
          <cell r="J406" t="str">
            <v>Fuel</v>
          </cell>
          <cell r="K406">
            <v>9223.9369194285282</v>
          </cell>
        </row>
        <row r="407">
          <cell r="B407" t="str">
            <v>B4C00X</v>
          </cell>
          <cell r="J407" t="str">
            <v>Fuel</v>
          </cell>
          <cell r="K407">
            <v>271967.21902368887</v>
          </cell>
        </row>
        <row r="408">
          <cell r="B408" t="str">
            <v>B2C00X</v>
          </cell>
          <cell r="J408" t="str">
            <v>Fuel</v>
          </cell>
          <cell r="K408">
            <v>131607.13196640625</v>
          </cell>
        </row>
        <row r="409">
          <cell r="B409" t="str">
            <v>B4C00X</v>
          </cell>
          <cell r="J409" t="str">
            <v>Fuel</v>
          </cell>
          <cell r="K409">
            <v>123974.72817605923</v>
          </cell>
        </row>
        <row r="410">
          <cell r="B410" t="str">
            <v>B3C00X</v>
          </cell>
          <cell r="J410" t="str">
            <v>Fuel</v>
          </cell>
          <cell r="K410">
            <v>82710.942730111681</v>
          </cell>
        </row>
        <row r="411">
          <cell r="B411" t="str">
            <v>B2C009</v>
          </cell>
          <cell r="J411" t="str">
            <v>Fuel</v>
          </cell>
          <cell r="K411">
            <v>34571.315574018117</v>
          </cell>
        </row>
        <row r="412">
          <cell r="B412" t="str">
            <v>RDC003</v>
          </cell>
          <cell r="J412" t="str">
            <v>Fuel</v>
          </cell>
          <cell r="K412">
            <v>6896.7884065643193</v>
          </cell>
        </row>
        <row r="413">
          <cell r="B413" t="str">
            <v>B2C001</v>
          </cell>
          <cell r="J413" t="str">
            <v>Fuel</v>
          </cell>
          <cell r="K413">
            <v>2205.9687236715545</v>
          </cell>
        </row>
        <row r="414">
          <cell r="B414" t="str">
            <v>B4C00X</v>
          </cell>
          <cell r="J414" t="str">
            <v>Fuel</v>
          </cell>
          <cell r="K414">
            <v>63856.146776072004</v>
          </cell>
        </row>
        <row r="415">
          <cell r="B415" t="str">
            <v>B3C00X</v>
          </cell>
          <cell r="J415" t="str">
            <v>Fuel</v>
          </cell>
          <cell r="K415">
            <v>40569.343568025412</v>
          </cell>
        </row>
        <row r="416">
          <cell r="B416" t="str">
            <v>B2C00X</v>
          </cell>
          <cell r="J416" t="str">
            <v>Fuel</v>
          </cell>
          <cell r="K416">
            <v>31474.76174934574</v>
          </cell>
        </row>
        <row r="417">
          <cell r="B417" t="str">
            <v>B2C009</v>
          </cell>
          <cell r="J417" t="str">
            <v>Fuel</v>
          </cell>
          <cell r="K417">
            <v>8267.9707763209844</v>
          </cell>
        </row>
        <row r="418">
          <cell r="B418" t="str">
            <v>RDC003</v>
          </cell>
          <cell r="J418" t="str">
            <v>Fuel</v>
          </cell>
          <cell r="K418">
            <v>49005.767155850634</v>
          </cell>
        </row>
        <row r="419">
          <cell r="B419" t="str">
            <v>B4C004</v>
          </cell>
          <cell r="J419" t="str">
            <v>Fuel</v>
          </cell>
          <cell r="K419">
            <v>11014.329741474347</v>
          </cell>
        </row>
        <row r="420">
          <cell r="B420" t="str">
            <v>B2C001</v>
          </cell>
          <cell r="J420" t="str">
            <v>Fuel</v>
          </cell>
          <cell r="K420">
            <v>6520.1348350118151</v>
          </cell>
        </row>
        <row r="421">
          <cell r="B421" t="str">
            <v>S1C001</v>
          </cell>
          <cell r="J421" t="str">
            <v>Fuel</v>
          </cell>
          <cell r="K421">
            <v>1776.3908354760717</v>
          </cell>
        </row>
        <row r="422">
          <cell r="B422" t="str">
            <v>S4C001</v>
          </cell>
          <cell r="J422" t="str">
            <v>Fuel</v>
          </cell>
          <cell r="K422">
            <v>1776.3908354760717</v>
          </cell>
        </row>
        <row r="423">
          <cell r="B423" t="str">
            <v>B4C00X</v>
          </cell>
          <cell r="J423" t="str">
            <v>Fuel</v>
          </cell>
          <cell r="K423">
            <v>145829.72577712033</v>
          </cell>
        </row>
        <row r="424">
          <cell r="B424" t="str">
            <v>B2C00X</v>
          </cell>
          <cell r="J424" t="str">
            <v>Fuel</v>
          </cell>
          <cell r="K424">
            <v>109825.15116093901</v>
          </cell>
        </row>
        <row r="425">
          <cell r="B425" t="str">
            <v>B3C00X</v>
          </cell>
          <cell r="J425" t="str">
            <v>Fuel</v>
          </cell>
          <cell r="K425">
            <v>96335.407975591981</v>
          </cell>
        </row>
        <row r="426">
          <cell r="B426" t="str">
            <v>B2C00X</v>
          </cell>
          <cell r="J426" t="str">
            <v>Fuel</v>
          </cell>
          <cell r="K426">
            <v>24333.143204264095</v>
          </cell>
        </row>
        <row r="427">
          <cell r="B427" t="str">
            <v>B4C003</v>
          </cell>
          <cell r="J427" t="str">
            <v>Fuel</v>
          </cell>
          <cell r="K427">
            <v>82607.473061057593</v>
          </cell>
        </row>
        <row r="428">
          <cell r="B428" t="str">
            <v>RDC003</v>
          </cell>
          <cell r="J428" t="str">
            <v>Fuel</v>
          </cell>
          <cell r="K428">
            <v>59615.438400743842</v>
          </cell>
        </row>
        <row r="429">
          <cell r="B429" t="str">
            <v>B2C001</v>
          </cell>
          <cell r="J429" t="str">
            <v>Fuel</v>
          </cell>
          <cell r="K429">
            <v>4507.9761498479274</v>
          </cell>
        </row>
        <row r="430">
          <cell r="B430" t="str">
            <v>B4C004</v>
          </cell>
          <cell r="J430" t="str">
            <v>Fuel</v>
          </cell>
          <cell r="K430">
            <v>3996.6628801237207</v>
          </cell>
        </row>
        <row r="431">
          <cell r="B431" t="str">
            <v>S1C001</v>
          </cell>
          <cell r="J431" t="str">
            <v>Fuel</v>
          </cell>
          <cell r="K431">
            <v>1556.6713156671317</v>
          </cell>
        </row>
        <row r="432">
          <cell r="B432" t="str">
            <v>S4C001</v>
          </cell>
          <cell r="J432" t="str">
            <v>Fuel</v>
          </cell>
          <cell r="K432">
            <v>1556.6713156671317</v>
          </cell>
        </row>
        <row r="433">
          <cell r="B433" t="str">
            <v>B3C00X</v>
          </cell>
          <cell r="J433" t="str">
            <v>Fuel</v>
          </cell>
          <cell r="K433">
            <v>150363.12163830776</v>
          </cell>
        </row>
        <row r="434">
          <cell r="B434" t="str">
            <v>B4C00X</v>
          </cell>
          <cell r="J434" t="str">
            <v>Fuel</v>
          </cell>
          <cell r="K434">
            <v>116083.07335319348</v>
          </cell>
        </row>
        <row r="435">
          <cell r="B435" t="str">
            <v>B2C00X</v>
          </cell>
          <cell r="J435" t="str">
            <v>Fuel</v>
          </cell>
          <cell r="K435">
            <v>75932.350268038499</v>
          </cell>
        </row>
        <row r="436">
          <cell r="B436" t="str">
            <v>B2C00X</v>
          </cell>
          <cell r="J436" t="str">
            <v>Fuel</v>
          </cell>
          <cell r="K436">
            <v>64319.803706030245</v>
          </cell>
        </row>
        <row r="437">
          <cell r="B437" t="str">
            <v>B4C00X</v>
          </cell>
          <cell r="J437" t="str">
            <v>Fuel</v>
          </cell>
          <cell r="K437">
            <v>52915.816532838064</v>
          </cell>
        </row>
        <row r="438">
          <cell r="B438" t="str">
            <v>B3C00X</v>
          </cell>
          <cell r="J438" t="str">
            <v>Fuel</v>
          </cell>
          <cell r="K438">
            <v>31514.417180846121</v>
          </cell>
        </row>
        <row r="439">
          <cell r="B439" t="str">
            <v>B2C00X</v>
          </cell>
          <cell r="J439" t="str">
            <v>Fuel</v>
          </cell>
          <cell r="K439">
            <v>16823.766991232467</v>
          </cell>
        </row>
        <row r="440">
          <cell r="B440" t="str">
            <v>B2C009</v>
          </cell>
          <cell r="J440" t="str">
            <v>Fuel</v>
          </cell>
          <cell r="K440">
            <v>16895.894609630035</v>
          </cell>
        </row>
        <row r="441">
          <cell r="B441" t="str">
            <v>RDC003</v>
          </cell>
          <cell r="J441" t="str">
            <v>Labour</v>
          </cell>
          <cell r="K441">
            <v>38452.439613526571</v>
          </cell>
        </row>
        <row r="442">
          <cell r="B442" t="str">
            <v>S1C001</v>
          </cell>
          <cell r="J442" t="str">
            <v>Labour</v>
          </cell>
          <cell r="K442">
            <v>6203</v>
          </cell>
        </row>
        <row r="443">
          <cell r="B443" t="str">
            <v>B2C001</v>
          </cell>
          <cell r="J443" t="str">
            <v>Labour</v>
          </cell>
          <cell r="K443">
            <v>5782.7501318797258</v>
          </cell>
        </row>
        <row r="444">
          <cell r="B444" t="str">
            <v>B4C004</v>
          </cell>
          <cell r="J444" t="str">
            <v>Labour</v>
          </cell>
          <cell r="K444">
            <v>3601.8944207000109</v>
          </cell>
        </row>
        <row r="445">
          <cell r="B445" t="str">
            <v>S4C001</v>
          </cell>
          <cell r="J445" t="str">
            <v>Labour</v>
          </cell>
          <cell r="K445">
            <v>2950</v>
          </cell>
        </row>
        <row r="446">
          <cell r="B446" t="str">
            <v>RDC001</v>
          </cell>
          <cell r="J446" t="str">
            <v>Labour</v>
          </cell>
          <cell r="K446">
            <v>4112.5603864734303</v>
          </cell>
        </row>
        <row r="447">
          <cell r="B447" t="str">
            <v>B4C00X</v>
          </cell>
          <cell r="J447" t="str">
            <v>Labour</v>
          </cell>
          <cell r="K447">
            <v>104617.02344923183</v>
          </cell>
        </row>
        <row r="448">
          <cell r="B448" t="str">
            <v>B2C00X</v>
          </cell>
          <cell r="J448" t="str">
            <v>Labour</v>
          </cell>
          <cell r="K448">
            <v>82508.278881659935</v>
          </cell>
        </row>
        <row r="449">
          <cell r="B449" t="str">
            <v>B3C00X</v>
          </cell>
          <cell r="J449" t="str">
            <v>Labour</v>
          </cell>
          <cell r="K449">
            <v>76015.09254545455</v>
          </cell>
        </row>
        <row r="450">
          <cell r="B450" t="str">
            <v>B4C00X</v>
          </cell>
          <cell r="J450" t="str">
            <v>Labour</v>
          </cell>
          <cell r="K450">
            <v>47689.082130068149</v>
          </cell>
        </row>
        <row r="451">
          <cell r="B451" t="str">
            <v>B2C00X</v>
          </cell>
          <cell r="J451" t="str">
            <v>Labour</v>
          </cell>
          <cell r="K451">
            <v>21581.223492175137</v>
          </cell>
        </row>
        <row r="452">
          <cell r="B452" t="str">
            <v>B3C00X</v>
          </cell>
          <cell r="J452" t="str">
            <v>Labour</v>
          </cell>
          <cell r="K452">
            <v>15931.907454545457</v>
          </cell>
        </row>
        <row r="453">
          <cell r="B453" t="str">
            <v>B2C009</v>
          </cell>
          <cell r="J453" t="str">
            <v>Labour</v>
          </cell>
          <cell r="K453">
            <v>21673.74749428521</v>
          </cell>
        </row>
        <row r="454">
          <cell r="B454" t="str">
            <v>S3C001</v>
          </cell>
          <cell r="J454" t="str">
            <v>Labour</v>
          </cell>
          <cell r="K454">
            <v>8876</v>
          </cell>
        </row>
        <row r="455">
          <cell r="B455" t="str">
            <v>RDC003</v>
          </cell>
          <cell r="J455" t="str">
            <v>Labour</v>
          </cell>
          <cell r="K455">
            <v>29562.260869565216</v>
          </cell>
        </row>
        <row r="456">
          <cell r="B456" t="str">
            <v>B2C001</v>
          </cell>
          <cell r="J456" t="str">
            <v>Labour</v>
          </cell>
          <cell r="K456">
            <v>6098.0227177114011</v>
          </cell>
        </row>
        <row r="457">
          <cell r="B457" t="str">
            <v>B4C004</v>
          </cell>
          <cell r="J457" t="str">
            <v>Labour</v>
          </cell>
          <cell r="K457">
            <v>4601.2475453390316</v>
          </cell>
        </row>
        <row r="458">
          <cell r="B458" t="str">
            <v>S1C001</v>
          </cell>
          <cell r="J458" t="str">
            <v>Labour</v>
          </cell>
          <cell r="K458">
            <v>620</v>
          </cell>
        </row>
        <row r="459">
          <cell r="B459" t="str">
            <v>RDC001</v>
          </cell>
          <cell r="J459" t="str">
            <v>Labour</v>
          </cell>
          <cell r="K459">
            <v>3161.7391304347825</v>
          </cell>
        </row>
        <row r="460">
          <cell r="B460" t="str">
            <v>B4C00X</v>
          </cell>
          <cell r="J460" t="str">
            <v>Labour</v>
          </cell>
          <cell r="K460">
            <v>133643.23495437216</v>
          </cell>
        </row>
        <row r="461">
          <cell r="B461" t="str">
            <v>B3C00X</v>
          </cell>
          <cell r="J461" t="str">
            <v>Labour</v>
          </cell>
          <cell r="K461">
            <v>104256</v>
          </cell>
        </row>
        <row r="462">
          <cell r="B462" t="str">
            <v>B2C00X</v>
          </cell>
          <cell r="J462" t="str">
            <v>Labour</v>
          </cell>
          <cell r="K462">
            <v>87006.588136306265</v>
          </cell>
        </row>
        <row r="463">
          <cell r="B463" t="str">
            <v>B4C00X</v>
          </cell>
          <cell r="J463" t="str">
            <v>Labour</v>
          </cell>
          <cell r="K463">
            <v>60920.517500288777</v>
          </cell>
        </row>
        <row r="464">
          <cell r="B464" t="str">
            <v>B2C009</v>
          </cell>
          <cell r="J464" t="str">
            <v>Labour</v>
          </cell>
          <cell r="K464">
            <v>22855.389145982328</v>
          </cell>
        </row>
        <row r="465">
          <cell r="B465" t="str">
            <v>S3C001</v>
          </cell>
          <cell r="J465" t="str">
            <v>Labour</v>
          </cell>
          <cell r="K465">
            <v>4150</v>
          </cell>
        </row>
        <row r="466">
          <cell r="B466" t="str">
            <v>B2C001</v>
          </cell>
          <cell r="J466" t="str">
            <v>Labour</v>
          </cell>
          <cell r="K466">
            <v>1972.7597812368531</v>
          </cell>
        </row>
        <row r="467">
          <cell r="B467" t="str">
            <v>B4C00X</v>
          </cell>
          <cell r="J467" t="str">
            <v>Labour</v>
          </cell>
          <cell r="K467">
            <v>78976</v>
          </cell>
        </row>
        <row r="468">
          <cell r="B468" t="str">
            <v>B3C00X</v>
          </cell>
          <cell r="J468" t="str">
            <v>Labour</v>
          </cell>
          <cell r="K468">
            <v>41559</v>
          </cell>
        </row>
        <row r="469">
          <cell r="B469" t="str">
            <v>B2C00X</v>
          </cell>
          <cell r="J469" t="str">
            <v>Labour</v>
          </cell>
          <cell r="K469">
            <v>28147.336558687421</v>
          </cell>
        </row>
        <row r="470">
          <cell r="B470" t="str">
            <v>B2C009</v>
          </cell>
          <cell r="J470" t="str">
            <v>Labour</v>
          </cell>
          <cell r="K470">
            <v>7393.9036600757245</v>
          </cell>
        </row>
        <row r="471">
          <cell r="B471" t="str">
            <v>RDC003</v>
          </cell>
          <cell r="J471" t="str">
            <v>Labour</v>
          </cell>
          <cell r="K471">
            <v>17945.22463768116</v>
          </cell>
        </row>
        <row r="472">
          <cell r="B472" t="str">
            <v>S1C001</v>
          </cell>
          <cell r="J472" t="str">
            <v>Labour</v>
          </cell>
          <cell r="K472">
            <v>8895.5</v>
          </cell>
        </row>
        <row r="473">
          <cell r="B473" t="str">
            <v>S4C001</v>
          </cell>
          <cell r="J473" t="str">
            <v>Labour</v>
          </cell>
          <cell r="K473">
            <v>8765</v>
          </cell>
        </row>
        <row r="474">
          <cell r="B474" t="str">
            <v>B4C004</v>
          </cell>
          <cell r="J474" t="str">
            <v>Labour</v>
          </cell>
          <cell r="K474">
            <v>6341.2833486660529</v>
          </cell>
        </row>
        <row r="475">
          <cell r="B475" t="str">
            <v>B2C001</v>
          </cell>
          <cell r="J475" t="str">
            <v>Labour</v>
          </cell>
          <cell r="K475">
            <v>4581.8295574288732</v>
          </cell>
        </row>
        <row r="476">
          <cell r="B476" t="str">
            <v>B2C002</v>
          </cell>
          <cell r="J476" t="str">
            <v>Labour</v>
          </cell>
          <cell r="K476">
            <v>5498.1954689146469</v>
          </cell>
        </row>
        <row r="477">
          <cell r="B477" t="str">
            <v>RDC001</v>
          </cell>
          <cell r="J477" t="str">
            <v>Labour</v>
          </cell>
          <cell r="K477">
            <v>1919.2753623188405</v>
          </cell>
        </row>
        <row r="478">
          <cell r="B478" t="str">
            <v>B3C00X</v>
          </cell>
          <cell r="J478" t="str">
            <v>Labour</v>
          </cell>
          <cell r="K478">
            <v>118428.25</v>
          </cell>
        </row>
        <row r="479">
          <cell r="B479" t="str">
            <v>B4C00X</v>
          </cell>
          <cell r="J479" t="str">
            <v>Labour</v>
          </cell>
          <cell r="K479">
            <v>83958.591536338528</v>
          </cell>
        </row>
        <row r="480">
          <cell r="B480" t="str">
            <v>B2C00X</v>
          </cell>
          <cell r="J480" t="str">
            <v>Labour</v>
          </cell>
          <cell r="K480">
            <v>77176.337065331929</v>
          </cell>
        </row>
        <row r="481">
          <cell r="B481" t="str">
            <v>B2C00X</v>
          </cell>
          <cell r="J481" t="str">
            <v>Labour</v>
          </cell>
          <cell r="K481">
            <v>17099.387908324552</v>
          </cell>
        </row>
        <row r="482">
          <cell r="B482" t="str">
            <v>B4C003</v>
          </cell>
          <cell r="J482" t="str">
            <v>Labour</v>
          </cell>
          <cell r="K482">
            <v>47559.625114995397</v>
          </cell>
        </row>
        <row r="483">
          <cell r="B483" t="str">
            <v>S3C001</v>
          </cell>
          <cell r="J483" t="str">
            <v>Labour</v>
          </cell>
          <cell r="K483">
            <v>3257.5</v>
          </cell>
        </row>
        <row r="484">
          <cell r="B484" t="str">
            <v>RDC003</v>
          </cell>
          <cell r="J484" t="str">
            <v>Labour</v>
          </cell>
          <cell r="K484">
            <v>22915.630434782608</v>
          </cell>
        </row>
        <row r="485">
          <cell r="B485" t="str">
            <v>S4C001</v>
          </cell>
          <cell r="J485" t="str">
            <v>Labour</v>
          </cell>
          <cell r="K485">
            <v>11060</v>
          </cell>
        </row>
        <row r="486">
          <cell r="B486" t="str">
            <v>S1C001</v>
          </cell>
          <cell r="J486" t="str">
            <v>Labour</v>
          </cell>
          <cell r="K486">
            <v>5723</v>
          </cell>
        </row>
        <row r="487">
          <cell r="B487" t="str">
            <v>B4C004</v>
          </cell>
          <cell r="J487" t="str">
            <v>Labour</v>
          </cell>
          <cell r="K487">
            <v>4245.0849023911278</v>
          </cell>
        </row>
        <row r="488">
          <cell r="B488" t="str">
            <v>B2C001</v>
          </cell>
          <cell r="J488" t="str">
            <v>Labour</v>
          </cell>
          <cell r="K488">
            <v>2576.9473631036572</v>
          </cell>
        </row>
        <row r="489">
          <cell r="B489" t="str">
            <v>RDC001</v>
          </cell>
          <cell r="J489" t="str">
            <v>Labour</v>
          </cell>
          <cell r="K489">
            <v>2450.8695652173915</v>
          </cell>
        </row>
        <row r="490">
          <cell r="B490" t="str">
            <v>B4C00X</v>
          </cell>
          <cell r="J490" t="str">
            <v>Labour</v>
          </cell>
          <cell r="K490">
            <v>123298.49098995033</v>
          </cell>
        </row>
        <row r="491">
          <cell r="B491" t="str">
            <v>B3C00X</v>
          </cell>
          <cell r="J491" t="str">
            <v>Labour</v>
          </cell>
          <cell r="K491">
            <v>66881.409636363634</v>
          </cell>
        </row>
        <row r="492">
          <cell r="B492" t="str">
            <v>B4C00X</v>
          </cell>
          <cell r="J492" t="str">
            <v>Labour</v>
          </cell>
          <cell r="K492">
            <v>56204.924107658531</v>
          </cell>
        </row>
        <row r="493">
          <cell r="B493" t="str">
            <v>B2C00X</v>
          </cell>
          <cell r="J493" t="str">
            <v>Labour</v>
          </cell>
          <cell r="K493">
            <v>43406.101384118003</v>
          </cell>
        </row>
        <row r="494">
          <cell r="B494" t="str">
            <v>B2C00X</v>
          </cell>
          <cell r="J494" t="str">
            <v>Labour</v>
          </cell>
          <cell r="K494">
            <v>36767.884976762987</v>
          </cell>
        </row>
        <row r="495">
          <cell r="B495" t="str">
            <v>B3C00X</v>
          </cell>
          <cell r="J495" t="str">
            <v>Labour</v>
          </cell>
          <cell r="K495">
            <v>14017.590363636366</v>
          </cell>
        </row>
        <row r="496">
          <cell r="B496" t="str">
            <v>B2C00X</v>
          </cell>
          <cell r="J496" t="str">
            <v>Labour</v>
          </cell>
          <cell r="K496">
            <v>9617.1675591028488</v>
          </cell>
        </row>
        <row r="497">
          <cell r="B497" t="str">
            <v>B2C009</v>
          </cell>
          <cell r="J497" t="str">
            <v>Labour</v>
          </cell>
          <cell r="K497">
            <v>9658.3987169125066</v>
          </cell>
        </row>
        <row r="498">
          <cell r="B498" t="str">
            <v>S3C001</v>
          </cell>
          <cell r="J498" t="str">
            <v>Labour</v>
          </cell>
          <cell r="K498">
            <v>597</v>
          </cell>
        </row>
        <row r="499">
          <cell r="B499" t="str">
            <v>RDC003</v>
          </cell>
          <cell r="J499" t="str">
            <v>Vehicle</v>
          </cell>
          <cell r="K499">
            <v>6923.2976622966353</v>
          </cell>
        </row>
        <row r="500">
          <cell r="B500" t="str">
            <v>B2C001</v>
          </cell>
          <cell r="J500" t="str">
            <v>Vehicle</v>
          </cell>
          <cell r="K500">
            <v>1551.1891783661868</v>
          </cell>
        </row>
        <row r="501">
          <cell r="B501" t="str">
            <v>B4C004</v>
          </cell>
          <cell r="J501" t="str">
            <v>Vehicle</v>
          </cell>
          <cell r="K501">
            <v>1482.7675013698404</v>
          </cell>
        </row>
        <row r="502">
          <cell r="B502" t="str">
            <v>B4C00X</v>
          </cell>
          <cell r="J502" t="str">
            <v>Vehicle</v>
          </cell>
          <cell r="K502">
            <v>43066.982077287015</v>
          </cell>
        </row>
        <row r="503">
          <cell r="B503" t="str">
            <v>B3C00X</v>
          </cell>
          <cell r="J503" t="str">
            <v>Vehicle</v>
          </cell>
          <cell r="K503">
            <v>28111.786137519564</v>
          </cell>
        </row>
        <row r="504">
          <cell r="B504" t="str">
            <v>B2C00X</v>
          </cell>
          <cell r="J504" t="str">
            <v>Vehicle</v>
          </cell>
          <cell r="K504">
            <v>22132.367196928753</v>
          </cell>
        </row>
        <row r="505">
          <cell r="B505" t="str">
            <v>B4C00X</v>
          </cell>
          <cell r="J505" t="str">
            <v>Vehicle</v>
          </cell>
          <cell r="K505">
            <v>19631.841718136686</v>
          </cell>
        </row>
        <row r="506">
          <cell r="B506" t="str">
            <v>B3C00X</v>
          </cell>
          <cell r="J506" t="str">
            <v>Vehicle</v>
          </cell>
          <cell r="K506">
            <v>5891.91383088985</v>
          </cell>
        </row>
        <row r="507">
          <cell r="B507" t="str">
            <v>B2C00X</v>
          </cell>
          <cell r="J507" t="str">
            <v>Vehicle</v>
          </cell>
          <cell r="K507">
            <v>5789.038013662609</v>
          </cell>
        </row>
        <row r="508">
          <cell r="B508" t="str">
            <v>B2C009</v>
          </cell>
          <cell r="J508" t="str">
            <v>Vehicle</v>
          </cell>
          <cell r="K508">
            <v>5813.8570405164674</v>
          </cell>
        </row>
        <row r="509">
          <cell r="B509" t="str">
            <v>S3C001</v>
          </cell>
          <cell r="J509" t="str">
            <v>Vehicle</v>
          </cell>
          <cell r="K509">
            <v>188</v>
          </cell>
        </row>
        <row r="510">
          <cell r="B510" t="str">
            <v>RDC003</v>
          </cell>
          <cell r="J510" t="str">
            <v>Vehicle</v>
          </cell>
          <cell r="K510">
            <v>6578.3557402212455</v>
          </cell>
        </row>
        <row r="511">
          <cell r="B511" t="str">
            <v>B2C001</v>
          </cell>
          <cell r="J511" t="str">
            <v>Vehicle</v>
          </cell>
          <cell r="K511">
            <v>1758.9186471179798</v>
          </cell>
        </row>
        <row r="512">
          <cell r="B512" t="str">
            <v>B4C004</v>
          </cell>
          <cell r="J512" t="str">
            <v>Vehicle</v>
          </cell>
          <cell r="K512">
            <v>1431.2541275823357</v>
          </cell>
        </row>
        <row r="513">
          <cell r="B513" t="str">
            <v>S4C001</v>
          </cell>
          <cell r="J513" t="str">
            <v>Vehicle</v>
          </cell>
          <cell r="K513">
            <v>65</v>
          </cell>
        </row>
        <row r="514">
          <cell r="B514" t="str">
            <v>B4C00X</v>
          </cell>
          <cell r="J514" t="str">
            <v>Vehicle</v>
          </cell>
          <cell r="K514">
            <v>41570.776135628948</v>
          </cell>
        </row>
        <row r="515">
          <cell r="B515" t="str">
            <v>B3C00X</v>
          </cell>
          <cell r="J515" t="str">
            <v>Vehicle</v>
          </cell>
          <cell r="K515">
            <v>31991.212353781822</v>
          </cell>
        </row>
        <row r="516">
          <cell r="B516" t="str">
            <v>B2C00X</v>
          </cell>
          <cell r="J516" t="str">
            <v>Vehicle</v>
          </cell>
          <cell r="K516">
            <v>25096.251257079341</v>
          </cell>
        </row>
        <row r="517">
          <cell r="B517" t="str">
            <v>B4C00X</v>
          </cell>
          <cell r="J517" t="str">
            <v>Vehicle</v>
          </cell>
          <cell r="K517">
            <v>18949.804649190126</v>
          </cell>
        </row>
        <row r="518">
          <cell r="B518" t="str">
            <v>B2C009</v>
          </cell>
          <cell r="J518" t="str">
            <v>Vehicle</v>
          </cell>
          <cell r="K518">
            <v>6592.4270893981884</v>
          </cell>
        </row>
        <row r="519">
          <cell r="B519" t="str">
            <v>RDC003</v>
          </cell>
          <cell r="J519" t="str">
            <v>Vehicle</v>
          </cell>
          <cell r="K519">
            <v>5257.0047644256219</v>
          </cell>
        </row>
        <row r="520">
          <cell r="B520" t="str">
            <v>B2C001</v>
          </cell>
          <cell r="J520" t="str">
            <v>Vehicle</v>
          </cell>
          <cell r="K520">
            <v>1681.4765666114272</v>
          </cell>
        </row>
        <row r="521">
          <cell r="B521" t="str">
            <v>B4C00X</v>
          </cell>
          <cell r="J521" t="str">
            <v>Vehicle</v>
          </cell>
          <cell r="K521">
            <v>48673.679407093696</v>
          </cell>
        </row>
        <row r="522">
          <cell r="B522" t="str">
            <v>B3C00X</v>
          </cell>
          <cell r="J522" t="str">
            <v>Vehicle</v>
          </cell>
          <cell r="K522">
            <v>30923.557437797779</v>
          </cell>
        </row>
        <row r="523">
          <cell r="B523" t="str">
            <v>B2C00X</v>
          </cell>
          <cell r="J523" t="str">
            <v>Vehicle</v>
          </cell>
          <cell r="K523">
            <v>23991.307652411844</v>
          </cell>
        </row>
        <row r="524">
          <cell r="B524" t="str">
            <v>B2C009</v>
          </cell>
          <cell r="J524" t="str">
            <v>Vehicle</v>
          </cell>
          <cell r="K524">
            <v>6302.174171659628</v>
          </cell>
        </row>
        <row r="525">
          <cell r="B525" t="str">
            <v>RDC003</v>
          </cell>
          <cell r="J525" t="str">
            <v>Vehicle</v>
          </cell>
          <cell r="K525">
            <v>3027.3123344974479</v>
          </cell>
        </row>
        <row r="526">
          <cell r="B526" t="str">
            <v>B4C004</v>
          </cell>
          <cell r="J526" t="str">
            <v>Vehicle</v>
          </cell>
          <cell r="K526">
            <v>1512.6955601439756</v>
          </cell>
        </row>
        <row r="527">
          <cell r="B527" t="str">
            <v>B2C001</v>
          </cell>
          <cell r="J527" t="str">
            <v>Vehicle</v>
          </cell>
          <cell r="K527">
            <v>1345.318083608923</v>
          </cell>
        </row>
        <row r="528">
          <cell r="B528" t="str">
            <v>S1C001</v>
          </cell>
          <cell r="J528" t="str">
            <v>Vehicle</v>
          </cell>
          <cell r="K528">
            <v>647.55344053421345</v>
          </cell>
        </row>
        <row r="529">
          <cell r="B529" t="str">
            <v>S4C001</v>
          </cell>
          <cell r="J529" t="str">
            <v>Vehicle</v>
          </cell>
          <cell r="K529">
            <v>647.55344053421345</v>
          </cell>
        </row>
        <row r="530">
          <cell r="B530" t="str">
            <v>B2C00X</v>
          </cell>
          <cell r="J530" t="str">
            <v>Vehicle</v>
          </cell>
          <cell r="K530">
            <v>22660.537800308699</v>
          </cell>
        </row>
        <row r="531">
          <cell r="B531" t="str">
            <v>B4C00X</v>
          </cell>
          <cell r="J531" t="str">
            <v>Vehicle</v>
          </cell>
          <cell r="K531">
            <v>20028.089216306234</v>
          </cell>
        </row>
        <row r="532">
          <cell r="B532" t="str">
            <v>B3C00X</v>
          </cell>
          <cell r="J532" t="str">
            <v>Vehicle</v>
          </cell>
          <cell r="K532">
            <v>17807.719614690872</v>
          </cell>
        </row>
        <row r="533">
          <cell r="B533" t="str">
            <v>B2C00X</v>
          </cell>
          <cell r="J533" t="str">
            <v>Vehicle</v>
          </cell>
          <cell r="K533">
            <v>5020.7270880285005</v>
          </cell>
        </row>
        <row r="534">
          <cell r="B534" t="str">
            <v>B4C003</v>
          </cell>
          <cell r="J534" t="str">
            <v>Vehicle</v>
          </cell>
          <cell r="K534">
            <v>11345.216701079815</v>
          </cell>
        </row>
        <row r="535">
          <cell r="B535" t="str">
            <v>RDC003</v>
          </cell>
          <cell r="J535" t="str">
            <v>Vehicle</v>
          </cell>
          <cell r="K535">
            <v>5218.0911204091117</v>
          </cell>
        </row>
        <row r="536">
          <cell r="B536" t="str">
            <v>B4C004</v>
          </cell>
          <cell r="J536" t="str">
            <v>Vehicle</v>
          </cell>
          <cell r="K536">
            <v>1309.5680725744576</v>
          </cell>
        </row>
        <row r="537">
          <cell r="B537" t="str">
            <v>B2C001</v>
          </cell>
          <cell r="J537" t="str">
            <v>Vehicle</v>
          </cell>
          <cell r="K537">
            <v>1263.6968440247663</v>
          </cell>
        </row>
        <row r="538">
          <cell r="B538" t="str">
            <v>S1C001</v>
          </cell>
          <cell r="J538" t="str">
            <v>Vehicle</v>
          </cell>
          <cell r="K538">
            <v>1116.1692236169224</v>
          </cell>
        </row>
        <row r="539">
          <cell r="B539" t="str">
            <v>S4C001</v>
          </cell>
          <cell r="J539" t="str">
            <v>Vehicle</v>
          </cell>
          <cell r="K539">
            <v>1116.1692236169224</v>
          </cell>
        </row>
        <row r="540">
          <cell r="B540" t="str">
            <v>B4C00X</v>
          </cell>
          <cell r="J540" t="str">
            <v>Vehicle</v>
          </cell>
          <cell r="K540">
            <v>38036.404667925119</v>
          </cell>
        </row>
        <row r="541">
          <cell r="B541" t="str">
            <v>B2C00X</v>
          </cell>
          <cell r="J541" t="str">
            <v>Vehicle</v>
          </cell>
          <cell r="K541">
            <v>21285.709640753164</v>
          </cell>
        </row>
        <row r="542">
          <cell r="B542" t="str">
            <v>B2C00X</v>
          </cell>
          <cell r="J542" t="str">
            <v>Vehicle</v>
          </cell>
          <cell r="K542">
            <v>18030.426570545369</v>
          </cell>
        </row>
        <row r="543">
          <cell r="B543" t="str">
            <v>B4C00X</v>
          </cell>
          <cell r="J543" t="str">
            <v>Vehicle</v>
          </cell>
          <cell r="K543">
            <v>17338.681280885819</v>
          </cell>
        </row>
        <row r="544">
          <cell r="B544" t="str">
            <v>B2C00X</v>
          </cell>
          <cell r="J544" t="str">
            <v>Vehicle</v>
          </cell>
          <cell r="K544">
            <v>4716.1166219004281</v>
          </cell>
        </row>
        <row r="545">
          <cell r="B545" t="str">
            <v>B3C00X</v>
          </cell>
          <cell r="J545" t="str">
            <v>Vehicle</v>
          </cell>
          <cell r="K545">
            <v>4396.9873192510877</v>
          </cell>
        </row>
        <row r="546">
          <cell r="B546" t="str">
            <v>B3C00X</v>
          </cell>
          <cell r="J546" t="str">
            <v>Vehicle</v>
          </cell>
          <cell r="K546">
            <v>921.5590312835468</v>
          </cell>
        </row>
        <row r="547">
          <cell r="B547" t="str">
            <v>B2C009</v>
          </cell>
          <cell r="J547" t="str">
            <v>Vehicle</v>
          </cell>
          <cell r="K547">
            <v>4736.3357714048243</v>
          </cell>
        </row>
        <row r="548">
          <cell r="B548" t="str">
            <v>B2C001</v>
          </cell>
          <cell r="J548" t="str">
            <v>Salery</v>
          </cell>
          <cell r="K548">
            <v>1725.7477028065634</v>
          </cell>
        </row>
        <row r="549">
          <cell r="B549" t="str">
            <v>B2C00X</v>
          </cell>
          <cell r="J549" t="str">
            <v>Salery</v>
          </cell>
          <cell r="K549">
            <v>0</v>
          </cell>
        </row>
        <row r="550">
          <cell r="B550" t="str">
            <v>B2C00X</v>
          </cell>
          <cell r="J550" t="str">
            <v>Salery</v>
          </cell>
          <cell r="K550">
            <v>24622.968223644046</v>
          </cell>
        </row>
        <row r="551">
          <cell r="B551" t="str">
            <v>B2C00X</v>
          </cell>
          <cell r="J551" t="str">
            <v>Salery</v>
          </cell>
          <cell r="K551">
            <v>0</v>
          </cell>
        </row>
        <row r="552">
          <cell r="B552" t="str">
            <v>B2C009</v>
          </cell>
          <cell r="J552" t="str">
            <v>Salery</v>
          </cell>
          <cell r="K552">
            <v>6468.1023901189992</v>
          </cell>
        </row>
        <row r="553">
          <cell r="B553" t="str">
            <v>B3C00X</v>
          </cell>
          <cell r="J553" t="str">
            <v>Salery</v>
          </cell>
          <cell r="K553">
            <v>0</v>
          </cell>
        </row>
        <row r="554">
          <cell r="B554" t="str">
            <v>B3C00X</v>
          </cell>
          <cell r="J554" t="str">
            <v>Salery</v>
          </cell>
          <cell r="K554">
            <v>27078.237056643728</v>
          </cell>
        </row>
        <row r="555">
          <cell r="B555" t="str">
            <v>B4C004</v>
          </cell>
          <cell r="J555" t="str">
            <v>Salery</v>
          </cell>
          <cell r="K555">
            <v>0</v>
          </cell>
        </row>
        <row r="556">
          <cell r="B556" t="str">
            <v>B4C00X</v>
          </cell>
          <cell r="J556" t="str">
            <v>Salery</v>
          </cell>
          <cell r="K556">
            <v>0</v>
          </cell>
        </row>
        <row r="557">
          <cell r="B557" t="str">
            <v>B4C00X</v>
          </cell>
          <cell r="J557" t="str">
            <v>Salery</v>
          </cell>
          <cell r="K557">
            <v>56942.838327157224</v>
          </cell>
        </row>
        <row r="558">
          <cell r="B558" t="str">
            <v>B4C003</v>
          </cell>
          <cell r="J558" t="str">
            <v>Biomass</v>
          </cell>
          <cell r="K558">
            <v>22170</v>
          </cell>
        </row>
        <row r="559">
          <cell r="B559" t="str">
            <v>RDC003</v>
          </cell>
          <cell r="J559" t="str">
            <v>Salery</v>
          </cell>
          <cell r="K559">
            <v>16883.305207877798</v>
          </cell>
        </row>
        <row r="560">
          <cell r="B560" t="str">
            <v>S1C001</v>
          </cell>
          <cell r="J560" t="str">
            <v>Salery</v>
          </cell>
          <cell r="K560">
            <v>3257</v>
          </cell>
        </row>
        <row r="561">
          <cell r="B561" t="str">
            <v>S3C001</v>
          </cell>
          <cell r="J561" t="str">
            <v>Salery</v>
          </cell>
          <cell r="K561">
            <v>2784</v>
          </cell>
        </row>
        <row r="562">
          <cell r="B562" t="str">
            <v>S4C001</v>
          </cell>
          <cell r="J562" t="str">
            <v>Salery</v>
          </cell>
          <cell r="K562">
            <v>0</v>
          </cell>
        </row>
        <row r="563">
          <cell r="B563" t="str">
            <v>B2C001</v>
          </cell>
          <cell r="J563" t="str">
            <v>Salery</v>
          </cell>
          <cell r="K563">
            <v>1784.4215022353928</v>
          </cell>
        </row>
        <row r="564">
          <cell r="B564" t="str">
            <v>B2C00X</v>
          </cell>
          <cell r="J564" t="str">
            <v>Biomass</v>
          </cell>
          <cell r="K564">
            <v>5717.6</v>
          </cell>
        </row>
        <row r="565">
          <cell r="B565" t="str">
            <v>B2C00X</v>
          </cell>
          <cell r="J565" t="str">
            <v>Salery</v>
          </cell>
          <cell r="K565">
            <v>25460.125993894584</v>
          </cell>
        </row>
        <row r="566">
          <cell r="B566" t="str">
            <v>B2C00X</v>
          </cell>
          <cell r="J566" t="str">
            <v>Salery</v>
          </cell>
          <cell r="K566">
            <v>0</v>
          </cell>
        </row>
        <row r="567">
          <cell r="B567" t="str">
            <v>B2C009</v>
          </cell>
          <cell r="J567" t="str">
            <v>Salery</v>
          </cell>
          <cell r="K567">
            <v>6688.0117903782511</v>
          </cell>
        </row>
        <row r="568">
          <cell r="B568" t="str">
            <v>B3C00X</v>
          </cell>
          <cell r="J568" t="str">
            <v>Biomass</v>
          </cell>
          <cell r="K568">
            <v>2858.8</v>
          </cell>
        </row>
        <row r="569">
          <cell r="B569" t="str">
            <v>B3C00X</v>
          </cell>
          <cell r="J569" t="str">
            <v>Salery</v>
          </cell>
          <cell r="K569">
            <v>32697.287016355265</v>
          </cell>
        </row>
        <row r="570">
          <cell r="B570" t="str">
            <v>B4C004</v>
          </cell>
          <cell r="J570" t="str">
            <v>Salery</v>
          </cell>
          <cell r="K570">
            <v>1750.7399103140383</v>
          </cell>
        </row>
        <row r="571">
          <cell r="B571" t="str">
            <v>B4C00X</v>
          </cell>
          <cell r="J571" t="str">
            <v>Salery</v>
          </cell>
          <cell r="K571">
            <v>23179.796412557866</v>
          </cell>
        </row>
        <row r="572">
          <cell r="B572" t="str">
            <v>B4C00X</v>
          </cell>
          <cell r="J572" t="str">
            <v>Salery</v>
          </cell>
          <cell r="K572">
            <v>50850.240695071239</v>
          </cell>
        </row>
        <row r="573">
          <cell r="B573" t="str">
            <v>B4C003</v>
          </cell>
          <cell r="J573" t="str">
            <v>Salery</v>
          </cell>
          <cell r="K573">
            <v>0</v>
          </cell>
        </row>
        <row r="574">
          <cell r="B574" t="str">
            <v>RDC003</v>
          </cell>
          <cell r="J574" t="str">
            <v>Salery</v>
          </cell>
          <cell r="K574">
            <v>17819.452845454864</v>
          </cell>
        </row>
        <row r="575">
          <cell r="B575" t="str">
            <v>S1C001</v>
          </cell>
          <cell r="J575" t="str">
            <v>Salery</v>
          </cell>
          <cell r="K575">
            <v>3397</v>
          </cell>
        </row>
        <row r="576">
          <cell r="B576" t="str">
            <v>S3C001</v>
          </cell>
          <cell r="J576" t="str">
            <v>Salery</v>
          </cell>
          <cell r="K576">
            <v>2924</v>
          </cell>
        </row>
        <row r="577">
          <cell r="B577" t="str">
            <v>S4C001</v>
          </cell>
          <cell r="J577" t="str">
            <v>Salery</v>
          </cell>
          <cell r="K577">
            <v>140</v>
          </cell>
        </row>
        <row r="578">
          <cell r="B578" t="str">
            <v>B2C001</v>
          </cell>
          <cell r="J578" t="str">
            <v>Salery</v>
          </cell>
          <cell r="K578">
            <v>1586.1260704722629</v>
          </cell>
        </row>
        <row r="579">
          <cell r="B579" t="str">
            <v>B2C00X</v>
          </cell>
          <cell r="J579" t="str">
            <v>Salery</v>
          </cell>
          <cell r="K579">
            <v>5919.4224950024854</v>
          </cell>
        </row>
        <row r="580">
          <cell r="B580" t="str">
            <v>B2C00X</v>
          </cell>
          <cell r="J580" t="str">
            <v>Salery</v>
          </cell>
          <cell r="K580">
            <v>22630.846773498248</v>
          </cell>
        </row>
        <row r="581">
          <cell r="B581" t="str">
            <v>B2C00X</v>
          </cell>
          <cell r="J581" t="str">
            <v>Biomass</v>
          </cell>
          <cell r="K581">
            <v>14294</v>
          </cell>
        </row>
        <row r="582">
          <cell r="B582" t="str">
            <v>B2C009</v>
          </cell>
          <cell r="J582" t="str">
            <v>Salery</v>
          </cell>
          <cell r="K582">
            <v>5944.8005121300412</v>
          </cell>
        </row>
        <row r="583">
          <cell r="B583" t="str">
            <v>B3C00X</v>
          </cell>
          <cell r="J583" t="str">
            <v>Salery</v>
          </cell>
          <cell r="K583">
            <v>6079.1948339014871</v>
          </cell>
        </row>
        <row r="584">
          <cell r="B584" t="str">
            <v>B3C00X</v>
          </cell>
          <cell r="J584" t="str">
            <v>Salery</v>
          </cell>
          <cell r="K584">
            <v>29005.350377492192</v>
          </cell>
        </row>
        <row r="585">
          <cell r="B585" t="str">
            <v>B4C004</v>
          </cell>
          <cell r="J585" t="str">
            <v>Salery</v>
          </cell>
          <cell r="K585">
            <v>1837.9901984280107</v>
          </cell>
        </row>
        <row r="586">
          <cell r="B586" t="str">
            <v>B4C00X</v>
          </cell>
          <cell r="J586" t="str">
            <v>Salery</v>
          </cell>
          <cell r="K586">
            <v>24334.990227186863</v>
          </cell>
        </row>
        <row r="587">
          <cell r="B587" t="str">
            <v>B4C00X</v>
          </cell>
          <cell r="J587" t="str">
            <v>Salery</v>
          </cell>
          <cell r="K587">
            <v>53384.425313341577</v>
          </cell>
        </row>
        <row r="588">
          <cell r="B588" t="str">
            <v>B4C003</v>
          </cell>
          <cell r="J588" t="str">
            <v>Salery</v>
          </cell>
          <cell r="K588">
            <v>0</v>
          </cell>
        </row>
        <row r="589">
          <cell r="B589" t="str">
            <v>RDC003</v>
          </cell>
          <cell r="J589" t="str">
            <v>Salery</v>
          </cell>
          <cell r="K589">
            <v>18840.848318513483</v>
          </cell>
        </row>
        <row r="590">
          <cell r="B590" t="str">
            <v>S1C001</v>
          </cell>
          <cell r="J590" t="str">
            <v>Salery</v>
          </cell>
          <cell r="K590">
            <v>3690.8</v>
          </cell>
        </row>
        <row r="591">
          <cell r="B591" t="str">
            <v>S3C001</v>
          </cell>
          <cell r="J591" t="str">
            <v>Salery</v>
          </cell>
          <cell r="K591">
            <v>3217.8</v>
          </cell>
        </row>
        <row r="592">
          <cell r="B592" t="str">
            <v>S4C001</v>
          </cell>
          <cell r="J592" t="str">
            <v>Salery</v>
          </cell>
          <cell r="K592">
            <v>433.8</v>
          </cell>
        </row>
        <row r="593">
          <cell r="B593" t="str">
            <v>B2C001</v>
          </cell>
          <cell r="J593" t="str">
            <v>Salery</v>
          </cell>
          <cell r="K593">
            <v>1366.7674453061393</v>
          </cell>
        </row>
        <row r="594">
          <cell r="B594" t="str">
            <v>B2C00X</v>
          </cell>
          <cell r="J594" t="str">
            <v>Salery</v>
          </cell>
          <cell r="K594">
            <v>5100.7761058825117</v>
          </cell>
        </row>
        <row r="595">
          <cell r="B595" t="str">
            <v>B2C00X</v>
          </cell>
          <cell r="J595" t="str">
            <v>Salery</v>
          </cell>
          <cell r="K595">
            <v>19501.037909627998</v>
          </cell>
        </row>
        <row r="596">
          <cell r="B596" t="str">
            <v>B2C00X</v>
          </cell>
          <cell r="J596" t="str">
            <v>Salery</v>
          </cell>
          <cell r="K596">
            <v>23021.830848736612</v>
          </cell>
        </row>
        <row r="597">
          <cell r="B597" t="str">
            <v>B2C009</v>
          </cell>
          <cell r="J597" t="str">
            <v>Salery</v>
          </cell>
          <cell r="K597">
            <v>5122.6443850074102</v>
          </cell>
        </row>
        <row r="598">
          <cell r="B598" t="str">
            <v>B3C00X</v>
          </cell>
          <cell r="J598" t="str">
            <v>Salery</v>
          </cell>
          <cell r="K598">
            <v>5474.7202334728045</v>
          </cell>
        </row>
        <row r="599">
          <cell r="B599" t="str">
            <v>B3C00X</v>
          </cell>
          <cell r="J599" t="str">
            <v>Salery</v>
          </cell>
          <cell r="K599">
            <v>26121.251733054396</v>
          </cell>
        </row>
        <row r="600">
          <cell r="B600" t="str">
            <v>B4C004</v>
          </cell>
          <cell r="J600" t="str">
            <v>Salery</v>
          </cell>
          <cell r="K600">
            <v>2058.6121903913099</v>
          </cell>
        </row>
        <row r="601">
          <cell r="B601" t="str">
            <v>B4C00X</v>
          </cell>
          <cell r="J601" t="str">
            <v>Salery</v>
          </cell>
          <cell r="K601">
            <v>27256.025400780945</v>
          </cell>
        </row>
        <row r="602">
          <cell r="B602" t="str">
            <v>B4C00X</v>
          </cell>
          <cell r="J602" t="str">
            <v>Salery</v>
          </cell>
          <cell r="K602">
            <v>59792.391069915604</v>
          </cell>
        </row>
        <row r="603">
          <cell r="B603" t="str">
            <v>B4C003</v>
          </cell>
          <cell r="J603" t="str">
            <v>Salery</v>
          </cell>
          <cell r="K603">
            <v>0</v>
          </cell>
        </row>
        <row r="604">
          <cell r="B604" t="str">
            <v>RDC003</v>
          </cell>
          <cell r="J604" t="str">
            <v>Salery</v>
          </cell>
          <cell r="K604">
            <v>20188.098812483575</v>
          </cell>
        </row>
        <row r="605">
          <cell r="B605" t="str">
            <v>S1C001</v>
          </cell>
          <cell r="J605" t="str">
            <v>Salery</v>
          </cell>
          <cell r="K605">
            <v>4872.7855648535569</v>
          </cell>
        </row>
        <row r="606">
          <cell r="B606" t="str">
            <v>S3C001</v>
          </cell>
          <cell r="J606" t="str">
            <v>Salery</v>
          </cell>
          <cell r="K606">
            <v>3651.25</v>
          </cell>
        </row>
        <row r="607">
          <cell r="B607" t="str">
            <v>S4C001</v>
          </cell>
          <cell r="J607" t="str">
            <v>Salery</v>
          </cell>
          <cell r="K607">
            <v>1615.7855648535565</v>
          </cell>
        </row>
        <row r="608">
          <cell r="B608" t="str">
            <v>B2C001</v>
          </cell>
          <cell r="J608" t="str">
            <v>Salery</v>
          </cell>
          <cell r="K608">
            <v>2200.1547331712968</v>
          </cell>
        </row>
        <row r="609">
          <cell r="B609" t="str">
            <v>B2C00X</v>
          </cell>
          <cell r="J609" t="str">
            <v>Salery</v>
          </cell>
          <cell r="K609">
            <v>8210.9774641952772</v>
          </cell>
        </row>
        <row r="610">
          <cell r="B610" t="str">
            <v>B2C00X</v>
          </cell>
          <cell r="J610" t="str">
            <v>Salery</v>
          </cell>
          <cell r="K610">
            <v>0</v>
          </cell>
        </row>
        <row r="611">
          <cell r="B611" t="str">
            <v>B2C00X</v>
          </cell>
          <cell r="J611" t="str">
            <v>Salery</v>
          </cell>
          <cell r="K611">
            <v>37059.406325537318</v>
          </cell>
        </row>
        <row r="612">
          <cell r="B612" t="str">
            <v>B2C009</v>
          </cell>
          <cell r="J612" t="str">
            <v>Biomass</v>
          </cell>
          <cell r="K612">
            <v>5717.6</v>
          </cell>
        </row>
        <row r="613">
          <cell r="B613" t="str">
            <v>B3C00X</v>
          </cell>
          <cell r="J613" t="str">
            <v>Salery</v>
          </cell>
          <cell r="K613">
            <v>41039.158406570212</v>
          </cell>
        </row>
        <row r="614">
          <cell r="B614" t="str">
            <v>B3C00X</v>
          </cell>
          <cell r="J614" t="str">
            <v>Salery</v>
          </cell>
          <cell r="K614">
            <v>0</v>
          </cell>
        </row>
        <row r="615">
          <cell r="B615" t="str">
            <v>B4C004</v>
          </cell>
          <cell r="J615" t="str">
            <v>Salery</v>
          </cell>
          <cell r="K615">
            <v>3892.4201416369797</v>
          </cell>
        </row>
        <row r="616">
          <cell r="B616" t="str">
            <v>B4C00X</v>
          </cell>
          <cell r="J616" t="str">
            <v>Salery</v>
          </cell>
          <cell r="K616">
            <v>51535.642675273608</v>
          </cell>
        </row>
        <row r="617">
          <cell r="B617" t="str">
            <v>B4C00X</v>
          </cell>
          <cell r="J617" t="str">
            <v>Income</v>
          </cell>
          <cell r="K617">
            <v>67500</v>
          </cell>
        </row>
        <row r="618">
          <cell r="B618" t="str">
            <v>B4C003</v>
          </cell>
          <cell r="J618" t="str">
            <v>Salery</v>
          </cell>
          <cell r="K618">
            <v>29193.151062277346</v>
          </cell>
        </row>
        <row r="619">
          <cell r="B619" t="str">
            <v>RDC003</v>
          </cell>
          <cell r="J619" t="str">
            <v>Salery</v>
          </cell>
          <cell r="K619">
            <v>19884.803931134622</v>
          </cell>
        </row>
        <row r="620">
          <cell r="B620" t="str">
            <v>S1C001</v>
          </cell>
          <cell r="J620" t="str">
            <v>Salery</v>
          </cell>
          <cell r="K620">
            <v>4811.8630329661892</v>
          </cell>
        </row>
        <row r="621">
          <cell r="B621" t="str">
            <v>S3C001</v>
          </cell>
          <cell r="J621" t="str">
            <v>Salery</v>
          </cell>
          <cell r="K621">
            <v>3681.65</v>
          </cell>
        </row>
        <row r="622">
          <cell r="B622" t="str">
            <v>S4C001</v>
          </cell>
          <cell r="J622" t="str">
            <v>Salery</v>
          </cell>
          <cell r="K622">
            <v>1554.8630329661896</v>
          </cell>
        </row>
        <row r="623">
          <cell r="B623" t="str">
            <v>B2C002</v>
          </cell>
          <cell r="J623" t="str">
            <v>Salery</v>
          </cell>
          <cell r="K623">
            <v>2640.185679805556</v>
          </cell>
        </row>
        <row r="624">
          <cell r="B624" t="str">
            <v>RDC001</v>
          </cell>
          <cell r="J624" t="str">
            <v>Salery</v>
          </cell>
          <cell r="K624">
            <v>1805.7010917516359</v>
          </cell>
        </row>
        <row r="625">
          <cell r="B625" t="str">
            <v>RDC001</v>
          </cell>
          <cell r="J625" t="str">
            <v>Salery</v>
          </cell>
          <cell r="K625">
            <v>1905.8238337384878</v>
          </cell>
        </row>
        <row r="626">
          <cell r="B626" t="str">
            <v>RDC001</v>
          </cell>
          <cell r="J626" t="str">
            <v>Salery</v>
          </cell>
          <cell r="K626">
            <v>2015.0639912848644</v>
          </cell>
        </row>
        <row r="627">
          <cell r="B627" t="str">
            <v>RDC001</v>
          </cell>
          <cell r="J627" t="str">
            <v>Salery</v>
          </cell>
          <cell r="K627">
            <v>2159.1549532067993</v>
          </cell>
        </row>
        <row r="628">
          <cell r="B628" t="str">
            <v>RDC001</v>
          </cell>
          <cell r="J628" t="str">
            <v>Salery</v>
          </cell>
          <cell r="K628">
            <v>2126.7169979823125</v>
          </cell>
        </row>
        <row r="629">
          <cell r="B629" t="str">
            <v>B4C004</v>
          </cell>
          <cell r="J629" t="str">
            <v>Fuel</v>
          </cell>
          <cell r="K629">
            <v>49.102842322553315</v>
          </cell>
        </row>
        <row r="630">
          <cell r="B630" t="str">
            <v>RDC001</v>
          </cell>
          <cell r="J630" t="str">
            <v>Fuel</v>
          </cell>
          <cell r="K630">
            <v>82.726591530421487</v>
          </cell>
        </row>
        <row r="631">
          <cell r="B631" t="str">
            <v>RDC001</v>
          </cell>
          <cell r="J631" t="str">
            <v>Fuel</v>
          </cell>
          <cell r="K631">
            <v>84.739689648109831</v>
          </cell>
        </row>
        <row r="632">
          <cell r="B632" t="str">
            <v>S1C001</v>
          </cell>
          <cell r="J632" t="str">
            <v>Fuel</v>
          </cell>
          <cell r="K632">
            <v>87.454426833480454</v>
          </cell>
        </row>
        <row r="633">
          <cell r="B633" t="str">
            <v>S4C001</v>
          </cell>
          <cell r="J633" t="str">
            <v>Fuel</v>
          </cell>
          <cell r="K633">
            <v>87.454426833480454</v>
          </cell>
        </row>
        <row r="634">
          <cell r="B634" t="str">
            <v>B3C00X</v>
          </cell>
          <cell r="J634" t="str">
            <v>Fuel</v>
          </cell>
          <cell r="K634">
            <v>87.469957702548498</v>
          </cell>
        </row>
        <row r="635">
          <cell r="B635" t="str">
            <v>S1C001</v>
          </cell>
          <cell r="J635" t="str">
            <v>Fuel</v>
          </cell>
          <cell r="K635">
            <v>105.94142259414227</v>
          </cell>
        </row>
        <row r="636">
          <cell r="B636" t="str">
            <v>S4C001</v>
          </cell>
          <cell r="J636" t="str">
            <v>Fuel</v>
          </cell>
          <cell r="K636">
            <v>105.94142259414227</v>
          </cell>
        </row>
        <row r="637">
          <cell r="B637" t="str">
            <v>B4C004</v>
          </cell>
          <cell r="J637" t="str">
            <v>Fuel</v>
          </cell>
          <cell r="K637">
            <v>130.30794873260606</v>
          </cell>
        </row>
        <row r="638">
          <cell r="B638" t="str">
            <v>B4C004</v>
          </cell>
          <cell r="J638" t="str">
            <v>Fuel</v>
          </cell>
          <cell r="K638">
            <v>134.62481567387115</v>
          </cell>
        </row>
        <row r="639">
          <cell r="B639" t="str">
            <v>B2C001</v>
          </cell>
          <cell r="J639" t="str">
            <v>Fuel</v>
          </cell>
          <cell r="K639">
            <v>189.139385885943</v>
          </cell>
        </row>
        <row r="640">
          <cell r="B640" t="str">
            <v>B2C001</v>
          </cell>
          <cell r="J640" t="str">
            <v>Fuel</v>
          </cell>
          <cell r="K640">
            <v>194.52093280563045</v>
          </cell>
        </row>
        <row r="641">
          <cell r="B641" t="str">
            <v>B4C004</v>
          </cell>
          <cell r="J641" t="str">
            <v>Fuel</v>
          </cell>
          <cell r="K641">
            <v>224.85616682328907</v>
          </cell>
        </row>
        <row r="642">
          <cell r="B642" t="str">
            <v>RDC001</v>
          </cell>
          <cell r="J642" t="str">
            <v>Fuel</v>
          </cell>
          <cell r="K642">
            <v>275.63762757937405</v>
          </cell>
        </row>
        <row r="643">
          <cell r="B643" t="str">
            <v>RDC001</v>
          </cell>
          <cell r="J643" t="str">
            <v>Fuel</v>
          </cell>
          <cell r="K643">
            <v>283.98803387706425</v>
          </cell>
        </row>
        <row r="644">
          <cell r="B644" t="str">
            <v>B2C001</v>
          </cell>
          <cell r="J644" t="str">
            <v>Fuel</v>
          </cell>
          <cell r="K644">
            <v>287.80623024303964</v>
          </cell>
        </row>
        <row r="645">
          <cell r="B645" t="str">
            <v>RDC001</v>
          </cell>
          <cell r="J645" t="str">
            <v>Fuel</v>
          </cell>
          <cell r="K645">
            <v>290.3296027445657</v>
          </cell>
        </row>
        <row r="646">
          <cell r="B646" t="str">
            <v>B3C00X</v>
          </cell>
          <cell r="J646" t="str">
            <v>Fuel</v>
          </cell>
          <cell r="K646">
            <v>417.34092095853936</v>
          </cell>
        </row>
        <row r="647">
          <cell r="B647" t="str">
            <v>B2C001</v>
          </cell>
          <cell r="J647" t="str">
            <v>Fuel</v>
          </cell>
          <cell r="K647">
            <v>417.52898958424436</v>
          </cell>
        </row>
        <row r="648">
          <cell r="B648" t="str">
            <v>B2C001</v>
          </cell>
          <cell r="J648" t="str">
            <v>Fuel</v>
          </cell>
          <cell r="K648">
            <v>463.91573071701629</v>
          </cell>
        </row>
        <row r="649">
          <cell r="B649" t="str">
            <v>B3C00X</v>
          </cell>
          <cell r="J649" t="str">
            <v>Fuel</v>
          </cell>
          <cell r="K649">
            <v>472.64798661707908</v>
          </cell>
        </row>
        <row r="650">
          <cell r="B650" t="str">
            <v>B2C002</v>
          </cell>
          <cell r="J650" t="str">
            <v>Fuel</v>
          </cell>
          <cell r="K650">
            <v>556.69887686041955</v>
          </cell>
        </row>
        <row r="651">
          <cell r="B651" t="str">
            <v>B4C00X</v>
          </cell>
          <cell r="J651" t="str">
            <v>Fuel</v>
          </cell>
          <cell r="K651">
            <v>650.12163235060586</v>
          </cell>
        </row>
        <row r="652">
          <cell r="B652" t="str">
            <v>B2C009</v>
          </cell>
          <cell r="J652" t="str">
            <v>Fuel</v>
          </cell>
          <cell r="K652">
            <v>708.8944183005143</v>
          </cell>
        </row>
        <row r="653">
          <cell r="B653" t="str">
            <v>B2C009</v>
          </cell>
          <cell r="J653" t="str">
            <v>Fuel</v>
          </cell>
          <cell r="K653">
            <v>729.06445615550285</v>
          </cell>
        </row>
        <row r="654">
          <cell r="B654" t="str">
            <v>RDC003</v>
          </cell>
          <cell r="J654" t="str">
            <v>Fuel</v>
          </cell>
          <cell r="K654">
            <v>773.4936308094409</v>
          </cell>
        </row>
        <row r="655">
          <cell r="B655" t="str">
            <v>RDC003</v>
          </cell>
          <cell r="J655" t="str">
            <v>Fuel</v>
          </cell>
          <cell r="K655">
            <v>792.31609820982703</v>
          </cell>
        </row>
        <row r="656">
          <cell r="B656" t="str">
            <v>B2C00X</v>
          </cell>
          <cell r="J656" t="str">
            <v>Fuel</v>
          </cell>
          <cell r="K656">
            <v>1074.0928512670241</v>
          </cell>
        </row>
        <row r="657">
          <cell r="B657" t="str">
            <v>B2C009</v>
          </cell>
          <cell r="J657" t="str">
            <v>Fuel</v>
          </cell>
          <cell r="K657">
            <v>1078.6977509509127</v>
          </cell>
        </row>
        <row r="658">
          <cell r="B658" t="str">
            <v>B3C00X</v>
          </cell>
          <cell r="J658" t="str">
            <v>Fuel</v>
          </cell>
          <cell r="K658">
            <v>1116.3531202032498</v>
          </cell>
        </row>
        <row r="659">
          <cell r="B659" t="str">
            <v>B3C00X</v>
          </cell>
          <cell r="J659" t="str">
            <v>Fuel</v>
          </cell>
          <cell r="K659">
            <v>1227.7660137638964</v>
          </cell>
        </row>
        <row r="660">
          <cell r="B660" t="str">
            <v>B4C00X</v>
          </cell>
          <cell r="J660" t="str">
            <v>Fuel</v>
          </cell>
          <cell r="K660">
            <v>1426.1920552585611</v>
          </cell>
        </row>
        <row r="661">
          <cell r="B661" t="str">
            <v>B2C00X</v>
          </cell>
          <cell r="J661" t="str">
            <v>Fuel</v>
          </cell>
          <cell r="K661">
            <v>1558.2181891284001</v>
          </cell>
        </row>
        <row r="662">
          <cell r="B662" t="str">
            <v>B2C009</v>
          </cell>
          <cell r="J662" t="str">
            <v>Fuel</v>
          </cell>
          <cell r="K662">
            <v>1564.8986529617478</v>
          </cell>
        </row>
        <row r="663">
          <cell r="B663" t="str">
            <v>B4C003</v>
          </cell>
          <cell r="J663" t="str">
            <v>Fuel</v>
          </cell>
          <cell r="K663">
            <v>1686.4212511746678</v>
          </cell>
        </row>
        <row r="664">
          <cell r="B664" t="str">
            <v>B4C00X</v>
          </cell>
          <cell r="J664" t="str">
            <v>Fuel</v>
          </cell>
          <cell r="K664">
            <v>1725.2772412197041</v>
          </cell>
        </row>
        <row r="665">
          <cell r="B665" t="str">
            <v>B2C00X</v>
          </cell>
          <cell r="J665" t="str">
            <v>Fuel</v>
          </cell>
          <cell r="K665">
            <v>1731.3335070359046</v>
          </cell>
        </row>
        <row r="666">
          <cell r="B666" t="str">
            <v>B4C00X</v>
          </cell>
          <cell r="J666" t="str">
            <v>Fuel</v>
          </cell>
          <cell r="K666">
            <v>1782.4325595220541</v>
          </cell>
        </row>
        <row r="667">
          <cell r="B667" t="str">
            <v>B4C00X</v>
          </cell>
          <cell r="J667" t="str">
            <v>Fuel</v>
          </cell>
          <cell r="K667">
            <v>1932.5037056643725</v>
          </cell>
        </row>
        <row r="668">
          <cell r="B668" t="str">
            <v>B3C00X</v>
          </cell>
          <cell r="J668" t="str">
            <v>Fuel</v>
          </cell>
          <cell r="K668">
            <v>2255.1210861992217</v>
          </cell>
        </row>
        <row r="669">
          <cell r="B669" t="str">
            <v>B3C00X</v>
          </cell>
          <cell r="J669" t="str">
            <v>Fuel</v>
          </cell>
          <cell r="K669">
            <v>2404.9967379207123</v>
          </cell>
        </row>
        <row r="670">
          <cell r="B670" t="str">
            <v>RDC003</v>
          </cell>
          <cell r="J670" t="str">
            <v>Fuel</v>
          </cell>
          <cell r="K670">
            <v>2577.2118178671471</v>
          </cell>
        </row>
        <row r="671">
          <cell r="B671" t="str">
            <v>RDC003</v>
          </cell>
          <cell r="J671" t="str">
            <v>Fuel</v>
          </cell>
          <cell r="K671">
            <v>2655.2881167505511</v>
          </cell>
        </row>
        <row r="672">
          <cell r="B672" t="str">
            <v>B2C00X</v>
          </cell>
          <cell r="J672" t="str">
            <v>Fuel</v>
          </cell>
          <cell r="K672">
            <v>2698.6407578206349</v>
          </cell>
        </row>
        <row r="673">
          <cell r="B673" t="str">
            <v>RDC003</v>
          </cell>
          <cell r="J673" t="str">
            <v>Fuel</v>
          </cell>
          <cell r="K673">
            <v>2714.5817856616891</v>
          </cell>
        </row>
        <row r="674">
          <cell r="B674" t="str">
            <v>B2C00X</v>
          </cell>
          <cell r="J674" t="str">
            <v>Fuel</v>
          </cell>
          <cell r="K674">
            <v>2775.4246692707352</v>
          </cell>
        </row>
        <row r="675">
          <cell r="B675" t="str">
            <v>B4C00X</v>
          </cell>
          <cell r="J675" t="str">
            <v>Fuel</v>
          </cell>
          <cell r="K675">
            <v>2977.0956487403469</v>
          </cell>
        </row>
        <row r="676">
          <cell r="B676" t="str">
            <v>B4C00X</v>
          </cell>
          <cell r="J676" t="str">
            <v>Fuel</v>
          </cell>
          <cell r="K676">
            <v>3784.7943709385431</v>
          </cell>
        </row>
        <row r="677">
          <cell r="B677" t="str">
            <v>B4C00X</v>
          </cell>
          <cell r="J677" t="str">
            <v>Fuel</v>
          </cell>
          <cell r="K677">
            <v>3910.1777712475882</v>
          </cell>
        </row>
        <row r="678">
          <cell r="B678" t="str">
            <v>B2C00X</v>
          </cell>
          <cell r="J678" t="str">
            <v>Fuel</v>
          </cell>
          <cell r="K678">
            <v>4106.4192931076905</v>
          </cell>
        </row>
        <row r="679">
          <cell r="B679" t="str">
            <v>B2C00X</v>
          </cell>
          <cell r="J679" t="str">
            <v>Fuel</v>
          </cell>
          <cell r="K679">
            <v>4847.8081422137602</v>
          </cell>
        </row>
        <row r="680">
          <cell r="B680" t="str">
            <v>B2C00X</v>
          </cell>
          <cell r="J680" t="str">
            <v>Fuel</v>
          </cell>
          <cell r="K680">
            <v>5957.3036233879993</v>
          </cell>
        </row>
        <row r="681">
          <cell r="B681" t="str">
            <v>B2C00X</v>
          </cell>
          <cell r="J681" t="str">
            <v>Fuel</v>
          </cell>
          <cell r="K681">
            <v>7814.1965681974225</v>
          </cell>
        </row>
        <row r="682">
          <cell r="B682" t="str">
            <v>B2C00X</v>
          </cell>
          <cell r="J682" t="str">
            <v>Yield</v>
          </cell>
          <cell r="K682">
            <v>372</v>
          </cell>
        </row>
        <row r="683">
          <cell r="B683" t="str">
            <v>B2C00X</v>
          </cell>
          <cell r="J683" t="str">
            <v>Income</v>
          </cell>
          <cell r="K683">
            <v>90720</v>
          </cell>
        </row>
        <row r="684">
          <cell r="B684" t="str">
            <v>B2C001</v>
          </cell>
          <cell r="J684" t="str">
            <v>Yield</v>
          </cell>
          <cell r="K684">
            <v>344.12</v>
          </cell>
        </row>
        <row r="685">
          <cell r="B685" t="str">
            <v>B2C001</v>
          </cell>
          <cell r="J685" t="str">
            <v>Income</v>
          </cell>
          <cell r="K685">
            <v>186746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
      <sheetName val="Orig Input"/>
      <sheetName val="TransaportAllowance"/>
      <sheetName val="Final Report"/>
      <sheetName val="Sheet1 (2)"/>
      <sheetName val="Sheet2"/>
      <sheetName val="Sheet3"/>
    </sheetNames>
    <sheetDataSet>
      <sheetData sheetId="0" refreshError="1"/>
      <sheetData sheetId="1" refreshError="1">
        <row r="6">
          <cell r="A6" t="str">
            <v>Art No</v>
          </cell>
          <cell r="B6" t="str">
            <v>Flavor &amp; Package</v>
          </cell>
          <cell r="C6" t="str">
            <v xml:space="preserve">Total Vol. </v>
          </cell>
          <cell r="D6" t="str">
            <v xml:space="preserve"> Sales Vol. </v>
          </cell>
          <cell r="E6" t="str">
            <v>Sampling Vol.</v>
          </cell>
          <cell r="F6" t="str">
            <v>Gross Revenues</v>
          </cell>
          <cell r="G6" t="str">
            <v>VAT Opport.</v>
          </cell>
          <cell r="H6" t="str">
            <v>Gross Revenues</v>
          </cell>
          <cell r="I6" t="str">
            <v>Discount</v>
          </cell>
          <cell r="J6" t="str">
            <v>Adjusted Discount</v>
          </cell>
          <cell r="K6" t="str">
            <v>Net Rev.</v>
          </cell>
          <cell r="L6" t="str">
            <v>Net Rev. Bef. VAT</v>
          </cell>
          <cell r="M6" t="str">
            <v>Ave Price Bef. VAT</v>
          </cell>
          <cell r="N6" t="str">
            <v>Gross Ave Price</v>
          </cell>
        </row>
        <row r="7">
          <cell r="A7" t="str">
            <v>0100</v>
          </cell>
          <cell r="B7" t="str">
            <v>COCA-COLA 330ML 6P CANS</v>
          </cell>
          <cell r="C7">
            <v>50</v>
          </cell>
          <cell r="D7">
            <v>50</v>
          </cell>
          <cell r="F7">
            <v>309.08999999999997</v>
          </cell>
          <cell r="G7">
            <v>30.882798009164144</v>
          </cell>
          <cell r="H7">
            <v>339.97279800916414</v>
          </cell>
          <cell r="J7">
            <v>0</v>
          </cell>
          <cell r="K7">
            <v>339.97279800916414</v>
          </cell>
          <cell r="L7">
            <v>309.06618000833106</v>
          </cell>
          <cell r="M7">
            <v>6.1813236001666212</v>
          </cell>
          <cell r="N7">
            <v>6.7994559601832831</v>
          </cell>
        </row>
        <row r="8">
          <cell r="A8" t="str">
            <v>0630</v>
          </cell>
          <cell r="B8" t="str">
            <v>3 V Mix 330ML CAN 6PCANS</v>
          </cell>
          <cell r="C8">
            <v>23</v>
          </cell>
          <cell r="D8">
            <v>23</v>
          </cell>
          <cell r="F8">
            <v>142.18</v>
          </cell>
          <cell r="G8">
            <v>14.205947202895462</v>
          </cell>
          <cell r="H8">
            <v>156.38594720289547</v>
          </cell>
          <cell r="J8">
            <v>0</v>
          </cell>
          <cell r="K8">
            <v>156.38594720289547</v>
          </cell>
          <cell r="L8">
            <v>142.16904291172315</v>
          </cell>
          <cell r="M8">
            <v>6.1812627352923109</v>
          </cell>
          <cell r="N8">
            <v>6.7993890088215423</v>
          </cell>
        </row>
        <row r="9">
          <cell r="A9">
            <v>1000</v>
          </cell>
          <cell r="B9" t="str">
            <v>COCA-COLA 330ML CAN</v>
          </cell>
          <cell r="C9">
            <v>37537</v>
          </cell>
          <cell r="D9">
            <v>36445</v>
          </cell>
          <cell r="E9">
            <v>1092</v>
          </cell>
          <cell r="F9">
            <v>205426.72</v>
          </cell>
          <cell r="G9">
            <v>20525.257690139184</v>
          </cell>
          <cell r="H9">
            <v>225951.97769013917</v>
          </cell>
          <cell r="I9">
            <v>25572.66</v>
          </cell>
          <cell r="J9">
            <v>24495.85</v>
          </cell>
          <cell r="K9">
            <v>201456.12769013917</v>
          </cell>
          <cell r="L9">
            <v>183141.93426376287</v>
          </cell>
          <cell r="M9">
            <v>4.8789709956513008</v>
          </cell>
          <cell r="N9">
            <v>5.3668680952164314</v>
          </cell>
        </row>
        <row r="10">
          <cell r="A10">
            <v>1023</v>
          </cell>
          <cell r="B10" t="str">
            <v>FANTA ORANGE 330ML CAN</v>
          </cell>
          <cell r="C10">
            <v>5789</v>
          </cell>
          <cell r="D10">
            <v>5746</v>
          </cell>
          <cell r="E10">
            <v>43</v>
          </cell>
          <cell r="F10">
            <v>32388.73</v>
          </cell>
          <cell r="G10">
            <v>3236.1273621383903</v>
          </cell>
          <cell r="H10">
            <v>35624.857362138391</v>
          </cell>
          <cell r="I10">
            <v>3996.6099999999997</v>
          </cell>
          <cell r="J10">
            <v>3996.6099999999997</v>
          </cell>
          <cell r="K10">
            <v>31628.247362138391</v>
          </cell>
          <cell r="L10">
            <v>28752.952147398537</v>
          </cell>
          <cell r="M10">
            <v>4.9668253839002485</v>
          </cell>
          <cell r="N10">
            <v>5.4635079222902734</v>
          </cell>
        </row>
        <row r="11">
          <cell r="A11">
            <v>1071</v>
          </cell>
          <cell r="B11" t="str">
            <v>FANTA FRUIT 330ML CAN</v>
          </cell>
          <cell r="C11">
            <v>4298</v>
          </cell>
          <cell r="D11">
            <v>4298</v>
          </cell>
          <cell r="F11">
            <v>24225.11</v>
          </cell>
          <cell r="G11">
            <v>2420.4574036034246</v>
          </cell>
          <cell r="H11">
            <v>26645.567403603425</v>
          </cell>
          <cell r="I11">
            <v>2951.4</v>
          </cell>
          <cell r="J11">
            <v>2951.4</v>
          </cell>
          <cell r="K11">
            <v>23694.167403603424</v>
          </cell>
          <cell r="L11">
            <v>21540.152185094023</v>
          </cell>
          <cell r="M11">
            <v>5.011668726173574</v>
          </cell>
          <cell r="N11">
            <v>5.5128355987909314</v>
          </cell>
        </row>
        <row r="12">
          <cell r="A12">
            <v>1074</v>
          </cell>
          <cell r="B12" t="str">
            <v>FANTA PINEAPPLE 330ML CAN</v>
          </cell>
          <cell r="C12">
            <v>3652</v>
          </cell>
          <cell r="D12">
            <v>3652</v>
          </cell>
          <cell r="F12">
            <v>20586.34</v>
          </cell>
          <cell r="G12">
            <v>2056.8888672165913</v>
          </cell>
          <cell r="H12">
            <v>22643.228867216592</v>
          </cell>
          <cell r="I12">
            <v>2534.4300000000003</v>
          </cell>
          <cell r="J12">
            <v>2534.4300000000003</v>
          </cell>
          <cell r="K12">
            <v>20108.798867216592</v>
          </cell>
          <cell r="L12">
            <v>18280.726242924175</v>
          </cell>
          <cell r="M12">
            <v>5.0056753129584264</v>
          </cell>
          <cell r="N12">
            <v>5.5062428442542695</v>
          </cell>
        </row>
        <row r="13">
          <cell r="A13">
            <v>1076</v>
          </cell>
          <cell r="B13" t="str">
            <v>FANTA LYCHEE 330ML CAN</v>
          </cell>
          <cell r="C13">
            <v>3117</v>
          </cell>
          <cell r="D13">
            <v>3117</v>
          </cell>
          <cell r="F13">
            <v>17570.419999999998</v>
          </cell>
          <cell r="G13">
            <v>1755.5525309656664</v>
          </cell>
          <cell r="H13">
            <v>19325.972530965664</v>
          </cell>
          <cell r="I13">
            <v>2185.13</v>
          </cell>
          <cell r="J13">
            <v>2185.13</v>
          </cell>
          <cell r="K13">
            <v>17140.842530965663</v>
          </cell>
          <cell r="L13">
            <v>15582.584119059695</v>
          </cell>
          <cell r="M13">
            <v>4.9992249339299635</v>
          </cell>
          <cell r="N13">
            <v>5.499147427322959</v>
          </cell>
        </row>
        <row r="14">
          <cell r="A14">
            <v>1010</v>
          </cell>
          <cell r="B14" t="str">
            <v>SPRITE 330ML CAN</v>
          </cell>
          <cell r="C14">
            <v>5773</v>
          </cell>
          <cell r="D14">
            <v>2985</v>
          </cell>
          <cell r="E14">
            <v>2788</v>
          </cell>
          <cell r="F14">
            <v>16825.810000000001</v>
          </cell>
          <cell r="G14">
            <v>1681.1546525949539</v>
          </cell>
          <cell r="H14">
            <v>18506.964652594954</v>
          </cell>
          <cell r="I14">
            <v>2097.3100000000004</v>
          </cell>
          <cell r="J14">
            <v>1316.9800000000005</v>
          </cell>
          <cell r="K14">
            <v>17189.984652594954</v>
          </cell>
          <cell r="L14">
            <v>15627.258775086322</v>
          </cell>
          <cell r="M14">
            <v>2.7069563095593838</v>
          </cell>
          <cell r="N14">
            <v>2.9776519405153219</v>
          </cell>
        </row>
        <row r="15">
          <cell r="A15">
            <v>3617</v>
          </cell>
          <cell r="B15" t="str">
            <v>CRUSH SARSI 330ML CAN</v>
          </cell>
          <cell r="C15">
            <v>2364</v>
          </cell>
          <cell r="D15">
            <v>2364</v>
          </cell>
          <cell r="F15">
            <v>13326.24</v>
          </cell>
          <cell r="G15">
            <v>1331.4943160297764</v>
          </cell>
          <cell r="H15">
            <v>14657.734316029777</v>
          </cell>
          <cell r="I15">
            <v>1583.44</v>
          </cell>
          <cell r="J15">
            <v>1583.44</v>
          </cell>
          <cell r="K15">
            <v>13074.294316029776</v>
          </cell>
          <cell r="L15">
            <v>11885.722105481615</v>
          </cell>
          <cell r="M15">
            <v>5.0278012290531366</v>
          </cell>
          <cell r="N15">
            <v>5.5305813519584506</v>
          </cell>
        </row>
        <row r="16">
          <cell r="A16">
            <v>3618</v>
          </cell>
          <cell r="B16" t="str">
            <v>CRUSH CREAM SODA 330ML CAN</v>
          </cell>
          <cell r="C16">
            <v>1507</v>
          </cell>
          <cell r="D16">
            <v>1507</v>
          </cell>
          <cell r="F16">
            <v>8491.41</v>
          </cell>
          <cell r="G16">
            <v>848.42117131902205</v>
          </cell>
          <cell r="H16">
            <v>9339.8311713190215</v>
          </cell>
          <cell r="I16">
            <v>997.68000000000006</v>
          </cell>
          <cell r="J16">
            <v>997.68000000000006</v>
          </cell>
          <cell r="K16">
            <v>8342.1511713190212</v>
          </cell>
          <cell r="L16">
            <v>7583.7737921082007</v>
          </cell>
          <cell r="M16">
            <v>5.0323648255528868</v>
          </cell>
          <cell r="N16">
            <v>5.5356013081081761</v>
          </cell>
        </row>
        <row r="17">
          <cell r="A17">
            <v>3600</v>
          </cell>
          <cell r="B17" t="str">
            <v>SCHW. SODA 330ML CAN</v>
          </cell>
          <cell r="C17">
            <v>5143</v>
          </cell>
          <cell r="D17">
            <v>5139</v>
          </cell>
          <cell r="E17">
            <v>4</v>
          </cell>
          <cell r="F17">
            <v>28966.44</v>
          </cell>
          <cell r="G17">
            <v>2894.1884744397184</v>
          </cell>
          <cell r="H17">
            <v>31860.628474439716</v>
          </cell>
          <cell r="I17">
            <v>3381.08</v>
          </cell>
          <cell r="J17">
            <v>3381.08</v>
          </cell>
          <cell r="K17">
            <v>28479.548474439718</v>
          </cell>
          <cell r="L17">
            <v>25890.498613127016</v>
          </cell>
          <cell r="M17">
            <v>5.0341237824474074</v>
          </cell>
          <cell r="N17">
            <v>5.5375361606921478</v>
          </cell>
        </row>
        <row r="18">
          <cell r="B18" t="str">
            <v>Sub Total Cans</v>
          </cell>
          <cell r="C18">
            <v>69253</v>
          </cell>
          <cell r="D18">
            <v>65326</v>
          </cell>
          <cell r="E18">
            <v>3927</v>
          </cell>
          <cell r="F18">
            <v>368258.49</v>
          </cell>
          <cell r="G18">
            <v>36794.631213658788</v>
          </cell>
          <cell r="H18">
            <v>405053.12121365871</v>
          </cell>
          <cell r="I18">
            <v>45299.740000000005</v>
          </cell>
          <cell r="J18">
            <v>43442.600000000006</v>
          </cell>
          <cell r="K18">
            <v>361610.52121365874</v>
          </cell>
          <cell r="L18">
            <v>328736.83746696252</v>
          </cell>
          <cell r="M18">
            <v>4.7468967043588366</v>
          </cell>
          <cell r="N18">
            <v>5.22158637479472</v>
          </cell>
        </row>
        <row r="19">
          <cell r="A19">
            <v>1700</v>
          </cell>
          <cell r="B19" t="str">
            <v>COCA-COLA 285ML RGB</v>
          </cell>
          <cell r="C19">
            <v>24457</v>
          </cell>
          <cell r="D19">
            <v>24349</v>
          </cell>
          <cell r="E19">
            <v>108</v>
          </cell>
          <cell r="F19">
            <v>75262.649999999994</v>
          </cell>
          <cell r="G19">
            <v>7519.8848800815877</v>
          </cell>
          <cell r="H19">
            <v>82782.534880081585</v>
          </cell>
          <cell r="I19">
            <v>6021.3899999999994</v>
          </cell>
          <cell r="J19">
            <v>5921.2899999999991</v>
          </cell>
          <cell r="K19">
            <v>76861.244880081591</v>
          </cell>
          <cell r="L19">
            <v>69873.85898189235</v>
          </cell>
          <cell r="M19">
            <v>2.8570085857583658</v>
          </cell>
          <cell r="N19">
            <v>3.1427094443342023</v>
          </cell>
        </row>
        <row r="20">
          <cell r="A20">
            <v>1712</v>
          </cell>
          <cell r="B20" t="str">
            <v>FANTA ORANGE 285ML RGB</v>
          </cell>
          <cell r="C20">
            <v>5007</v>
          </cell>
          <cell r="D20">
            <v>4995</v>
          </cell>
          <cell r="E20">
            <v>12</v>
          </cell>
          <cell r="F20">
            <v>15439.88</v>
          </cell>
          <cell r="G20">
            <v>1542.679139816019</v>
          </cell>
          <cell r="H20">
            <v>16982.559139816018</v>
          </cell>
          <cell r="I20">
            <v>1202.7199999999998</v>
          </cell>
          <cell r="J20">
            <v>1202.7199999999998</v>
          </cell>
          <cell r="K20">
            <v>15779.839139816018</v>
          </cell>
          <cell r="L20">
            <v>14345.308308923653</v>
          </cell>
          <cell r="M20">
            <v>2.8650505909573902</v>
          </cell>
          <cell r="N20">
            <v>3.1515556500531292</v>
          </cell>
        </row>
        <row r="21">
          <cell r="A21">
            <v>1715</v>
          </cell>
          <cell r="B21" t="str">
            <v>FANTA FRUIT 285ML RGB</v>
          </cell>
          <cell r="C21">
            <v>3434</v>
          </cell>
          <cell r="D21">
            <v>3433</v>
          </cell>
          <cell r="E21">
            <v>1</v>
          </cell>
          <cell r="F21">
            <v>10611.5</v>
          </cell>
          <cell r="G21">
            <v>1060.2504483297594</v>
          </cell>
          <cell r="H21">
            <v>11671.75044832976</v>
          </cell>
          <cell r="I21">
            <v>837.71</v>
          </cell>
          <cell r="J21">
            <v>837.71</v>
          </cell>
          <cell r="K21">
            <v>10834.040448329761</v>
          </cell>
          <cell r="L21">
            <v>9849.1276802997818</v>
          </cell>
          <cell r="M21">
            <v>2.8681210484274264</v>
          </cell>
          <cell r="N21">
            <v>3.1549331532701692</v>
          </cell>
        </row>
        <row r="22">
          <cell r="A22">
            <v>1710</v>
          </cell>
          <cell r="B22" t="str">
            <v>SPRITE 285ML RGB</v>
          </cell>
          <cell r="C22">
            <v>5420</v>
          </cell>
          <cell r="D22">
            <v>4141</v>
          </cell>
          <cell r="E22">
            <v>1279</v>
          </cell>
          <cell r="F22">
            <v>12800.76</v>
          </cell>
          <cell r="G22">
            <v>1278.9908617030253</v>
          </cell>
          <cell r="H22">
            <v>14079.750861703025</v>
          </cell>
          <cell r="I22">
            <v>1052.8899999999999</v>
          </cell>
          <cell r="J22">
            <v>1052.8899999999999</v>
          </cell>
          <cell r="K22">
            <v>13026.860861703026</v>
          </cell>
          <cell r="L22">
            <v>11842.600783366386</v>
          </cell>
          <cell r="M22">
            <v>2.1849816943480418</v>
          </cell>
          <cell r="N22">
            <v>2.4034798637828461</v>
          </cell>
        </row>
        <row r="23">
          <cell r="A23">
            <v>1716</v>
          </cell>
          <cell r="B23" t="str">
            <v>FANTA PINEAPPLE 285ML RGB</v>
          </cell>
          <cell r="C23">
            <v>1541</v>
          </cell>
          <cell r="D23">
            <v>1540</v>
          </cell>
          <cell r="E23">
            <v>1</v>
          </cell>
          <cell r="F23">
            <v>4760.51</v>
          </cell>
          <cell r="G23">
            <v>475.64744492091631</v>
          </cell>
          <cell r="H23">
            <v>5236.1574449209165</v>
          </cell>
          <cell r="I23">
            <v>369.43</v>
          </cell>
          <cell r="J23">
            <v>369.43</v>
          </cell>
          <cell r="K23">
            <v>4866.7274449209162</v>
          </cell>
          <cell r="L23">
            <v>4424.2976772008333</v>
          </cell>
          <cell r="M23">
            <v>2.8710562473723771</v>
          </cell>
          <cell r="N23">
            <v>3.1581618721096145</v>
          </cell>
        </row>
        <row r="24">
          <cell r="A24">
            <v>1751</v>
          </cell>
          <cell r="B24" t="str">
            <v>SCHWEPPES SODA 285ML RGB</v>
          </cell>
          <cell r="C24">
            <v>10934</v>
          </cell>
          <cell r="D24">
            <v>10642</v>
          </cell>
          <cell r="E24">
            <v>292</v>
          </cell>
          <cell r="F24">
            <v>26121.06</v>
          </cell>
          <cell r="G24">
            <v>2609.8916812748953</v>
          </cell>
          <cell r="H24">
            <v>28730.951681274895</v>
          </cell>
          <cell r="I24">
            <v>2510.9299999999998</v>
          </cell>
          <cell r="J24">
            <v>2510.9299999999998</v>
          </cell>
          <cell r="K24">
            <v>26220.021681274895</v>
          </cell>
          <cell r="L24">
            <v>23836.38334661354</v>
          </cell>
          <cell r="M24">
            <v>2.1800240851119024</v>
          </cell>
          <cell r="N24">
            <v>2.3980264936230928</v>
          </cell>
        </row>
        <row r="25">
          <cell r="B25" t="str">
            <v>Sub Total RGB</v>
          </cell>
          <cell r="C25">
            <v>50793</v>
          </cell>
          <cell r="D25">
            <v>49100</v>
          </cell>
          <cell r="E25">
            <v>1693</v>
          </cell>
          <cell r="F25">
            <v>144996.35999999999</v>
          </cell>
          <cell r="G25">
            <v>14487.344456126204</v>
          </cell>
          <cell r="H25">
            <v>159483.7044561262</v>
          </cell>
          <cell r="I25">
            <v>11995.07</v>
          </cell>
          <cell r="J25">
            <v>11894.97</v>
          </cell>
          <cell r="K25">
            <v>147588.7344561262</v>
          </cell>
          <cell r="L25">
            <v>134171.57677829656</v>
          </cell>
          <cell r="M25">
            <v>2.6415367625124833</v>
          </cell>
          <cell r="N25">
            <v>2.905690438763731</v>
          </cell>
        </row>
        <row r="26">
          <cell r="A26">
            <v>4805</v>
          </cell>
          <cell r="B26" t="str">
            <v>COCA-COLA PRE 18L</v>
          </cell>
          <cell r="C26">
            <v>3694</v>
          </cell>
          <cell r="D26">
            <v>3666</v>
          </cell>
          <cell r="E26">
            <v>28</v>
          </cell>
          <cell r="F26">
            <v>23329.08</v>
          </cell>
          <cell r="G26">
            <v>2330.9303613175166</v>
          </cell>
          <cell r="H26">
            <v>25660.01036131752</v>
          </cell>
          <cell r="I26">
            <v>-105</v>
          </cell>
          <cell r="J26">
            <v>-105</v>
          </cell>
          <cell r="K26">
            <v>25765.01036131752</v>
          </cell>
          <cell r="L26">
            <v>23422.736692106835</v>
          </cell>
          <cell r="M26">
            <v>6.3407516762606484</v>
          </cell>
          <cell r="N26">
            <v>6.9748268438867136</v>
          </cell>
        </row>
        <row r="27">
          <cell r="A27">
            <v>4803</v>
          </cell>
          <cell r="B27" t="str">
            <v>FANTA PREMIX 18L</v>
          </cell>
          <cell r="C27">
            <v>640</v>
          </cell>
          <cell r="D27">
            <v>640</v>
          </cell>
          <cell r="F27">
            <v>4072.72</v>
          </cell>
          <cell r="G27">
            <v>406.92674983947393</v>
          </cell>
          <cell r="H27">
            <v>4479.6467498394741</v>
          </cell>
          <cell r="J27">
            <v>0</v>
          </cell>
          <cell r="K27">
            <v>4479.6467498394741</v>
          </cell>
          <cell r="L27">
            <v>4072.4061362177035</v>
          </cell>
          <cell r="M27">
            <v>6.3631345878401619</v>
          </cell>
          <cell r="N27">
            <v>6.9994480466241784</v>
          </cell>
        </row>
        <row r="28">
          <cell r="A28">
            <v>4804</v>
          </cell>
          <cell r="B28" t="str">
            <v>SPRITE PREMIX 18L</v>
          </cell>
          <cell r="C28">
            <v>276</v>
          </cell>
          <cell r="D28">
            <v>276</v>
          </cell>
          <cell r="F28">
            <v>1756.36</v>
          </cell>
          <cell r="G28">
            <v>175.48711091065883</v>
          </cell>
          <cell r="H28">
            <v>1931.8471109106588</v>
          </cell>
          <cell r="J28">
            <v>0</v>
          </cell>
          <cell r="K28">
            <v>1931.8471109106588</v>
          </cell>
          <cell r="L28">
            <v>1756.2246462824171</v>
          </cell>
          <cell r="M28">
            <v>6.3631327763855694</v>
          </cell>
          <cell r="N28">
            <v>6.9994460540241263</v>
          </cell>
        </row>
        <row r="29">
          <cell r="B29" t="str">
            <v>Sub Total PREMIX</v>
          </cell>
          <cell r="C29">
            <v>4610</v>
          </cell>
          <cell r="D29">
            <v>4582</v>
          </cell>
          <cell r="E29">
            <v>28</v>
          </cell>
          <cell r="F29">
            <v>29158.160000000003</v>
          </cell>
          <cell r="G29">
            <v>2913.3442220676493</v>
          </cell>
          <cell r="H29">
            <v>32071.504222067651</v>
          </cell>
          <cell r="I29">
            <v>-105</v>
          </cell>
          <cell r="J29">
            <v>-105</v>
          </cell>
          <cell r="K29">
            <v>32176.504222067651</v>
          </cell>
          <cell r="L29">
            <v>29251.367474606959</v>
          </cell>
          <cell r="M29">
            <v>6.3451990183529192</v>
          </cell>
          <cell r="N29">
            <v>6.9797189201882111</v>
          </cell>
        </row>
        <row r="30">
          <cell r="B30" t="str">
            <v>GRAND TOTAL</v>
          </cell>
          <cell r="C30">
            <v>124656</v>
          </cell>
          <cell r="D30">
            <v>119008</v>
          </cell>
          <cell r="E30">
            <v>5648</v>
          </cell>
          <cell r="F30">
            <v>542413.01</v>
          </cell>
          <cell r="G30">
            <v>54195.319891852647</v>
          </cell>
          <cell r="H30">
            <v>596608.32989185269</v>
          </cell>
          <cell r="I30">
            <v>57189.810000000005</v>
          </cell>
          <cell r="J30">
            <v>55232.570000000007</v>
          </cell>
          <cell r="K30">
            <v>541375.75989185262</v>
          </cell>
          <cell r="L30">
            <v>492159.78171986603</v>
          </cell>
          <cell r="M30">
            <v>3.9481435447942017</v>
          </cell>
          <cell r="N30">
            <v>4.342957899273622</v>
          </cell>
        </row>
        <row r="31">
          <cell r="A31">
            <v>8003</v>
          </cell>
          <cell r="B31" t="str">
            <v>PAPER CUP 12 OZ</v>
          </cell>
          <cell r="C31">
            <v>590</v>
          </cell>
          <cell r="D31">
            <v>541</v>
          </cell>
          <cell r="E31">
            <v>49</v>
          </cell>
          <cell r="F31">
            <v>1721.36</v>
          </cell>
          <cell r="G31">
            <v>171.99007790952408</v>
          </cell>
          <cell r="H31">
            <v>1893.3500779095239</v>
          </cell>
          <cell r="J31">
            <v>0</v>
          </cell>
          <cell r="K31">
            <v>1893.3500779095239</v>
          </cell>
          <cell r="L31">
            <v>1721.2273435541126</v>
          </cell>
          <cell r="M31">
            <v>2.9173344806001911</v>
          </cell>
          <cell r="N31">
            <v>3.2090679286602097</v>
          </cell>
        </row>
        <row r="32">
          <cell r="A32">
            <v>8004</v>
          </cell>
          <cell r="B32" t="str">
            <v>PAPER CUP 16 OZ</v>
          </cell>
          <cell r="C32">
            <v>402</v>
          </cell>
          <cell r="D32">
            <v>402</v>
          </cell>
          <cell r="F32">
            <v>1827.27</v>
          </cell>
          <cell r="G32">
            <v>182.57209977095789</v>
          </cell>
          <cell r="H32">
            <v>2009.8420997709579</v>
          </cell>
          <cell r="J32">
            <v>0</v>
          </cell>
          <cell r="K32">
            <v>2009.8420997709579</v>
          </cell>
          <cell r="L32">
            <v>1827.1291816099617</v>
          </cell>
          <cell r="M32">
            <v>4.5450974666914474</v>
          </cell>
          <cell r="N32">
            <v>4.9996072133605916</v>
          </cell>
        </row>
        <row r="33">
          <cell r="A33">
            <v>8102</v>
          </cell>
          <cell r="B33" t="str">
            <v>PLASTIC LID 12OZ</v>
          </cell>
          <cell r="C33">
            <v>533</v>
          </cell>
          <cell r="D33">
            <v>521</v>
          </cell>
          <cell r="E33">
            <v>12</v>
          </cell>
          <cell r="F33">
            <v>710.45</v>
          </cell>
          <cell r="G33">
            <v>70.984774161605586</v>
          </cell>
          <cell r="H33">
            <v>781.43477416160567</v>
          </cell>
          <cell r="J33">
            <v>0</v>
          </cell>
          <cell r="K33">
            <v>781.43477416160567</v>
          </cell>
          <cell r="L33">
            <v>710.39524923782335</v>
          </cell>
          <cell r="M33">
            <v>1.3328241073880362</v>
          </cell>
          <cell r="N33">
            <v>1.46610651812684</v>
          </cell>
        </row>
        <row r="34">
          <cell r="A34">
            <v>8103</v>
          </cell>
          <cell r="B34" t="str">
            <v>PLASTIC LID 16OZ</v>
          </cell>
          <cell r="C34">
            <v>442</v>
          </cell>
          <cell r="D34">
            <v>442</v>
          </cell>
          <cell r="F34">
            <v>602.72</v>
          </cell>
          <cell r="G34">
            <v>60.220906584112775</v>
          </cell>
          <cell r="H34">
            <v>662.94090658411278</v>
          </cell>
          <cell r="J34">
            <v>0</v>
          </cell>
          <cell r="K34">
            <v>662.94090658411278</v>
          </cell>
          <cell r="L34">
            <v>602.67355144010253</v>
          </cell>
          <cell r="M34">
            <v>1.3635148222626754</v>
          </cell>
          <cell r="N34">
            <v>1.4998663044889429</v>
          </cell>
        </row>
        <row r="35">
          <cell r="A35">
            <v>8122</v>
          </cell>
          <cell r="B35" t="str">
            <v>PAPER CUP 22OZ</v>
          </cell>
          <cell r="C35">
            <v>40</v>
          </cell>
          <cell r="D35">
            <v>40</v>
          </cell>
          <cell r="F35">
            <v>218.18</v>
          </cell>
          <cell r="G35">
            <v>21.799504576788102</v>
          </cell>
          <cell r="H35">
            <v>239.97950457678812</v>
          </cell>
          <cell r="J35">
            <v>0</v>
          </cell>
          <cell r="K35">
            <v>239.97950457678812</v>
          </cell>
          <cell r="L35">
            <v>218.1631859788983</v>
          </cell>
          <cell r="M35">
            <v>5.4540796494724573</v>
          </cell>
          <cell r="N35">
            <v>5.9994876144197029</v>
          </cell>
        </row>
        <row r="36">
          <cell r="A36">
            <v>8170</v>
          </cell>
          <cell r="B36" t="str">
            <v>PLASTIC BAGS</v>
          </cell>
          <cell r="C36">
            <v>2666</v>
          </cell>
          <cell r="D36">
            <v>344</v>
          </cell>
          <cell r="E36">
            <v>2322</v>
          </cell>
          <cell r="F36">
            <v>156.36000000000001</v>
          </cell>
          <cell r="G36">
            <v>15.622745144498065</v>
          </cell>
          <cell r="H36">
            <v>171.98274514449807</v>
          </cell>
          <cell r="J36">
            <v>0</v>
          </cell>
          <cell r="K36">
            <v>171.98274514449807</v>
          </cell>
          <cell r="L36">
            <v>156.34795013136187</v>
          </cell>
          <cell r="M36">
            <v>5.8645142584906926E-2</v>
          </cell>
          <cell r="N36">
            <v>6.4509656843397628E-2</v>
          </cell>
        </row>
        <row r="37">
          <cell r="B37" t="str">
            <v>Sub Total MISC.</v>
          </cell>
          <cell r="C37">
            <v>4673</v>
          </cell>
          <cell r="D37">
            <v>2290</v>
          </cell>
          <cell r="E37">
            <v>2383</v>
          </cell>
          <cell r="F37">
            <v>5236.34</v>
          </cell>
          <cell r="G37">
            <v>523.1901081474864</v>
          </cell>
          <cell r="H37">
            <v>5759.5301081474863</v>
          </cell>
          <cell r="I37">
            <v>0</v>
          </cell>
          <cell r="J37">
            <v>0</v>
          </cell>
          <cell r="K37">
            <v>5759.5301081474863</v>
          </cell>
          <cell r="L37">
            <v>5235.9364619522612</v>
          </cell>
          <cell r="M37">
            <v>1.1204657526112265</v>
          </cell>
          <cell r="N37">
            <v>1.2325123278723489</v>
          </cell>
        </row>
        <row r="38">
          <cell r="B38" t="str">
            <v>GRAND TOTAL</v>
          </cell>
          <cell r="C38">
            <v>129329</v>
          </cell>
          <cell r="D38">
            <v>121298</v>
          </cell>
          <cell r="E38">
            <v>8031</v>
          </cell>
          <cell r="F38">
            <v>547649.35</v>
          </cell>
          <cell r="G38">
            <v>54718.510000000133</v>
          </cell>
          <cell r="H38">
            <v>602367.86000000022</v>
          </cell>
          <cell r="I38">
            <v>57189.810000000005</v>
          </cell>
          <cell r="J38">
            <v>55232.570000000007</v>
          </cell>
          <cell r="K38">
            <v>547135.29000000015</v>
          </cell>
          <cell r="L38">
            <v>497395.71818181832</v>
          </cell>
          <cell r="M38">
            <v>3.8459720417061782</v>
          </cell>
          <cell r="N38">
            <v>4.2305692458767963</v>
          </cell>
        </row>
      </sheetData>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CML&amp;Nesquick Volume"/>
      <sheetName val="MaterialMaster"/>
      <sheetName val="Line 1 Item Master"/>
      <sheetName val="Line 1 - 7 Day Cycle DW"/>
      <sheetName val="New Schedule Line#1 7 dAY Cycle"/>
      <sheetName val="New Schedule Line#114 dAY Cycle"/>
      <sheetName val="New Line#2 Schedule_7DAY_CYCLE"/>
      <sheetName val="New Line#2 Schedule_14DAY CYCLE"/>
      <sheetName val="Schedule line#3_65%EFF"/>
      <sheetName val="New Schedule line#3_14 Day Cycl"/>
      <sheetName val="New Schedule Line #4_14Day Cycl"/>
      <sheetName val="Line 2 Item Master"/>
      <sheetName val="Line 2 - 7 Day Cycle DW "/>
    </sheetNames>
    <sheetDataSet>
      <sheetData sheetId="0"/>
      <sheetData sheetId="1">
        <row r="7">
          <cell r="K7">
            <v>16756.927802361468</v>
          </cell>
        </row>
        <row r="75">
          <cell r="K75">
            <v>25612.836800485995</v>
          </cell>
        </row>
      </sheetData>
      <sheetData sheetId="2"/>
      <sheetData sheetId="3">
        <row r="18">
          <cell r="A18" t="str">
            <v>Original 16oz</v>
          </cell>
        </row>
      </sheetData>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
      <sheetName val="ok"/>
      <sheetName val="okk"/>
    </sheetNames>
    <sheetDataSet>
      <sheetData sheetId="0"/>
      <sheetData sheetId="1" refreshError="1"/>
      <sheetData sheetId="2" refreshError="1"/>
      <sheetData sheetId="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2"/>
      <sheetName val="ABP"/>
      <sheetName val="Estimate"/>
      <sheetName val="Actual_PY"/>
      <sheetName val="Actual CY"/>
      <sheetName val="Actual PY"/>
      <sheetName val="OPEX_Month_TOTAL"/>
      <sheetName val="OPEX_Month_by dpt &amp; DEPO"/>
      <sheetName val="OPEX_YTD_TOTAL"/>
      <sheetName val="OPEX_YTD_by dpt &amp; DEPO"/>
      <sheetName val="OPEX_YTG &amp; FY_TOTAL"/>
      <sheetName val="FINAME"/>
      <sheetName val="LIST BOX RANGE"/>
      <sheetName val="Diagnostic Database"/>
      <sheetName val="Validation"/>
      <sheetName val="Collateral"/>
      <sheetName val="P&amp;L Act-RE 09.2000"/>
      <sheetName val="estrazione"/>
      <sheetName val="Contents"/>
      <sheetName val="2008-P12 BS"/>
      <sheetName val="DATA"/>
      <sheetName val="ELIM_FINANCEIRA"/>
      <sheetName val="Download LYear Data"/>
      <sheetName val="Tables - Kit Codes"/>
      <sheetName val="Tables - MAU's"/>
      <sheetName val="WORKING"/>
      <sheetName val="Control"/>
      <sheetName val="Detail"/>
      <sheetName val="GMA"/>
      <sheetName val="Spareparts"/>
      <sheetName val="目录"/>
      <sheetName val="Cost_Center_Cate"/>
      <sheetName val="参数设置"/>
      <sheetName val="参数设置_Payroll"/>
      <sheetName val="Sheet11"/>
      <sheetName val="UPM"/>
      <sheetName val="Input General"/>
      <sheetName val="200705 ABC ProdEqpt"/>
      <sheetName val="DATABASE"/>
      <sheetName val="Overheads"/>
      <sheetName val="Actual_CY"/>
      <sheetName val="Actual_PY1"/>
      <sheetName val="OPEX_Month_by_dpt_&amp;_DEPO"/>
      <sheetName val="OPEX_YTD_by_dpt_&amp;_DEPO"/>
      <sheetName val="OPEX_YTG_&amp;_FY_TOTAL"/>
      <sheetName val="Download_LYear_Data"/>
      <sheetName val="Tables_-_Kit_Codes"/>
      <sheetName val="Tables_-_MAU's"/>
      <sheetName val="LIST_BOX_RANGE"/>
      <sheetName val="Diagnostic_Database"/>
      <sheetName val="P&amp;L_Act-RE_09_2000"/>
      <sheetName val="2008-P12_BS"/>
      <sheetName val="CML&amp;Nesquick Volume"/>
      <sheetName val="Assumptions"/>
      <sheetName val="Droplet 1,0 l NR PET"/>
      <sheetName val="FIS data"/>
      <sheetName val="OPEX"/>
      <sheetName val="PARAMETERS"/>
      <sheetName val="EAST METRO"/>
      <sheetName val="MEYCAUAYAN"/>
      <sheetName val="customer_business part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Amrit"/>
      <sheetName val="Map"/>
      <sheetName val="1"/>
      <sheetName val="2"/>
    </sheetNames>
    <sheetDataSet>
      <sheetData sheetId="0" refreshError="1">
        <row r="2">
          <cell r="B2" t="str">
            <v>A</v>
          </cell>
          <cell r="C2">
            <v>3.33</v>
          </cell>
          <cell r="D2">
            <v>3.33</v>
          </cell>
        </row>
        <row r="3">
          <cell r="B3" t="str">
            <v>B</v>
          </cell>
          <cell r="C3">
            <v>2</v>
          </cell>
          <cell r="D3">
            <v>2</v>
          </cell>
        </row>
        <row r="4">
          <cell r="B4" t="str">
            <v>C1</v>
          </cell>
          <cell r="C4">
            <v>8.3000000000000007</v>
          </cell>
          <cell r="D4">
            <v>8.3000000000000007</v>
          </cell>
        </row>
        <row r="5">
          <cell r="B5" t="str">
            <v>C2</v>
          </cell>
          <cell r="C5">
            <v>8.3000000000000007</v>
          </cell>
          <cell r="D5">
            <v>8.3000000000000007</v>
          </cell>
        </row>
        <row r="6">
          <cell r="B6" t="str">
            <v>C3</v>
          </cell>
          <cell r="C6">
            <v>8.3000000000000007</v>
          </cell>
          <cell r="D6">
            <v>8.3000000000000007</v>
          </cell>
        </row>
        <row r="7">
          <cell r="B7" t="str">
            <v>C4</v>
          </cell>
          <cell r="C7">
            <v>10</v>
          </cell>
          <cell r="D7">
            <v>10</v>
          </cell>
        </row>
        <row r="8">
          <cell r="B8" t="str">
            <v>C5</v>
          </cell>
          <cell r="C8">
            <v>10</v>
          </cell>
          <cell r="D8">
            <v>10</v>
          </cell>
        </row>
        <row r="9">
          <cell r="B9" t="str">
            <v>C6</v>
          </cell>
          <cell r="C9">
            <v>10</v>
          </cell>
          <cell r="D9">
            <v>10</v>
          </cell>
        </row>
        <row r="10">
          <cell r="B10" t="str">
            <v>D1</v>
          </cell>
          <cell r="C10">
            <v>20</v>
          </cell>
          <cell r="D10">
            <v>20</v>
          </cell>
        </row>
        <row r="11">
          <cell r="B11" t="str">
            <v>D2</v>
          </cell>
          <cell r="C11">
            <v>20</v>
          </cell>
          <cell r="D11">
            <v>20</v>
          </cell>
        </row>
        <row r="12">
          <cell r="B12" t="str">
            <v>D3</v>
          </cell>
          <cell r="C12">
            <v>10</v>
          </cell>
          <cell r="D12">
            <v>10</v>
          </cell>
        </row>
        <row r="13">
          <cell r="B13" t="str">
            <v>E1</v>
          </cell>
          <cell r="C13">
            <v>10</v>
          </cell>
          <cell r="D13">
            <v>10</v>
          </cell>
        </row>
        <row r="14">
          <cell r="B14" t="str">
            <v>E2</v>
          </cell>
          <cell r="C14">
            <v>10</v>
          </cell>
          <cell r="D14">
            <v>10</v>
          </cell>
        </row>
        <row r="15">
          <cell r="B15" t="str">
            <v>F1</v>
          </cell>
          <cell r="C15">
            <v>10</v>
          </cell>
          <cell r="D15">
            <v>10</v>
          </cell>
        </row>
        <row r="16">
          <cell r="B16" t="str">
            <v>F2</v>
          </cell>
          <cell r="C16">
            <v>14.3</v>
          </cell>
          <cell r="D16">
            <v>14.3</v>
          </cell>
        </row>
        <row r="17">
          <cell r="B17" t="str">
            <v>F3</v>
          </cell>
          <cell r="C17">
            <v>12.5</v>
          </cell>
          <cell r="D17">
            <v>12.5</v>
          </cell>
        </row>
        <row r="18">
          <cell r="B18" t="str">
            <v>F4</v>
          </cell>
          <cell r="C18">
            <v>12.5</v>
          </cell>
          <cell r="D18">
            <v>12.5</v>
          </cell>
        </row>
      </sheetData>
      <sheetData sheetId="1"/>
      <sheetData sheetId="2"/>
      <sheetData sheetId="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v"/>
      <sheetName val="Differ"/>
      <sheetName val="Rec."/>
      <sheetName val="Env"/>
      <sheetName val="PrSum."/>
      <sheetName val="Gen."/>
      <sheetName val="RT"/>
      <sheetName val="OT"/>
    </sheetNames>
    <sheetDataSet>
      <sheetData sheetId="0" refreshError="1"/>
      <sheetData sheetId="1" refreshError="1"/>
      <sheetData sheetId="2" refreshError="1"/>
      <sheetData sheetId="3" refreshError="1"/>
      <sheetData sheetId="4" refreshError="1"/>
      <sheetData sheetId="5" refreshError="1">
        <row r="1">
          <cell r="D1" t="str">
            <v>10/1999 payrollgeneralinformation</v>
          </cell>
        </row>
        <row r="3">
          <cell r="B3" t="str">
            <v>2111101</v>
          </cell>
          <cell r="C3">
            <v>13</v>
          </cell>
          <cell r="D3">
            <v>37461000</v>
          </cell>
          <cell r="E3">
            <v>36820630</v>
          </cell>
          <cell r="F3">
            <v>8043408</v>
          </cell>
          <cell r="G3">
            <v>0</v>
          </cell>
          <cell r="H3">
            <v>0</v>
          </cell>
          <cell r="I3">
            <v>3724060</v>
          </cell>
          <cell r="J3">
            <v>1873050</v>
          </cell>
          <cell r="K3">
            <v>374610</v>
          </cell>
          <cell r="L3">
            <v>118510</v>
          </cell>
          <cell r="M3">
            <v>0</v>
          </cell>
          <cell r="N3">
            <v>38773808</v>
          </cell>
          <cell r="O3">
            <v>1002000</v>
          </cell>
        </row>
        <row r="4">
          <cell r="B4" t="str">
            <v>2111102</v>
          </cell>
          <cell r="C4">
            <v>10</v>
          </cell>
          <cell r="D4">
            <v>29171000</v>
          </cell>
          <cell r="E4">
            <v>28451301</v>
          </cell>
          <cell r="F4">
            <v>2036231</v>
          </cell>
          <cell r="G4">
            <v>0</v>
          </cell>
          <cell r="H4">
            <v>0</v>
          </cell>
          <cell r="I4">
            <v>1872020</v>
          </cell>
          <cell r="J4">
            <v>1458550</v>
          </cell>
          <cell r="K4">
            <v>291710</v>
          </cell>
          <cell r="L4">
            <v>87220</v>
          </cell>
          <cell r="M4">
            <v>0</v>
          </cell>
          <cell r="N4">
            <v>26778032</v>
          </cell>
          <cell r="O4">
            <v>756000</v>
          </cell>
        </row>
        <row r="5">
          <cell r="B5" t="str">
            <v>2111103</v>
          </cell>
          <cell r="C5">
            <v>10</v>
          </cell>
          <cell r="D5">
            <v>35889000</v>
          </cell>
          <cell r="E5">
            <v>35215801</v>
          </cell>
          <cell r="F5">
            <v>4889016</v>
          </cell>
          <cell r="G5">
            <v>0</v>
          </cell>
          <cell r="H5">
            <v>0</v>
          </cell>
          <cell r="I5">
            <v>3747358</v>
          </cell>
          <cell r="J5">
            <v>1794450</v>
          </cell>
          <cell r="K5">
            <v>358890</v>
          </cell>
          <cell r="L5">
            <v>75530</v>
          </cell>
          <cell r="M5">
            <v>0</v>
          </cell>
          <cell r="N5">
            <v>34128589</v>
          </cell>
          <cell r="O5">
            <v>762000</v>
          </cell>
        </row>
        <row r="6">
          <cell r="B6" t="str">
            <v>2111302</v>
          </cell>
          <cell r="C6">
            <v>344</v>
          </cell>
          <cell r="D6">
            <v>565193000</v>
          </cell>
          <cell r="E6">
            <v>564649556</v>
          </cell>
          <cell r="F6">
            <v>59440687</v>
          </cell>
          <cell r="G6">
            <v>0</v>
          </cell>
          <cell r="H6">
            <v>37580102</v>
          </cell>
          <cell r="I6">
            <v>21499074</v>
          </cell>
          <cell r="J6">
            <v>27988400</v>
          </cell>
          <cell r="K6">
            <v>5597680</v>
          </cell>
          <cell r="L6">
            <v>2464030</v>
          </cell>
          <cell r="M6">
            <v>500000</v>
          </cell>
          <cell r="N6">
            <v>566041059</v>
          </cell>
          <cell r="O6">
            <v>26655000</v>
          </cell>
        </row>
        <row r="7">
          <cell r="B7" t="str">
            <v>2112303</v>
          </cell>
          <cell r="C7">
            <v>279</v>
          </cell>
          <cell r="D7">
            <v>394899000</v>
          </cell>
          <cell r="E7">
            <v>391477759</v>
          </cell>
          <cell r="F7">
            <v>29175145</v>
          </cell>
          <cell r="G7">
            <v>0</v>
          </cell>
          <cell r="H7">
            <v>700000</v>
          </cell>
          <cell r="I7">
            <v>8683039</v>
          </cell>
          <cell r="J7">
            <v>19635800</v>
          </cell>
          <cell r="K7">
            <v>3927160</v>
          </cell>
          <cell r="L7">
            <v>1619570</v>
          </cell>
          <cell r="M7">
            <v>0</v>
          </cell>
          <cell r="N7">
            <v>386787335</v>
          </cell>
          <cell r="O7">
            <v>21486000</v>
          </cell>
        </row>
        <row r="8">
          <cell r="B8" t="str">
            <v>2115304</v>
          </cell>
          <cell r="C8">
            <v>53</v>
          </cell>
          <cell r="D8">
            <v>76197000</v>
          </cell>
          <cell r="E8">
            <v>75120923</v>
          </cell>
          <cell r="F8">
            <v>12259984</v>
          </cell>
          <cell r="G8">
            <v>0</v>
          </cell>
          <cell r="H8">
            <v>0</v>
          </cell>
          <cell r="I8">
            <v>1943911</v>
          </cell>
          <cell r="J8">
            <v>3766050</v>
          </cell>
          <cell r="K8">
            <v>753210</v>
          </cell>
          <cell r="L8">
            <v>0</v>
          </cell>
          <cell r="M8">
            <v>300000</v>
          </cell>
          <cell r="N8">
            <v>80617736</v>
          </cell>
          <cell r="O8">
            <v>4044000</v>
          </cell>
        </row>
        <row r="9">
          <cell r="B9" t="str">
            <v>2119305</v>
          </cell>
          <cell r="C9">
            <v>12</v>
          </cell>
          <cell r="D9">
            <v>30101000</v>
          </cell>
          <cell r="E9">
            <v>29378577</v>
          </cell>
          <cell r="F9">
            <v>965714</v>
          </cell>
          <cell r="G9">
            <v>0</v>
          </cell>
          <cell r="H9">
            <v>7192500</v>
          </cell>
          <cell r="I9">
            <v>2122646</v>
          </cell>
          <cell r="J9">
            <v>1505050</v>
          </cell>
          <cell r="K9">
            <v>301010</v>
          </cell>
          <cell r="L9">
            <v>0</v>
          </cell>
          <cell r="M9">
            <v>0</v>
          </cell>
          <cell r="N9">
            <v>26415585</v>
          </cell>
          <cell r="O9">
            <v>909000</v>
          </cell>
        </row>
        <row r="10">
          <cell r="B10" t="str">
            <v>2116306</v>
          </cell>
          <cell r="C10">
            <v>121</v>
          </cell>
          <cell r="D10">
            <v>177964000</v>
          </cell>
          <cell r="E10">
            <v>173218519</v>
          </cell>
          <cell r="F10">
            <v>16997652</v>
          </cell>
          <cell r="G10">
            <v>0</v>
          </cell>
          <cell r="H10">
            <v>0</v>
          </cell>
          <cell r="I10">
            <v>4469678</v>
          </cell>
          <cell r="J10">
            <v>8760500</v>
          </cell>
          <cell r="K10">
            <v>1752100</v>
          </cell>
          <cell r="L10">
            <v>422870</v>
          </cell>
          <cell r="M10">
            <v>0</v>
          </cell>
          <cell r="N10">
            <v>174811023</v>
          </cell>
          <cell r="O10">
            <v>9117000</v>
          </cell>
        </row>
        <row r="11">
          <cell r="B11" t="str">
            <v>2120308M</v>
          </cell>
          <cell r="C11">
            <v>1</v>
          </cell>
          <cell r="D11">
            <v>3060000</v>
          </cell>
          <cell r="E11">
            <v>2706923</v>
          </cell>
          <cell r="F11">
            <v>430313</v>
          </cell>
          <cell r="G11">
            <v>0</v>
          </cell>
          <cell r="H11">
            <v>0</v>
          </cell>
          <cell r="I11">
            <v>127447</v>
          </cell>
          <cell r="J11">
            <v>153000</v>
          </cell>
          <cell r="K11">
            <v>30600</v>
          </cell>
          <cell r="L11">
            <v>0</v>
          </cell>
          <cell r="M11">
            <v>0</v>
          </cell>
          <cell r="N11">
            <v>2826189</v>
          </cell>
          <cell r="O11">
            <v>69000</v>
          </cell>
        </row>
        <row r="12">
          <cell r="B12" t="str">
            <v>2118308</v>
          </cell>
          <cell r="C12">
            <v>61</v>
          </cell>
          <cell r="D12">
            <v>99324000</v>
          </cell>
          <cell r="E12">
            <v>94908423</v>
          </cell>
          <cell r="F12">
            <v>10497573</v>
          </cell>
          <cell r="G12">
            <v>0</v>
          </cell>
          <cell r="H12">
            <v>25743764</v>
          </cell>
          <cell r="I12">
            <v>4691748</v>
          </cell>
          <cell r="J12">
            <v>4735250</v>
          </cell>
          <cell r="K12">
            <v>947050</v>
          </cell>
          <cell r="L12">
            <v>0</v>
          </cell>
          <cell r="M12">
            <v>0</v>
          </cell>
          <cell r="N12">
            <v>95031948</v>
          </cell>
          <cell r="O12">
            <v>4452000</v>
          </cell>
        </row>
        <row r="13">
          <cell r="B13" t="str">
            <v>2120308</v>
          </cell>
          <cell r="C13">
            <v>52</v>
          </cell>
          <cell r="D13">
            <v>87196000</v>
          </cell>
          <cell r="E13">
            <v>83980067</v>
          </cell>
          <cell r="F13">
            <v>25169554</v>
          </cell>
          <cell r="G13">
            <v>0</v>
          </cell>
          <cell r="H13">
            <v>16635500</v>
          </cell>
          <cell r="I13">
            <v>6656588</v>
          </cell>
          <cell r="J13">
            <v>4220700</v>
          </cell>
          <cell r="K13">
            <v>844140</v>
          </cell>
          <cell r="L13">
            <v>0</v>
          </cell>
          <cell r="M13">
            <v>0</v>
          </cell>
          <cell r="N13">
            <v>97428193</v>
          </cell>
          <cell r="O13">
            <v>3960000</v>
          </cell>
        </row>
        <row r="14">
          <cell r="B14" t="str">
            <v>2111700</v>
          </cell>
          <cell r="C14">
            <v>225</v>
          </cell>
          <cell r="D14">
            <v>295396000</v>
          </cell>
          <cell r="E14">
            <v>290211814</v>
          </cell>
          <cell r="F14">
            <v>117889812</v>
          </cell>
          <cell r="G14">
            <v>600000</v>
          </cell>
          <cell r="H14">
            <v>0</v>
          </cell>
          <cell r="I14">
            <v>10676582</v>
          </cell>
          <cell r="J14">
            <v>14624400</v>
          </cell>
          <cell r="K14">
            <v>2924880</v>
          </cell>
          <cell r="L14">
            <v>2086330</v>
          </cell>
          <cell r="M14">
            <v>0</v>
          </cell>
          <cell r="N14">
            <v>378389434</v>
          </cell>
          <cell r="O14">
            <v>17247000</v>
          </cell>
        </row>
        <row r="15">
          <cell r="B15" t="str">
            <v>2111707</v>
          </cell>
          <cell r="C15">
            <v>4</v>
          </cell>
          <cell r="D15">
            <v>9542000</v>
          </cell>
          <cell r="E15">
            <v>9299144</v>
          </cell>
          <cell r="F15">
            <v>29709</v>
          </cell>
          <cell r="G15">
            <v>0</v>
          </cell>
          <cell r="H15">
            <v>0</v>
          </cell>
          <cell r="I15">
            <v>163168</v>
          </cell>
          <cell r="J15">
            <v>477100</v>
          </cell>
          <cell r="K15">
            <v>95420</v>
          </cell>
          <cell r="L15">
            <v>95420</v>
          </cell>
          <cell r="M15">
            <v>0</v>
          </cell>
          <cell r="N15">
            <v>8497745</v>
          </cell>
          <cell r="O15">
            <v>303000</v>
          </cell>
        </row>
        <row r="16">
          <cell r="C16">
            <v>1185</v>
          </cell>
          <cell r="D16">
            <v>1841393000</v>
          </cell>
          <cell r="E16">
            <v>1815439437</v>
          </cell>
          <cell r="F16">
            <v>287824798</v>
          </cell>
          <cell r="G16">
            <v>600000</v>
          </cell>
          <cell r="H16">
            <v>87851866</v>
          </cell>
          <cell r="I16">
            <v>70377319</v>
          </cell>
          <cell r="J16">
            <v>90992300</v>
          </cell>
          <cell r="K16">
            <v>18198460</v>
          </cell>
          <cell r="L16">
            <v>6969480</v>
          </cell>
          <cell r="M16">
            <v>800000</v>
          </cell>
          <cell r="N16">
            <v>1916526676</v>
          </cell>
          <cell r="O16">
            <v>90762000</v>
          </cell>
        </row>
      </sheetData>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2"/>
      <sheetName val="P&amp;L Act-RE 08.2000"/>
      <sheetName val="Assumptions"/>
      <sheetName val="Area"/>
      <sheetName val="Davao"/>
      <sheetName val="2RFAFRES"/>
      <sheetName val="fut_jurosanual"/>
      <sheetName val="fut_juros"/>
      <sheetName val="Swaps"/>
      <sheetName val="fut_dolar"/>
      <sheetName val="Consolidado US$"/>
      <sheetName val="Contents"/>
      <sheetName val="DataInput1"/>
      <sheetName val="DataInput2"/>
      <sheetName val="DataInput3"/>
      <sheetName val="Chart-BS"/>
      <sheetName val="Manual_Hierarchy"/>
      <sheetName val="matl grp"/>
      <sheetName val="mat type"/>
      <sheetName val="dbase"/>
      <sheetName val="存货价差调整"/>
      <sheetName val="合并 "/>
      <sheetName val="Mach &amp; Equip- SAP Register"/>
      <sheetName val="SCG"/>
      <sheetName val="Lead"/>
      <sheetName val="CONST"/>
      <sheetName val="Coke"/>
      <sheetName val="estrazione"/>
      <sheetName val="原材料单价分析"/>
      <sheetName val="db lead names"/>
      <sheetName val="Manning"/>
      <sheetName val="Cost Center"/>
      <sheetName val="DIRECT"/>
      <sheetName val="Utilities 1"/>
      <sheetName val="Support"/>
      <sheetName val="c"/>
      <sheetName val="Exec travel"/>
      <sheetName val="Russia 3 companies by SKU"/>
      <sheetName val="PARTY"/>
      <sheetName val="cvbi abp"/>
      <sheetName val="PARAMETERS"/>
      <sheetName val="EAST METRO"/>
      <sheetName val="MEYCAUAYAN"/>
      <sheetName val="Detail"/>
      <sheetName val="LS R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11_Finished Goods Excise Duty"/>
      <sheetName val="U-8_Schedule VI-FG Tally &amp; RM"/>
      <sheetName val="U-9_NRV Testing-FG"/>
      <sheetName val="U-10_Container Reconciliation"/>
      <sheetName val="U-12_Accrued Expenses Turnover"/>
      <sheetName val="U-13_Excise Duty Reasonability"/>
      <sheetName val="U-14_Sales Tax Reconciliation"/>
      <sheetName val="U-15_Sales Tax Incentive"/>
      <sheetName val="U-16_OAR-Balance Sheet"/>
      <sheetName val="U-17_GP Reconciliation"/>
      <sheetName val="U-18_Qty &amp; Rate Variance_GP, NP"/>
      <sheetName val="U-19_NP Reconciliation"/>
      <sheetName val="U-20_Payroll Expense"/>
      <sheetName val="U-21_Power &amp; Fuel Expense"/>
      <sheetName val="U-22_OAR-P&amp;L Account"/>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U_4_Investments _ F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uiting"/>
      <sheetName val="Horticulture"/>
      <sheetName val="Other Crop"/>
      <sheetName val="Crop Master"/>
      <sheetName val="Site Master"/>
      <sheetName val="Data"/>
      <sheetName val="Format"/>
      <sheetName val="ASC"/>
      <sheetName val="CDP"/>
      <sheetName val="AK"/>
      <sheetName val="VLP"/>
    </sheetNames>
    <sheetDataSet>
      <sheetData sheetId="0" refreshError="1"/>
      <sheetData sheetId="1" refreshError="1"/>
      <sheetData sheetId="2" refreshError="1"/>
      <sheetData sheetId="3" refreshError="1">
        <row r="2">
          <cell r="A2" t="str">
            <v>English</v>
          </cell>
          <cell r="B2" t="str">
            <v>Marathi</v>
          </cell>
          <cell r="C2" t="str">
            <v>Crop_Grp</v>
          </cell>
          <cell r="D2" t="str">
            <v>Crop_Rpt</v>
          </cell>
          <cell r="E2" t="str">
            <v>Horti</v>
          </cell>
        </row>
        <row r="3">
          <cell r="A3" t="str">
            <v>Anjan</v>
          </cell>
          <cell r="B3" t="str">
            <v>+ÆVÉxÉ</v>
          </cell>
          <cell r="C3" t="str">
            <v>Agro Forestry</v>
          </cell>
          <cell r="D3" t="str">
            <v>Agro Forestry</v>
          </cell>
          <cell r="E3" t="str">
            <v>Yes</v>
          </cell>
        </row>
        <row r="4">
          <cell r="A4" t="str">
            <v>Anjeer</v>
          </cell>
          <cell r="B4" t="str">
            <v>+ÆVÉÒ®ú</v>
          </cell>
          <cell r="C4" t="str">
            <v>Agro Forestry</v>
          </cell>
          <cell r="D4" t="str">
            <v>Agro Forestry</v>
          </cell>
          <cell r="E4" t="str">
            <v>Yes</v>
          </cell>
        </row>
        <row r="5">
          <cell r="A5" t="str">
            <v>Aonla</v>
          </cell>
          <cell r="B5" t="str">
            <v>+É´É³ýÉ</v>
          </cell>
          <cell r="C5" t="str">
            <v>Aonla</v>
          </cell>
          <cell r="D5" t="str">
            <v>Aonla</v>
          </cell>
          <cell r="E5" t="str">
            <v>Yes</v>
          </cell>
        </row>
        <row r="6">
          <cell r="A6" t="str">
            <v>Badam</v>
          </cell>
          <cell r="B6" t="str">
            <v>¤ÉnùÉ¨É</v>
          </cell>
          <cell r="C6" t="str">
            <v>Agro Forestry</v>
          </cell>
          <cell r="D6" t="str">
            <v>Agro Forestry</v>
          </cell>
          <cell r="E6" t="str">
            <v>Yes</v>
          </cell>
        </row>
        <row r="7">
          <cell r="A7" t="str">
            <v>Bajra</v>
          </cell>
          <cell r="B7" t="str">
            <v>¤ÉÉVÉ®úÒú</v>
          </cell>
          <cell r="C7" t="str">
            <v>Seasonal Crops</v>
          </cell>
          <cell r="D7" t="str">
            <v>Other</v>
          </cell>
          <cell r="E7" t="str">
            <v>No</v>
          </cell>
        </row>
        <row r="8">
          <cell r="A8" t="str">
            <v>Bamboo</v>
          </cell>
          <cell r="B8" t="str">
            <v>¤ÉÉÆ¤ÉÚ</v>
          </cell>
          <cell r="C8" t="str">
            <v>Agro Forestry</v>
          </cell>
          <cell r="D8" t="str">
            <v>Agro Forestry</v>
          </cell>
          <cell r="E8" t="str">
            <v>Yes</v>
          </cell>
        </row>
        <row r="9">
          <cell r="A9" t="str">
            <v>Banana</v>
          </cell>
          <cell r="B9" t="str">
            <v>Eäò³ýÒ</v>
          </cell>
          <cell r="C9" t="str">
            <v>Banana</v>
          </cell>
          <cell r="D9" t="str">
            <v>Banana</v>
          </cell>
          <cell r="E9" t="str">
            <v>No</v>
          </cell>
        </row>
        <row r="10">
          <cell r="A10" t="str">
            <v>Bel</v>
          </cell>
          <cell r="B10" t="str">
            <v>¤Éä±É</v>
          </cell>
          <cell r="C10" t="str">
            <v>Agro Forestry</v>
          </cell>
          <cell r="D10" t="str">
            <v>Agro Forestry</v>
          </cell>
          <cell r="E10" t="str">
            <v>Yes</v>
          </cell>
        </row>
        <row r="11">
          <cell r="A11" t="str">
            <v>Ber</v>
          </cell>
          <cell r="B11" t="str">
            <v>¤ÉÉä®úÒ</v>
          </cell>
          <cell r="C11" t="str">
            <v>Agro Forestry</v>
          </cell>
          <cell r="D11" t="str">
            <v>Agro Forestry</v>
          </cell>
          <cell r="E11" t="str">
            <v>Yes</v>
          </cell>
        </row>
        <row r="12">
          <cell r="A12" t="str">
            <v>Black Gram</v>
          </cell>
          <cell r="B12" t="str">
            <v>=b÷Òn</v>
          </cell>
          <cell r="C12" t="str">
            <v>Seasonal Crops</v>
          </cell>
          <cell r="D12" t="str">
            <v>Other</v>
          </cell>
          <cell r="E12" t="str">
            <v>No</v>
          </cell>
        </row>
        <row r="13">
          <cell r="A13" t="str">
            <v>C Apple</v>
          </cell>
          <cell r="B13" t="str">
            <v>ÊºÉiÉÉ¡ò³ý</v>
          </cell>
          <cell r="C13" t="str">
            <v>C Apple</v>
          </cell>
          <cell r="D13" t="str">
            <v>C Apple</v>
          </cell>
          <cell r="E13" t="str">
            <v>Yes</v>
          </cell>
        </row>
        <row r="14">
          <cell r="A14" t="str">
            <v>Castor</v>
          </cell>
          <cell r="B14" t="str">
            <v>B®Æúb÷Ò</v>
          </cell>
          <cell r="C14" t="str">
            <v>NE Oil Seeds</v>
          </cell>
          <cell r="D14" t="str">
            <v>Jatropha</v>
          </cell>
          <cell r="E14" t="str">
            <v>No</v>
          </cell>
        </row>
        <row r="15">
          <cell r="A15" t="str">
            <v>Ceshav Nut</v>
          </cell>
          <cell r="B15" t="str">
            <v>EòÉVÉÚ</v>
          </cell>
          <cell r="C15" t="str">
            <v>Agro Forestry</v>
          </cell>
          <cell r="D15" t="str">
            <v>Agro Forestry</v>
          </cell>
          <cell r="E15" t="str">
            <v>Yes</v>
          </cell>
        </row>
        <row r="16">
          <cell r="A16" t="str">
            <v>Chinch</v>
          </cell>
          <cell r="B16" t="str">
            <v>ËSÉSÉ</v>
          </cell>
          <cell r="C16" t="str">
            <v>Agro Forestry</v>
          </cell>
          <cell r="D16" t="str">
            <v>Agro Forestry</v>
          </cell>
          <cell r="E16" t="str">
            <v>Yes</v>
          </cell>
        </row>
        <row r="17">
          <cell r="A17" t="str">
            <v>Coconut</v>
          </cell>
          <cell r="B17" t="str">
            <v>xÉÉ®ú³ý</v>
          </cell>
          <cell r="C17" t="str">
            <v>Agro Forestry</v>
          </cell>
          <cell r="D17" t="str">
            <v>Agro Forestry</v>
          </cell>
          <cell r="E17" t="str">
            <v>Yes</v>
          </cell>
        </row>
        <row r="18">
          <cell r="A18" t="str">
            <v>Cow Pea</v>
          </cell>
          <cell r="B18" t="str">
            <v>SÉ´É³ýÒ</v>
          </cell>
          <cell r="C18" t="str">
            <v>Bio Mass</v>
          </cell>
          <cell r="D18" t="str">
            <v>Bio Mass</v>
          </cell>
          <cell r="E18" t="str">
            <v>No</v>
          </cell>
        </row>
        <row r="19">
          <cell r="A19" t="str">
            <v>Dhencha</v>
          </cell>
          <cell r="B19" t="str">
            <v>fäÆSÉÉ</v>
          </cell>
          <cell r="C19" t="str">
            <v>Bio Mass</v>
          </cell>
          <cell r="D19" t="str">
            <v>Bio Mass</v>
          </cell>
          <cell r="E19" t="str">
            <v>No</v>
          </cell>
        </row>
        <row r="20">
          <cell r="A20" t="str">
            <v>Flowers</v>
          </cell>
          <cell r="B20" t="str">
            <v>¡Öò±ÉZÉÉbä÷</v>
          </cell>
          <cell r="C20" t="str">
            <v>Flowers</v>
          </cell>
          <cell r="D20" t="str">
            <v>Other</v>
          </cell>
          <cell r="E20" t="str">
            <v>No</v>
          </cell>
        </row>
        <row r="21">
          <cell r="A21" t="str">
            <v>Green Gram</v>
          </cell>
          <cell r="B21" t="str">
            <v>¨ÉÖÆMÉ</v>
          </cell>
          <cell r="C21" t="str">
            <v>Seasonal Crops</v>
          </cell>
          <cell r="D21" t="str">
            <v>Other</v>
          </cell>
          <cell r="E21" t="str">
            <v>No</v>
          </cell>
        </row>
        <row r="22">
          <cell r="A22" t="str">
            <v>Guava</v>
          </cell>
          <cell r="B22" t="str">
            <v>{Éä°ü</v>
          </cell>
          <cell r="C22" t="str">
            <v>Guava</v>
          </cell>
          <cell r="D22" t="str">
            <v>Guava</v>
          </cell>
          <cell r="E22" t="str">
            <v>Yes</v>
          </cell>
        </row>
        <row r="23">
          <cell r="A23" t="str">
            <v>Gulmohar</v>
          </cell>
          <cell r="B23" t="str">
            <v>MÉÖ±É¨ÉÉä½þ®ú</v>
          </cell>
          <cell r="C23" t="str">
            <v>Agro Forestry</v>
          </cell>
          <cell r="D23" t="str">
            <v>Agro Forestry</v>
          </cell>
          <cell r="E23" t="str">
            <v>Yes</v>
          </cell>
        </row>
        <row r="24">
          <cell r="A24" t="str">
            <v>Harbara</v>
          </cell>
          <cell r="B24" t="str">
            <v>½þ®ú¦É®úÉ</v>
          </cell>
          <cell r="C24" t="str">
            <v>Seasonal Crops</v>
          </cell>
          <cell r="D24" t="str">
            <v>Other</v>
          </cell>
          <cell r="E24" t="str">
            <v>No</v>
          </cell>
        </row>
        <row r="25">
          <cell r="A25" t="str">
            <v>Jambhul</v>
          </cell>
          <cell r="B25" t="str">
            <v>VÉÉÆ¦ÉÚ³ý</v>
          </cell>
          <cell r="C25" t="str">
            <v>Agro Forestry</v>
          </cell>
          <cell r="D25" t="str">
            <v>Agro Forestry</v>
          </cell>
          <cell r="E25" t="str">
            <v>Yes</v>
          </cell>
        </row>
        <row r="26">
          <cell r="A26" t="str">
            <v>Jatropha</v>
          </cell>
          <cell r="B26" t="str">
            <v>VÉ]ÅõÉä¡òÉ</v>
          </cell>
          <cell r="C26" t="str">
            <v>NE Oil Seeds</v>
          </cell>
          <cell r="D26" t="str">
            <v>Jatropha</v>
          </cell>
          <cell r="E26" t="str">
            <v>No</v>
          </cell>
        </row>
        <row r="27">
          <cell r="A27" t="str">
            <v>Jawar</v>
          </cell>
          <cell r="B27" t="str">
            <v>V´ÉÉ®úÒò</v>
          </cell>
          <cell r="C27" t="str">
            <v>Seasonal Crops</v>
          </cell>
          <cell r="D27" t="str">
            <v>Other</v>
          </cell>
          <cell r="E27" t="str">
            <v>No</v>
          </cell>
        </row>
        <row r="28">
          <cell r="A28" t="str">
            <v>Karanj</v>
          </cell>
          <cell r="B28" t="str">
            <v>Eò®ÆúVÉ</v>
          </cell>
          <cell r="C28" t="str">
            <v>NE Oil Seeds</v>
          </cell>
          <cell r="D28" t="str">
            <v>Jatropha</v>
          </cell>
          <cell r="E28" t="str">
            <v>Yes</v>
          </cell>
        </row>
        <row r="29">
          <cell r="A29" t="str">
            <v>Katurle</v>
          </cell>
          <cell r="B29" t="str">
            <v>Eò]Ö®±Éä</v>
          </cell>
          <cell r="C29" t="str">
            <v>Vegetables</v>
          </cell>
          <cell r="D29" t="str">
            <v>Other</v>
          </cell>
          <cell r="E29" t="str">
            <v>No</v>
          </cell>
        </row>
        <row r="30">
          <cell r="A30" t="str">
            <v>Lemon</v>
          </cell>
          <cell r="B30" t="str">
            <v>Ë±É¤ÉÚ</v>
          </cell>
          <cell r="C30" t="str">
            <v>Agro Forestry</v>
          </cell>
          <cell r="D30" t="str">
            <v>Agro Forestry</v>
          </cell>
          <cell r="E30" t="str">
            <v>Yes</v>
          </cell>
        </row>
        <row r="31">
          <cell r="A31" t="str">
            <v>Maize</v>
          </cell>
          <cell r="B31" t="str">
            <v>¨ÉEòÉ</v>
          </cell>
          <cell r="C31" t="str">
            <v>Fodder Crop</v>
          </cell>
          <cell r="D31" t="str">
            <v>Other</v>
          </cell>
          <cell r="E31" t="str">
            <v>No</v>
          </cell>
        </row>
        <row r="32">
          <cell r="A32" t="str">
            <v>Mango</v>
          </cell>
          <cell r="B32" t="str">
            <v xml:space="preserve">+ÉÆ¤ÉÉ </v>
          </cell>
          <cell r="C32" t="str">
            <v>Mango</v>
          </cell>
          <cell r="D32" t="str">
            <v>Mango</v>
          </cell>
          <cell r="E32" t="str">
            <v>Yes</v>
          </cell>
        </row>
        <row r="33">
          <cell r="A33" t="str">
            <v>Medicinal Plants</v>
          </cell>
          <cell r="B33" t="str">
            <v>+Éè¹ÉvÉÒ ®úÉä{Éä</v>
          </cell>
          <cell r="C33" t="str">
            <v>Nursery</v>
          </cell>
          <cell r="D33" t="str">
            <v>Other</v>
          </cell>
          <cell r="E33" t="str">
            <v>Yes</v>
          </cell>
        </row>
        <row r="34">
          <cell r="A34" t="str">
            <v>Neem</v>
          </cell>
          <cell r="B34" t="str">
            <v>xÉÒ¨É</v>
          </cell>
          <cell r="C34" t="str">
            <v>Agro Forestry</v>
          </cell>
          <cell r="D34" t="str">
            <v>Agro Forestry</v>
          </cell>
          <cell r="E34" t="str">
            <v>Yes</v>
          </cell>
        </row>
        <row r="35">
          <cell r="A35" t="str">
            <v>Onion Bulb</v>
          </cell>
          <cell r="B35" t="str">
            <v>EòÉÆnùÉ</v>
          </cell>
          <cell r="C35" t="str">
            <v>Onion Bulb</v>
          </cell>
          <cell r="D35" t="str">
            <v>Onion Bulb</v>
          </cell>
          <cell r="E35" t="str">
            <v>No</v>
          </cell>
        </row>
        <row r="36">
          <cell r="A36" t="str">
            <v>Onion Seed</v>
          </cell>
          <cell r="B36" t="str">
            <v>EòÉÆnùÉ ¤ÉÒ</v>
          </cell>
          <cell r="C36" t="str">
            <v>Onion Seed</v>
          </cell>
          <cell r="D36" t="str">
            <v>Onion Seed</v>
          </cell>
          <cell r="E36" t="str">
            <v>No</v>
          </cell>
        </row>
        <row r="37">
          <cell r="A37" t="str">
            <v>Onion Seedlings</v>
          </cell>
          <cell r="B37" t="str">
            <v>EòÉÆnùÉ ®úÉä{É</v>
          </cell>
          <cell r="C37" t="str">
            <v>Onion Seedlings</v>
          </cell>
          <cell r="D37" t="str">
            <v>Onion Seedlings</v>
          </cell>
          <cell r="E37" t="str">
            <v>No</v>
          </cell>
        </row>
        <row r="38">
          <cell r="A38" t="str">
            <v>Papaya</v>
          </cell>
          <cell r="B38" t="str">
            <v>{É{É&lt;Ç</v>
          </cell>
          <cell r="C38" t="str">
            <v>Agro Forestry</v>
          </cell>
          <cell r="D38" t="str">
            <v>Agro Forestry</v>
          </cell>
          <cell r="E38" t="str">
            <v>No</v>
          </cell>
        </row>
        <row r="39">
          <cell r="A39" t="str">
            <v>Pimpal</v>
          </cell>
          <cell r="B39" t="str">
            <v>Ë{É{É³ý</v>
          </cell>
          <cell r="C39" t="str">
            <v>Agro Forestry</v>
          </cell>
          <cell r="D39" t="str">
            <v>Agro Forestry</v>
          </cell>
          <cell r="E39" t="str">
            <v>Yes</v>
          </cell>
        </row>
        <row r="40">
          <cell r="A40" t="str">
            <v>Sapota</v>
          </cell>
          <cell r="B40" t="str">
            <v>ÊSÉEÚò</v>
          </cell>
          <cell r="C40" t="str">
            <v>Agro Forestry</v>
          </cell>
          <cell r="D40" t="str">
            <v>Agro Forestry</v>
          </cell>
          <cell r="E40" t="str">
            <v>Yes</v>
          </cell>
        </row>
        <row r="41">
          <cell r="A41" t="str">
            <v>Seasom</v>
          </cell>
          <cell r="B41" t="str">
            <v>iÉÒ³ý</v>
          </cell>
          <cell r="C41" t="str">
            <v>Seasonal Crops</v>
          </cell>
          <cell r="D41" t="str">
            <v>Other</v>
          </cell>
          <cell r="E41" t="str">
            <v>No</v>
          </cell>
        </row>
        <row r="42">
          <cell r="A42" t="str">
            <v>Shevga</v>
          </cell>
          <cell r="B42" t="str">
            <v>¶Éä´ÉMÉÉ</v>
          </cell>
          <cell r="C42" t="str">
            <v>Vegetables</v>
          </cell>
          <cell r="D42" t="str">
            <v>Other</v>
          </cell>
          <cell r="E42" t="str">
            <v>Yes</v>
          </cell>
        </row>
        <row r="43">
          <cell r="A43" t="str">
            <v>Soyabin</v>
          </cell>
          <cell r="B43" t="str">
            <v>ºÉÉäªÉÉ¤ÉÒxÉ</v>
          </cell>
          <cell r="C43" t="str">
            <v>Bio Mass</v>
          </cell>
          <cell r="D43" t="str">
            <v>Bio Mass</v>
          </cell>
          <cell r="E43" t="str">
            <v>No</v>
          </cell>
        </row>
        <row r="44">
          <cell r="A44" t="str">
            <v>Sunflower</v>
          </cell>
          <cell r="B44" t="str">
            <v>ºÉÚþªÉÇ¡Öò±É</v>
          </cell>
          <cell r="C44" t="str">
            <v>Seasonal Crops</v>
          </cell>
          <cell r="D44" t="str">
            <v>Other</v>
          </cell>
          <cell r="E44" t="str">
            <v>No</v>
          </cell>
        </row>
        <row r="45">
          <cell r="A45" t="str">
            <v>Sweatlime</v>
          </cell>
          <cell r="B45" t="str">
            <v>¨ÉÉäºÉÆ¤ÉÒ</v>
          </cell>
          <cell r="C45" t="str">
            <v>Agro Forestry</v>
          </cell>
          <cell r="D45" t="str">
            <v>Agro Forestry</v>
          </cell>
          <cell r="E45" t="str">
            <v>Yes</v>
          </cell>
        </row>
        <row r="46">
          <cell r="A46" t="str">
            <v>Teak</v>
          </cell>
          <cell r="B46" t="str">
            <v>ºÉÉMÉ</v>
          </cell>
          <cell r="C46" t="str">
            <v>Agro Forestry</v>
          </cell>
          <cell r="D46" t="str">
            <v>Agro Forestry</v>
          </cell>
          <cell r="E46" t="str">
            <v>Yes</v>
          </cell>
        </row>
        <row r="47">
          <cell r="A47" t="str">
            <v>Vegetables</v>
          </cell>
          <cell r="B47" t="str">
            <v xml:space="preserve">¦ÉÉVÉÒ{ÉÉ±ÉÉ </v>
          </cell>
          <cell r="C47" t="str">
            <v>Vegetables</v>
          </cell>
          <cell r="D47" t="str">
            <v>Other</v>
          </cell>
          <cell r="E47" t="str">
            <v>No</v>
          </cell>
        </row>
        <row r="48">
          <cell r="A48" t="str">
            <v>Wad</v>
          </cell>
          <cell r="B48" t="str">
            <v>´Éb÷</v>
          </cell>
          <cell r="C48" t="str">
            <v>Agro Forestry</v>
          </cell>
          <cell r="D48" t="str">
            <v>Agro Forestry</v>
          </cell>
          <cell r="E48" t="str">
            <v>Yes</v>
          </cell>
        </row>
        <row r="49">
          <cell r="A49" t="str">
            <v>Wheat</v>
          </cell>
          <cell r="B49" t="str">
            <v>MÉ½Úþ</v>
          </cell>
          <cell r="C49" t="str">
            <v>Seasonal Crops</v>
          </cell>
          <cell r="D49" t="str">
            <v>Other</v>
          </cell>
          <cell r="E49" t="str">
            <v>No</v>
          </cell>
        </row>
        <row r="50">
          <cell r="A50" t="str">
            <v>Groundnut</v>
          </cell>
          <cell r="B50" t="str">
            <v>ú¦ÉÖ&lt;Ç¨ÉÖÆMÉ</v>
          </cell>
          <cell r="C50" t="str">
            <v>Seasonal Crops</v>
          </cell>
          <cell r="D50" t="str">
            <v>Other</v>
          </cell>
          <cell r="E50" t="str">
            <v>No</v>
          </cell>
        </row>
        <row r="51">
          <cell r="A51" t="str">
            <v>Stillo</v>
          </cell>
          <cell r="B51" t="str">
            <v>º]ÉªÉ±ÉÉä</v>
          </cell>
          <cell r="C51" t="str">
            <v>Bio Mass</v>
          </cell>
          <cell r="D51" t="str">
            <v>Bio Mass</v>
          </cell>
          <cell r="E51" t="str">
            <v>No</v>
          </cell>
        </row>
        <row r="52">
          <cell r="A52" t="str">
            <v>Babhul</v>
          </cell>
          <cell r="B52" t="str">
            <v>¤ÉÉú¦ÉÖ³ý</v>
          </cell>
          <cell r="C52" t="str">
            <v>Agro Forestry</v>
          </cell>
          <cell r="D52" t="str">
            <v>Agro Forestry</v>
          </cell>
          <cell r="E52" t="str">
            <v>Yes</v>
          </cell>
        </row>
        <row r="53">
          <cell r="A53" t="str">
            <v>Umbar</v>
          </cell>
          <cell r="B53" t="str">
            <v>=Æ¤É®</v>
          </cell>
          <cell r="C53" t="str">
            <v>Agro Forestry</v>
          </cell>
          <cell r="D53" t="str">
            <v>Agro Forestry</v>
          </cell>
          <cell r="E53" t="str">
            <v>Yes</v>
          </cell>
        </row>
        <row r="54">
          <cell r="A54" t="str">
            <v>Nakshtra</v>
          </cell>
          <cell r="B54" t="str">
            <v>xÉIÉjÉ</v>
          </cell>
          <cell r="C54" t="str">
            <v>Agro Forestry</v>
          </cell>
          <cell r="D54" t="str">
            <v>Agro Forestry</v>
          </cell>
          <cell r="E54" t="str">
            <v>Yes</v>
          </cell>
        </row>
        <row r="55">
          <cell r="A55" t="str">
            <v>Tur</v>
          </cell>
          <cell r="B55" t="str">
            <v>iÉÖ®ú</v>
          </cell>
          <cell r="C55" t="str">
            <v>Seasonal Crops</v>
          </cell>
          <cell r="D55" t="str">
            <v>Other</v>
          </cell>
          <cell r="E55" t="str">
            <v>No</v>
          </cell>
        </row>
        <row r="56">
          <cell r="A56" t="str">
            <v>Cotton</v>
          </cell>
          <cell r="B56" t="str">
            <v>Eò{ÉÉ¶ÉÒ</v>
          </cell>
          <cell r="C56" t="str">
            <v>Seasonal Crops</v>
          </cell>
          <cell r="D56" t="str">
            <v>Other</v>
          </cell>
          <cell r="E56" t="str">
            <v>No</v>
          </cell>
        </row>
        <row r="57">
          <cell r="A57" t="str">
            <v>Nilgiri</v>
          </cell>
          <cell r="B57" t="str">
            <v>ÊxÉ±ÉMÉÒú®úÒú</v>
          </cell>
          <cell r="C57" t="str">
            <v>Agro Forestry</v>
          </cell>
          <cell r="D57" t="str">
            <v>Agro Forestry</v>
          </cell>
          <cell r="E57" t="str">
            <v>Yes</v>
          </cell>
        </row>
        <row r="58">
          <cell r="A58" t="str">
            <v>Turmeric</v>
          </cell>
          <cell r="B58" t="str">
            <v>½³ýnù</v>
          </cell>
          <cell r="C58" t="str">
            <v>Seasonal Crops</v>
          </cell>
          <cell r="D58" t="str">
            <v>Other</v>
          </cell>
          <cell r="E58" t="str">
            <v>No</v>
          </cell>
        </row>
        <row r="59">
          <cell r="A59" t="str">
            <v>Bottom Gram</v>
          </cell>
          <cell r="B59" t="str">
            <v>¤ÉÉäú]¨É OÉÉ¨É</v>
          </cell>
          <cell r="C59" t="str">
            <v>Agro Forestry</v>
          </cell>
          <cell r="D59" t="str">
            <v>Agro Forestry</v>
          </cell>
          <cell r="E59" t="str">
            <v>Yes</v>
          </cell>
        </row>
        <row r="60">
          <cell r="A60" t="str">
            <v>Ashok</v>
          </cell>
          <cell r="B60" t="str">
            <v>+¶ÉÉäEò</v>
          </cell>
          <cell r="C60" t="str">
            <v>Agro Forestry</v>
          </cell>
          <cell r="D60" t="str">
            <v>Agro Forestry</v>
          </cell>
          <cell r="E60" t="str">
            <v>Yes</v>
          </cell>
        </row>
        <row r="61">
          <cell r="A61" t="str">
            <v>Saptparni</v>
          </cell>
          <cell r="B61" t="str">
            <v>ºÉ{iÉ{ÉhÉÒÇ</v>
          </cell>
          <cell r="C61" t="str">
            <v>Agro Forestry</v>
          </cell>
          <cell r="D61" t="str">
            <v>Agro Forestry</v>
          </cell>
          <cell r="E61" t="str">
            <v>Yes</v>
          </cell>
        </row>
        <row r="62">
          <cell r="A62" t="str">
            <v>Gliricidia</v>
          </cell>
          <cell r="B62" t="str">
            <v>ÊM±É®úÒúºÉÒb÷ÒäªÉÉ</v>
          </cell>
          <cell r="C62" t="str">
            <v>Agro Forestry</v>
          </cell>
          <cell r="D62" t="str">
            <v>Agro Forestry</v>
          </cell>
          <cell r="E62" t="str">
            <v>Yes</v>
          </cell>
        </row>
        <row r="63">
          <cell r="A63" t="str">
            <v>Banana (Bh 1)</v>
          </cell>
          <cell r="B63" t="str">
            <v>Eäò³ýÒ</v>
          </cell>
          <cell r="C63" t="str">
            <v>Banana</v>
          </cell>
          <cell r="D63" t="str">
            <v>Banana</v>
          </cell>
          <cell r="E63" t="str">
            <v>No</v>
          </cell>
        </row>
        <row r="64">
          <cell r="A64" t="str">
            <v>Orange</v>
          </cell>
          <cell r="B64" t="str">
            <v>ºÉÆjÉÉ</v>
          </cell>
          <cell r="C64" t="str">
            <v>Agro Forestry</v>
          </cell>
          <cell r="D64" t="str">
            <v>Agro Forestry</v>
          </cell>
          <cell r="E64" t="str">
            <v>Yes</v>
          </cell>
        </row>
        <row r="65">
          <cell r="A65" t="str">
            <v>Peltoforum</v>
          </cell>
          <cell r="B65" t="str">
            <v>{Éä±ú]Éä¡òÉä®¨É</v>
          </cell>
          <cell r="C65" t="str">
            <v>Agro Forestry</v>
          </cell>
          <cell r="D65" t="str">
            <v>Agro Forestry</v>
          </cell>
          <cell r="E65" t="str">
            <v>Yes</v>
          </cell>
        </row>
        <row r="66">
          <cell r="A66" t="str">
            <v>Buch</v>
          </cell>
          <cell r="B66" t="str">
            <v>¤ÉÖSÉ</v>
          </cell>
          <cell r="C66" t="str">
            <v>Agro Forestry</v>
          </cell>
          <cell r="D66" t="str">
            <v>Agro Forestry</v>
          </cell>
          <cell r="E66" t="str">
            <v>Yes</v>
          </cell>
        </row>
        <row r="67">
          <cell r="A67" t="str">
            <v>Rain Tree</v>
          </cell>
          <cell r="B67" t="str">
            <v>®äxÉ ]Åõ÷Òä</v>
          </cell>
          <cell r="C67" t="str">
            <v>Agro Forestry</v>
          </cell>
          <cell r="D67" t="str">
            <v>Agro Forestry</v>
          </cell>
          <cell r="E67" t="str">
            <v>Yes</v>
          </cell>
        </row>
        <row r="68">
          <cell r="A68" t="str">
            <v>Palas</v>
          </cell>
          <cell r="B68" t="str">
            <v>{É³ýºÉ</v>
          </cell>
          <cell r="C68" t="str">
            <v>Agro Forestry</v>
          </cell>
          <cell r="D68" t="str">
            <v>Agro Forestry</v>
          </cell>
          <cell r="E68" t="str">
            <v>Yes</v>
          </cell>
        </row>
        <row r="69">
          <cell r="A69" t="str">
            <v>Behda</v>
          </cell>
          <cell r="B69" t="str">
            <v>¤Éä½þb÷É</v>
          </cell>
          <cell r="C69" t="str">
            <v>Agro Forestry</v>
          </cell>
          <cell r="D69" t="str">
            <v>Agro Forestry</v>
          </cell>
          <cell r="E69" t="str">
            <v>Yes</v>
          </cell>
        </row>
        <row r="70">
          <cell r="A70" t="str">
            <v>C Apple (Ramfal)</v>
          </cell>
          <cell r="B70" t="str">
            <v>®É¨É¡ò³ý</v>
          </cell>
          <cell r="C70" t="str">
            <v>Agro Forestry</v>
          </cell>
          <cell r="D70" t="str">
            <v>Agro Forestry</v>
          </cell>
          <cell r="E70" t="str">
            <v>Yes</v>
          </cell>
        </row>
        <row r="75">
          <cell r="D75" t="str">
            <v/>
          </cell>
        </row>
        <row r="76">
          <cell r="D76" t="str">
            <v/>
          </cell>
        </row>
        <row r="77">
          <cell r="D77" t="str">
            <v/>
          </cell>
        </row>
        <row r="78">
          <cell r="A78" t="str">
            <v>Agro Forestry</v>
          </cell>
          <cell r="B78" t="str">
            <v>´ÉxÉ¶ÉäiÉÒ</v>
          </cell>
        </row>
        <row r="79">
          <cell r="A79" t="str">
            <v>NE Oil Seeds</v>
          </cell>
          <cell r="B79" t="str">
            <v>+JÉÉt iÉä±É ¤ÉÒäªÉÉ</v>
          </cell>
        </row>
        <row r="80">
          <cell r="A80" t="str">
            <v>Seasonal Crops</v>
          </cell>
          <cell r="B80" t="str">
            <v>½ÆþMÉÉ¨ÉÒ Ê{ÉEäò</v>
          </cell>
        </row>
        <row r="81">
          <cell r="A81" t="str">
            <v>Fodder Crop</v>
          </cell>
          <cell r="B81" t="str">
            <v>SÉÉ®É Ê{ÉEäò</v>
          </cell>
        </row>
        <row r="82">
          <cell r="A82" t="str">
            <v>Bio Mass</v>
          </cell>
          <cell r="B82" t="str">
            <v>JÉiÉ Ê{ÉEäò</v>
          </cell>
        </row>
        <row r="83">
          <cell r="A83" t="str">
            <v>Nursery</v>
          </cell>
          <cell r="B83" t="str">
            <v>xÉºÉÇ®Ò</v>
          </cell>
        </row>
        <row r="84">
          <cell r="A84" t="str">
            <v>Other</v>
          </cell>
          <cell r="B84" t="str">
            <v>&lt;ÇiÉ®</v>
          </cell>
        </row>
      </sheetData>
      <sheetData sheetId="4" refreshError="1">
        <row r="3">
          <cell r="A3" t="str">
            <v>JA01</v>
          </cell>
          <cell r="I3" t="str">
            <v>GA01</v>
          </cell>
        </row>
        <row r="4">
          <cell r="A4" t="str">
            <v>JA02</v>
          </cell>
          <cell r="I4" t="str">
            <v>GA02</v>
          </cell>
        </row>
        <row r="5">
          <cell r="A5" t="str">
            <v>JA03</v>
          </cell>
          <cell r="I5" t="str">
            <v>GA02</v>
          </cell>
        </row>
        <row r="6">
          <cell r="A6" t="str">
            <v>JA04</v>
          </cell>
          <cell r="I6" t="str">
            <v>GA03</v>
          </cell>
        </row>
        <row r="7">
          <cell r="A7" t="str">
            <v>JA05</v>
          </cell>
          <cell r="I7" t="str">
            <v>GA03</v>
          </cell>
        </row>
        <row r="8">
          <cell r="A8" t="str">
            <v>JA06</v>
          </cell>
          <cell r="I8" t="str">
            <v>GA03</v>
          </cell>
        </row>
        <row r="9">
          <cell r="A9" t="str">
            <v>JA07</v>
          </cell>
          <cell r="I9" t="str">
            <v>GA04</v>
          </cell>
        </row>
        <row r="10">
          <cell r="A10" t="str">
            <v>JA08</v>
          </cell>
          <cell r="I10" t="str">
            <v>GA04</v>
          </cell>
        </row>
        <row r="11">
          <cell r="A11" t="str">
            <v>JA09</v>
          </cell>
          <cell r="I11" t="str">
            <v>GA04</v>
          </cell>
        </row>
        <row r="12">
          <cell r="A12" t="str">
            <v>JA10</v>
          </cell>
          <cell r="I12" t="str">
            <v>GA05</v>
          </cell>
        </row>
        <row r="13">
          <cell r="A13" t="str">
            <v>JA11</v>
          </cell>
          <cell r="I13" t="str">
            <v>GA05</v>
          </cell>
        </row>
        <row r="14">
          <cell r="A14" t="str">
            <v>JA12</v>
          </cell>
          <cell r="I14" t="str">
            <v>GA06</v>
          </cell>
        </row>
        <row r="15">
          <cell r="A15" t="str">
            <v>JA13</v>
          </cell>
          <cell r="I15" t="str">
            <v>GA06</v>
          </cell>
        </row>
        <row r="16">
          <cell r="A16" t="str">
            <v>JA14</v>
          </cell>
          <cell r="I16" t="str">
            <v>GA07</v>
          </cell>
        </row>
        <row r="17">
          <cell r="A17" t="str">
            <v>JA15</v>
          </cell>
          <cell r="I17" t="str">
            <v>GA08</v>
          </cell>
        </row>
        <row r="18">
          <cell r="A18" t="str">
            <v>JA16</v>
          </cell>
          <cell r="I18" t="str">
            <v>GA09</v>
          </cell>
        </row>
        <row r="19">
          <cell r="A19" t="str">
            <v>JA17</v>
          </cell>
          <cell r="I19" t="str">
            <v>GA10</v>
          </cell>
        </row>
        <row r="20">
          <cell r="A20" t="str">
            <v>JA18</v>
          </cell>
          <cell r="I20" t="str">
            <v>GA10</v>
          </cell>
        </row>
        <row r="21">
          <cell r="A21" t="str">
            <v>JA19</v>
          </cell>
          <cell r="I21" t="str">
            <v>GA10</v>
          </cell>
        </row>
        <row r="22">
          <cell r="A22" t="str">
            <v>JA20</v>
          </cell>
          <cell r="I22" t="str">
            <v>GA11</v>
          </cell>
        </row>
        <row r="23">
          <cell r="A23" t="str">
            <v>JA21</v>
          </cell>
          <cell r="I23" t="str">
            <v>GA12</v>
          </cell>
        </row>
        <row r="24">
          <cell r="A24" t="str">
            <v>JA22</v>
          </cell>
          <cell r="I24" t="str">
            <v>GA13</v>
          </cell>
        </row>
        <row r="25">
          <cell r="A25" t="str">
            <v>JA23</v>
          </cell>
          <cell r="I25" t="str">
            <v>GA14</v>
          </cell>
        </row>
        <row r="26">
          <cell r="A26" t="str">
            <v>JA24</v>
          </cell>
          <cell r="I26" t="str">
            <v>GA14</v>
          </cell>
        </row>
        <row r="27">
          <cell r="A27" t="str">
            <v>JA25</v>
          </cell>
          <cell r="I27" t="str">
            <v>GA15</v>
          </cell>
        </row>
        <row r="28">
          <cell r="A28" t="str">
            <v>JA25</v>
          </cell>
          <cell r="I28" t="str">
            <v>GA15</v>
          </cell>
        </row>
        <row r="29">
          <cell r="A29" t="str">
            <v>JA26</v>
          </cell>
          <cell r="I29" t="str">
            <v>GA15</v>
          </cell>
        </row>
        <row r="30">
          <cell r="A30" t="str">
            <v>JA27</v>
          </cell>
          <cell r="I30" t="str">
            <v>GA16</v>
          </cell>
        </row>
        <row r="31">
          <cell r="A31" t="str">
            <v>JA28</v>
          </cell>
          <cell r="I31" t="str">
            <v>GA17</v>
          </cell>
        </row>
        <row r="32">
          <cell r="A32" t="str">
            <v>JA29</v>
          </cell>
          <cell r="I32" t="str">
            <v>GA17</v>
          </cell>
        </row>
        <row r="33">
          <cell r="A33" t="str">
            <v>JA30</v>
          </cell>
          <cell r="I33" t="str">
            <v>GA17</v>
          </cell>
        </row>
        <row r="34">
          <cell r="A34" t="str">
            <v>JA31</v>
          </cell>
          <cell r="I34" t="str">
            <v>GA18</v>
          </cell>
        </row>
        <row r="35">
          <cell r="A35" t="str">
            <v>JA32</v>
          </cell>
          <cell r="I35" t="str">
            <v>GA19</v>
          </cell>
        </row>
        <row r="36">
          <cell r="A36" t="str">
            <v>JA33</v>
          </cell>
          <cell r="I36" t="str">
            <v>GA20</v>
          </cell>
        </row>
        <row r="37">
          <cell r="A37" t="str">
            <v>JA33</v>
          </cell>
          <cell r="I37" t="str">
            <v>GA20</v>
          </cell>
        </row>
        <row r="38">
          <cell r="A38" t="str">
            <v>JA34</v>
          </cell>
          <cell r="I38" t="str">
            <v>GA21</v>
          </cell>
        </row>
        <row r="39">
          <cell r="A39" t="str">
            <v>JA35</v>
          </cell>
          <cell r="I39" t="str">
            <v>GA21</v>
          </cell>
        </row>
        <row r="40">
          <cell r="A40" t="str">
            <v>JA36</v>
          </cell>
          <cell r="I40" t="str">
            <v>GA21</v>
          </cell>
        </row>
        <row r="41">
          <cell r="A41" t="str">
            <v>JA37</v>
          </cell>
          <cell r="I41" t="str">
            <v>GA21</v>
          </cell>
        </row>
        <row r="42">
          <cell r="A42" t="str">
            <v>JA38</v>
          </cell>
          <cell r="I42" t="str">
            <v>GA21</v>
          </cell>
        </row>
        <row r="43">
          <cell r="A43" t="str">
            <v>JA39</v>
          </cell>
          <cell r="I43" t="str">
            <v>GA21</v>
          </cell>
        </row>
        <row r="44">
          <cell r="A44" t="str">
            <v>JA40</v>
          </cell>
          <cell r="I44" t="str">
            <v>GA21</v>
          </cell>
        </row>
        <row r="45">
          <cell r="A45" t="str">
            <v>JA41</v>
          </cell>
          <cell r="I45" t="str">
            <v>GA21</v>
          </cell>
        </row>
        <row r="46">
          <cell r="A46" t="str">
            <v>JA42</v>
          </cell>
          <cell r="I46" t="str">
            <v>GA21</v>
          </cell>
        </row>
      </sheetData>
      <sheetData sheetId="5" refreshError="1">
        <row r="3">
          <cell r="C3" t="str">
            <v>JA23</v>
          </cell>
          <cell r="D3" t="str">
            <v>Mango</v>
          </cell>
          <cell r="L3">
            <v>0</v>
          </cell>
          <cell r="R3" t="str">
            <v>GA14</v>
          </cell>
        </row>
        <row r="4">
          <cell r="C4" t="str">
            <v>JA23</v>
          </cell>
          <cell r="D4" t="str">
            <v>Aonla</v>
          </cell>
          <cell r="L4">
            <v>0</v>
          </cell>
          <cell r="R4" t="str">
            <v>GA14</v>
          </cell>
        </row>
        <row r="5">
          <cell r="C5" t="str">
            <v>JA23</v>
          </cell>
          <cell r="D5" t="str">
            <v>C Apple</v>
          </cell>
          <cell r="L5">
            <v>0</v>
          </cell>
          <cell r="R5" t="str">
            <v>GA14</v>
          </cell>
        </row>
        <row r="6">
          <cell r="C6" t="str">
            <v>JA23</v>
          </cell>
          <cell r="D6" t="str">
            <v>Guava</v>
          </cell>
          <cell r="L6">
            <v>0</v>
          </cell>
          <cell r="R6" t="str">
            <v>GA14</v>
          </cell>
        </row>
        <row r="7">
          <cell r="C7" t="str">
            <v>JA23</v>
          </cell>
          <cell r="D7" t="str">
            <v>Coconut</v>
          </cell>
          <cell r="L7">
            <v>0</v>
          </cell>
          <cell r="R7" t="str">
            <v>GA14</v>
          </cell>
        </row>
        <row r="8">
          <cell r="C8" t="str">
            <v>JA23</v>
          </cell>
          <cell r="D8" t="str">
            <v>Lemon</v>
          </cell>
          <cell r="L8">
            <v>0</v>
          </cell>
          <cell r="R8" t="str">
            <v>GA14</v>
          </cell>
        </row>
        <row r="9">
          <cell r="C9" t="str">
            <v>JA24</v>
          </cell>
          <cell r="D9" t="str">
            <v>Banana</v>
          </cell>
          <cell r="L9">
            <v>0</v>
          </cell>
          <cell r="R9" t="str">
            <v>GA14</v>
          </cell>
        </row>
        <row r="10">
          <cell r="C10" t="str">
            <v>JA23</v>
          </cell>
          <cell r="D10" t="str">
            <v>Jatropha</v>
          </cell>
          <cell r="L10">
            <v>0</v>
          </cell>
          <cell r="R10" t="str">
            <v>GA14</v>
          </cell>
        </row>
        <row r="11">
          <cell r="C11" t="str">
            <v>JA23</v>
          </cell>
          <cell r="D11" t="str">
            <v>Wheat</v>
          </cell>
          <cell r="L11">
            <v>0</v>
          </cell>
          <cell r="R11" t="str">
            <v>GA14</v>
          </cell>
        </row>
        <row r="12">
          <cell r="C12" t="str">
            <v>JA23</v>
          </cell>
          <cell r="D12" t="str">
            <v>Maize</v>
          </cell>
          <cell r="L12">
            <v>0</v>
          </cell>
          <cell r="R12" t="str">
            <v>GA14</v>
          </cell>
        </row>
        <row r="13">
          <cell r="C13" t="str">
            <v>JA26</v>
          </cell>
          <cell r="D13" t="str">
            <v>Banana</v>
          </cell>
          <cell r="L13">
            <v>0</v>
          </cell>
          <cell r="R13" t="str">
            <v>GA15</v>
          </cell>
        </row>
        <row r="14">
          <cell r="C14" t="str">
            <v>JA25</v>
          </cell>
          <cell r="D14" t="str">
            <v>Banana</v>
          </cell>
          <cell r="L14">
            <v>0</v>
          </cell>
          <cell r="R14" t="str">
            <v>GA15</v>
          </cell>
        </row>
        <row r="15">
          <cell r="C15" t="str">
            <v>JA25</v>
          </cell>
          <cell r="D15" t="str">
            <v>Wheat</v>
          </cell>
          <cell r="L15">
            <v>0</v>
          </cell>
          <cell r="R15" t="str">
            <v>GA15</v>
          </cell>
        </row>
        <row r="16">
          <cell r="C16" t="str">
            <v>JA25</v>
          </cell>
          <cell r="D16" t="str">
            <v>Banana</v>
          </cell>
          <cell r="L16">
            <v>1</v>
          </cell>
          <cell r="R16" t="str">
            <v>GA15</v>
          </cell>
        </row>
        <row r="17">
          <cell r="C17" t="str">
            <v>JA23</v>
          </cell>
          <cell r="D17" t="str">
            <v>Aonla</v>
          </cell>
          <cell r="L17">
            <v>1</v>
          </cell>
          <cell r="R17" t="str">
            <v>GA14</v>
          </cell>
        </row>
        <row r="18">
          <cell r="C18" t="str">
            <v>JA23</v>
          </cell>
          <cell r="D18" t="str">
            <v>C Apple</v>
          </cell>
          <cell r="L18">
            <v>1</v>
          </cell>
          <cell r="R18" t="str">
            <v>GA14</v>
          </cell>
        </row>
        <row r="19">
          <cell r="C19" t="str">
            <v>JA23</v>
          </cell>
          <cell r="D19" t="str">
            <v>Lemon</v>
          </cell>
          <cell r="L19">
            <v>1</v>
          </cell>
          <cell r="R19" t="str">
            <v>GA14</v>
          </cell>
        </row>
        <row r="20">
          <cell r="C20" t="str">
            <v>JA24</v>
          </cell>
          <cell r="D20" t="str">
            <v>Banana</v>
          </cell>
          <cell r="L20">
            <v>1</v>
          </cell>
          <cell r="R20" t="str">
            <v>GA14</v>
          </cell>
        </row>
        <row r="21">
          <cell r="C21" t="str">
            <v>JA26</v>
          </cell>
          <cell r="D21" t="str">
            <v>Banana</v>
          </cell>
          <cell r="L21">
            <v>1</v>
          </cell>
          <cell r="R21" t="str">
            <v>GA15</v>
          </cell>
        </row>
        <row r="22">
          <cell r="C22" t="str">
            <v>JA25</v>
          </cell>
          <cell r="D22" t="str">
            <v>Wheat</v>
          </cell>
          <cell r="L22">
            <v>1</v>
          </cell>
          <cell r="R22" t="str">
            <v>GA15</v>
          </cell>
        </row>
        <row r="23">
          <cell r="C23" t="str">
            <v>JA24</v>
          </cell>
          <cell r="D23" t="str">
            <v>Banana</v>
          </cell>
          <cell r="L23">
            <v>2</v>
          </cell>
          <cell r="R23" t="str">
            <v>GA14</v>
          </cell>
        </row>
        <row r="24">
          <cell r="C24" t="str">
            <v>JA23</v>
          </cell>
          <cell r="D24" t="str">
            <v>Onion Seedlings</v>
          </cell>
          <cell r="L24">
            <v>2</v>
          </cell>
          <cell r="R24" t="str">
            <v>GA14</v>
          </cell>
        </row>
        <row r="25">
          <cell r="C25" t="str">
            <v>JA23</v>
          </cell>
          <cell r="D25" t="str">
            <v>Wheat</v>
          </cell>
          <cell r="L25">
            <v>2</v>
          </cell>
          <cell r="R25" t="str">
            <v>GA14</v>
          </cell>
        </row>
        <row r="26">
          <cell r="C26" t="str">
            <v>JA25</v>
          </cell>
          <cell r="D26" t="str">
            <v>Banana</v>
          </cell>
          <cell r="L26">
            <v>2</v>
          </cell>
          <cell r="R26" t="str">
            <v>GA15</v>
          </cell>
        </row>
        <row r="27">
          <cell r="C27" t="str">
            <v>JA23</v>
          </cell>
          <cell r="D27" t="str">
            <v>Soyabin</v>
          </cell>
          <cell r="L27">
            <v>3</v>
          </cell>
          <cell r="R27" t="str">
            <v>GA14</v>
          </cell>
        </row>
        <row r="28">
          <cell r="C28" t="str">
            <v>JA26</v>
          </cell>
          <cell r="D28" t="str">
            <v>Seasom</v>
          </cell>
          <cell r="L28">
            <v>3</v>
          </cell>
          <cell r="R28" t="str">
            <v>GA15</v>
          </cell>
        </row>
        <row r="29">
          <cell r="C29" t="str">
            <v>JA26</v>
          </cell>
          <cell r="D29" t="str">
            <v>Soyabin</v>
          </cell>
          <cell r="L29">
            <v>3</v>
          </cell>
          <cell r="R29" t="str">
            <v>GA15</v>
          </cell>
        </row>
        <row r="30">
          <cell r="C30" t="str">
            <v>JA24</v>
          </cell>
          <cell r="D30" t="str">
            <v>Banana</v>
          </cell>
          <cell r="L30">
            <v>3</v>
          </cell>
          <cell r="R30" t="str">
            <v>GA14</v>
          </cell>
        </row>
        <row r="31">
          <cell r="C31" t="str">
            <v>JA23</v>
          </cell>
          <cell r="D31" t="str">
            <v>Maize</v>
          </cell>
          <cell r="L31">
            <v>3</v>
          </cell>
          <cell r="R31" t="str">
            <v>GA14</v>
          </cell>
        </row>
        <row r="32">
          <cell r="C32" t="str">
            <v>JA25</v>
          </cell>
          <cell r="D32" t="str">
            <v>Banana</v>
          </cell>
          <cell r="L32">
            <v>3</v>
          </cell>
          <cell r="R32" t="str">
            <v>GA15</v>
          </cell>
        </row>
        <row r="33">
          <cell r="C33" t="str">
            <v>JA20</v>
          </cell>
          <cell r="D33" t="str">
            <v>Banana</v>
          </cell>
          <cell r="L33">
            <v>0</v>
          </cell>
          <cell r="R33" t="str">
            <v>GA11</v>
          </cell>
        </row>
        <row r="34">
          <cell r="C34" t="str">
            <v>JA20</v>
          </cell>
          <cell r="D34" t="str">
            <v>Onion Bulb</v>
          </cell>
          <cell r="L34">
            <v>0</v>
          </cell>
          <cell r="R34" t="str">
            <v>GA11</v>
          </cell>
        </row>
        <row r="35">
          <cell r="C35" t="str">
            <v>JA20</v>
          </cell>
          <cell r="D35" t="str">
            <v>Onion Seedlings</v>
          </cell>
          <cell r="L35">
            <v>0</v>
          </cell>
          <cell r="R35" t="str">
            <v>GA11</v>
          </cell>
        </row>
        <row r="36">
          <cell r="C36" t="str">
            <v>JA20</v>
          </cell>
          <cell r="D36" t="str">
            <v>Guava</v>
          </cell>
          <cell r="L36">
            <v>0</v>
          </cell>
          <cell r="R36" t="str">
            <v>GA11</v>
          </cell>
        </row>
        <row r="37">
          <cell r="C37" t="str">
            <v>JA20</v>
          </cell>
          <cell r="D37" t="str">
            <v>Aonla</v>
          </cell>
          <cell r="L37">
            <v>0</v>
          </cell>
          <cell r="R37" t="str">
            <v>GA11</v>
          </cell>
        </row>
        <row r="38">
          <cell r="C38" t="str">
            <v>JA20</v>
          </cell>
          <cell r="D38" t="str">
            <v>Harbara</v>
          </cell>
          <cell r="L38">
            <v>0</v>
          </cell>
          <cell r="R38" t="str">
            <v>GA11</v>
          </cell>
        </row>
        <row r="39">
          <cell r="C39" t="str">
            <v>JA20</v>
          </cell>
          <cell r="D39" t="str">
            <v>Jatropha</v>
          </cell>
          <cell r="L39">
            <v>0</v>
          </cell>
          <cell r="R39" t="str">
            <v>GA11</v>
          </cell>
        </row>
        <row r="40">
          <cell r="C40" t="str">
            <v>JA20</v>
          </cell>
          <cell r="D40" t="str">
            <v>Wheat</v>
          </cell>
          <cell r="L40">
            <v>0</v>
          </cell>
          <cell r="R40" t="str">
            <v>GA11</v>
          </cell>
        </row>
        <row r="41">
          <cell r="C41" t="str">
            <v>JA20</v>
          </cell>
          <cell r="D41" t="str">
            <v>Onion Bulb</v>
          </cell>
          <cell r="L41">
            <v>1</v>
          </cell>
          <cell r="R41" t="str">
            <v>GA11</v>
          </cell>
        </row>
        <row r="42">
          <cell r="C42" t="str">
            <v>JA20</v>
          </cell>
          <cell r="D42" t="str">
            <v>Onion Bulb</v>
          </cell>
          <cell r="L42">
            <v>2</v>
          </cell>
          <cell r="R42" t="str">
            <v>GA11</v>
          </cell>
        </row>
        <row r="43">
          <cell r="C43" t="str">
            <v>JA20</v>
          </cell>
          <cell r="D43" t="str">
            <v>Onion Seedlings</v>
          </cell>
          <cell r="L43">
            <v>2</v>
          </cell>
          <cell r="R43" t="str">
            <v>GA11</v>
          </cell>
        </row>
        <row r="44">
          <cell r="C44" t="str">
            <v>JA21</v>
          </cell>
          <cell r="D44" t="str">
            <v>Banana</v>
          </cell>
          <cell r="L44">
            <v>0</v>
          </cell>
          <cell r="R44" t="str">
            <v>GA12</v>
          </cell>
        </row>
        <row r="45">
          <cell r="C45" t="str">
            <v>JA21</v>
          </cell>
          <cell r="D45" t="str">
            <v>Onion Bulb</v>
          </cell>
          <cell r="L45">
            <v>0</v>
          </cell>
          <cell r="R45" t="str">
            <v>GA12</v>
          </cell>
        </row>
        <row r="46">
          <cell r="C46" t="str">
            <v>JA21</v>
          </cell>
          <cell r="D46" t="str">
            <v>Onion Seedlings</v>
          </cell>
          <cell r="L46">
            <v>0</v>
          </cell>
          <cell r="R46" t="str">
            <v>GA12</v>
          </cell>
        </row>
        <row r="47">
          <cell r="C47" t="str">
            <v>JA21</v>
          </cell>
          <cell r="D47" t="str">
            <v>Onion Seed</v>
          </cell>
          <cell r="L47">
            <v>0</v>
          </cell>
          <cell r="R47" t="str">
            <v>GA12</v>
          </cell>
        </row>
        <row r="48">
          <cell r="C48" t="str">
            <v>JA21</v>
          </cell>
          <cell r="D48" t="str">
            <v>Onion Bulb</v>
          </cell>
          <cell r="L48">
            <v>1</v>
          </cell>
          <cell r="R48" t="str">
            <v>GA12</v>
          </cell>
        </row>
        <row r="49">
          <cell r="C49" t="str">
            <v>JA21</v>
          </cell>
          <cell r="D49" t="str">
            <v>Onion Bulb</v>
          </cell>
          <cell r="L49">
            <v>2</v>
          </cell>
          <cell r="R49" t="str">
            <v>GA12</v>
          </cell>
        </row>
        <row r="50">
          <cell r="C50" t="str">
            <v>JA21</v>
          </cell>
          <cell r="D50" t="str">
            <v>Onion Seedlings</v>
          </cell>
          <cell r="L50">
            <v>2</v>
          </cell>
          <cell r="R50" t="str">
            <v>GA12</v>
          </cell>
        </row>
        <row r="51">
          <cell r="C51" t="str">
            <v>JA21</v>
          </cell>
          <cell r="D51" t="str">
            <v>Onion Seed</v>
          </cell>
          <cell r="L51">
            <v>2</v>
          </cell>
          <cell r="R51" t="str">
            <v>GA12</v>
          </cell>
        </row>
        <row r="52">
          <cell r="C52" t="str">
            <v>JA21</v>
          </cell>
          <cell r="D52" t="str">
            <v>Onion Seedlings</v>
          </cell>
          <cell r="L52">
            <v>3</v>
          </cell>
          <cell r="R52" t="str">
            <v>GA12</v>
          </cell>
        </row>
        <row r="53">
          <cell r="C53" t="str">
            <v>JA27</v>
          </cell>
          <cell r="D53" t="str">
            <v>Aonla</v>
          </cell>
          <cell r="L53">
            <v>0</v>
          </cell>
          <cell r="R53" t="str">
            <v>GA16</v>
          </cell>
        </row>
        <row r="54">
          <cell r="C54" t="str">
            <v>JA27</v>
          </cell>
          <cell r="D54" t="str">
            <v>Jatropha</v>
          </cell>
          <cell r="L54">
            <v>0</v>
          </cell>
          <cell r="R54" t="str">
            <v>GA16</v>
          </cell>
        </row>
        <row r="55">
          <cell r="C55" t="str">
            <v>JA27</v>
          </cell>
          <cell r="D55" t="str">
            <v>Wheat</v>
          </cell>
          <cell r="L55">
            <v>0</v>
          </cell>
          <cell r="R55" t="str">
            <v>GA16</v>
          </cell>
        </row>
        <row r="56">
          <cell r="C56" t="str">
            <v>JA27</v>
          </cell>
          <cell r="D56" t="str">
            <v>Green Gram</v>
          </cell>
          <cell r="L56">
            <v>0</v>
          </cell>
          <cell r="R56" t="str">
            <v>GA16</v>
          </cell>
        </row>
        <row r="57">
          <cell r="C57" t="str">
            <v>JA27</v>
          </cell>
          <cell r="D57" t="str">
            <v>Onion Bulb</v>
          </cell>
          <cell r="L57">
            <v>0</v>
          </cell>
          <cell r="R57" t="str">
            <v>GA16</v>
          </cell>
        </row>
        <row r="58">
          <cell r="C58" t="str">
            <v>JA27</v>
          </cell>
          <cell r="D58" t="str">
            <v>Wheat</v>
          </cell>
          <cell r="L58">
            <v>1</v>
          </cell>
          <cell r="R58" t="str">
            <v>GA16</v>
          </cell>
        </row>
        <row r="59">
          <cell r="C59" t="str">
            <v>JA27</v>
          </cell>
          <cell r="D59" t="str">
            <v>Green Gram</v>
          </cell>
          <cell r="L59">
            <v>1</v>
          </cell>
          <cell r="R59" t="str">
            <v>GA16</v>
          </cell>
        </row>
        <row r="60">
          <cell r="C60" t="str">
            <v>JA27</v>
          </cell>
          <cell r="D60" t="str">
            <v>Onion Bulb</v>
          </cell>
          <cell r="L60">
            <v>1</v>
          </cell>
          <cell r="R60" t="str">
            <v>GA16</v>
          </cell>
        </row>
        <row r="61">
          <cell r="C61" t="str">
            <v>JA27</v>
          </cell>
          <cell r="D61" t="str">
            <v>Jawar</v>
          </cell>
          <cell r="L61">
            <v>3</v>
          </cell>
          <cell r="R61" t="str">
            <v>GA16</v>
          </cell>
        </row>
        <row r="62">
          <cell r="C62" t="str">
            <v>JA20</v>
          </cell>
          <cell r="D62" t="str">
            <v>C Apple</v>
          </cell>
          <cell r="L62">
            <v>0</v>
          </cell>
          <cell r="R62" t="str">
            <v>GA11</v>
          </cell>
        </row>
        <row r="63">
          <cell r="C63" t="str">
            <v>JA20</v>
          </cell>
          <cell r="D63" t="str">
            <v>Banana</v>
          </cell>
          <cell r="L63">
            <v>4</v>
          </cell>
          <cell r="R63" t="str">
            <v>GA11</v>
          </cell>
        </row>
        <row r="64">
          <cell r="C64" t="str">
            <v>JA20</v>
          </cell>
          <cell r="D64" t="str">
            <v>Onion Seedlings</v>
          </cell>
          <cell r="L64">
            <v>4</v>
          </cell>
          <cell r="R64" t="str">
            <v>GA11</v>
          </cell>
        </row>
        <row r="65">
          <cell r="C65" t="str">
            <v>JA20</v>
          </cell>
          <cell r="D65" t="str">
            <v>Soyabin</v>
          </cell>
          <cell r="L65">
            <v>4</v>
          </cell>
          <cell r="R65" t="str">
            <v>GA11</v>
          </cell>
        </row>
        <row r="66">
          <cell r="C66" t="str">
            <v>JA20</v>
          </cell>
          <cell r="D66" t="str">
            <v>Dhencha</v>
          </cell>
          <cell r="L66">
            <v>4</v>
          </cell>
          <cell r="R66" t="str">
            <v>GA11</v>
          </cell>
        </row>
        <row r="67">
          <cell r="C67" t="str">
            <v>JA20</v>
          </cell>
          <cell r="D67" t="str">
            <v>Green Gram</v>
          </cell>
          <cell r="L67">
            <v>4</v>
          </cell>
          <cell r="R67" t="str">
            <v>GA11</v>
          </cell>
        </row>
        <row r="68">
          <cell r="C68" t="str">
            <v>JA20</v>
          </cell>
          <cell r="D68" t="str">
            <v>Black Gram</v>
          </cell>
          <cell r="L68">
            <v>4</v>
          </cell>
          <cell r="R68" t="str">
            <v>GA11</v>
          </cell>
        </row>
        <row r="69">
          <cell r="C69" t="str">
            <v>JA21</v>
          </cell>
          <cell r="D69" t="str">
            <v>Jatropha</v>
          </cell>
          <cell r="L69">
            <v>0</v>
          </cell>
          <cell r="R69" t="str">
            <v>GA12</v>
          </cell>
        </row>
        <row r="70">
          <cell r="C70" t="str">
            <v>JA21</v>
          </cell>
          <cell r="D70" t="str">
            <v>Shevga</v>
          </cell>
          <cell r="L70">
            <v>4</v>
          </cell>
          <cell r="R70" t="str">
            <v>GA12</v>
          </cell>
        </row>
        <row r="71">
          <cell r="C71" t="str">
            <v>JA21</v>
          </cell>
          <cell r="D71" t="str">
            <v>Banana</v>
          </cell>
          <cell r="L71">
            <v>4</v>
          </cell>
          <cell r="R71" t="str">
            <v>GA12</v>
          </cell>
        </row>
        <row r="72">
          <cell r="C72" t="str">
            <v>JA21</v>
          </cell>
          <cell r="D72" t="str">
            <v>Onion Seedlings</v>
          </cell>
          <cell r="L72">
            <v>4</v>
          </cell>
          <cell r="R72" t="str">
            <v>GA12</v>
          </cell>
        </row>
        <row r="73">
          <cell r="C73" t="str">
            <v>JA21</v>
          </cell>
          <cell r="D73" t="str">
            <v>Jawar</v>
          </cell>
          <cell r="L73">
            <v>4</v>
          </cell>
          <cell r="R73" t="str">
            <v>GA12</v>
          </cell>
        </row>
        <row r="74">
          <cell r="C74" t="str">
            <v>JA21</v>
          </cell>
          <cell r="D74" t="str">
            <v>Maize</v>
          </cell>
          <cell r="L74">
            <v>4</v>
          </cell>
          <cell r="R74" t="str">
            <v>GA12</v>
          </cell>
        </row>
        <row r="75">
          <cell r="C75" t="str">
            <v>JA21</v>
          </cell>
          <cell r="D75" t="str">
            <v>Soyabin</v>
          </cell>
          <cell r="L75">
            <v>4</v>
          </cell>
          <cell r="R75" t="str">
            <v>GA12</v>
          </cell>
        </row>
        <row r="76">
          <cell r="C76" t="str">
            <v>JA21</v>
          </cell>
          <cell r="D76" t="str">
            <v>Dhencha</v>
          </cell>
          <cell r="L76">
            <v>4</v>
          </cell>
          <cell r="R76" t="str">
            <v>GA12</v>
          </cell>
        </row>
        <row r="77">
          <cell r="C77" t="str">
            <v>JA21</v>
          </cell>
          <cell r="D77" t="str">
            <v>Green Gram</v>
          </cell>
          <cell r="L77">
            <v>4</v>
          </cell>
          <cell r="R77" t="str">
            <v>GA12</v>
          </cell>
        </row>
        <row r="78">
          <cell r="C78" t="str">
            <v>JA21</v>
          </cell>
          <cell r="D78" t="str">
            <v>Black Gram</v>
          </cell>
          <cell r="L78">
            <v>4</v>
          </cell>
          <cell r="R78" t="str">
            <v>GA12</v>
          </cell>
        </row>
        <row r="79">
          <cell r="C79" t="str">
            <v>JA22</v>
          </cell>
          <cell r="D79" t="str">
            <v>Jatropha</v>
          </cell>
          <cell r="L79">
            <v>0</v>
          </cell>
          <cell r="R79" t="str">
            <v>GA13</v>
          </cell>
        </row>
        <row r="80">
          <cell r="C80" t="str">
            <v>JA22</v>
          </cell>
          <cell r="D80" t="str">
            <v>Jawar</v>
          </cell>
          <cell r="L80">
            <v>4</v>
          </cell>
          <cell r="R80" t="str">
            <v>GA13</v>
          </cell>
        </row>
        <row r="81">
          <cell r="C81" t="str">
            <v>JA22</v>
          </cell>
          <cell r="D81" t="str">
            <v>Soyabin</v>
          </cell>
          <cell r="L81">
            <v>4</v>
          </cell>
          <cell r="R81" t="str">
            <v>GA13</v>
          </cell>
        </row>
        <row r="82">
          <cell r="C82" t="str">
            <v>JA22</v>
          </cell>
          <cell r="D82" t="str">
            <v>Green Gram</v>
          </cell>
          <cell r="L82">
            <v>4</v>
          </cell>
          <cell r="R82" t="str">
            <v>GA13</v>
          </cell>
        </row>
        <row r="83">
          <cell r="C83" t="str">
            <v>JA22</v>
          </cell>
          <cell r="D83" t="str">
            <v>Black Gram</v>
          </cell>
          <cell r="L83">
            <v>4</v>
          </cell>
          <cell r="R83" t="str">
            <v>GA13</v>
          </cell>
        </row>
        <row r="84">
          <cell r="C84" t="str">
            <v>JA28</v>
          </cell>
          <cell r="D84" t="str">
            <v>Teak</v>
          </cell>
          <cell r="L84">
            <v>0</v>
          </cell>
          <cell r="R84" t="str">
            <v>GA17</v>
          </cell>
        </row>
        <row r="85">
          <cell r="C85" t="str">
            <v>JA28</v>
          </cell>
          <cell r="D85" t="str">
            <v>Bamboo</v>
          </cell>
          <cell r="L85">
            <v>0</v>
          </cell>
          <cell r="R85" t="str">
            <v>GA17</v>
          </cell>
        </row>
        <row r="86">
          <cell r="C86" t="str">
            <v>JA28</v>
          </cell>
          <cell r="D86" t="str">
            <v>Aonla</v>
          </cell>
          <cell r="L86">
            <v>0</v>
          </cell>
          <cell r="R86" t="str">
            <v>GA17</v>
          </cell>
        </row>
        <row r="87">
          <cell r="C87" t="str">
            <v>JA28</v>
          </cell>
          <cell r="D87" t="str">
            <v>Mango</v>
          </cell>
          <cell r="L87">
            <v>0</v>
          </cell>
          <cell r="R87" t="str">
            <v>GA17</v>
          </cell>
        </row>
        <row r="88">
          <cell r="C88" t="str">
            <v>JA28</v>
          </cell>
          <cell r="D88" t="str">
            <v>C Apple</v>
          </cell>
          <cell r="L88">
            <v>0</v>
          </cell>
          <cell r="R88" t="str">
            <v>GA17</v>
          </cell>
        </row>
        <row r="89">
          <cell r="C89" t="str">
            <v>JA28</v>
          </cell>
          <cell r="D89" t="str">
            <v>Banana</v>
          </cell>
          <cell r="L89">
            <v>0</v>
          </cell>
          <cell r="R89" t="str">
            <v>GA17</v>
          </cell>
        </row>
        <row r="90">
          <cell r="C90" t="str">
            <v>JA28</v>
          </cell>
          <cell r="D90" t="str">
            <v>Sweatlime</v>
          </cell>
          <cell r="L90">
            <v>0</v>
          </cell>
          <cell r="R90" t="str">
            <v>GA17</v>
          </cell>
        </row>
        <row r="91">
          <cell r="C91" t="str">
            <v>JA28</v>
          </cell>
          <cell r="D91" t="str">
            <v>Vegetables</v>
          </cell>
          <cell r="L91">
            <v>0</v>
          </cell>
          <cell r="R91" t="str">
            <v>GA17</v>
          </cell>
        </row>
        <row r="92">
          <cell r="C92" t="str">
            <v>JA28</v>
          </cell>
          <cell r="D92" t="str">
            <v>Lemon</v>
          </cell>
          <cell r="L92">
            <v>0</v>
          </cell>
          <cell r="R92" t="str">
            <v>GA17</v>
          </cell>
        </row>
        <row r="93">
          <cell r="C93" t="str">
            <v>JA28</v>
          </cell>
          <cell r="D93" t="str">
            <v>Guava</v>
          </cell>
          <cell r="L93">
            <v>0</v>
          </cell>
          <cell r="R93" t="str">
            <v>GA17</v>
          </cell>
        </row>
        <row r="94">
          <cell r="C94" t="str">
            <v>JA28</v>
          </cell>
          <cell r="D94" t="str">
            <v>Teak</v>
          </cell>
          <cell r="L94">
            <v>1</v>
          </cell>
          <cell r="R94" t="str">
            <v>GA17</v>
          </cell>
        </row>
        <row r="95">
          <cell r="C95" t="str">
            <v>JA28</v>
          </cell>
          <cell r="D95" t="str">
            <v>Mango</v>
          </cell>
          <cell r="L95">
            <v>1</v>
          </cell>
          <cell r="R95" t="str">
            <v>GA17</v>
          </cell>
        </row>
        <row r="96">
          <cell r="C96" t="str">
            <v>JA28</v>
          </cell>
          <cell r="D96" t="str">
            <v>Banana</v>
          </cell>
          <cell r="L96">
            <v>1</v>
          </cell>
          <cell r="R96" t="str">
            <v>GA17</v>
          </cell>
        </row>
        <row r="97">
          <cell r="C97" t="str">
            <v>JA28</v>
          </cell>
          <cell r="D97" t="str">
            <v>Banana</v>
          </cell>
          <cell r="L97">
            <v>2</v>
          </cell>
          <cell r="R97" t="str">
            <v>GA17</v>
          </cell>
        </row>
        <row r="98">
          <cell r="C98" t="str">
            <v>JA28</v>
          </cell>
          <cell r="D98" t="str">
            <v>Banana</v>
          </cell>
          <cell r="L98">
            <v>3</v>
          </cell>
          <cell r="R98" t="str">
            <v>GA17</v>
          </cell>
        </row>
        <row r="99">
          <cell r="C99" t="str">
            <v>JA28</v>
          </cell>
          <cell r="D99" t="str">
            <v>Mango</v>
          </cell>
          <cell r="L99">
            <v>3</v>
          </cell>
          <cell r="R99" t="str">
            <v>GA17</v>
          </cell>
        </row>
        <row r="100">
          <cell r="C100" t="str">
            <v>JA28</v>
          </cell>
          <cell r="D100" t="str">
            <v>Jatropha</v>
          </cell>
          <cell r="L100">
            <v>4</v>
          </cell>
          <cell r="R100" t="str">
            <v>GA17</v>
          </cell>
        </row>
        <row r="101">
          <cell r="C101" t="str">
            <v>JA28</v>
          </cell>
          <cell r="D101" t="str">
            <v>Chinch</v>
          </cell>
          <cell r="L101">
            <v>4</v>
          </cell>
          <cell r="R101" t="str">
            <v>GA17</v>
          </cell>
        </row>
        <row r="102">
          <cell r="C102" t="str">
            <v>JA28</v>
          </cell>
          <cell r="D102" t="str">
            <v>Katurle</v>
          </cell>
          <cell r="L102">
            <v>4</v>
          </cell>
          <cell r="R102" t="str">
            <v>GA17</v>
          </cell>
        </row>
        <row r="103">
          <cell r="C103" t="str">
            <v>JA28</v>
          </cell>
          <cell r="D103" t="str">
            <v>Mango</v>
          </cell>
          <cell r="L103">
            <v>4</v>
          </cell>
          <cell r="R103" t="str">
            <v>GA17</v>
          </cell>
        </row>
        <row r="104">
          <cell r="C104" t="str">
            <v>JA28</v>
          </cell>
          <cell r="D104" t="str">
            <v>Banana</v>
          </cell>
          <cell r="L104">
            <v>4</v>
          </cell>
          <cell r="R104" t="str">
            <v>GA17</v>
          </cell>
        </row>
        <row r="105">
          <cell r="C105" t="str">
            <v>JA28</v>
          </cell>
          <cell r="D105" t="str">
            <v>Bamboo</v>
          </cell>
          <cell r="L105">
            <v>4</v>
          </cell>
          <cell r="R105" t="str">
            <v>GA17</v>
          </cell>
        </row>
        <row r="106">
          <cell r="C106" t="str">
            <v>JA28</v>
          </cell>
          <cell r="D106" t="str">
            <v>Vegetables</v>
          </cell>
          <cell r="L106">
            <v>4</v>
          </cell>
          <cell r="R106" t="str">
            <v>GA17</v>
          </cell>
        </row>
        <row r="107">
          <cell r="C107" t="str">
            <v>JA29</v>
          </cell>
          <cell r="D107" t="str">
            <v>Aonla</v>
          </cell>
          <cell r="L107">
            <v>0</v>
          </cell>
          <cell r="R107" t="str">
            <v>GA17</v>
          </cell>
        </row>
        <row r="108">
          <cell r="C108" t="str">
            <v>JA29</v>
          </cell>
          <cell r="D108" t="str">
            <v>Jatropha</v>
          </cell>
          <cell r="L108">
            <v>0</v>
          </cell>
          <cell r="R108" t="str">
            <v>GA17</v>
          </cell>
        </row>
        <row r="109">
          <cell r="C109" t="str">
            <v>JA29</v>
          </cell>
          <cell r="D109" t="str">
            <v>Onion Seed</v>
          </cell>
          <cell r="L109">
            <v>0</v>
          </cell>
          <cell r="R109" t="str">
            <v>GA17</v>
          </cell>
        </row>
        <row r="110">
          <cell r="C110" t="str">
            <v>JA29</v>
          </cell>
          <cell r="D110" t="str">
            <v>Onion Seed</v>
          </cell>
          <cell r="L110">
            <v>1</v>
          </cell>
          <cell r="R110" t="str">
            <v>GA17</v>
          </cell>
        </row>
        <row r="111">
          <cell r="C111" t="str">
            <v>JA29</v>
          </cell>
          <cell r="D111" t="str">
            <v>Aonla</v>
          </cell>
          <cell r="L111">
            <v>3</v>
          </cell>
          <cell r="R111" t="str">
            <v>GA17</v>
          </cell>
        </row>
        <row r="112">
          <cell r="C112" t="str">
            <v>JA29</v>
          </cell>
          <cell r="D112" t="str">
            <v>Ceshav Nut</v>
          </cell>
          <cell r="L112">
            <v>4</v>
          </cell>
          <cell r="R112" t="str">
            <v>GA17</v>
          </cell>
        </row>
        <row r="113">
          <cell r="C113" t="str">
            <v>JA29</v>
          </cell>
          <cell r="D113" t="str">
            <v>Jatropha</v>
          </cell>
          <cell r="L113">
            <v>4</v>
          </cell>
          <cell r="R113" t="str">
            <v>GA17</v>
          </cell>
        </row>
        <row r="114">
          <cell r="C114" t="str">
            <v>JA29</v>
          </cell>
          <cell r="D114" t="str">
            <v>Mango</v>
          </cell>
          <cell r="L114">
            <v>4</v>
          </cell>
          <cell r="R114" t="str">
            <v>GA17</v>
          </cell>
        </row>
        <row r="115">
          <cell r="C115" t="str">
            <v>JA29</v>
          </cell>
          <cell r="D115" t="str">
            <v>Chinch</v>
          </cell>
          <cell r="L115">
            <v>4</v>
          </cell>
          <cell r="R115" t="str">
            <v>GA17</v>
          </cell>
        </row>
        <row r="116">
          <cell r="C116" t="str">
            <v>JA29</v>
          </cell>
          <cell r="D116" t="str">
            <v>Bamboo</v>
          </cell>
          <cell r="L116">
            <v>4</v>
          </cell>
          <cell r="R116" t="str">
            <v>GA17</v>
          </cell>
        </row>
        <row r="117">
          <cell r="C117" t="str">
            <v>JA29</v>
          </cell>
          <cell r="D117" t="str">
            <v>C Apple</v>
          </cell>
          <cell r="L117">
            <v>4</v>
          </cell>
          <cell r="R117" t="str">
            <v>GA17</v>
          </cell>
        </row>
        <row r="118">
          <cell r="C118" t="str">
            <v>JA30</v>
          </cell>
          <cell r="D118" t="str">
            <v>Aonla</v>
          </cell>
          <cell r="L118">
            <v>0</v>
          </cell>
          <cell r="R118" t="str">
            <v>GA17</v>
          </cell>
        </row>
        <row r="119">
          <cell r="C119" t="str">
            <v>JA30</v>
          </cell>
          <cell r="D119" t="str">
            <v>Jatropha</v>
          </cell>
          <cell r="L119">
            <v>0</v>
          </cell>
          <cell r="R119" t="str">
            <v>GA17</v>
          </cell>
        </row>
        <row r="120">
          <cell r="C120" t="str">
            <v>JA30</v>
          </cell>
          <cell r="D120" t="str">
            <v>Jawar</v>
          </cell>
          <cell r="L120">
            <v>3</v>
          </cell>
          <cell r="R120" t="str">
            <v>GA17</v>
          </cell>
        </row>
        <row r="121">
          <cell r="C121" t="str">
            <v>JA30</v>
          </cell>
          <cell r="D121" t="str">
            <v>Jatropha</v>
          </cell>
          <cell r="L121">
            <v>4</v>
          </cell>
          <cell r="R121" t="str">
            <v>GA17</v>
          </cell>
        </row>
        <row r="122">
          <cell r="C122" t="str">
            <v>JA30</v>
          </cell>
          <cell r="D122" t="str">
            <v>Mango</v>
          </cell>
          <cell r="L122">
            <v>4</v>
          </cell>
          <cell r="R122" t="str">
            <v>GA17</v>
          </cell>
        </row>
        <row r="123">
          <cell r="C123" t="str">
            <v>JA30</v>
          </cell>
          <cell r="D123" t="str">
            <v>Chinch</v>
          </cell>
          <cell r="L123">
            <v>4</v>
          </cell>
          <cell r="R123" t="str">
            <v>GA17</v>
          </cell>
        </row>
        <row r="124">
          <cell r="C124" t="str">
            <v>JA23</v>
          </cell>
          <cell r="D124" t="str">
            <v>Banana</v>
          </cell>
          <cell r="L124">
            <v>0</v>
          </cell>
          <cell r="R124" t="str">
            <v>GA14</v>
          </cell>
        </row>
        <row r="125">
          <cell r="C125" t="str">
            <v>JA23</v>
          </cell>
          <cell r="D125" t="str">
            <v>Maize</v>
          </cell>
          <cell r="L125">
            <v>4</v>
          </cell>
          <cell r="R125" t="str">
            <v>GA14</v>
          </cell>
        </row>
        <row r="126">
          <cell r="C126" t="str">
            <v>JA23</v>
          </cell>
          <cell r="D126" t="str">
            <v>Onion Seedlings</v>
          </cell>
          <cell r="L126">
            <v>4</v>
          </cell>
          <cell r="R126" t="str">
            <v>GA14</v>
          </cell>
        </row>
        <row r="127">
          <cell r="C127" t="str">
            <v>JA23</v>
          </cell>
          <cell r="D127" t="str">
            <v>Mango</v>
          </cell>
          <cell r="L127">
            <v>4</v>
          </cell>
          <cell r="R127" t="str">
            <v>GA14</v>
          </cell>
        </row>
        <row r="128">
          <cell r="C128" t="str">
            <v>JA31</v>
          </cell>
          <cell r="D128" t="str">
            <v>Aonla</v>
          </cell>
          <cell r="L128">
            <v>0</v>
          </cell>
          <cell r="R128" t="str">
            <v>GA18</v>
          </cell>
        </row>
        <row r="129">
          <cell r="C129" t="str">
            <v>JA31</v>
          </cell>
          <cell r="D129" t="str">
            <v>Banana</v>
          </cell>
          <cell r="L129">
            <v>0</v>
          </cell>
          <cell r="R129" t="str">
            <v>GA18</v>
          </cell>
        </row>
        <row r="130">
          <cell r="C130" t="str">
            <v>JA31</v>
          </cell>
          <cell r="D130" t="str">
            <v>Banana</v>
          </cell>
          <cell r="L130">
            <v>3</v>
          </cell>
          <cell r="R130" t="str">
            <v>GA18</v>
          </cell>
        </row>
        <row r="131">
          <cell r="C131" t="str">
            <v>JA31</v>
          </cell>
          <cell r="D131" t="str">
            <v>Aonla</v>
          </cell>
          <cell r="L131">
            <v>4</v>
          </cell>
          <cell r="R131" t="str">
            <v>GA18</v>
          </cell>
        </row>
        <row r="132">
          <cell r="C132" t="str">
            <v>JA31</v>
          </cell>
          <cell r="D132" t="str">
            <v>Banana</v>
          </cell>
          <cell r="L132">
            <v>4</v>
          </cell>
          <cell r="R132" t="str">
            <v>GA18</v>
          </cell>
        </row>
        <row r="133">
          <cell r="C133" t="str">
            <v>JA31</v>
          </cell>
          <cell r="D133" t="str">
            <v>Jatropha</v>
          </cell>
          <cell r="L133">
            <v>4</v>
          </cell>
          <cell r="R133" t="str">
            <v>GA18</v>
          </cell>
        </row>
        <row r="134">
          <cell r="C134" t="str">
            <v>JA31</v>
          </cell>
          <cell r="D134" t="str">
            <v>Jawar</v>
          </cell>
          <cell r="L134">
            <v>4</v>
          </cell>
          <cell r="R134" t="str">
            <v>GA18</v>
          </cell>
        </row>
        <row r="135">
          <cell r="C135" t="str">
            <v>JA31</v>
          </cell>
          <cell r="D135" t="str">
            <v>Seasom</v>
          </cell>
          <cell r="L135">
            <v>4</v>
          </cell>
          <cell r="R135" t="str">
            <v>GA18</v>
          </cell>
        </row>
        <row r="136">
          <cell r="C136" t="str">
            <v>JA31</v>
          </cell>
          <cell r="D136" t="str">
            <v>Sunflower</v>
          </cell>
          <cell r="L136">
            <v>4</v>
          </cell>
          <cell r="R136" t="str">
            <v>GA18</v>
          </cell>
        </row>
        <row r="137">
          <cell r="C137" t="str">
            <v>JA31</v>
          </cell>
          <cell r="D137" t="str">
            <v>Cow Pea</v>
          </cell>
          <cell r="L137">
            <v>4</v>
          </cell>
          <cell r="R137" t="str">
            <v>GA18</v>
          </cell>
        </row>
        <row r="138">
          <cell r="C138" t="str">
            <v>JA31</v>
          </cell>
          <cell r="D138" t="str">
            <v>Green Gram</v>
          </cell>
          <cell r="L138">
            <v>4</v>
          </cell>
          <cell r="R138" t="str">
            <v>GA18</v>
          </cell>
        </row>
        <row r="139">
          <cell r="C139" t="str">
            <v>JA31</v>
          </cell>
          <cell r="D139" t="str">
            <v>Black Gram</v>
          </cell>
          <cell r="L139">
            <v>4</v>
          </cell>
          <cell r="R139" t="str">
            <v>GA18</v>
          </cell>
        </row>
        <row r="140">
          <cell r="C140" t="str">
            <v>JA01</v>
          </cell>
          <cell r="D140" t="str">
            <v>Anjeer</v>
          </cell>
          <cell r="L140">
            <v>0</v>
          </cell>
          <cell r="R140" t="str">
            <v>GA01</v>
          </cell>
        </row>
        <row r="141">
          <cell r="C141" t="str">
            <v>JA01</v>
          </cell>
          <cell r="D141" t="str">
            <v>Jambhul</v>
          </cell>
          <cell r="L141">
            <v>0</v>
          </cell>
          <cell r="R141" t="str">
            <v>GA01</v>
          </cell>
        </row>
        <row r="142">
          <cell r="C142" t="str">
            <v>JA01</v>
          </cell>
          <cell r="D142" t="str">
            <v>Aonla</v>
          </cell>
          <cell r="L142">
            <v>0</v>
          </cell>
          <cell r="R142" t="str">
            <v>GA01</v>
          </cell>
        </row>
        <row r="143">
          <cell r="C143" t="str">
            <v>JA01</v>
          </cell>
          <cell r="D143" t="str">
            <v>Sapota</v>
          </cell>
          <cell r="L143">
            <v>0</v>
          </cell>
          <cell r="R143" t="str">
            <v>GA01</v>
          </cell>
        </row>
        <row r="144">
          <cell r="C144" t="str">
            <v>JA01</v>
          </cell>
          <cell r="D144" t="str">
            <v>Guava</v>
          </cell>
          <cell r="L144">
            <v>0</v>
          </cell>
          <cell r="R144" t="str">
            <v>GA01</v>
          </cell>
        </row>
        <row r="145">
          <cell r="C145" t="str">
            <v>JA01</v>
          </cell>
          <cell r="D145" t="str">
            <v>C Apple</v>
          </cell>
          <cell r="L145">
            <v>0</v>
          </cell>
          <cell r="R145" t="str">
            <v>GA01</v>
          </cell>
        </row>
        <row r="146">
          <cell r="C146" t="str">
            <v>JA01</v>
          </cell>
          <cell r="D146" t="str">
            <v>Lemon</v>
          </cell>
          <cell r="L146">
            <v>0</v>
          </cell>
          <cell r="R146" t="str">
            <v>GA01</v>
          </cell>
        </row>
        <row r="147">
          <cell r="C147" t="str">
            <v>JA01</v>
          </cell>
          <cell r="D147" t="str">
            <v>Mango</v>
          </cell>
          <cell r="L147">
            <v>0</v>
          </cell>
          <cell r="R147" t="str">
            <v>GA01</v>
          </cell>
        </row>
        <row r="148">
          <cell r="C148" t="str">
            <v>JA01</v>
          </cell>
          <cell r="D148" t="str">
            <v>Cow Pea</v>
          </cell>
          <cell r="L148">
            <v>0</v>
          </cell>
          <cell r="R148" t="str">
            <v>GA01</v>
          </cell>
        </row>
        <row r="149">
          <cell r="C149" t="str">
            <v>JA01</v>
          </cell>
          <cell r="D149" t="str">
            <v>Medicinal Plants</v>
          </cell>
          <cell r="L149">
            <v>0</v>
          </cell>
          <cell r="R149" t="str">
            <v>GA01</v>
          </cell>
        </row>
        <row r="150">
          <cell r="C150" t="str">
            <v>JA01</v>
          </cell>
          <cell r="D150" t="str">
            <v>Banana</v>
          </cell>
          <cell r="L150">
            <v>0</v>
          </cell>
          <cell r="R150" t="str">
            <v>GA01</v>
          </cell>
        </row>
        <row r="151">
          <cell r="C151" t="str">
            <v>JA01</v>
          </cell>
          <cell r="D151" t="str">
            <v>Jatropha</v>
          </cell>
          <cell r="L151">
            <v>0</v>
          </cell>
          <cell r="R151" t="str">
            <v>GA01</v>
          </cell>
        </row>
        <row r="152">
          <cell r="C152" t="str">
            <v>JA01</v>
          </cell>
          <cell r="D152" t="str">
            <v>Coconut</v>
          </cell>
          <cell r="L152">
            <v>0</v>
          </cell>
          <cell r="R152" t="str">
            <v>GA01</v>
          </cell>
        </row>
        <row r="153">
          <cell r="C153" t="str">
            <v>JA01</v>
          </cell>
          <cell r="D153" t="str">
            <v>Cow Pea</v>
          </cell>
          <cell r="L153">
            <v>1</v>
          </cell>
          <cell r="R153" t="str">
            <v>GA01</v>
          </cell>
        </row>
        <row r="154">
          <cell r="C154" t="str">
            <v>JA01</v>
          </cell>
          <cell r="D154" t="str">
            <v>Sapota</v>
          </cell>
          <cell r="L154">
            <v>1</v>
          </cell>
          <cell r="R154" t="str">
            <v>GA01</v>
          </cell>
        </row>
        <row r="155">
          <cell r="C155" t="str">
            <v>JA01</v>
          </cell>
          <cell r="D155" t="str">
            <v>Lemon</v>
          </cell>
          <cell r="L155">
            <v>1</v>
          </cell>
          <cell r="R155" t="str">
            <v>GA01</v>
          </cell>
        </row>
        <row r="156">
          <cell r="C156" t="str">
            <v>JA01</v>
          </cell>
          <cell r="D156" t="str">
            <v>Mango</v>
          </cell>
          <cell r="L156">
            <v>1</v>
          </cell>
          <cell r="R156" t="str">
            <v>GA01</v>
          </cell>
        </row>
        <row r="157">
          <cell r="C157" t="str">
            <v>JA01</v>
          </cell>
          <cell r="D157" t="str">
            <v>Coconut</v>
          </cell>
          <cell r="L157">
            <v>1</v>
          </cell>
          <cell r="R157" t="str">
            <v>GA01</v>
          </cell>
        </row>
        <row r="158">
          <cell r="C158" t="str">
            <v>JA01</v>
          </cell>
          <cell r="D158" t="str">
            <v>Jawar</v>
          </cell>
          <cell r="L158">
            <v>2</v>
          </cell>
          <cell r="R158" t="str">
            <v>GA01</v>
          </cell>
        </row>
        <row r="159">
          <cell r="C159" t="str">
            <v>JA01</v>
          </cell>
          <cell r="D159" t="str">
            <v>Sapota</v>
          </cell>
          <cell r="L159">
            <v>2</v>
          </cell>
          <cell r="R159" t="str">
            <v>GA01</v>
          </cell>
        </row>
        <row r="160">
          <cell r="C160" t="str">
            <v>JA01</v>
          </cell>
          <cell r="D160" t="str">
            <v>Lemon</v>
          </cell>
          <cell r="L160">
            <v>2</v>
          </cell>
          <cell r="R160" t="str">
            <v>GA01</v>
          </cell>
        </row>
        <row r="161">
          <cell r="C161" t="str">
            <v>JA01</v>
          </cell>
          <cell r="D161" t="str">
            <v>Mango</v>
          </cell>
          <cell r="L161">
            <v>2</v>
          </cell>
          <cell r="R161" t="str">
            <v>GA01</v>
          </cell>
        </row>
        <row r="162">
          <cell r="C162" t="str">
            <v>JA01</v>
          </cell>
          <cell r="D162" t="str">
            <v>Jatropha</v>
          </cell>
          <cell r="L162">
            <v>2</v>
          </cell>
          <cell r="R162" t="str">
            <v>GA01</v>
          </cell>
        </row>
        <row r="163">
          <cell r="C163" t="str">
            <v>JA01</v>
          </cell>
          <cell r="D163" t="str">
            <v>Coconut</v>
          </cell>
          <cell r="L163">
            <v>2</v>
          </cell>
          <cell r="R163" t="str">
            <v>GA01</v>
          </cell>
        </row>
        <row r="164">
          <cell r="C164" t="str">
            <v>JA01</v>
          </cell>
          <cell r="D164" t="str">
            <v>Lemon</v>
          </cell>
          <cell r="L164">
            <v>3</v>
          </cell>
          <cell r="R164" t="str">
            <v>GA01</v>
          </cell>
        </row>
        <row r="165">
          <cell r="C165" t="str">
            <v>JA01</v>
          </cell>
          <cell r="D165" t="str">
            <v>Mango</v>
          </cell>
          <cell r="L165">
            <v>3</v>
          </cell>
          <cell r="R165" t="str">
            <v>GA01</v>
          </cell>
        </row>
        <row r="166">
          <cell r="C166" t="str">
            <v>JA01</v>
          </cell>
          <cell r="D166" t="str">
            <v>Jatropha</v>
          </cell>
          <cell r="L166">
            <v>3</v>
          </cell>
          <cell r="R166" t="str">
            <v>GA01</v>
          </cell>
        </row>
        <row r="167">
          <cell r="C167" t="str">
            <v>JA02</v>
          </cell>
          <cell r="D167" t="str">
            <v>Mango</v>
          </cell>
          <cell r="L167">
            <v>0</v>
          </cell>
          <cell r="R167" t="str">
            <v>GA02</v>
          </cell>
        </row>
        <row r="168">
          <cell r="C168" t="str">
            <v>JA02</v>
          </cell>
          <cell r="D168" t="str">
            <v>Guava</v>
          </cell>
          <cell r="L168">
            <v>0</v>
          </cell>
          <cell r="R168" t="str">
            <v>GA02</v>
          </cell>
        </row>
        <row r="169">
          <cell r="C169" t="str">
            <v>JA02</v>
          </cell>
          <cell r="D169" t="str">
            <v>C Apple</v>
          </cell>
          <cell r="L169">
            <v>0</v>
          </cell>
          <cell r="R169" t="str">
            <v>GA02</v>
          </cell>
        </row>
        <row r="170">
          <cell r="C170" t="str">
            <v>JA02</v>
          </cell>
          <cell r="D170" t="str">
            <v>Aonla</v>
          </cell>
          <cell r="L170">
            <v>0</v>
          </cell>
          <cell r="R170" t="str">
            <v>GA02</v>
          </cell>
        </row>
        <row r="171">
          <cell r="C171" t="str">
            <v>JA02</v>
          </cell>
          <cell r="D171" t="str">
            <v>Bamboo</v>
          </cell>
          <cell r="L171">
            <v>0</v>
          </cell>
          <cell r="R171" t="str">
            <v>GA02</v>
          </cell>
        </row>
        <row r="172">
          <cell r="C172" t="str">
            <v>JA02</v>
          </cell>
          <cell r="D172" t="str">
            <v>Teak</v>
          </cell>
          <cell r="L172">
            <v>0</v>
          </cell>
          <cell r="R172" t="str">
            <v>GA02</v>
          </cell>
        </row>
        <row r="173">
          <cell r="C173" t="str">
            <v>JA02</v>
          </cell>
          <cell r="D173" t="str">
            <v>Chinch</v>
          </cell>
          <cell r="L173">
            <v>0</v>
          </cell>
          <cell r="R173" t="str">
            <v>GA02</v>
          </cell>
        </row>
        <row r="174">
          <cell r="C174" t="str">
            <v>JA02</v>
          </cell>
          <cell r="D174" t="str">
            <v>Jatropha</v>
          </cell>
          <cell r="L174">
            <v>0</v>
          </cell>
          <cell r="R174" t="str">
            <v>GA02</v>
          </cell>
        </row>
        <row r="175">
          <cell r="C175" t="str">
            <v>JA02</v>
          </cell>
          <cell r="D175" t="str">
            <v>Neem</v>
          </cell>
          <cell r="L175">
            <v>0</v>
          </cell>
          <cell r="R175" t="str">
            <v>GA02</v>
          </cell>
        </row>
        <row r="176">
          <cell r="C176" t="str">
            <v>JA02</v>
          </cell>
          <cell r="D176" t="str">
            <v>Badam</v>
          </cell>
          <cell r="L176">
            <v>0</v>
          </cell>
          <cell r="R176" t="str">
            <v>GA02</v>
          </cell>
        </row>
        <row r="177">
          <cell r="C177" t="str">
            <v>JA02</v>
          </cell>
          <cell r="D177" t="str">
            <v>Karanj</v>
          </cell>
          <cell r="L177">
            <v>0</v>
          </cell>
          <cell r="R177" t="str">
            <v>GA02</v>
          </cell>
        </row>
        <row r="178">
          <cell r="C178" t="str">
            <v>JA02</v>
          </cell>
          <cell r="D178" t="str">
            <v>Anjan</v>
          </cell>
          <cell r="L178">
            <v>0</v>
          </cell>
          <cell r="R178" t="str">
            <v>GA02</v>
          </cell>
        </row>
        <row r="179">
          <cell r="C179" t="str">
            <v>JA02</v>
          </cell>
          <cell r="D179" t="str">
            <v>Gulmohar</v>
          </cell>
          <cell r="L179">
            <v>0</v>
          </cell>
          <cell r="R179" t="str">
            <v>GA02</v>
          </cell>
        </row>
        <row r="180">
          <cell r="C180" t="str">
            <v>JA02</v>
          </cell>
          <cell r="D180" t="str">
            <v>Ber</v>
          </cell>
          <cell r="L180">
            <v>0</v>
          </cell>
          <cell r="R180" t="str">
            <v>GA02</v>
          </cell>
        </row>
        <row r="181">
          <cell r="C181" t="str">
            <v>JA02</v>
          </cell>
          <cell r="D181" t="str">
            <v>Jambhul</v>
          </cell>
          <cell r="L181">
            <v>0</v>
          </cell>
          <cell r="R181" t="str">
            <v>GA02</v>
          </cell>
        </row>
        <row r="182">
          <cell r="C182" t="str">
            <v>JA02</v>
          </cell>
          <cell r="D182" t="str">
            <v>Wad</v>
          </cell>
          <cell r="L182">
            <v>0</v>
          </cell>
          <cell r="R182" t="str">
            <v>GA02</v>
          </cell>
        </row>
        <row r="183">
          <cell r="C183" t="str">
            <v>JA02</v>
          </cell>
          <cell r="D183" t="str">
            <v>Pimpal</v>
          </cell>
          <cell r="L183">
            <v>0</v>
          </cell>
          <cell r="R183" t="str">
            <v>GA02</v>
          </cell>
        </row>
        <row r="184">
          <cell r="C184" t="str">
            <v>JA02</v>
          </cell>
          <cell r="D184" t="str">
            <v>Bel</v>
          </cell>
          <cell r="L184">
            <v>0</v>
          </cell>
          <cell r="R184" t="str">
            <v>GA02</v>
          </cell>
        </row>
        <row r="185">
          <cell r="C185" t="str">
            <v>JA02</v>
          </cell>
          <cell r="D185" t="str">
            <v>Onion Bulb</v>
          </cell>
          <cell r="L185">
            <v>0</v>
          </cell>
          <cell r="R185" t="str">
            <v>GA02</v>
          </cell>
        </row>
        <row r="186">
          <cell r="C186" t="str">
            <v>JA02</v>
          </cell>
          <cell r="D186" t="str">
            <v>Onion Seed</v>
          </cell>
          <cell r="L186">
            <v>1</v>
          </cell>
          <cell r="R186" t="str">
            <v>GA02</v>
          </cell>
        </row>
        <row r="187">
          <cell r="C187" t="str">
            <v>JA02</v>
          </cell>
          <cell r="D187" t="str">
            <v>Mango</v>
          </cell>
          <cell r="L187">
            <v>1</v>
          </cell>
          <cell r="R187" t="str">
            <v>GA02</v>
          </cell>
        </row>
        <row r="188">
          <cell r="C188" t="str">
            <v>JA02</v>
          </cell>
          <cell r="D188" t="str">
            <v>Onion Bulb</v>
          </cell>
          <cell r="L188">
            <v>2</v>
          </cell>
          <cell r="R188" t="str">
            <v>GA02</v>
          </cell>
        </row>
        <row r="189">
          <cell r="C189" t="str">
            <v>JA02</v>
          </cell>
          <cell r="D189" t="str">
            <v>Onion Seed</v>
          </cell>
          <cell r="L189">
            <v>2</v>
          </cell>
          <cell r="R189" t="str">
            <v>GA02</v>
          </cell>
        </row>
        <row r="190">
          <cell r="C190" t="str">
            <v>JA02</v>
          </cell>
          <cell r="D190" t="str">
            <v>Dhencha</v>
          </cell>
          <cell r="L190">
            <v>4</v>
          </cell>
          <cell r="R190" t="str">
            <v>GA02</v>
          </cell>
        </row>
        <row r="191">
          <cell r="C191" t="str">
            <v>JA03</v>
          </cell>
          <cell r="D191" t="str">
            <v>Cow Pea</v>
          </cell>
          <cell r="L191">
            <v>4</v>
          </cell>
          <cell r="R191" t="str">
            <v>GA02</v>
          </cell>
        </row>
        <row r="192">
          <cell r="C192" t="str">
            <v>JA03</v>
          </cell>
          <cell r="D192" t="str">
            <v>Neem</v>
          </cell>
          <cell r="L192">
            <v>0</v>
          </cell>
          <cell r="R192" t="str">
            <v>GA02</v>
          </cell>
        </row>
        <row r="193">
          <cell r="C193" t="str">
            <v>JA03</v>
          </cell>
          <cell r="D193" t="str">
            <v>Gulmohar</v>
          </cell>
          <cell r="L193">
            <v>0</v>
          </cell>
          <cell r="R193" t="str">
            <v>GA02</v>
          </cell>
        </row>
        <row r="194">
          <cell r="C194" t="str">
            <v>JA03</v>
          </cell>
          <cell r="D194" t="str">
            <v>Jatropha</v>
          </cell>
          <cell r="L194">
            <v>0</v>
          </cell>
          <cell r="R194" t="str">
            <v>GA02</v>
          </cell>
        </row>
        <row r="195">
          <cell r="C195" t="str">
            <v>JA03</v>
          </cell>
          <cell r="D195" t="str">
            <v>Karanj</v>
          </cell>
          <cell r="L195">
            <v>0</v>
          </cell>
          <cell r="R195" t="str">
            <v>GA02</v>
          </cell>
        </row>
        <row r="196">
          <cell r="C196" t="str">
            <v>JA03</v>
          </cell>
          <cell r="D196" t="str">
            <v>Aonla</v>
          </cell>
          <cell r="L196">
            <v>0</v>
          </cell>
          <cell r="R196" t="str">
            <v>GA02</v>
          </cell>
        </row>
        <row r="197">
          <cell r="C197" t="str">
            <v>JA03</v>
          </cell>
          <cell r="D197" t="str">
            <v>Bamboo</v>
          </cell>
          <cell r="L197">
            <v>0</v>
          </cell>
          <cell r="R197" t="str">
            <v>GA02</v>
          </cell>
        </row>
        <row r="198">
          <cell r="C198" t="str">
            <v>JA03</v>
          </cell>
          <cell r="D198" t="str">
            <v>Castor</v>
          </cell>
          <cell r="L198">
            <v>0</v>
          </cell>
          <cell r="R198" t="str">
            <v>GA02</v>
          </cell>
        </row>
        <row r="199">
          <cell r="C199" t="str">
            <v>JA07</v>
          </cell>
          <cell r="D199" t="str">
            <v>Bajra</v>
          </cell>
          <cell r="L199">
            <v>0</v>
          </cell>
          <cell r="R199" t="str">
            <v>GA04</v>
          </cell>
        </row>
        <row r="200">
          <cell r="C200" t="str">
            <v>JA07</v>
          </cell>
          <cell r="D200" t="str">
            <v>Castor</v>
          </cell>
          <cell r="L200">
            <v>0</v>
          </cell>
          <cell r="R200" t="str">
            <v>GA04</v>
          </cell>
        </row>
        <row r="201">
          <cell r="C201" t="str">
            <v>JA07</v>
          </cell>
          <cell r="D201" t="str">
            <v>Green Gram</v>
          </cell>
          <cell r="L201">
            <v>3</v>
          </cell>
          <cell r="R201" t="str">
            <v>GA04</v>
          </cell>
        </row>
        <row r="202">
          <cell r="C202" t="str">
            <v>JA07</v>
          </cell>
          <cell r="D202" t="str">
            <v>Onion Seedlings</v>
          </cell>
          <cell r="L202">
            <v>0</v>
          </cell>
          <cell r="R202" t="str">
            <v>GA04</v>
          </cell>
        </row>
        <row r="203">
          <cell r="C203" t="str">
            <v>JA07</v>
          </cell>
          <cell r="D203" t="str">
            <v>Papaya</v>
          </cell>
          <cell r="L203">
            <v>0</v>
          </cell>
          <cell r="R203" t="str">
            <v>GA04</v>
          </cell>
        </row>
        <row r="204">
          <cell r="C204" t="str">
            <v>JA07</v>
          </cell>
          <cell r="D204" t="str">
            <v>Shevga</v>
          </cell>
          <cell r="L204">
            <v>0</v>
          </cell>
          <cell r="R204" t="str">
            <v>GA04</v>
          </cell>
        </row>
        <row r="205">
          <cell r="C205" t="str">
            <v>JA07</v>
          </cell>
          <cell r="D205" t="str">
            <v>Soyabin</v>
          </cell>
          <cell r="L205">
            <v>3</v>
          </cell>
          <cell r="R205" t="str">
            <v>GA04</v>
          </cell>
        </row>
        <row r="206">
          <cell r="C206" t="str">
            <v>JA07</v>
          </cell>
          <cell r="D206" t="str">
            <v>Vegetables</v>
          </cell>
          <cell r="L206">
            <v>0</v>
          </cell>
          <cell r="R206" t="str">
            <v>GA04</v>
          </cell>
        </row>
        <row r="207">
          <cell r="C207" t="str">
            <v>JA07</v>
          </cell>
          <cell r="D207" t="str">
            <v>Castor</v>
          </cell>
          <cell r="L207">
            <v>1</v>
          </cell>
          <cell r="R207" t="str">
            <v>GA04</v>
          </cell>
        </row>
        <row r="208">
          <cell r="C208" t="str">
            <v>JA07</v>
          </cell>
          <cell r="D208" t="str">
            <v>Onion Seedlings</v>
          </cell>
          <cell r="L208">
            <v>2</v>
          </cell>
          <cell r="R208" t="str">
            <v>GA04</v>
          </cell>
        </row>
        <row r="209">
          <cell r="C209" t="str">
            <v>JA07</v>
          </cell>
          <cell r="D209" t="str">
            <v>Vegetables</v>
          </cell>
          <cell r="L209">
            <v>2</v>
          </cell>
          <cell r="R209" t="str">
            <v>GA04</v>
          </cell>
        </row>
        <row r="210">
          <cell r="C210" t="str">
            <v>JA07</v>
          </cell>
          <cell r="D210" t="str">
            <v>Onion Seedlings</v>
          </cell>
          <cell r="L210">
            <v>3</v>
          </cell>
          <cell r="R210" t="str">
            <v>GA04</v>
          </cell>
        </row>
        <row r="211">
          <cell r="C211" t="str">
            <v>JA07</v>
          </cell>
          <cell r="D211" t="str">
            <v>Bajra</v>
          </cell>
          <cell r="L211">
            <v>3</v>
          </cell>
          <cell r="R211" t="str">
            <v>GA04</v>
          </cell>
        </row>
        <row r="212">
          <cell r="C212" t="str">
            <v>JA07</v>
          </cell>
          <cell r="D212" t="str">
            <v>Vegetables</v>
          </cell>
          <cell r="L212">
            <v>3</v>
          </cell>
          <cell r="R212" t="str">
            <v>GA04</v>
          </cell>
        </row>
        <row r="213">
          <cell r="C213" t="str">
            <v>JA09</v>
          </cell>
          <cell r="D213" t="str">
            <v>Aonla</v>
          </cell>
          <cell r="L213">
            <v>0</v>
          </cell>
          <cell r="R213" t="str">
            <v>GA04</v>
          </cell>
        </row>
        <row r="214">
          <cell r="C214" t="str">
            <v>JA09</v>
          </cell>
          <cell r="D214" t="str">
            <v>Mango</v>
          </cell>
          <cell r="L214">
            <v>0</v>
          </cell>
          <cell r="R214" t="str">
            <v>GA04</v>
          </cell>
        </row>
        <row r="215">
          <cell r="C215" t="str">
            <v>JA09</v>
          </cell>
          <cell r="D215" t="str">
            <v>Soyabin</v>
          </cell>
          <cell r="L215">
            <v>3</v>
          </cell>
          <cell r="R215" t="str">
            <v>GA04</v>
          </cell>
        </row>
        <row r="216">
          <cell r="C216" t="str">
            <v>JA09</v>
          </cell>
          <cell r="D216" t="str">
            <v>Dhencha</v>
          </cell>
          <cell r="L216">
            <v>3</v>
          </cell>
          <cell r="R216" t="str">
            <v>GA04</v>
          </cell>
        </row>
        <row r="217">
          <cell r="C217" t="str">
            <v>JA07</v>
          </cell>
          <cell r="D217" t="str">
            <v>Jatropha</v>
          </cell>
          <cell r="L217">
            <v>0</v>
          </cell>
          <cell r="R217" t="str">
            <v>GA04</v>
          </cell>
        </row>
        <row r="218">
          <cell r="C218" t="str">
            <v>JA07</v>
          </cell>
          <cell r="D218" t="str">
            <v>Jawar</v>
          </cell>
          <cell r="L218">
            <v>4</v>
          </cell>
          <cell r="R218" t="str">
            <v>GA04</v>
          </cell>
        </row>
        <row r="219">
          <cell r="C219" t="str">
            <v>JA07</v>
          </cell>
          <cell r="D219" t="str">
            <v>Groundnut</v>
          </cell>
          <cell r="L219">
            <v>4</v>
          </cell>
          <cell r="R219" t="str">
            <v>GA04</v>
          </cell>
        </row>
        <row r="220">
          <cell r="C220" t="str">
            <v>JA07</v>
          </cell>
          <cell r="D220" t="str">
            <v>Dhencha</v>
          </cell>
          <cell r="L220">
            <v>4</v>
          </cell>
          <cell r="R220" t="str">
            <v>GA04</v>
          </cell>
        </row>
        <row r="221">
          <cell r="C221" t="str">
            <v>JA10</v>
          </cell>
          <cell r="D221" t="str">
            <v>Jatropha</v>
          </cell>
          <cell r="L221">
            <v>0</v>
          </cell>
          <cell r="R221" t="str">
            <v>GA05</v>
          </cell>
        </row>
        <row r="222">
          <cell r="C222" t="str">
            <v>JA10</v>
          </cell>
          <cell r="D222" t="str">
            <v>Ber</v>
          </cell>
          <cell r="L222">
            <v>0</v>
          </cell>
          <cell r="R222" t="str">
            <v>GA05</v>
          </cell>
        </row>
        <row r="223">
          <cell r="C223" t="str">
            <v>JA10</v>
          </cell>
          <cell r="D223" t="str">
            <v>Onion Seedlings</v>
          </cell>
          <cell r="L223">
            <v>0</v>
          </cell>
          <cell r="R223" t="str">
            <v>GA05</v>
          </cell>
        </row>
        <row r="224">
          <cell r="C224" t="str">
            <v>JA10</v>
          </cell>
          <cell r="D224" t="str">
            <v>Onion Seed</v>
          </cell>
          <cell r="L224">
            <v>0</v>
          </cell>
          <cell r="R224" t="str">
            <v>GA05</v>
          </cell>
        </row>
        <row r="225">
          <cell r="C225" t="str">
            <v>JA10</v>
          </cell>
          <cell r="D225" t="str">
            <v>Vegetables</v>
          </cell>
          <cell r="L225">
            <v>0</v>
          </cell>
          <cell r="R225" t="str">
            <v>GA05</v>
          </cell>
        </row>
        <row r="226">
          <cell r="C226" t="str">
            <v>JA10</v>
          </cell>
          <cell r="D226" t="str">
            <v>Wheat</v>
          </cell>
          <cell r="L226">
            <v>0</v>
          </cell>
          <cell r="R226" t="str">
            <v>GA05</v>
          </cell>
        </row>
        <row r="227">
          <cell r="C227" t="str">
            <v>JA11</v>
          </cell>
          <cell r="D227" t="str">
            <v>Banana</v>
          </cell>
          <cell r="L227">
            <v>0</v>
          </cell>
          <cell r="R227" t="str">
            <v>GA05</v>
          </cell>
        </row>
        <row r="228">
          <cell r="C228" t="str">
            <v>JA10</v>
          </cell>
          <cell r="D228" t="str">
            <v>Onion Seedlings</v>
          </cell>
          <cell r="L228">
            <v>5</v>
          </cell>
          <cell r="R228" t="str">
            <v>GA05</v>
          </cell>
        </row>
        <row r="229">
          <cell r="C229" t="str">
            <v>JA10</v>
          </cell>
          <cell r="D229" t="str">
            <v>Onion Seed</v>
          </cell>
          <cell r="L229">
            <v>1</v>
          </cell>
          <cell r="R229" t="str">
            <v>GA05</v>
          </cell>
        </row>
        <row r="230">
          <cell r="C230" t="str">
            <v>JA10</v>
          </cell>
          <cell r="D230" t="str">
            <v>Vegetables</v>
          </cell>
          <cell r="L230">
            <v>1</v>
          </cell>
          <cell r="R230" t="str">
            <v>GA05</v>
          </cell>
        </row>
        <row r="231">
          <cell r="C231" t="str">
            <v>JA10</v>
          </cell>
          <cell r="D231" t="str">
            <v>Wheat</v>
          </cell>
          <cell r="L231">
            <v>1</v>
          </cell>
          <cell r="R231" t="str">
            <v>GA05</v>
          </cell>
        </row>
        <row r="232">
          <cell r="C232" t="str">
            <v>JA14</v>
          </cell>
          <cell r="D232" t="str">
            <v>Onion Seedlings</v>
          </cell>
          <cell r="L232">
            <v>0</v>
          </cell>
          <cell r="R232" t="str">
            <v>GA07</v>
          </cell>
        </row>
        <row r="233">
          <cell r="C233" t="str">
            <v>JA14</v>
          </cell>
          <cell r="D233" t="str">
            <v>Jatropha</v>
          </cell>
          <cell r="L233">
            <v>0</v>
          </cell>
          <cell r="R233" t="str">
            <v>GA07</v>
          </cell>
        </row>
        <row r="234">
          <cell r="C234" t="str">
            <v>JA14</v>
          </cell>
          <cell r="D234" t="str">
            <v>Onion Seedlings</v>
          </cell>
          <cell r="L234">
            <v>1</v>
          </cell>
          <cell r="R234" t="str">
            <v>GA07</v>
          </cell>
        </row>
        <row r="235">
          <cell r="C235" t="str">
            <v>JA14</v>
          </cell>
          <cell r="D235" t="str">
            <v>Onion Seedlings</v>
          </cell>
          <cell r="L235">
            <v>3</v>
          </cell>
          <cell r="R235" t="str">
            <v>GA07</v>
          </cell>
        </row>
        <row r="236">
          <cell r="C236" t="str">
            <v>JA16</v>
          </cell>
          <cell r="D236" t="str">
            <v>Onion Seedlings</v>
          </cell>
          <cell r="L236">
            <v>0</v>
          </cell>
          <cell r="R236" t="str">
            <v>GA09</v>
          </cell>
        </row>
        <row r="237">
          <cell r="C237" t="str">
            <v>JA16</v>
          </cell>
          <cell r="D237" t="str">
            <v>Banana</v>
          </cell>
          <cell r="L237">
            <v>4</v>
          </cell>
          <cell r="R237" t="str">
            <v>GA09</v>
          </cell>
        </row>
        <row r="238">
          <cell r="C238" t="str">
            <v>JA16</v>
          </cell>
          <cell r="D238" t="str">
            <v>Onion Seedlings</v>
          </cell>
          <cell r="L238">
            <v>3</v>
          </cell>
          <cell r="R238" t="str">
            <v>GA09</v>
          </cell>
        </row>
        <row r="239">
          <cell r="C239" t="str">
            <v>JA15</v>
          </cell>
          <cell r="D239" t="str">
            <v>Aonla</v>
          </cell>
          <cell r="L239">
            <v>0</v>
          </cell>
          <cell r="R239" t="str">
            <v>GA08</v>
          </cell>
        </row>
        <row r="240">
          <cell r="C240" t="str">
            <v>JA15</v>
          </cell>
          <cell r="D240" t="str">
            <v>Jatropha</v>
          </cell>
          <cell r="L240">
            <v>0</v>
          </cell>
          <cell r="R240" t="str">
            <v>GA08</v>
          </cell>
        </row>
        <row r="241">
          <cell r="C241" t="str">
            <v>JA15</v>
          </cell>
          <cell r="D241" t="str">
            <v>Jatropha</v>
          </cell>
          <cell r="L241">
            <v>1</v>
          </cell>
          <cell r="R241" t="str">
            <v>GA08</v>
          </cell>
        </row>
        <row r="242">
          <cell r="C242" t="str">
            <v>JA15</v>
          </cell>
          <cell r="D242" t="str">
            <v>Jatropha</v>
          </cell>
          <cell r="L242">
            <v>2</v>
          </cell>
          <cell r="R242" t="str">
            <v>GA08</v>
          </cell>
        </row>
        <row r="243">
          <cell r="C243" t="str">
            <v>JA15</v>
          </cell>
          <cell r="D243" t="str">
            <v>Jatropha</v>
          </cell>
          <cell r="L243">
            <v>3</v>
          </cell>
          <cell r="R243" t="str">
            <v>GA08</v>
          </cell>
        </row>
        <row r="244">
          <cell r="C244" t="str">
            <v>JA18</v>
          </cell>
          <cell r="D244" t="str">
            <v>Banana</v>
          </cell>
          <cell r="L244">
            <v>0</v>
          </cell>
          <cell r="R244" t="str">
            <v>GA10</v>
          </cell>
        </row>
        <row r="245">
          <cell r="C245" t="str">
            <v>JA18</v>
          </cell>
          <cell r="D245" t="str">
            <v>Banana</v>
          </cell>
          <cell r="L245">
            <v>0</v>
          </cell>
          <cell r="R245" t="str">
            <v>GA10</v>
          </cell>
        </row>
        <row r="246">
          <cell r="C246" t="str">
            <v>JA18</v>
          </cell>
          <cell r="D246" t="str">
            <v>Onion Seed</v>
          </cell>
          <cell r="L246">
            <v>0</v>
          </cell>
          <cell r="R246" t="str">
            <v>GA10</v>
          </cell>
        </row>
        <row r="247">
          <cell r="C247" t="str">
            <v>JA18</v>
          </cell>
          <cell r="D247" t="str">
            <v>Banana</v>
          </cell>
          <cell r="L247">
            <v>0</v>
          </cell>
          <cell r="R247" t="str">
            <v>GA10</v>
          </cell>
        </row>
        <row r="248">
          <cell r="C248" t="str">
            <v>JA18</v>
          </cell>
          <cell r="D248" t="str">
            <v>Mango</v>
          </cell>
          <cell r="L248">
            <v>0</v>
          </cell>
          <cell r="R248" t="str">
            <v>GA10</v>
          </cell>
        </row>
        <row r="249">
          <cell r="C249" t="str">
            <v>JA17</v>
          </cell>
          <cell r="D249" t="str">
            <v>Mango</v>
          </cell>
          <cell r="L249">
            <v>0</v>
          </cell>
          <cell r="R249" t="str">
            <v>GA10</v>
          </cell>
        </row>
        <row r="250">
          <cell r="C250" t="str">
            <v>JA17</v>
          </cell>
          <cell r="D250" t="str">
            <v>Banana</v>
          </cell>
          <cell r="L250">
            <v>0</v>
          </cell>
          <cell r="R250" t="str">
            <v>GA10</v>
          </cell>
        </row>
        <row r="251">
          <cell r="C251" t="str">
            <v>JA17</v>
          </cell>
          <cell r="D251" t="str">
            <v>Aonla</v>
          </cell>
          <cell r="L251">
            <v>0</v>
          </cell>
          <cell r="R251" t="str">
            <v>GA10</v>
          </cell>
        </row>
        <row r="252">
          <cell r="C252" t="str">
            <v>JA17</v>
          </cell>
          <cell r="D252" t="str">
            <v>C Apple</v>
          </cell>
          <cell r="L252">
            <v>0</v>
          </cell>
          <cell r="R252" t="str">
            <v>GA10</v>
          </cell>
        </row>
        <row r="253">
          <cell r="C253" t="str">
            <v>JA19</v>
          </cell>
          <cell r="D253" t="str">
            <v>Jawar</v>
          </cell>
          <cell r="L253">
            <v>4</v>
          </cell>
          <cell r="R253" t="str">
            <v>GA10</v>
          </cell>
        </row>
        <row r="254">
          <cell r="C254" t="str">
            <v>JA19</v>
          </cell>
          <cell r="D254" t="str">
            <v>Onion Seedlings</v>
          </cell>
          <cell r="L254">
            <v>4</v>
          </cell>
          <cell r="R254" t="str">
            <v>GA10</v>
          </cell>
        </row>
        <row r="255">
          <cell r="C255" t="str">
            <v>JA17</v>
          </cell>
          <cell r="D255" t="str">
            <v>Banana</v>
          </cell>
          <cell r="L255">
            <v>2</v>
          </cell>
          <cell r="R255" t="str">
            <v>GA10</v>
          </cell>
        </row>
        <row r="256">
          <cell r="C256" t="str">
            <v>JA18</v>
          </cell>
          <cell r="D256" t="str">
            <v>Banana</v>
          </cell>
          <cell r="L256">
            <v>1</v>
          </cell>
          <cell r="R256" t="str">
            <v>GA10</v>
          </cell>
        </row>
        <row r="257">
          <cell r="C257" t="str">
            <v>JA17</v>
          </cell>
          <cell r="D257" t="str">
            <v>Onion Seedlings</v>
          </cell>
          <cell r="L257">
            <v>3</v>
          </cell>
          <cell r="R257" t="str">
            <v>GA10</v>
          </cell>
        </row>
        <row r="258">
          <cell r="C258" t="str">
            <v>JA17</v>
          </cell>
          <cell r="D258" t="str">
            <v>Banana</v>
          </cell>
          <cell r="L258">
            <v>3</v>
          </cell>
          <cell r="R258" t="str">
            <v>GA10</v>
          </cell>
        </row>
        <row r="259">
          <cell r="C259" t="str">
            <v>JA19</v>
          </cell>
          <cell r="D259" t="str">
            <v>Banana</v>
          </cell>
          <cell r="L259">
            <v>4</v>
          </cell>
          <cell r="R259" t="str">
            <v>GA10</v>
          </cell>
        </row>
        <row r="260">
          <cell r="C260" t="str">
            <v>JA10</v>
          </cell>
          <cell r="D260" t="str">
            <v>Onion Bulb</v>
          </cell>
          <cell r="L260">
            <v>0</v>
          </cell>
          <cell r="R260" t="str">
            <v>GA05</v>
          </cell>
        </row>
        <row r="261">
          <cell r="C261" t="str">
            <v>JA10</v>
          </cell>
          <cell r="D261" t="str">
            <v>Vegetables</v>
          </cell>
          <cell r="L261">
            <v>4</v>
          </cell>
          <cell r="R261" t="str">
            <v>GA05</v>
          </cell>
        </row>
        <row r="262">
          <cell r="C262" t="str">
            <v>JA10</v>
          </cell>
          <cell r="D262" t="str">
            <v>Jawar</v>
          </cell>
          <cell r="L262">
            <v>4</v>
          </cell>
          <cell r="R262" t="str">
            <v>GA05</v>
          </cell>
        </row>
        <row r="263">
          <cell r="C263" t="str">
            <v>JA10</v>
          </cell>
          <cell r="D263" t="str">
            <v>Seasom</v>
          </cell>
          <cell r="L263">
            <v>4</v>
          </cell>
          <cell r="R263" t="str">
            <v>GA05</v>
          </cell>
        </row>
        <row r="264">
          <cell r="C264" t="str">
            <v>JA10</v>
          </cell>
          <cell r="D264" t="str">
            <v>Dhencha</v>
          </cell>
          <cell r="L264">
            <v>4</v>
          </cell>
          <cell r="R264" t="str">
            <v>GA05</v>
          </cell>
        </row>
        <row r="265">
          <cell r="C265" t="str">
            <v>JA15</v>
          </cell>
          <cell r="D265" t="str">
            <v>Dhencha</v>
          </cell>
          <cell r="L265">
            <v>4</v>
          </cell>
          <cell r="R265" t="str">
            <v>GA08</v>
          </cell>
        </row>
        <row r="266">
          <cell r="C266" t="str">
            <v>JA15</v>
          </cell>
          <cell r="D266" t="str">
            <v>Jawar</v>
          </cell>
          <cell r="L266">
            <v>4</v>
          </cell>
          <cell r="R266" t="str">
            <v>GA08</v>
          </cell>
        </row>
        <row r="267">
          <cell r="C267" t="str">
            <v>JA15</v>
          </cell>
          <cell r="D267" t="str">
            <v>Bajra</v>
          </cell>
          <cell r="L267">
            <v>4</v>
          </cell>
          <cell r="R267" t="str">
            <v>GA08</v>
          </cell>
        </row>
        <row r="268">
          <cell r="C268" t="str">
            <v>JA15</v>
          </cell>
          <cell r="D268" t="str">
            <v>Maize</v>
          </cell>
          <cell r="L268">
            <v>4</v>
          </cell>
          <cell r="R268" t="str">
            <v>GA08</v>
          </cell>
        </row>
        <row r="269">
          <cell r="C269" t="str">
            <v>JA15</v>
          </cell>
          <cell r="D269" t="str">
            <v>Soyabin</v>
          </cell>
          <cell r="L269">
            <v>4</v>
          </cell>
          <cell r="R269" t="str">
            <v>GA08</v>
          </cell>
        </row>
        <row r="270">
          <cell r="C270" t="str">
            <v>JA15</v>
          </cell>
          <cell r="D270" t="str">
            <v>Green Gram</v>
          </cell>
          <cell r="L270">
            <v>4</v>
          </cell>
          <cell r="R270" t="str">
            <v>GA08</v>
          </cell>
        </row>
        <row r="271">
          <cell r="C271" t="str">
            <v>JA15</v>
          </cell>
          <cell r="D271" t="str">
            <v>Black Gram</v>
          </cell>
          <cell r="L271">
            <v>4</v>
          </cell>
          <cell r="R271" t="str">
            <v>GA08</v>
          </cell>
        </row>
        <row r="272">
          <cell r="C272" t="str">
            <v>JA15</v>
          </cell>
          <cell r="D272" t="str">
            <v>Stillo</v>
          </cell>
          <cell r="L272">
            <v>4</v>
          </cell>
          <cell r="R272" t="str">
            <v>GA08</v>
          </cell>
        </row>
        <row r="273">
          <cell r="C273" t="str">
            <v>JA16</v>
          </cell>
          <cell r="D273" t="str">
            <v>Onion Seedlings</v>
          </cell>
          <cell r="L273">
            <v>4</v>
          </cell>
          <cell r="R273" t="str">
            <v>GA09</v>
          </cell>
        </row>
        <row r="274">
          <cell r="C274" t="str">
            <v>JA17</v>
          </cell>
          <cell r="D274" t="str">
            <v>Onion Seedlings</v>
          </cell>
          <cell r="L274">
            <v>4</v>
          </cell>
          <cell r="R274" t="str">
            <v>GA10</v>
          </cell>
        </row>
        <row r="275">
          <cell r="C275" t="str">
            <v>JA17</v>
          </cell>
          <cell r="D275" t="str">
            <v>Jawar</v>
          </cell>
          <cell r="L275">
            <v>4</v>
          </cell>
          <cell r="R275" t="str">
            <v>GA10</v>
          </cell>
        </row>
        <row r="276">
          <cell r="C276" t="str">
            <v>JA17</v>
          </cell>
          <cell r="D276" t="str">
            <v>Soyabin</v>
          </cell>
          <cell r="L276">
            <v>4</v>
          </cell>
          <cell r="R276" t="str">
            <v>GA10</v>
          </cell>
        </row>
        <row r="277">
          <cell r="C277" t="str">
            <v>JA17</v>
          </cell>
          <cell r="D277" t="str">
            <v>Dhencha</v>
          </cell>
          <cell r="L277">
            <v>4</v>
          </cell>
          <cell r="R277" t="str">
            <v>GA10</v>
          </cell>
        </row>
        <row r="278">
          <cell r="C278" t="str">
            <v>JA23</v>
          </cell>
          <cell r="D278" t="str">
            <v>Mango</v>
          </cell>
          <cell r="L278">
            <v>5</v>
          </cell>
          <cell r="R278" t="str">
            <v>GA14</v>
          </cell>
        </row>
        <row r="279">
          <cell r="C279" t="str">
            <v>JA23</v>
          </cell>
          <cell r="D279" t="str">
            <v>Aonla</v>
          </cell>
          <cell r="L279">
            <v>5</v>
          </cell>
          <cell r="R279" t="str">
            <v>GA14</v>
          </cell>
        </row>
        <row r="280">
          <cell r="C280" t="str">
            <v>JA23</v>
          </cell>
          <cell r="D280" t="str">
            <v>C Apple</v>
          </cell>
          <cell r="L280">
            <v>5</v>
          </cell>
          <cell r="R280" t="str">
            <v>GA14</v>
          </cell>
        </row>
        <row r="281">
          <cell r="C281" t="str">
            <v>JA23</v>
          </cell>
          <cell r="D281" t="str">
            <v>Onion Seedlings</v>
          </cell>
          <cell r="L281">
            <v>5</v>
          </cell>
          <cell r="R281" t="str">
            <v>GA14</v>
          </cell>
        </row>
        <row r="282">
          <cell r="C282" t="str">
            <v>JA23</v>
          </cell>
          <cell r="D282" t="str">
            <v>Neem</v>
          </cell>
          <cell r="L282">
            <v>0</v>
          </cell>
          <cell r="R282" t="str">
            <v>GA14</v>
          </cell>
        </row>
        <row r="283">
          <cell r="C283" t="str">
            <v>JA23</v>
          </cell>
          <cell r="D283" t="str">
            <v>Badam</v>
          </cell>
          <cell r="L283">
            <v>0</v>
          </cell>
          <cell r="R283" t="str">
            <v>GA14</v>
          </cell>
        </row>
        <row r="284">
          <cell r="C284" t="str">
            <v>JA23</v>
          </cell>
          <cell r="D284" t="str">
            <v>Babhul</v>
          </cell>
          <cell r="L284">
            <v>0</v>
          </cell>
          <cell r="R284" t="str">
            <v>GA14</v>
          </cell>
        </row>
        <row r="285">
          <cell r="C285" t="str">
            <v>JA23</v>
          </cell>
          <cell r="D285" t="str">
            <v>Bamboo</v>
          </cell>
          <cell r="L285">
            <v>0</v>
          </cell>
          <cell r="R285" t="str">
            <v>GA14</v>
          </cell>
        </row>
        <row r="286">
          <cell r="C286" t="str">
            <v>JA23</v>
          </cell>
          <cell r="D286" t="str">
            <v>Jambhul</v>
          </cell>
          <cell r="L286">
            <v>0</v>
          </cell>
          <cell r="R286" t="str">
            <v>GA14</v>
          </cell>
        </row>
        <row r="287">
          <cell r="C287" t="str">
            <v>JA23</v>
          </cell>
          <cell r="D287" t="str">
            <v>Pimpal</v>
          </cell>
          <cell r="L287">
            <v>0</v>
          </cell>
          <cell r="R287" t="str">
            <v>GA14</v>
          </cell>
        </row>
        <row r="288">
          <cell r="C288" t="str">
            <v>JA23</v>
          </cell>
          <cell r="D288" t="str">
            <v>Umbar</v>
          </cell>
          <cell r="L288">
            <v>0</v>
          </cell>
          <cell r="R288" t="str">
            <v>GA14</v>
          </cell>
        </row>
        <row r="289">
          <cell r="C289" t="str">
            <v>JA24</v>
          </cell>
          <cell r="D289" t="str">
            <v>Banana</v>
          </cell>
          <cell r="L289">
            <v>5</v>
          </cell>
          <cell r="R289" t="str">
            <v>GA14</v>
          </cell>
        </row>
        <row r="290">
          <cell r="C290" t="str">
            <v>JA25</v>
          </cell>
          <cell r="D290" t="str">
            <v>Banana</v>
          </cell>
          <cell r="L290">
            <v>5</v>
          </cell>
          <cell r="R290" t="str">
            <v>GA15</v>
          </cell>
        </row>
        <row r="291">
          <cell r="C291" t="str">
            <v>JA26</v>
          </cell>
          <cell r="D291" t="str">
            <v>Banana</v>
          </cell>
          <cell r="L291">
            <v>5</v>
          </cell>
          <cell r="R291" t="str">
            <v>GA15</v>
          </cell>
        </row>
        <row r="292">
          <cell r="C292" t="str">
            <v>JA27</v>
          </cell>
          <cell r="D292" t="str">
            <v>Aonla</v>
          </cell>
          <cell r="L292">
            <v>5</v>
          </cell>
          <cell r="R292" t="str">
            <v>GA16</v>
          </cell>
        </row>
        <row r="293">
          <cell r="C293" t="str">
            <v>JA27</v>
          </cell>
          <cell r="D293" t="str">
            <v>Jatropha</v>
          </cell>
          <cell r="L293">
            <v>5</v>
          </cell>
          <cell r="R293" t="str">
            <v>GA16</v>
          </cell>
        </row>
        <row r="294">
          <cell r="C294" t="str">
            <v>JA20</v>
          </cell>
          <cell r="D294" t="str">
            <v>Banana</v>
          </cell>
          <cell r="L294">
            <v>5</v>
          </cell>
          <cell r="R294" t="str">
            <v>GA11</v>
          </cell>
        </row>
        <row r="295">
          <cell r="C295" t="str">
            <v>JA20</v>
          </cell>
          <cell r="D295" t="str">
            <v>Onion Seedlings</v>
          </cell>
          <cell r="L295">
            <v>5</v>
          </cell>
          <cell r="R295" t="str">
            <v>GA11</v>
          </cell>
        </row>
        <row r="296">
          <cell r="C296" t="str">
            <v>JA20</v>
          </cell>
          <cell r="D296" t="str">
            <v>C Apple</v>
          </cell>
          <cell r="L296">
            <v>3</v>
          </cell>
          <cell r="R296" t="str">
            <v>GA11</v>
          </cell>
        </row>
        <row r="297">
          <cell r="C297" t="str">
            <v>JA20</v>
          </cell>
          <cell r="D297" t="str">
            <v>Soyabin</v>
          </cell>
          <cell r="L297">
            <v>5</v>
          </cell>
          <cell r="R297" t="str">
            <v>GA11</v>
          </cell>
        </row>
        <row r="298">
          <cell r="C298" t="str">
            <v>JA20</v>
          </cell>
          <cell r="D298" t="str">
            <v>Dhencha</v>
          </cell>
          <cell r="L298">
            <v>5</v>
          </cell>
          <cell r="R298" t="str">
            <v>GA11</v>
          </cell>
        </row>
        <row r="299">
          <cell r="C299" t="str">
            <v>JA20</v>
          </cell>
          <cell r="D299" t="str">
            <v>Onion Bulb</v>
          </cell>
          <cell r="L299">
            <v>4</v>
          </cell>
          <cell r="R299" t="str">
            <v>GA11</v>
          </cell>
        </row>
        <row r="300">
          <cell r="C300" t="str">
            <v>JA21</v>
          </cell>
          <cell r="D300" t="str">
            <v>Banana</v>
          </cell>
          <cell r="L300">
            <v>5</v>
          </cell>
          <cell r="R300" t="str">
            <v>GA12</v>
          </cell>
        </row>
        <row r="301">
          <cell r="C301" t="str">
            <v>JA21</v>
          </cell>
          <cell r="D301" t="str">
            <v>Onion Seedlings</v>
          </cell>
          <cell r="L301">
            <v>5</v>
          </cell>
          <cell r="R301" t="str">
            <v>GA12</v>
          </cell>
        </row>
        <row r="302">
          <cell r="C302" t="str">
            <v>JA21</v>
          </cell>
          <cell r="D302" t="str">
            <v>Dhencha</v>
          </cell>
          <cell r="L302">
            <v>5</v>
          </cell>
          <cell r="R302" t="str">
            <v>GA12</v>
          </cell>
        </row>
        <row r="303">
          <cell r="C303" t="str">
            <v>JA22</v>
          </cell>
          <cell r="D303" t="str">
            <v>Jatropha</v>
          </cell>
          <cell r="L303">
            <v>5</v>
          </cell>
          <cell r="R303" t="str">
            <v>GA13</v>
          </cell>
        </row>
        <row r="304">
          <cell r="C304" t="str">
            <v>JA01</v>
          </cell>
          <cell r="D304" t="str">
            <v>Aonla</v>
          </cell>
          <cell r="L304">
            <v>5</v>
          </cell>
          <cell r="R304" t="str">
            <v>GA01</v>
          </cell>
        </row>
        <row r="305">
          <cell r="C305" t="str">
            <v>JA01</v>
          </cell>
          <cell r="D305" t="str">
            <v>Lemon</v>
          </cell>
          <cell r="L305">
            <v>5</v>
          </cell>
          <cell r="R305" t="str">
            <v>GA01</v>
          </cell>
        </row>
        <row r="306">
          <cell r="C306" t="str">
            <v>JA01</v>
          </cell>
          <cell r="D306" t="str">
            <v>Banana</v>
          </cell>
          <cell r="L306">
            <v>5</v>
          </cell>
          <cell r="R306" t="str">
            <v>GA01</v>
          </cell>
        </row>
        <row r="307">
          <cell r="C307" t="str">
            <v>JA01</v>
          </cell>
          <cell r="D307" t="str">
            <v>Coconut</v>
          </cell>
          <cell r="L307">
            <v>5</v>
          </cell>
          <cell r="R307" t="str">
            <v>GA01</v>
          </cell>
        </row>
        <row r="308">
          <cell r="C308" t="str">
            <v>JA08</v>
          </cell>
          <cell r="D308" t="str">
            <v>Nakshtra</v>
          </cell>
          <cell r="L308">
            <v>0</v>
          </cell>
          <cell r="R308" t="str">
            <v>GA04</v>
          </cell>
        </row>
        <row r="309">
          <cell r="C309" t="str">
            <v>JA08</v>
          </cell>
          <cell r="D309" t="str">
            <v>Onion Bulb</v>
          </cell>
          <cell r="L309">
            <v>5</v>
          </cell>
          <cell r="R309" t="str">
            <v>GA04</v>
          </cell>
        </row>
        <row r="310">
          <cell r="C310" t="str">
            <v>JA08</v>
          </cell>
          <cell r="D310" t="str">
            <v>Tur</v>
          </cell>
          <cell r="L310">
            <v>4</v>
          </cell>
          <cell r="R310" t="str">
            <v>GA04</v>
          </cell>
        </row>
        <row r="311">
          <cell r="C311" t="str">
            <v>JA08</v>
          </cell>
          <cell r="D311" t="str">
            <v>Jatropha</v>
          </cell>
          <cell r="L311">
            <v>5</v>
          </cell>
          <cell r="R311" t="str">
            <v>GA04</v>
          </cell>
        </row>
        <row r="312">
          <cell r="C312" t="str">
            <v>JA08</v>
          </cell>
          <cell r="D312" t="str">
            <v>Green Gram</v>
          </cell>
          <cell r="L312">
            <v>5</v>
          </cell>
          <cell r="R312" t="str">
            <v>GA04</v>
          </cell>
        </row>
        <row r="313">
          <cell r="C313" t="str">
            <v>JA08</v>
          </cell>
          <cell r="D313" t="str">
            <v>Onion Seedlings</v>
          </cell>
          <cell r="L313">
            <v>5</v>
          </cell>
          <cell r="R313" t="str">
            <v>GA04</v>
          </cell>
        </row>
        <row r="314">
          <cell r="C314" t="str">
            <v>JA08</v>
          </cell>
          <cell r="D314" t="str">
            <v>Vegetables</v>
          </cell>
          <cell r="L314">
            <v>5</v>
          </cell>
          <cell r="R314" t="str">
            <v>GA04</v>
          </cell>
        </row>
        <row r="315">
          <cell r="C315" t="str">
            <v>JA08</v>
          </cell>
          <cell r="D315" t="str">
            <v>Dhencha</v>
          </cell>
          <cell r="L315">
            <v>5</v>
          </cell>
          <cell r="R315" t="str">
            <v>GA04</v>
          </cell>
        </row>
        <row r="316">
          <cell r="C316" t="str">
            <v>JA08</v>
          </cell>
          <cell r="D316" t="str">
            <v>Jatropha</v>
          </cell>
          <cell r="L316">
            <v>4</v>
          </cell>
          <cell r="R316" t="str">
            <v>GA04</v>
          </cell>
        </row>
        <row r="317">
          <cell r="C317" t="str">
            <v>JA15</v>
          </cell>
          <cell r="D317" t="str">
            <v>Aonla</v>
          </cell>
          <cell r="L317">
            <v>5</v>
          </cell>
          <cell r="R317" t="str">
            <v>GA08</v>
          </cell>
        </row>
        <row r="318">
          <cell r="C318" t="str">
            <v>JA15</v>
          </cell>
          <cell r="D318" t="str">
            <v>Soyabin</v>
          </cell>
          <cell r="L318">
            <v>5</v>
          </cell>
          <cell r="R318" t="str">
            <v>GA08</v>
          </cell>
        </row>
        <row r="319">
          <cell r="C319" t="str">
            <v>JA15</v>
          </cell>
          <cell r="D319" t="str">
            <v>Neem</v>
          </cell>
          <cell r="L319">
            <v>0</v>
          </cell>
          <cell r="R319" t="str">
            <v>GA08</v>
          </cell>
        </row>
        <row r="320">
          <cell r="C320" t="str">
            <v>JA15</v>
          </cell>
          <cell r="D320" t="str">
            <v>Badam</v>
          </cell>
          <cell r="L320">
            <v>0</v>
          </cell>
          <cell r="R320" t="str">
            <v>GA08</v>
          </cell>
        </row>
        <row r="321">
          <cell r="C321" t="str">
            <v>JA02</v>
          </cell>
          <cell r="D321" t="str">
            <v>Mango</v>
          </cell>
          <cell r="L321">
            <v>5</v>
          </cell>
          <cell r="R321" t="str">
            <v>GA02</v>
          </cell>
        </row>
        <row r="322">
          <cell r="C322" t="str">
            <v>JA02</v>
          </cell>
          <cell r="D322" t="str">
            <v>Guava</v>
          </cell>
          <cell r="L322">
            <v>5</v>
          </cell>
          <cell r="R322" t="str">
            <v>GA02</v>
          </cell>
        </row>
        <row r="323">
          <cell r="C323" t="str">
            <v>JA02</v>
          </cell>
          <cell r="D323" t="str">
            <v>C Apple</v>
          </cell>
          <cell r="L323">
            <v>5</v>
          </cell>
          <cell r="R323" t="str">
            <v>GA02</v>
          </cell>
        </row>
        <row r="324">
          <cell r="C324" t="str">
            <v>JA02</v>
          </cell>
          <cell r="D324" t="str">
            <v>Aonla</v>
          </cell>
          <cell r="L324">
            <v>5</v>
          </cell>
          <cell r="R324" t="str">
            <v>GA02</v>
          </cell>
        </row>
        <row r="325">
          <cell r="C325" t="str">
            <v>JA02</v>
          </cell>
          <cell r="D325" t="str">
            <v>Jatropha</v>
          </cell>
          <cell r="L325">
            <v>5</v>
          </cell>
          <cell r="R325" t="str">
            <v>GA02</v>
          </cell>
        </row>
        <row r="326">
          <cell r="C326" t="str">
            <v>JA02</v>
          </cell>
          <cell r="D326" t="str">
            <v>Dhencha</v>
          </cell>
          <cell r="L326">
            <v>5</v>
          </cell>
          <cell r="R326" t="str">
            <v>GA02</v>
          </cell>
        </row>
        <row r="327">
          <cell r="C327" t="str">
            <v>JA03</v>
          </cell>
          <cell r="D327" t="str">
            <v>Cow Pea</v>
          </cell>
          <cell r="L327">
            <v>5</v>
          </cell>
          <cell r="R327" t="str">
            <v>GA02</v>
          </cell>
        </row>
        <row r="328">
          <cell r="C328" t="str">
            <v>JA03</v>
          </cell>
          <cell r="D328" t="str">
            <v>Aonla</v>
          </cell>
          <cell r="L328">
            <v>5</v>
          </cell>
          <cell r="R328" t="str">
            <v>GA02</v>
          </cell>
        </row>
        <row r="329">
          <cell r="C329" t="str">
            <v>JA10</v>
          </cell>
          <cell r="D329" t="str">
            <v>Onion Bulb</v>
          </cell>
          <cell r="L329">
            <v>5</v>
          </cell>
          <cell r="R329" t="str">
            <v>GA05</v>
          </cell>
        </row>
        <row r="330">
          <cell r="C330" t="str">
            <v>JA10</v>
          </cell>
          <cell r="D330" t="str">
            <v>Dhencha</v>
          </cell>
          <cell r="L330">
            <v>5</v>
          </cell>
          <cell r="R330" t="str">
            <v>GA05</v>
          </cell>
        </row>
        <row r="331">
          <cell r="C331" t="str">
            <v>JA17</v>
          </cell>
          <cell r="D331" t="str">
            <v>Banana</v>
          </cell>
          <cell r="L331">
            <v>5</v>
          </cell>
          <cell r="R331" t="str">
            <v>GA10</v>
          </cell>
        </row>
        <row r="332">
          <cell r="C332" t="str">
            <v>JA17</v>
          </cell>
          <cell r="D332" t="str">
            <v>Aonla</v>
          </cell>
          <cell r="L332">
            <v>5</v>
          </cell>
          <cell r="R332" t="str">
            <v>GA10</v>
          </cell>
        </row>
        <row r="333">
          <cell r="C333" t="str">
            <v>JA17</v>
          </cell>
          <cell r="D333" t="str">
            <v>C Apple</v>
          </cell>
          <cell r="L333">
            <v>5</v>
          </cell>
          <cell r="R333" t="str">
            <v>GA10</v>
          </cell>
        </row>
        <row r="334">
          <cell r="C334" t="str">
            <v>JA17</v>
          </cell>
          <cell r="D334" t="str">
            <v>Onion Seedlings</v>
          </cell>
          <cell r="L334">
            <v>5</v>
          </cell>
          <cell r="R334" t="str">
            <v>GA10</v>
          </cell>
        </row>
        <row r="335">
          <cell r="C335" t="str">
            <v>JA17</v>
          </cell>
          <cell r="D335" t="str">
            <v>Soyabin</v>
          </cell>
          <cell r="L335">
            <v>5</v>
          </cell>
          <cell r="R335" t="str">
            <v>GA10</v>
          </cell>
        </row>
        <row r="336">
          <cell r="C336" t="str">
            <v>JA17</v>
          </cell>
          <cell r="D336" t="str">
            <v>Dhencha</v>
          </cell>
          <cell r="L336">
            <v>5</v>
          </cell>
          <cell r="R336" t="str">
            <v>GA10</v>
          </cell>
        </row>
        <row r="337">
          <cell r="C337" t="str">
            <v>JA17</v>
          </cell>
          <cell r="D337" t="str">
            <v>Neem</v>
          </cell>
          <cell r="L337">
            <v>0</v>
          </cell>
          <cell r="R337" t="str">
            <v>GA10</v>
          </cell>
        </row>
        <row r="338">
          <cell r="C338" t="str">
            <v>JA17</v>
          </cell>
          <cell r="D338" t="str">
            <v>Nilgiri</v>
          </cell>
          <cell r="L338">
            <v>0</v>
          </cell>
          <cell r="R338" t="str">
            <v>GA10</v>
          </cell>
        </row>
        <row r="339">
          <cell r="C339" t="str">
            <v>JA17</v>
          </cell>
          <cell r="D339" t="str">
            <v>Turmeric</v>
          </cell>
          <cell r="L339">
            <v>0</v>
          </cell>
          <cell r="R339" t="str">
            <v>GA10</v>
          </cell>
        </row>
        <row r="340">
          <cell r="C340" t="str">
            <v>JA16</v>
          </cell>
          <cell r="D340" t="str">
            <v>Onion Seedlings</v>
          </cell>
          <cell r="L340">
            <v>5</v>
          </cell>
          <cell r="R340" t="str">
            <v>GA09</v>
          </cell>
        </row>
        <row r="341">
          <cell r="C341" t="str">
            <v>JA16</v>
          </cell>
          <cell r="D341" t="str">
            <v>Banana</v>
          </cell>
          <cell r="L341">
            <v>5</v>
          </cell>
          <cell r="R341" t="str">
            <v>GA09</v>
          </cell>
        </row>
        <row r="342">
          <cell r="C342" t="str">
            <v>JA16</v>
          </cell>
          <cell r="D342" t="str">
            <v>Neem</v>
          </cell>
          <cell r="L342">
            <v>0</v>
          </cell>
          <cell r="R342" t="str">
            <v>GA09</v>
          </cell>
        </row>
        <row r="343">
          <cell r="C343" t="str">
            <v>JA19</v>
          </cell>
          <cell r="D343" t="str">
            <v>Banana</v>
          </cell>
          <cell r="L343">
            <v>5</v>
          </cell>
          <cell r="R343" t="str">
            <v>GA10</v>
          </cell>
        </row>
        <row r="344">
          <cell r="C344" t="str">
            <v>JA19</v>
          </cell>
          <cell r="D344" t="str">
            <v>Neem</v>
          </cell>
          <cell r="L344">
            <v>0</v>
          </cell>
          <cell r="R344" t="str">
            <v>GA10</v>
          </cell>
        </row>
        <row r="345">
          <cell r="C345" t="str">
            <v>JA18</v>
          </cell>
          <cell r="D345" t="str">
            <v>Banana</v>
          </cell>
          <cell r="L345">
            <v>5</v>
          </cell>
          <cell r="R345" t="str">
            <v>GA10</v>
          </cell>
        </row>
        <row r="346">
          <cell r="C346" t="str">
            <v>JA18</v>
          </cell>
          <cell r="D346" t="str">
            <v>Onion Seed</v>
          </cell>
          <cell r="L346">
            <v>5</v>
          </cell>
          <cell r="R346" t="str">
            <v>GA10</v>
          </cell>
        </row>
        <row r="347">
          <cell r="C347" t="str">
            <v>JA14</v>
          </cell>
          <cell r="D347" t="str">
            <v>Onion Seedlings</v>
          </cell>
          <cell r="L347">
            <v>5</v>
          </cell>
          <cell r="R347" t="str">
            <v>GA07</v>
          </cell>
        </row>
        <row r="348">
          <cell r="C348" t="str">
            <v>JA14</v>
          </cell>
          <cell r="D348" t="str">
            <v>Jatropha</v>
          </cell>
          <cell r="L348">
            <v>0</v>
          </cell>
          <cell r="R348" t="str">
            <v>GA07</v>
          </cell>
        </row>
        <row r="349">
          <cell r="C349" t="str">
            <v>JA14</v>
          </cell>
          <cell r="D349" t="str">
            <v>Bottom Gram</v>
          </cell>
          <cell r="L349">
            <v>0</v>
          </cell>
          <cell r="R349" t="str">
            <v>GA07</v>
          </cell>
        </row>
        <row r="350">
          <cell r="C350" t="str">
            <v>JA14</v>
          </cell>
          <cell r="D350" t="str">
            <v>Ashok</v>
          </cell>
          <cell r="L350">
            <v>0</v>
          </cell>
          <cell r="R350" t="str">
            <v>GA07</v>
          </cell>
        </row>
        <row r="351">
          <cell r="C351" t="str">
            <v>JA14</v>
          </cell>
          <cell r="D351" t="str">
            <v>Karanj</v>
          </cell>
          <cell r="L351">
            <v>0</v>
          </cell>
          <cell r="R351" t="str">
            <v>GA07</v>
          </cell>
        </row>
        <row r="352">
          <cell r="C352" t="str">
            <v>JA14</v>
          </cell>
          <cell r="D352" t="str">
            <v>Coconut</v>
          </cell>
          <cell r="L352">
            <v>0</v>
          </cell>
          <cell r="R352" t="str">
            <v>GA07</v>
          </cell>
        </row>
        <row r="353">
          <cell r="C353" t="str">
            <v>JA28</v>
          </cell>
          <cell r="D353" t="str">
            <v>Bamboo</v>
          </cell>
          <cell r="L353">
            <v>5</v>
          </cell>
          <cell r="R353" t="str">
            <v>GA17</v>
          </cell>
        </row>
        <row r="354">
          <cell r="C354" t="str">
            <v>JA28</v>
          </cell>
          <cell r="D354" t="str">
            <v>Aonla</v>
          </cell>
          <cell r="L354">
            <v>5</v>
          </cell>
          <cell r="R354" t="str">
            <v>GA17</v>
          </cell>
        </row>
        <row r="355">
          <cell r="C355" t="str">
            <v>JA28</v>
          </cell>
          <cell r="D355" t="str">
            <v>Banana</v>
          </cell>
          <cell r="L355">
            <v>5</v>
          </cell>
          <cell r="R355" t="str">
            <v>GA17</v>
          </cell>
        </row>
        <row r="356">
          <cell r="C356" t="str">
            <v>JA28</v>
          </cell>
          <cell r="D356" t="str">
            <v>Vegetables</v>
          </cell>
          <cell r="L356">
            <v>5</v>
          </cell>
          <cell r="R356" t="str">
            <v>GA17</v>
          </cell>
        </row>
        <row r="357">
          <cell r="C357" t="str">
            <v>JA12</v>
          </cell>
          <cell r="D357" t="str">
            <v>Banana</v>
          </cell>
          <cell r="L357">
            <v>0</v>
          </cell>
          <cell r="R357" t="str">
            <v>GA06</v>
          </cell>
        </row>
        <row r="358">
          <cell r="C358" t="str">
            <v>JA12</v>
          </cell>
          <cell r="D358" t="str">
            <v>Jawar</v>
          </cell>
          <cell r="L358">
            <v>0</v>
          </cell>
          <cell r="R358" t="str">
            <v>GA06</v>
          </cell>
        </row>
        <row r="359">
          <cell r="C359" t="str">
            <v>JA12</v>
          </cell>
          <cell r="D359" t="str">
            <v>Maize</v>
          </cell>
          <cell r="L359">
            <v>0</v>
          </cell>
          <cell r="R359" t="str">
            <v>GA06</v>
          </cell>
        </row>
        <row r="360">
          <cell r="C360" t="str">
            <v>JA12</v>
          </cell>
          <cell r="D360" t="str">
            <v>Seasom</v>
          </cell>
          <cell r="L360">
            <v>0</v>
          </cell>
          <cell r="R360" t="str">
            <v>GA06</v>
          </cell>
        </row>
        <row r="361">
          <cell r="C361" t="str">
            <v>JA12</v>
          </cell>
          <cell r="D361" t="str">
            <v>Onion Seedlings</v>
          </cell>
          <cell r="L361">
            <v>0</v>
          </cell>
          <cell r="R361" t="str">
            <v>GA06</v>
          </cell>
        </row>
        <row r="362">
          <cell r="C362" t="str">
            <v>JA12</v>
          </cell>
          <cell r="D362" t="str">
            <v>Mango</v>
          </cell>
          <cell r="L362">
            <v>0</v>
          </cell>
          <cell r="R362" t="str">
            <v>GA06</v>
          </cell>
        </row>
        <row r="363">
          <cell r="C363" t="str">
            <v>JA12</v>
          </cell>
          <cell r="D363" t="str">
            <v>Aonla</v>
          </cell>
          <cell r="L363">
            <v>0</v>
          </cell>
          <cell r="R363" t="str">
            <v>GA06</v>
          </cell>
        </row>
        <row r="364">
          <cell r="C364" t="str">
            <v>JA12</v>
          </cell>
          <cell r="D364" t="str">
            <v>Badam</v>
          </cell>
          <cell r="L364">
            <v>0</v>
          </cell>
          <cell r="R364" t="str">
            <v>GA06</v>
          </cell>
        </row>
        <row r="365">
          <cell r="C365" t="str">
            <v>JA12</v>
          </cell>
          <cell r="D365" t="str">
            <v>Saptparni</v>
          </cell>
          <cell r="L365">
            <v>0</v>
          </cell>
          <cell r="R365" t="str">
            <v>GA06</v>
          </cell>
        </row>
        <row r="366">
          <cell r="C366" t="str">
            <v>JA12</v>
          </cell>
          <cell r="D366" t="str">
            <v>Castor</v>
          </cell>
          <cell r="L366">
            <v>0</v>
          </cell>
          <cell r="R366" t="str">
            <v>GA06</v>
          </cell>
        </row>
        <row r="367">
          <cell r="C367" t="str">
            <v>JA12</v>
          </cell>
          <cell r="D367" t="str">
            <v>Vegetables</v>
          </cell>
          <cell r="L367">
            <v>0</v>
          </cell>
          <cell r="R367" t="str">
            <v>GA06</v>
          </cell>
        </row>
        <row r="368">
          <cell r="C368" t="str">
            <v>JA13</v>
          </cell>
          <cell r="D368" t="str">
            <v>Onion Seedlings</v>
          </cell>
          <cell r="L368">
            <v>0</v>
          </cell>
          <cell r="R368" t="str">
            <v>GA06</v>
          </cell>
        </row>
        <row r="369">
          <cell r="C369" t="str">
            <v>JA13</v>
          </cell>
          <cell r="D369" t="str">
            <v>Saptparni</v>
          </cell>
          <cell r="L369">
            <v>0</v>
          </cell>
          <cell r="R369" t="str">
            <v>GA06</v>
          </cell>
        </row>
        <row r="370">
          <cell r="C370" t="str">
            <v>JA13</v>
          </cell>
          <cell r="D370" t="str">
            <v>Onion Seedlings</v>
          </cell>
          <cell r="L370">
            <v>5</v>
          </cell>
          <cell r="R370" t="str">
            <v>GA06</v>
          </cell>
        </row>
        <row r="371">
          <cell r="C371" t="str">
            <v>JA12</v>
          </cell>
          <cell r="D371" t="str">
            <v>Onion Seedlings</v>
          </cell>
          <cell r="L371">
            <v>5</v>
          </cell>
          <cell r="R371" t="str">
            <v>GA06</v>
          </cell>
        </row>
        <row r="372">
          <cell r="C372" t="str">
            <v>JA12</v>
          </cell>
          <cell r="D372" t="str">
            <v>Saptparni</v>
          </cell>
          <cell r="L372">
            <v>5</v>
          </cell>
          <cell r="R372" t="str">
            <v>GA06</v>
          </cell>
        </row>
        <row r="373">
          <cell r="C373" t="str">
            <v>JA12</v>
          </cell>
          <cell r="D373" t="str">
            <v>Banana</v>
          </cell>
          <cell r="L373">
            <v>5</v>
          </cell>
          <cell r="R373" t="str">
            <v>GA06</v>
          </cell>
        </row>
        <row r="374">
          <cell r="C374" t="str">
            <v>JA04</v>
          </cell>
          <cell r="D374" t="str">
            <v>Mango</v>
          </cell>
          <cell r="L374">
            <v>0</v>
          </cell>
          <cell r="R374" t="str">
            <v>GA03</v>
          </cell>
        </row>
        <row r="375">
          <cell r="C375" t="str">
            <v>JA04</v>
          </cell>
          <cell r="D375" t="str">
            <v>Aonla</v>
          </cell>
          <cell r="L375">
            <v>0</v>
          </cell>
          <cell r="R375" t="str">
            <v>GA03</v>
          </cell>
        </row>
        <row r="376">
          <cell r="C376" t="str">
            <v>JA04</v>
          </cell>
          <cell r="D376" t="str">
            <v>Jatropha</v>
          </cell>
          <cell r="L376">
            <v>0</v>
          </cell>
          <cell r="R376" t="str">
            <v>GA03</v>
          </cell>
        </row>
        <row r="377">
          <cell r="C377" t="str">
            <v>JA05</v>
          </cell>
          <cell r="D377" t="str">
            <v>Jatropha</v>
          </cell>
          <cell r="L377">
            <v>0</v>
          </cell>
          <cell r="R377" t="str">
            <v>GA03</v>
          </cell>
        </row>
        <row r="378">
          <cell r="C378" t="str">
            <v>JA04</v>
          </cell>
          <cell r="D378" t="str">
            <v>C Apple</v>
          </cell>
          <cell r="L378">
            <v>0</v>
          </cell>
          <cell r="R378" t="str">
            <v>GA03</v>
          </cell>
        </row>
        <row r="379">
          <cell r="C379" t="str">
            <v>JA04</v>
          </cell>
          <cell r="D379" t="str">
            <v>Gliricidia</v>
          </cell>
          <cell r="L379">
            <v>0</v>
          </cell>
          <cell r="R379" t="str">
            <v>GA03</v>
          </cell>
        </row>
        <row r="380">
          <cell r="C380" t="str">
            <v>JA05</v>
          </cell>
          <cell r="D380" t="str">
            <v>Gliricidia</v>
          </cell>
          <cell r="L380">
            <v>0</v>
          </cell>
          <cell r="R380" t="str">
            <v>GA03</v>
          </cell>
        </row>
        <row r="381">
          <cell r="C381" t="str">
            <v>JA04</v>
          </cell>
          <cell r="D381" t="str">
            <v>Bamboo</v>
          </cell>
          <cell r="L381">
            <v>0</v>
          </cell>
          <cell r="R381" t="str">
            <v>GA03</v>
          </cell>
        </row>
        <row r="382">
          <cell r="C382" t="str">
            <v>JA04</v>
          </cell>
          <cell r="D382" t="str">
            <v>Mango</v>
          </cell>
          <cell r="L382">
            <v>1</v>
          </cell>
          <cell r="R382" t="str">
            <v>GA03</v>
          </cell>
        </row>
        <row r="383">
          <cell r="C383" t="str">
            <v>JA04</v>
          </cell>
          <cell r="D383" t="str">
            <v>Mango</v>
          </cell>
          <cell r="L383">
            <v>2</v>
          </cell>
          <cell r="R383" t="str">
            <v>GA03</v>
          </cell>
        </row>
        <row r="384">
          <cell r="C384" t="str">
            <v>JA04</v>
          </cell>
          <cell r="D384" t="str">
            <v>Mango</v>
          </cell>
          <cell r="L384">
            <v>3</v>
          </cell>
          <cell r="R384" t="str">
            <v>GA03</v>
          </cell>
        </row>
        <row r="385">
          <cell r="C385" t="str">
            <v>JA04</v>
          </cell>
          <cell r="D385" t="str">
            <v>Mango</v>
          </cell>
          <cell r="L385">
            <v>4</v>
          </cell>
          <cell r="R385" t="str">
            <v>GA03</v>
          </cell>
        </row>
        <row r="386">
          <cell r="C386" t="str">
            <v>JA04</v>
          </cell>
          <cell r="D386" t="str">
            <v>Aonla</v>
          </cell>
          <cell r="L386">
            <v>1</v>
          </cell>
          <cell r="R386" t="str">
            <v>GA03</v>
          </cell>
        </row>
        <row r="387">
          <cell r="C387" t="str">
            <v>JA04</v>
          </cell>
          <cell r="D387" t="str">
            <v>Aonla</v>
          </cell>
          <cell r="L387">
            <v>2</v>
          </cell>
          <cell r="R387" t="str">
            <v>GA03</v>
          </cell>
        </row>
        <row r="388">
          <cell r="C388" t="str">
            <v>JA04</v>
          </cell>
          <cell r="D388" t="str">
            <v>Aonla</v>
          </cell>
          <cell r="L388">
            <v>5</v>
          </cell>
          <cell r="R388" t="str">
            <v>GA03</v>
          </cell>
        </row>
        <row r="389">
          <cell r="C389" t="str">
            <v>JA04</v>
          </cell>
          <cell r="D389" t="str">
            <v>Jatropha</v>
          </cell>
          <cell r="L389">
            <v>4</v>
          </cell>
          <cell r="R389" t="str">
            <v>GA03</v>
          </cell>
        </row>
        <row r="390">
          <cell r="C390" t="str">
            <v>JA04</v>
          </cell>
          <cell r="D390" t="str">
            <v>Jatropha</v>
          </cell>
          <cell r="L390">
            <v>5</v>
          </cell>
          <cell r="R390" t="str">
            <v>GA03</v>
          </cell>
        </row>
        <row r="391">
          <cell r="C391" t="str">
            <v>JA06</v>
          </cell>
          <cell r="D391" t="str">
            <v>Dhencha</v>
          </cell>
          <cell r="L391">
            <v>4</v>
          </cell>
          <cell r="R391" t="str">
            <v>GA03</v>
          </cell>
        </row>
        <row r="392">
          <cell r="C392" t="str">
            <v>JA06</v>
          </cell>
          <cell r="D392" t="str">
            <v>Onion Seedlings</v>
          </cell>
          <cell r="L392">
            <v>4</v>
          </cell>
          <cell r="R392" t="str">
            <v>GA03</v>
          </cell>
        </row>
        <row r="393">
          <cell r="C393" t="str">
            <v>JA05</v>
          </cell>
          <cell r="D393" t="str">
            <v>Jawar</v>
          </cell>
          <cell r="L393">
            <v>4</v>
          </cell>
          <cell r="R393" t="str">
            <v>GA03</v>
          </cell>
        </row>
        <row r="394">
          <cell r="C394" t="str">
            <v>JA05</v>
          </cell>
          <cell r="D394" t="str">
            <v>Soyabin</v>
          </cell>
          <cell r="L394">
            <v>4</v>
          </cell>
          <cell r="R394" t="str">
            <v>GA03</v>
          </cell>
        </row>
        <row r="395">
          <cell r="C395" t="str">
            <v>JA02</v>
          </cell>
          <cell r="D395" t="str">
            <v>Mango</v>
          </cell>
          <cell r="L395">
            <v>6</v>
          </cell>
          <cell r="R395" t="str">
            <v>GA02</v>
          </cell>
        </row>
        <row r="396">
          <cell r="C396" t="str">
            <v>JA02</v>
          </cell>
          <cell r="D396" t="str">
            <v>Aonla</v>
          </cell>
          <cell r="L396">
            <v>6</v>
          </cell>
          <cell r="R396" t="str">
            <v>GA02</v>
          </cell>
        </row>
        <row r="397">
          <cell r="C397" t="str">
            <v>JA02</v>
          </cell>
          <cell r="D397" t="str">
            <v>Onion Seedlings</v>
          </cell>
          <cell r="L397">
            <v>6</v>
          </cell>
          <cell r="R397" t="str">
            <v>GA02</v>
          </cell>
        </row>
        <row r="398">
          <cell r="C398" t="str">
            <v>JA02</v>
          </cell>
          <cell r="D398" t="str">
            <v>Vegetables</v>
          </cell>
          <cell r="L398">
            <v>5</v>
          </cell>
          <cell r="R398" t="str">
            <v>GA02</v>
          </cell>
        </row>
        <row r="399">
          <cell r="C399" t="str">
            <v>JA02</v>
          </cell>
          <cell r="D399" t="str">
            <v>Vegetables</v>
          </cell>
          <cell r="L399">
            <v>6</v>
          </cell>
          <cell r="R399" t="str">
            <v>GA02</v>
          </cell>
        </row>
        <row r="400">
          <cell r="C400" t="str">
            <v>JA03</v>
          </cell>
          <cell r="D400" t="str">
            <v>Aonla</v>
          </cell>
          <cell r="L400">
            <v>6</v>
          </cell>
          <cell r="R400" t="str">
            <v>GA02</v>
          </cell>
        </row>
        <row r="401">
          <cell r="C401" t="str">
            <v>JA04</v>
          </cell>
          <cell r="D401" t="str">
            <v>Aonla</v>
          </cell>
          <cell r="L401">
            <v>6</v>
          </cell>
          <cell r="R401" t="str">
            <v>GA03</v>
          </cell>
        </row>
        <row r="402">
          <cell r="C402" t="str">
            <v>JA06</v>
          </cell>
          <cell r="D402" t="str">
            <v>Dhencha</v>
          </cell>
          <cell r="L402">
            <v>6</v>
          </cell>
          <cell r="R402" t="str">
            <v>GA03</v>
          </cell>
        </row>
        <row r="403">
          <cell r="C403" t="str">
            <v>JA06</v>
          </cell>
          <cell r="D403" t="str">
            <v>Onion Seedlings</v>
          </cell>
          <cell r="L403">
            <v>6</v>
          </cell>
          <cell r="R403" t="str">
            <v>GA03</v>
          </cell>
        </row>
        <row r="404">
          <cell r="C404" t="str">
            <v>JA20</v>
          </cell>
          <cell r="D404" t="str">
            <v>Banana</v>
          </cell>
          <cell r="L404">
            <v>6</v>
          </cell>
          <cell r="R404" t="str">
            <v>GA11</v>
          </cell>
        </row>
        <row r="405">
          <cell r="C405" t="str">
            <v>JA20</v>
          </cell>
          <cell r="D405" t="str">
            <v>Onion Bulb</v>
          </cell>
          <cell r="L405">
            <v>6</v>
          </cell>
          <cell r="R405" t="str">
            <v>GA11</v>
          </cell>
        </row>
        <row r="406">
          <cell r="C406" t="str">
            <v>JA20</v>
          </cell>
          <cell r="D406" t="str">
            <v>Onion Seedlings</v>
          </cell>
          <cell r="L406">
            <v>6</v>
          </cell>
          <cell r="R406" t="str">
            <v>GA11</v>
          </cell>
        </row>
        <row r="407">
          <cell r="C407" t="str">
            <v>JA20</v>
          </cell>
          <cell r="D407" t="str">
            <v>Green Gram</v>
          </cell>
          <cell r="L407">
            <v>6</v>
          </cell>
          <cell r="R407" t="str">
            <v>GA11</v>
          </cell>
        </row>
        <row r="408">
          <cell r="C408" t="str">
            <v>JA20</v>
          </cell>
          <cell r="D408" t="str">
            <v>Black Gram</v>
          </cell>
          <cell r="L408">
            <v>6</v>
          </cell>
          <cell r="R408" t="str">
            <v>GA11</v>
          </cell>
        </row>
        <row r="409">
          <cell r="C409" t="str">
            <v>JA22</v>
          </cell>
          <cell r="D409" t="str">
            <v>Soyabin</v>
          </cell>
          <cell r="L409">
            <v>6</v>
          </cell>
          <cell r="R409" t="str">
            <v>GA13</v>
          </cell>
        </row>
        <row r="410">
          <cell r="C410" t="str">
            <v>JA22</v>
          </cell>
          <cell r="D410" t="str">
            <v>Green Gram</v>
          </cell>
          <cell r="L410">
            <v>6</v>
          </cell>
          <cell r="R410" t="str">
            <v>GA13</v>
          </cell>
        </row>
        <row r="411">
          <cell r="C411" t="str">
            <v>JA22</v>
          </cell>
          <cell r="D411" t="str">
            <v>Jatropha</v>
          </cell>
          <cell r="L411">
            <v>6</v>
          </cell>
          <cell r="R411" t="str">
            <v>GA13</v>
          </cell>
        </row>
        <row r="412">
          <cell r="C412" t="str">
            <v>JA22</v>
          </cell>
          <cell r="D412" t="str">
            <v>Black Gram</v>
          </cell>
          <cell r="L412">
            <v>6</v>
          </cell>
          <cell r="R412" t="str">
            <v>GA13</v>
          </cell>
        </row>
        <row r="413">
          <cell r="C413" t="str">
            <v>JA21</v>
          </cell>
          <cell r="D413" t="str">
            <v>Banana</v>
          </cell>
          <cell r="L413">
            <v>6</v>
          </cell>
          <cell r="R413" t="str">
            <v>GA12</v>
          </cell>
        </row>
        <row r="414">
          <cell r="C414" t="str">
            <v>JA21</v>
          </cell>
          <cell r="D414" t="str">
            <v>Onion Seedlings</v>
          </cell>
          <cell r="L414">
            <v>6</v>
          </cell>
          <cell r="R414" t="str">
            <v>GA12</v>
          </cell>
        </row>
        <row r="415">
          <cell r="C415" t="str">
            <v>JA21</v>
          </cell>
          <cell r="D415" t="str">
            <v>Jawar</v>
          </cell>
          <cell r="L415">
            <v>6</v>
          </cell>
          <cell r="R415" t="str">
            <v>GA12</v>
          </cell>
        </row>
        <row r="416">
          <cell r="C416" t="str">
            <v>JA21</v>
          </cell>
          <cell r="D416" t="str">
            <v>Green Gram</v>
          </cell>
          <cell r="L416">
            <v>6</v>
          </cell>
          <cell r="R416" t="str">
            <v>GA12</v>
          </cell>
        </row>
        <row r="417">
          <cell r="C417" t="str">
            <v>JA27</v>
          </cell>
          <cell r="D417" t="str">
            <v>Aonla</v>
          </cell>
          <cell r="L417">
            <v>6</v>
          </cell>
          <cell r="R417" t="str">
            <v>GA16</v>
          </cell>
        </row>
        <row r="418">
          <cell r="C418" t="str">
            <v>JA27</v>
          </cell>
          <cell r="D418" t="str">
            <v>Jawar</v>
          </cell>
          <cell r="L418">
            <v>6</v>
          </cell>
          <cell r="R418" t="str">
            <v>GA16</v>
          </cell>
        </row>
        <row r="419">
          <cell r="C419" t="str">
            <v>JA24</v>
          </cell>
          <cell r="D419" t="str">
            <v>Banana</v>
          </cell>
          <cell r="L419">
            <v>6</v>
          </cell>
          <cell r="R419" t="str">
            <v>GA14</v>
          </cell>
        </row>
        <row r="420">
          <cell r="C420" t="str">
            <v>JA23</v>
          </cell>
          <cell r="D420" t="str">
            <v>Aonla</v>
          </cell>
          <cell r="L420">
            <v>6</v>
          </cell>
          <cell r="R420" t="str">
            <v>GA14</v>
          </cell>
        </row>
        <row r="421">
          <cell r="C421" t="str">
            <v>JA23</v>
          </cell>
          <cell r="D421" t="str">
            <v>C Apple</v>
          </cell>
          <cell r="L421">
            <v>6</v>
          </cell>
          <cell r="R421" t="str">
            <v>GA14</v>
          </cell>
        </row>
        <row r="422">
          <cell r="C422" t="str">
            <v>JA23</v>
          </cell>
          <cell r="D422" t="str">
            <v>Banana</v>
          </cell>
          <cell r="L422">
            <v>1</v>
          </cell>
          <cell r="R422" t="str">
            <v>GA14</v>
          </cell>
        </row>
        <row r="423">
          <cell r="C423" t="str">
            <v>JA23</v>
          </cell>
          <cell r="D423" t="str">
            <v>Banana (Bh 1)</v>
          </cell>
          <cell r="L423">
            <v>6</v>
          </cell>
          <cell r="R423" t="str">
            <v>GA14</v>
          </cell>
        </row>
        <row r="424">
          <cell r="C424" t="str">
            <v>JA25</v>
          </cell>
          <cell r="D424" t="str">
            <v>Jatropha</v>
          </cell>
          <cell r="L424">
            <v>0</v>
          </cell>
          <cell r="R424" t="str">
            <v>GA15</v>
          </cell>
        </row>
        <row r="425">
          <cell r="C425" t="str">
            <v>JA01</v>
          </cell>
          <cell r="D425" t="str">
            <v>Orange</v>
          </cell>
          <cell r="L425">
            <v>0</v>
          </cell>
          <cell r="R425" t="str">
            <v>GA01</v>
          </cell>
        </row>
        <row r="426">
          <cell r="C426" t="str">
            <v>JA01</v>
          </cell>
          <cell r="D426" t="str">
            <v>Aonla</v>
          </cell>
          <cell r="L426">
            <v>6</v>
          </cell>
          <cell r="R426" t="str">
            <v>GA01</v>
          </cell>
        </row>
        <row r="427">
          <cell r="C427" t="str">
            <v>JA01</v>
          </cell>
          <cell r="D427" t="str">
            <v>Guava</v>
          </cell>
          <cell r="L427">
            <v>6</v>
          </cell>
          <cell r="R427" t="str">
            <v>GA01</v>
          </cell>
        </row>
        <row r="428">
          <cell r="C428" t="str">
            <v>JA01</v>
          </cell>
          <cell r="D428" t="str">
            <v>C Apple</v>
          </cell>
          <cell r="L428">
            <v>6</v>
          </cell>
          <cell r="R428" t="str">
            <v>GA01</v>
          </cell>
        </row>
        <row r="429">
          <cell r="C429" t="str">
            <v>JA01</v>
          </cell>
          <cell r="D429" t="str">
            <v>Mango</v>
          </cell>
          <cell r="L429">
            <v>6</v>
          </cell>
          <cell r="R429" t="str">
            <v>GA01</v>
          </cell>
        </row>
        <row r="430">
          <cell r="C430" t="str">
            <v>JA01</v>
          </cell>
          <cell r="D430" t="str">
            <v>Banana</v>
          </cell>
          <cell r="L430">
            <v>6</v>
          </cell>
          <cell r="R430" t="str">
            <v>GA01</v>
          </cell>
        </row>
        <row r="431">
          <cell r="C431" t="str">
            <v>JA01</v>
          </cell>
          <cell r="D431" t="str">
            <v>Jatropha</v>
          </cell>
          <cell r="L431">
            <v>6</v>
          </cell>
          <cell r="R431" t="str">
            <v>GA01</v>
          </cell>
        </row>
        <row r="432">
          <cell r="C432" t="str">
            <v>JA01</v>
          </cell>
          <cell r="D432" t="str">
            <v>Lemon</v>
          </cell>
          <cell r="L432">
            <v>6</v>
          </cell>
          <cell r="R432" t="str">
            <v>GA01</v>
          </cell>
        </row>
        <row r="433">
          <cell r="C433" t="str">
            <v>JA01</v>
          </cell>
          <cell r="D433" t="str">
            <v>Teak</v>
          </cell>
          <cell r="L433">
            <v>0</v>
          </cell>
          <cell r="R433" t="str">
            <v>GA01</v>
          </cell>
        </row>
        <row r="434">
          <cell r="C434" t="str">
            <v>JA01</v>
          </cell>
          <cell r="D434" t="str">
            <v>Neem</v>
          </cell>
          <cell r="L434">
            <v>0</v>
          </cell>
          <cell r="R434" t="str">
            <v>GA01</v>
          </cell>
        </row>
        <row r="435">
          <cell r="C435" t="str">
            <v>JA01</v>
          </cell>
          <cell r="D435" t="str">
            <v>Ashok</v>
          </cell>
          <cell r="L435">
            <v>0</v>
          </cell>
          <cell r="R435" t="str">
            <v>GA01</v>
          </cell>
        </row>
        <row r="436">
          <cell r="C436" t="str">
            <v>JA01</v>
          </cell>
          <cell r="D436" t="str">
            <v>Badam</v>
          </cell>
          <cell r="L436">
            <v>0</v>
          </cell>
          <cell r="R436" t="str">
            <v>GA01</v>
          </cell>
        </row>
        <row r="437">
          <cell r="C437" t="str">
            <v>JA01</v>
          </cell>
          <cell r="D437" t="str">
            <v>Peltoforum</v>
          </cell>
          <cell r="L437">
            <v>0</v>
          </cell>
          <cell r="R437" t="str">
            <v>GA01</v>
          </cell>
        </row>
        <row r="438">
          <cell r="C438" t="str">
            <v>JA01</v>
          </cell>
          <cell r="D438" t="str">
            <v>Bamboo</v>
          </cell>
          <cell r="L438">
            <v>0</v>
          </cell>
          <cell r="R438" t="str">
            <v>GA01</v>
          </cell>
        </row>
        <row r="439">
          <cell r="C439" t="str">
            <v>JA01</v>
          </cell>
          <cell r="D439" t="str">
            <v>Karanj</v>
          </cell>
          <cell r="L439">
            <v>0</v>
          </cell>
          <cell r="R439" t="str">
            <v>GA01</v>
          </cell>
        </row>
        <row r="440">
          <cell r="C440" t="str">
            <v>JA01</v>
          </cell>
          <cell r="D440" t="str">
            <v>Buch</v>
          </cell>
          <cell r="L440">
            <v>0</v>
          </cell>
          <cell r="R440" t="str">
            <v>GA01</v>
          </cell>
        </row>
        <row r="441">
          <cell r="C441" t="str">
            <v>JA01</v>
          </cell>
          <cell r="D441" t="str">
            <v>Rain Tree</v>
          </cell>
          <cell r="L441">
            <v>0</v>
          </cell>
          <cell r="R441" t="str">
            <v>GA01</v>
          </cell>
        </row>
        <row r="442">
          <cell r="C442" t="str">
            <v>JA01</v>
          </cell>
          <cell r="D442" t="str">
            <v>Palas</v>
          </cell>
          <cell r="L442">
            <v>0</v>
          </cell>
          <cell r="R442" t="str">
            <v>GA01</v>
          </cell>
        </row>
        <row r="443">
          <cell r="C443" t="str">
            <v>JA01</v>
          </cell>
          <cell r="D443" t="str">
            <v>Bottom Gram</v>
          </cell>
          <cell r="L443">
            <v>0</v>
          </cell>
          <cell r="R443" t="str">
            <v>GA01</v>
          </cell>
        </row>
        <row r="444">
          <cell r="C444" t="str">
            <v>JA01</v>
          </cell>
          <cell r="D444" t="str">
            <v>Behda</v>
          </cell>
          <cell r="L444">
            <v>0</v>
          </cell>
          <cell r="R444" t="str">
            <v>GA01</v>
          </cell>
        </row>
        <row r="445">
          <cell r="C445" t="str">
            <v>JA01</v>
          </cell>
          <cell r="D445" t="str">
            <v>Umbar</v>
          </cell>
          <cell r="L445">
            <v>0</v>
          </cell>
          <cell r="R445" t="str">
            <v>GA01</v>
          </cell>
        </row>
        <row r="446">
          <cell r="C446" t="str">
            <v>JA01</v>
          </cell>
          <cell r="D446" t="str">
            <v>Chinch</v>
          </cell>
          <cell r="L446">
            <v>0</v>
          </cell>
          <cell r="R446" t="str">
            <v>GA01</v>
          </cell>
        </row>
        <row r="447">
          <cell r="C447" t="str">
            <v>JA01</v>
          </cell>
          <cell r="D447" t="str">
            <v>Aonla</v>
          </cell>
          <cell r="L447">
            <v>0</v>
          </cell>
          <cell r="R447" t="str">
            <v>GA01</v>
          </cell>
        </row>
        <row r="448">
          <cell r="C448" t="str">
            <v>JA01</v>
          </cell>
          <cell r="D448" t="str">
            <v>Jambhul</v>
          </cell>
          <cell r="L448">
            <v>0</v>
          </cell>
          <cell r="R448" t="str">
            <v>GA01</v>
          </cell>
        </row>
        <row r="449">
          <cell r="C449" t="str">
            <v>JA01</v>
          </cell>
          <cell r="D449" t="str">
            <v>Guava</v>
          </cell>
          <cell r="L449">
            <v>0</v>
          </cell>
          <cell r="R449" t="str">
            <v>GA01</v>
          </cell>
        </row>
        <row r="450">
          <cell r="C450" t="str">
            <v>JA01</v>
          </cell>
          <cell r="D450" t="str">
            <v>Mango</v>
          </cell>
          <cell r="L450">
            <v>0</v>
          </cell>
          <cell r="R450" t="str">
            <v>GA01</v>
          </cell>
        </row>
        <row r="451">
          <cell r="C451" t="str">
            <v>JA01</v>
          </cell>
          <cell r="D451" t="str">
            <v>Sapota</v>
          </cell>
          <cell r="L451">
            <v>0</v>
          </cell>
          <cell r="R451" t="str">
            <v>GA01</v>
          </cell>
        </row>
        <row r="452">
          <cell r="C452" t="str">
            <v>JA01</v>
          </cell>
          <cell r="D452" t="str">
            <v>Lemon</v>
          </cell>
          <cell r="L452">
            <v>0</v>
          </cell>
          <cell r="R452" t="str">
            <v>GA01</v>
          </cell>
        </row>
        <row r="453">
          <cell r="C453" t="str">
            <v>JA01</v>
          </cell>
          <cell r="D453" t="str">
            <v>C Apple (Ramfal)</v>
          </cell>
          <cell r="L453">
            <v>0</v>
          </cell>
          <cell r="R453" t="str">
            <v>GA01</v>
          </cell>
        </row>
        <row r="454">
          <cell r="C454" t="str">
            <v>JA01</v>
          </cell>
          <cell r="D454" t="str">
            <v>C Apple</v>
          </cell>
          <cell r="L454">
            <v>0</v>
          </cell>
          <cell r="R454" t="str">
            <v>GA01</v>
          </cell>
        </row>
        <row r="455">
          <cell r="C455" t="str">
            <v>JA28</v>
          </cell>
          <cell r="D455" t="str">
            <v>Bamboo</v>
          </cell>
          <cell r="L455">
            <v>6</v>
          </cell>
          <cell r="R455" t="str">
            <v>GA17</v>
          </cell>
        </row>
        <row r="456">
          <cell r="C456" t="str">
            <v>JA28</v>
          </cell>
          <cell r="D456" t="str">
            <v>Aonla</v>
          </cell>
          <cell r="L456">
            <v>6</v>
          </cell>
          <cell r="R456" t="str">
            <v>GA17</v>
          </cell>
        </row>
        <row r="457">
          <cell r="C457" t="str">
            <v>JA28</v>
          </cell>
          <cell r="D457" t="str">
            <v>C Apple</v>
          </cell>
          <cell r="L457">
            <v>6</v>
          </cell>
          <cell r="R457" t="str">
            <v>GA17</v>
          </cell>
        </row>
        <row r="458">
          <cell r="C458" t="str">
            <v>JA28</v>
          </cell>
          <cell r="D458" t="str">
            <v>Banana</v>
          </cell>
          <cell r="L458">
            <v>6</v>
          </cell>
          <cell r="R458" t="str">
            <v>GA17</v>
          </cell>
        </row>
        <row r="459">
          <cell r="C459" t="str">
            <v>JA28</v>
          </cell>
          <cell r="D459" t="str">
            <v>Guava</v>
          </cell>
          <cell r="L459">
            <v>6</v>
          </cell>
          <cell r="R459" t="str">
            <v>GA17</v>
          </cell>
        </row>
        <row r="460">
          <cell r="C460" t="str">
            <v>JA29</v>
          </cell>
          <cell r="D460" t="str">
            <v>Aonla</v>
          </cell>
          <cell r="L460">
            <v>6</v>
          </cell>
          <cell r="R460" t="str">
            <v>GA17</v>
          </cell>
        </row>
        <row r="461">
          <cell r="C461" t="str">
            <v>JA17</v>
          </cell>
          <cell r="D461" t="str">
            <v>Banana</v>
          </cell>
          <cell r="L461">
            <v>6</v>
          </cell>
          <cell r="R461" t="str">
            <v>GA10</v>
          </cell>
        </row>
        <row r="462">
          <cell r="C462" t="str">
            <v>JA17</v>
          </cell>
          <cell r="D462" t="str">
            <v>Aonla</v>
          </cell>
          <cell r="L462">
            <v>6</v>
          </cell>
          <cell r="R462" t="str">
            <v>GA10</v>
          </cell>
        </row>
        <row r="463">
          <cell r="C463" t="str">
            <v>JA17</v>
          </cell>
          <cell r="D463" t="str">
            <v>Jawar</v>
          </cell>
          <cell r="L463">
            <v>6</v>
          </cell>
          <cell r="R463" t="str">
            <v>GA10</v>
          </cell>
        </row>
        <row r="464">
          <cell r="C464" t="str">
            <v>JA18</v>
          </cell>
          <cell r="D464" t="str">
            <v>Banana</v>
          </cell>
          <cell r="L464">
            <v>6</v>
          </cell>
          <cell r="R464" t="str">
            <v>GA10</v>
          </cell>
        </row>
        <row r="465">
          <cell r="C465" t="str">
            <v>JA19</v>
          </cell>
          <cell r="D465" t="str">
            <v>Onion Seedlings</v>
          </cell>
          <cell r="L465">
            <v>6</v>
          </cell>
          <cell r="R465" t="str">
            <v>GA10</v>
          </cell>
        </row>
        <row r="466">
          <cell r="C466" t="str">
            <v>JA19</v>
          </cell>
          <cell r="D466" t="str">
            <v>Banana</v>
          </cell>
          <cell r="L466">
            <v>6</v>
          </cell>
          <cell r="R466" t="str">
            <v>GA10</v>
          </cell>
        </row>
        <row r="467">
          <cell r="C467" t="str">
            <v>JA19</v>
          </cell>
          <cell r="D467" t="str">
            <v>Neem</v>
          </cell>
          <cell r="L467">
            <v>6</v>
          </cell>
          <cell r="R467" t="str">
            <v>GA10</v>
          </cell>
        </row>
        <row r="468">
          <cell r="C468" t="str">
            <v>JA16</v>
          </cell>
          <cell r="D468" t="str">
            <v>Onion Seedlings</v>
          </cell>
          <cell r="L468">
            <v>6</v>
          </cell>
          <cell r="R468" t="str">
            <v>GA09</v>
          </cell>
        </row>
        <row r="469">
          <cell r="C469" t="str">
            <v>JA14</v>
          </cell>
          <cell r="D469" t="str">
            <v>Jatropha</v>
          </cell>
          <cell r="L469">
            <v>6</v>
          </cell>
          <cell r="R469" t="str">
            <v>GA07</v>
          </cell>
        </row>
        <row r="470">
          <cell r="C470" t="str">
            <v>JA14</v>
          </cell>
          <cell r="D470" t="str">
            <v>Onion Seedlings</v>
          </cell>
          <cell r="L470">
            <v>4</v>
          </cell>
          <cell r="R470" t="str">
            <v>GA07</v>
          </cell>
        </row>
        <row r="471">
          <cell r="C471" t="str">
            <v>JA14</v>
          </cell>
          <cell r="D471" t="str">
            <v>Onion Seedlings</v>
          </cell>
          <cell r="L471">
            <v>6</v>
          </cell>
          <cell r="R471" t="str">
            <v>GA07</v>
          </cell>
        </row>
        <row r="472">
          <cell r="C472" t="str">
            <v>JA15</v>
          </cell>
          <cell r="D472" t="str">
            <v>Aonla</v>
          </cell>
          <cell r="L472">
            <v>6</v>
          </cell>
          <cell r="R472" t="str">
            <v>GA08</v>
          </cell>
        </row>
        <row r="473">
          <cell r="C473" t="str">
            <v>JA15</v>
          </cell>
          <cell r="D473" t="str">
            <v>Jawar</v>
          </cell>
          <cell r="L473">
            <v>6</v>
          </cell>
          <cell r="R473" t="str">
            <v>GA08</v>
          </cell>
        </row>
        <row r="474">
          <cell r="C474" t="str">
            <v>JA15</v>
          </cell>
          <cell r="D474" t="str">
            <v>Green Gram</v>
          </cell>
          <cell r="L474">
            <v>6</v>
          </cell>
          <cell r="R474" t="str">
            <v>GA08</v>
          </cell>
        </row>
        <row r="475">
          <cell r="R475" t="str">
            <v/>
          </cell>
        </row>
        <row r="476">
          <cell r="R476" t="str">
            <v/>
          </cell>
        </row>
        <row r="477">
          <cell r="R477" t="str">
            <v/>
          </cell>
        </row>
        <row r="478">
          <cell r="R478" t="str">
            <v/>
          </cell>
        </row>
        <row r="479">
          <cell r="R479" t="str">
            <v/>
          </cell>
        </row>
        <row r="480">
          <cell r="R480" t="str">
            <v/>
          </cell>
        </row>
        <row r="481">
          <cell r="R481" t="str">
            <v/>
          </cell>
        </row>
        <row r="482">
          <cell r="R482" t="str">
            <v/>
          </cell>
        </row>
        <row r="483">
          <cell r="R483" t="str">
            <v/>
          </cell>
        </row>
        <row r="484">
          <cell r="R484" t="str">
            <v/>
          </cell>
        </row>
      </sheetData>
      <sheetData sheetId="6" refreshError="1"/>
      <sheetData sheetId="7" refreshError="1"/>
      <sheetData sheetId="8" refreshError="1"/>
      <sheetData sheetId="9" refreshError="1"/>
      <sheetData sheetId="1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 YTD2000 - euro"/>
      <sheetName val="Narrative 3 Euro "/>
      <sheetName val="Volume Ebitda (2)"/>
      <sheetName val="Summary"/>
      <sheetName val="P&amp;L Flash"/>
      <sheetName val="reco"/>
      <sheetName val="P&amp;L Flash Euro"/>
      <sheetName val="Promo Pack"/>
      <sheetName val="by brand"/>
      <sheetName val="by channel"/>
      <sheetName val="by package"/>
      <sheetName val="Volume Ebitda"/>
      <sheetName val="Actual VS RE Channel"/>
      <sheetName val="Marketing All"/>
      <sheetName val="PROMO PACK 2000"/>
      <sheetName val="Dme"/>
      <sheetName val="Dme (2)"/>
      <sheetName val="PROMO PET"/>
      <sheetName val="PROMO CHAN"/>
      <sheetName val="PROMO CAN"/>
      <sheetName val="Registrazioni stat. "/>
      <sheetName val="P_L Flash"/>
      <sheetName val="Key sum (USD)"/>
      <sheetName val="COD"/>
      <sheetName val="Sheet3"/>
      <sheetName val="DATA"/>
      <sheetName val="Definition"/>
      <sheetName val="Assumptions"/>
      <sheetName val="ORIGINAL"/>
      <sheetName val="Employees"/>
      <sheetName val="INFO"/>
      <sheetName val="Narrative"/>
      <sheetName val="Database"/>
      <sheetName val="Variance"/>
      <sheetName val="estrazione"/>
      <sheetName val="Ref"/>
      <sheetName val="Resumo Fatur."/>
      <sheetName val="普查库示例"/>
      <sheetName val="LOC"/>
      <sheetName val="c"/>
      <sheetName val="masterdata"/>
      <sheetName val="Sales"/>
      <sheetName val="RE"/>
      <sheetName val="PY"/>
      <sheetName val="Cost Center"/>
      <sheetName val="短期借款审定表"/>
      <sheetName val="Area"/>
      <sheetName val="Control"/>
      <sheetName val="BegBalData"/>
      <sheetName val="405"/>
      <sheetName val="427"/>
      <sheetName val="Overheads"/>
      <sheetName val="Sheet2"/>
      <sheetName val="vs_YTD2000_-_euro"/>
      <sheetName val="Narrative_3_Euro_"/>
      <sheetName val="Volume_Ebitda_(2)"/>
      <sheetName val="P&amp;L_Flash"/>
      <sheetName val="P&amp;L_Flash_Euro"/>
      <sheetName val="Promo_Pack"/>
      <sheetName val="by_brand"/>
      <sheetName val="by_channel"/>
      <sheetName val="by_package"/>
      <sheetName val="Volume_Ebitda"/>
      <sheetName val="Actual_VS_RE_Channel"/>
      <sheetName val="Marketing_All"/>
      <sheetName val="PROMO_PACK_2000"/>
      <sheetName val="Dme_(2)"/>
      <sheetName val="PROMO_PET"/>
      <sheetName val="PROMO_CHAN"/>
      <sheetName val="PROMO_CAN"/>
      <sheetName val="Registrazioni_stat__"/>
      <sheetName val="P_L_Flash"/>
      <sheetName val="Key_sum_(USD)"/>
      <sheetName val="COA"/>
      <sheetName val="Crop Master"/>
      <sheetName val="Format"/>
      <sheetName val="Site Master"/>
      <sheetName val="Fruiting"/>
      <sheetName val="Validation"/>
      <sheetName val="stk(variance)"/>
      <sheetName val="Controls"/>
      <sheetName val="_References"/>
      <sheetName val="BW query"/>
      <sheetName val="CENTER Region"/>
      <sheetName val="TOTAL LOGISTIC"/>
      <sheetName val="Exec travel"/>
      <sheetName val="A_01"/>
      <sheetName val="A_03"/>
      <sheetName val="A_02"/>
    </sheetNames>
    <sheetDataSet>
      <sheetData sheetId="0" refreshError="1"/>
      <sheetData sheetId="1" refreshError="1"/>
      <sheetData sheetId="2" refreshError="1"/>
      <sheetData sheetId="3" refreshError="1"/>
      <sheetData sheetId="4" refreshError="1">
        <row r="3">
          <cell r="A3" t="str">
            <v>Profit &amp; Loss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3">
          <cell r="A3" t="str">
            <v>Profit &amp; Loss</v>
          </cell>
        </row>
      </sheetData>
      <sheetData sheetId="54">
        <row r="3">
          <cell r="A3" t="str">
            <v>Profit &amp; Loss</v>
          </cell>
        </row>
      </sheetData>
      <sheetData sheetId="55">
        <row r="3">
          <cell r="A3" t="str">
            <v>Profit &amp; Loss</v>
          </cell>
        </row>
      </sheetData>
      <sheetData sheetId="56">
        <row r="3">
          <cell r="A3" t="str">
            <v>Profit &amp; Loss</v>
          </cell>
        </row>
      </sheetData>
      <sheetData sheetId="57">
        <row r="3">
          <cell r="A3" t="str">
            <v>Profit &amp; Loss</v>
          </cell>
        </row>
      </sheetData>
      <sheetData sheetId="58">
        <row r="3">
          <cell r="A3" t="str">
            <v>Profit &amp; Loss</v>
          </cell>
        </row>
      </sheetData>
      <sheetData sheetId="59">
        <row r="3">
          <cell r="A3" t="str">
            <v>Profit &amp; Loss</v>
          </cell>
        </row>
      </sheetData>
      <sheetData sheetId="60">
        <row r="3">
          <cell r="A3" t="str">
            <v>Profit &amp; Loss</v>
          </cell>
        </row>
      </sheetData>
      <sheetData sheetId="61">
        <row r="3">
          <cell r="A3" t="str">
            <v>Profit &amp; Loss</v>
          </cell>
        </row>
      </sheetData>
      <sheetData sheetId="62">
        <row r="3">
          <cell r="A3" t="str">
            <v>Profit &amp; Loss</v>
          </cell>
        </row>
      </sheetData>
      <sheetData sheetId="63">
        <row r="3">
          <cell r="A3" t="str">
            <v>Profit &amp; Loss</v>
          </cell>
        </row>
      </sheetData>
      <sheetData sheetId="64">
        <row r="3">
          <cell r="A3" t="str">
            <v>Profit &amp; Loss</v>
          </cell>
        </row>
      </sheetData>
      <sheetData sheetId="65">
        <row r="3">
          <cell r="A3" t="str">
            <v>Profit &amp; Loss</v>
          </cell>
        </row>
      </sheetData>
      <sheetData sheetId="66">
        <row r="3">
          <cell r="A3" t="str">
            <v>Profit &amp; Loss</v>
          </cell>
        </row>
      </sheetData>
      <sheetData sheetId="67">
        <row r="3">
          <cell r="A3" t="str">
            <v>Profit &amp; Loss</v>
          </cell>
        </row>
      </sheetData>
      <sheetData sheetId="68">
        <row r="3">
          <cell r="A3" t="str">
            <v>Profit &amp; Loss</v>
          </cell>
        </row>
      </sheetData>
      <sheetData sheetId="69">
        <row r="3">
          <cell r="A3" t="str">
            <v>Profit &amp; Loss</v>
          </cell>
        </row>
      </sheetData>
      <sheetData sheetId="70">
        <row r="3">
          <cell r="A3" t="str">
            <v>Profit &amp; Loss</v>
          </cell>
        </row>
      </sheetData>
      <sheetData sheetId="71">
        <row r="3">
          <cell r="A3" t="str">
            <v>Profit &amp; Loss</v>
          </cell>
        </row>
      </sheetData>
      <sheetData sheetId="72">
        <row r="3">
          <cell r="A3" t="str">
            <v>Profit &amp; Loss</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
      <sheetName val="FO1"/>
      <sheetName val="F02"/>
      <sheetName val="F02-Th"/>
      <sheetName val="F02-M"/>
      <sheetName val="F02-S"/>
      <sheetName val="FO3"/>
      <sheetName val="FO4"/>
      <sheetName val="FO5"/>
      <sheetName val="FO6"/>
      <sheetName val="FO7"/>
      <sheetName val="FO8"/>
      <sheetName val="B1"/>
      <sheetName val="B2"/>
      <sheetName val="CE1"/>
      <sheetName val="OC1"/>
    </sheetNames>
    <sheetDataSet>
      <sheetData sheetId="0" refreshError="1"/>
      <sheetData sheetId="1" refreshError="1">
        <row r="5">
          <cell r="G5" t="str">
            <v>1998</v>
          </cell>
          <cell r="I5" t="str">
            <v>%</v>
          </cell>
        </row>
        <row r="6">
          <cell r="C6" t="str">
            <v>1997</v>
          </cell>
          <cell r="E6" t="str">
            <v>1998</v>
          </cell>
          <cell r="G6" t="str">
            <v>Current</v>
          </cell>
          <cell r="I6" t="str">
            <v>Over (Under)</v>
          </cell>
        </row>
        <row r="7">
          <cell r="C7" t="str">
            <v>Actual</v>
          </cell>
          <cell r="E7" t="str">
            <v>Plan</v>
          </cell>
          <cell r="G7" t="str">
            <v>RE</v>
          </cell>
          <cell r="I7" t="str">
            <v>1998 Plan</v>
          </cell>
        </row>
        <row r="9">
          <cell r="A9" t="str">
            <v>Unit Case Volume</v>
          </cell>
          <cell r="C9">
            <v>314762</v>
          </cell>
          <cell r="E9">
            <v>368855</v>
          </cell>
          <cell r="G9">
            <v>304583</v>
          </cell>
          <cell r="I9">
            <v>-0.17424733296281736</v>
          </cell>
        </row>
        <row r="10">
          <cell r="A10" t="str">
            <v>Gallon Sales</v>
          </cell>
          <cell r="C10">
            <v>75355</v>
          </cell>
          <cell r="E10">
            <v>86659</v>
          </cell>
          <cell r="G10">
            <v>69264</v>
          </cell>
          <cell r="I10">
            <v>-0.20072929528381356</v>
          </cell>
        </row>
        <row r="12">
          <cell r="A12" t="str">
            <v>Gross Profit</v>
          </cell>
          <cell r="C12">
            <v>112101</v>
          </cell>
          <cell r="E12">
            <v>132765</v>
          </cell>
          <cell r="G12">
            <v>88396</v>
          </cell>
          <cell r="I12">
            <v>-0.3341919933717471</v>
          </cell>
        </row>
        <row r="14">
          <cell r="A14" t="str">
            <v>Operating Income :</v>
          </cell>
        </row>
        <row r="15">
          <cell r="B15" t="str">
            <v>U.S. Dollars</v>
          </cell>
          <cell r="C15">
            <v>37750</v>
          </cell>
          <cell r="E15">
            <v>45338</v>
          </cell>
          <cell r="G15">
            <v>22698</v>
          </cell>
          <cell r="I15">
            <v>-0.49936035996294498</v>
          </cell>
        </row>
        <row r="16">
          <cell r="B16" t="str">
            <v>U.S. $/Gallons</v>
          </cell>
          <cell r="C16">
            <v>0.50096211266671087</v>
          </cell>
          <cell r="E16">
            <v>0.52317705027752459</v>
          </cell>
          <cell r="G16">
            <v>0.32770270270270269</v>
          </cell>
          <cell r="I16">
            <v>-0.37362943858323017</v>
          </cell>
        </row>
        <row r="17">
          <cell r="A17" t="str">
            <v>Operating Profit Margin</v>
          </cell>
          <cell r="C17">
            <v>0.28330844221633505</v>
          </cell>
          <cell r="E17">
            <v>0.28804686209481695</v>
          </cell>
          <cell r="G17">
            <v>0.21877168632893823</v>
          </cell>
          <cell r="I17">
            <v>-6.9275175765878716E-2</v>
          </cell>
        </row>
        <row r="19">
          <cell r="A19" t="str">
            <v xml:space="preserve">Net Income </v>
          </cell>
          <cell r="C19">
            <v>33361.555</v>
          </cell>
          <cell r="E19">
            <v>37992.154999999999</v>
          </cell>
          <cell r="G19">
            <v>15312.49</v>
          </cell>
          <cell r="I19">
            <v>-0.59695652957827749</v>
          </cell>
        </row>
        <row r="21">
          <cell r="A21" t="str">
            <v>Economic Profit</v>
          </cell>
          <cell r="C21">
            <v>13587.735000000001</v>
          </cell>
          <cell r="E21">
            <v>16195.105</v>
          </cell>
          <cell r="G21">
            <v>-4796.83</v>
          </cell>
          <cell r="I21">
            <v>-1.2961901142351344</v>
          </cell>
        </row>
        <row r="22">
          <cell r="I22" t="str">
            <v xml:space="preserve">  </v>
          </cell>
        </row>
        <row r="25">
          <cell r="E25" t="str">
            <v>Figures in U/C's and US$ (000's)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P&amp;L"/>
      <sheetName val="Top 10 SKU calc"/>
      <sheetName val="Top 10 SKU Graf"/>
      <sheetName val="Data"/>
      <sheetName val="Volume by Month UC"/>
      <sheetName val="Volume by Month PC"/>
      <sheetName val="Sales Prices"/>
      <sheetName val="Sales Prices TSV"/>
      <sheetName val="GSR "/>
      <sheetName val="D&amp;A %"/>
      <sheetName val="D&amp;A "/>
      <sheetName val="NSR "/>
      <sheetName val="COGS "/>
      <sheetName val="Gross Profit"/>
      <sheetName val="BOM by SKU"/>
      <sheetName val="Concentrat"/>
      <sheetName val="Conc. Incidence"/>
      <sheetName val="Sugar"/>
      <sheetName val="PET"/>
      <sheetName val="Other RM"/>
      <sheetName val="Finished Goods"/>
      <sheetName val="Excise &amp; Eco Tax"/>
      <sheetName val="OH Exc. Depr."/>
      <sheetName val="OH Depr."/>
      <sheetName val="Haulage Exl. Depr."/>
      <sheetName val="Haulage Depr."/>
      <sheetName val="P&amp;L Flash"/>
      <sheetName val="YTD_Data"/>
      <sheetName val="Data_Category_Quarterly"/>
      <sheetName val="Data_Category_Monthly"/>
      <sheetName val="Working_Brand_Monthly"/>
      <sheetName val="Working_Pack_Monthly_Spk"/>
      <sheetName val="Working_Pack_Monthly_Juice"/>
      <sheetName val="Working_Pack_Monthly_Water"/>
      <sheetName val="MTD_data"/>
      <sheetName val="QTD_data"/>
      <sheetName val="Data_Brand_Quarterly"/>
      <sheetName val="Data_Pack_Quarterly"/>
      <sheetName val="YTD_Data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H5" t="str">
            <v>Total by Months</v>
          </cell>
        </row>
      </sheetData>
      <sheetData sheetId="9" refreshError="1"/>
      <sheetData sheetId="10" refreshError="1">
        <row r="5">
          <cell r="H5" t="str">
            <v>Total by Months</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Exim"/>
      <sheetName val="Exim FCL"/>
      <sheetName val="Exim PCFC"/>
      <sheetName val="Latest Exim"/>
      <sheetName val="Exim (ledger)"/>
      <sheetName val="Sheet3"/>
      <sheetName val="Exim acc"/>
      <sheetName val="Sheet2"/>
      <sheetName val="Sheet1"/>
      <sheetName val="Fm Exim"/>
    </sheetNames>
    <sheetDataSet>
      <sheetData sheetId="0" refreshError="1"/>
      <sheetData sheetId="1" refreshError="1"/>
      <sheetData sheetId="2" refreshError="1">
        <row r="208">
          <cell r="A208" t="str">
            <v>EXIM BANK LTD USD 4.65 Mn (Eqv. Rs. 20 Crores) Loan for EOU Units [84054]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11_Finished Goods Excise Duty"/>
      <sheetName val="U-8_Schedule VI-FG Tally &amp; RM"/>
      <sheetName val="U-9_NRV Testing-FG"/>
      <sheetName val="U-10_Container Reconciliation"/>
      <sheetName val="U-12_Accrued Expenses Turnover"/>
      <sheetName val="U-13_Excise Duty Reasonability"/>
      <sheetName val="U-14_Sales Tax Reconciliation"/>
      <sheetName val="U-15_Sales Tax Incentive"/>
      <sheetName val="U-16_OAR-Balance Sheet"/>
      <sheetName val="U-17_GP Reconciliation"/>
      <sheetName val="U-18_Qty &amp; Rate Variance_GP, NP"/>
      <sheetName val="U-19_NP Reconciliation"/>
      <sheetName val="U-20_Payroll Expense"/>
      <sheetName val="U-22_OAR-P&amp;L Account"/>
      <sheetName val="U-21_Power &amp; Fuel Expense"/>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U_4_Investments _ F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ruction"/>
      <sheetName val="TOTAL-Amrit"/>
      <sheetName val="Standard Format"/>
      <sheetName val="TOTAL VN"/>
      <sheetName val="CAPEX01- to be closed"/>
      <sheetName val="RFA 2001-053"/>
      <sheetName val="RFA 2001-048"/>
      <sheetName val="RFA 2001-032 &amp; 2002-13"/>
      <sheetName val="RFA 047-Closed"/>
      <sheetName val="4GH9YV-Closed"/>
      <sheetName val="Summary"/>
    </sheetNames>
    <sheetDataSet>
      <sheetData sheetId="0" refreshError="1"/>
      <sheetData sheetId="1" refreshError="1"/>
      <sheetData sheetId="2" refreshError="1"/>
      <sheetData sheetId="3" refreshError="1"/>
      <sheetData sheetId="4" refreshError="1"/>
      <sheetData sheetId="5" refreshError="1">
        <row r="8">
          <cell r="AC8" t="str">
            <v>Actual Spending</v>
          </cell>
          <cell r="AE8" t="str">
            <v>Payment Date</v>
          </cell>
          <cell r="AM8" t="str">
            <v>APV</v>
          </cell>
          <cell r="AN8" t="str">
            <v>Account</v>
          </cell>
        </row>
        <row r="9">
          <cell r="AC9" t="str">
            <v>USD</v>
          </cell>
          <cell r="AD9" t="str">
            <v>VND</v>
          </cell>
        </row>
        <row r="12">
          <cell r="AC12">
            <v>88853.466102230726</v>
          </cell>
          <cell r="AD12">
            <v>1346307718.381</v>
          </cell>
          <cell r="AM12" t="str">
            <v>PV1124992/93</v>
          </cell>
          <cell r="AN12">
            <v>173503</v>
          </cell>
        </row>
        <row r="13">
          <cell r="AC13">
            <v>32584.46752903907</v>
          </cell>
          <cell r="AD13">
            <v>493719852</v>
          </cell>
          <cell r="AM13" t="str">
            <v>PV1125189</v>
          </cell>
          <cell r="AN13">
            <v>173503</v>
          </cell>
        </row>
        <row r="14">
          <cell r="AC14">
            <v>2557.0570881731783</v>
          </cell>
          <cell r="AD14">
            <v>38744529</v>
          </cell>
          <cell r="AN14">
            <v>173503</v>
          </cell>
        </row>
        <row r="15">
          <cell r="AC15">
            <v>65356.829395459346</v>
          </cell>
          <cell r="AD15">
            <v>990286679</v>
          </cell>
          <cell r="AM15" t="str">
            <v>PV1126833/34</v>
          </cell>
          <cell r="AN15" t="str">
            <v>173503/09</v>
          </cell>
        </row>
        <row r="16">
          <cell r="AC16">
            <v>6549.3070221752905</v>
          </cell>
          <cell r="AD16">
            <v>99235100</v>
          </cell>
          <cell r="AN16">
            <v>173503</v>
          </cell>
        </row>
        <row r="17">
          <cell r="AC17">
            <v>7028.793756599789</v>
          </cell>
          <cell r="AD17">
            <v>106500283</v>
          </cell>
          <cell r="AM17" t="str">
            <v>PV1125603/04</v>
          </cell>
          <cell r="AN17">
            <v>173503</v>
          </cell>
        </row>
        <row r="18">
          <cell r="AC18">
            <v>1663.1467793030622</v>
          </cell>
          <cell r="AD18">
            <v>25200000</v>
          </cell>
          <cell r="AM18" t="str">
            <v>PV1125197</v>
          </cell>
          <cell r="AN18">
            <v>173506</v>
          </cell>
        </row>
        <row r="19">
          <cell r="AC19">
            <v>671.72650475184798</v>
          </cell>
          <cell r="AD19">
            <v>10178000</v>
          </cell>
          <cell r="AM19" t="str">
            <v>pv1125872</v>
          </cell>
          <cell r="AN19">
            <v>173506</v>
          </cell>
        </row>
        <row r="20">
          <cell r="AC20">
            <v>6428.7882787750796</v>
          </cell>
          <cell r="AD20">
            <v>97409000</v>
          </cell>
          <cell r="AM20" t="str">
            <v>PV1125604</v>
          </cell>
          <cell r="AN20">
            <v>173506</v>
          </cell>
        </row>
        <row r="21">
          <cell r="AC21">
            <v>10189.298442449841</v>
          </cell>
          <cell r="AD21">
            <v>154388250</v>
          </cell>
          <cell r="AN21">
            <v>173509</v>
          </cell>
        </row>
        <row r="22">
          <cell r="AC22">
            <v>3387.6715945089759</v>
          </cell>
          <cell r="AD22">
            <v>51330000</v>
          </cell>
          <cell r="AM22" t="str">
            <v>PV1125187</v>
          </cell>
          <cell r="AN22">
            <v>173509</v>
          </cell>
        </row>
        <row r="23">
          <cell r="AC23">
            <v>14002.997162090813</v>
          </cell>
          <cell r="AD23">
            <v>212173413</v>
          </cell>
          <cell r="AN23">
            <v>173509</v>
          </cell>
        </row>
        <row r="24">
          <cell r="AC24">
            <v>0</v>
          </cell>
        </row>
        <row r="25">
          <cell r="AC25">
            <v>0</v>
          </cell>
        </row>
        <row r="26">
          <cell r="AC26">
            <v>3434.52151531151</v>
          </cell>
          <cell r="AD26">
            <v>52039870</v>
          </cell>
          <cell r="AM26" t="str">
            <v>PV1124477</v>
          </cell>
        </row>
        <row r="27">
          <cell r="AC27">
            <v>0</v>
          </cell>
        </row>
        <row r="28">
          <cell r="AC28">
            <v>1714</v>
          </cell>
          <cell r="AD28">
            <v>25970528</v>
          </cell>
        </row>
        <row r="29">
          <cell r="AC29">
            <v>0</v>
          </cell>
        </row>
        <row r="30">
          <cell r="AC30">
            <v>244422.07117086856</v>
          </cell>
          <cell r="AD30">
            <v>3703483222.381</v>
          </cell>
        </row>
        <row r="32">
          <cell r="AC32">
            <v>2348.2048574445616</v>
          </cell>
          <cell r="AD32">
            <v>35580000</v>
          </cell>
          <cell r="AN32">
            <v>173506</v>
          </cell>
        </row>
        <row r="33">
          <cell r="AC33">
            <v>7694.033790918691</v>
          </cell>
          <cell r="AD33">
            <v>116580000</v>
          </cell>
          <cell r="AN33">
            <v>173506</v>
          </cell>
        </row>
        <row r="34">
          <cell r="AC34">
            <v>443.17581837381204</v>
          </cell>
          <cell r="AD34">
            <v>6715000</v>
          </cell>
          <cell r="AN34">
            <v>173506</v>
          </cell>
        </row>
        <row r="35">
          <cell r="AC35">
            <v>2428.7222808870115</v>
          </cell>
          <cell r="AD35">
            <v>36800000</v>
          </cell>
          <cell r="AE35" t="str">
            <v>23/03/02</v>
          </cell>
          <cell r="AM35">
            <v>22001013</v>
          </cell>
          <cell r="AN35">
            <v>173506</v>
          </cell>
        </row>
        <row r="36">
          <cell r="AC36">
            <v>2191.1298838437169</v>
          </cell>
          <cell r="AD36">
            <v>33200000</v>
          </cell>
        </row>
        <row r="37">
          <cell r="AC37">
            <v>15105.266631467792</v>
          </cell>
          <cell r="AD37">
            <v>228875000</v>
          </cell>
        </row>
        <row r="39">
          <cell r="AC39">
            <v>0</v>
          </cell>
        </row>
        <row r="40">
          <cell r="AC40">
            <v>20599.534912882787</v>
          </cell>
          <cell r="AD40">
            <v>312124153</v>
          </cell>
          <cell r="AN40">
            <v>173503</v>
          </cell>
        </row>
        <row r="41">
          <cell r="AC41">
            <v>0</v>
          </cell>
        </row>
        <row r="42">
          <cell r="AC42">
            <v>3354.5114176346356</v>
          </cell>
          <cell r="AD42">
            <v>50827557</v>
          </cell>
        </row>
        <row r="43">
          <cell r="AC43">
            <v>0</v>
          </cell>
        </row>
        <row r="44">
          <cell r="AC44">
            <v>23954.046330517423</v>
          </cell>
          <cell r="AD44">
            <v>362951710</v>
          </cell>
        </row>
        <row r="46">
          <cell r="AC46">
            <v>7445.5060058078143</v>
          </cell>
          <cell r="AD46">
            <v>112814307</v>
          </cell>
          <cell r="AN46">
            <v>173503</v>
          </cell>
        </row>
        <row r="47">
          <cell r="AC47">
            <v>20029.963041182684</v>
          </cell>
          <cell r="AD47">
            <v>303494000</v>
          </cell>
          <cell r="AM47" t="str">
            <v>PV--------</v>
          </cell>
          <cell r="AN47">
            <v>173503</v>
          </cell>
        </row>
        <row r="48">
          <cell r="AC48">
            <v>27475.469046990496</v>
          </cell>
          <cell r="AD48">
            <v>416308307</v>
          </cell>
        </row>
        <row r="50">
          <cell r="AC50">
            <v>16985.511417634636</v>
          </cell>
          <cell r="AD50">
            <v>257364469</v>
          </cell>
          <cell r="AM50" t="str">
            <v>PV1125107/08</v>
          </cell>
          <cell r="AN50">
            <v>173503</v>
          </cell>
        </row>
        <row r="51">
          <cell r="AC51">
            <v>17460.989968321013</v>
          </cell>
          <cell r="AD51">
            <v>264568920</v>
          </cell>
          <cell r="AM51" t="str">
            <v>pv1125921</v>
          </cell>
          <cell r="AN51">
            <v>173503</v>
          </cell>
        </row>
        <row r="52">
          <cell r="AC52">
            <v>17441.394931362196</v>
          </cell>
          <cell r="AD52">
            <v>264272016</v>
          </cell>
          <cell r="AN52">
            <v>173503</v>
          </cell>
        </row>
        <row r="53">
          <cell r="AC53">
            <v>51887.896317317849</v>
          </cell>
          <cell r="AD53">
            <v>786205405</v>
          </cell>
        </row>
        <row r="55">
          <cell r="AC55">
            <v>16837.282866948259</v>
          </cell>
          <cell r="AD55">
            <v>255118510</v>
          </cell>
          <cell r="AM55" t="str">
            <v>PV1125810</v>
          </cell>
          <cell r="AN55">
            <v>173503</v>
          </cell>
        </row>
        <row r="56">
          <cell r="AC56">
            <v>1781.0757655755017</v>
          </cell>
          <cell r="AD56">
            <v>26986860</v>
          </cell>
          <cell r="AN56">
            <v>173503</v>
          </cell>
        </row>
        <row r="57">
          <cell r="AC57">
            <v>0</v>
          </cell>
          <cell r="AN57">
            <v>173503</v>
          </cell>
        </row>
        <row r="58">
          <cell r="AC58">
            <v>3872.0168954593455</v>
          </cell>
          <cell r="AD58">
            <v>58668800</v>
          </cell>
          <cell r="AM58" t="str">
            <v>pv11015</v>
          </cell>
          <cell r="AN58">
            <v>173503</v>
          </cell>
        </row>
        <row r="59">
          <cell r="AC59">
            <v>0</v>
          </cell>
        </row>
        <row r="60">
          <cell r="AC60">
            <v>22490.375527983106</v>
          </cell>
          <cell r="AD60">
            <v>340774170</v>
          </cell>
        </row>
        <row r="62">
          <cell r="AC62">
            <v>0</v>
          </cell>
        </row>
        <row r="63">
          <cell r="AC63">
            <v>0</v>
          </cell>
        </row>
        <row r="64">
          <cell r="AC64">
            <v>0</v>
          </cell>
        </row>
        <row r="65">
          <cell r="AC65">
            <v>0</v>
          </cell>
          <cell r="AD65">
            <v>0</v>
          </cell>
        </row>
        <row r="67">
          <cell r="AC67">
            <v>0</v>
          </cell>
        </row>
        <row r="68">
          <cell r="AC68">
            <v>0</v>
          </cell>
        </row>
        <row r="69">
          <cell r="AC69">
            <v>0</v>
          </cell>
          <cell r="AD69">
            <v>0</v>
          </cell>
        </row>
        <row r="71">
          <cell r="AC71">
            <v>0</v>
          </cell>
        </row>
        <row r="72">
          <cell r="AC72">
            <v>0</v>
          </cell>
        </row>
        <row r="73">
          <cell r="AC73">
            <v>0</v>
          </cell>
          <cell r="AD73">
            <v>0</v>
          </cell>
        </row>
        <row r="76">
          <cell r="AC76">
            <v>18492.410242872229</v>
          </cell>
          <cell r="AD76">
            <v>280197000</v>
          </cell>
          <cell r="AM76" t="str">
            <v>PV1125259</v>
          </cell>
          <cell r="AN76">
            <v>173505</v>
          </cell>
        </row>
        <row r="77">
          <cell r="AC77">
            <v>760.29567053854282</v>
          </cell>
          <cell r="AD77">
            <v>11520000</v>
          </cell>
          <cell r="AM77" t="str">
            <v>PV1126436</v>
          </cell>
          <cell r="AN77">
            <v>173505</v>
          </cell>
        </row>
        <row r="78">
          <cell r="AC78">
            <v>19252.705913410773</v>
          </cell>
          <cell r="AD78">
            <v>291717000</v>
          </cell>
        </row>
        <row r="80">
          <cell r="AC80">
            <v>0</v>
          </cell>
        </row>
        <row r="81">
          <cell r="AC81">
            <v>6215.1859820485743</v>
          </cell>
          <cell r="AD81">
            <v>94172498</v>
          </cell>
          <cell r="AM81" t="str">
            <v>PV1125761</v>
          </cell>
          <cell r="AN81">
            <v>173505</v>
          </cell>
        </row>
        <row r="82">
          <cell r="AC82">
            <v>764.02455121436117</v>
          </cell>
          <cell r="AD82">
            <v>11576500</v>
          </cell>
          <cell r="AM82" t="str">
            <v>PV1124997/98</v>
          </cell>
          <cell r="AN82">
            <v>173505</v>
          </cell>
        </row>
        <row r="83">
          <cell r="AC83">
            <v>478.95663938753961</v>
          </cell>
          <cell r="AD83">
            <v>7257151</v>
          </cell>
          <cell r="AM83" t="str">
            <v>PV1125029/30</v>
          </cell>
          <cell r="AN83">
            <v>173505</v>
          </cell>
        </row>
        <row r="84">
          <cell r="AC84">
            <v>391.76346356916576</v>
          </cell>
          <cell r="AD84">
            <v>5936000</v>
          </cell>
          <cell r="AM84" t="str">
            <v>PV1126232</v>
          </cell>
          <cell r="AN84">
            <v>173505</v>
          </cell>
        </row>
        <row r="85">
          <cell r="AC85">
            <v>7129.4805306230201</v>
          </cell>
          <cell r="AD85">
            <v>108025889</v>
          </cell>
          <cell r="AM85" t="str">
            <v>PV1125028</v>
          </cell>
          <cell r="AN85">
            <v>173505</v>
          </cell>
        </row>
        <row r="86">
          <cell r="AC86">
            <v>2314.215945089757</v>
          </cell>
          <cell r="AD86">
            <v>35065000</v>
          </cell>
          <cell r="AN86">
            <v>173505</v>
          </cell>
        </row>
        <row r="87">
          <cell r="AC87">
            <v>1078.3823917634636</v>
          </cell>
          <cell r="AD87">
            <v>16339650</v>
          </cell>
          <cell r="AE87" t="str">
            <v>28/02/02</v>
          </cell>
          <cell r="AM87">
            <v>22001017</v>
          </cell>
          <cell r="AN87">
            <v>173505</v>
          </cell>
        </row>
        <row r="88">
          <cell r="AC88">
            <v>381.54699049630409</v>
          </cell>
          <cell r="AD88">
            <v>5781200</v>
          </cell>
          <cell r="AN88">
            <v>173505</v>
          </cell>
        </row>
        <row r="89">
          <cell r="AC89">
            <v>108.83051742344244</v>
          </cell>
          <cell r="AD89">
            <v>1649000</v>
          </cell>
          <cell r="AM89" t="str">
            <v>PV1126435</v>
          </cell>
          <cell r="AN89">
            <v>173505</v>
          </cell>
        </row>
        <row r="90">
          <cell r="AC90">
            <v>160.04487856388596</v>
          </cell>
          <cell r="AD90">
            <v>2425000</v>
          </cell>
          <cell r="AN90">
            <v>173505</v>
          </cell>
        </row>
        <row r="91">
          <cell r="AC91">
            <v>0</v>
          </cell>
          <cell r="AN91">
            <v>173505</v>
          </cell>
        </row>
        <row r="92">
          <cell r="AC92">
            <v>0</v>
          </cell>
        </row>
        <row r="93">
          <cell r="AC93">
            <v>4750.4635691657868</v>
          </cell>
          <cell r="AD93">
            <v>71979024</v>
          </cell>
          <cell r="AM93" t="str">
            <v>PV1125183</v>
          </cell>
          <cell r="AN93">
            <v>173505</v>
          </cell>
        </row>
        <row r="94">
          <cell r="AC94">
            <v>2069.7325765575501</v>
          </cell>
          <cell r="AD94">
            <v>31360588</v>
          </cell>
          <cell r="AM94" t="str">
            <v>PV1125335</v>
          </cell>
          <cell r="AN94">
            <v>173505</v>
          </cell>
        </row>
        <row r="95">
          <cell r="AC95">
            <v>3229.936642027455</v>
          </cell>
          <cell r="AD95">
            <v>48940000</v>
          </cell>
          <cell r="AM95" t="str">
            <v>PV1125319</v>
          </cell>
          <cell r="AN95">
            <v>173505</v>
          </cell>
        </row>
        <row r="96">
          <cell r="AC96">
            <v>0</v>
          </cell>
        </row>
        <row r="97">
          <cell r="AC97">
            <v>17936.867238648363</v>
          </cell>
          <cell r="AD97">
            <v>271779412.39999998</v>
          </cell>
          <cell r="AM97" t="str">
            <v>PV1125800</v>
          </cell>
          <cell r="AN97">
            <v>173503</v>
          </cell>
        </row>
        <row r="98">
          <cell r="AC98">
            <v>3252.6489091209078</v>
          </cell>
          <cell r="AD98">
            <v>49284136.270999998</v>
          </cell>
          <cell r="AM98" t="str">
            <v>PV1125808</v>
          </cell>
          <cell r="AN98">
            <v>173505</v>
          </cell>
        </row>
        <row r="99">
          <cell r="AC99">
            <v>0</v>
          </cell>
        </row>
        <row r="100">
          <cell r="AC100">
            <v>0</v>
          </cell>
        </row>
        <row r="101">
          <cell r="AC101">
            <v>5402.719112988384</v>
          </cell>
          <cell r="AD101">
            <v>81862000</v>
          </cell>
          <cell r="AM101" t="str">
            <v>PV1126422</v>
          </cell>
          <cell r="AN101">
            <v>173505</v>
          </cell>
        </row>
        <row r="102">
          <cell r="AC102">
            <v>55664.799938687967</v>
          </cell>
          <cell r="AD102">
            <v>843433048.671</v>
          </cell>
        </row>
        <row r="104">
          <cell r="AC104">
            <v>0</v>
          </cell>
        </row>
        <row r="105">
          <cell r="AC105">
            <v>0</v>
          </cell>
        </row>
        <row r="106">
          <cell r="AC106">
            <v>0</v>
          </cell>
          <cell r="AD106">
            <v>0</v>
          </cell>
          <cell r="AM106">
            <v>0</v>
          </cell>
          <cell r="AN106">
            <v>0</v>
          </cell>
        </row>
        <row r="108">
          <cell r="AC108">
            <v>0</v>
          </cell>
        </row>
        <row r="109">
          <cell r="AC109">
            <v>6922.4351900739175</v>
          </cell>
          <cell r="AD109">
            <v>104888738</v>
          </cell>
          <cell r="AM109" t="str">
            <v>PV1125185</v>
          </cell>
          <cell r="AN109">
            <v>173505</v>
          </cell>
        </row>
        <row r="110">
          <cell r="AC110">
            <v>0</v>
          </cell>
        </row>
        <row r="111">
          <cell r="AC111">
            <v>17267.643852296726</v>
          </cell>
          <cell r="AD111">
            <v>261639339.64999998</v>
          </cell>
          <cell r="AM111" t="str">
            <v>PV1125800</v>
          </cell>
          <cell r="AN111">
            <v>173503</v>
          </cell>
        </row>
        <row r="112">
          <cell r="AC112">
            <v>14722.684249604014</v>
          </cell>
          <cell r="AD112">
            <v>223078111.75</v>
          </cell>
          <cell r="AM112" t="str">
            <v>PV1125800</v>
          </cell>
          <cell r="AN112">
            <v>173503</v>
          </cell>
        </row>
        <row r="113">
          <cell r="AC113">
            <v>949.51202653115104</v>
          </cell>
          <cell r="AD113">
            <v>14387006.226</v>
          </cell>
          <cell r="AM113" t="str">
            <v>PV1125809</v>
          </cell>
          <cell r="AN113">
            <v>173505</v>
          </cell>
        </row>
        <row r="114">
          <cell r="AC114">
            <v>1523.1916578669482</v>
          </cell>
          <cell r="AD114">
            <v>23079400</v>
          </cell>
          <cell r="AM114" t="str">
            <v>pv1125918</v>
          </cell>
          <cell r="AN114">
            <v>173505</v>
          </cell>
        </row>
        <row r="115">
          <cell r="AC115">
            <v>983.36853220696935</v>
          </cell>
          <cell r="AD115">
            <v>14900000</v>
          </cell>
          <cell r="AN115">
            <v>173503</v>
          </cell>
        </row>
        <row r="116">
          <cell r="AC116">
            <v>747.23336853220701</v>
          </cell>
          <cell r="AD116">
            <v>11322080</v>
          </cell>
          <cell r="AN116">
            <v>173503</v>
          </cell>
        </row>
        <row r="117">
          <cell r="AC117">
            <v>9871.7549003431886</v>
          </cell>
          <cell r="AD117">
            <v>149576830.25</v>
          </cell>
          <cell r="AN117">
            <v>173503</v>
          </cell>
        </row>
        <row r="118">
          <cell r="AC118">
            <v>6479.1209081309398</v>
          </cell>
          <cell r="AD118">
            <v>98171640</v>
          </cell>
          <cell r="AE118">
            <v>37471</v>
          </cell>
          <cell r="AM118">
            <v>22000691</v>
          </cell>
          <cell r="AN118">
            <v>173505</v>
          </cell>
        </row>
        <row r="119">
          <cell r="AC119">
            <v>0</v>
          </cell>
          <cell r="AE119">
            <v>37471</v>
          </cell>
          <cell r="AM119">
            <v>22000691</v>
          </cell>
          <cell r="AN119">
            <v>173505</v>
          </cell>
        </row>
        <row r="120">
          <cell r="AC120">
            <v>14296.990496304119</v>
          </cell>
          <cell r="AD120">
            <v>216628000</v>
          </cell>
          <cell r="AM120" t="str">
            <v>PV-------</v>
          </cell>
          <cell r="AN120">
            <v>173503</v>
          </cell>
        </row>
        <row r="121">
          <cell r="AC121">
            <v>0</v>
          </cell>
        </row>
        <row r="122">
          <cell r="AC122">
            <v>319598.73284054908</v>
          </cell>
          <cell r="AD122">
            <v>4842560000</v>
          </cell>
          <cell r="AM122" t="str">
            <v>IMP0102</v>
          </cell>
          <cell r="AN122">
            <v>173505</v>
          </cell>
        </row>
        <row r="123">
          <cell r="AC123">
            <v>159799.36642027454</v>
          </cell>
          <cell r="AD123">
            <v>2421280000</v>
          </cell>
          <cell r="AN123">
            <v>173505</v>
          </cell>
        </row>
        <row r="124">
          <cell r="AC124">
            <v>17275.607180570223</v>
          </cell>
          <cell r="AD124">
            <v>261760000</v>
          </cell>
          <cell r="AM124" t="str">
            <v>IMP0103</v>
          </cell>
          <cell r="AN124">
            <v>173505</v>
          </cell>
        </row>
        <row r="125">
          <cell r="AC125">
            <v>71898.043162618793</v>
          </cell>
          <cell r="AD125">
            <v>1089399150</v>
          </cell>
          <cell r="AM125" t="str">
            <v>PV1126272</v>
          </cell>
          <cell r="AN125">
            <v>173505</v>
          </cell>
        </row>
        <row r="126">
          <cell r="AC126">
            <v>2715.8268215417106</v>
          </cell>
          <cell r="AD126">
            <v>41150208</v>
          </cell>
          <cell r="AM126" t="str">
            <v>PV1126275</v>
          </cell>
          <cell r="AN126">
            <v>173505</v>
          </cell>
        </row>
        <row r="127">
          <cell r="AC127">
            <v>2702.4287222808871</v>
          </cell>
          <cell r="AD127">
            <v>40947200</v>
          </cell>
          <cell r="AM127" t="str">
            <v>PV1125448</v>
          </cell>
          <cell r="AN127">
            <v>173505</v>
          </cell>
        </row>
        <row r="128">
          <cell r="AC128">
            <v>0</v>
          </cell>
        </row>
        <row r="129">
          <cell r="AC129">
            <v>2941.6201821541713</v>
          </cell>
          <cell r="AD129">
            <v>44571429</v>
          </cell>
          <cell r="AM129" t="str">
            <v>PV1125091</v>
          </cell>
          <cell r="AN129">
            <v>173505</v>
          </cell>
        </row>
        <row r="130">
          <cell r="AC130">
            <v>92.060454065469898</v>
          </cell>
          <cell r="AD130">
            <v>1394900</v>
          </cell>
          <cell r="AN130">
            <v>173503</v>
          </cell>
        </row>
        <row r="131">
          <cell r="AC131">
            <v>2785.3328273495249</v>
          </cell>
          <cell r="AD131">
            <v>42203363</v>
          </cell>
          <cell r="AM131" t="str">
            <v>PV1125331</v>
          </cell>
          <cell r="AN131">
            <v>173505</v>
          </cell>
        </row>
        <row r="132">
          <cell r="AC132">
            <v>1846.2993664202745</v>
          </cell>
          <cell r="AD132">
            <v>27975128</v>
          </cell>
          <cell r="AN132">
            <v>173505</v>
          </cell>
        </row>
        <row r="133">
          <cell r="AC133">
            <v>701.22756071805702</v>
          </cell>
          <cell r="AD133">
            <v>10625000</v>
          </cell>
          <cell r="AM133" t="str">
            <v>PV1126437</v>
          </cell>
          <cell r="AN133">
            <v>173505</v>
          </cell>
        </row>
        <row r="134">
          <cell r="AC134">
            <v>14578.471488912355</v>
          </cell>
          <cell r="AD134">
            <v>220893000</v>
          </cell>
          <cell r="AM134" t="str">
            <v>PV1126420</v>
          </cell>
          <cell r="AN134">
            <v>173505</v>
          </cell>
        </row>
        <row r="135">
          <cell r="AC135">
            <v>7974.9868004223863</v>
          </cell>
          <cell r="AD135">
            <v>120837000</v>
          </cell>
          <cell r="AM135" t="str">
            <v>PV1126424</v>
          </cell>
          <cell r="AN135">
            <v>173505</v>
          </cell>
        </row>
        <row r="136">
          <cell r="AC136">
            <v>0</v>
          </cell>
        </row>
        <row r="137">
          <cell r="AC137">
            <v>3607.1145723336854</v>
          </cell>
          <cell r="AD137">
            <v>54655000</v>
          </cell>
          <cell r="AM137" t="str">
            <v>PV1126421</v>
          </cell>
          <cell r="AN137">
            <v>173505</v>
          </cell>
        </row>
        <row r="138">
          <cell r="AC138">
            <v>0</v>
          </cell>
        </row>
        <row r="139">
          <cell r="AC139">
            <v>993.56817581837379</v>
          </cell>
          <cell r="AD139">
            <v>15054545</v>
          </cell>
          <cell r="AM139" t="str">
            <v>PQ1135639</v>
          </cell>
          <cell r="AN139">
            <v>173505</v>
          </cell>
        </row>
        <row r="140">
          <cell r="AC140">
            <v>723.81692185850056</v>
          </cell>
          <cell r="AD140">
            <v>10967274</v>
          </cell>
          <cell r="AM140" t="str">
            <v>JE10109086</v>
          </cell>
          <cell r="AN140">
            <v>173505</v>
          </cell>
        </row>
        <row r="141">
          <cell r="AC141">
            <v>682.90014519535373</v>
          </cell>
          <cell r="AD141">
            <v>10347303</v>
          </cell>
          <cell r="AM141" t="str">
            <v>PQ1137148</v>
          </cell>
          <cell r="AN141">
            <v>173505</v>
          </cell>
        </row>
        <row r="142">
          <cell r="AC142">
            <v>0</v>
          </cell>
          <cell r="AM142" t="str">
            <v>PQ 1137141</v>
          </cell>
          <cell r="AN142">
            <v>173505</v>
          </cell>
        </row>
        <row r="143">
          <cell r="AC143">
            <v>0</v>
          </cell>
        </row>
        <row r="144">
          <cell r="AC144">
            <v>0</v>
          </cell>
        </row>
        <row r="145">
          <cell r="AC145">
            <v>684681.33882497344</v>
          </cell>
          <cell r="AD145">
            <v>10374291645.875999</v>
          </cell>
        </row>
        <row r="146">
          <cell r="AC146">
            <v>1144933.9697022173</v>
          </cell>
          <cell r="AD146">
            <v>17348039508.928001</v>
          </cell>
        </row>
      </sheetData>
      <sheetData sheetId="6"/>
      <sheetData sheetId="7"/>
      <sheetData sheetId="8" refreshError="1"/>
      <sheetData sheetId="9"/>
      <sheetData sheetId="10"/>
      <sheetData sheetId="1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Option"/>
      <sheetName val="Report"/>
      <sheetName val="Sales"/>
      <sheetName val="Bang"/>
      <sheetName val="Pro"/>
      <sheetName val="NonConform"/>
    </sheetNames>
    <sheetDataSet>
      <sheetData sheetId="0" refreshError="1"/>
      <sheetData sheetId="1" refreshError="1"/>
      <sheetData sheetId="2" refreshError="1">
        <row r="50">
          <cell r="A50">
            <v>36799</v>
          </cell>
          <cell r="B50">
            <v>1</v>
          </cell>
          <cell r="C50">
            <v>24</v>
          </cell>
        </row>
        <row r="51">
          <cell r="A51">
            <v>36800</v>
          </cell>
        </row>
        <row r="52">
          <cell r="A52">
            <v>36801</v>
          </cell>
          <cell r="B52">
            <v>2</v>
          </cell>
          <cell r="C52">
            <v>23</v>
          </cell>
        </row>
        <row r="53">
          <cell r="A53">
            <v>36802</v>
          </cell>
          <cell r="B53">
            <v>3</v>
          </cell>
          <cell r="C53">
            <v>22</v>
          </cell>
        </row>
        <row r="54">
          <cell r="A54">
            <v>36803</v>
          </cell>
          <cell r="B54">
            <v>4</v>
          </cell>
          <cell r="C54">
            <v>21</v>
          </cell>
        </row>
        <row r="55">
          <cell r="A55">
            <v>36804</v>
          </cell>
          <cell r="B55">
            <v>5</v>
          </cell>
          <cell r="C55">
            <v>20</v>
          </cell>
        </row>
        <row r="56">
          <cell r="A56">
            <v>36805</v>
          </cell>
          <cell r="B56">
            <v>6</v>
          </cell>
          <cell r="C56">
            <v>19</v>
          </cell>
        </row>
        <row r="57">
          <cell r="A57">
            <v>36806</v>
          </cell>
          <cell r="B57">
            <v>7</v>
          </cell>
          <cell r="C57">
            <v>18</v>
          </cell>
        </row>
        <row r="58">
          <cell r="A58">
            <v>36807</v>
          </cell>
        </row>
        <row r="59">
          <cell r="A59">
            <v>36808</v>
          </cell>
          <cell r="B59">
            <v>8</v>
          </cell>
          <cell r="C59">
            <v>17</v>
          </cell>
        </row>
        <row r="60">
          <cell r="A60">
            <v>36809</v>
          </cell>
          <cell r="B60">
            <v>9</v>
          </cell>
          <cell r="C60">
            <v>16</v>
          </cell>
        </row>
        <row r="61">
          <cell r="A61">
            <v>36810</v>
          </cell>
          <cell r="B61">
            <v>10</v>
          </cell>
          <cell r="C61">
            <v>15</v>
          </cell>
        </row>
        <row r="62">
          <cell r="A62">
            <v>36811</v>
          </cell>
          <cell r="B62">
            <v>11</v>
          </cell>
          <cell r="C62">
            <v>14</v>
          </cell>
        </row>
        <row r="63">
          <cell r="A63">
            <v>36812</v>
          </cell>
          <cell r="B63">
            <v>12</v>
          </cell>
          <cell r="C63">
            <v>13</v>
          </cell>
        </row>
        <row r="64">
          <cell r="A64">
            <v>36813</v>
          </cell>
          <cell r="B64">
            <v>13</v>
          </cell>
          <cell r="C64">
            <v>12</v>
          </cell>
        </row>
        <row r="65">
          <cell r="A65">
            <v>36814</v>
          </cell>
        </row>
        <row r="66">
          <cell r="A66">
            <v>36815</v>
          </cell>
          <cell r="B66">
            <v>14</v>
          </cell>
          <cell r="C66">
            <v>11</v>
          </cell>
        </row>
        <row r="67">
          <cell r="A67">
            <v>36816</v>
          </cell>
          <cell r="B67">
            <v>15</v>
          </cell>
          <cell r="C67">
            <v>10</v>
          </cell>
        </row>
        <row r="68">
          <cell r="A68">
            <v>36817</v>
          </cell>
          <cell r="B68">
            <v>16</v>
          </cell>
          <cell r="C68">
            <v>9</v>
          </cell>
        </row>
        <row r="69">
          <cell r="A69">
            <v>36818</v>
          </cell>
          <cell r="B69">
            <v>17</v>
          </cell>
          <cell r="C69">
            <v>8</v>
          </cell>
        </row>
        <row r="70">
          <cell r="A70">
            <v>36819</v>
          </cell>
          <cell r="B70">
            <v>18</v>
          </cell>
          <cell r="C70">
            <v>7</v>
          </cell>
        </row>
        <row r="71">
          <cell r="A71">
            <v>36820</v>
          </cell>
          <cell r="B71">
            <v>19</v>
          </cell>
          <cell r="C71">
            <v>6</v>
          </cell>
        </row>
        <row r="72">
          <cell r="A72">
            <v>36821</v>
          </cell>
        </row>
        <row r="73">
          <cell r="A73">
            <v>36822</v>
          </cell>
          <cell r="B73">
            <v>20</v>
          </cell>
          <cell r="C73">
            <v>5</v>
          </cell>
        </row>
        <row r="74">
          <cell r="A74">
            <v>36823</v>
          </cell>
          <cell r="B74">
            <v>21</v>
          </cell>
          <cell r="C74">
            <v>4</v>
          </cell>
        </row>
        <row r="75">
          <cell r="A75">
            <v>36824</v>
          </cell>
          <cell r="B75">
            <v>22</v>
          </cell>
          <cell r="C75">
            <v>3</v>
          </cell>
        </row>
        <row r="76">
          <cell r="A76">
            <v>36825</v>
          </cell>
          <cell r="B76">
            <v>23</v>
          </cell>
          <cell r="C76">
            <v>2</v>
          </cell>
        </row>
        <row r="77">
          <cell r="A77">
            <v>36826</v>
          </cell>
          <cell r="B77">
            <v>24</v>
          </cell>
          <cell r="C77">
            <v>1</v>
          </cell>
        </row>
      </sheetData>
      <sheetData sheetId="3" refreshError="1"/>
      <sheetData sheetId="4" refreshError="1"/>
      <sheetData sheetId="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OH"/>
      <sheetName val="Copy"/>
      <sheetName val="ORIGINAL"/>
      <sheetName val="Costo Standard"/>
      <sheetName val="Volume by Month UC"/>
      <sheetName val="GSR "/>
      <sheetName val="D&amp;A "/>
      <sheetName val="Volume by Month PC"/>
      <sheetName val="workings"/>
      <sheetName val="Pakistan"/>
      <sheetName val="Exim F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urnal"/>
      <sheetName val="map"/>
      <sheetName val="PERSONAL"/>
    </sheetNames>
    <sheetDataSet>
      <sheetData sheetId="0"/>
      <sheetData sheetId="1" refreshError="1">
        <row r="34">
          <cell r="A34" t="str">
            <v>Obj Acct</v>
          </cell>
          <cell r="B34" t="str">
            <v>Description</v>
          </cell>
        </row>
        <row r="35">
          <cell r="A35" t="str">
            <v>111101.ba</v>
          </cell>
          <cell r="B35" t="str">
            <v>Deposits Account - Loca</v>
          </cell>
        </row>
        <row r="36">
          <cell r="A36" t="str">
            <v>111101.citi</v>
          </cell>
          <cell r="B36" t="str">
            <v>Deposits Account - Loca</v>
          </cell>
        </row>
        <row r="37">
          <cell r="A37" t="str">
            <v>111101.ctho</v>
          </cell>
          <cell r="B37" t="str">
            <v>Deposits Account - Loca</v>
          </cell>
        </row>
        <row r="38">
          <cell r="A38" t="str">
            <v>111101.ind</v>
          </cell>
          <cell r="B38" t="str">
            <v>Deposits Account - Loca</v>
          </cell>
        </row>
        <row r="39">
          <cell r="A39" t="str">
            <v>111101.mtho</v>
          </cell>
          <cell r="B39" t="str">
            <v>Deposits Account - Loca</v>
          </cell>
        </row>
        <row r="40">
          <cell r="A40" t="str">
            <v>111101.nt</v>
          </cell>
          <cell r="B40" t="str">
            <v>Deposits Account - Loca</v>
          </cell>
        </row>
        <row r="41">
          <cell r="A41" t="str">
            <v>111101.otr</v>
          </cell>
          <cell r="B41" t="str">
            <v>Deposits Account - Loca</v>
          </cell>
        </row>
        <row r="42">
          <cell r="A42" t="str">
            <v>111201.ba</v>
          </cell>
          <cell r="B42" t="str">
            <v>Time Deposits - Local C</v>
          </cell>
        </row>
        <row r="43">
          <cell r="A43" t="str">
            <v>111201.citi</v>
          </cell>
          <cell r="B43" t="str">
            <v>Time Deposits - Local C</v>
          </cell>
        </row>
        <row r="44">
          <cell r="A44" t="str">
            <v>111201.ind</v>
          </cell>
          <cell r="B44" t="str">
            <v>Time Deposits - Local C</v>
          </cell>
        </row>
        <row r="45">
          <cell r="A45" t="str">
            <v>111201.otr</v>
          </cell>
          <cell r="B45" t="str">
            <v>Time Deposits - Local C</v>
          </cell>
        </row>
        <row r="46">
          <cell r="A46" t="str">
            <v>111301.citi</v>
          </cell>
          <cell r="B46" t="str">
            <v>Savings Account - Local</v>
          </cell>
        </row>
        <row r="47">
          <cell r="A47" t="str">
            <v>111301.ind</v>
          </cell>
          <cell r="B47" t="str">
            <v>Savings Account - Local</v>
          </cell>
        </row>
        <row r="48">
          <cell r="A48" t="str">
            <v>111301.otr</v>
          </cell>
          <cell r="B48" t="str">
            <v>Savings Account - Local</v>
          </cell>
        </row>
        <row r="49">
          <cell r="A49" t="str">
            <v>111401.ba</v>
          </cell>
          <cell r="B49" t="str">
            <v>Disbursements Account -</v>
          </cell>
        </row>
        <row r="50">
          <cell r="A50" t="str">
            <v>111401.citi</v>
          </cell>
          <cell r="B50" t="str">
            <v>Disbursements Account -</v>
          </cell>
        </row>
        <row r="51">
          <cell r="A51" t="str">
            <v>111401.ind</v>
          </cell>
          <cell r="B51" t="str">
            <v>Disbursements Account -</v>
          </cell>
        </row>
        <row r="52">
          <cell r="A52" t="str">
            <v>111501</v>
          </cell>
          <cell r="B52" t="str">
            <v>Payroll Account - Local C</v>
          </cell>
        </row>
        <row r="53">
          <cell r="A53" t="str">
            <v>111601.ctho</v>
          </cell>
          <cell r="B53" t="str">
            <v>Petty Cash - Local Currency (Cantho)</v>
          </cell>
        </row>
        <row r="54">
          <cell r="A54" t="str">
            <v>111601.mtho</v>
          </cell>
          <cell r="B54" t="str">
            <v>Petty Cash - Local Currency (Mytho)</v>
          </cell>
        </row>
        <row r="55">
          <cell r="A55" t="str">
            <v>111601.ntrang</v>
          </cell>
          <cell r="B55" t="str">
            <v>Petty Cash - Local Currency (Nhatrang)</v>
          </cell>
        </row>
        <row r="56">
          <cell r="A56" t="str">
            <v>111601.tbinh</v>
          </cell>
          <cell r="B56" t="str">
            <v>Petty Cash - Local Currency (Tanbinh)</v>
          </cell>
        </row>
        <row r="57">
          <cell r="A57" t="str">
            <v>111601.mtro</v>
          </cell>
          <cell r="B57" t="str">
            <v>Petty Cash - Local Currency (Metro)</v>
          </cell>
        </row>
        <row r="58">
          <cell r="A58" t="str">
            <v>111601.tduc</v>
          </cell>
          <cell r="B58" t="str">
            <v>Petty Cash - Local Currency (Thuduc)</v>
          </cell>
        </row>
        <row r="59">
          <cell r="A59" t="str">
            <v>111602</v>
          </cell>
          <cell r="B59" t="str">
            <v>Float - Local Currency</v>
          </cell>
        </row>
        <row r="60">
          <cell r="A60" t="str">
            <v>111701</v>
          </cell>
          <cell r="B60" t="str">
            <v>Coin Cooler Changer Fund</v>
          </cell>
        </row>
        <row r="61">
          <cell r="A61" t="str">
            <v>111901.ba</v>
          </cell>
          <cell r="B61" t="str">
            <v>Cash-in-Transit - Local</v>
          </cell>
        </row>
        <row r="62">
          <cell r="A62" t="str">
            <v>111901.citi</v>
          </cell>
          <cell r="B62" t="str">
            <v>Cash-in-Transit - Local</v>
          </cell>
        </row>
        <row r="63">
          <cell r="A63" t="str">
            <v>111901.ctho</v>
          </cell>
          <cell r="B63" t="str">
            <v>Cash-in-Transit - Local</v>
          </cell>
        </row>
        <row r="64">
          <cell r="A64" t="str">
            <v>111901.hcmc</v>
          </cell>
          <cell r="B64" t="str">
            <v>Cash-in-Transit - Local</v>
          </cell>
        </row>
        <row r="65">
          <cell r="A65" t="str">
            <v>111901.ind</v>
          </cell>
          <cell r="B65" t="str">
            <v>Cash-in-Transit - Local</v>
          </cell>
        </row>
        <row r="66">
          <cell r="A66" t="str">
            <v>111901.mtho</v>
          </cell>
          <cell r="B66" t="str">
            <v>Cash-in-Transit - Local</v>
          </cell>
        </row>
        <row r="67">
          <cell r="A67" t="str">
            <v>111901.nt</v>
          </cell>
          <cell r="B67" t="str">
            <v>Cash-in-Transit - Local</v>
          </cell>
        </row>
        <row r="68">
          <cell r="A68" t="str">
            <v>113101.ba</v>
          </cell>
          <cell r="B68" t="str">
            <v>Deposits Account-Foreig</v>
          </cell>
        </row>
        <row r="69">
          <cell r="A69" t="str">
            <v>113101.cap</v>
          </cell>
          <cell r="B69" t="str">
            <v>Deposits Account-Foreig</v>
          </cell>
        </row>
        <row r="70">
          <cell r="A70" t="str">
            <v>113101.citi</v>
          </cell>
          <cell r="B70" t="str">
            <v>Deposits Account-Foreig</v>
          </cell>
        </row>
        <row r="71">
          <cell r="A71" t="str">
            <v>113101.ind</v>
          </cell>
          <cell r="B71" t="str">
            <v>Deposits Account-Foreig</v>
          </cell>
        </row>
        <row r="72">
          <cell r="A72" t="str">
            <v>113201.ba</v>
          </cell>
          <cell r="B72" t="str">
            <v>Time Deposits - Foreign</v>
          </cell>
        </row>
        <row r="73">
          <cell r="A73" t="str">
            <v>113201.citi</v>
          </cell>
          <cell r="B73" t="str">
            <v>Time Deposits - Foreign</v>
          </cell>
        </row>
        <row r="74">
          <cell r="A74" t="str">
            <v>113201.ind</v>
          </cell>
          <cell r="B74" t="str">
            <v>Time Deposits - Foreign</v>
          </cell>
        </row>
        <row r="75">
          <cell r="A75" t="str">
            <v>113301.citi</v>
          </cell>
          <cell r="B75" t="str">
            <v>Savings Account - Forei</v>
          </cell>
        </row>
        <row r="76">
          <cell r="A76" t="str">
            <v>113301.ind</v>
          </cell>
          <cell r="B76" t="str">
            <v>Savings Account - Forei</v>
          </cell>
        </row>
        <row r="77">
          <cell r="A77" t="str">
            <v>113401.ba</v>
          </cell>
          <cell r="B77" t="str">
            <v>Disbursements Account -</v>
          </cell>
        </row>
        <row r="78">
          <cell r="A78" t="str">
            <v>113401.citi</v>
          </cell>
          <cell r="B78" t="str">
            <v>Disbursements Account -</v>
          </cell>
        </row>
        <row r="79">
          <cell r="A79" t="str">
            <v>113401.ind</v>
          </cell>
          <cell r="B79" t="str">
            <v>Disbursements Account -</v>
          </cell>
        </row>
        <row r="80">
          <cell r="A80" t="str">
            <v>113501</v>
          </cell>
          <cell r="B80" t="str">
            <v>Payroll Account - Foreign</v>
          </cell>
        </row>
        <row r="81">
          <cell r="A81" t="str">
            <v>113901</v>
          </cell>
          <cell r="B81" t="str">
            <v>Cash-in-Transit - Foreign</v>
          </cell>
        </row>
        <row r="82">
          <cell r="A82" t="str">
            <v>114001</v>
          </cell>
          <cell r="B82" t="str">
            <v>Cash - Uncollected Deposi</v>
          </cell>
        </row>
        <row r="83">
          <cell r="A83" t="str">
            <v>119001</v>
          </cell>
          <cell r="B83" t="str">
            <v>Notes Receivable - Short-</v>
          </cell>
        </row>
        <row r="84">
          <cell r="A84" t="str">
            <v>121001</v>
          </cell>
          <cell r="B84" t="str">
            <v>Accts Receivable - Trade</v>
          </cell>
        </row>
        <row r="85">
          <cell r="A85" t="str">
            <v>123001</v>
          </cell>
          <cell r="B85" t="str">
            <v>Accts Receivable - Vendor</v>
          </cell>
        </row>
        <row r="86">
          <cell r="A86" t="str">
            <v>125001</v>
          </cell>
          <cell r="B86" t="str">
            <v>Accts Receivable - Contai</v>
          </cell>
        </row>
        <row r="87">
          <cell r="A87" t="str">
            <v>125002.mkt</v>
          </cell>
          <cell r="B87" t="str">
            <v>Accts Receivable - Othe</v>
          </cell>
        </row>
        <row r="88">
          <cell r="A88" t="str">
            <v>129001.contain</v>
          </cell>
          <cell r="B88" t="str">
            <v>Provision For Doubtful</v>
          </cell>
        </row>
        <row r="89">
          <cell r="A89" t="str">
            <v>129001.content</v>
          </cell>
          <cell r="B89" t="str">
            <v>Provision For Doubtful</v>
          </cell>
        </row>
        <row r="90">
          <cell r="A90" t="str">
            <v>129001.mix</v>
          </cell>
          <cell r="B90" t="str">
            <v>Provision For Doubtful</v>
          </cell>
        </row>
        <row r="91">
          <cell r="A91" t="str">
            <v>129001.other</v>
          </cell>
          <cell r="B91" t="str">
            <v>Provision For Doubtful</v>
          </cell>
        </row>
        <row r="92">
          <cell r="A92" t="str">
            <v>129002.contain</v>
          </cell>
          <cell r="B92" t="str">
            <v>Provision For Bad Debts</v>
          </cell>
        </row>
        <row r="93">
          <cell r="A93" t="str">
            <v>129002.content</v>
          </cell>
          <cell r="B93" t="str">
            <v>Provision For Bad Debts</v>
          </cell>
        </row>
        <row r="94">
          <cell r="A94" t="str">
            <v>129002.other</v>
          </cell>
          <cell r="B94" t="str">
            <v>Provision For Bad Debts</v>
          </cell>
        </row>
        <row r="95">
          <cell r="A95" t="str">
            <v>131001</v>
          </cell>
          <cell r="B95" t="str">
            <v>Inventory- RM - Syrup</v>
          </cell>
        </row>
        <row r="96">
          <cell r="A96" t="str">
            <v>131101.otr</v>
          </cell>
          <cell r="B96" t="str">
            <v>Inventory - RM - Concen</v>
          </cell>
        </row>
        <row r="97">
          <cell r="A97" t="str">
            <v>131201</v>
          </cell>
          <cell r="B97" t="str">
            <v>Inventory - RM - Ingredia</v>
          </cell>
        </row>
        <row r="98">
          <cell r="A98" t="str">
            <v>131301</v>
          </cell>
          <cell r="B98" t="str">
            <v>Inventory - RM - Sweetner</v>
          </cell>
        </row>
        <row r="99">
          <cell r="A99" t="str">
            <v>131401</v>
          </cell>
          <cell r="B99" t="str">
            <v>Inventory - RM - Carbon D</v>
          </cell>
        </row>
        <row r="100">
          <cell r="A100" t="str">
            <v>131589</v>
          </cell>
          <cell r="B100" t="str">
            <v>Inventory - RM - Revaluat</v>
          </cell>
        </row>
        <row r="101">
          <cell r="A101" t="str">
            <v>131599</v>
          </cell>
          <cell r="B101" t="str">
            <v>Inventory - RM - Provisio</v>
          </cell>
        </row>
        <row r="102">
          <cell r="A102" t="str">
            <v>132501</v>
          </cell>
          <cell r="B102" t="str">
            <v>WIP- Syrup Production</v>
          </cell>
        </row>
        <row r="103">
          <cell r="A103" t="str">
            <v>132502</v>
          </cell>
          <cell r="B103" t="str">
            <v>WIP- Finished Goods</v>
          </cell>
        </row>
        <row r="104">
          <cell r="A104" t="str">
            <v>132601</v>
          </cell>
          <cell r="B104" t="str">
            <v>WIP- LIFO Adjustments</v>
          </cell>
        </row>
        <row r="105">
          <cell r="A105" t="str">
            <v>133001</v>
          </cell>
          <cell r="B105" t="str">
            <v>Finished Products</v>
          </cell>
        </row>
        <row r="106">
          <cell r="A106" t="str">
            <v>133002</v>
          </cell>
          <cell r="B106" t="str">
            <v>Finished Products-Absorpt</v>
          </cell>
        </row>
        <row r="107">
          <cell r="A107" t="str">
            <v>133010</v>
          </cell>
          <cell r="B107" t="str">
            <v>F/G -Initial Placement VM</v>
          </cell>
        </row>
        <row r="108">
          <cell r="A108" t="str">
            <v>133101</v>
          </cell>
          <cell r="B108" t="str">
            <v>Finished Products - LIFO</v>
          </cell>
        </row>
        <row r="109">
          <cell r="A109" t="str">
            <v>133189</v>
          </cell>
          <cell r="B109" t="str">
            <v>Finished Products - Reval</v>
          </cell>
        </row>
        <row r="110">
          <cell r="A110" t="str">
            <v>133199</v>
          </cell>
          <cell r="B110" t="str">
            <v>Finished Products - Prov</v>
          </cell>
        </row>
        <row r="111">
          <cell r="A111" t="str">
            <v>133501</v>
          </cell>
          <cell r="B111" t="str">
            <v>Consignment Stk</v>
          </cell>
        </row>
        <row r="112">
          <cell r="A112" t="str">
            <v>134001</v>
          </cell>
          <cell r="B112" t="str">
            <v>Engineering Spares Revalu</v>
          </cell>
        </row>
        <row r="113">
          <cell r="A113" t="str">
            <v>134089</v>
          </cell>
          <cell r="B113" t="str">
            <v>Engineering Spares - Reva</v>
          </cell>
        </row>
        <row r="114">
          <cell r="A114" t="str">
            <v>134099</v>
          </cell>
          <cell r="B114" t="str">
            <v>Engineering Spares - Prov</v>
          </cell>
        </row>
        <row r="115">
          <cell r="A115" t="str">
            <v>135101.coke</v>
          </cell>
          <cell r="B115" t="str">
            <v>Inventory - PM Cartons</v>
          </cell>
        </row>
        <row r="116">
          <cell r="A116" t="str">
            <v>135201.coke</v>
          </cell>
          <cell r="B116" t="str">
            <v>Inventory - PM Crowns/C</v>
          </cell>
        </row>
        <row r="117">
          <cell r="A117" t="str">
            <v>135301</v>
          </cell>
          <cell r="B117" t="str">
            <v>Inventory - PM Crown Mate</v>
          </cell>
        </row>
        <row r="118">
          <cell r="A118" t="str">
            <v>135401</v>
          </cell>
          <cell r="B118" t="str">
            <v>Inventory - PM Plastic Cr</v>
          </cell>
        </row>
        <row r="119">
          <cell r="A119" t="str">
            <v>135489</v>
          </cell>
          <cell r="B119" t="str">
            <v>Inv - PM Plastic Crates R</v>
          </cell>
        </row>
        <row r="120">
          <cell r="A120" t="str">
            <v>135499</v>
          </cell>
          <cell r="B120" t="str">
            <v>Inv - PM Plastic Crate Pr</v>
          </cell>
        </row>
        <row r="121">
          <cell r="A121" t="str">
            <v>135501</v>
          </cell>
          <cell r="B121" t="str">
            <v>Inventory - PM Pallets</v>
          </cell>
        </row>
        <row r="122">
          <cell r="A122" t="str">
            <v>135589</v>
          </cell>
          <cell r="B122" t="str">
            <v>Inv -PM Pallets-Reval</v>
          </cell>
        </row>
        <row r="123">
          <cell r="A123" t="str">
            <v>135599</v>
          </cell>
          <cell r="B123" t="str">
            <v>Inv -PM Pallets-Provn</v>
          </cell>
        </row>
        <row r="124">
          <cell r="A124" t="str">
            <v>135601.cbody</v>
          </cell>
          <cell r="B124" t="str">
            <v>Inventory - PM Cans</v>
          </cell>
        </row>
        <row r="125">
          <cell r="A125" t="str">
            <v>135701.ccart</v>
          </cell>
          <cell r="B125" t="str">
            <v>Inventory - PM Oneway B</v>
          </cell>
        </row>
        <row r="126">
          <cell r="A126" t="str">
            <v>135801</v>
          </cell>
          <cell r="B126" t="str">
            <v>Inventory - PM Lables</v>
          </cell>
        </row>
        <row r="127">
          <cell r="A127" t="str">
            <v>135802</v>
          </cell>
          <cell r="B127" t="str">
            <v>Inventory - PM Others</v>
          </cell>
        </row>
        <row r="128">
          <cell r="A128" t="str">
            <v>135901</v>
          </cell>
          <cell r="B128" t="str">
            <v>Inventory - PM LIFO Adjus</v>
          </cell>
        </row>
        <row r="129">
          <cell r="A129" t="str">
            <v>135989</v>
          </cell>
          <cell r="B129" t="str">
            <v>Inventory - PM Revaluatio</v>
          </cell>
        </row>
        <row r="130">
          <cell r="A130" t="str">
            <v>135999</v>
          </cell>
          <cell r="B130" t="str">
            <v>Inventory - PM Provisions</v>
          </cell>
        </row>
        <row r="131">
          <cell r="A131" t="str">
            <v>139101</v>
          </cell>
          <cell r="B131" t="str">
            <v>Inventory -Machinery &amp; Eq</v>
          </cell>
        </row>
        <row r="132">
          <cell r="A132" t="str">
            <v>139201</v>
          </cell>
          <cell r="B132" t="str">
            <v>Inventory -Automotive Equ</v>
          </cell>
        </row>
        <row r="133">
          <cell r="A133" t="str">
            <v>139301</v>
          </cell>
          <cell r="B133" t="str">
            <v>Inventory -A&amp;P Mateials</v>
          </cell>
        </row>
        <row r="134">
          <cell r="A134" t="str">
            <v>139389</v>
          </cell>
          <cell r="B134" t="str">
            <v>Inventory -Revaluation</v>
          </cell>
        </row>
        <row r="135">
          <cell r="A135" t="str">
            <v>139399</v>
          </cell>
          <cell r="B135" t="str">
            <v>Inventory -Provision</v>
          </cell>
        </row>
        <row r="136">
          <cell r="A136" t="str">
            <v>139401</v>
          </cell>
          <cell r="B136" t="str">
            <v>Inventory -Chemical</v>
          </cell>
        </row>
        <row r="137">
          <cell r="A137" t="str">
            <v>139402</v>
          </cell>
          <cell r="B137" t="str">
            <v>Inventory -Laboratoy Supp</v>
          </cell>
        </row>
        <row r="138">
          <cell r="A138" t="str">
            <v>139501</v>
          </cell>
          <cell r="B138" t="str">
            <v>Inventory -Accommodation</v>
          </cell>
        </row>
        <row r="139">
          <cell r="A139" t="str">
            <v>139601</v>
          </cell>
          <cell r="B139" t="str">
            <v>Inventory -Shop Orders in</v>
          </cell>
        </row>
        <row r="140">
          <cell r="A140" t="str">
            <v>139701</v>
          </cell>
          <cell r="B140" t="str">
            <v>Inventory -Merchand In Tr</v>
          </cell>
        </row>
        <row r="141">
          <cell r="A141" t="str">
            <v>139801</v>
          </cell>
          <cell r="B141" t="str">
            <v>Inventory - Miscellaneous</v>
          </cell>
        </row>
        <row r="142">
          <cell r="A142" t="str">
            <v>141001</v>
          </cell>
          <cell r="B142" t="str">
            <v>Prepayments - Supplies</v>
          </cell>
        </row>
        <row r="143">
          <cell r="A143" t="str">
            <v>142001.hs</v>
          </cell>
          <cell r="B143" t="str">
            <v>Prepayments - Insurance</v>
          </cell>
        </row>
        <row r="144">
          <cell r="A144" t="str">
            <v>142001.ins</v>
          </cell>
          <cell r="B144" t="str">
            <v>Prepayments - Insurance</v>
          </cell>
        </row>
        <row r="145">
          <cell r="A145" t="str">
            <v>142001.whs</v>
          </cell>
          <cell r="B145" t="str">
            <v>Prepayments - Insurance</v>
          </cell>
        </row>
        <row r="146">
          <cell r="A146" t="str">
            <v>143001</v>
          </cell>
          <cell r="B146" t="str">
            <v>Prepayments - Taxes and L</v>
          </cell>
        </row>
        <row r="147">
          <cell r="A147" t="str">
            <v>144001</v>
          </cell>
          <cell r="B147" t="str">
            <v>Prepayments - A&amp;P</v>
          </cell>
        </row>
        <row r="148">
          <cell r="A148" t="str">
            <v>145001</v>
          </cell>
          <cell r="B148" t="str">
            <v>Prepayments - Interest</v>
          </cell>
        </row>
        <row r="149">
          <cell r="A149" t="str">
            <v>146001</v>
          </cell>
          <cell r="B149" t="str">
            <v>Prepayments - Retirement</v>
          </cell>
        </row>
        <row r="150">
          <cell r="A150" t="str">
            <v>147001</v>
          </cell>
          <cell r="B150" t="str">
            <v>Prepayments - Containers</v>
          </cell>
        </row>
        <row r="151">
          <cell r="A151" t="str">
            <v>148101</v>
          </cell>
          <cell r="B151" t="str">
            <v>Deferred Gain/Loss on Exc</v>
          </cell>
        </row>
        <row r="152">
          <cell r="A152" t="str">
            <v>148501</v>
          </cell>
          <cell r="B152" t="str">
            <v>Prepayments -  Sports Spo</v>
          </cell>
        </row>
        <row r="153">
          <cell r="A153" t="str">
            <v>149001</v>
          </cell>
          <cell r="B153" t="str">
            <v>Prepayments to Vendor</v>
          </cell>
        </row>
        <row r="154">
          <cell r="A154" t="str">
            <v>149101</v>
          </cell>
          <cell r="B154" t="str">
            <v>Prepayments -  General</v>
          </cell>
        </row>
        <row r="155">
          <cell r="A155" t="str">
            <v>151001</v>
          </cell>
          <cell r="B155" t="str">
            <v>Investments - Subsidiary</v>
          </cell>
        </row>
        <row r="156">
          <cell r="A156" t="str">
            <v>156001</v>
          </cell>
          <cell r="B156" t="str">
            <v>Notes Receivable - Long-T</v>
          </cell>
        </row>
        <row r="157">
          <cell r="A157" t="str">
            <v>156901</v>
          </cell>
          <cell r="B157" t="str">
            <v>Investment - Long term -</v>
          </cell>
        </row>
        <row r="158">
          <cell r="A158" t="str">
            <v>159001</v>
          </cell>
          <cell r="B158" t="str">
            <v>Allowance for Losses</v>
          </cell>
        </row>
        <row r="159">
          <cell r="A159" t="str">
            <v>160101</v>
          </cell>
          <cell r="B159" t="str">
            <v>Accrued Interest Receivab</v>
          </cell>
        </row>
        <row r="160">
          <cell r="A160" t="str">
            <v>160201</v>
          </cell>
          <cell r="B160" t="str">
            <v>Organisation Costs</v>
          </cell>
        </row>
        <row r="161">
          <cell r="A161" t="str">
            <v>160301.emp</v>
          </cell>
          <cell r="B161" t="str">
            <v>Employees' Travel Advan</v>
          </cell>
        </row>
        <row r="162">
          <cell r="A162" t="str">
            <v>160301.expats</v>
          </cell>
          <cell r="B162" t="str">
            <v>Employees' Travel Advan</v>
          </cell>
        </row>
        <row r="163">
          <cell r="A163" t="str">
            <v>160301.vms</v>
          </cell>
          <cell r="B163" t="str">
            <v>Employees' Travel Advan</v>
          </cell>
        </row>
        <row r="164">
          <cell r="A164" t="str">
            <v>160401.emp</v>
          </cell>
          <cell r="B164" t="str">
            <v>Employees' Insurance Pr</v>
          </cell>
        </row>
        <row r="165">
          <cell r="A165" t="str">
            <v>160401.expats</v>
          </cell>
          <cell r="B165" t="str">
            <v>Employees' Insurance Pr</v>
          </cell>
        </row>
        <row r="166">
          <cell r="A166" t="str">
            <v>160401.vms</v>
          </cell>
          <cell r="B166" t="str">
            <v>Employees' Insurance Pr</v>
          </cell>
        </row>
        <row r="167">
          <cell r="A167" t="str">
            <v>160501.emp</v>
          </cell>
          <cell r="B167" t="str">
            <v>Employees' Accounts Receivable (Employee)</v>
          </cell>
        </row>
        <row r="168">
          <cell r="A168" t="str">
            <v>160501.expats</v>
          </cell>
          <cell r="B168" t="str">
            <v>Employees' Accounts Receivable (Expats)</v>
          </cell>
        </row>
        <row r="169">
          <cell r="A169" t="str">
            <v>160501.other</v>
          </cell>
          <cell r="B169" t="str">
            <v>Employees' Accounts Receivable (Other)</v>
          </cell>
        </row>
        <row r="170">
          <cell r="A170" t="str">
            <v>160501.recei</v>
          </cell>
          <cell r="B170" t="str">
            <v>Employees' Accounts Receivable</v>
          </cell>
        </row>
        <row r="171">
          <cell r="A171" t="str">
            <v>160501.vms</v>
          </cell>
          <cell r="B171" t="str">
            <v>Employees' Accounts Receivable (Vms)</v>
          </cell>
        </row>
        <row r="172">
          <cell r="A172" t="str">
            <v>160601</v>
          </cell>
          <cell r="B172" t="str">
            <v>Claims from Vendorsses</v>
          </cell>
        </row>
        <row r="173">
          <cell r="A173" t="str">
            <v>160701</v>
          </cell>
          <cell r="B173" t="str">
            <v>Deposits - Others</v>
          </cell>
        </row>
        <row r="174">
          <cell r="A174" t="str">
            <v>160801</v>
          </cell>
          <cell r="B174" t="str">
            <v>Carriers and Insurance Cl</v>
          </cell>
        </row>
        <row r="175">
          <cell r="A175" t="str">
            <v>160901</v>
          </cell>
          <cell r="B175" t="str">
            <v>Deposits on Containers Re</v>
          </cell>
        </row>
        <row r="176">
          <cell r="A176" t="str">
            <v>161001.gen</v>
          </cell>
          <cell r="B176" t="str">
            <v>Taxes recoverable</v>
          </cell>
        </row>
        <row r="177">
          <cell r="A177" t="str">
            <v>161001.import</v>
          </cell>
          <cell r="B177" t="str">
            <v>Taxes recoverable</v>
          </cell>
        </row>
        <row r="178">
          <cell r="A178" t="str">
            <v>161101</v>
          </cell>
          <cell r="B178" t="str">
            <v>Staff Advance Others</v>
          </cell>
        </row>
        <row r="179">
          <cell r="A179" t="str">
            <v>161201</v>
          </cell>
          <cell r="B179" t="str">
            <v>Collateral Deposits</v>
          </cell>
        </row>
        <row r="180">
          <cell r="A180" t="str">
            <v>161301</v>
          </cell>
          <cell r="B180" t="str">
            <v>Cash Deposited in Blocked</v>
          </cell>
        </row>
        <row r="181">
          <cell r="A181" t="str">
            <v>161401.im</v>
          </cell>
          <cell r="B181" t="str">
            <v>Value Added or General</v>
          </cell>
        </row>
        <row r="182">
          <cell r="A182" t="str">
            <v>161501</v>
          </cell>
          <cell r="B182" t="str">
            <v>Miscellaneous A/R</v>
          </cell>
        </row>
        <row r="183">
          <cell r="A183" t="str">
            <v>163301.gen</v>
          </cell>
          <cell r="B183" t="str">
            <v>Deferred Tax</v>
          </cell>
        </row>
        <row r="184">
          <cell r="A184" t="str">
            <v>163301.import</v>
          </cell>
          <cell r="B184" t="str">
            <v>Deferred Tax</v>
          </cell>
        </row>
        <row r="185">
          <cell r="A185" t="str">
            <v>165101</v>
          </cell>
          <cell r="B185" t="str">
            <v>Allowance for Misc. A/R</v>
          </cell>
        </row>
        <row r="186">
          <cell r="A186" t="str">
            <v>170101</v>
          </cell>
          <cell r="B186" t="str">
            <v>Land (Freehold) &amp; Improve</v>
          </cell>
        </row>
        <row r="187">
          <cell r="A187" t="str">
            <v>170201</v>
          </cell>
          <cell r="B187" t="str">
            <v>Land (Leasehold) &amp; Improv</v>
          </cell>
        </row>
        <row r="188">
          <cell r="A188" t="str">
            <v>170301</v>
          </cell>
          <cell r="B188" t="str">
            <v>Buildingsents - Subsidiar</v>
          </cell>
        </row>
        <row r="189">
          <cell r="A189" t="str">
            <v>170401</v>
          </cell>
          <cell r="B189" t="str">
            <v>Boiler &amp; Ancillary - Long</v>
          </cell>
        </row>
        <row r="190">
          <cell r="A190" t="str">
            <v>170501</v>
          </cell>
          <cell r="B190" t="str">
            <v>Plant &amp; Machinery g term</v>
          </cell>
        </row>
        <row r="191">
          <cell r="A191" t="str">
            <v>170601</v>
          </cell>
          <cell r="B191" t="str">
            <v>Furniture &amp; Fittings</v>
          </cell>
        </row>
        <row r="192">
          <cell r="A192" t="str">
            <v>170701</v>
          </cell>
          <cell r="B192" t="str">
            <v>Automobilesnterest Receiv</v>
          </cell>
        </row>
        <row r="193">
          <cell r="A193" t="str">
            <v>170801</v>
          </cell>
          <cell r="B193" t="str">
            <v>Trucksnisation Costsncome</v>
          </cell>
        </row>
        <row r="194">
          <cell r="A194" t="str">
            <v>170901</v>
          </cell>
          <cell r="B194" t="str">
            <v>Office Equipmentvel Advan</v>
          </cell>
        </row>
        <row r="195">
          <cell r="A195" t="str">
            <v>170902</v>
          </cell>
          <cell r="B195" t="str">
            <v>Computer Equipmentance Pr</v>
          </cell>
        </row>
        <row r="196">
          <cell r="A196" t="str">
            <v>170903</v>
          </cell>
          <cell r="B196" t="str">
            <v>Computer Software nts Rec</v>
          </cell>
        </row>
        <row r="197">
          <cell r="A197" t="str">
            <v>171011</v>
          </cell>
          <cell r="B197" t="str">
            <v>S&amp;M - Vending Machineses</v>
          </cell>
        </row>
        <row r="198">
          <cell r="A198" t="str">
            <v>171014</v>
          </cell>
          <cell r="B198" t="str">
            <v>S&amp;M - CoolersOthers</v>
          </cell>
        </row>
        <row r="199">
          <cell r="A199" t="str">
            <v>171015</v>
          </cell>
          <cell r="B199" t="str">
            <v>S&amp;M - Dispensersnsurance</v>
          </cell>
        </row>
        <row r="200">
          <cell r="A200" t="str">
            <v>171022</v>
          </cell>
          <cell r="B200" t="str">
            <v>S&amp;M - Cannistersntainers</v>
          </cell>
        </row>
        <row r="201">
          <cell r="A201" t="str">
            <v>171024</v>
          </cell>
          <cell r="B201" t="str">
            <v>S&amp;M - CO2 Gas Cylinders/T</v>
          </cell>
        </row>
        <row r="202">
          <cell r="A202" t="str">
            <v>171025</v>
          </cell>
          <cell r="B202" t="str">
            <v>S&amp;M - Counterse Others</v>
          </cell>
        </row>
        <row r="203">
          <cell r="A203" t="str">
            <v>171030</v>
          </cell>
          <cell r="B203" t="str">
            <v>S&amp;M - Advertising Signs</v>
          </cell>
        </row>
        <row r="204">
          <cell r="A204" t="str">
            <v>171101</v>
          </cell>
          <cell r="B204" t="str">
            <v>Forkliftsposited in Block</v>
          </cell>
        </row>
        <row r="205">
          <cell r="A205" t="str">
            <v>171201</v>
          </cell>
          <cell r="B205" t="str">
            <v>Water Resources</v>
          </cell>
        </row>
        <row r="206">
          <cell r="A206" t="str">
            <v>171202</v>
          </cell>
          <cell r="B206" t="str">
            <v>Lab Equipmentus A/R</v>
          </cell>
        </row>
        <row r="207">
          <cell r="A207" t="str">
            <v>173501</v>
          </cell>
          <cell r="B207" t="str">
            <v>PUC - Land (Freehold) &amp; I</v>
          </cell>
        </row>
        <row r="208">
          <cell r="A208" t="str">
            <v>173502</v>
          </cell>
          <cell r="B208" t="str">
            <v>PUC - Land (Leasehold) &amp;</v>
          </cell>
        </row>
        <row r="209">
          <cell r="A209" t="str">
            <v>173503</v>
          </cell>
          <cell r="B209" t="str">
            <v>PUC - Buildings</v>
          </cell>
        </row>
        <row r="210">
          <cell r="A210" t="str">
            <v>173504</v>
          </cell>
          <cell r="B210" t="str">
            <v>PUC - Boiler &amp; Ancillaryr</v>
          </cell>
        </row>
        <row r="211">
          <cell r="A211" t="str">
            <v>173505</v>
          </cell>
          <cell r="B211" t="str">
            <v>PUC - Plant &amp; Machinery i</v>
          </cell>
        </row>
        <row r="212">
          <cell r="A212" t="str">
            <v>173506</v>
          </cell>
          <cell r="B212" t="str">
            <v>PUC - Furniture &amp; Fitting</v>
          </cell>
        </row>
        <row r="213">
          <cell r="A213" t="str">
            <v>173507</v>
          </cell>
          <cell r="B213" t="str">
            <v>PUC - Automobiles</v>
          </cell>
        </row>
        <row r="214">
          <cell r="A214" t="str">
            <v>173508</v>
          </cell>
          <cell r="B214" t="str">
            <v>PUC - Trucks</v>
          </cell>
        </row>
        <row r="215">
          <cell r="A215" t="str">
            <v>173509</v>
          </cell>
          <cell r="B215" t="str">
            <v>PUC - Office &amp; Computer E</v>
          </cell>
        </row>
        <row r="216">
          <cell r="A216" t="str">
            <v>173510</v>
          </cell>
          <cell r="B216" t="str">
            <v>PUC - Sales &amp; Marketing E</v>
          </cell>
        </row>
        <row r="217">
          <cell r="A217" t="str">
            <v>173511</v>
          </cell>
          <cell r="B217" t="str">
            <v>PUC - Forklifts Others</v>
          </cell>
        </row>
        <row r="218">
          <cell r="A218" t="str">
            <v>173512</v>
          </cell>
          <cell r="B218" t="str">
            <v>PUC - Water Resources</v>
          </cell>
        </row>
        <row r="219">
          <cell r="A219" t="str">
            <v>173513</v>
          </cell>
          <cell r="B219" t="str">
            <v>PUC - Lab Equipment Block</v>
          </cell>
        </row>
        <row r="220">
          <cell r="A220" t="str">
            <v>174001.mark</v>
          </cell>
          <cell r="B220" t="str">
            <v>Returnable Bottlesenera</v>
          </cell>
        </row>
        <row r="221">
          <cell r="A221" t="str">
            <v>174001.plant</v>
          </cell>
          <cell r="B221" t="str">
            <v>Returnable Bottlesenera</v>
          </cell>
        </row>
        <row r="222">
          <cell r="A222" t="str">
            <v>174002.mark</v>
          </cell>
          <cell r="B222" t="str">
            <v>Returnable PalletsR</v>
          </cell>
        </row>
        <row r="223">
          <cell r="A223" t="str">
            <v>174002.plant</v>
          </cell>
          <cell r="B223" t="str">
            <v>Returnable PalletsR</v>
          </cell>
        </row>
        <row r="224">
          <cell r="A224" t="str">
            <v>174501.mark</v>
          </cell>
          <cell r="B224" t="str">
            <v>Returnable Casessset -</v>
          </cell>
        </row>
        <row r="225">
          <cell r="A225" t="str">
            <v>174501.plant</v>
          </cell>
          <cell r="B225" t="str">
            <v>Returnable Casessset -</v>
          </cell>
        </row>
        <row r="226">
          <cell r="A226" t="str">
            <v>174601</v>
          </cell>
          <cell r="B226" t="str">
            <v>Allowance for Surplus Ret</v>
          </cell>
        </row>
        <row r="227">
          <cell r="A227" t="str">
            <v>180101</v>
          </cell>
          <cell r="B227" t="str">
            <v>A/D - Land (Freehold) &amp; I</v>
          </cell>
        </row>
        <row r="228">
          <cell r="A228" t="str">
            <v>180201</v>
          </cell>
          <cell r="B228" t="str">
            <v>A/D - Land (Leasehold) &amp;</v>
          </cell>
        </row>
        <row r="229">
          <cell r="A229" t="str">
            <v>180301</v>
          </cell>
          <cell r="B229" t="str">
            <v>A/D - Buildingspmentance</v>
          </cell>
        </row>
        <row r="230">
          <cell r="A230" t="str">
            <v>180401</v>
          </cell>
          <cell r="B230" t="str">
            <v>A/D - Boiler &amp; AncillaryR</v>
          </cell>
        </row>
        <row r="231">
          <cell r="A231" t="str">
            <v>180501</v>
          </cell>
          <cell r="B231" t="str">
            <v>A/D - Plant &amp; Machinery e</v>
          </cell>
        </row>
        <row r="232">
          <cell r="A232" t="str">
            <v>180601</v>
          </cell>
          <cell r="B232" t="str">
            <v>A/D - Furniture &amp; Fitting</v>
          </cell>
        </row>
        <row r="233">
          <cell r="A233" t="str">
            <v>180701</v>
          </cell>
          <cell r="B233" t="str">
            <v>A/D - Automobilessnsuranc</v>
          </cell>
        </row>
        <row r="234">
          <cell r="A234" t="str">
            <v>180801</v>
          </cell>
          <cell r="B234" t="str">
            <v>A/D - Trucksistersntainer</v>
          </cell>
        </row>
        <row r="235">
          <cell r="A235" t="str">
            <v>180901</v>
          </cell>
          <cell r="B235" t="str">
            <v>A/D - Office Equipmenters</v>
          </cell>
        </row>
        <row r="236">
          <cell r="A236" t="str">
            <v>180902</v>
          </cell>
          <cell r="B236" t="str">
            <v>A/D - Computer Equipment</v>
          </cell>
        </row>
        <row r="237">
          <cell r="A237" t="str">
            <v>180903</v>
          </cell>
          <cell r="B237" t="str">
            <v>A/D - Computer Software s</v>
          </cell>
        </row>
        <row r="238">
          <cell r="A238" t="str">
            <v>181011</v>
          </cell>
          <cell r="B238" t="str">
            <v>A/D - S&amp;M - Vending Machi</v>
          </cell>
        </row>
        <row r="239">
          <cell r="A239" t="str">
            <v>181014</v>
          </cell>
          <cell r="B239" t="str">
            <v>A/D - S&amp;M - CoolersGenera</v>
          </cell>
        </row>
        <row r="240">
          <cell r="A240" t="str">
            <v>181015</v>
          </cell>
          <cell r="B240" t="str">
            <v>A/D - S&amp;M - Dispensers</v>
          </cell>
        </row>
        <row r="241">
          <cell r="A241" t="str">
            <v>181022</v>
          </cell>
          <cell r="B241" t="str">
            <v>A/D - S&amp;M - Cannisters) &amp;</v>
          </cell>
        </row>
        <row r="242">
          <cell r="A242" t="str">
            <v>181024</v>
          </cell>
          <cell r="B242" t="str">
            <v>A/D - S&amp;M - CO2 Gas Cylin</v>
          </cell>
        </row>
        <row r="243">
          <cell r="A243" t="str">
            <v>181025</v>
          </cell>
          <cell r="B243" t="str">
            <v>A/D - S&amp;M - Counters</v>
          </cell>
        </row>
        <row r="244">
          <cell r="A244" t="str">
            <v>181030</v>
          </cell>
          <cell r="B244" t="str">
            <v>A/D - S&amp;M - Advertising S</v>
          </cell>
        </row>
        <row r="245">
          <cell r="A245" t="str">
            <v>181101</v>
          </cell>
          <cell r="B245" t="str">
            <v>A/D - Forklifts</v>
          </cell>
        </row>
        <row r="246">
          <cell r="A246" t="str">
            <v>181201</v>
          </cell>
          <cell r="B246" t="str">
            <v>A/D - Water Resources</v>
          </cell>
        </row>
        <row r="247">
          <cell r="A247" t="str">
            <v>181202</v>
          </cell>
          <cell r="B247" t="str">
            <v>A/D - Lab Equipment</v>
          </cell>
        </row>
        <row r="248">
          <cell r="A248" t="str">
            <v>193501</v>
          </cell>
          <cell r="B248" t="str">
            <v>Pre-Operating Expenses</v>
          </cell>
        </row>
        <row r="249">
          <cell r="A249" t="str">
            <v>194201</v>
          </cell>
          <cell r="B249" t="str">
            <v>Goodwill</v>
          </cell>
        </row>
        <row r="250">
          <cell r="A250" t="str">
            <v>194401</v>
          </cell>
          <cell r="B250" t="str">
            <v>Franchise and Non-Compete</v>
          </cell>
        </row>
        <row r="251">
          <cell r="A251" t="str">
            <v>194601</v>
          </cell>
          <cell r="B251" t="str">
            <v>Trademarks and Tradenames</v>
          </cell>
        </row>
        <row r="252">
          <cell r="A252" t="str">
            <v>194801</v>
          </cell>
          <cell r="B252" t="str">
            <v>Other Intangible Assets</v>
          </cell>
        </row>
        <row r="253">
          <cell r="A253" t="str">
            <v>194901</v>
          </cell>
          <cell r="B253" t="str">
            <v>Deferred Expenditure</v>
          </cell>
        </row>
        <row r="254">
          <cell r="A254" t="str">
            <v>195201</v>
          </cell>
          <cell r="B254" t="str">
            <v>Accum Amort  - Goodwillca</v>
          </cell>
        </row>
        <row r="255">
          <cell r="A255" t="str">
            <v>195401</v>
          </cell>
          <cell r="B255" t="str">
            <v>Accum Amort  - Franchise</v>
          </cell>
        </row>
        <row r="256">
          <cell r="A256" t="str">
            <v>195601</v>
          </cell>
          <cell r="B256" t="str">
            <v>Accum Amort  - Trademarks</v>
          </cell>
        </row>
        <row r="257">
          <cell r="A257" t="str">
            <v>195801</v>
          </cell>
          <cell r="B257" t="str">
            <v>Accum Amort  - Other Inta</v>
          </cell>
        </row>
        <row r="258">
          <cell r="A258" t="str">
            <v>196001</v>
          </cell>
          <cell r="B258" t="str">
            <v>Inter-Co Loans - Pakistan</v>
          </cell>
        </row>
        <row r="259">
          <cell r="A259" t="str">
            <v>196005</v>
          </cell>
          <cell r="B259" t="str">
            <v>Inter-Co Loans - Sri Lank</v>
          </cell>
        </row>
        <row r="260">
          <cell r="A260" t="str">
            <v>196008</v>
          </cell>
          <cell r="B260" t="str">
            <v>Inter-Co Loans - Nepal (K</v>
          </cell>
        </row>
        <row r="261">
          <cell r="A261" t="str">
            <v>196009</v>
          </cell>
          <cell r="B261" t="str">
            <v>Inter-Co Loans - Nepal (T</v>
          </cell>
        </row>
        <row r="262">
          <cell r="A262" t="str">
            <v>196010</v>
          </cell>
          <cell r="B262" t="str">
            <v>Inter-Co Loans - Nepal al</v>
          </cell>
        </row>
        <row r="263">
          <cell r="A263" t="str">
            <v>196014</v>
          </cell>
          <cell r="B263" t="str">
            <v>Inter-Co Loans - Bruneiig</v>
          </cell>
        </row>
        <row r="264">
          <cell r="A264" t="str">
            <v>196016</v>
          </cell>
          <cell r="B264" t="str">
            <v>Inter-Co Loans - Singapor</v>
          </cell>
        </row>
        <row r="265">
          <cell r="A265" t="str">
            <v>196017</v>
          </cell>
          <cell r="B265" t="str">
            <v>Inter-Co Loans - FNBV -M'</v>
          </cell>
        </row>
        <row r="266">
          <cell r="A266" t="str">
            <v>196018</v>
          </cell>
          <cell r="B266" t="str">
            <v>Inter-Co Loans - FNCC -M'</v>
          </cell>
        </row>
        <row r="267">
          <cell r="A267" t="str">
            <v>196019</v>
          </cell>
          <cell r="B267" t="str">
            <v>Inter-Co Loans - Malaysia</v>
          </cell>
        </row>
        <row r="268">
          <cell r="A268" t="str">
            <v>196021</v>
          </cell>
          <cell r="B268" t="str">
            <v>Inter-Co Loans - HCMC</v>
          </cell>
        </row>
        <row r="269">
          <cell r="A269" t="str">
            <v>196022</v>
          </cell>
          <cell r="B269" t="str">
            <v>Inter-Co Loans - HanoiFun</v>
          </cell>
        </row>
        <row r="270">
          <cell r="A270" t="str">
            <v>196023</v>
          </cell>
          <cell r="B270" t="str">
            <v>Inter-Co Loans - Danangei</v>
          </cell>
        </row>
        <row r="271">
          <cell r="A271" t="str">
            <v>196030</v>
          </cell>
          <cell r="B271" t="str">
            <v>Inter-Co Loans - Cambodia</v>
          </cell>
        </row>
        <row r="272">
          <cell r="A272" t="str">
            <v>196090</v>
          </cell>
          <cell r="B272" t="str">
            <v>Inter-Co Loans - FNCCShor</v>
          </cell>
        </row>
        <row r="273">
          <cell r="A273" t="str">
            <v>196091</v>
          </cell>
          <cell r="B273" t="str">
            <v>Inter-Co Loans - CCILTrad</v>
          </cell>
        </row>
        <row r="274">
          <cell r="A274" t="str">
            <v>196101</v>
          </cell>
          <cell r="B274" t="str">
            <v>Inter-Co Loans - F&amp;N (S)</v>
          </cell>
        </row>
        <row r="275">
          <cell r="A275" t="str">
            <v>196110</v>
          </cell>
          <cell r="B275" t="str">
            <v>Inter-Co Loans - Asia Dai</v>
          </cell>
        </row>
        <row r="276">
          <cell r="A276" t="str">
            <v>196111</v>
          </cell>
          <cell r="B276" t="str">
            <v>Inter-Co Loans - Premier</v>
          </cell>
        </row>
        <row r="277">
          <cell r="A277" t="str">
            <v>196119</v>
          </cell>
          <cell r="B277" t="str">
            <v>Inter-Co Loans - Intl The</v>
          </cell>
        </row>
        <row r="278">
          <cell r="A278" t="str">
            <v>196120</v>
          </cell>
          <cell r="B278" t="str">
            <v>Inter-Co Loans - F&amp;N Hold</v>
          </cell>
        </row>
        <row r="279">
          <cell r="A279" t="str">
            <v>196121</v>
          </cell>
          <cell r="B279" t="str">
            <v>Inter-Co Loans - F&amp;N (M)</v>
          </cell>
        </row>
        <row r="280">
          <cell r="A280" t="str">
            <v>196123</v>
          </cell>
          <cell r="B280" t="str">
            <v>Inter-Co Loans - F&amp;N Food</v>
          </cell>
        </row>
        <row r="281">
          <cell r="A281" t="str">
            <v>196127</v>
          </cell>
          <cell r="B281" t="str">
            <v>Inter-Co Loans - F&amp;N Dair</v>
          </cell>
        </row>
        <row r="282">
          <cell r="A282" t="str">
            <v>196128</v>
          </cell>
          <cell r="B282" t="str">
            <v>Inter-Co Loans - Premier</v>
          </cell>
        </row>
        <row r="283">
          <cell r="A283" t="str">
            <v>196131</v>
          </cell>
          <cell r="B283" t="str">
            <v>Inter-Co Loans - Centrepo</v>
          </cell>
        </row>
        <row r="284">
          <cell r="A284" t="str">
            <v>196156</v>
          </cell>
          <cell r="B284" t="str">
            <v>Inter-Co Loans - API</v>
          </cell>
        </row>
        <row r="285">
          <cell r="A285" t="str">
            <v>196157</v>
          </cell>
          <cell r="B285" t="str">
            <v>Inter-Co Loans - APB</v>
          </cell>
        </row>
        <row r="286">
          <cell r="A286" t="str">
            <v>196201</v>
          </cell>
          <cell r="B286" t="str">
            <v>Inter-Co Loans - CC&amp; rela</v>
          </cell>
        </row>
        <row r="287">
          <cell r="A287" t="str">
            <v>196251</v>
          </cell>
          <cell r="B287" t="str">
            <v>Inter-Co Loans - CC Nestl</v>
          </cell>
        </row>
        <row r="288">
          <cell r="A288" t="str">
            <v>196301</v>
          </cell>
          <cell r="B288" t="str">
            <v>Inter-Co Loans - PT Polar</v>
          </cell>
        </row>
        <row r="289">
          <cell r="A289" t="str">
            <v>196302</v>
          </cell>
          <cell r="B289" t="str">
            <v>Inter-Co Loans - Limunusa</v>
          </cell>
        </row>
        <row r="290">
          <cell r="A290" t="str">
            <v>197001</v>
          </cell>
          <cell r="B290" t="str">
            <v>Inter-Co Rec - Pakistan</v>
          </cell>
        </row>
        <row r="291">
          <cell r="A291" t="str">
            <v>197005</v>
          </cell>
          <cell r="B291" t="str">
            <v>Inter-Co Rec - Sri Lanka</v>
          </cell>
        </row>
        <row r="292">
          <cell r="A292" t="str">
            <v>197008</v>
          </cell>
          <cell r="B292" t="str">
            <v>Inter-Co Rec - KTM (Nepal</v>
          </cell>
        </row>
        <row r="293">
          <cell r="A293" t="str">
            <v>197009</v>
          </cell>
          <cell r="B293" t="str">
            <v>Inter-Co Rec - Terai (Nep</v>
          </cell>
        </row>
        <row r="294">
          <cell r="A294" t="str">
            <v>197010</v>
          </cell>
          <cell r="B294" t="str">
            <v>Inter-Co Rec - Nepal</v>
          </cell>
        </row>
        <row r="295">
          <cell r="A295" t="str">
            <v>197014</v>
          </cell>
          <cell r="B295" t="str">
            <v>Inter-Co Rec - Brunai</v>
          </cell>
        </row>
        <row r="296">
          <cell r="A296" t="str">
            <v>197016</v>
          </cell>
          <cell r="B296" t="str">
            <v>Inter-Co Rec - Tuas</v>
          </cell>
        </row>
        <row r="297">
          <cell r="A297" t="str">
            <v>197017</v>
          </cell>
          <cell r="B297" t="str">
            <v>Inter-Co Rece -FNBV Malay</v>
          </cell>
        </row>
        <row r="298">
          <cell r="A298" t="str">
            <v>197018</v>
          </cell>
          <cell r="B298" t="str">
            <v>Inter-Co Rece -FNCC Malay</v>
          </cell>
        </row>
        <row r="299">
          <cell r="A299" t="str">
            <v>197019</v>
          </cell>
          <cell r="B299" t="str">
            <v>Inter-Co Rece -Malaysia</v>
          </cell>
        </row>
        <row r="300">
          <cell r="A300" t="str">
            <v>197021</v>
          </cell>
          <cell r="B300" t="str">
            <v>Inter-Co Rece -HCMC</v>
          </cell>
        </row>
        <row r="301">
          <cell r="A301" t="str">
            <v>197022</v>
          </cell>
          <cell r="B301" t="str">
            <v>Inter-Co Rece -Hanoi</v>
          </cell>
        </row>
        <row r="302">
          <cell r="A302" t="str">
            <v>197023</v>
          </cell>
          <cell r="B302" t="str">
            <v>Inter-Co Rece -Danang</v>
          </cell>
        </row>
        <row r="303">
          <cell r="A303" t="str">
            <v>197030</v>
          </cell>
          <cell r="B303" t="str">
            <v>Inter-Co Rece -Cambodia</v>
          </cell>
        </row>
        <row r="304">
          <cell r="A304" t="str">
            <v>197090</v>
          </cell>
          <cell r="B304" t="str">
            <v>Inter-Co Rece -FNCC Corp.</v>
          </cell>
        </row>
        <row r="305">
          <cell r="A305" t="str">
            <v>197091</v>
          </cell>
          <cell r="B305" t="str">
            <v>Inter-Co Rece -CCIL</v>
          </cell>
        </row>
        <row r="306">
          <cell r="A306" t="str">
            <v>197101</v>
          </cell>
          <cell r="B306" t="str">
            <v>Inter-Co Related - F&amp;N (S</v>
          </cell>
        </row>
        <row r="307">
          <cell r="A307" t="str">
            <v>197110</v>
          </cell>
          <cell r="B307" t="str">
            <v>Inter-Co Related - Asia D</v>
          </cell>
        </row>
        <row r="308">
          <cell r="A308" t="str">
            <v>197111</v>
          </cell>
          <cell r="B308" t="str">
            <v>Inter-Co Related - Premie</v>
          </cell>
        </row>
        <row r="309">
          <cell r="A309" t="str">
            <v>197119</v>
          </cell>
          <cell r="B309" t="str">
            <v>Inter-Co Related - Intl T</v>
          </cell>
        </row>
        <row r="310">
          <cell r="A310" t="str">
            <v>197120</v>
          </cell>
          <cell r="B310" t="str">
            <v>Inter-Co Related - F&amp;N Ho</v>
          </cell>
        </row>
        <row r="311">
          <cell r="A311" t="str">
            <v>197121</v>
          </cell>
          <cell r="B311" t="str">
            <v>Inter-Co Related - F&amp;N (M</v>
          </cell>
        </row>
        <row r="312">
          <cell r="A312" t="str">
            <v>197123</v>
          </cell>
          <cell r="B312" t="str">
            <v>Inter-Co Related - F&amp;N Fo</v>
          </cell>
        </row>
        <row r="313">
          <cell r="A313" t="str">
            <v>197127</v>
          </cell>
          <cell r="B313" t="str">
            <v>Inter-Co Related - F&amp;N Da</v>
          </cell>
        </row>
        <row r="314">
          <cell r="A314" t="str">
            <v>197128</v>
          </cell>
          <cell r="B314" t="str">
            <v>Inter-Co Related - Premie</v>
          </cell>
        </row>
        <row r="315">
          <cell r="A315" t="str">
            <v>197131</v>
          </cell>
          <cell r="B315" t="str">
            <v>Inter-Co Related - Centre</v>
          </cell>
        </row>
        <row r="316">
          <cell r="A316" t="str">
            <v>197156</v>
          </cell>
          <cell r="B316" t="str">
            <v>Inter-Co Related - Asia P</v>
          </cell>
        </row>
        <row r="317">
          <cell r="A317" t="str">
            <v>197157</v>
          </cell>
          <cell r="B317" t="str">
            <v>Inter-Co Related - Asia P</v>
          </cell>
        </row>
        <row r="318">
          <cell r="A318" t="str">
            <v>197201</v>
          </cell>
          <cell r="B318" t="str">
            <v>Inter-Co Related - CC&amp; re</v>
          </cell>
        </row>
        <row r="319">
          <cell r="A319" t="str">
            <v>197251</v>
          </cell>
          <cell r="B319" t="str">
            <v>Inter-Co Related - CC Nes</v>
          </cell>
        </row>
        <row r="320">
          <cell r="A320" t="str">
            <v>197301</v>
          </cell>
          <cell r="B320" t="str">
            <v>Inter-Co Related - PT Pol</v>
          </cell>
        </row>
        <row r="321">
          <cell r="A321" t="str">
            <v>197302</v>
          </cell>
          <cell r="B321" t="str">
            <v>Inter-Co Related - Limunu</v>
          </cell>
        </row>
        <row r="322">
          <cell r="A322" t="str">
            <v>211001</v>
          </cell>
          <cell r="B322" t="str">
            <v>Accts Payable - Trade</v>
          </cell>
        </row>
        <row r="323">
          <cell r="A323" t="str">
            <v>211003</v>
          </cell>
          <cell r="B323" t="str">
            <v>Accts Payable -Trade-Accr</v>
          </cell>
        </row>
        <row r="324">
          <cell r="A324" t="str">
            <v>212001</v>
          </cell>
          <cell r="B324" t="str">
            <v>Accts Payable - Misc.</v>
          </cell>
        </row>
        <row r="325">
          <cell r="A325" t="str">
            <v>212101</v>
          </cell>
          <cell r="B325" t="str">
            <v>Customers'Deposits &amp; Cred</v>
          </cell>
        </row>
        <row r="326">
          <cell r="A326" t="str">
            <v>212201</v>
          </cell>
          <cell r="B326" t="str">
            <v>Account payable -Other</v>
          </cell>
        </row>
        <row r="327">
          <cell r="A327" t="str">
            <v>212301</v>
          </cell>
          <cell r="B327" t="str">
            <v>Salesmen's Deferred Commi</v>
          </cell>
        </row>
        <row r="328">
          <cell r="A328" t="str">
            <v>212401</v>
          </cell>
          <cell r="B328" t="str">
            <v>Employees' Miscellaneous</v>
          </cell>
        </row>
        <row r="329">
          <cell r="A329" t="str">
            <v>212501</v>
          </cell>
          <cell r="B329" t="str">
            <v>Dealer Discounts Payables</v>
          </cell>
        </row>
        <row r="330">
          <cell r="A330" t="str">
            <v>212701</v>
          </cell>
          <cell r="B330" t="str">
            <v>Bank Overdrafts</v>
          </cell>
        </row>
        <row r="331">
          <cell r="A331" t="str">
            <v>212801</v>
          </cell>
          <cell r="B331" t="str">
            <v>Loans and Notes Payable -</v>
          </cell>
        </row>
        <row r="332">
          <cell r="A332" t="str">
            <v>212901</v>
          </cell>
          <cell r="B332" t="str">
            <v>Current Maturity - Long-T</v>
          </cell>
        </row>
        <row r="333">
          <cell r="A333" t="str">
            <v>213001</v>
          </cell>
          <cell r="B333" t="str">
            <v>Dividends Payable</v>
          </cell>
        </row>
        <row r="334">
          <cell r="A334" t="str">
            <v>213101</v>
          </cell>
          <cell r="B334" t="str">
            <v>Deferred Income - Short-T</v>
          </cell>
        </row>
        <row r="335">
          <cell r="A335" t="str">
            <v>221001.bottles</v>
          </cell>
          <cell r="B335" t="str">
            <v>Container Deposit Liabi</v>
          </cell>
        </row>
        <row r="336">
          <cell r="A336" t="str">
            <v>221001.case</v>
          </cell>
          <cell r="B336" t="str">
            <v>Container Deposit Liabi</v>
          </cell>
        </row>
        <row r="337">
          <cell r="A337" t="str">
            <v>221001.pallet</v>
          </cell>
          <cell r="B337" t="str">
            <v>Container Deposit Liabi</v>
          </cell>
        </row>
        <row r="338">
          <cell r="A338" t="str">
            <v>222101</v>
          </cell>
          <cell r="B338" t="str">
            <v>Accrued AdvertisingMisc.</v>
          </cell>
        </row>
        <row r="339">
          <cell r="A339" t="str">
            <v>222201.body</v>
          </cell>
          <cell r="B339" t="str">
            <v>Accrued Expense - Gener</v>
          </cell>
        </row>
        <row r="340">
          <cell r="A340" t="str">
            <v>222201.carton</v>
          </cell>
          <cell r="B340" t="str">
            <v>Accrued Expense - Gener</v>
          </cell>
        </row>
        <row r="341">
          <cell r="A341" t="str">
            <v>222201.chemic</v>
          </cell>
          <cell r="B341" t="str">
            <v>Accrued Expense - Gener</v>
          </cell>
        </row>
        <row r="342">
          <cell r="A342" t="str">
            <v>222201.concent</v>
          </cell>
          <cell r="B342" t="str">
            <v>Accrued Expense - Gener</v>
          </cell>
        </row>
        <row r="343">
          <cell r="A343" t="str">
            <v>222201.co2</v>
          </cell>
          <cell r="B343" t="str">
            <v>Accrued Expense - Gener</v>
          </cell>
        </row>
        <row r="344">
          <cell r="A344" t="str">
            <v>222201.crown</v>
          </cell>
          <cell r="B344" t="str">
            <v>Accrued Expense - Gener</v>
          </cell>
        </row>
        <row r="345">
          <cell r="A345" t="str">
            <v>222201.ctn</v>
          </cell>
          <cell r="B345" t="str">
            <v>Accrued Expense - Gener</v>
          </cell>
        </row>
        <row r="346">
          <cell r="A346" t="str">
            <v>222201.end</v>
          </cell>
          <cell r="B346" t="str">
            <v>Accrued Expense - Gener</v>
          </cell>
        </row>
        <row r="347">
          <cell r="A347" t="str">
            <v>222201.gen</v>
          </cell>
          <cell r="B347" t="str">
            <v>Accrued Expense - Gener</v>
          </cell>
        </row>
        <row r="348">
          <cell r="A348" t="str">
            <v>222201.inv</v>
          </cell>
          <cell r="B348" t="str">
            <v>Accrued Expense - Gener</v>
          </cell>
        </row>
        <row r="349">
          <cell r="A349" t="str">
            <v>222201.pet</v>
          </cell>
          <cell r="B349" t="str">
            <v>Accrued Expense - Gener</v>
          </cell>
        </row>
        <row r="350">
          <cell r="A350" t="str">
            <v>222201.sugar</v>
          </cell>
          <cell r="B350" t="str">
            <v>Accrued Expense - Gener</v>
          </cell>
        </row>
        <row r="351">
          <cell r="A351" t="str">
            <v>222301.health</v>
          </cell>
          <cell r="B351" t="str">
            <v>Accrued Insurance</v>
          </cell>
        </row>
        <row r="352">
          <cell r="A352" t="str">
            <v>222301.ins</v>
          </cell>
          <cell r="B352" t="str">
            <v>Accrued Insurance</v>
          </cell>
        </row>
        <row r="353">
          <cell r="A353" t="str">
            <v>222301.social</v>
          </cell>
          <cell r="B353" t="str">
            <v>Accrued Insurance</v>
          </cell>
        </row>
        <row r="354">
          <cell r="A354" t="str">
            <v>222401.citi</v>
          </cell>
          <cell r="B354" t="str">
            <v>Accrued Interest Payabl</v>
          </cell>
        </row>
        <row r="355">
          <cell r="A355" t="str">
            <v>222401.ind</v>
          </cell>
          <cell r="B355" t="str">
            <v>Accrued Interest Payabl</v>
          </cell>
        </row>
        <row r="356">
          <cell r="A356" t="str">
            <v>222501.com</v>
          </cell>
          <cell r="B356" t="str">
            <v>Accrued - Payroll</v>
          </cell>
        </row>
        <row r="357">
          <cell r="A357" t="str">
            <v>222501.ded</v>
          </cell>
          <cell r="B357" t="str">
            <v>Accrued - Payroll</v>
          </cell>
        </row>
        <row r="358">
          <cell r="A358" t="str">
            <v>222501.expats</v>
          </cell>
          <cell r="B358" t="str">
            <v>Accrued - Payroll</v>
          </cell>
        </row>
        <row r="359">
          <cell r="A359" t="str">
            <v>222501.pit</v>
          </cell>
          <cell r="B359" t="str">
            <v>Accrued - Payroll</v>
          </cell>
        </row>
        <row r="360">
          <cell r="A360" t="str">
            <v>222501.resign</v>
          </cell>
          <cell r="B360" t="str">
            <v>Accrued - Payroll</v>
          </cell>
        </row>
        <row r="361">
          <cell r="A361" t="str">
            <v>222501.sal</v>
          </cell>
          <cell r="B361" t="str">
            <v>Accrued - Payroll</v>
          </cell>
        </row>
        <row r="362">
          <cell r="A362" t="str">
            <v>222502</v>
          </cell>
          <cell r="B362" t="str">
            <v>Accrued Compensation - Bo</v>
          </cell>
        </row>
        <row r="363">
          <cell r="A363" t="str">
            <v>222601</v>
          </cell>
          <cell r="B363" t="str">
            <v>Marketing Program Commitm</v>
          </cell>
        </row>
        <row r="364">
          <cell r="A364" t="str">
            <v>222701</v>
          </cell>
          <cell r="B364" t="str">
            <v>Acc Retirement Plan - D/B</v>
          </cell>
        </row>
        <row r="365">
          <cell r="A365" t="str">
            <v>222801</v>
          </cell>
          <cell r="B365" t="str">
            <v>Acc Retirement Plan - Oth</v>
          </cell>
        </row>
        <row r="366">
          <cell r="A366" t="str">
            <v>223401</v>
          </cell>
          <cell r="B366" t="str">
            <v>Accrued Taxes - Current</v>
          </cell>
        </row>
        <row r="367">
          <cell r="A367" t="str">
            <v>223501</v>
          </cell>
          <cell r="B367" t="str">
            <v>Accrued Taxes - Prior Yea</v>
          </cell>
        </row>
        <row r="368">
          <cell r="A368" t="str">
            <v>223701</v>
          </cell>
          <cell r="B368" t="str">
            <v>Deferred Taxes - Current</v>
          </cell>
        </row>
        <row r="369">
          <cell r="A369" t="str">
            <v>223801</v>
          </cell>
          <cell r="B369" t="str">
            <v>Deferred Taxes - Prior Ye</v>
          </cell>
        </row>
        <row r="370">
          <cell r="A370" t="str">
            <v>224101</v>
          </cell>
          <cell r="B370" t="str">
            <v>Employees' Payroll Taxes</v>
          </cell>
        </row>
        <row r="371">
          <cell r="A371" t="str">
            <v>224301.vati</v>
          </cell>
          <cell r="B371" t="str">
            <v>VAT or GST Collections</v>
          </cell>
        </row>
        <row r="372">
          <cell r="A372" t="str">
            <v>224301.vato</v>
          </cell>
          <cell r="B372" t="str">
            <v>VAT or GST Collections</v>
          </cell>
        </row>
        <row r="373">
          <cell r="A373" t="str">
            <v>224401</v>
          </cell>
          <cell r="B373" t="str">
            <v>Accrued Payroll Taxesions</v>
          </cell>
        </row>
        <row r="374">
          <cell r="A374" t="str">
            <v>224501</v>
          </cell>
          <cell r="B374" t="str">
            <v>Accrued Taxes - General</v>
          </cell>
        </row>
        <row r="375">
          <cell r="A375" t="str">
            <v>224601</v>
          </cell>
          <cell r="B375" t="str">
            <v>Withholding Taxes on Remi</v>
          </cell>
        </row>
        <row r="376">
          <cell r="A376" t="str">
            <v>225201</v>
          </cell>
          <cell r="B376" t="str">
            <v>Valuation Allowance - Def</v>
          </cell>
        </row>
        <row r="377">
          <cell r="A377" t="str">
            <v>232001</v>
          </cell>
          <cell r="B377" t="str">
            <v>Inter-Co Loans - Pakistan</v>
          </cell>
        </row>
        <row r="378">
          <cell r="A378" t="str">
            <v>232005</v>
          </cell>
          <cell r="B378" t="str">
            <v>Inter-Co Loans - Sri Lank</v>
          </cell>
        </row>
        <row r="379">
          <cell r="A379" t="str">
            <v>232008</v>
          </cell>
          <cell r="B379" t="str">
            <v>Inter-Co Loans - KTM</v>
          </cell>
        </row>
        <row r="380">
          <cell r="A380" t="str">
            <v>232009</v>
          </cell>
          <cell r="B380" t="str">
            <v>Inter-Co Loans - Terai</v>
          </cell>
        </row>
        <row r="381">
          <cell r="A381" t="str">
            <v>232010</v>
          </cell>
          <cell r="B381" t="str">
            <v>Inter-Co Loans - Nepal</v>
          </cell>
        </row>
        <row r="382">
          <cell r="A382" t="str">
            <v>232014</v>
          </cell>
          <cell r="B382" t="str">
            <v>Inter-Co Loans - Bruneir</v>
          </cell>
        </row>
        <row r="383">
          <cell r="A383" t="str">
            <v>232016</v>
          </cell>
          <cell r="B383" t="str">
            <v>Inter-Co Loans - Singapor</v>
          </cell>
        </row>
        <row r="384">
          <cell r="A384" t="str">
            <v>232017</v>
          </cell>
          <cell r="B384" t="str">
            <v>Inter-Co Loans - FNBV Mal</v>
          </cell>
        </row>
        <row r="385">
          <cell r="A385" t="str">
            <v>232018</v>
          </cell>
          <cell r="B385" t="str">
            <v>Inter-Co Loans - FNCC Mal</v>
          </cell>
        </row>
        <row r="386">
          <cell r="A386" t="str">
            <v>232019</v>
          </cell>
          <cell r="B386" t="str">
            <v>Inter-Co Loans - Malaysia</v>
          </cell>
        </row>
        <row r="387">
          <cell r="A387" t="str">
            <v>232021</v>
          </cell>
          <cell r="B387" t="str">
            <v>Inter-Co Loans - HCMC</v>
          </cell>
        </row>
        <row r="388">
          <cell r="A388" t="str">
            <v>232022</v>
          </cell>
          <cell r="B388" t="str">
            <v>Inter-Co Loans - Hanoi</v>
          </cell>
        </row>
        <row r="389">
          <cell r="A389" t="str">
            <v>232023</v>
          </cell>
          <cell r="B389" t="str">
            <v>Inter-Co Loans - Danang</v>
          </cell>
        </row>
        <row r="390">
          <cell r="A390" t="str">
            <v>232030</v>
          </cell>
          <cell r="B390" t="str">
            <v>Inter-Co Loans - Cambodia</v>
          </cell>
        </row>
        <row r="391">
          <cell r="A391" t="str">
            <v>232090</v>
          </cell>
          <cell r="B391" t="str">
            <v>Inter-Co Loans - FNCC(Cor</v>
          </cell>
        </row>
        <row r="392">
          <cell r="A392" t="str">
            <v>232091</v>
          </cell>
          <cell r="B392" t="str">
            <v>Inter-Co Loans - CCIL</v>
          </cell>
        </row>
        <row r="393">
          <cell r="A393" t="str">
            <v>232101</v>
          </cell>
          <cell r="B393" t="str">
            <v>ICLs - F&amp;N (S) Pte Ltd</v>
          </cell>
        </row>
        <row r="394">
          <cell r="A394" t="str">
            <v>232110</v>
          </cell>
          <cell r="B394" t="str">
            <v>ICL- Asia Daries Pte Ltd</v>
          </cell>
        </row>
        <row r="395">
          <cell r="A395" t="str">
            <v>232111</v>
          </cell>
          <cell r="B395" t="str">
            <v>ICL- Premier Milk (S) Pte</v>
          </cell>
        </row>
        <row r="396">
          <cell r="A396" t="str">
            <v>232119</v>
          </cell>
          <cell r="B396" t="str">
            <v>ICL- Intl Theme Parks (S)</v>
          </cell>
        </row>
        <row r="397">
          <cell r="A397" t="str">
            <v>232120</v>
          </cell>
          <cell r="B397" t="str">
            <v>ICL- F&amp;N Holding Sdn Bhd</v>
          </cell>
        </row>
        <row r="398">
          <cell r="A398" t="str">
            <v>232121</v>
          </cell>
          <cell r="B398" t="str">
            <v>ICL- F&amp;N (M) Sdn Bhd</v>
          </cell>
        </row>
        <row r="399">
          <cell r="A399" t="str">
            <v>232123</v>
          </cell>
          <cell r="B399" t="str">
            <v>ICL- F&amp;N Foods Sdn Bhd</v>
          </cell>
        </row>
        <row r="400">
          <cell r="A400" t="str">
            <v>232127</v>
          </cell>
          <cell r="B400" t="str">
            <v>ICL- F&amp;N Dairies (M) Sdn</v>
          </cell>
        </row>
        <row r="401">
          <cell r="A401" t="str">
            <v>232128</v>
          </cell>
          <cell r="B401" t="str">
            <v>ICL- Premier Milk (M) Sdn</v>
          </cell>
        </row>
        <row r="402">
          <cell r="A402" t="str">
            <v>232131</v>
          </cell>
          <cell r="B402" t="str">
            <v>ICL- Centrepoint Properti</v>
          </cell>
        </row>
        <row r="403">
          <cell r="A403" t="str">
            <v>232156</v>
          </cell>
          <cell r="B403" t="str">
            <v>ICL- Asia Pacific Investm</v>
          </cell>
        </row>
        <row r="404">
          <cell r="A404" t="str">
            <v>232157</v>
          </cell>
          <cell r="B404" t="str">
            <v>ICL- Asia Pacific Breweri</v>
          </cell>
        </row>
        <row r="405">
          <cell r="A405" t="str">
            <v>232201</v>
          </cell>
          <cell r="B405" t="str">
            <v>Inter-Co Loans - CC&amp; rela</v>
          </cell>
        </row>
        <row r="406">
          <cell r="A406" t="str">
            <v>232251</v>
          </cell>
          <cell r="B406" t="str">
            <v>Inter-Co Loans - CC Nestl</v>
          </cell>
        </row>
        <row r="407">
          <cell r="A407" t="str">
            <v>232301</v>
          </cell>
          <cell r="B407" t="str">
            <v>Inter-Co Loans - PT Polar</v>
          </cell>
        </row>
        <row r="408">
          <cell r="A408" t="str">
            <v>232302</v>
          </cell>
          <cell r="B408" t="str">
            <v>Inter-Co Loans - Limunusa</v>
          </cell>
        </row>
        <row r="409">
          <cell r="A409" t="str">
            <v>233001</v>
          </cell>
          <cell r="B409" t="str">
            <v>Inter-Co Payable - Pakist</v>
          </cell>
        </row>
        <row r="410">
          <cell r="A410" t="str">
            <v>233005</v>
          </cell>
          <cell r="B410" t="str">
            <v>Inter-Co Payable - Sri La</v>
          </cell>
        </row>
        <row r="411">
          <cell r="A411" t="str">
            <v>233008</v>
          </cell>
          <cell r="B411" t="str">
            <v>Inter-Co Payable - KTM</v>
          </cell>
        </row>
        <row r="412">
          <cell r="A412" t="str">
            <v>233009</v>
          </cell>
          <cell r="B412" t="str">
            <v>Inter-Co Payable - Terai</v>
          </cell>
        </row>
        <row r="413">
          <cell r="A413" t="str">
            <v>233010</v>
          </cell>
          <cell r="B413" t="str">
            <v>Inter-Co Payable - Nepal</v>
          </cell>
        </row>
        <row r="414">
          <cell r="A414" t="str">
            <v>233014</v>
          </cell>
          <cell r="B414" t="str">
            <v>Inter-Co Payable - Brunei</v>
          </cell>
        </row>
        <row r="415">
          <cell r="A415" t="str">
            <v>233016</v>
          </cell>
          <cell r="B415" t="str">
            <v>Inter-Co Payable - Tuas</v>
          </cell>
        </row>
        <row r="416">
          <cell r="A416" t="str">
            <v>233017</v>
          </cell>
          <cell r="B416" t="str">
            <v>Inter-Co Payable - Bever</v>
          </cell>
        </row>
        <row r="417">
          <cell r="A417" t="str">
            <v>233018</v>
          </cell>
          <cell r="B417" t="str">
            <v>Inter-Co Payable - Malays</v>
          </cell>
        </row>
        <row r="418">
          <cell r="A418" t="str">
            <v>233019</v>
          </cell>
          <cell r="B418" t="str">
            <v>Inter-Co Payable - Malays</v>
          </cell>
        </row>
        <row r="419">
          <cell r="A419" t="str">
            <v>233021</v>
          </cell>
          <cell r="B419" t="str">
            <v>Inter-Co Payable - HCMCEL</v>
          </cell>
        </row>
        <row r="420">
          <cell r="A420" t="str">
            <v>233022</v>
          </cell>
          <cell r="B420" t="str">
            <v>Inter-Co Payable - Hanoi</v>
          </cell>
        </row>
        <row r="421">
          <cell r="A421" t="str">
            <v>233023</v>
          </cell>
          <cell r="B421" t="str">
            <v>Inter-Co Payable - Danang</v>
          </cell>
        </row>
        <row r="422">
          <cell r="A422" t="str">
            <v>233030</v>
          </cell>
          <cell r="B422" t="str">
            <v>Inter-Co Payable - Cambod</v>
          </cell>
        </row>
        <row r="423">
          <cell r="A423" t="str">
            <v>233090</v>
          </cell>
          <cell r="B423" t="str">
            <v>Inter-Co Payable - FNCC</v>
          </cell>
        </row>
        <row r="424">
          <cell r="A424" t="str">
            <v>233091</v>
          </cell>
          <cell r="B424" t="str">
            <v>Inter-Co Payable - CCIL</v>
          </cell>
        </row>
        <row r="425">
          <cell r="A425" t="str">
            <v>233101</v>
          </cell>
          <cell r="B425" t="str">
            <v>Int-Co Related - F&amp;N (S)</v>
          </cell>
        </row>
        <row r="426">
          <cell r="A426" t="str">
            <v>233110</v>
          </cell>
          <cell r="B426" t="str">
            <v>Int-Co Related - Asia Dai</v>
          </cell>
        </row>
        <row r="427">
          <cell r="A427" t="str">
            <v>233111</v>
          </cell>
          <cell r="B427" t="str">
            <v>Int-Co Related - Premier</v>
          </cell>
        </row>
        <row r="428">
          <cell r="A428" t="str">
            <v>233119</v>
          </cell>
          <cell r="B428" t="str">
            <v>Int-Co Related - Intl The</v>
          </cell>
        </row>
        <row r="429">
          <cell r="A429" t="str">
            <v>233120</v>
          </cell>
          <cell r="B429" t="str">
            <v>Int-Co Related - F&amp;N Hold</v>
          </cell>
        </row>
        <row r="430">
          <cell r="A430" t="str">
            <v>233121</v>
          </cell>
          <cell r="B430" t="str">
            <v>Int-Co Related - F&amp;N(M) S</v>
          </cell>
        </row>
        <row r="431">
          <cell r="A431" t="str">
            <v>233123</v>
          </cell>
          <cell r="B431" t="str">
            <v>Int-Co Related - F&amp;N Food</v>
          </cell>
        </row>
        <row r="432">
          <cell r="A432" t="str">
            <v>233127</v>
          </cell>
          <cell r="B432" t="str">
            <v>Int-Co Related - F&amp;N Dair</v>
          </cell>
        </row>
        <row r="433">
          <cell r="A433" t="str">
            <v>233128</v>
          </cell>
          <cell r="B433" t="str">
            <v>Int-Co Related - Premier</v>
          </cell>
        </row>
        <row r="434">
          <cell r="A434" t="str">
            <v>233131</v>
          </cell>
          <cell r="B434" t="str">
            <v>Int-Co Related - Centrepo</v>
          </cell>
        </row>
        <row r="435">
          <cell r="A435" t="str">
            <v>233156</v>
          </cell>
          <cell r="B435" t="str">
            <v>Int-Co Related - Asia Pac</v>
          </cell>
        </row>
        <row r="436">
          <cell r="A436" t="str">
            <v>233157</v>
          </cell>
          <cell r="B436" t="str">
            <v>Int-Co Related - APB</v>
          </cell>
        </row>
        <row r="437">
          <cell r="A437" t="str">
            <v>233201</v>
          </cell>
          <cell r="B437" t="str">
            <v>Inter-Co Related - CCFELC</v>
          </cell>
        </row>
        <row r="438">
          <cell r="A438" t="str">
            <v>233251</v>
          </cell>
          <cell r="B438" t="str">
            <v>Inter-Co Related - CC Nes</v>
          </cell>
        </row>
        <row r="439">
          <cell r="A439" t="str">
            <v>233301</v>
          </cell>
          <cell r="B439" t="str">
            <v>Inter-Co Related - PT Pol</v>
          </cell>
        </row>
        <row r="440">
          <cell r="A440" t="str">
            <v>233302</v>
          </cell>
          <cell r="B440" t="str">
            <v>Inter-Co Related - Limunu</v>
          </cell>
        </row>
        <row r="441">
          <cell r="A441" t="str">
            <v>240090</v>
          </cell>
          <cell r="B441" t="str">
            <v>Shareholder Loans - FNCC</v>
          </cell>
        </row>
        <row r="442">
          <cell r="A442" t="str">
            <v>240091</v>
          </cell>
          <cell r="B442" t="str">
            <v>Shareholder Loans - CCIL</v>
          </cell>
        </row>
        <row r="443">
          <cell r="A443" t="str">
            <v>250001</v>
          </cell>
          <cell r="B443" t="str">
            <v>Long-Term Debtted</v>
          </cell>
        </row>
        <row r="444">
          <cell r="A444" t="str">
            <v>255001</v>
          </cell>
          <cell r="B444" t="str">
            <v>Deferred Income - Long-Te</v>
          </cell>
        </row>
        <row r="445">
          <cell r="A445" t="str">
            <v>271001</v>
          </cell>
          <cell r="B445" t="str">
            <v>Settlement Sheet Clearanc</v>
          </cell>
        </row>
        <row r="446">
          <cell r="A446" t="str">
            <v>272101</v>
          </cell>
          <cell r="B446" t="str">
            <v>Plant Clearing Account  D</v>
          </cell>
        </row>
        <row r="447">
          <cell r="A447" t="str">
            <v>292001</v>
          </cell>
          <cell r="B447" t="str">
            <v>Issued Share Capital</v>
          </cell>
        </row>
        <row r="448">
          <cell r="A448" t="str">
            <v>294001</v>
          </cell>
          <cell r="B448" t="str">
            <v>Additional Paid-In Capita</v>
          </cell>
        </row>
        <row r="449">
          <cell r="A449" t="str">
            <v>295001</v>
          </cell>
          <cell r="B449" t="str">
            <v>Minority Interest</v>
          </cell>
        </row>
        <row r="450">
          <cell r="A450" t="str">
            <v>296001</v>
          </cell>
          <cell r="B450" t="str">
            <v>Retained Earnings</v>
          </cell>
        </row>
        <row r="451">
          <cell r="A451" t="str">
            <v>297001</v>
          </cell>
          <cell r="B451" t="str">
            <v>Capital Reserves</v>
          </cell>
        </row>
        <row r="452">
          <cell r="A452" t="str">
            <v>298001</v>
          </cell>
          <cell r="B452" t="str">
            <v>Net Income/Loss - Current</v>
          </cell>
        </row>
        <row r="453">
          <cell r="A453" t="str">
            <v>299001</v>
          </cell>
          <cell r="B453" t="str">
            <v>Sub Transl Adjust Begin.</v>
          </cell>
        </row>
        <row r="454">
          <cell r="A454" t="str">
            <v>299101</v>
          </cell>
          <cell r="B454" t="str">
            <v>Sub transl Adjus-C YTD</v>
          </cell>
        </row>
        <row r="455">
          <cell r="A455" t="str">
            <v>0</v>
          </cell>
          <cell r="B455" t="str">
            <v>Gross Revenues - Standard</v>
          </cell>
        </row>
        <row r="456">
          <cell r="A456" t="str">
            <v>311001</v>
          </cell>
          <cell r="B456" t="str">
            <v>Gross Revenues - Standard</v>
          </cell>
        </row>
        <row r="457">
          <cell r="A457" t="str">
            <v>311099</v>
          </cell>
          <cell r="B457" t="str">
            <v>Gross Revenues - Adjustme</v>
          </cell>
        </row>
        <row r="458">
          <cell r="A458" t="str">
            <v>321001</v>
          </cell>
          <cell r="B458" t="str">
            <v>Internal Trans Inc - Paki</v>
          </cell>
        </row>
        <row r="459">
          <cell r="A459" t="str">
            <v>321005</v>
          </cell>
          <cell r="B459" t="str">
            <v>Internal Trans Inc - Sri</v>
          </cell>
        </row>
        <row r="460">
          <cell r="A460" t="str">
            <v>321008</v>
          </cell>
          <cell r="B460" t="str">
            <v>Internal Trans Inc - KTM</v>
          </cell>
        </row>
        <row r="461">
          <cell r="A461" t="str">
            <v>321009</v>
          </cell>
          <cell r="B461" t="str">
            <v>Internal Trans Inc - Tera</v>
          </cell>
        </row>
        <row r="462">
          <cell r="A462" t="str">
            <v>321010</v>
          </cell>
          <cell r="B462" t="str">
            <v>Internal Trans Inc - Nepa</v>
          </cell>
        </row>
        <row r="463">
          <cell r="A463" t="str">
            <v>321014</v>
          </cell>
          <cell r="B463" t="str">
            <v>Internal Trans Inc - Brun</v>
          </cell>
        </row>
        <row r="464">
          <cell r="A464" t="str">
            <v>321016</v>
          </cell>
          <cell r="B464" t="str">
            <v>Internal Trans Inc - Sing</v>
          </cell>
        </row>
        <row r="465">
          <cell r="A465" t="str">
            <v>321017</v>
          </cell>
          <cell r="B465" t="str">
            <v>Internal Trans Inc - FNBV</v>
          </cell>
        </row>
        <row r="466">
          <cell r="A466" t="str">
            <v>321018</v>
          </cell>
          <cell r="B466" t="str">
            <v>Internal Trans Inc - FNCC</v>
          </cell>
        </row>
        <row r="467">
          <cell r="A467" t="str">
            <v>321019</v>
          </cell>
          <cell r="B467" t="str">
            <v>Internal Trans Inc - Mala</v>
          </cell>
        </row>
        <row r="468">
          <cell r="A468" t="str">
            <v>321021</v>
          </cell>
          <cell r="B468" t="str">
            <v>Internal Trans Inc - HCMC</v>
          </cell>
        </row>
        <row r="469">
          <cell r="A469" t="str">
            <v>321022</v>
          </cell>
          <cell r="B469" t="str">
            <v>Internal Trans Inc - Hano</v>
          </cell>
        </row>
        <row r="470">
          <cell r="A470" t="str">
            <v>321030</v>
          </cell>
          <cell r="B470" t="str">
            <v>Internal Trans Inc - Camb</v>
          </cell>
        </row>
        <row r="471">
          <cell r="A471" t="str">
            <v>321032</v>
          </cell>
          <cell r="B471" t="str">
            <v>Internal Trans Inc - Dana</v>
          </cell>
        </row>
        <row r="472">
          <cell r="A472" t="str">
            <v>321090</v>
          </cell>
          <cell r="B472" t="str">
            <v>Internal Trans Inc - Corp</v>
          </cell>
        </row>
        <row r="473">
          <cell r="A473" t="str">
            <v>321091</v>
          </cell>
          <cell r="B473" t="str">
            <v>Internal Trans Inc - CCIL</v>
          </cell>
        </row>
        <row r="474">
          <cell r="A474" t="str">
            <v>321101</v>
          </cell>
          <cell r="B474" t="str">
            <v>Int. Trans Inc - F&amp;N (S)P</v>
          </cell>
        </row>
        <row r="475">
          <cell r="A475" t="str">
            <v>321110</v>
          </cell>
          <cell r="B475" t="str">
            <v>Int.Trans Inc - Asia Dair</v>
          </cell>
        </row>
        <row r="476">
          <cell r="A476" t="str">
            <v>321111</v>
          </cell>
          <cell r="B476" t="str">
            <v>Int.Trans Inc - Premier M</v>
          </cell>
        </row>
        <row r="477">
          <cell r="A477" t="str">
            <v>321119</v>
          </cell>
          <cell r="B477" t="str">
            <v>Int.Trans Inc - Intl Them</v>
          </cell>
        </row>
        <row r="478">
          <cell r="A478" t="str">
            <v>321120</v>
          </cell>
          <cell r="B478" t="str">
            <v>Int.Trans Inc - F&amp;N Hol S</v>
          </cell>
        </row>
        <row r="479">
          <cell r="A479" t="str">
            <v>321121</v>
          </cell>
          <cell r="B479" t="str">
            <v>Int.Trans Inc - F&amp;N (M) S</v>
          </cell>
        </row>
        <row r="480">
          <cell r="A480" t="str">
            <v>321127</v>
          </cell>
          <cell r="B480" t="str">
            <v>Int.Trans Inc - F&amp;N Dairy</v>
          </cell>
        </row>
        <row r="481">
          <cell r="A481" t="str">
            <v>321128</v>
          </cell>
          <cell r="B481" t="str">
            <v>Int.rans Inc - Premier Mi</v>
          </cell>
        </row>
        <row r="482">
          <cell r="A482" t="str">
            <v>321131</v>
          </cell>
          <cell r="B482" t="str">
            <v>Int.Trans Inc - Centrep P</v>
          </cell>
        </row>
        <row r="483">
          <cell r="A483" t="str">
            <v>321132</v>
          </cell>
          <cell r="B483" t="str">
            <v>Int.Trans Inc - F&amp;N Food</v>
          </cell>
        </row>
        <row r="484">
          <cell r="A484" t="str">
            <v>321156</v>
          </cell>
          <cell r="B484" t="str">
            <v>Int. Trans Inc - APInvest</v>
          </cell>
        </row>
        <row r="485">
          <cell r="A485" t="str">
            <v>321157</v>
          </cell>
          <cell r="B485" t="str">
            <v>Int. Trans Inc - APB Pte</v>
          </cell>
        </row>
        <row r="486">
          <cell r="A486" t="str">
            <v>321201</v>
          </cell>
          <cell r="B486" t="str">
            <v>Int. Trans Inc - CC&amp; rela</v>
          </cell>
        </row>
        <row r="487">
          <cell r="A487" t="str">
            <v>321251</v>
          </cell>
          <cell r="B487" t="str">
            <v>Int. Trans Inc - CC Nest</v>
          </cell>
        </row>
        <row r="488">
          <cell r="A488" t="str">
            <v>411001.aff</v>
          </cell>
          <cell r="B488" t="str">
            <v>Promotion all-Volime Re</v>
          </cell>
        </row>
        <row r="489">
          <cell r="A489" t="str">
            <v>411001.mkt</v>
          </cell>
          <cell r="B489" t="str">
            <v>Promotion all-Volime Re</v>
          </cell>
        </row>
        <row r="490">
          <cell r="A490" t="str">
            <v>411001.vol</v>
          </cell>
          <cell r="B490" t="str">
            <v>Promotion all-Volime Re</v>
          </cell>
        </row>
        <row r="491">
          <cell r="A491" t="str">
            <v>411401</v>
          </cell>
          <cell r="B491" t="str">
            <v>Sales Tax</v>
          </cell>
        </row>
        <row r="492">
          <cell r="A492" t="str">
            <v>411402</v>
          </cell>
          <cell r="B492" t="str">
            <v>Excise Duty</v>
          </cell>
        </row>
        <row r="493">
          <cell r="A493" t="str">
            <v>411403</v>
          </cell>
          <cell r="B493" t="str">
            <v>Other Tax</v>
          </cell>
        </row>
        <row r="494">
          <cell r="A494" t="str">
            <v>511001.aff</v>
          </cell>
          <cell r="B494" t="str">
            <v>Std Materials Cost - St</v>
          </cell>
        </row>
        <row r="495">
          <cell r="A495" t="str">
            <v>511001.gen</v>
          </cell>
          <cell r="B495" t="str">
            <v>Std Materials Cost - St</v>
          </cell>
        </row>
        <row r="496">
          <cell r="A496" t="str">
            <v>511099</v>
          </cell>
          <cell r="B496" t="str">
            <v>Std Materials Cost - Adju</v>
          </cell>
        </row>
        <row r="497">
          <cell r="A497" t="str">
            <v>600101</v>
          </cell>
          <cell r="B497" t="str">
            <v>Variances - Price</v>
          </cell>
        </row>
        <row r="498">
          <cell r="A498" t="str">
            <v>600111</v>
          </cell>
          <cell r="B498" t="str">
            <v>Variances - Freight &amp; Ins</v>
          </cell>
        </row>
        <row r="499">
          <cell r="A499" t="str">
            <v>600201</v>
          </cell>
          <cell r="B499" t="str">
            <v>Variances - Usage</v>
          </cell>
        </row>
        <row r="500">
          <cell r="A500" t="str">
            <v>601001</v>
          </cell>
          <cell r="B500" t="str">
            <v>Inventory Losses - Ullage</v>
          </cell>
        </row>
        <row r="501">
          <cell r="A501" t="str">
            <v>601002</v>
          </cell>
          <cell r="B501" t="str">
            <v>Inventory Losses - Stock</v>
          </cell>
        </row>
        <row r="502">
          <cell r="A502" t="str">
            <v>601003.fg</v>
          </cell>
          <cell r="B502" t="str">
            <v>Inventory Losses - Stoc</v>
          </cell>
        </row>
        <row r="503">
          <cell r="A503" t="str">
            <v>601003.rm</v>
          </cell>
          <cell r="B503" t="str">
            <v>Inventory Losses - Stoc</v>
          </cell>
        </row>
        <row r="504">
          <cell r="A504" t="str">
            <v>601004</v>
          </cell>
          <cell r="B504" t="str">
            <v>Inventory Losses - Std Re</v>
          </cell>
        </row>
        <row r="505">
          <cell r="A505" t="str">
            <v>601005</v>
          </cell>
          <cell r="B505" t="str">
            <v>Inventory Losses - Exc/Ob</v>
          </cell>
        </row>
        <row r="506">
          <cell r="A506" t="str">
            <v>700301</v>
          </cell>
          <cell r="B506" t="str">
            <v>Interest Income - Deposit</v>
          </cell>
        </row>
        <row r="507">
          <cell r="A507" t="str">
            <v>700303</v>
          </cell>
          <cell r="B507" t="str">
            <v>Interest Income - InterCo</v>
          </cell>
        </row>
        <row r="508">
          <cell r="A508" t="str">
            <v>700305</v>
          </cell>
          <cell r="B508" t="str">
            <v>Interest Income - Other</v>
          </cell>
        </row>
        <row r="509">
          <cell r="A509" t="str">
            <v>701201.gain</v>
          </cell>
          <cell r="B509" t="str">
            <v>(Gain)/Loss on Disposal</v>
          </cell>
        </row>
        <row r="510">
          <cell r="A510" t="str">
            <v>701201.loss</v>
          </cell>
          <cell r="B510" t="str">
            <v>(Gain)/Loss on Disposal</v>
          </cell>
        </row>
        <row r="511">
          <cell r="A511" t="str">
            <v>701401.gain</v>
          </cell>
          <cell r="B511" t="str">
            <v>Fx Diff - Realised Gain</v>
          </cell>
        </row>
        <row r="512">
          <cell r="A512" t="str">
            <v>701401.loss</v>
          </cell>
          <cell r="B512" t="str">
            <v>Fx Diff - Realised loss</v>
          </cell>
        </row>
        <row r="513">
          <cell r="A513" t="str">
            <v>701402.gain</v>
          </cell>
          <cell r="B513" t="str">
            <v>Exch Loss/(Gain) - Unre</v>
          </cell>
        </row>
        <row r="514">
          <cell r="A514" t="str">
            <v>701402.loss</v>
          </cell>
          <cell r="B514" t="str">
            <v>Exch Loss/(Gain) - Unre</v>
          </cell>
        </row>
        <row r="515">
          <cell r="A515" t="str">
            <v>701403</v>
          </cell>
          <cell r="B515" t="str">
            <v>Exch Loss/(Gain) - Transl</v>
          </cell>
        </row>
        <row r="516">
          <cell r="A516" t="str">
            <v>701601</v>
          </cell>
          <cell r="B516" t="str">
            <v>Non-operating - Others</v>
          </cell>
        </row>
        <row r="517">
          <cell r="A517" t="str">
            <v>701602</v>
          </cell>
          <cell r="B517" t="str">
            <v>Non-operating Income</v>
          </cell>
        </row>
        <row r="518">
          <cell r="A518" t="str">
            <v>720301</v>
          </cell>
          <cell r="B518" t="str">
            <v>Interest Expense - Short</v>
          </cell>
        </row>
        <row r="519">
          <cell r="A519" t="str">
            <v>720302</v>
          </cell>
          <cell r="B519" t="str">
            <v>Interest Expense - Long T</v>
          </cell>
        </row>
        <row r="520">
          <cell r="A520" t="str">
            <v>720303</v>
          </cell>
          <cell r="B520" t="str">
            <v>Interest Expense - Inter-</v>
          </cell>
        </row>
        <row r="521">
          <cell r="A521" t="str">
            <v>720304</v>
          </cell>
          <cell r="B521" t="str">
            <v>Interest Expense - Loan f</v>
          </cell>
        </row>
        <row r="522">
          <cell r="A522" t="str">
            <v>720305</v>
          </cell>
          <cell r="B522" t="str">
            <v>Interest Expense - Other</v>
          </cell>
        </row>
        <row r="523">
          <cell r="A523" t="str">
            <v>754001</v>
          </cell>
          <cell r="B523" t="str">
            <v>Income Tax - Current</v>
          </cell>
        </row>
        <row r="524">
          <cell r="A524" t="str">
            <v>755001</v>
          </cell>
          <cell r="B524" t="str">
            <v>Income Tax - Prior Years</v>
          </cell>
        </row>
        <row r="525">
          <cell r="A525" t="str">
            <v>760001</v>
          </cell>
          <cell r="B525" t="str">
            <v>Minority Interest</v>
          </cell>
        </row>
        <row r="526">
          <cell r="A526" t="str">
            <v>770001</v>
          </cell>
          <cell r="B526" t="str">
            <v>ExtraOrdinary Items</v>
          </cell>
        </row>
        <row r="527">
          <cell r="A527" t="str">
            <v>780001</v>
          </cell>
          <cell r="B527" t="str">
            <v>Dividends</v>
          </cell>
        </row>
        <row r="528">
          <cell r="A528" t="str">
            <v>801101.emp</v>
          </cell>
          <cell r="B528" t="str">
            <v>Salaries</v>
          </cell>
        </row>
        <row r="529">
          <cell r="A529" t="str">
            <v>801101.expats</v>
          </cell>
          <cell r="B529" t="str">
            <v>Salaries</v>
          </cell>
        </row>
        <row r="530">
          <cell r="A530" t="str">
            <v>801101.pit</v>
          </cell>
          <cell r="B530" t="str">
            <v>Salaries</v>
          </cell>
        </row>
        <row r="531">
          <cell r="A531" t="str">
            <v>801101.vms</v>
          </cell>
          <cell r="B531" t="str">
            <v>Salaries</v>
          </cell>
        </row>
        <row r="532">
          <cell r="A532" t="str">
            <v>801102</v>
          </cell>
          <cell r="B532" t="str">
            <v>Wages</v>
          </cell>
        </row>
        <row r="533">
          <cell r="A533" t="str">
            <v>801103</v>
          </cell>
          <cell r="B533" t="str">
            <v>Overtime</v>
          </cell>
        </row>
        <row r="534">
          <cell r="A534" t="str">
            <v>801104</v>
          </cell>
          <cell r="B534" t="str">
            <v>Allowance</v>
          </cell>
        </row>
        <row r="535">
          <cell r="A535" t="str">
            <v>801105</v>
          </cell>
          <cell r="B535" t="str">
            <v>Incentive</v>
          </cell>
        </row>
        <row r="536">
          <cell r="A536" t="str">
            <v>801106.cd</v>
          </cell>
          <cell r="B536" t="str">
            <v>CPF</v>
          </cell>
        </row>
        <row r="537">
          <cell r="A537" t="str">
            <v>801106.foster</v>
          </cell>
          <cell r="B537" t="str">
            <v>CPF</v>
          </cell>
        </row>
        <row r="538">
          <cell r="A538" t="str">
            <v>801108</v>
          </cell>
          <cell r="B538" t="str">
            <v>Contract Bonus</v>
          </cell>
        </row>
        <row r="539">
          <cell r="A539" t="str">
            <v>801127</v>
          </cell>
          <cell r="B539" t="str">
            <v>Workman's Compensation</v>
          </cell>
        </row>
        <row r="540">
          <cell r="A540" t="str">
            <v>801129</v>
          </cell>
          <cell r="B540" t="str">
            <v>Retrenchment Benefits</v>
          </cell>
        </row>
        <row r="541">
          <cell r="A541" t="str">
            <v>801201</v>
          </cell>
          <cell r="B541" t="str">
            <v>Employee Payroll Clearanc</v>
          </cell>
        </row>
        <row r="542">
          <cell r="A542" t="str">
            <v>801202</v>
          </cell>
          <cell r="B542" t="str">
            <v>Contract Bonus Clearance</v>
          </cell>
        </row>
        <row r="543">
          <cell r="A543" t="str">
            <v>801501.car</v>
          </cell>
          <cell r="B543" t="str">
            <v>Contract Labour</v>
          </cell>
        </row>
        <row r="544">
          <cell r="A544" t="str">
            <v>801501.elect</v>
          </cell>
          <cell r="B544" t="str">
            <v>Contract Labour</v>
          </cell>
        </row>
        <row r="545">
          <cell r="A545" t="str">
            <v>801501.hs</v>
          </cell>
          <cell r="B545" t="str">
            <v>Contract Labour</v>
          </cell>
        </row>
        <row r="546">
          <cell r="A546" t="str">
            <v>801501.ins</v>
          </cell>
          <cell r="B546" t="str">
            <v>Contract Labour</v>
          </cell>
        </row>
        <row r="547">
          <cell r="A547" t="str">
            <v>801501.leave</v>
          </cell>
          <cell r="B547" t="str">
            <v>Contract Labour</v>
          </cell>
        </row>
        <row r="548">
          <cell r="A548" t="str">
            <v>801501.medical</v>
          </cell>
          <cell r="B548" t="str">
            <v>Contract Labour</v>
          </cell>
        </row>
        <row r="549">
          <cell r="A549" t="str">
            <v>801501.otr</v>
          </cell>
          <cell r="B549" t="str">
            <v>Contract Labour</v>
          </cell>
        </row>
        <row r="550">
          <cell r="A550" t="str">
            <v>801501.pit</v>
          </cell>
          <cell r="B550" t="str">
            <v>Contract Labour</v>
          </cell>
        </row>
        <row r="551">
          <cell r="A551" t="str">
            <v>801501.sal</v>
          </cell>
          <cell r="B551" t="str">
            <v>Contract Labour</v>
          </cell>
        </row>
        <row r="552">
          <cell r="A552" t="str">
            <v>801501.sec</v>
          </cell>
          <cell r="B552" t="str">
            <v>Contract Labour</v>
          </cell>
        </row>
        <row r="553">
          <cell r="A553" t="str">
            <v>801501.tel</v>
          </cell>
          <cell r="B553" t="str">
            <v>Contract Labour</v>
          </cell>
        </row>
        <row r="554">
          <cell r="A554" t="str">
            <v>801501.temp</v>
          </cell>
          <cell r="B554" t="str">
            <v>Contract Labour</v>
          </cell>
        </row>
        <row r="555">
          <cell r="A555" t="str">
            <v>801501.water</v>
          </cell>
          <cell r="B555" t="str">
            <v>Contract Labour</v>
          </cell>
        </row>
        <row r="556">
          <cell r="A556" t="str">
            <v>802001.ext</v>
          </cell>
          <cell r="B556" t="str">
            <v>Sales Incentives &amp; Comm</v>
          </cell>
        </row>
        <row r="557">
          <cell r="A557" t="str">
            <v>802001.int</v>
          </cell>
          <cell r="B557" t="str">
            <v>Sales Incentives &amp; Comm</v>
          </cell>
        </row>
        <row r="558">
          <cell r="A558" t="str">
            <v>803101.emp</v>
          </cell>
          <cell r="B558" t="str">
            <v>Payroll Taxes</v>
          </cell>
        </row>
        <row r="559">
          <cell r="A559" t="str">
            <v>803101.expats</v>
          </cell>
          <cell r="B559" t="str">
            <v>Payroll Taxes</v>
          </cell>
        </row>
        <row r="560">
          <cell r="A560" t="str">
            <v>803101.vms</v>
          </cell>
          <cell r="B560" t="str">
            <v>Payroll Taxes</v>
          </cell>
        </row>
        <row r="561">
          <cell r="A561" t="str">
            <v>803301</v>
          </cell>
          <cell r="B561" t="str">
            <v>Retirement Plan Expense</v>
          </cell>
        </row>
        <row r="562">
          <cell r="A562" t="str">
            <v>803501</v>
          </cell>
          <cell r="B562" t="str">
            <v>Employee Rental Housing /</v>
          </cell>
        </row>
        <row r="563">
          <cell r="A563" t="str">
            <v>803701</v>
          </cell>
          <cell r="B563" t="str">
            <v>Cafeteria Expense</v>
          </cell>
        </row>
        <row r="564">
          <cell r="A564" t="str">
            <v>803702</v>
          </cell>
          <cell r="B564" t="str">
            <v>Meal Subsidy</v>
          </cell>
        </row>
        <row r="565">
          <cell r="A565" t="str">
            <v>803801</v>
          </cell>
          <cell r="B565" t="str">
            <v>Product For Employee Cons</v>
          </cell>
        </row>
        <row r="566">
          <cell r="A566" t="str">
            <v>803901</v>
          </cell>
          <cell r="B566" t="str">
            <v>Employee Benefits - Trans</v>
          </cell>
        </row>
        <row r="567">
          <cell r="A567" t="str">
            <v>803902</v>
          </cell>
          <cell r="B567" t="str">
            <v>Employee Benefits - Staff</v>
          </cell>
        </row>
        <row r="568">
          <cell r="A568" t="str">
            <v>803903</v>
          </cell>
          <cell r="B568" t="str">
            <v>Employee Benefits - Staff</v>
          </cell>
        </row>
        <row r="569">
          <cell r="A569" t="str">
            <v>803904</v>
          </cell>
          <cell r="B569" t="str">
            <v>Employee Benefits - Staff</v>
          </cell>
        </row>
        <row r="570">
          <cell r="A570" t="str">
            <v>803905</v>
          </cell>
          <cell r="B570" t="str">
            <v>Employee Benefits - Child</v>
          </cell>
        </row>
        <row r="571">
          <cell r="A571" t="str">
            <v>803906</v>
          </cell>
          <cell r="B571" t="str">
            <v>Employee Benefits - Leave</v>
          </cell>
        </row>
        <row r="572">
          <cell r="A572" t="str">
            <v>803911.expats</v>
          </cell>
          <cell r="B572" t="str">
            <v>Employee Benefit-Expats</v>
          </cell>
        </row>
        <row r="573">
          <cell r="A573" t="str">
            <v>803912.emp</v>
          </cell>
          <cell r="B573" t="str">
            <v>Employee Ben.-Medical -</v>
          </cell>
        </row>
        <row r="574">
          <cell r="A574" t="str">
            <v>803912.vms</v>
          </cell>
          <cell r="B574" t="str">
            <v>Employee Ben.-Medical -</v>
          </cell>
        </row>
        <row r="575">
          <cell r="A575" t="str">
            <v>804001.emp</v>
          </cell>
          <cell r="B575" t="str">
            <v>Moving / Relocation Exp</v>
          </cell>
        </row>
        <row r="576">
          <cell r="A576" t="str">
            <v>804001.expats</v>
          </cell>
          <cell r="B576" t="str">
            <v>Moving / Relocation Exp</v>
          </cell>
        </row>
        <row r="577">
          <cell r="A577" t="str">
            <v>804001.vms</v>
          </cell>
          <cell r="B577" t="str">
            <v>Moving / Relocation Exp</v>
          </cell>
        </row>
        <row r="578">
          <cell r="A578" t="str">
            <v>804101</v>
          </cell>
          <cell r="B578" t="str">
            <v>Employee Memberships - Ex</v>
          </cell>
        </row>
        <row r="579">
          <cell r="A579" t="str">
            <v>804102</v>
          </cell>
          <cell r="B579" t="str">
            <v>Employee Memberships - Ot</v>
          </cell>
        </row>
        <row r="580">
          <cell r="A580" t="str">
            <v>804103.expats</v>
          </cell>
          <cell r="B580" t="str">
            <v>Spouse/Dependent Travel</v>
          </cell>
        </row>
        <row r="581">
          <cell r="A581" t="str">
            <v>804201</v>
          </cell>
          <cell r="B581" t="str">
            <v>Seminars and Conferences</v>
          </cell>
        </row>
        <row r="582">
          <cell r="A582" t="str">
            <v>804202</v>
          </cell>
          <cell r="B582" t="str">
            <v>Training and Development</v>
          </cell>
        </row>
        <row r="583">
          <cell r="A583" t="str">
            <v>805101.aair</v>
          </cell>
          <cell r="B583" t="str">
            <v>Travel and Accomodation</v>
          </cell>
        </row>
        <row r="584">
          <cell r="A584" t="str">
            <v>805101.ahotel</v>
          </cell>
          <cell r="B584" t="str">
            <v>Travel and Accomodation</v>
          </cell>
        </row>
        <row r="585">
          <cell r="A585" t="str">
            <v>805101.ameal</v>
          </cell>
          <cell r="B585" t="str">
            <v>Travel and Accomodation</v>
          </cell>
        </row>
        <row r="586">
          <cell r="A586" t="str">
            <v>805101.amov</v>
          </cell>
          <cell r="B586" t="str">
            <v>Travel and Accomodation</v>
          </cell>
        </row>
        <row r="587">
          <cell r="A587" t="str">
            <v>805101.aother</v>
          </cell>
          <cell r="B587" t="str">
            <v>Travel and Accomodation</v>
          </cell>
        </row>
        <row r="588">
          <cell r="A588" t="str">
            <v>805101.lair</v>
          </cell>
          <cell r="B588" t="str">
            <v>Travel and Accomodation</v>
          </cell>
        </row>
        <row r="589">
          <cell r="A589" t="str">
            <v>805101.lhotel</v>
          </cell>
          <cell r="B589" t="str">
            <v>Travel and Accomodation</v>
          </cell>
        </row>
        <row r="590">
          <cell r="A590" t="str">
            <v>805101.lmeal</v>
          </cell>
          <cell r="B590" t="str">
            <v>Travel and Accomodation</v>
          </cell>
        </row>
        <row r="591">
          <cell r="A591" t="str">
            <v>805101.lmov</v>
          </cell>
          <cell r="B591" t="str">
            <v>Travel and Accomodation</v>
          </cell>
        </row>
        <row r="592">
          <cell r="A592" t="str">
            <v>805101.lother</v>
          </cell>
          <cell r="B592" t="str">
            <v>Travel and Accomodation</v>
          </cell>
        </row>
        <row r="593">
          <cell r="A593" t="str">
            <v>805201</v>
          </cell>
          <cell r="B593" t="str">
            <v>Meals</v>
          </cell>
        </row>
        <row r="594">
          <cell r="A594" t="str">
            <v>805301</v>
          </cell>
          <cell r="B594" t="str">
            <v>Entertainment</v>
          </cell>
        </row>
        <row r="595">
          <cell r="A595" t="str">
            <v>805401</v>
          </cell>
          <cell r="B595" t="str">
            <v>Recruitment / Outplacemen</v>
          </cell>
        </row>
        <row r="596">
          <cell r="A596" t="str">
            <v>806101</v>
          </cell>
          <cell r="B596" t="str">
            <v>Company Sponsored Meeting</v>
          </cell>
        </row>
        <row r="597">
          <cell r="A597" t="str">
            <v>806201</v>
          </cell>
          <cell r="B597" t="str">
            <v>Non-Company Sponsored Mee</v>
          </cell>
        </row>
        <row r="598">
          <cell r="A598" t="str">
            <v>807001</v>
          </cell>
          <cell r="B598" t="str">
            <v>Company Memberships, Book</v>
          </cell>
        </row>
        <row r="599">
          <cell r="A599" t="str">
            <v>808001</v>
          </cell>
          <cell r="B599" t="str">
            <v>Donations</v>
          </cell>
        </row>
        <row r="600">
          <cell r="A600" t="str">
            <v>808101</v>
          </cell>
          <cell r="B600" t="str">
            <v>Gifts</v>
          </cell>
        </row>
        <row r="601">
          <cell r="A601" t="str">
            <v>808201</v>
          </cell>
          <cell r="B601" t="str">
            <v>Directors' Fees</v>
          </cell>
        </row>
        <row r="602">
          <cell r="A602" t="str">
            <v>808301.cl</v>
          </cell>
          <cell r="B602" t="str">
            <v>Professional Fees - Tax</v>
          </cell>
        </row>
        <row r="603">
          <cell r="A603" t="str">
            <v>808301.pw</v>
          </cell>
          <cell r="B603" t="str">
            <v>Professional Fees - Tax</v>
          </cell>
        </row>
        <row r="604">
          <cell r="A604" t="str">
            <v>808401.ey</v>
          </cell>
          <cell r="B604" t="str">
            <v>Professional Fees - Aud</v>
          </cell>
        </row>
        <row r="605">
          <cell r="A605" t="str">
            <v>808501.cl</v>
          </cell>
          <cell r="B605" t="str">
            <v>Professional Fees - Con</v>
          </cell>
        </row>
        <row r="606">
          <cell r="A606" t="str">
            <v>808501.other</v>
          </cell>
          <cell r="B606" t="str">
            <v>Professional Fees - Con</v>
          </cell>
        </row>
        <row r="607">
          <cell r="A607" t="str">
            <v>808501.pw</v>
          </cell>
          <cell r="B607" t="str">
            <v>Professional Fees - Con</v>
          </cell>
        </row>
        <row r="608">
          <cell r="A608" t="str">
            <v>809001</v>
          </cell>
          <cell r="B608" t="str">
            <v>Professional Fees - IS</v>
          </cell>
        </row>
        <row r="609">
          <cell r="A609" t="str">
            <v>809601</v>
          </cell>
          <cell r="B609" t="str">
            <v>Professional Fees - Legal</v>
          </cell>
        </row>
        <row r="610">
          <cell r="A610" t="str">
            <v>809602</v>
          </cell>
          <cell r="B610" t="str">
            <v>Professional Fees - Other</v>
          </cell>
        </row>
        <row r="611">
          <cell r="A611" t="str">
            <v>809701</v>
          </cell>
          <cell r="B611" t="str">
            <v>Market Research and Surve</v>
          </cell>
        </row>
        <row r="612">
          <cell r="A612" t="str">
            <v>809901</v>
          </cell>
          <cell r="B612" t="str">
            <v>Safety / Fire Programs</v>
          </cell>
        </row>
        <row r="613">
          <cell r="A613" t="str">
            <v>810001</v>
          </cell>
          <cell r="B613" t="str">
            <v>Package Design</v>
          </cell>
        </row>
        <row r="614">
          <cell r="A614" t="str">
            <v>811001</v>
          </cell>
          <cell r="B614" t="str">
            <v>Research and Development</v>
          </cell>
        </row>
        <row r="615">
          <cell r="A615" t="str">
            <v>812001</v>
          </cell>
          <cell r="B615" t="str">
            <v>House Publications</v>
          </cell>
        </row>
        <row r="616">
          <cell r="A616" t="str">
            <v>814101.build</v>
          </cell>
          <cell r="B616" t="str">
            <v>Rent - Building</v>
          </cell>
        </row>
        <row r="617">
          <cell r="A617" t="str">
            <v>814101.land</v>
          </cell>
          <cell r="B617" t="str">
            <v>Rent - Building</v>
          </cell>
        </row>
        <row r="618">
          <cell r="A618" t="str">
            <v>814101.other</v>
          </cell>
          <cell r="B618" t="str">
            <v>Rent - Building</v>
          </cell>
        </row>
        <row r="619">
          <cell r="A619" t="str">
            <v>814201</v>
          </cell>
          <cell r="B619" t="str">
            <v>Utilities - Water</v>
          </cell>
        </row>
        <row r="620">
          <cell r="A620" t="str">
            <v>814202</v>
          </cell>
          <cell r="B620" t="str">
            <v>Utilities - Electricity</v>
          </cell>
        </row>
        <row r="621">
          <cell r="A621" t="str">
            <v>814203</v>
          </cell>
          <cell r="B621" t="str">
            <v>Utilities - Gas</v>
          </cell>
        </row>
        <row r="622">
          <cell r="A622" t="str">
            <v>814401</v>
          </cell>
          <cell r="B622" t="str">
            <v>Security Services</v>
          </cell>
        </row>
        <row r="623">
          <cell r="A623" t="str">
            <v>814501</v>
          </cell>
          <cell r="B623" t="str">
            <v>Custodial Services / Clea</v>
          </cell>
        </row>
        <row r="624">
          <cell r="A624" t="str">
            <v>814601</v>
          </cell>
          <cell r="B624" t="str">
            <v>Refuse Removal</v>
          </cell>
        </row>
        <row r="625">
          <cell r="A625" t="str">
            <v>816001.bd</v>
          </cell>
          <cell r="B625" t="str">
            <v>Repairs and Maintenance</v>
          </cell>
        </row>
        <row r="626">
          <cell r="A626" t="str">
            <v>816001.comp</v>
          </cell>
          <cell r="B626" t="str">
            <v>Repairs and Maintenance</v>
          </cell>
        </row>
        <row r="627">
          <cell r="A627" t="str">
            <v>816001.cooler</v>
          </cell>
          <cell r="B627" t="str">
            <v>Repairs and Maintenance</v>
          </cell>
        </row>
        <row r="628">
          <cell r="A628" t="str">
            <v>816001.land</v>
          </cell>
          <cell r="B628" t="str">
            <v>Repairs and Maintenance</v>
          </cell>
        </row>
        <row r="629">
          <cell r="A629" t="str">
            <v>816001.m&amp;e</v>
          </cell>
          <cell r="B629" t="str">
            <v>Repairs and Maintenance</v>
          </cell>
        </row>
        <row r="630">
          <cell r="A630" t="str">
            <v>816001.off</v>
          </cell>
          <cell r="B630" t="str">
            <v>Repairs and Maintenance</v>
          </cell>
        </row>
        <row r="631">
          <cell r="A631" t="str">
            <v>816001.other</v>
          </cell>
          <cell r="B631" t="str">
            <v>Repairs and Maintenance</v>
          </cell>
        </row>
        <row r="632">
          <cell r="A632" t="str">
            <v>817001</v>
          </cell>
          <cell r="B632" t="str">
            <v>Vendor, Cooler &amp; Disp Ren</v>
          </cell>
        </row>
        <row r="633">
          <cell r="A633" t="str">
            <v>818001</v>
          </cell>
          <cell r="B633" t="str">
            <v>Recoveries from Manufactu</v>
          </cell>
        </row>
        <row r="634">
          <cell r="A634" t="str">
            <v>819001</v>
          </cell>
          <cell r="B634" t="str">
            <v>Recoveries from Dealers</v>
          </cell>
        </row>
        <row r="635">
          <cell r="A635" t="str">
            <v>819501</v>
          </cell>
          <cell r="B635" t="str">
            <v>Sale of Scrap</v>
          </cell>
        </row>
        <row r="636">
          <cell r="A636" t="str">
            <v>819601</v>
          </cell>
          <cell r="B636" t="str">
            <v>Sundry Revenue</v>
          </cell>
        </row>
        <row r="637">
          <cell r="A637" t="str">
            <v>820101.data</v>
          </cell>
          <cell r="B637" t="str">
            <v>Telecommunications</v>
          </cell>
        </row>
        <row r="638">
          <cell r="A638" t="str">
            <v>820101.fix</v>
          </cell>
          <cell r="B638" t="str">
            <v>Telecommunications</v>
          </cell>
        </row>
        <row r="639">
          <cell r="A639" t="str">
            <v>820101.hand</v>
          </cell>
          <cell r="B639" t="str">
            <v>Telecommunications</v>
          </cell>
        </row>
        <row r="640">
          <cell r="A640" t="str">
            <v>820101.other</v>
          </cell>
          <cell r="B640" t="str">
            <v>Telecommunications</v>
          </cell>
        </row>
        <row r="641">
          <cell r="A641" t="str">
            <v>820101.pager</v>
          </cell>
          <cell r="B641" t="str">
            <v>Telecommunications</v>
          </cell>
        </row>
        <row r="642">
          <cell r="A642" t="str">
            <v>820301</v>
          </cell>
          <cell r="B642" t="str">
            <v>Postage</v>
          </cell>
        </row>
        <row r="643">
          <cell r="A643" t="str">
            <v>821001</v>
          </cell>
          <cell r="B643" t="str">
            <v>Insurance Costs / Claims</v>
          </cell>
        </row>
        <row r="644">
          <cell r="A644" t="str">
            <v>821101.int</v>
          </cell>
          <cell r="B644" t="str">
            <v>Bank Charges</v>
          </cell>
        </row>
        <row r="645">
          <cell r="A645" t="str">
            <v>821101.otr</v>
          </cell>
          <cell r="B645" t="str">
            <v>Bank Charges</v>
          </cell>
        </row>
        <row r="646">
          <cell r="A646" t="str">
            <v>822001</v>
          </cell>
          <cell r="B646" t="str">
            <v>MV - Taxi Fare Claims</v>
          </cell>
        </row>
        <row r="647">
          <cell r="A647" t="str">
            <v>822002</v>
          </cell>
          <cell r="B647" t="str">
            <v>MV - Mileage Claims</v>
          </cell>
        </row>
        <row r="648">
          <cell r="A648" t="str">
            <v>822003</v>
          </cell>
          <cell r="B648" t="str">
            <v>MV - Tax, Lic, Insurance,</v>
          </cell>
        </row>
        <row r="649">
          <cell r="A649" t="str">
            <v>822101</v>
          </cell>
          <cell r="B649" t="str">
            <v>MV - Petrol/Fuel</v>
          </cell>
        </row>
        <row r="650">
          <cell r="A650" t="str">
            <v>822201</v>
          </cell>
          <cell r="B650" t="str">
            <v>MV - Tyres and Tubes</v>
          </cell>
        </row>
        <row r="651">
          <cell r="A651" t="str">
            <v>822301</v>
          </cell>
          <cell r="B651" t="str">
            <v>Uniforms &amp; Towels</v>
          </cell>
        </row>
        <row r="652">
          <cell r="A652" t="str">
            <v>822501</v>
          </cell>
          <cell r="B652" t="str">
            <v>Paper Cups &amp; Case Rack Us</v>
          </cell>
        </row>
        <row r="653">
          <cell r="A653" t="str">
            <v>822601.gen</v>
          </cell>
          <cell r="B653" t="str">
            <v>Supplies Used - Consuma</v>
          </cell>
        </row>
        <row r="654">
          <cell r="A654" t="str">
            <v>822601.lab</v>
          </cell>
          <cell r="B654" t="str">
            <v>Supplies Used - Consuma</v>
          </cell>
        </row>
        <row r="655">
          <cell r="A655" t="str">
            <v>822601.mkt</v>
          </cell>
          <cell r="B655" t="str">
            <v>Supplies Used - Consuma</v>
          </cell>
        </row>
        <row r="656">
          <cell r="A656" t="str">
            <v>822701</v>
          </cell>
          <cell r="B656" t="str">
            <v>Pallet Expenses</v>
          </cell>
        </row>
        <row r="657">
          <cell r="A657" t="str">
            <v>822801</v>
          </cell>
          <cell r="B657" t="str">
            <v>Printing &amp; Stationery</v>
          </cell>
        </row>
        <row r="658">
          <cell r="A658" t="str">
            <v>822802</v>
          </cell>
          <cell r="B658" t="str">
            <v>Photocopying Costs</v>
          </cell>
        </row>
        <row r="659">
          <cell r="A659" t="str">
            <v>822803</v>
          </cell>
          <cell r="B659" t="str">
            <v>Microfilming &amp; Data Stora</v>
          </cell>
        </row>
        <row r="660">
          <cell r="A660" t="str">
            <v>822804.comp</v>
          </cell>
          <cell r="B660" t="str">
            <v>Minor Tools &amp; Equip</v>
          </cell>
        </row>
        <row r="661">
          <cell r="A661" t="str">
            <v>822804.handtr</v>
          </cell>
          <cell r="B661" t="str">
            <v>Minor Tools &amp; Equip</v>
          </cell>
        </row>
        <row r="662">
          <cell r="A662" t="str">
            <v>822804.m&amp;e</v>
          </cell>
          <cell r="B662" t="str">
            <v>Minor Tools &amp; Equip</v>
          </cell>
        </row>
        <row r="663">
          <cell r="A663" t="str">
            <v>822804.off</v>
          </cell>
          <cell r="B663" t="str">
            <v>Minor Tools &amp; Equip</v>
          </cell>
        </row>
        <row r="664">
          <cell r="A664" t="str">
            <v>822804.other</v>
          </cell>
          <cell r="B664" t="str">
            <v>Minor Tools &amp; Equip</v>
          </cell>
        </row>
        <row r="665">
          <cell r="A665" t="str">
            <v>823001.dsd</v>
          </cell>
          <cell r="B665" t="str">
            <v>Delivery Charge-Local</v>
          </cell>
        </row>
        <row r="666">
          <cell r="A666" t="str">
            <v>823001.fr</v>
          </cell>
          <cell r="B666" t="str">
            <v>Delivery Charge-Local</v>
          </cell>
        </row>
        <row r="667">
          <cell r="A667" t="str">
            <v>823001.haulage</v>
          </cell>
          <cell r="B667" t="str">
            <v>Delivery Charge-Local</v>
          </cell>
        </row>
        <row r="668">
          <cell r="A668" t="str">
            <v>823001.ind</v>
          </cell>
          <cell r="B668" t="str">
            <v>Delivery Charge-Local</v>
          </cell>
        </row>
        <row r="669">
          <cell r="A669" t="str">
            <v>823001.presell</v>
          </cell>
          <cell r="B669" t="str">
            <v>Delivery Charge-Local</v>
          </cell>
        </row>
        <row r="670">
          <cell r="A670" t="str">
            <v>823001.pt</v>
          </cell>
          <cell r="B670" t="str">
            <v>Delivery Charge-Local</v>
          </cell>
        </row>
        <row r="671">
          <cell r="A671" t="str">
            <v>823001.sub</v>
          </cell>
          <cell r="B671" t="str">
            <v>Delivery Charge-Local</v>
          </cell>
        </row>
        <row r="672">
          <cell r="A672" t="str">
            <v>823002</v>
          </cell>
          <cell r="B672" t="str">
            <v>Freight and Insurance- Lo</v>
          </cell>
        </row>
        <row r="673">
          <cell r="A673" t="str">
            <v>823201</v>
          </cell>
          <cell r="B673" t="str">
            <v>Freight and Insurance - E</v>
          </cell>
        </row>
        <row r="674">
          <cell r="A674" t="str">
            <v>823202</v>
          </cell>
          <cell r="B674" t="str">
            <v>Delivery Charges - Export</v>
          </cell>
        </row>
        <row r="675">
          <cell r="A675" t="str">
            <v>824001</v>
          </cell>
          <cell r="B675" t="str">
            <v>Computer Equipment Rental</v>
          </cell>
        </row>
        <row r="676">
          <cell r="A676" t="str">
            <v>824501.car</v>
          </cell>
          <cell r="B676" t="str">
            <v>Equipment Rental - Othe</v>
          </cell>
        </row>
        <row r="677">
          <cell r="A677" t="str">
            <v>824501.forklift</v>
          </cell>
          <cell r="B677" t="str">
            <v>Equipment Rental - Othe</v>
          </cell>
        </row>
        <row r="678">
          <cell r="A678" t="str">
            <v>824501.other</v>
          </cell>
          <cell r="B678" t="str">
            <v>Equipment Rental - Othe</v>
          </cell>
        </row>
        <row r="679">
          <cell r="A679" t="str">
            <v>825001</v>
          </cell>
          <cell r="B679" t="str">
            <v>Taxes - General</v>
          </cell>
        </row>
        <row r="680">
          <cell r="A680" t="str">
            <v>825002</v>
          </cell>
          <cell r="B680" t="str">
            <v>Taxes - Excise Duty</v>
          </cell>
        </row>
        <row r="681">
          <cell r="A681" t="str">
            <v>825003</v>
          </cell>
          <cell r="B681" t="str">
            <v>Taxes - Property Tax</v>
          </cell>
        </row>
        <row r="682">
          <cell r="A682" t="str">
            <v>826001.inv</v>
          </cell>
          <cell r="B682" t="str">
            <v>Miscellaneous</v>
          </cell>
        </row>
        <row r="683">
          <cell r="A683" t="str">
            <v>826001.other</v>
          </cell>
          <cell r="B683" t="str">
            <v>Miscellaneous</v>
          </cell>
        </row>
        <row r="684">
          <cell r="A684" t="str">
            <v>827001.contain</v>
          </cell>
          <cell r="B684" t="str">
            <v>Provision for Doubtful</v>
          </cell>
        </row>
        <row r="685">
          <cell r="A685" t="str">
            <v>827001.content</v>
          </cell>
          <cell r="B685" t="str">
            <v>Provision for Doubtful</v>
          </cell>
        </row>
        <row r="686">
          <cell r="A686" t="str">
            <v>827001.cooler</v>
          </cell>
          <cell r="B686" t="str">
            <v>Provision for Doubtful</v>
          </cell>
        </row>
        <row r="687">
          <cell r="A687" t="str">
            <v>827001.other</v>
          </cell>
          <cell r="B687" t="str">
            <v>Provision for Doubtful</v>
          </cell>
        </row>
        <row r="688">
          <cell r="A688" t="str">
            <v>827001.vol</v>
          </cell>
          <cell r="B688" t="str">
            <v>Provision for Doubtful</v>
          </cell>
        </row>
        <row r="689">
          <cell r="A689" t="str">
            <v>827002.contain</v>
          </cell>
          <cell r="B689" t="str">
            <v>Bad Debts</v>
          </cell>
        </row>
        <row r="690">
          <cell r="A690" t="str">
            <v>827002.content</v>
          </cell>
          <cell r="B690" t="str">
            <v>Bad Debts</v>
          </cell>
        </row>
        <row r="691">
          <cell r="A691" t="str">
            <v>827002.cooler</v>
          </cell>
          <cell r="B691" t="str">
            <v>Bad Debts</v>
          </cell>
        </row>
        <row r="692">
          <cell r="A692" t="str">
            <v>827002.other</v>
          </cell>
          <cell r="B692" t="str">
            <v>Bad Debts</v>
          </cell>
        </row>
        <row r="693">
          <cell r="A693" t="str">
            <v>827002.vol</v>
          </cell>
          <cell r="B693" t="str">
            <v>Bad Debts</v>
          </cell>
        </row>
        <row r="694">
          <cell r="A694" t="str">
            <v>827003</v>
          </cell>
          <cell r="B694" t="str">
            <v>Cash Variance</v>
          </cell>
        </row>
        <row r="695">
          <cell r="A695" t="str">
            <v>840101</v>
          </cell>
          <cell r="B695" t="str">
            <v>Management Fees</v>
          </cell>
        </row>
        <row r="696">
          <cell r="A696" t="str">
            <v>841401</v>
          </cell>
          <cell r="B696" t="str">
            <v>Transfer Warehousing Expe</v>
          </cell>
        </row>
        <row r="697">
          <cell r="A697" t="str">
            <v>841901</v>
          </cell>
          <cell r="B697" t="str">
            <v>Amortisation - Pre-Operat</v>
          </cell>
        </row>
        <row r="698">
          <cell r="A698" t="str">
            <v>842001</v>
          </cell>
          <cell r="B698" t="str">
            <v>Amortization - Goodwill</v>
          </cell>
        </row>
        <row r="699">
          <cell r="A699" t="str">
            <v>842101</v>
          </cell>
          <cell r="B699" t="str">
            <v>Amortisation - Franchise</v>
          </cell>
        </row>
        <row r="700">
          <cell r="A700" t="str">
            <v>842201</v>
          </cell>
          <cell r="B700" t="str">
            <v>Amortisation - Trademarks</v>
          </cell>
        </row>
        <row r="701">
          <cell r="A701" t="str">
            <v>842301</v>
          </cell>
          <cell r="B701" t="str">
            <v>Amortisation - Others</v>
          </cell>
        </row>
        <row r="702">
          <cell r="A702" t="str">
            <v>843501</v>
          </cell>
          <cell r="B702" t="str">
            <v>Amortisation - Container</v>
          </cell>
        </row>
        <row r="703">
          <cell r="A703" t="str">
            <v>844001</v>
          </cell>
          <cell r="B703" t="str">
            <v>Business Development Ince</v>
          </cell>
        </row>
        <row r="704">
          <cell r="A704" t="str">
            <v>845101</v>
          </cell>
          <cell r="B704" t="str">
            <v>Royalties</v>
          </cell>
        </row>
        <row r="705">
          <cell r="A705" t="str">
            <v>846001.center</v>
          </cell>
          <cell r="B705" t="str">
            <v>Container Breakages &amp; S</v>
          </cell>
        </row>
        <row r="706">
          <cell r="A706" t="str">
            <v>846001.contain</v>
          </cell>
          <cell r="B706" t="str">
            <v>Container Breakages &amp; S</v>
          </cell>
        </row>
        <row r="707">
          <cell r="A707" t="str">
            <v>846001.plant</v>
          </cell>
          <cell r="B707" t="str">
            <v>Container Breakages &amp; S</v>
          </cell>
        </row>
        <row r="708">
          <cell r="A708" t="str">
            <v>846001.sale</v>
          </cell>
          <cell r="B708" t="str">
            <v>Container Breakages &amp; S</v>
          </cell>
        </row>
        <row r="709">
          <cell r="A709" t="str">
            <v>846101</v>
          </cell>
          <cell r="B709" t="str">
            <v>Surplus Returnable Contai</v>
          </cell>
        </row>
        <row r="710">
          <cell r="A710" t="str">
            <v>846201</v>
          </cell>
          <cell r="B710" t="str">
            <v>Driver Shortages</v>
          </cell>
        </row>
        <row r="711">
          <cell r="A711" t="str">
            <v>847501</v>
          </cell>
          <cell r="B711" t="str">
            <v>Contract Packaging</v>
          </cell>
        </row>
        <row r="712">
          <cell r="A712" t="str">
            <v>848101</v>
          </cell>
          <cell r="B712" t="str">
            <v>Depr - Land (Freehold) &amp;</v>
          </cell>
        </row>
        <row r="713">
          <cell r="A713" t="str">
            <v>848201</v>
          </cell>
          <cell r="B713" t="str">
            <v>Depr - Land (Leasehold) &amp;</v>
          </cell>
        </row>
        <row r="714">
          <cell r="A714" t="str">
            <v>848301</v>
          </cell>
          <cell r="B714" t="str">
            <v>Depr - Buildings</v>
          </cell>
        </row>
        <row r="715">
          <cell r="A715" t="str">
            <v>848401</v>
          </cell>
          <cell r="B715" t="str">
            <v>Depr - Boiler &amp; Ancillary</v>
          </cell>
        </row>
        <row r="716">
          <cell r="A716" t="str">
            <v>848501</v>
          </cell>
          <cell r="B716" t="str">
            <v>Depr - Plant &amp; Machinery</v>
          </cell>
        </row>
        <row r="717">
          <cell r="A717" t="str">
            <v>848601</v>
          </cell>
          <cell r="B717" t="str">
            <v>Depr - Furniture &amp; Fittin</v>
          </cell>
        </row>
        <row r="718">
          <cell r="A718" t="str">
            <v>848701</v>
          </cell>
          <cell r="B718" t="str">
            <v>Depr - Automobiles</v>
          </cell>
        </row>
        <row r="719">
          <cell r="A719" t="str">
            <v>848801</v>
          </cell>
          <cell r="B719" t="str">
            <v>Depr - Trucks</v>
          </cell>
        </row>
        <row r="720">
          <cell r="A720" t="str">
            <v>848901</v>
          </cell>
          <cell r="B720" t="str">
            <v>Depr - Office Equipment</v>
          </cell>
        </row>
        <row r="721">
          <cell r="A721" t="str">
            <v>848902</v>
          </cell>
          <cell r="B721" t="str">
            <v>Depr - Computer Equipment</v>
          </cell>
        </row>
        <row r="722">
          <cell r="A722" t="str">
            <v>848903</v>
          </cell>
          <cell r="B722" t="str">
            <v>Depr - Computer Software</v>
          </cell>
        </row>
        <row r="723">
          <cell r="A723" t="str">
            <v>849011</v>
          </cell>
          <cell r="B723" t="str">
            <v>Depr - S&amp;M - Vending Mach</v>
          </cell>
        </row>
        <row r="724">
          <cell r="A724" t="str">
            <v>849014</v>
          </cell>
          <cell r="B724" t="str">
            <v>Depr - S&amp;M - Coolers</v>
          </cell>
        </row>
        <row r="725">
          <cell r="A725" t="str">
            <v>849015</v>
          </cell>
          <cell r="B725" t="str">
            <v>Depr - S&amp;M - Dispensers</v>
          </cell>
        </row>
        <row r="726">
          <cell r="A726" t="str">
            <v>849022</v>
          </cell>
          <cell r="B726" t="str">
            <v>Depr - S&amp;M - Cannisters</v>
          </cell>
        </row>
        <row r="727">
          <cell r="A727" t="str">
            <v>849024</v>
          </cell>
          <cell r="B727" t="str">
            <v>Depr - S&amp;M - CO2 Gas Cyli</v>
          </cell>
        </row>
        <row r="728">
          <cell r="A728" t="str">
            <v>849025</v>
          </cell>
          <cell r="B728" t="str">
            <v>Depr - S&amp;M - Counters</v>
          </cell>
        </row>
        <row r="729">
          <cell r="A729" t="str">
            <v>849030</v>
          </cell>
          <cell r="B729" t="str">
            <v>Depr - S&amp;M - Advertising</v>
          </cell>
        </row>
        <row r="730">
          <cell r="A730" t="str">
            <v>849101</v>
          </cell>
          <cell r="B730" t="str">
            <v>Depr - Forklifts</v>
          </cell>
        </row>
        <row r="731">
          <cell r="A731" t="str">
            <v>849201</v>
          </cell>
          <cell r="B731" t="str">
            <v>Depr - Water Resources</v>
          </cell>
        </row>
        <row r="732">
          <cell r="A732" t="str">
            <v>849202</v>
          </cell>
          <cell r="B732" t="str">
            <v>Depr - Lab Equipment</v>
          </cell>
        </row>
        <row r="733">
          <cell r="A733" t="str">
            <v>849501</v>
          </cell>
          <cell r="B733" t="str">
            <v>Manufacturing Cost  - Abs</v>
          </cell>
        </row>
        <row r="734">
          <cell r="A734" t="str">
            <v>849901</v>
          </cell>
          <cell r="B734" t="str">
            <v>Marketing Prog/Commits -</v>
          </cell>
        </row>
        <row r="735">
          <cell r="A735" t="str">
            <v>849902</v>
          </cell>
          <cell r="B735" t="str">
            <v>Marketing Prog/Com - Outd</v>
          </cell>
        </row>
        <row r="736">
          <cell r="A736" t="str">
            <v>849903</v>
          </cell>
          <cell r="B736" t="str">
            <v>Marketing Prog/Comm - Poi</v>
          </cell>
        </row>
        <row r="737">
          <cell r="A737" t="str">
            <v>849904</v>
          </cell>
          <cell r="B737" t="str">
            <v>Marketing Prog/Comm - Sam</v>
          </cell>
        </row>
        <row r="738">
          <cell r="A738" t="str">
            <v>849905</v>
          </cell>
          <cell r="B738" t="str">
            <v>Marketing Progr/Comm - De</v>
          </cell>
        </row>
        <row r="739">
          <cell r="A739" t="str">
            <v>849906</v>
          </cell>
          <cell r="B739" t="str">
            <v>Marketing Prog/Comm - Con</v>
          </cell>
        </row>
        <row r="740">
          <cell r="A740" t="str">
            <v>849907</v>
          </cell>
          <cell r="B740" t="str">
            <v>Marketing Prog/Commit - S</v>
          </cell>
        </row>
        <row r="741">
          <cell r="A741" t="str">
            <v>849908</v>
          </cell>
          <cell r="B741" t="str">
            <v>Marketing Prog/Commit - O</v>
          </cell>
        </row>
        <row r="742">
          <cell r="A742" t="str">
            <v>850101</v>
          </cell>
          <cell r="B742" t="str">
            <v>Television - Media</v>
          </cell>
        </row>
        <row r="743">
          <cell r="A743" t="str">
            <v>850201</v>
          </cell>
          <cell r="B743" t="str">
            <v>Television - Development</v>
          </cell>
        </row>
        <row r="744">
          <cell r="A744" t="str">
            <v>850301</v>
          </cell>
          <cell r="B744" t="str">
            <v>Television - Production</v>
          </cell>
        </row>
        <row r="745">
          <cell r="A745" t="str">
            <v>851101</v>
          </cell>
          <cell r="B745" t="str">
            <v>Cinema - Media and Rental</v>
          </cell>
        </row>
        <row r="746">
          <cell r="A746" t="str">
            <v>851201</v>
          </cell>
          <cell r="B746" t="str">
            <v>Cinema - Development</v>
          </cell>
        </row>
        <row r="747">
          <cell r="A747" t="str">
            <v>851301</v>
          </cell>
          <cell r="B747" t="str">
            <v>Cinema - Production</v>
          </cell>
        </row>
        <row r="748">
          <cell r="A748" t="str">
            <v>852101</v>
          </cell>
          <cell r="B748" t="str">
            <v>Radio - Media</v>
          </cell>
        </row>
        <row r="749">
          <cell r="A749" t="str">
            <v>852201</v>
          </cell>
          <cell r="B749" t="str">
            <v>Radio - Development</v>
          </cell>
        </row>
        <row r="750">
          <cell r="A750" t="str">
            <v>852301</v>
          </cell>
          <cell r="B750" t="str">
            <v>Radio - Production</v>
          </cell>
        </row>
        <row r="751">
          <cell r="A751" t="str">
            <v>853101</v>
          </cell>
          <cell r="B751" t="str">
            <v>Newspapers - Media</v>
          </cell>
        </row>
        <row r="752">
          <cell r="A752" t="str">
            <v>853201</v>
          </cell>
          <cell r="B752" t="str">
            <v>Newspapers - Development</v>
          </cell>
        </row>
        <row r="753">
          <cell r="A753" t="str">
            <v>853301</v>
          </cell>
          <cell r="B753" t="str">
            <v>Newspapers - Production</v>
          </cell>
        </row>
        <row r="754">
          <cell r="A754" t="str">
            <v>854101</v>
          </cell>
          <cell r="B754" t="str">
            <v>Magaz &amp; Periodicals-Media</v>
          </cell>
        </row>
        <row r="755">
          <cell r="A755" t="str">
            <v>854201</v>
          </cell>
          <cell r="B755" t="str">
            <v>Magaz &amp; Periodicals-Devel</v>
          </cell>
        </row>
        <row r="756">
          <cell r="A756" t="str">
            <v>854301</v>
          </cell>
          <cell r="B756" t="str">
            <v>Magaz &amp; Periodicals-Produ</v>
          </cell>
        </row>
        <row r="757">
          <cell r="A757" t="str">
            <v>855401</v>
          </cell>
          <cell r="B757" t="str">
            <v>Posters - Media</v>
          </cell>
        </row>
        <row r="758">
          <cell r="A758" t="str">
            <v>855501</v>
          </cell>
          <cell r="B758" t="str">
            <v>Posters - Development</v>
          </cell>
        </row>
        <row r="759">
          <cell r="A759" t="str">
            <v>855601</v>
          </cell>
          <cell r="B759" t="str">
            <v>Posters - Production</v>
          </cell>
        </row>
        <row r="760">
          <cell r="A760" t="str">
            <v>856101</v>
          </cell>
          <cell r="B760" t="str">
            <v>Painted Walls and Bulleti</v>
          </cell>
        </row>
        <row r="761">
          <cell r="A761" t="str">
            <v>856201</v>
          </cell>
          <cell r="B761" t="str">
            <v>Painted Walls and Bulleti</v>
          </cell>
        </row>
        <row r="762">
          <cell r="A762" t="str">
            <v>857101</v>
          </cell>
          <cell r="B762" t="str">
            <v>Public Transportation - M</v>
          </cell>
        </row>
        <row r="763">
          <cell r="A763" t="str">
            <v>857201</v>
          </cell>
          <cell r="B763" t="str">
            <v>Public Transportation - D</v>
          </cell>
        </row>
        <row r="764">
          <cell r="A764" t="str">
            <v>857301</v>
          </cell>
          <cell r="B764" t="str">
            <v>Public Transportation - P</v>
          </cell>
        </row>
        <row r="765">
          <cell r="A765" t="str">
            <v>858501</v>
          </cell>
          <cell r="B765" t="str">
            <v>Electric and Neon Signs -</v>
          </cell>
        </row>
        <row r="766">
          <cell r="A766" t="str">
            <v>858601</v>
          </cell>
          <cell r="B766" t="str">
            <v>Electric and Neon Signs -</v>
          </cell>
        </row>
        <row r="767">
          <cell r="A767" t="str">
            <v>860101</v>
          </cell>
          <cell r="B767" t="str">
            <v>Point-of-Sale Materials -</v>
          </cell>
        </row>
        <row r="768">
          <cell r="A768" t="str">
            <v>860201</v>
          </cell>
          <cell r="B768" t="str">
            <v>Point-of-Sale Signs - Out</v>
          </cell>
        </row>
        <row r="769">
          <cell r="A769" t="str">
            <v>860301</v>
          </cell>
          <cell r="B769" t="str">
            <v>Point-of-Sale Materials -</v>
          </cell>
        </row>
        <row r="770">
          <cell r="A770" t="str">
            <v>861101</v>
          </cell>
          <cell r="B770" t="str">
            <v>Outside Advert - Other -</v>
          </cell>
        </row>
        <row r="771">
          <cell r="A771" t="str">
            <v>861201</v>
          </cell>
          <cell r="B771" t="str">
            <v>Outside Advert - Other -</v>
          </cell>
        </row>
        <row r="772">
          <cell r="A772" t="str">
            <v>861301</v>
          </cell>
          <cell r="B772" t="str">
            <v>Advertising - Agency Comp</v>
          </cell>
        </row>
        <row r="773">
          <cell r="A773" t="str">
            <v>862001</v>
          </cell>
          <cell r="B773" t="str">
            <v>Advertising - Third Party</v>
          </cell>
        </row>
        <row r="774">
          <cell r="A774" t="str">
            <v>862101</v>
          </cell>
          <cell r="B774" t="str">
            <v>Direct Mail - Media</v>
          </cell>
        </row>
        <row r="775">
          <cell r="A775" t="str">
            <v>862201</v>
          </cell>
          <cell r="B775" t="str">
            <v>Direct Mail - Development</v>
          </cell>
        </row>
        <row r="776">
          <cell r="A776" t="str">
            <v>862301</v>
          </cell>
          <cell r="B776" t="str">
            <v>Direct Mail - Production</v>
          </cell>
        </row>
        <row r="777">
          <cell r="A777" t="str">
            <v>862401</v>
          </cell>
          <cell r="B777" t="str">
            <v>Outdoor Misc - Media</v>
          </cell>
        </row>
        <row r="778">
          <cell r="A778" t="str">
            <v>862501</v>
          </cell>
          <cell r="B778" t="str">
            <v>Outdoor Misc - Developmen</v>
          </cell>
        </row>
        <row r="779">
          <cell r="A779" t="str">
            <v>862601</v>
          </cell>
          <cell r="B779" t="str">
            <v>Outdoor Misc - Production</v>
          </cell>
        </row>
        <row r="780">
          <cell r="A780" t="str">
            <v>862701</v>
          </cell>
          <cell r="B780" t="str">
            <v>Trade Communication</v>
          </cell>
        </row>
        <row r="781">
          <cell r="A781" t="str">
            <v>862801</v>
          </cell>
          <cell r="B781" t="str">
            <v>Trade - Development</v>
          </cell>
        </row>
        <row r="782">
          <cell r="A782" t="str">
            <v>862901</v>
          </cell>
          <cell r="B782" t="str">
            <v>Trade - Production</v>
          </cell>
        </row>
        <row r="783">
          <cell r="A783" t="str">
            <v>871001</v>
          </cell>
          <cell r="B783" t="str">
            <v>Sampling</v>
          </cell>
        </row>
        <row r="784">
          <cell r="A784" t="str">
            <v>872001</v>
          </cell>
          <cell r="B784" t="str">
            <v>Couponing</v>
          </cell>
        </row>
        <row r="785">
          <cell r="A785" t="str">
            <v>873101</v>
          </cell>
          <cell r="B785" t="str">
            <v>Contests - Dealer</v>
          </cell>
        </row>
        <row r="786">
          <cell r="A786" t="str">
            <v>873201</v>
          </cell>
          <cell r="B786" t="str">
            <v>Contests - Consumer</v>
          </cell>
        </row>
        <row r="787">
          <cell r="A787" t="str">
            <v>873301</v>
          </cell>
          <cell r="B787" t="str">
            <v>Contests - All Other</v>
          </cell>
        </row>
        <row r="788">
          <cell r="A788" t="str">
            <v>874001</v>
          </cell>
          <cell r="B788" t="str">
            <v>Special Events</v>
          </cell>
        </row>
        <row r="789">
          <cell r="A789" t="str">
            <v>875001</v>
          </cell>
          <cell r="B789" t="str">
            <v>Concessions</v>
          </cell>
        </row>
        <row r="790">
          <cell r="A790" t="str">
            <v>876001</v>
          </cell>
          <cell r="B790" t="str">
            <v>Exhibitions</v>
          </cell>
        </row>
        <row r="791">
          <cell r="A791" t="str">
            <v>877001</v>
          </cell>
          <cell r="B791" t="str">
            <v>SLP</v>
          </cell>
        </row>
        <row r="792">
          <cell r="A792" t="str">
            <v>877002</v>
          </cell>
          <cell r="B792" t="str">
            <v>Premiums</v>
          </cell>
        </row>
        <row r="793">
          <cell r="A793" t="str">
            <v>879001</v>
          </cell>
          <cell r="B793" t="str">
            <v>Promotion Packaging</v>
          </cell>
        </row>
        <row r="794">
          <cell r="A794" t="str">
            <v>880001</v>
          </cell>
          <cell r="B794" t="str">
            <v>Dealer Promotions</v>
          </cell>
        </row>
        <row r="795">
          <cell r="A795" t="str">
            <v>880002</v>
          </cell>
          <cell r="B795" t="str">
            <v>Mktg Fund/Grand Opening</v>
          </cell>
        </row>
        <row r="796">
          <cell r="A796" t="str">
            <v>881001</v>
          </cell>
          <cell r="B796" t="str">
            <v>Consumer Promotions</v>
          </cell>
        </row>
        <row r="797">
          <cell r="A797" t="str">
            <v>881002</v>
          </cell>
          <cell r="B797" t="str">
            <v>Space Buy/Rental</v>
          </cell>
        </row>
        <row r="798">
          <cell r="A798" t="str">
            <v>881003</v>
          </cell>
          <cell r="B798" t="str">
            <v>Co-Op Advertising</v>
          </cell>
        </row>
        <row r="799">
          <cell r="A799" t="str">
            <v>881004</v>
          </cell>
          <cell r="B799" t="str">
            <v>Promotion Expense</v>
          </cell>
        </row>
        <row r="800">
          <cell r="A800" t="str">
            <v>884101</v>
          </cell>
          <cell r="B800" t="str">
            <v>Point of Sale Materials -</v>
          </cell>
        </row>
      </sheetData>
      <sheetData sheetId="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
      <sheetName val="volume"/>
      <sheetName val="price"/>
      <sheetName val="Revenue"/>
      <sheetName val="DISC"/>
      <sheetName val="СoGS"/>
      <sheetName val="VC-Mos"/>
      <sheetName val="VC-Spt"/>
      <sheetName val="VC-Ror"/>
      <sheetName val="Incidence"/>
      <sheetName val="P&amp;L"/>
      <sheetName val="Overheads"/>
      <sheetName val="Variance"/>
      <sheetName val="Prop_24P_12H"/>
      <sheetName val="Prop_28P_12H"/>
      <sheetName val="ORIGINAL"/>
      <sheetName val="sundry"/>
      <sheetName val="CITIBANK"/>
      <sheetName val="HSBC-J.PESSOA"/>
      <sheetName val="Informe"/>
      <sheetName val="FNCC"/>
      <sheetName val="Sheet3"/>
      <sheetName val="DataSAP"/>
      <sheetName val="Data"/>
      <sheetName val="Ref"/>
      <sheetName val="230101200"/>
      <sheetName val="P&amp;L Flash"/>
      <sheetName val="stt"/>
      <sheetName val="Assumptions"/>
      <sheetName val="c"/>
      <sheetName val="Exec travel"/>
      <sheetName val="C_"/>
      <sheetName val="HSBC-J_PESSOA"/>
      <sheetName val="Volume by Month UC"/>
      <sheetName val="GSR "/>
      <sheetName val="D&amp;A "/>
      <sheetName val="Volume by Month PC"/>
      <sheetName val="LISTS"/>
      <sheetName val="Sheet1"/>
      <sheetName val="Sheet2"/>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v>31.3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
      <sheetName val="Overheads"/>
      <sheetName val="P&amp;L"/>
      <sheetName val="price"/>
      <sheetName val="volume"/>
      <sheetName val="Revenue"/>
      <sheetName val="discount"/>
      <sheetName val="tax"/>
      <sheetName val="cash tax"/>
      <sheetName val="СoGS"/>
      <sheetName val="GrossMargin"/>
      <sheetName val="CCBO"/>
      <sheetName val="CCMN"/>
      <sheetName val="CCKB"/>
      <sheetName val="CCBO_P"/>
      <sheetName val="CCMN_P"/>
      <sheetName val="CCKB_P"/>
      <sheetName val="VC"/>
      <sheetName val="Variance"/>
      <sheetName val="Incidence"/>
      <sheetName val="ORIGINAL"/>
      <sheetName val="Sheet1"/>
      <sheetName val="Sheet3"/>
      <sheetName val="Volume by Month UC"/>
      <sheetName val="GSR "/>
      <sheetName val="D&amp;A "/>
      <sheetName val="Volume by Month PC"/>
      <sheetName val="stt"/>
      <sheetName val="UPM"/>
      <sheetName val="estrazione"/>
      <sheetName val="C_"/>
      <sheetName val="cash_tax"/>
      <sheetName val="DATA"/>
      <sheetName val="LISTS"/>
      <sheetName val="P&amp;L Flash"/>
    </sheetNames>
    <sheetDataSet>
      <sheetData sheetId="0" refreshError="1"/>
      <sheetData sheetId="1" refreshError="1">
        <row r="5">
          <cell r="B5">
            <v>31.3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KOFIAT"/>
      <sheetName val="V_Instructions KOFIAT"/>
      <sheetName val="V-1_Check Sheet KOFIAT"/>
      <sheetName val="V-2_WW Details"/>
      <sheetName val="V-3_OAR_BS QIV 03 vs QIII 03"/>
      <sheetName val="V-4_OAR_BS QIV 03 vs QIV 02"/>
      <sheetName val="V-5_OAR_P&amp;L QIV 03 vs QIV 02"/>
      <sheetName val="V-6_OAR_P&amp;L QIV 03 vs QIII 03"/>
      <sheetName val="V-7_OAR_P&amp;L YTD 03 vs YTD 02"/>
      <sheetName val="V-8_Depreciation Reasonability"/>
      <sheetName val="V-9_Sales Tax Incentive"/>
      <sheetName val="V-10_Accrued Expenses"/>
      <sheetName val="V-11_Commitments"/>
      <sheetName val="V-12_Form No. 906_2002"/>
      <sheetName val="V-13_Form No. 906_2003"/>
      <sheetName val="V-14_MMR 2002"/>
      <sheetName val="V-15_MMR 2003"/>
      <sheetName val="V-16_Form 107 [Fixed Assets]"/>
      <sheetName val="Control Chart_KOFIAT"/>
      <sheetName val="Form 107 (Fixed Assets)"/>
      <sheetName val="PET Price 90-Present"/>
      <sheetName val="#REF"/>
      <sheetName val="V-16_Form 107 _Fixed Assets_"/>
      <sheetName val="Summary"/>
      <sheetName val="C-2.3_Additions Nellore"/>
      <sheetName val="Overheads"/>
      <sheetName val="P Distribution  Detail"/>
      <sheetName val="DataLookups"/>
      <sheetName val="Final Pivo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iner Reconciliation"/>
      <sheetName val="shells reqt. plan"/>
      <sheetName val="month wise glass closing stmt"/>
      <sheetName val="Gls Reqt. Plan"/>
      <sheetName val="SGA BLock Reconciliation"/>
      <sheetName val="Data"/>
    </sheetNames>
    <sheetDataSet>
      <sheetData sheetId="0"/>
      <sheetData sheetId="1" refreshError="1"/>
      <sheetData sheetId="2"/>
      <sheetData sheetId="3" refreshError="1"/>
      <sheetData sheetId="4" refreshError="1"/>
      <sheetData sheetId="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v"/>
      <sheetName val="Differ"/>
      <sheetName val="Rec."/>
      <sheetName val="Env"/>
      <sheetName val="PrSum."/>
      <sheetName val="Gen."/>
      <sheetName val="RT"/>
      <sheetName val="OT"/>
    </sheetNames>
    <sheetDataSet>
      <sheetData sheetId="0"/>
      <sheetData sheetId="1"/>
      <sheetData sheetId="2"/>
      <sheetData sheetId="3"/>
      <sheetData sheetId="4"/>
      <sheetData sheetId="5" refreshError="1">
        <row r="1">
          <cell r="D1" t="str">
            <v>10/1999 payrollgeneralinformation</v>
          </cell>
        </row>
        <row r="3">
          <cell r="B3" t="str">
            <v>2111101</v>
          </cell>
          <cell r="C3">
            <v>13</v>
          </cell>
          <cell r="D3">
            <v>37461000</v>
          </cell>
          <cell r="E3">
            <v>36820630</v>
          </cell>
          <cell r="F3">
            <v>8043408</v>
          </cell>
          <cell r="G3">
            <v>0</v>
          </cell>
          <cell r="H3">
            <v>0</v>
          </cell>
          <cell r="I3">
            <v>3724060</v>
          </cell>
          <cell r="J3">
            <v>1873050</v>
          </cell>
          <cell r="K3">
            <v>374610</v>
          </cell>
          <cell r="L3">
            <v>118510</v>
          </cell>
          <cell r="M3">
            <v>0</v>
          </cell>
          <cell r="N3">
            <v>38773808</v>
          </cell>
          <cell r="O3">
            <v>1002000</v>
          </cell>
        </row>
        <row r="4">
          <cell r="B4" t="str">
            <v>2111102</v>
          </cell>
          <cell r="C4">
            <v>10</v>
          </cell>
          <cell r="D4">
            <v>29171000</v>
          </cell>
          <cell r="E4">
            <v>28451301</v>
          </cell>
          <cell r="F4">
            <v>2036231</v>
          </cell>
          <cell r="G4">
            <v>0</v>
          </cell>
          <cell r="H4">
            <v>0</v>
          </cell>
          <cell r="I4">
            <v>1872020</v>
          </cell>
          <cell r="J4">
            <v>1458550</v>
          </cell>
          <cell r="K4">
            <v>291710</v>
          </cell>
          <cell r="L4">
            <v>87220</v>
          </cell>
          <cell r="M4">
            <v>0</v>
          </cell>
          <cell r="N4">
            <v>26778032</v>
          </cell>
          <cell r="O4">
            <v>756000</v>
          </cell>
        </row>
        <row r="5">
          <cell r="B5" t="str">
            <v>2111103</v>
          </cell>
          <cell r="C5">
            <v>10</v>
          </cell>
          <cell r="D5">
            <v>35889000</v>
          </cell>
          <cell r="E5">
            <v>35215801</v>
          </cell>
          <cell r="F5">
            <v>4889016</v>
          </cell>
          <cell r="G5">
            <v>0</v>
          </cell>
          <cell r="H5">
            <v>0</v>
          </cell>
          <cell r="I5">
            <v>3747358</v>
          </cell>
          <cell r="J5">
            <v>1794450</v>
          </cell>
          <cell r="K5">
            <v>358890</v>
          </cell>
          <cell r="L5">
            <v>75530</v>
          </cell>
          <cell r="M5">
            <v>0</v>
          </cell>
          <cell r="N5">
            <v>34128589</v>
          </cell>
          <cell r="O5">
            <v>762000</v>
          </cell>
        </row>
        <row r="6">
          <cell r="B6" t="str">
            <v>2111302</v>
          </cell>
          <cell r="C6">
            <v>344</v>
          </cell>
          <cell r="D6">
            <v>565193000</v>
          </cell>
          <cell r="E6">
            <v>564649556</v>
          </cell>
          <cell r="F6">
            <v>59440687</v>
          </cell>
          <cell r="G6">
            <v>0</v>
          </cell>
          <cell r="H6">
            <v>37580102</v>
          </cell>
          <cell r="I6">
            <v>21499074</v>
          </cell>
          <cell r="J6">
            <v>27988400</v>
          </cell>
          <cell r="K6">
            <v>5597680</v>
          </cell>
          <cell r="L6">
            <v>2464030</v>
          </cell>
          <cell r="M6">
            <v>500000</v>
          </cell>
          <cell r="N6">
            <v>566041059</v>
          </cell>
          <cell r="O6">
            <v>26655000</v>
          </cell>
        </row>
        <row r="7">
          <cell r="B7" t="str">
            <v>2112303</v>
          </cell>
          <cell r="C7">
            <v>279</v>
          </cell>
          <cell r="D7">
            <v>394899000</v>
          </cell>
          <cell r="E7">
            <v>391477759</v>
          </cell>
          <cell r="F7">
            <v>29175145</v>
          </cell>
          <cell r="G7">
            <v>0</v>
          </cell>
          <cell r="H7">
            <v>700000</v>
          </cell>
          <cell r="I7">
            <v>8683039</v>
          </cell>
          <cell r="J7">
            <v>19635800</v>
          </cell>
          <cell r="K7">
            <v>3927160</v>
          </cell>
          <cell r="L7">
            <v>1619570</v>
          </cell>
          <cell r="M7">
            <v>0</v>
          </cell>
          <cell r="N7">
            <v>386787335</v>
          </cell>
          <cell r="O7">
            <v>21486000</v>
          </cell>
        </row>
        <row r="8">
          <cell r="B8" t="str">
            <v>2115304</v>
          </cell>
          <cell r="C8">
            <v>53</v>
          </cell>
          <cell r="D8">
            <v>76197000</v>
          </cell>
          <cell r="E8">
            <v>75120923</v>
          </cell>
          <cell r="F8">
            <v>12259984</v>
          </cell>
          <cell r="G8">
            <v>0</v>
          </cell>
          <cell r="H8">
            <v>0</v>
          </cell>
          <cell r="I8">
            <v>1943911</v>
          </cell>
          <cell r="J8">
            <v>3766050</v>
          </cell>
          <cell r="K8">
            <v>753210</v>
          </cell>
          <cell r="L8">
            <v>0</v>
          </cell>
          <cell r="M8">
            <v>300000</v>
          </cell>
          <cell r="N8">
            <v>80617736</v>
          </cell>
          <cell r="O8">
            <v>4044000</v>
          </cell>
        </row>
        <row r="9">
          <cell r="B9" t="str">
            <v>2119305</v>
          </cell>
          <cell r="C9">
            <v>12</v>
          </cell>
          <cell r="D9">
            <v>30101000</v>
          </cell>
          <cell r="E9">
            <v>29378577</v>
          </cell>
          <cell r="F9">
            <v>965714</v>
          </cell>
          <cell r="G9">
            <v>0</v>
          </cell>
          <cell r="H9">
            <v>7192500</v>
          </cell>
          <cell r="I9">
            <v>2122646</v>
          </cell>
          <cell r="J9">
            <v>1505050</v>
          </cell>
          <cell r="K9">
            <v>301010</v>
          </cell>
          <cell r="L9">
            <v>0</v>
          </cell>
          <cell r="M9">
            <v>0</v>
          </cell>
          <cell r="N9">
            <v>26415585</v>
          </cell>
          <cell r="O9">
            <v>909000</v>
          </cell>
        </row>
        <row r="10">
          <cell r="B10" t="str">
            <v>2116306</v>
          </cell>
          <cell r="C10">
            <v>121</v>
          </cell>
          <cell r="D10">
            <v>177964000</v>
          </cell>
          <cell r="E10">
            <v>173218519</v>
          </cell>
          <cell r="F10">
            <v>16997652</v>
          </cell>
          <cell r="G10">
            <v>0</v>
          </cell>
          <cell r="H10">
            <v>0</v>
          </cell>
          <cell r="I10">
            <v>4469678</v>
          </cell>
          <cell r="J10">
            <v>8760500</v>
          </cell>
          <cell r="K10">
            <v>1752100</v>
          </cell>
          <cell r="L10">
            <v>422870</v>
          </cell>
          <cell r="M10">
            <v>0</v>
          </cell>
          <cell r="N10">
            <v>174811023</v>
          </cell>
          <cell r="O10">
            <v>9117000</v>
          </cell>
        </row>
        <row r="11">
          <cell r="B11" t="str">
            <v>2120308M</v>
          </cell>
          <cell r="C11">
            <v>1</v>
          </cell>
          <cell r="D11">
            <v>3060000</v>
          </cell>
          <cell r="E11">
            <v>2706923</v>
          </cell>
          <cell r="F11">
            <v>430313</v>
          </cell>
          <cell r="G11">
            <v>0</v>
          </cell>
          <cell r="H11">
            <v>0</v>
          </cell>
          <cell r="I11">
            <v>127447</v>
          </cell>
          <cell r="J11">
            <v>153000</v>
          </cell>
          <cell r="K11">
            <v>30600</v>
          </cell>
          <cell r="L11">
            <v>0</v>
          </cell>
          <cell r="M11">
            <v>0</v>
          </cell>
          <cell r="N11">
            <v>2826189</v>
          </cell>
          <cell r="O11">
            <v>69000</v>
          </cell>
        </row>
        <row r="12">
          <cell r="B12" t="str">
            <v>2118308</v>
          </cell>
          <cell r="C12">
            <v>61</v>
          </cell>
          <cell r="D12">
            <v>99324000</v>
          </cell>
          <cell r="E12">
            <v>94908423</v>
          </cell>
          <cell r="F12">
            <v>10497573</v>
          </cell>
          <cell r="G12">
            <v>0</v>
          </cell>
          <cell r="H12">
            <v>25743764</v>
          </cell>
          <cell r="I12">
            <v>4691748</v>
          </cell>
          <cell r="J12">
            <v>4735250</v>
          </cell>
          <cell r="K12">
            <v>947050</v>
          </cell>
          <cell r="L12">
            <v>0</v>
          </cell>
          <cell r="M12">
            <v>0</v>
          </cell>
          <cell r="N12">
            <v>95031948</v>
          </cell>
          <cell r="O12">
            <v>4452000</v>
          </cell>
        </row>
        <row r="13">
          <cell r="B13" t="str">
            <v>2120308</v>
          </cell>
          <cell r="C13">
            <v>52</v>
          </cell>
          <cell r="D13">
            <v>87196000</v>
          </cell>
          <cell r="E13">
            <v>83980067</v>
          </cell>
          <cell r="F13">
            <v>25169554</v>
          </cell>
          <cell r="G13">
            <v>0</v>
          </cell>
          <cell r="H13">
            <v>16635500</v>
          </cell>
          <cell r="I13">
            <v>6656588</v>
          </cell>
          <cell r="J13">
            <v>4220700</v>
          </cell>
          <cell r="K13">
            <v>844140</v>
          </cell>
          <cell r="L13">
            <v>0</v>
          </cell>
          <cell r="M13">
            <v>0</v>
          </cell>
          <cell r="N13">
            <v>97428193</v>
          </cell>
          <cell r="O13">
            <v>3960000</v>
          </cell>
        </row>
        <row r="14">
          <cell r="B14" t="str">
            <v>2111700</v>
          </cell>
          <cell r="C14">
            <v>225</v>
          </cell>
          <cell r="D14">
            <v>295396000</v>
          </cell>
          <cell r="E14">
            <v>290211814</v>
          </cell>
          <cell r="F14">
            <v>117889812</v>
          </cell>
          <cell r="G14">
            <v>600000</v>
          </cell>
          <cell r="H14">
            <v>0</v>
          </cell>
          <cell r="I14">
            <v>10676582</v>
          </cell>
          <cell r="J14">
            <v>14624400</v>
          </cell>
          <cell r="K14">
            <v>2924880</v>
          </cell>
          <cell r="L14">
            <v>2086330</v>
          </cell>
          <cell r="M14">
            <v>0</v>
          </cell>
          <cell r="N14">
            <v>378389434</v>
          </cell>
          <cell r="O14">
            <v>17247000</v>
          </cell>
        </row>
        <row r="15">
          <cell r="B15" t="str">
            <v>2111707</v>
          </cell>
          <cell r="C15">
            <v>4</v>
          </cell>
          <cell r="D15">
            <v>9542000</v>
          </cell>
          <cell r="E15">
            <v>9299144</v>
          </cell>
          <cell r="F15">
            <v>29709</v>
          </cell>
          <cell r="G15">
            <v>0</v>
          </cell>
          <cell r="H15">
            <v>0</v>
          </cell>
          <cell r="I15">
            <v>163168</v>
          </cell>
          <cell r="J15">
            <v>477100</v>
          </cell>
          <cell r="K15">
            <v>95420</v>
          </cell>
          <cell r="L15">
            <v>95420</v>
          </cell>
          <cell r="M15">
            <v>0</v>
          </cell>
          <cell r="N15">
            <v>8497745</v>
          </cell>
          <cell r="O15">
            <v>303000</v>
          </cell>
        </row>
        <row r="16">
          <cell r="C16">
            <v>1185</v>
          </cell>
          <cell r="D16">
            <v>1841393000</v>
          </cell>
          <cell r="E16">
            <v>1815439437</v>
          </cell>
          <cell r="F16">
            <v>287824798</v>
          </cell>
          <cell r="G16">
            <v>600000</v>
          </cell>
          <cell r="H16">
            <v>87851866</v>
          </cell>
          <cell r="I16">
            <v>70377319</v>
          </cell>
          <cell r="J16">
            <v>90992300</v>
          </cell>
          <cell r="K16">
            <v>18198460</v>
          </cell>
          <cell r="L16">
            <v>6969480</v>
          </cell>
          <cell r="M16">
            <v>800000</v>
          </cell>
          <cell r="N16">
            <v>1916526676</v>
          </cell>
          <cell r="O16">
            <v>90762000</v>
          </cell>
        </row>
      </sheetData>
      <sheetData sheetId="6"/>
      <sheetData sheetId="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are CCBI CSDs"/>
      <sheetName val="Market Share CSD"/>
      <sheetName val="CSD Market Share"/>
      <sheetName val="Tea Market Share"/>
      <sheetName val="Sport Market Share"/>
      <sheetName val="Juices Market Share"/>
      <sheetName val="Market Share by regionCSD Graph"/>
      <sheetName val="Market Share by RegionTea Graph"/>
      <sheetName val="Market Share by Reg Sport Graph"/>
      <sheetName val="Market Share by Reg Juice Graph"/>
      <sheetName val="Market Share by location Total"/>
      <sheetName val="Market Share by location Cola"/>
      <sheetName val="Market Share by location Fanta"/>
      <sheetName val="Market Share by location Sprite"/>
      <sheetName val="Infoscan by brand&amp;volume TCCC"/>
      <sheetName val="Market Share Graph"/>
      <sheetName val="dati (2)"/>
      <sheetName val="estrazione"/>
      <sheetName val="Infoscan CSDs by pack"/>
      <sheetName val="Infoscan water by pack"/>
      <sheetName val="Infoscan other by pack"/>
      <sheetName val="Overheads"/>
      <sheetName val="RE8 RESTAT"/>
      <sheetName val="Container Reconcil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59">
          <cell r="B59" t="str">
            <v>Total Italy + Discount</v>
          </cell>
        </row>
        <row r="60">
          <cell r="B60" t="str">
            <v>Unit Cases/1000000</v>
          </cell>
        </row>
        <row r="61">
          <cell r="C61" t="str">
            <v>JF02</v>
          </cell>
          <cell r="D61" t="str">
            <v>MA02</v>
          </cell>
          <cell r="E61" t="str">
            <v>MJ02</v>
          </cell>
          <cell r="F61" t="str">
            <v>JA02</v>
          </cell>
          <cell r="G61" t="str">
            <v>SO02</v>
          </cell>
          <cell r="H61" t="str">
            <v>ND02</v>
          </cell>
          <cell r="I61" t="str">
            <v>1quadrim2002</v>
          </cell>
          <cell r="J61" t="str">
            <v>2quadrim2002</v>
          </cell>
          <cell r="K61" t="str">
            <v>3quadrim2002</v>
          </cell>
          <cell r="L61" t="str">
            <v>JF03</v>
          </cell>
          <cell r="M61" t="str">
            <v>Mat1bim2002</v>
          </cell>
          <cell r="N61" t="str">
            <v>Mat2bim2002</v>
          </cell>
          <cell r="O61" t="str">
            <v>Mat3bim2002</v>
          </cell>
          <cell r="P61" t="str">
            <v>Mat4Bim2002</v>
          </cell>
          <cell r="Q61" t="str">
            <v>Mat5Bim2002</v>
          </cell>
          <cell r="R61" t="str">
            <v xml:space="preserve"> Annual 2002</v>
          </cell>
          <cell r="S61" t="str">
            <v>mat1quad2002</v>
          </cell>
          <cell r="T61" t="str">
            <v>Mat2quad2002</v>
          </cell>
          <cell r="U61" t="str">
            <v>Mat3quad2002</v>
          </cell>
          <cell r="V61" t="str">
            <v>YE</v>
          </cell>
        </row>
        <row r="62">
          <cell r="B62" t="str">
            <v xml:space="preserve">Total Pepsi Cola </v>
          </cell>
          <cell r="C62">
            <v>1.931</v>
          </cell>
          <cell r="D62">
            <v>2.5388999999999999</v>
          </cell>
          <cell r="E62">
            <v>2.6663000000000001</v>
          </cell>
          <cell r="F62">
            <v>2.6612</v>
          </cell>
          <cell r="G62">
            <v>2.5857999999999999</v>
          </cell>
          <cell r="H62">
            <v>2.4841000000000002</v>
          </cell>
          <cell r="I62">
            <v>4.4699</v>
          </cell>
          <cell r="J62">
            <v>5.3276000000000003</v>
          </cell>
          <cell r="K62">
            <v>5.07</v>
          </cell>
          <cell r="L62">
            <v>2.2273999999999998</v>
          </cell>
          <cell r="M62">
            <v>15.6365</v>
          </cell>
          <cell r="N62">
            <v>15.576599999999999</v>
          </cell>
          <cell r="O62">
            <v>15.3712</v>
          </cell>
          <cell r="P62">
            <v>14.7765</v>
          </cell>
          <cell r="Q62">
            <v>14.775399999999999</v>
          </cell>
          <cell r="R62">
            <v>14.8674</v>
          </cell>
          <cell r="S62">
            <v>15.576599999999999</v>
          </cell>
          <cell r="T62">
            <v>14.7765</v>
          </cell>
          <cell r="U62">
            <v>14.8674</v>
          </cell>
          <cell r="V62">
            <v>15.1639</v>
          </cell>
        </row>
        <row r="63">
          <cell r="B63" t="str">
            <v xml:space="preserve">Total Quaker Beverages Italia </v>
          </cell>
          <cell r="C63">
            <v>0.28710000000000002</v>
          </cell>
          <cell r="D63">
            <v>0.48520000000000002</v>
          </cell>
          <cell r="E63">
            <v>1.2263999999999999</v>
          </cell>
          <cell r="F63">
            <v>1.3272999999999999</v>
          </cell>
          <cell r="G63">
            <v>0.64670000000000005</v>
          </cell>
          <cell r="H63">
            <v>0.36099999999999999</v>
          </cell>
          <cell r="I63">
            <v>0.77229999999999999</v>
          </cell>
          <cell r="J63">
            <v>2.5537000000000001</v>
          </cell>
          <cell r="K63">
            <v>1.0077</v>
          </cell>
          <cell r="L63">
            <v>0.309</v>
          </cell>
          <cell r="M63">
            <v>4.5602</v>
          </cell>
          <cell r="N63">
            <v>4.5171999999999999</v>
          </cell>
          <cell r="O63">
            <v>4.5246000000000004</v>
          </cell>
          <cell r="P63">
            <v>4.3522999999999996</v>
          </cell>
          <cell r="Q63">
            <v>4.3239000000000001</v>
          </cell>
          <cell r="R63">
            <v>4.3337000000000003</v>
          </cell>
          <cell r="S63">
            <v>4.5171999999999999</v>
          </cell>
          <cell r="T63">
            <v>4.3522999999999996</v>
          </cell>
          <cell r="U63">
            <v>4.3337000000000003</v>
          </cell>
          <cell r="V63">
            <v>4.3556999999999997</v>
          </cell>
        </row>
        <row r="64">
          <cell r="B64" t="str">
            <v xml:space="preserve">Tot Csd's Pepsico </v>
          </cell>
          <cell r="C64">
            <v>1.931</v>
          </cell>
          <cell r="D64">
            <v>2.5388999999999999</v>
          </cell>
          <cell r="E64">
            <v>2.6663000000000001</v>
          </cell>
          <cell r="F64">
            <v>2.6612</v>
          </cell>
          <cell r="G64">
            <v>2.5857999999999999</v>
          </cell>
          <cell r="H64">
            <v>2.4841000000000002</v>
          </cell>
          <cell r="I64">
            <v>4.4699</v>
          </cell>
          <cell r="J64">
            <v>5.3276000000000003</v>
          </cell>
          <cell r="K64">
            <v>5.07</v>
          </cell>
          <cell r="L64">
            <v>2.2273999999999998</v>
          </cell>
          <cell r="M64">
            <v>15.6365</v>
          </cell>
          <cell r="N64">
            <v>15.576599999999999</v>
          </cell>
          <cell r="O64">
            <v>15.3712</v>
          </cell>
          <cell r="P64">
            <v>14.7765</v>
          </cell>
          <cell r="Q64">
            <v>14.775399999999999</v>
          </cell>
          <cell r="R64">
            <v>14.8674</v>
          </cell>
          <cell r="S64">
            <v>15.576599999999999</v>
          </cell>
          <cell r="T64">
            <v>14.7765</v>
          </cell>
          <cell r="U64">
            <v>14.8674</v>
          </cell>
          <cell r="V64">
            <v>15.1639</v>
          </cell>
        </row>
        <row r="65">
          <cell r="B65" t="str">
            <v xml:space="preserve">Colas Pepsi-cola </v>
          </cell>
          <cell r="C65">
            <v>1.3301000000000001</v>
          </cell>
          <cell r="D65">
            <v>1.8169</v>
          </cell>
          <cell r="E65">
            <v>1.8880999999999999</v>
          </cell>
          <cell r="F65">
            <v>1.9</v>
          </cell>
          <cell r="G65">
            <v>1.8847</v>
          </cell>
          <cell r="H65">
            <v>1.7968999999999999</v>
          </cell>
          <cell r="I65">
            <v>3.1469999999999998</v>
          </cell>
          <cell r="J65">
            <v>3.7881</v>
          </cell>
          <cell r="K65">
            <v>3.6816</v>
          </cell>
          <cell r="L65">
            <v>1.6243000000000001</v>
          </cell>
          <cell r="M65">
            <v>11.063800000000001</v>
          </cell>
          <cell r="N65">
            <v>11.0067</v>
          </cell>
          <cell r="O65">
            <v>10.8725</v>
          </cell>
          <cell r="P65">
            <v>10.450699999999999</v>
          </cell>
          <cell r="Q65">
            <v>10.5205</v>
          </cell>
          <cell r="R65">
            <v>10.6167</v>
          </cell>
          <cell r="S65">
            <v>11.0067</v>
          </cell>
          <cell r="T65">
            <v>10.450699999999999</v>
          </cell>
          <cell r="U65">
            <v>10.6167</v>
          </cell>
          <cell r="V65">
            <v>10.911</v>
          </cell>
        </row>
        <row r="66">
          <cell r="B66" t="str">
            <v xml:space="preserve">Colas Pepsi Blue </v>
          </cell>
          <cell r="C66">
            <v>0</v>
          </cell>
          <cell r="D66">
            <v>0</v>
          </cell>
          <cell r="E66">
            <v>0</v>
          </cell>
          <cell r="F66">
            <v>0</v>
          </cell>
          <cell r="G66">
            <v>0</v>
          </cell>
          <cell r="H66">
            <v>4.2500000000000003E-2</v>
          </cell>
          <cell r="I66">
            <v>0</v>
          </cell>
          <cell r="J66">
            <v>0</v>
          </cell>
          <cell r="K66">
            <v>4.2500000000000003E-2</v>
          </cell>
          <cell r="L66">
            <v>3.3500000000000002E-2</v>
          </cell>
          <cell r="M66">
            <v>0</v>
          </cell>
          <cell r="N66">
            <v>0</v>
          </cell>
          <cell r="O66">
            <v>0</v>
          </cell>
          <cell r="P66">
            <v>0</v>
          </cell>
          <cell r="Q66">
            <v>0</v>
          </cell>
          <cell r="R66">
            <v>4.2500000000000003E-2</v>
          </cell>
          <cell r="S66">
            <v>0</v>
          </cell>
          <cell r="T66">
            <v>0</v>
          </cell>
          <cell r="U66">
            <v>4.2500000000000003E-2</v>
          </cell>
          <cell r="V66">
            <v>7.5999999999999998E-2</v>
          </cell>
        </row>
        <row r="67">
          <cell r="B67" t="str">
            <v xml:space="preserve">Colas Pepsi Boom </v>
          </cell>
          <cell r="C67">
            <v>0.27500000000000002</v>
          </cell>
          <cell r="D67">
            <v>0.3286</v>
          </cell>
          <cell r="E67">
            <v>0.33210000000000001</v>
          </cell>
          <cell r="F67">
            <v>0.31119999999999998</v>
          </cell>
          <cell r="G67">
            <v>0.31180000000000002</v>
          </cell>
          <cell r="H67">
            <v>0.29859999999999998</v>
          </cell>
          <cell r="I67">
            <v>0.60360000000000003</v>
          </cell>
          <cell r="J67">
            <v>0.64319999999999999</v>
          </cell>
          <cell r="K67">
            <v>0.61040000000000005</v>
          </cell>
          <cell r="L67">
            <v>0.25719999999999998</v>
          </cell>
          <cell r="M67">
            <v>1.927</v>
          </cell>
          <cell r="N67">
            <v>1.887</v>
          </cell>
          <cell r="O67">
            <v>1.855</v>
          </cell>
          <cell r="P67">
            <v>1.8479000000000001</v>
          </cell>
          <cell r="Q67">
            <v>1.8642000000000001</v>
          </cell>
          <cell r="R67">
            <v>1.8572</v>
          </cell>
          <cell r="S67">
            <v>1.887</v>
          </cell>
          <cell r="T67">
            <v>1.8479000000000001</v>
          </cell>
          <cell r="U67">
            <v>1.8572</v>
          </cell>
          <cell r="V67">
            <v>1.8394999999999999</v>
          </cell>
        </row>
        <row r="68">
          <cell r="B68" t="str">
            <v xml:space="preserve">Colas Pepsi Max </v>
          </cell>
          <cell r="C68">
            <v>0.1263</v>
          </cell>
          <cell r="D68">
            <v>0.1336</v>
          </cell>
          <cell r="E68">
            <v>0.1454</v>
          </cell>
          <cell r="F68">
            <v>0.154</v>
          </cell>
          <cell r="G68">
            <v>0.1376</v>
          </cell>
          <cell r="H68">
            <v>0.14530000000000001</v>
          </cell>
          <cell r="I68">
            <v>0.25990000000000002</v>
          </cell>
          <cell r="J68">
            <v>0.2994</v>
          </cell>
          <cell r="K68">
            <v>0.28289999999999998</v>
          </cell>
          <cell r="L68">
            <v>0.1229</v>
          </cell>
          <cell r="M68">
            <v>0.85550000000000004</v>
          </cell>
          <cell r="N68">
            <v>0.83279999999999998</v>
          </cell>
          <cell r="O68">
            <v>0.82479999999999998</v>
          </cell>
          <cell r="P68">
            <v>0.83919999999999995</v>
          </cell>
          <cell r="Q68">
            <v>0.84219999999999995</v>
          </cell>
          <cell r="R68">
            <v>0.84219999999999995</v>
          </cell>
          <cell r="S68">
            <v>0.83279999999999998</v>
          </cell>
          <cell r="T68">
            <v>0.83919999999999995</v>
          </cell>
          <cell r="U68">
            <v>0.84219999999999995</v>
          </cell>
          <cell r="V68">
            <v>0.8387</v>
          </cell>
        </row>
        <row r="69">
          <cell r="B69" t="str">
            <v xml:space="preserve">Orangeades Mirinda </v>
          </cell>
          <cell r="C69">
            <v>4.7999999999999996E-3</v>
          </cell>
          <cell r="D69">
            <v>6.3E-3</v>
          </cell>
          <cell r="E69">
            <v>6.4000000000000003E-3</v>
          </cell>
          <cell r="F69">
            <v>7.7999999999999996E-3</v>
          </cell>
          <cell r="G69">
            <v>6.7999999999999996E-3</v>
          </cell>
          <cell r="H69">
            <v>5.1000000000000004E-3</v>
          </cell>
          <cell r="I69">
            <v>1.11E-2</v>
          </cell>
          <cell r="J69">
            <v>1.4200000000000001E-2</v>
          </cell>
          <cell r="K69">
            <v>1.1900000000000001E-2</v>
          </cell>
          <cell r="L69">
            <v>4.4000000000000003E-3</v>
          </cell>
          <cell r="M69">
            <v>8.5599999999999996E-2</v>
          </cell>
          <cell r="N69">
            <v>7.3400000000000007E-2</v>
          </cell>
          <cell r="O69">
            <v>5.9400000000000001E-2</v>
          </cell>
          <cell r="P69">
            <v>3.9100000000000003E-2</v>
          </cell>
          <cell r="Q69">
            <v>3.7699999999999997E-2</v>
          </cell>
          <cell r="R69">
            <v>3.7100000000000001E-2</v>
          </cell>
          <cell r="S69">
            <v>7.3400000000000007E-2</v>
          </cell>
          <cell r="T69">
            <v>3.9100000000000003E-2</v>
          </cell>
          <cell r="U69">
            <v>3.7100000000000001E-2</v>
          </cell>
          <cell r="V69">
            <v>3.6700000000000003E-2</v>
          </cell>
        </row>
        <row r="70">
          <cell r="B70" t="str">
            <v xml:space="preserve">Orangeades Slam </v>
          </cell>
          <cell r="C70">
            <v>8.4599999999999995E-2</v>
          </cell>
          <cell r="D70">
            <v>0.1027</v>
          </cell>
          <cell r="E70">
            <v>0.105</v>
          </cell>
          <cell r="F70">
            <v>8.3699999999999997E-2</v>
          </cell>
          <cell r="G70">
            <v>8.4199999999999997E-2</v>
          </cell>
          <cell r="H70">
            <v>6.3600000000000004E-2</v>
          </cell>
          <cell r="I70">
            <v>0.18729999999999999</v>
          </cell>
          <cell r="J70">
            <v>0.18870000000000001</v>
          </cell>
          <cell r="K70">
            <v>0.14779999999999999</v>
          </cell>
          <cell r="L70">
            <v>6.4000000000000001E-2</v>
          </cell>
          <cell r="M70">
            <v>0.65449999999999997</v>
          </cell>
          <cell r="N70">
            <v>0.73870000000000002</v>
          </cell>
          <cell r="O70">
            <v>0.7339</v>
          </cell>
          <cell r="P70">
            <v>0.63649999999999995</v>
          </cell>
          <cell r="Q70">
            <v>0.56569999999999998</v>
          </cell>
          <cell r="R70">
            <v>0.52380000000000004</v>
          </cell>
          <cell r="S70">
            <v>0.73870000000000002</v>
          </cell>
          <cell r="T70">
            <v>0.63649999999999995</v>
          </cell>
          <cell r="U70">
            <v>0.52380000000000004</v>
          </cell>
          <cell r="V70">
            <v>0.50329999999999997</v>
          </cell>
        </row>
        <row r="71">
          <cell r="B71" t="str">
            <v xml:space="preserve">Lemon Lime 7 Up </v>
          </cell>
          <cell r="C71">
            <v>0.1103</v>
          </cell>
          <cell r="D71">
            <v>0.1507</v>
          </cell>
          <cell r="E71">
            <v>0.18940000000000001</v>
          </cell>
          <cell r="F71">
            <v>0.2046</v>
          </cell>
          <cell r="G71">
            <v>0.1608</v>
          </cell>
          <cell r="H71">
            <v>0.1321</v>
          </cell>
          <cell r="I71">
            <v>0.26100000000000001</v>
          </cell>
          <cell r="J71">
            <v>0.39400000000000002</v>
          </cell>
          <cell r="K71">
            <v>0.29289999999999999</v>
          </cell>
          <cell r="L71">
            <v>0.1212</v>
          </cell>
          <cell r="M71">
            <v>1.0501</v>
          </cell>
          <cell r="N71">
            <v>1.0379</v>
          </cell>
          <cell r="O71">
            <v>1.0256000000000001</v>
          </cell>
          <cell r="P71">
            <v>0.96309999999999996</v>
          </cell>
          <cell r="Q71">
            <v>0.94499999999999995</v>
          </cell>
          <cell r="R71">
            <v>0.94789999999999996</v>
          </cell>
          <cell r="S71">
            <v>1.0379</v>
          </cell>
          <cell r="T71">
            <v>0.96309999999999996</v>
          </cell>
          <cell r="U71">
            <v>0.94789999999999996</v>
          </cell>
          <cell r="V71">
            <v>0.9587</v>
          </cell>
        </row>
        <row r="72">
          <cell r="B72" t="str">
            <v xml:space="preserve">Sport Drinks Non Carbonated Quaker Beverages Italia </v>
          </cell>
          <cell r="C72">
            <v>0.28710000000000002</v>
          </cell>
          <cell r="D72">
            <v>0.48520000000000002</v>
          </cell>
          <cell r="E72">
            <v>1.2263999999999999</v>
          </cell>
          <cell r="F72">
            <v>1.3272999999999999</v>
          </cell>
          <cell r="G72">
            <v>0.64670000000000005</v>
          </cell>
          <cell r="H72">
            <v>0.36099999999999999</v>
          </cell>
          <cell r="I72">
            <v>0.77229999999999999</v>
          </cell>
          <cell r="J72">
            <v>2.5537000000000001</v>
          </cell>
          <cell r="K72">
            <v>1.0077</v>
          </cell>
          <cell r="L72">
            <v>0.309</v>
          </cell>
          <cell r="M72">
            <v>4.5602</v>
          </cell>
          <cell r="N72">
            <v>4.5171999999999999</v>
          </cell>
          <cell r="O72">
            <v>4.5246000000000004</v>
          </cell>
          <cell r="P72">
            <v>4.3522999999999996</v>
          </cell>
          <cell r="Q72">
            <v>4.3239000000000001</v>
          </cell>
          <cell r="R72">
            <v>4.3337000000000003</v>
          </cell>
          <cell r="S72">
            <v>4.5171999999999999</v>
          </cell>
          <cell r="T72">
            <v>4.3522999999999996</v>
          </cell>
          <cell r="U72">
            <v>4.3337000000000003</v>
          </cell>
          <cell r="V72">
            <v>4.3556999999999997</v>
          </cell>
        </row>
      </sheetData>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code"/>
      <sheetName val="All-depts"/>
      <sheetName val="0102-vms"/>
      <sheetName val="Mobil"/>
      <sheetName val="HPhong"/>
      <sheetName val="Sheet1"/>
    </sheetNames>
    <sheetDataSet>
      <sheetData sheetId="0"/>
      <sheetData sheetId="1" refreshError="1">
        <row r="6">
          <cell r="A6" t="str">
            <v>265378</v>
          </cell>
          <cell r="B6" t="str">
            <v>0913265378</v>
          </cell>
          <cell r="C6" t="str">
            <v>Buøi Ñöùc Döông</v>
          </cell>
          <cell r="D6" t="str">
            <v>ASM</v>
          </cell>
          <cell r="E6" t="str">
            <v>Ha Long</v>
          </cell>
          <cell r="F6" t="str">
            <v>QN Sales</v>
          </cell>
          <cell r="G6">
            <v>2034302</v>
          </cell>
          <cell r="H6">
            <v>280000</v>
          </cell>
          <cell r="I6">
            <v>280000</v>
          </cell>
        </row>
        <row r="7">
          <cell r="A7" t="str">
            <v>265390</v>
          </cell>
          <cell r="B7" t="str">
            <v>0913265390</v>
          </cell>
          <cell r="C7" t="str">
            <v>Caán Hoàng Thanh</v>
          </cell>
          <cell r="D7" t="str">
            <v>ASM</v>
          </cell>
          <cell r="E7" t="str">
            <v>Ha Long</v>
          </cell>
          <cell r="F7" t="str">
            <v>QN Sales</v>
          </cell>
          <cell r="G7">
            <v>2034302</v>
          </cell>
          <cell r="H7">
            <v>280000</v>
          </cell>
          <cell r="I7">
            <v>280000</v>
          </cell>
        </row>
        <row r="8">
          <cell r="A8" t="str">
            <v>430639</v>
          </cell>
          <cell r="B8" t="str">
            <v>0903430639</v>
          </cell>
          <cell r="C8" t="str">
            <v>Leâ Trung Thi</v>
          </cell>
          <cell r="D8" t="str">
            <v>ASM</v>
          </cell>
          <cell r="E8" t="str">
            <v>Ha Long</v>
          </cell>
          <cell r="F8" t="str">
            <v>QN Sales</v>
          </cell>
          <cell r="G8">
            <v>2034302</v>
          </cell>
          <cell r="H8">
            <v>280000</v>
          </cell>
          <cell r="I8">
            <v>280000</v>
          </cell>
        </row>
        <row r="9">
          <cell r="A9" t="str">
            <v>262973</v>
          </cell>
          <cell r="B9" t="str">
            <v>0913262973</v>
          </cell>
          <cell r="C9" t="str">
            <v>Phaïm Vaên Tính</v>
          </cell>
          <cell r="D9" t="str">
            <v>Senior Pre-seller</v>
          </cell>
          <cell r="E9" t="str">
            <v>Ha Long</v>
          </cell>
          <cell r="F9" t="str">
            <v>QN Sales</v>
          </cell>
          <cell r="G9">
            <v>2034302</v>
          </cell>
          <cell r="H9">
            <v>280000</v>
          </cell>
          <cell r="I9">
            <v>280000</v>
          </cell>
        </row>
        <row r="10">
          <cell r="A10" t="str">
            <v>240331</v>
          </cell>
          <cell r="B10" t="str">
            <v>0913240331</v>
          </cell>
          <cell r="C10" t="str">
            <v>Phaïm Vaên Tuyeån</v>
          </cell>
          <cell r="D10" t="str">
            <v>SOM</v>
          </cell>
          <cell r="E10" t="str">
            <v>Ha Long</v>
          </cell>
          <cell r="F10" t="str">
            <v>QN Sales</v>
          </cell>
          <cell r="G10">
            <v>2034302</v>
          </cell>
          <cell r="H10">
            <v>1500000</v>
          </cell>
          <cell r="I10">
            <v>1200000</v>
          </cell>
          <cell r="J10" t="str">
            <v>0913240331</v>
          </cell>
        </row>
        <row r="11">
          <cell r="A11" t="str">
            <v>226346</v>
          </cell>
          <cell r="B11" t="str">
            <v>0903226346</v>
          </cell>
          <cell r="C11" t="str">
            <v>Leâ Xuaân Caûnh</v>
          </cell>
          <cell r="D11" t="str">
            <v>ASM</v>
          </cell>
          <cell r="E11" t="str">
            <v>Hai Duong</v>
          </cell>
          <cell r="F11" t="str">
            <v>HD Sales</v>
          </cell>
          <cell r="G11">
            <v>2034302</v>
          </cell>
          <cell r="H11">
            <v>150000</v>
          </cell>
          <cell r="I11">
            <v>280000</v>
          </cell>
        </row>
        <row r="12">
          <cell r="A12" t="str">
            <v>244073</v>
          </cell>
          <cell r="B12" t="str">
            <v>0913244073</v>
          </cell>
          <cell r="C12" t="str">
            <v>Phaïm Theá Vinh</v>
          </cell>
          <cell r="D12" t="str">
            <v>ASM</v>
          </cell>
          <cell r="E12" t="str">
            <v>Hai Duong</v>
          </cell>
          <cell r="F12" t="str">
            <v>HD Sales</v>
          </cell>
          <cell r="G12">
            <v>2034302</v>
          </cell>
          <cell r="H12">
            <v>280000</v>
          </cell>
          <cell r="I12">
            <v>280000</v>
          </cell>
        </row>
        <row r="13">
          <cell r="A13" t="str">
            <v>424979</v>
          </cell>
          <cell r="B13" t="str">
            <v>0903424979</v>
          </cell>
          <cell r="C13" t="str">
            <v>Nguyeãn Anh Huøng</v>
          </cell>
          <cell r="D13" t="str">
            <v>SOM</v>
          </cell>
          <cell r="E13" t="str">
            <v>Hai Duong</v>
          </cell>
          <cell r="F13" t="str">
            <v>HD Sales</v>
          </cell>
          <cell r="G13">
            <v>2034302</v>
          </cell>
          <cell r="H13">
            <v>1500000</v>
          </cell>
          <cell r="I13">
            <v>1200000</v>
          </cell>
          <cell r="J13" t="str">
            <v>0903424979</v>
          </cell>
        </row>
        <row r="14">
          <cell r="A14" t="str">
            <v>544109</v>
          </cell>
          <cell r="B14" t="str">
            <v>0913544109</v>
          </cell>
          <cell r="C14" t="str">
            <v>Nguyeãn Giang Linh</v>
          </cell>
          <cell r="D14" t="str">
            <v>ASM</v>
          </cell>
          <cell r="E14" t="str">
            <v>Hai Phong</v>
          </cell>
          <cell r="F14" t="str">
            <v>HP Sales</v>
          </cell>
          <cell r="G14">
            <v>2034302</v>
          </cell>
          <cell r="H14">
            <v>150000</v>
          </cell>
          <cell r="I14">
            <v>280000</v>
          </cell>
        </row>
        <row r="15">
          <cell r="A15" t="str">
            <v>455421</v>
          </cell>
          <cell r="B15" t="str">
            <v>0903455421</v>
          </cell>
          <cell r="C15" t="str">
            <v>Ñoã Quang Tuaán</v>
          </cell>
          <cell r="D15" t="str">
            <v>ASM</v>
          </cell>
          <cell r="E15" t="str">
            <v>Hai Phong</v>
          </cell>
          <cell r="F15" t="str">
            <v>HP Sales</v>
          </cell>
          <cell r="G15">
            <v>2034302</v>
          </cell>
          <cell r="H15">
            <v>280000</v>
          </cell>
          <cell r="I15">
            <v>280000</v>
          </cell>
        </row>
        <row r="16">
          <cell r="A16" t="str">
            <v>242928</v>
          </cell>
          <cell r="B16" t="str">
            <v>0913242928</v>
          </cell>
          <cell r="C16" t="str">
            <v>Phaïm Gia Phong</v>
          </cell>
          <cell r="D16" t="str">
            <v>ASM</v>
          </cell>
          <cell r="E16" t="str">
            <v>Hai Phong</v>
          </cell>
          <cell r="F16" t="str">
            <v>HP Sales</v>
          </cell>
          <cell r="G16">
            <v>2034302</v>
          </cell>
          <cell r="H16">
            <v>500000</v>
          </cell>
          <cell r="I16">
            <v>280000</v>
          </cell>
        </row>
        <row r="17">
          <cell r="A17" t="str">
            <v>415267</v>
          </cell>
          <cell r="B17" t="str">
            <v>0903415267</v>
          </cell>
          <cell r="C17" t="str">
            <v>Traàn Kim Loan</v>
          </cell>
          <cell r="D17" t="str">
            <v>Marketing Executive (N-East)</v>
          </cell>
          <cell r="E17" t="str">
            <v>Hai Phong</v>
          </cell>
          <cell r="F17" t="str">
            <v>HP Sales</v>
          </cell>
          <cell r="G17">
            <v>2034302</v>
          </cell>
          <cell r="H17">
            <v>500000</v>
          </cell>
          <cell r="I17">
            <v>280000</v>
          </cell>
        </row>
        <row r="18">
          <cell r="A18" t="str">
            <v>288967</v>
          </cell>
          <cell r="B18" t="str">
            <v>0913288967</v>
          </cell>
          <cell r="C18" t="str">
            <v>Duong Khanh Toan</v>
          </cell>
          <cell r="D18" t="str">
            <v>SCM</v>
          </cell>
          <cell r="E18" t="str">
            <v>Hai Phong</v>
          </cell>
          <cell r="F18" t="str">
            <v>HP Sales</v>
          </cell>
          <cell r="G18">
            <v>2034302</v>
          </cell>
          <cell r="H18">
            <v>1500000</v>
          </cell>
          <cell r="I18">
            <v>1200000</v>
          </cell>
          <cell r="J18" t="str">
            <v>0913288967</v>
          </cell>
        </row>
        <row r="19">
          <cell r="A19" t="str">
            <v>284327</v>
          </cell>
          <cell r="B19" t="str">
            <v>0903284327</v>
          </cell>
          <cell r="C19" t="str">
            <v>Nguyeãn Thaønh Vaên</v>
          </cell>
          <cell r="D19" t="str">
            <v>ASM</v>
          </cell>
          <cell r="E19" t="str">
            <v>Haiphong</v>
          </cell>
          <cell r="F19" t="str">
            <v>HP Sales</v>
          </cell>
          <cell r="G19">
            <v>2034302</v>
          </cell>
          <cell r="H19">
            <v>150000</v>
          </cell>
          <cell r="I19">
            <v>280000</v>
          </cell>
        </row>
        <row r="20">
          <cell r="A20" t="str">
            <v>241320</v>
          </cell>
          <cell r="B20" t="str">
            <v>0913241320</v>
          </cell>
          <cell r="C20" t="str">
            <v>Phaïm Vaên Tieán</v>
          </cell>
          <cell r="D20" t="str">
            <v>ASM</v>
          </cell>
          <cell r="E20" t="str">
            <v>Haiphong</v>
          </cell>
          <cell r="F20" t="str">
            <v>HP Sales</v>
          </cell>
          <cell r="G20">
            <v>2034302</v>
          </cell>
          <cell r="H20">
            <v>280000</v>
          </cell>
          <cell r="I20">
            <v>280000</v>
          </cell>
        </row>
        <row r="21">
          <cell r="A21" t="str">
            <v>255422</v>
          </cell>
          <cell r="B21" t="str">
            <v>0913255422</v>
          </cell>
          <cell r="C21" t="str">
            <v>Traàn Maïnh Cöôøng</v>
          </cell>
          <cell r="D21" t="str">
            <v>ASM</v>
          </cell>
          <cell r="E21" t="str">
            <v>Haiphong</v>
          </cell>
          <cell r="F21" t="str">
            <v>HP Sales</v>
          </cell>
          <cell r="G21">
            <v>2034302</v>
          </cell>
          <cell r="H21">
            <v>280000</v>
          </cell>
          <cell r="I21">
            <v>280000</v>
          </cell>
        </row>
        <row r="22">
          <cell r="A22" t="str">
            <v>290614</v>
          </cell>
          <cell r="B22" t="str">
            <v>0913290614</v>
          </cell>
          <cell r="C22" t="str">
            <v>Nguyeãn Thanh Sôn</v>
          </cell>
          <cell r="D22" t="str">
            <v>ASM</v>
          </cell>
          <cell r="E22" t="str">
            <v>Nam Dinh</v>
          </cell>
          <cell r="F22" t="str">
            <v>ND Sales</v>
          </cell>
          <cell r="G22">
            <v>2035302</v>
          </cell>
          <cell r="H22">
            <v>280000</v>
          </cell>
          <cell r="I22">
            <v>280000</v>
          </cell>
        </row>
        <row r="23">
          <cell r="A23" t="str">
            <v>530423</v>
          </cell>
          <cell r="B23" t="str">
            <v>0913530423</v>
          </cell>
          <cell r="C23" t="str">
            <v>Nguyeãn Trung Ñaït</v>
          </cell>
          <cell r="D23" t="str">
            <v>ASM</v>
          </cell>
          <cell r="E23" t="str">
            <v>Nam Dinh</v>
          </cell>
          <cell r="F23" t="str">
            <v>ND Sales</v>
          </cell>
          <cell r="G23">
            <v>2035302</v>
          </cell>
          <cell r="H23">
            <v>150000</v>
          </cell>
          <cell r="I23">
            <v>280000</v>
          </cell>
        </row>
        <row r="24">
          <cell r="A24" t="str">
            <v>519207</v>
          </cell>
          <cell r="B24" t="str">
            <v>0913519207</v>
          </cell>
          <cell r="C24" t="str">
            <v>Nguyeãn Vaên Haø</v>
          </cell>
          <cell r="D24" t="str">
            <v>ASM</v>
          </cell>
          <cell r="E24" t="str">
            <v>Nam Dinh</v>
          </cell>
          <cell r="F24" t="str">
            <v>ND Sales</v>
          </cell>
          <cell r="G24">
            <v>2035302</v>
          </cell>
          <cell r="H24">
            <v>150000</v>
          </cell>
          <cell r="I24">
            <v>280000</v>
          </cell>
        </row>
        <row r="25">
          <cell r="A25" t="str">
            <v>403583</v>
          </cell>
          <cell r="B25" t="str">
            <v>0903403583</v>
          </cell>
          <cell r="C25" t="str">
            <v>Pham Tien Quang</v>
          </cell>
          <cell r="D25" t="str">
            <v>SOM</v>
          </cell>
          <cell r="E25" t="str">
            <v>Nam Dinh</v>
          </cell>
          <cell r="F25" t="str">
            <v>ND Sales</v>
          </cell>
          <cell r="G25">
            <v>2035302</v>
          </cell>
          <cell r="H25">
            <v>1500000</v>
          </cell>
          <cell r="I25">
            <v>1200000</v>
          </cell>
          <cell r="J25" t="str">
            <v>0903403583</v>
          </cell>
        </row>
        <row r="26">
          <cell r="A26" t="str">
            <v>217959</v>
          </cell>
          <cell r="B26" t="str">
            <v>0903217959</v>
          </cell>
          <cell r="C26" t="str">
            <v>Haø Ngoïc Lôïi</v>
          </cell>
          <cell r="D26" t="str">
            <v>ASM</v>
          </cell>
          <cell r="E26" t="str">
            <v>Nghe An</v>
          </cell>
          <cell r="F26" t="str">
            <v>NA Sales</v>
          </cell>
          <cell r="G26">
            <v>2035302</v>
          </cell>
          <cell r="H26">
            <v>280000</v>
          </cell>
          <cell r="I26">
            <v>280000</v>
          </cell>
        </row>
        <row r="27">
          <cell r="A27" t="str">
            <v>504393</v>
          </cell>
          <cell r="B27" t="str">
            <v>0913504393</v>
          </cell>
          <cell r="C27" t="str">
            <v>Nguyeãn Maïnh Huøng</v>
          </cell>
          <cell r="D27" t="str">
            <v>ASM</v>
          </cell>
          <cell r="E27" t="str">
            <v>Nghe An</v>
          </cell>
          <cell r="F27" t="str">
            <v>NA Sales</v>
          </cell>
          <cell r="G27">
            <v>2035302</v>
          </cell>
          <cell r="H27">
            <v>150000</v>
          </cell>
          <cell r="I27">
            <v>280000</v>
          </cell>
        </row>
        <row r="28">
          <cell r="A28" t="str">
            <v>459649</v>
          </cell>
          <cell r="B28" t="str">
            <v>0903459649</v>
          </cell>
          <cell r="C28" t="str">
            <v>Nguyeãn Maïnh Huøng</v>
          </cell>
          <cell r="D28" t="str">
            <v>ASM</v>
          </cell>
          <cell r="E28" t="str">
            <v>Nghe An</v>
          </cell>
          <cell r="F28" t="str">
            <v>NA Sales</v>
          </cell>
          <cell r="G28">
            <v>2035302</v>
          </cell>
          <cell r="H28">
            <v>150000</v>
          </cell>
          <cell r="I28">
            <v>280000</v>
          </cell>
        </row>
        <row r="29">
          <cell r="A29" t="str">
            <v>028639</v>
          </cell>
          <cell r="B29" t="str">
            <v>0913028639</v>
          </cell>
          <cell r="C29" t="str">
            <v>Voõ Tröôøng Giang</v>
          </cell>
          <cell r="D29" t="str">
            <v>ASM</v>
          </cell>
          <cell r="E29" t="str">
            <v>Nghe An</v>
          </cell>
          <cell r="F29" t="str">
            <v>NA Sales</v>
          </cell>
          <cell r="G29">
            <v>2035302</v>
          </cell>
          <cell r="H29">
            <v>0</v>
          </cell>
          <cell r="I29">
            <v>280000</v>
          </cell>
        </row>
        <row r="30">
          <cell r="A30" t="str">
            <v>402899</v>
          </cell>
          <cell r="B30" t="str">
            <v>0903402899</v>
          </cell>
          <cell r="C30" t="str">
            <v>Löông Thanh Haûi</v>
          </cell>
          <cell r="D30" t="str">
            <v>SOM</v>
          </cell>
          <cell r="E30" t="str">
            <v>Nghe An</v>
          </cell>
          <cell r="F30" t="str">
            <v>NA Sales</v>
          </cell>
          <cell r="G30">
            <v>2035302</v>
          </cell>
          <cell r="H30">
            <v>1500000</v>
          </cell>
          <cell r="I30">
            <v>1200000</v>
          </cell>
          <cell r="J30" t="str">
            <v>0903402899</v>
          </cell>
        </row>
        <row r="31">
          <cell r="A31" t="str">
            <v>216678</v>
          </cell>
          <cell r="B31" t="str">
            <v>0913216678</v>
          </cell>
          <cell r="C31" t="str">
            <v>Phaïm Höõu Haûo</v>
          </cell>
          <cell r="D31" t="str">
            <v>Distribution Mgr.</v>
          </cell>
          <cell r="E31" t="str">
            <v>Plant</v>
          </cell>
          <cell r="F31" t="str">
            <v>Ditribution</v>
          </cell>
          <cell r="G31">
            <v>2031303</v>
          </cell>
          <cell r="H31">
            <v>1500000</v>
          </cell>
          <cell r="I31">
            <v>1200000</v>
          </cell>
        </row>
        <row r="32">
          <cell r="A32" t="str">
            <v>230199</v>
          </cell>
          <cell r="B32" t="str">
            <v>0913230199</v>
          </cell>
          <cell r="C32" t="str">
            <v>Nguyeãn Hoaøng Hieäp</v>
          </cell>
          <cell r="D32" t="str">
            <v>Distribution Sup.</v>
          </cell>
          <cell r="E32" t="str">
            <v>Plant</v>
          </cell>
          <cell r="F32" t="str">
            <v>Ditribution</v>
          </cell>
          <cell r="G32">
            <v>2031303</v>
          </cell>
          <cell r="H32">
            <v>280000</v>
          </cell>
          <cell r="I32">
            <v>280000</v>
          </cell>
        </row>
        <row r="33">
          <cell r="A33" t="str">
            <v>566409</v>
          </cell>
          <cell r="B33" t="str">
            <v>0913566409</v>
          </cell>
          <cell r="C33" t="str">
            <v>Nguyeãn Ngoïc Anh</v>
          </cell>
          <cell r="D33" t="str">
            <v>Distribution Sup.</v>
          </cell>
          <cell r="E33" t="str">
            <v>Plant</v>
          </cell>
          <cell r="F33" t="str">
            <v>Ditribution</v>
          </cell>
          <cell r="G33">
            <v>2031303</v>
          </cell>
          <cell r="H33">
            <v>280000</v>
          </cell>
          <cell r="I33">
            <v>280000</v>
          </cell>
        </row>
        <row r="34">
          <cell r="A34" t="str">
            <v>206043</v>
          </cell>
          <cell r="B34" t="str">
            <v>0913206043</v>
          </cell>
          <cell r="C34" t="str">
            <v xml:space="preserve">Ñoã Anh Tuaán </v>
          </cell>
          <cell r="D34" t="str">
            <v>Distribution Sup.</v>
          </cell>
          <cell r="E34" t="str">
            <v>Plant</v>
          </cell>
          <cell r="F34" t="str">
            <v>Ditribution</v>
          </cell>
          <cell r="G34">
            <v>2031303</v>
          </cell>
          <cell r="H34">
            <v>280000</v>
          </cell>
          <cell r="I34">
            <v>280000</v>
          </cell>
        </row>
        <row r="35">
          <cell r="A35" t="str">
            <v>228686</v>
          </cell>
          <cell r="B35" t="str">
            <v>0913228686</v>
          </cell>
          <cell r="C35" t="str">
            <v>Leâ Ngoïc Huy</v>
          </cell>
          <cell r="D35" t="str">
            <v>IS Mgr</v>
          </cell>
          <cell r="E35" t="str">
            <v>Plant</v>
          </cell>
          <cell r="F35" t="str">
            <v>Fin./IS</v>
          </cell>
          <cell r="G35">
            <v>2031103</v>
          </cell>
          <cell r="H35">
            <v>1500000</v>
          </cell>
          <cell r="I35">
            <v>500000</v>
          </cell>
          <cell r="J35">
            <v>913228686</v>
          </cell>
        </row>
        <row r="36">
          <cell r="A36" t="str">
            <v>462488</v>
          </cell>
          <cell r="B36" t="str">
            <v>0903462488</v>
          </cell>
          <cell r="C36" t="str">
            <v>Traàn Thò Baêng Taâm</v>
          </cell>
          <cell r="D36" t="str">
            <v>IS Specialist</v>
          </cell>
          <cell r="E36" t="str">
            <v>Plant</v>
          </cell>
          <cell r="F36" t="str">
            <v>Fin./IS</v>
          </cell>
          <cell r="G36">
            <v>2031103</v>
          </cell>
          <cell r="H36">
            <v>500000</v>
          </cell>
          <cell r="I36">
            <v>300000</v>
          </cell>
        </row>
        <row r="37">
          <cell r="A37" t="str">
            <v>435535</v>
          </cell>
          <cell r="B37" t="str">
            <v>0903435535</v>
          </cell>
          <cell r="C37" t="str">
            <v>Nguyeãn Thu Huyeàn</v>
          </cell>
          <cell r="D37" t="str">
            <v xml:space="preserve">Fin.Support Mgr. S&amp;D </v>
          </cell>
          <cell r="E37" t="str">
            <v>Plant</v>
          </cell>
          <cell r="F37" t="str">
            <v>Finance</v>
          </cell>
          <cell r="G37">
            <v>2031101</v>
          </cell>
          <cell r="H37">
            <v>1500000</v>
          </cell>
          <cell r="I37">
            <v>1200000</v>
          </cell>
          <cell r="J37" t="str">
            <v>0903435535</v>
          </cell>
        </row>
        <row r="38">
          <cell r="A38" t="str">
            <v>322626</v>
          </cell>
          <cell r="B38" t="str">
            <v>0913322626</v>
          </cell>
          <cell r="C38" t="str">
            <v>Nguyeãn Hoàng Haïnh</v>
          </cell>
          <cell r="D38" t="str">
            <v>Team Leader, Credit</v>
          </cell>
          <cell r="E38" t="str">
            <v>Plant</v>
          </cell>
          <cell r="F38" t="str">
            <v>Finance</v>
          </cell>
          <cell r="G38">
            <v>2031101</v>
          </cell>
          <cell r="H38">
            <v>300000</v>
          </cell>
          <cell r="I38">
            <v>300000</v>
          </cell>
        </row>
        <row r="39">
          <cell r="A39" t="str">
            <v>228689</v>
          </cell>
          <cell r="B39" t="str">
            <v>0913228689</v>
          </cell>
          <cell r="C39" t="str">
            <v>Buøi Hoàng Quang</v>
          </cell>
          <cell r="D39" t="str">
            <v>ASM</v>
          </cell>
          <cell r="E39" t="str">
            <v>Plant</v>
          </cell>
          <cell r="F39" t="str">
            <v>HN Sales</v>
          </cell>
          <cell r="G39">
            <v>2031302</v>
          </cell>
          <cell r="H39">
            <v>280000</v>
          </cell>
          <cell r="I39">
            <v>280000</v>
          </cell>
        </row>
        <row r="40">
          <cell r="A40" t="str">
            <v>226280</v>
          </cell>
          <cell r="B40" t="str">
            <v>0913226280</v>
          </cell>
          <cell r="C40" t="str">
            <v>Haø Maïnh Cöôøng</v>
          </cell>
          <cell r="D40" t="str">
            <v>ASM</v>
          </cell>
          <cell r="E40" t="str">
            <v>Plant</v>
          </cell>
          <cell r="F40" t="str">
            <v>HN Sales</v>
          </cell>
          <cell r="G40">
            <v>2031302</v>
          </cell>
          <cell r="H40">
            <v>280000</v>
          </cell>
          <cell r="I40">
            <v>280000</v>
          </cell>
        </row>
        <row r="41">
          <cell r="A41" t="str">
            <v>226785</v>
          </cell>
          <cell r="B41" t="str">
            <v>0913226785</v>
          </cell>
          <cell r="C41" t="str">
            <v>Leâ Vaên Quyeát</v>
          </cell>
          <cell r="D41" t="str">
            <v>ASM</v>
          </cell>
          <cell r="E41" t="str">
            <v>Plant</v>
          </cell>
          <cell r="F41" t="str">
            <v>HN Sales</v>
          </cell>
          <cell r="G41">
            <v>2031302</v>
          </cell>
          <cell r="H41">
            <v>280000</v>
          </cell>
          <cell r="I41">
            <v>280000</v>
          </cell>
        </row>
        <row r="42">
          <cell r="A42" t="str">
            <v>437695</v>
          </cell>
          <cell r="B42" t="str">
            <v>0903437695</v>
          </cell>
          <cell r="C42" t="str">
            <v>Ñaëng Quoác Minh</v>
          </cell>
          <cell r="D42" t="str">
            <v>ASM</v>
          </cell>
          <cell r="E42" t="str">
            <v>Plant</v>
          </cell>
          <cell r="F42" t="str">
            <v>HN Sales</v>
          </cell>
          <cell r="G42">
            <v>2031302</v>
          </cell>
          <cell r="H42">
            <v>280000</v>
          </cell>
          <cell r="I42">
            <v>280000</v>
          </cell>
        </row>
        <row r="43">
          <cell r="A43" t="str">
            <v>227323</v>
          </cell>
          <cell r="B43" t="str">
            <v>0913227323</v>
          </cell>
          <cell r="C43" t="str">
            <v>Ñaøo Thò Ñònh</v>
          </cell>
          <cell r="D43" t="str">
            <v>ASM</v>
          </cell>
          <cell r="E43" t="str">
            <v>Plant</v>
          </cell>
          <cell r="F43" t="str">
            <v>HN Sales</v>
          </cell>
          <cell r="G43">
            <v>2031302</v>
          </cell>
          <cell r="H43">
            <v>280000</v>
          </cell>
          <cell r="I43">
            <v>280000</v>
          </cell>
        </row>
        <row r="44">
          <cell r="A44" t="str">
            <v>211106</v>
          </cell>
          <cell r="B44" t="str">
            <v>0913211106</v>
          </cell>
          <cell r="C44" t="str">
            <v>Nguyeãn Chí Coâng</v>
          </cell>
          <cell r="D44" t="str">
            <v>ASM</v>
          </cell>
          <cell r="E44" t="str">
            <v>Plant</v>
          </cell>
          <cell r="F44" t="str">
            <v>HN Sales</v>
          </cell>
          <cell r="G44">
            <v>2031302</v>
          </cell>
          <cell r="H44">
            <v>280000</v>
          </cell>
          <cell r="I44">
            <v>280000</v>
          </cell>
        </row>
        <row r="45">
          <cell r="A45" t="str">
            <v>227889</v>
          </cell>
          <cell r="B45" t="str">
            <v>0913227889</v>
          </cell>
          <cell r="C45" t="str">
            <v>Nguyeãn Hoàng Sôn</v>
          </cell>
          <cell r="D45" t="str">
            <v>ASM</v>
          </cell>
          <cell r="E45" t="str">
            <v>Plant</v>
          </cell>
          <cell r="F45" t="str">
            <v>HN Sales</v>
          </cell>
          <cell r="G45">
            <v>2031302</v>
          </cell>
          <cell r="H45">
            <v>280000</v>
          </cell>
          <cell r="I45">
            <v>280000</v>
          </cell>
        </row>
        <row r="46">
          <cell r="A46" t="str">
            <v>225422</v>
          </cell>
          <cell r="B46" t="str">
            <v>0913225422</v>
          </cell>
          <cell r="C46" t="str">
            <v>Nguyeãn Maïnh Thaéng</v>
          </cell>
          <cell r="D46" t="str">
            <v>ASM</v>
          </cell>
          <cell r="E46" t="str">
            <v>Plant</v>
          </cell>
          <cell r="F46" t="str">
            <v>HN Sales</v>
          </cell>
          <cell r="G46">
            <v>2031302</v>
          </cell>
          <cell r="H46">
            <v>280000</v>
          </cell>
          <cell r="I46">
            <v>280000</v>
          </cell>
        </row>
        <row r="47">
          <cell r="A47" t="str">
            <v>288920</v>
          </cell>
          <cell r="B47" t="str">
            <v>0913288920</v>
          </cell>
          <cell r="C47" t="str">
            <v>Nguyeãn Ñöùc Daân</v>
          </cell>
          <cell r="D47" t="str">
            <v>ASM</v>
          </cell>
          <cell r="E47" t="str">
            <v>Plant</v>
          </cell>
          <cell r="F47" t="str">
            <v>HN Sales</v>
          </cell>
          <cell r="G47">
            <v>2031302</v>
          </cell>
          <cell r="H47">
            <v>280000</v>
          </cell>
          <cell r="I47">
            <v>280000</v>
          </cell>
        </row>
        <row r="48">
          <cell r="A48" t="str">
            <v>209085</v>
          </cell>
          <cell r="B48" t="str">
            <v>0913209085</v>
          </cell>
          <cell r="C48" t="str">
            <v>Nguyeãn Thu Hieàn</v>
          </cell>
          <cell r="D48" t="str">
            <v>ASM</v>
          </cell>
          <cell r="E48" t="str">
            <v>Plant</v>
          </cell>
          <cell r="F48" t="str">
            <v>HN Sales</v>
          </cell>
          <cell r="G48">
            <v>2031302</v>
          </cell>
          <cell r="H48">
            <v>280000</v>
          </cell>
          <cell r="I48">
            <v>280000</v>
          </cell>
        </row>
        <row r="49">
          <cell r="A49" t="str">
            <v>448765</v>
          </cell>
          <cell r="B49" t="str">
            <v>0903448765</v>
          </cell>
          <cell r="C49" t="str">
            <v>Nguyeãn Vaên Phong</v>
          </cell>
          <cell r="D49" t="str">
            <v>ASM</v>
          </cell>
          <cell r="E49" t="str">
            <v>Plant</v>
          </cell>
          <cell r="F49" t="str">
            <v>HN Sales</v>
          </cell>
          <cell r="G49">
            <v>2031302</v>
          </cell>
          <cell r="H49">
            <v>280000</v>
          </cell>
          <cell r="I49">
            <v>280000</v>
          </cell>
        </row>
        <row r="50">
          <cell r="A50" t="str">
            <v>227658</v>
          </cell>
          <cell r="B50" t="str">
            <v>0913227658</v>
          </cell>
          <cell r="C50" t="str">
            <v>Phaïm Tieán Duõng</v>
          </cell>
          <cell r="D50" t="str">
            <v>ASM</v>
          </cell>
          <cell r="E50" t="str">
            <v>Plant</v>
          </cell>
          <cell r="F50" t="str">
            <v>HN Sales</v>
          </cell>
          <cell r="G50">
            <v>2031302</v>
          </cell>
          <cell r="H50">
            <v>280000</v>
          </cell>
          <cell r="I50">
            <v>280000</v>
          </cell>
        </row>
        <row r="51">
          <cell r="A51" t="str">
            <v>230830</v>
          </cell>
          <cell r="B51" t="str">
            <v>0913230830</v>
          </cell>
          <cell r="C51" t="str">
            <v>Pham Ngoïc Lan</v>
          </cell>
          <cell r="D51" t="str">
            <v>ASM</v>
          </cell>
          <cell r="E51" t="str">
            <v>Plant</v>
          </cell>
          <cell r="F51" t="str">
            <v>HN Sales</v>
          </cell>
          <cell r="G51">
            <v>2031302</v>
          </cell>
          <cell r="H51">
            <v>280000</v>
          </cell>
          <cell r="I51">
            <v>280000</v>
          </cell>
        </row>
        <row r="52">
          <cell r="A52" t="str">
            <v>225256</v>
          </cell>
          <cell r="B52" t="str">
            <v>0913225256</v>
          </cell>
          <cell r="C52" t="str">
            <v>Phan Thanh Giang</v>
          </cell>
          <cell r="D52" t="str">
            <v>ASM</v>
          </cell>
          <cell r="E52" t="str">
            <v>Plant</v>
          </cell>
          <cell r="F52" t="str">
            <v>HN Sales</v>
          </cell>
          <cell r="G52">
            <v>2031302</v>
          </cell>
          <cell r="H52">
            <v>280000</v>
          </cell>
          <cell r="I52">
            <v>280000</v>
          </cell>
        </row>
        <row r="53">
          <cell r="A53" t="str">
            <v>212890</v>
          </cell>
          <cell r="B53" t="str">
            <v>0913212890</v>
          </cell>
          <cell r="C53" t="str">
            <v>Traàn Vaên Toùan</v>
          </cell>
          <cell r="D53" t="str">
            <v>ASM</v>
          </cell>
          <cell r="E53" t="str">
            <v>Plant</v>
          </cell>
          <cell r="F53" t="str">
            <v>HN Sales</v>
          </cell>
          <cell r="G53">
            <v>2031302</v>
          </cell>
          <cell r="H53">
            <v>280000</v>
          </cell>
          <cell r="I53">
            <v>280000</v>
          </cell>
        </row>
        <row r="54">
          <cell r="A54" t="str">
            <v>288995</v>
          </cell>
          <cell r="B54" t="str">
            <v>0913288995</v>
          </cell>
          <cell r="C54" t="str">
            <v>Traàn Xuaân Vó</v>
          </cell>
          <cell r="D54" t="str">
            <v>ASM</v>
          </cell>
          <cell r="E54" t="str">
            <v>Plant</v>
          </cell>
          <cell r="F54" t="str">
            <v>HN Sales</v>
          </cell>
          <cell r="G54">
            <v>2031302</v>
          </cell>
          <cell r="H54">
            <v>280000</v>
          </cell>
          <cell r="I54">
            <v>280000</v>
          </cell>
        </row>
        <row r="55">
          <cell r="A55" t="str">
            <v>412955</v>
          </cell>
          <cell r="B55" t="str">
            <v>0903412955</v>
          </cell>
          <cell r="C55" t="str">
            <v>Leâ Anh Duõng</v>
          </cell>
          <cell r="D55" t="str">
            <v>BUM</v>
          </cell>
          <cell r="E55" t="str">
            <v>Plant</v>
          </cell>
          <cell r="F55" t="str">
            <v>HN Sales</v>
          </cell>
          <cell r="G55">
            <v>2031302</v>
          </cell>
          <cell r="H55">
            <v>2000000</v>
          </cell>
          <cell r="I55">
            <v>2000000</v>
          </cell>
        </row>
        <row r="56">
          <cell r="A56" t="str">
            <v>427212</v>
          </cell>
          <cell r="B56" t="str">
            <v>0903427212</v>
          </cell>
          <cell r="C56" t="str">
            <v>Leâ Haûi Hoaøng</v>
          </cell>
          <cell r="D56" t="str">
            <v>DSM</v>
          </cell>
          <cell r="E56" t="str">
            <v>Plant</v>
          </cell>
          <cell r="F56" t="str">
            <v>HN Sales</v>
          </cell>
          <cell r="G56">
            <v>2031302</v>
          </cell>
          <cell r="H56">
            <v>1500000</v>
          </cell>
          <cell r="I56">
            <v>1200000</v>
          </cell>
          <cell r="J56" t="str">
            <v>0903427212</v>
          </cell>
        </row>
        <row r="57">
          <cell r="A57" t="str">
            <v>234272</v>
          </cell>
          <cell r="B57" t="str">
            <v>0913234272</v>
          </cell>
          <cell r="C57" t="str">
            <v>Leâ Tuaán Saùng</v>
          </cell>
          <cell r="D57" t="str">
            <v>DSM</v>
          </cell>
          <cell r="E57" t="str">
            <v>Plant</v>
          </cell>
          <cell r="F57" t="str">
            <v>HN Sales</v>
          </cell>
          <cell r="G57">
            <v>2031302</v>
          </cell>
          <cell r="H57">
            <v>1500000</v>
          </cell>
          <cell r="I57">
            <v>1200000</v>
          </cell>
        </row>
        <row r="58">
          <cell r="A58" t="str">
            <v>288679</v>
          </cell>
          <cell r="B58" t="str">
            <v>0913288679</v>
          </cell>
          <cell r="C58" t="str">
            <v>Nguyeãn Ñình Ñöùc</v>
          </cell>
          <cell r="D58" t="str">
            <v>DSM</v>
          </cell>
          <cell r="E58" t="str">
            <v>Plant</v>
          </cell>
          <cell r="F58" t="str">
            <v>HN Sales</v>
          </cell>
          <cell r="G58">
            <v>2031302</v>
          </cell>
          <cell r="H58">
            <v>1500000</v>
          </cell>
          <cell r="I58">
            <v>1200000</v>
          </cell>
          <cell r="J58" t="str">
            <v>0913288679</v>
          </cell>
        </row>
        <row r="59">
          <cell r="A59" t="str">
            <v>445428</v>
          </cell>
          <cell r="B59" t="str">
            <v>0903445428</v>
          </cell>
          <cell r="C59" t="str">
            <v>Nguyeãn Hoàng Phöông</v>
          </cell>
          <cell r="D59" t="str">
            <v>DSM</v>
          </cell>
          <cell r="E59" t="str">
            <v>Plant</v>
          </cell>
          <cell r="F59" t="str">
            <v>HN Sales</v>
          </cell>
          <cell r="G59">
            <v>2031302</v>
          </cell>
          <cell r="H59">
            <v>1500000</v>
          </cell>
          <cell r="I59">
            <v>1200000</v>
          </cell>
        </row>
        <row r="60">
          <cell r="A60" t="str">
            <v>341011</v>
          </cell>
          <cell r="B60" t="str">
            <v>0913341011</v>
          </cell>
          <cell r="C60" t="str">
            <v>Phí Thanh Haèng</v>
          </cell>
          <cell r="D60" t="str">
            <v>Sales Admin. Assistant</v>
          </cell>
          <cell r="E60" t="str">
            <v>Plant</v>
          </cell>
          <cell r="F60" t="str">
            <v>HN Sales</v>
          </cell>
          <cell r="G60">
            <v>2031302</v>
          </cell>
          <cell r="H60">
            <v>0</v>
          </cell>
          <cell r="I60">
            <v>150000</v>
          </cell>
        </row>
        <row r="61">
          <cell r="A61" t="str">
            <v>076925</v>
          </cell>
          <cell r="B61" t="str">
            <v>0913076925</v>
          </cell>
          <cell r="C61" t="str">
            <v>Phaïm Phöông Lan</v>
          </cell>
          <cell r="D61" t="str">
            <v>Company Doctor</v>
          </cell>
          <cell r="E61" t="str">
            <v>Plant</v>
          </cell>
          <cell r="F61" t="str">
            <v>HR</v>
          </cell>
          <cell r="G61">
            <v>2031102</v>
          </cell>
          <cell r="H61">
            <v>0</v>
          </cell>
          <cell r="I61">
            <v>150000</v>
          </cell>
        </row>
        <row r="62">
          <cell r="A62" t="str">
            <v>409586</v>
          </cell>
          <cell r="B62" t="str">
            <v>0903409586</v>
          </cell>
          <cell r="C62" t="str">
            <v>Phan Dieäu Haø</v>
          </cell>
          <cell r="D62" t="str">
            <v>ES Mgr.</v>
          </cell>
          <cell r="E62" t="str">
            <v>Plant</v>
          </cell>
          <cell r="F62" t="str">
            <v>HR</v>
          </cell>
          <cell r="G62">
            <v>2031102</v>
          </cell>
          <cell r="H62">
            <v>1000000</v>
          </cell>
          <cell r="I62">
            <v>1200000</v>
          </cell>
          <cell r="J62" t="str">
            <v>0903409586</v>
          </cell>
        </row>
        <row r="63">
          <cell r="A63" t="str">
            <v>434982</v>
          </cell>
          <cell r="B63" t="str">
            <v>0903434982</v>
          </cell>
          <cell r="C63" t="str">
            <v>Nguyeãn Bích Huyeàn</v>
          </cell>
          <cell r="D63" t="str">
            <v>HR Mgr.</v>
          </cell>
          <cell r="E63" t="str">
            <v>Plant</v>
          </cell>
          <cell r="F63" t="str">
            <v>HR</v>
          </cell>
          <cell r="G63">
            <v>2031102</v>
          </cell>
          <cell r="H63">
            <v>2000000</v>
          </cell>
          <cell r="I63">
            <v>2000000</v>
          </cell>
          <cell r="J63" t="str">
            <v>0903434982</v>
          </cell>
        </row>
        <row r="64">
          <cell r="A64" t="str">
            <v>288275</v>
          </cell>
          <cell r="B64" t="str">
            <v>0903288275</v>
          </cell>
          <cell r="C64" t="str">
            <v>spare</v>
          </cell>
          <cell r="D64" t="str">
            <v>spare</v>
          </cell>
          <cell r="E64" t="str">
            <v>Plant</v>
          </cell>
          <cell r="F64" t="str">
            <v>HR</v>
          </cell>
          <cell r="G64">
            <v>2031102</v>
          </cell>
          <cell r="I64">
            <v>150000</v>
          </cell>
          <cell r="J64" t="str">
            <v>0913288275</v>
          </cell>
        </row>
        <row r="65">
          <cell r="A65" t="str">
            <v>227970</v>
          </cell>
          <cell r="B65" t="str">
            <v>0913227970</v>
          </cell>
          <cell r="C65" t="str">
            <v>Hoaøng Minh Töôøng</v>
          </cell>
          <cell r="D65" t="str">
            <v>Sales Training Mgr.</v>
          </cell>
          <cell r="E65" t="str">
            <v>Plant</v>
          </cell>
          <cell r="F65" t="str">
            <v>HR/Training</v>
          </cell>
          <cell r="G65">
            <v>2031102</v>
          </cell>
          <cell r="H65">
            <v>500000</v>
          </cell>
          <cell r="I65">
            <v>500000</v>
          </cell>
        </row>
        <row r="66">
          <cell r="A66" t="str">
            <v>231016</v>
          </cell>
          <cell r="B66" t="str">
            <v>0913231016</v>
          </cell>
          <cell r="C66" t="str">
            <v>Nguyeãn Maïnh Tuaán</v>
          </cell>
          <cell r="D66" t="str">
            <v>Business Account Mgr.</v>
          </cell>
          <cell r="E66" t="str">
            <v>Plant</v>
          </cell>
          <cell r="F66" t="str">
            <v>KA/S&amp;D</v>
          </cell>
          <cell r="G66">
            <v>2031301</v>
          </cell>
          <cell r="H66">
            <v>1000000</v>
          </cell>
          <cell r="I66">
            <v>1200000</v>
          </cell>
        </row>
        <row r="67">
          <cell r="A67" t="str">
            <v>403590</v>
          </cell>
          <cell r="B67" t="str">
            <v>0903403590</v>
          </cell>
          <cell r="C67" t="str">
            <v>Vuõ Duy Höng</v>
          </cell>
          <cell r="D67" t="str">
            <v>Business Account Mgr.</v>
          </cell>
          <cell r="E67" t="str">
            <v>Plant</v>
          </cell>
          <cell r="F67" t="str">
            <v>KA/S&amp;D</v>
          </cell>
          <cell r="G67">
            <v>2031301</v>
          </cell>
          <cell r="H67">
            <v>1000000</v>
          </cell>
          <cell r="I67">
            <v>1200000</v>
          </cell>
          <cell r="J67" t="str">
            <v>0903403590</v>
          </cell>
        </row>
        <row r="68">
          <cell r="A68" t="str">
            <v>288455</v>
          </cell>
          <cell r="B68" t="str">
            <v>0913288455</v>
          </cell>
          <cell r="C68" t="str">
            <v>Nguyeãn Thò Hoàng</v>
          </cell>
          <cell r="D68" t="str">
            <v>KA Mgr</v>
          </cell>
          <cell r="E68" t="str">
            <v>Plant</v>
          </cell>
          <cell r="F68" t="str">
            <v>KA/S&amp;D</v>
          </cell>
          <cell r="G68">
            <v>2031301</v>
          </cell>
          <cell r="H68">
            <v>2000000</v>
          </cell>
          <cell r="I68">
            <v>2000000</v>
          </cell>
          <cell r="J68" t="str">
            <v>0913288455</v>
          </cell>
        </row>
        <row r="69">
          <cell r="A69" t="str">
            <v>288500</v>
          </cell>
          <cell r="B69" t="str">
            <v>0913288500</v>
          </cell>
          <cell r="C69" t="str">
            <v>Ñaëng Hoàng Phong</v>
          </cell>
          <cell r="D69" t="str">
            <v>Channel Development Mgr.</v>
          </cell>
          <cell r="E69" t="str">
            <v>Plant</v>
          </cell>
          <cell r="F69" t="str">
            <v>Marketing</v>
          </cell>
          <cell r="G69">
            <v>2031600</v>
          </cell>
          <cell r="H69">
            <v>500000</v>
          </cell>
          <cell r="I69">
            <v>1200000</v>
          </cell>
          <cell r="J69" t="str">
            <v>0913288500</v>
          </cell>
        </row>
        <row r="70">
          <cell r="A70" t="str">
            <v>531234</v>
          </cell>
          <cell r="B70" t="str">
            <v>0913531234</v>
          </cell>
          <cell r="C70" t="str">
            <v>Nguyeãn Thuûy Long</v>
          </cell>
          <cell r="D70" t="str">
            <v>Channel Development Mgr.</v>
          </cell>
          <cell r="E70" t="str">
            <v>Plant</v>
          </cell>
          <cell r="F70" t="str">
            <v>Marketing</v>
          </cell>
          <cell r="G70">
            <v>2031600</v>
          </cell>
          <cell r="H70">
            <v>500000</v>
          </cell>
          <cell r="I70">
            <v>1200000</v>
          </cell>
        </row>
        <row r="71">
          <cell r="A71" t="str">
            <v>423452</v>
          </cell>
          <cell r="B71" t="str">
            <v>0903423452</v>
          </cell>
          <cell r="C71" t="str">
            <v>Nguyeãn Tuaán Anh</v>
          </cell>
          <cell r="D71" t="str">
            <v>PG Controller</v>
          </cell>
          <cell r="E71" t="str">
            <v>Plant</v>
          </cell>
          <cell r="F71" t="str">
            <v>Marketing</v>
          </cell>
          <cell r="G71">
            <v>2031600</v>
          </cell>
          <cell r="H71">
            <v>500000</v>
          </cell>
          <cell r="I71">
            <v>300000</v>
          </cell>
        </row>
        <row r="72">
          <cell r="A72" t="str">
            <v>288395</v>
          </cell>
          <cell r="B72" t="str">
            <v>0913288395</v>
          </cell>
          <cell r="C72" t="str">
            <v>Thaân Vaên Khanh</v>
          </cell>
          <cell r="D72" t="str">
            <v>CD Mgr.</v>
          </cell>
          <cell r="E72" t="str">
            <v>Plant</v>
          </cell>
          <cell r="F72" t="str">
            <v>Marketing/CD</v>
          </cell>
          <cell r="G72" t="str">
            <v>2031600</v>
          </cell>
          <cell r="H72">
            <v>1000000</v>
          </cell>
          <cell r="I72">
            <v>1200000</v>
          </cell>
          <cell r="J72" t="str">
            <v>0913288395</v>
          </cell>
        </row>
        <row r="73">
          <cell r="A73" t="str">
            <v>218016</v>
          </cell>
          <cell r="B73" t="str">
            <v>0913218016</v>
          </cell>
          <cell r="C73" t="str">
            <v>Nguyeãn Höõu Chaâu</v>
          </cell>
          <cell r="D73" t="str">
            <v>Engineering Manager</v>
          </cell>
          <cell r="E73" t="str">
            <v>Plant</v>
          </cell>
          <cell r="F73" t="str">
            <v>P-Engineering</v>
          </cell>
          <cell r="G73" t="str">
            <v>2031ES</v>
          </cell>
          <cell r="H73">
            <v>280000</v>
          </cell>
          <cell r="I73">
            <v>300000</v>
          </cell>
        </row>
        <row r="74">
          <cell r="A74" t="str">
            <v>515276</v>
          </cell>
          <cell r="B74" t="str">
            <v>0913515276</v>
          </cell>
          <cell r="C74" t="str">
            <v>Löông Bích Phöông Anh</v>
          </cell>
          <cell r="D74" t="str">
            <v>Quality Control Mgr.</v>
          </cell>
          <cell r="E74" t="str">
            <v>Plant</v>
          </cell>
          <cell r="F74" t="str">
            <v>Plant QC</v>
          </cell>
          <cell r="G74">
            <v>2031700</v>
          </cell>
          <cell r="H74">
            <v>150000</v>
          </cell>
          <cell r="I74">
            <v>300000</v>
          </cell>
        </row>
        <row r="75">
          <cell r="A75" t="str">
            <v>213733</v>
          </cell>
          <cell r="B75" t="str">
            <v>0903213733</v>
          </cell>
          <cell r="C75" t="str">
            <v>Phaïm Anh Tuaán</v>
          </cell>
          <cell r="D75" t="str">
            <v>Support Oper. Mgr.</v>
          </cell>
          <cell r="E75" t="str">
            <v>Plant</v>
          </cell>
          <cell r="F75" t="str">
            <v>Plant S.H.E</v>
          </cell>
          <cell r="G75">
            <v>2031700</v>
          </cell>
          <cell r="H75">
            <v>150000</v>
          </cell>
          <cell r="I75">
            <v>300000</v>
          </cell>
        </row>
        <row r="76">
          <cell r="A76" t="str">
            <v>227245</v>
          </cell>
          <cell r="B76" t="str">
            <v>0913227245</v>
          </cell>
          <cell r="C76" t="str">
            <v>Phan Ñình Ñöùc</v>
          </cell>
          <cell r="D76" t="str">
            <v>WH &amp; Logistic Mgr.</v>
          </cell>
          <cell r="E76" t="str">
            <v>Plant</v>
          </cell>
          <cell r="F76" t="str">
            <v>Plant WH</v>
          </cell>
          <cell r="G76">
            <v>2031708</v>
          </cell>
          <cell r="H76">
            <v>280000</v>
          </cell>
          <cell r="I76">
            <v>500000</v>
          </cell>
        </row>
        <row r="77">
          <cell r="A77" t="str">
            <v>341327</v>
          </cell>
          <cell r="B77" t="str">
            <v>0913341327</v>
          </cell>
          <cell r="C77" t="str">
            <v>Phaïm Thò Chính An</v>
          </cell>
          <cell r="D77" t="str">
            <v>Production Manager</v>
          </cell>
          <cell r="E77" t="str">
            <v>Plant</v>
          </cell>
          <cell r="F77" t="str">
            <v>P-Production</v>
          </cell>
          <cell r="G77">
            <v>2031700</v>
          </cell>
          <cell r="H77">
            <v>150000</v>
          </cell>
          <cell r="I77">
            <v>300000</v>
          </cell>
        </row>
        <row r="78">
          <cell r="A78" t="str">
            <v>406257</v>
          </cell>
          <cell r="B78" t="str">
            <v>0903406257</v>
          </cell>
          <cell r="C78" t="str">
            <v>Nguyeãn Thò Aùnh Tuyeát</v>
          </cell>
          <cell r="D78" t="str">
            <v>Procurement Mgr</v>
          </cell>
          <cell r="E78" t="str">
            <v>Plant</v>
          </cell>
          <cell r="F78" t="str">
            <v>P-Purchasing</v>
          </cell>
          <cell r="G78">
            <v>2031706</v>
          </cell>
          <cell r="H78">
            <v>1500000</v>
          </cell>
          <cell r="I78">
            <v>1200000</v>
          </cell>
          <cell r="J78" t="str">
            <v>0903406275</v>
          </cell>
        </row>
        <row r="79">
          <cell r="A79" t="str">
            <v>017517</v>
          </cell>
          <cell r="B79" t="str">
            <v>0913017517</v>
          </cell>
          <cell r="C79" t="str">
            <v>Hoà Thu Haø</v>
          </cell>
          <cell r="D79" t="str">
            <v>AA for BUM (N-East)</v>
          </cell>
          <cell r="E79" t="str">
            <v>Plant</v>
          </cell>
          <cell r="F79" t="str">
            <v xml:space="preserve">S&amp;D </v>
          </cell>
          <cell r="G79">
            <v>2031301</v>
          </cell>
          <cell r="H79">
            <v>0</v>
          </cell>
          <cell r="I79">
            <v>150000</v>
          </cell>
        </row>
        <row r="80">
          <cell r="A80" t="str">
            <v>288276</v>
          </cell>
          <cell r="B80" t="str">
            <v>0913288276</v>
          </cell>
          <cell r="C80" t="str">
            <v>Nguyeãn Khoâi Nguyeân</v>
          </cell>
          <cell r="D80" t="str">
            <v>BUM</v>
          </cell>
          <cell r="E80" t="str">
            <v>Plant</v>
          </cell>
          <cell r="F80" t="str">
            <v xml:space="preserve">S&amp;D </v>
          </cell>
          <cell r="G80">
            <v>2031301</v>
          </cell>
          <cell r="H80">
            <v>2000000</v>
          </cell>
          <cell r="I80">
            <v>2000000</v>
          </cell>
          <cell r="J80" t="str">
            <v>0913288276</v>
          </cell>
        </row>
        <row r="81">
          <cell r="A81" t="str">
            <v>435519</v>
          </cell>
          <cell r="B81" t="str">
            <v>0903435519</v>
          </cell>
          <cell r="C81" t="str">
            <v>Nguyeãn Vaên Caàn</v>
          </cell>
          <cell r="D81" t="str">
            <v>BUM</v>
          </cell>
          <cell r="E81" t="str">
            <v>Plant</v>
          </cell>
          <cell r="F81" t="str">
            <v xml:space="preserve">S&amp;D </v>
          </cell>
          <cell r="G81">
            <v>2031301</v>
          </cell>
          <cell r="H81">
            <v>2000000</v>
          </cell>
          <cell r="I81">
            <v>2000000</v>
          </cell>
          <cell r="J81" t="str">
            <v>0903435519</v>
          </cell>
        </row>
        <row r="82">
          <cell r="A82" t="str">
            <v>203015</v>
          </cell>
          <cell r="B82" t="str">
            <v>0913203015</v>
          </cell>
          <cell r="C82" t="str">
            <v>Phan Ñöùc Bình</v>
          </cell>
          <cell r="D82" t="str">
            <v>Dy. S&amp;D Mgr.</v>
          </cell>
          <cell r="E82" t="str">
            <v>Plant</v>
          </cell>
          <cell r="F82" t="str">
            <v xml:space="preserve">S&amp;D </v>
          </cell>
          <cell r="G82">
            <v>2031301</v>
          </cell>
          <cell r="H82">
            <v>2000000</v>
          </cell>
          <cell r="I82">
            <v>2000000</v>
          </cell>
          <cell r="J82" t="str">
            <v>0913203015</v>
          </cell>
        </row>
        <row r="83">
          <cell r="A83" t="str">
            <v>403585</v>
          </cell>
          <cell r="B83" t="str">
            <v>0903403585</v>
          </cell>
          <cell r="C83" t="str">
            <v>Andrew Timothy Wall</v>
          </cell>
          <cell r="D83" t="str">
            <v>S&amp;D Manager</v>
          </cell>
          <cell r="E83" t="str">
            <v>Plant</v>
          </cell>
          <cell r="F83" t="str">
            <v xml:space="preserve">S&amp;D </v>
          </cell>
          <cell r="G83">
            <v>2031301</v>
          </cell>
          <cell r="H83">
            <v>2000000</v>
          </cell>
          <cell r="I83">
            <v>3000000</v>
          </cell>
          <cell r="J83" t="str">
            <v>0903403585</v>
          </cell>
        </row>
        <row r="84">
          <cell r="A84" t="str">
            <v>276640</v>
          </cell>
          <cell r="B84" t="str">
            <v>0903276640</v>
          </cell>
          <cell r="C84" t="str">
            <v>Nguyeãn Tueä Phöông</v>
          </cell>
          <cell r="D84" t="str">
            <v>Sales Analyst</v>
          </cell>
          <cell r="E84" t="str">
            <v>Plant</v>
          </cell>
          <cell r="F84" t="str">
            <v xml:space="preserve">S&amp;D </v>
          </cell>
          <cell r="G84">
            <v>2031301</v>
          </cell>
          <cell r="H84">
            <v>0</v>
          </cell>
          <cell r="I84">
            <v>500000</v>
          </cell>
        </row>
        <row r="85">
          <cell r="A85" t="str">
            <v>326470</v>
          </cell>
          <cell r="B85" t="str">
            <v>0913326470</v>
          </cell>
          <cell r="C85" t="str">
            <v>Döông Tuaán Haûi</v>
          </cell>
          <cell r="D85" t="str">
            <v>ASM</v>
          </cell>
          <cell r="E85" t="str">
            <v>Provinces, Northern</v>
          </cell>
          <cell r="F85" t="str">
            <v>Province, Sales</v>
          </cell>
          <cell r="G85">
            <v>2033302</v>
          </cell>
          <cell r="H85">
            <v>0</v>
          </cell>
          <cell r="I85">
            <v>280000</v>
          </cell>
        </row>
        <row r="86">
          <cell r="A86" t="str">
            <v>405791</v>
          </cell>
          <cell r="B86" t="str">
            <v>0903405791</v>
          </cell>
          <cell r="C86" t="str">
            <v>Hoaøng Quoác Bình</v>
          </cell>
          <cell r="D86" t="str">
            <v>ASM</v>
          </cell>
          <cell r="E86" t="str">
            <v>Provinces, Northern</v>
          </cell>
          <cell r="F86" t="str">
            <v>Province, Sales</v>
          </cell>
          <cell r="G86">
            <v>2033302</v>
          </cell>
          <cell r="H86">
            <v>500000</v>
          </cell>
          <cell r="I86">
            <v>280000</v>
          </cell>
          <cell r="J86" t="str">
            <v>0903405791</v>
          </cell>
        </row>
        <row r="87">
          <cell r="A87" t="str">
            <v>563556</v>
          </cell>
          <cell r="B87" t="str">
            <v>0913563556</v>
          </cell>
          <cell r="C87" t="str">
            <v>Leâ Minh Tieán</v>
          </cell>
          <cell r="D87" t="str">
            <v>ASM</v>
          </cell>
          <cell r="E87" t="str">
            <v>Provinces, Northern</v>
          </cell>
          <cell r="F87" t="str">
            <v>Province, Sales</v>
          </cell>
          <cell r="G87">
            <v>2033302</v>
          </cell>
          <cell r="H87">
            <v>150000</v>
          </cell>
          <cell r="I87">
            <v>280000</v>
          </cell>
        </row>
        <row r="88">
          <cell r="A88" t="str">
            <v>286786</v>
          </cell>
          <cell r="B88" t="str">
            <v>0913286786</v>
          </cell>
          <cell r="C88" t="str">
            <v>Leâ Quang Hieàn</v>
          </cell>
          <cell r="D88" t="str">
            <v>ASM</v>
          </cell>
          <cell r="E88" t="str">
            <v>Provinces, Northern</v>
          </cell>
          <cell r="F88" t="str">
            <v>Province, Sales</v>
          </cell>
          <cell r="G88">
            <v>2033302</v>
          </cell>
          <cell r="H88">
            <v>280000</v>
          </cell>
          <cell r="I88">
            <v>280000</v>
          </cell>
        </row>
        <row r="89">
          <cell r="A89" t="str">
            <v>235457</v>
          </cell>
          <cell r="B89" t="str">
            <v>0913235457</v>
          </cell>
          <cell r="C89" t="str">
            <v>Löu Vaên quyù</v>
          </cell>
          <cell r="D89" t="str">
            <v>ASM</v>
          </cell>
          <cell r="E89" t="str">
            <v>Provinces, Northern</v>
          </cell>
          <cell r="F89" t="str">
            <v>Province, Sales</v>
          </cell>
          <cell r="G89">
            <v>2033302</v>
          </cell>
          <cell r="H89">
            <v>280000</v>
          </cell>
          <cell r="I89">
            <v>280000</v>
          </cell>
        </row>
        <row r="90">
          <cell r="A90" t="str">
            <v>228950</v>
          </cell>
          <cell r="B90" t="str">
            <v>0913228950</v>
          </cell>
          <cell r="C90" t="str">
            <v>Ñaøo Ngoïc Chieán</v>
          </cell>
          <cell r="D90" t="str">
            <v>ASM</v>
          </cell>
          <cell r="E90" t="str">
            <v>Provinces, Northern</v>
          </cell>
          <cell r="F90" t="str">
            <v>Province, Sales</v>
          </cell>
          <cell r="G90">
            <v>2033302</v>
          </cell>
          <cell r="H90">
            <v>280000</v>
          </cell>
          <cell r="I90">
            <v>280000</v>
          </cell>
        </row>
        <row r="91">
          <cell r="A91" t="str">
            <v>243342</v>
          </cell>
          <cell r="B91" t="str">
            <v>0913243342</v>
          </cell>
          <cell r="C91" t="str">
            <v>Ñaøo Trung Kieân</v>
          </cell>
          <cell r="D91" t="str">
            <v>ASM</v>
          </cell>
          <cell r="E91" t="str">
            <v>Provinces, Northern</v>
          </cell>
          <cell r="F91" t="str">
            <v>Province, Sales</v>
          </cell>
          <cell r="G91">
            <v>2033302</v>
          </cell>
          <cell r="H91">
            <v>280000</v>
          </cell>
          <cell r="I91">
            <v>280000</v>
          </cell>
        </row>
        <row r="92">
          <cell r="A92" t="str">
            <v>308320</v>
          </cell>
          <cell r="B92" t="str">
            <v>0913308320</v>
          </cell>
          <cell r="C92" t="str">
            <v>Nguyeãn Tuaán Anh</v>
          </cell>
          <cell r="D92" t="str">
            <v>ASM</v>
          </cell>
          <cell r="E92" t="str">
            <v>Provinces, Northern</v>
          </cell>
          <cell r="F92" t="str">
            <v>Province, Sales</v>
          </cell>
          <cell r="G92">
            <v>2033302</v>
          </cell>
          <cell r="H92">
            <v>150000</v>
          </cell>
          <cell r="I92">
            <v>280000</v>
          </cell>
        </row>
        <row r="93">
          <cell r="A93" t="str">
            <v>212967</v>
          </cell>
          <cell r="B93" t="str">
            <v>0903212967</v>
          </cell>
          <cell r="C93" t="str">
            <v>Nguyeãn Vaên Lôïi</v>
          </cell>
          <cell r="D93" t="str">
            <v>ASM</v>
          </cell>
          <cell r="E93" t="str">
            <v>Provinces, Northern</v>
          </cell>
          <cell r="F93" t="str">
            <v>Province, Sales</v>
          </cell>
          <cell r="G93">
            <v>2033302</v>
          </cell>
          <cell r="H93">
            <v>150000</v>
          </cell>
          <cell r="I93">
            <v>280000</v>
          </cell>
        </row>
        <row r="94">
          <cell r="A94" t="str">
            <v>286524</v>
          </cell>
          <cell r="B94" t="str">
            <v>0913286524</v>
          </cell>
          <cell r="C94" t="str">
            <v>Nguyeãn Vaên Phong</v>
          </cell>
          <cell r="D94" t="str">
            <v>ASM</v>
          </cell>
          <cell r="E94" t="str">
            <v>Provinces, Northern</v>
          </cell>
          <cell r="F94" t="str">
            <v>Province, Sales</v>
          </cell>
          <cell r="G94">
            <v>2033302</v>
          </cell>
          <cell r="H94">
            <v>280000</v>
          </cell>
          <cell r="I94">
            <v>280000</v>
          </cell>
        </row>
        <row r="95">
          <cell r="A95" t="str">
            <v>211994</v>
          </cell>
          <cell r="B95" t="str">
            <v>0913211994</v>
          </cell>
          <cell r="C95" t="str">
            <v>Phaïm Tieán Duõng</v>
          </cell>
          <cell r="D95" t="str">
            <v>ASM</v>
          </cell>
          <cell r="E95" t="str">
            <v>Provinces, Northern</v>
          </cell>
          <cell r="F95" t="str">
            <v>Province, Sales</v>
          </cell>
          <cell r="G95">
            <v>2033302</v>
          </cell>
          <cell r="H95">
            <v>280000</v>
          </cell>
          <cell r="I95">
            <v>280000</v>
          </cell>
        </row>
        <row r="96">
          <cell r="A96" t="str">
            <v>554680</v>
          </cell>
          <cell r="B96" t="str">
            <v>0913554680</v>
          </cell>
          <cell r="C96" t="str">
            <v>Phaïm Tuaán Ñaït</v>
          </cell>
          <cell r="D96" t="str">
            <v>ASM</v>
          </cell>
          <cell r="E96" t="str">
            <v>Provinces, Northern</v>
          </cell>
          <cell r="F96" t="str">
            <v>Province, Sales</v>
          </cell>
          <cell r="G96">
            <v>2033302</v>
          </cell>
          <cell r="H96">
            <v>150000</v>
          </cell>
          <cell r="I96">
            <v>280000</v>
          </cell>
        </row>
        <row r="97">
          <cell r="A97" t="str">
            <v>251241</v>
          </cell>
          <cell r="B97" t="str">
            <v>0913251241</v>
          </cell>
          <cell r="C97" t="str">
            <v>Traàn Vaên Coâng</v>
          </cell>
          <cell r="D97" t="str">
            <v>ASM</v>
          </cell>
          <cell r="E97" t="str">
            <v>Provinces, Northern</v>
          </cell>
          <cell r="F97" t="str">
            <v>Province, Sales</v>
          </cell>
          <cell r="G97">
            <v>2033302</v>
          </cell>
          <cell r="H97">
            <v>280000</v>
          </cell>
          <cell r="I97">
            <v>280000</v>
          </cell>
        </row>
        <row r="98">
          <cell r="A98" t="str">
            <v>238423</v>
          </cell>
          <cell r="B98" t="str">
            <v>0913238423</v>
          </cell>
          <cell r="C98" t="str">
            <v>Voõ Theá Cöôøng</v>
          </cell>
          <cell r="D98" t="str">
            <v>ASM</v>
          </cell>
          <cell r="E98" t="str">
            <v>Provinces, Northern</v>
          </cell>
          <cell r="F98" t="str">
            <v>Province, Sales</v>
          </cell>
          <cell r="G98">
            <v>2033302</v>
          </cell>
          <cell r="H98">
            <v>280000</v>
          </cell>
          <cell r="I98">
            <v>280000</v>
          </cell>
        </row>
        <row r="99">
          <cell r="A99" t="str">
            <v>233237</v>
          </cell>
          <cell r="B99" t="str">
            <v>0913233237</v>
          </cell>
          <cell r="C99" t="str">
            <v>Vuõ Thaønh Nam</v>
          </cell>
          <cell r="D99" t="str">
            <v>ASM</v>
          </cell>
          <cell r="E99" t="str">
            <v>Provinces, Northern</v>
          </cell>
          <cell r="F99" t="str">
            <v>Province, Sales</v>
          </cell>
          <cell r="G99">
            <v>2033302</v>
          </cell>
          <cell r="H99">
            <v>280000</v>
          </cell>
          <cell r="I99">
            <v>280000</v>
          </cell>
        </row>
        <row r="100">
          <cell r="A100" t="str">
            <v>439591</v>
          </cell>
          <cell r="B100" t="str">
            <v>0903439591</v>
          </cell>
          <cell r="C100" t="str">
            <v>Hoaøng Minh Taâm</v>
          </cell>
          <cell r="D100" t="str">
            <v>BUM</v>
          </cell>
          <cell r="E100" t="str">
            <v>Provinces, Northern</v>
          </cell>
          <cell r="F100" t="str">
            <v>Province, Sales</v>
          </cell>
          <cell r="G100">
            <v>2033302</v>
          </cell>
          <cell r="H100">
            <v>2000000</v>
          </cell>
          <cell r="I100">
            <v>2000000</v>
          </cell>
        </row>
        <row r="101">
          <cell r="A101" t="str">
            <v>516929</v>
          </cell>
          <cell r="B101" t="str">
            <v>0913516929</v>
          </cell>
          <cell r="C101" t="str">
            <v>Nguyeãn Mai Khanh</v>
          </cell>
          <cell r="D101" t="str">
            <v>Sales Admin. Assistant</v>
          </cell>
          <cell r="E101" t="str">
            <v>Provinces, Northern</v>
          </cell>
          <cell r="F101" t="str">
            <v>Province, Sales</v>
          </cell>
          <cell r="G101">
            <v>2033302</v>
          </cell>
          <cell r="H101">
            <v>0</v>
          </cell>
          <cell r="I101">
            <v>150000</v>
          </cell>
        </row>
        <row r="102">
          <cell r="A102" t="str">
            <v>514501</v>
          </cell>
          <cell r="B102" t="str">
            <v>0913514501</v>
          </cell>
          <cell r="C102" t="str">
            <v>Nguyeãn Vieät Huøng</v>
          </cell>
          <cell r="D102" t="str">
            <v>Sales Rep.</v>
          </cell>
          <cell r="E102" t="str">
            <v>Provinces, Northern</v>
          </cell>
          <cell r="F102" t="str">
            <v>Province, Sales</v>
          </cell>
          <cell r="G102">
            <v>2033302</v>
          </cell>
          <cell r="H102">
            <v>0</v>
          </cell>
          <cell r="I102">
            <v>280000</v>
          </cell>
        </row>
        <row r="103">
          <cell r="A103" t="str">
            <v>240376</v>
          </cell>
          <cell r="B103" t="str">
            <v>0913240376</v>
          </cell>
          <cell r="C103" t="str">
            <v>Leâ Nhaät Anh</v>
          </cell>
          <cell r="D103" t="str">
            <v>SOM</v>
          </cell>
          <cell r="E103" t="str">
            <v>Provinces, Northern</v>
          </cell>
          <cell r="F103" t="str">
            <v>Province, Sales</v>
          </cell>
          <cell r="G103">
            <v>2033302</v>
          </cell>
          <cell r="H103">
            <v>1500000</v>
          </cell>
          <cell r="I103">
            <v>1200000</v>
          </cell>
          <cell r="J103" t="str">
            <v>0913240376</v>
          </cell>
        </row>
        <row r="104">
          <cell r="A104" t="str">
            <v>288012</v>
          </cell>
          <cell r="B104" t="str">
            <v>0913288012</v>
          </cell>
          <cell r="C104" t="str">
            <v>Traàn Hoàng Quaûng</v>
          </cell>
          <cell r="D104" t="str">
            <v>SOM</v>
          </cell>
          <cell r="E104" t="str">
            <v>Provinces, Northern</v>
          </cell>
          <cell r="F104" t="str">
            <v>Province, Sales</v>
          </cell>
          <cell r="G104">
            <v>2033302</v>
          </cell>
          <cell r="H104">
            <v>1500000</v>
          </cell>
          <cell r="I104">
            <v>1200000</v>
          </cell>
          <cell r="J104" t="str">
            <v>0913288012</v>
          </cell>
        </row>
        <row r="105">
          <cell r="A105" t="str">
            <v>560144</v>
          </cell>
          <cell r="B105" t="str">
            <v>0913560144</v>
          </cell>
          <cell r="C105" t="str">
            <v>Leâ Anh Tuù</v>
          </cell>
          <cell r="D105" t="str">
            <v>ASM</v>
          </cell>
          <cell r="E105" t="str">
            <v>Thanh Hoa</v>
          </cell>
          <cell r="F105" t="str">
            <v>TH Sales</v>
          </cell>
          <cell r="G105">
            <v>2035302</v>
          </cell>
          <cell r="H105">
            <v>150000</v>
          </cell>
          <cell r="I105">
            <v>280000</v>
          </cell>
        </row>
        <row r="106">
          <cell r="A106" t="str">
            <v>312429</v>
          </cell>
          <cell r="B106" t="str">
            <v>0913312429</v>
          </cell>
          <cell r="C106" t="str">
            <v>Nguyeãn Thanh Tuøng</v>
          </cell>
          <cell r="D106" t="str">
            <v>ASM</v>
          </cell>
          <cell r="E106" t="str">
            <v>Thanh Hoa</v>
          </cell>
          <cell r="F106" t="str">
            <v>TH Sales</v>
          </cell>
          <cell r="G106">
            <v>2035302</v>
          </cell>
          <cell r="H106">
            <v>150000</v>
          </cell>
          <cell r="I106">
            <v>280000</v>
          </cell>
        </row>
        <row r="107">
          <cell r="A107" t="str">
            <v>351893</v>
          </cell>
          <cell r="B107" t="str">
            <v>0913351893</v>
          </cell>
          <cell r="C107" t="str">
            <v>Ñoã Thanh Haø</v>
          </cell>
          <cell r="D107" t="str">
            <v>ASM</v>
          </cell>
          <cell r="E107" t="str">
            <v>Thanh Hoa</v>
          </cell>
          <cell r="F107" t="str">
            <v>TH Sales</v>
          </cell>
          <cell r="G107">
            <v>2035302</v>
          </cell>
          <cell r="H107">
            <v>150000</v>
          </cell>
          <cell r="I107">
            <v>280000</v>
          </cell>
        </row>
        <row r="108">
          <cell r="A108" t="str">
            <v>552516</v>
          </cell>
          <cell r="B108" t="str">
            <v>0913552516</v>
          </cell>
          <cell r="C108" t="str">
            <v>Traàn Troïng Cöôøng</v>
          </cell>
          <cell r="D108" t="str">
            <v>ASM</v>
          </cell>
          <cell r="E108" t="str">
            <v>Thanh Hoa</v>
          </cell>
          <cell r="F108" t="str">
            <v>TH Sales</v>
          </cell>
          <cell r="G108">
            <v>2035302</v>
          </cell>
          <cell r="H108">
            <v>150000</v>
          </cell>
          <cell r="I108">
            <v>280000</v>
          </cell>
        </row>
        <row r="109">
          <cell r="A109" t="str">
            <v>403939</v>
          </cell>
          <cell r="B109" t="str">
            <v>0903403939</v>
          </cell>
          <cell r="C109" t="str">
            <v>Nguyeãn Ñoaøn Tröôøng</v>
          </cell>
          <cell r="D109" t="str">
            <v>SCM</v>
          </cell>
          <cell r="E109" t="str">
            <v>Thanh Hoa</v>
          </cell>
          <cell r="F109" t="str">
            <v>TH Sales</v>
          </cell>
          <cell r="G109">
            <v>2035302</v>
          </cell>
          <cell r="H109">
            <v>1500000</v>
          </cell>
          <cell r="I109">
            <v>1200000</v>
          </cell>
          <cell r="J109" t="str">
            <v>0903403939</v>
          </cell>
        </row>
      </sheetData>
      <sheetData sheetId="2" refreshError="1"/>
      <sheetData sheetId="3" refreshError="1"/>
      <sheetData sheetId="4" refreshError="1"/>
      <sheetData sheetId="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o1"/>
      <sheetName val="causo2"/>
      <sheetName val="causo3"/>
      <sheetName val="causo4"/>
      <sheetName val="causo5"/>
      <sheetName val="causo6"/>
      <sheetName val="causo11"/>
      <sheetName val="causo13"/>
      <sheetName val="XL4Poppy"/>
      <sheetName val="All-dept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ffer"/>
      <sheetName val="Env."/>
      <sheetName val="Rec."/>
      <sheetName val="PrSum."/>
      <sheetName val="Gen."/>
      <sheetName val="JvPr."/>
      <sheetName val="JvSoc."/>
      <sheetName val="JvHea."/>
      <sheetName val="JvRetire"/>
      <sheetName val="JvBonus"/>
      <sheetName val="JvAccrue"/>
      <sheetName val="JvRevert"/>
      <sheetName val="Module2"/>
      <sheetName val="9809-Pr"/>
      <sheetName val="#REF"/>
      <sheetName val="JvRetire (2)"/>
      <sheetName val="causo1"/>
    </sheetNames>
    <sheetDataSet>
      <sheetData sheetId="0"/>
      <sheetData sheetId="1"/>
      <sheetData sheetId="2"/>
      <sheetData sheetId="3" refreshError="1">
        <row r="1">
          <cell r="A1" t="str">
            <v>S/N</v>
          </cell>
          <cell r="B1" t="str">
            <v>NAME</v>
          </cell>
          <cell r="C1" t="str">
            <v>Center Code</v>
          </cell>
          <cell r="D1" t="str">
            <v>Center</v>
          </cell>
          <cell r="E1" t="str">
            <v>Employee No</v>
          </cell>
          <cell r="F1" t="str">
            <v>Sales Code</v>
          </cell>
          <cell r="G1" t="str">
            <v>Union Code</v>
          </cell>
          <cell r="H1" t="str">
            <v>Social Insurance Card No</v>
          </cell>
          <cell r="I1" t="str">
            <v>Staff Code</v>
          </cell>
          <cell r="J1" t="str">
            <v>I</v>
          </cell>
          <cell r="K1" t="str">
            <v>II</v>
          </cell>
          <cell r="L1" t="str">
            <v>III</v>
          </cell>
          <cell r="M1" t="str">
            <v>IV</v>
          </cell>
          <cell r="N1" t="str">
            <v>V</v>
          </cell>
          <cell r="O1" t="str">
            <v>VI</v>
          </cell>
          <cell r="P1" t="str">
            <v>NEW TOTAL</v>
          </cell>
          <cell r="Q1" t="str">
            <v>PROMOTION</v>
          </cell>
          <cell r="R1" t="str">
            <v>Adjust Salary</v>
          </cell>
          <cell r="S1" t="str">
            <v>MONTHLY RATE (USD)</v>
          </cell>
          <cell r="T1" t="str">
            <v>MONTHLY RATE (VND)</v>
          </cell>
          <cell r="U1" t="str">
            <v>R.T (Day)</v>
          </cell>
          <cell r="V1" t="str">
            <v>OT HOURS</v>
          </cell>
          <cell r="W1" t="str">
            <v>HT HOURS</v>
          </cell>
          <cell r="X1" t="str">
            <v>S2 HOURS</v>
          </cell>
          <cell r="Y1" t="str">
            <v>S3 HOURS</v>
          </cell>
          <cell r="Z1" t="str">
            <v>UT HOURS</v>
          </cell>
          <cell r="AA1" t="str">
            <v>OVERTIME PAY</v>
          </cell>
          <cell r="AB1" t="str">
            <v>H.TIME PAY</v>
          </cell>
          <cell r="AC1" t="str">
            <v>S2 30%</v>
          </cell>
          <cell r="AD1" t="str">
            <v>TOTAL O.T</v>
          </cell>
          <cell r="AE1" t="str">
            <v>TOTAL U.T</v>
          </cell>
          <cell r="AF1" t="str">
            <v>S3 40%</v>
          </cell>
          <cell r="AG1" t="str">
            <v>BASIC PAY</v>
          </cell>
        </row>
        <row r="2">
          <cell r="A2">
            <v>-1</v>
          </cell>
          <cell r="C2" t="str">
            <v>For the period from:  21-11-1998 to 20-12-1998</v>
          </cell>
          <cell r="D2" t="str">
            <v>Project</v>
          </cell>
          <cell r="E2">
            <v>13908</v>
          </cell>
          <cell r="G2">
            <v>1</v>
          </cell>
          <cell r="I2">
            <v>111</v>
          </cell>
          <cell r="O2">
            <v>0</v>
          </cell>
          <cell r="P2">
            <v>0</v>
          </cell>
          <cell r="S2">
            <v>111</v>
          </cell>
          <cell r="T2">
            <v>1543788</v>
          </cell>
          <cell r="U2">
            <v>26</v>
          </cell>
          <cell r="V2">
            <v>25</v>
          </cell>
          <cell r="W2">
            <v>49.5</v>
          </cell>
          <cell r="X2">
            <v>0</v>
          </cell>
          <cell r="Y2">
            <v>0</v>
          </cell>
          <cell r="Z2">
            <v>0</v>
          </cell>
          <cell r="AA2">
            <v>278327</v>
          </cell>
          <cell r="AB2">
            <v>734784</v>
          </cell>
          <cell r="AC2">
            <v>0</v>
          </cell>
          <cell r="AD2">
            <v>1013111</v>
          </cell>
          <cell r="AE2">
            <v>0</v>
          </cell>
          <cell r="AF2">
            <v>0</v>
          </cell>
          <cell r="AG2">
            <v>1543788</v>
          </cell>
        </row>
        <row r="3">
          <cell r="W3" t="str">
            <v>OVERTIME</v>
          </cell>
        </row>
        <row r="4">
          <cell r="W4" t="str">
            <v>For the period from:  21-11-1998  to  20-12-1998</v>
          </cell>
        </row>
        <row r="5">
          <cell r="W5" t="str">
            <v>ER: (20-12-1998):  13908 VND/USD</v>
          </cell>
        </row>
        <row r="7">
          <cell r="A7" t="str">
            <v>S/N</v>
          </cell>
          <cell r="B7" t="str">
            <v>NAME</v>
          </cell>
          <cell r="C7" t="str">
            <v>Center Code</v>
          </cell>
          <cell r="D7" t="str">
            <v>Center</v>
          </cell>
          <cell r="E7" t="str">
            <v>Employee No</v>
          </cell>
          <cell r="F7" t="str">
            <v>Sales Code</v>
          </cell>
          <cell r="G7" t="str">
            <v>Union Code</v>
          </cell>
          <cell r="H7" t="str">
            <v>Social Insurance Card No</v>
          </cell>
          <cell r="I7" t="str">
            <v>Staff Code</v>
          </cell>
          <cell r="J7" t="str">
            <v>I</v>
          </cell>
          <cell r="K7" t="str">
            <v>II</v>
          </cell>
          <cell r="L7" t="str">
            <v>III</v>
          </cell>
          <cell r="M7" t="str">
            <v>IV</v>
          </cell>
          <cell r="N7" t="str">
            <v>V</v>
          </cell>
          <cell r="O7" t="str">
            <v>VI</v>
          </cell>
          <cell r="P7" t="str">
            <v>NEW TOTAL</v>
          </cell>
          <cell r="Q7" t="str">
            <v>PROMOTION</v>
          </cell>
          <cell r="R7" t="str">
            <v>Adjust Salary</v>
          </cell>
          <cell r="S7" t="str">
            <v>MONTHLY RATE (USD)</v>
          </cell>
          <cell r="T7" t="str">
            <v>MONTHLY RATE (VND)</v>
          </cell>
          <cell r="U7" t="str">
            <v>R.T (Day)</v>
          </cell>
          <cell r="V7" t="str">
            <v>OT HOURS</v>
          </cell>
          <cell r="W7" t="str">
            <v>HT HOURS</v>
          </cell>
          <cell r="X7" t="str">
            <v>S2 HOURS</v>
          </cell>
          <cell r="Y7" t="str">
            <v>S3 HOURS</v>
          </cell>
          <cell r="Z7" t="str">
            <v>UT HOURS</v>
          </cell>
          <cell r="AA7" t="str">
            <v>OVERTIME PAY</v>
          </cell>
          <cell r="AB7" t="str">
            <v>H.TIME PAY</v>
          </cell>
          <cell r="AC7" t="str">
            <v>S2 30%</v>
          </cell>
          <cell r="AD7" t="str">
            <v>TOTAL O.T</v>
          </cell>
          <cell r="AE7" t="str">
            <v>TOTAL U.T</v>
          </cell>
          <cell r="AF7" t="str">
            <v>S3 40%</v>
          </cell>
          <cell r="AG7" t="str">
            <v>BASIC PAY</v>
          </cell>
        </row>
        <row r="8">
          <cell r="A8">
            <v>1</v>
          </cell>
          <cell r="B8" t="str">
            <v>Cao Xuan Phuong Thuy</v>
          </cell>
          <cell r="C8" t="str">
            <v>104</v>
          </cell>
          <cell r="D8" t="str">
            <v>G.D.</v>
          </cell>
          <cell r="E8">
            <v>15210201</v>
          </cell>
          <cell r="G8">
            <v>1</v>
          </cell>
          <cell r="H8">
            <v>296326404</v>
          </cell>
          <cell r="I8">
            <v>1</v>
          </cell>
          <cell r="S8">
            <v>300</v>
          </cell>
          <cell r="T8">
            <v>4172400</v>
          </cell>
          <cell r="U8">
            <v>26</v>
          </cell>
          <cell r="V8">
            <v>0</v>
          </cell>
          <cell r="W8">
            <v>0</v>
          </cell>
          <cell r="X8">
            <v>0</v>
          </cell>
          <cell r="Y8">
            <v>0</v>
          </cell>
          <cell r="Z8">
            <v>0</v>
          </cell>
          <cell r="AA8">
            <v>0</v>
          </cell>
          <cell r="AB8">
            <v>0</v>
          </cell>
          <cell r="AC8">
            <v>0</v>
          </cell>
          <cell r="AD8">
            <v>0</v>
          </cell>
          <cell r="AE8">
            <v>0</v>
          </cell>
          <cell r="AF8">
            <v>0</v>
          </cell>
          <cell r="AG8">
            <v>4172400</v>
          </cell>
        </row>
        <row r="9">
          <cell r="A9">
            <v>2</v>
          </cell>
          <cell r="B9" t="str">
            <v>Tran Ngoc Hoang My</v>
          </cell>
          <cell r="C9" t="str">
            <v>104</v>
          </cell>
          <cell r="D9" t="str">
            <v>G.D.</v>
          </cell>
          <cell r="E9">
            <v>19210281</v>
          </cell>
          <cell r="G9">
            <v>1</v>
          </cell>
          <cell r="H9">
            <v>296326476</v>
          </cell>
          <cell r="I9">
            <v>0</v>
          </cell>
          <cell r="S9">
            <v>239</v>
          </cell>
          <cell r="T9">
            <v>3324012</v>
          </cell>
          <cell r="U9">
            <v>26</v>
          </cell>
          <cell r="V9">
            <v>0</v>
          </cell>
          <cell r="W9">
            <v>0</v>
          </cell>
          <cell r="X9">
            <v>0</v>
          </cell>
          <cell r="Y9">
            <v>0</v>
          </cell>
          <cell r="Z9">
            <v>0</v>
          </cell>
          <cell r="AA9">
            <v>0</v>
          </cell>
          <cell r="AB9">
            <v>0</v>
          </cell>
          <cell r="AC9">
            <v>0</v>
          </cell>
          <cell r="AD9">
            <v>0</v>
          </cell>
          <cell r="AE9">
            <v>0</v>
          </cell>
          <cell r="AF9">
            <v>0</v>
          </cell>
          <cell r="AG9">
            <v>3324012</v>
          </cell>
        </row>
        <row r="10">
          <cell r="A10">
            <v>3</v>
          </cell>
          <cell r="B10" t="str">
            <v>Vuong Van Tri</v>
          </cell>
          <cell r="C10" t="str">
            <v>104</v>
          </cell>
          <cell r="D10" t="str">
            <v>G.D.</v>
          </cell>
          <cell r="E10">
            <v>18210170</v>
          </cell>
          <cell r="G10">
            <v>1</v>
          </cell>
          <cell r="H10">
            <v>296326235</v>
          </cell>
          <cell r="I10">
            <v>0</v>
          </cell>
          <cell r="S10">
            <v>191</v>
          </cell>
          <cell r="T10">
            <v>2656428</v>
          </cell>
          <cell r="U10">
            <v>26</v>
          </cell>
          <cell r="V10">
            <v>0</v>
          </cell>
          <cell r="W10">
            <v>0</v>
          </cell>
          <cell r="X10">
            <v>0</v>
          </cell>
          <cell r="Y10">
            <v>0</v>
          </cell>
          <cell r="Z10">
            <v>0</v>
          </cell>
          <cell r="AA10">
            <v>0</v>
          </cell>
          <cell r="AB10">
            <v>0</v>
          </cell>
          <cell r="AC10">
            <v>0</v>
          </cell>
          <cell r="AD10">
            <v>0</v>
          </cell>
          <cell r="AE10">
            <v>0</v>
          </cell>
          <cell r="AF10">
            <v>0</v>
          </cell>
          <cell r="AG10">
            <v>2656428</v>
          </cell>
        </row>
        <row r="11">
          <cell r="A11">
            <v>4</v>
          </cell>
          <cell r="B11" t="str">
            <v>Nguyen Thanh Tai</v>
          </cell>
          <cell r="C11" t="str">
            <v>104</v>
          </cell>
          <cell r="D11" t="str">
            <v>G.D.</v>
          </cell>
          <cell r="E11">
            <v>18210338</v>
          </cell>
          <cell r="G11">
            <v>1</v>
          </cell>
          <cell r="H11">
            <v>296326590</v>
          </cell>
          <cell r="I11">
            <v>0</v>
          </cell>
          <cell r="S11">
            <v>191</v>
          </cell>
          <cell r="T11">
            <v>2656428</v>
          </cell>
          <cell r="U11">
            <v>26</v>
          </cell>
          <cell r="V11">
            <v>0</v>
          </cell>
          <cell r="W11">
            <v>0</v>
          </cell>
          <cell r="X11">
            <v>0</v>
          </cell>
          <cell r="Y11">
            <v>0</v>
          </cell>
          <cell r="Z11">
            <v>0</v>
          </cell>
          <cell r="AA11">
            <v>0</v>
          </cell>
          <cell r="AB11">
            <v>0</v>
          </cell>
          <cell r="AC11">
            <v>0</v>
          </cell>
          <cell r="AD11">
            <v>0</v>
          </cell>
          <cell r="AE11">
            <v>0</v>
          </cell>
          <cell r="AF11">
            <v>0</v>
          </cell>
          <cell r="AG11">
            <v>2656428</v>
          </cell>
        </row>
        <row r="12">
          <cell r="A12">
            <v>5</v>
          </cell>
          <cell r="B12" t="str">
            <v>Le Cong Phong</v>
          </cell>
          <cell r="C12" t="str">
            <v>104</v>
          </cell>
          <cell r="D12" t="str">
            <v>G.D.</v>
          </cell>
          <cell r="E12">
            <v>14210285</v>
          </cell>
          <cell r="G12">
            <v>1</v>
          </cell>
          <cell r="H12">
            <v>296326481</v>
          </cell>
          <cell r="I12">
            <v>0</v>
          </cell>
          <cell r="S12">
            <v>173</v>
          </cell>
          <cell r="T12">
            <v>2406084</v>
          </cell>
          <cell r="U12">
            <v>26</v>
          </cell>
          <cell r="V12">
            <v>0</v>
          </cell>
          <cell r="W12">
            <v>0</v>
          </cell>
          <cell r="X12">
            <v>0</v>
          </cell>
          <cell r="Y12">
            <v>0</v>
          </cell>
          <cell r="Z12">
            <v>0</v>
          </cell>
          <cell r="AA12">
            <v>0</v>
          </cell>
          <cell r="AB12">
            <v>0</v>
          </cell>
          <cell r="AC12">
            <v>0</v>
          </cell>
          <cell r="AD12">
            <v>0</v>
          </cell>
          <cell r="AE12">
            <v>0</v>
          </cell>
          <cell r="AF12">
            <v>0</v>
          </cell>
          <cell r="AG12">
            <v>2406084</v>
          </cell>
        </row>
        <row r="13">
          <cell r="A13">
            <v>6</v>
          </cell>
          <cell r="B13" t="str">
            <v>Nguyen Manh Hung</v>
          </cell>
          <cell r="C13" t="str">
            <v>104</v>
          </cell>
          <cell r="D13" t="str">
            <v>G.D.</v>
          </cell>
          <cell r="E13">
            <v>14230579</v>
          </cell>
          <cell r="G13">
            <v>1</v>
          </cell>
          <cell r="H13">
            <v>297134749</v>
          </cell>
          <cell r="I13">
            <v>0</v>
          </cell>
          <cell r="S13">
            <v>131</v>
          </cell>
          <cell r="T13">
            <v>1821948</v>
          </cell>
          <cell r="U13">
            <v>26</v>
          </cell>
          <cell r="V13">
            <v>0</v>
          </cell>
          <cell r="W13">
            <v>0</v>
          </cell>
          <cell r="X13">
            <v>0</v>
          </cell>
          <cell r="Y13">
            <v>0</v>
          </cell>
          <cell r="Z13">
            <v>0</v>
          </cell>
          <cell r="AA13">
            <v>0</v>
          </cell>
          <cell r="AB13">
            <v>0</v>
          </cell>
          <cell r="AC13">
            <v>0</v>
          </cell>
          <cell r="AD13">
            <v>0</v>
          </cell>
          <cell r="AE13">
            <v>0</v>
          </cell>
          <cell r="AF13">
            <v>0</v>
          </cell>
          <cell r="AG13">
            <v>1821948</v>
          </cell>
        </row>
        <row r="14">
          <cell r="B14" t="str">
            <v>G.D. Total</v>
          </cell>
          <cell r="P14">
            <v>0</v>
          </cell>
          <cell r="Q14">
            <v>0</v>
          </cell>
          <cell r="R14">
            <v>0</v>
          </cell>
          <cell r="S14">
            <v>1225</v>
          </cell>
          <cell r="T14">
            <v>17037300</v>
          </cell>
          <cell r="U14">
            <v>156</v>
          </cell>
          <cell r="V14">
            <v>0</v>
          </cell>
          <cell r="W14">
            <v>0</v>
          </cell>
          <cell r="X14">
            <v>0</v>
          </cell>
          <cell r="Y14">
            <v>0</v>
          </cell>
          <cell r="Z14">
            <v>0</v>
          </cell>
          <cell r="AA14">
            <v>0</v>
          </cell>
          <cell r="AB14">
            <v>0</v>
          </cell>
          <cell r="AC14">
            <v>0</v>
          </cell>
          <cell r="AD14">
            <v>0</v>
          </cell>
          <cell r="AE14">
            <v>0</v>
          </cell>
          <cell r="AF14">
            <v>0</v>
          </cell>
          <cell r="AG14">
            <v>17037300</v>
          </cell>
        </row>
        <row r="15">
          <cell r="A15">
            <v>7</v>
          </cell>
          <cell r="B15" t="str">
            <v>Pham Thi Thu Huong</v>
          </cell>
          <cell r="C15" t="str">
            <v>000</v>
          </cell>
          <cell r="D15" t="str">
            <v>Project</v>
          </cell>
          <cell r="E15">
            <v>14210300</v>
          </cell>
          <cell r="G15">
            <v>1</v>
          </cell>
          <cell r="H15">
            <v>296326492</v>
          </cell>
          <cell r="I15">
            <v>0</v>
          </cell>
          <cell r="S15">
            <v>150</v>
          </cell>
          <cell r="T15">
            <v>2086200</v>
          </cell>
          <cell r="U15">
            <v>0</v>
          </cell>
          <cell r="V15">
            <v>0</v>
          </cell>
          <cell r="W15">
            <v>0</v>
          </cell>
          <cell r="X15">
            <v>0</v>
          </cell>
          <cell r="Y15">
            <v>0</v>
          </cell>
          <cell r="Z15">
            <v>0</v>
          </cell>
          <cell r="AA15">
            <v>0</v>
          </cell>
          <cell r="AB15">
            <v>0</v>
          </cell>
          <cell r="AC15">
            <v>0</v>
          </cell>
          <cell r="AD15">
            <v>0</v>
          </cell>
          <cell r="AE15">
            <v>0</v>
          </cell>
          <cell r="AF15">
            <v>0</v>
          </cell>
          <cell r="AG15">
            <v>0</v>
          </cell>
        </row>
        <row r="16">
          <cell r="A16">
            <v>8</v>
          </cell>
          <cell r="B16" t="str">
            <v>Tran Thanh Nam</v>
          </cell>
          <cell r="C16" t="str">
            <v>000</v>
          </cell>
          <cell r="D16" t="str">
            <v>Project</v>
          </cell>
          <cell r="E16">
            <v>14210282</v>
          </cell>
          <cell r="G16">
            <v>1</v>
          </cell>
          <cell r="H16">
            <v>296326477</v>
          </cell>
          <cell r="I16">
            <v>0</v>
          </cell>
          <cell r="S16">
            <v>150</v>
          </cell>
          <cell r="T16">
            <v>2086200</v>
          </cell>
          <cell r="U16">
            <v>26</v>
          </cell>
          <cell r="V16">
            <v>5</v>
          </cell>
          <cell r="W16">
            <v>0</v>
          </cell>
          <cell r="X16">
            <v>0</v>
          </cell>
          <cell r="Y16">
            <v>0</v>
          </cell>
          <cell r="Z16">
            <v>0</v>
          </cell>
          <cell r="AA16">
            <v>75224</v>
          </cell>
          <cell r="AB16">
            <v>0</v>
          </cell>
          <cell r="AC16">
            <v>0</v>
          </cell>
          <cell r="AD16">
            <v>75224</v>
          </cell>
          <cell r="AE16">
            <v>0</v>
          </cell>
          <cell r="AF16">
            <v>0</v>
          </cell>
          <cell r="AG16">
            <v>2086200</v>
          </cell>
        </row>
        <row r="17">
          <cell r="B17" t="str">
            <v>Project Total</v>
          </cell>
          <cell r="P17">
            <v>0</v>
          </cell>
          <cell r="Q17">
            <v>0</v>
          </cell>
          <cell r="R17">
            <v>0</v>
          </cell>
          <cell r="S17">
            <v>300</v>
          </cell>
          <cell r="T17">
            <v>4172400</v>
          </cell>
          <cell r="U17">
            <v>26</v>
          </cell>
          <cell r="V17">
            <v>5</v>
          </cell>
          <cell r="W17">
            <v>0</v>
          </cell>
          <cell r="X17">
            <v>0</v>
          </cell>
          <cell r="Y17">
            <v>0</v>
          </cell>
          <cell r="Z17">
            <v>0</v>
          </cell>
          <cell r="AA17">
            <v>75224</v>
          </cell>
          <cell r="AB17">
            <v>0</v>
          </cell>
          <cell r="AC17">
            <v>0</v>
          </cell>
          <cell r="AD17">
            <v>75224</v>
          </cell>
          <cell r="AE17">
            <v>0</v>
          </cell>
          <cell r="AF17">
            <v>0</v>
          </cell>
          <cell r="AG17">
            <v>2086200</v>
          </cell>
        </row>
        <row r="18">
          <cell r="A18">
            <v>9</v>
          </cell>
          <cell r="B18" t="str">
            <v>Do Dinh Duc</v>
          </cell>
          <cell r="C18" t="str">
            <v>700</v>
          </cell>
          <cell r="D18" t="str">
            <v>Production Off.</v>
          </cell>
          <cell r="E18">
            <v>14210278</v>
          </cell>
          <cell r="G18">
            <v>1</v>
          </cell>
          <cell r="H18">
            <v>296326462</v>
          </cell>
          <cell r="I18">
            <v>0</v>
          </cell>
          <cell r="S18">
            <v>193</v>
          </cell>
          <cell r="T18">
            <v>2684244</v>
          </cell>
          <cell r="U18">
            <v>26</v>
          </cell>
          <cell r="V18">
            <v>1</v>
          </cell>
          <cell r="W18">
            <v>43</v>
          </cell>
          <cell r="X18">
            <v>0</v>
          </cell>
          <cell r="Y18">
            <v>0</v>
          </cell>
          <cell r="Z18">
            <v>0</v>
          </cell>
          <cell r="AA18">
            <v>19358</v>
          </cell>
          <cell r="AB18">
            <v>1109832</v>
          </cell>
          <cell r="AC18">
            <v>0</v>
          </cell>
          <cell r="AD18">
            <v>1129190</v>
          </cell>
          <cell r="AE18">
            <v>0</v>
          </cell>
          <cell r="AF18">
            <v>0</v>
          </cell>
          <cell r="AG18">
            <v>2684244</v>
          </cell>
        </row>
        <row r="19">
          <cell r="A19">
            <v>10</v>
          </cell>
          <cell r="B19" t="str">
            <v>Tran Dinh Khiem</v>
          </cell>
          <cell r="C19" t="str">
            <v>700</v>
          </cell>
          <cell r="D19" t="str">
            <v>Production Off.</v>
          </cell>
          <cell r="E19">
            <v>14210817</v>
          </cell>
          <cell r="G19">
            <v>1</v>
          </cell>
          <cell r="H19">
            <v>298077504</v>
          </cell>
          <cell r="I19">
            <v>0</v>
          </cell>
          <cell r="S19">
            <v>97</v>
          </cell>
          <cell r="T19">
            <v>1349076</v>
          </cell>
          <cell r="U19">
            <v>26</v>
          </cell>
          <cell r="V19">
            <v>0</v>
          </cell>
          <cell r="W19">
            <v>58</v>
          </cell>
          <cell r="X19">
            <v>0</v>
          </cell>
          <cell r="Y19">
            <v>0</v>
          </cell>
          <cell r="Z19">
            <v>0</v>
          </cell>
          <cell r="AA19">
            <v>0</v>
          </cell>
          <cell r="AB19">
            <v>752369</v>
          </cell>
          <cell r="AC19">
            <v>0</v>
          </cell>
          <cell r="AD19">
            <v>752369</v>
          </cell>
          <cell r="AE19">
            <v>0</v>
          </cell>
          <cell r="AF19">
            <v>0</v>
          </cell>
          <cell r="AG19">
            <v>1349076</v>
          </cell>
        </row>
        <row r="20">
          <cell r="A20">
            <v>11</v>
          </cell>
          <cell r="B20" t="str">
            <v>Nguyen Dang Trung</v>
          </cell>
          <cell r="C20" t="str">
            <v>700</v>
          </cell>
          <cell r="D20" t="str">
            <v>Production Off.</v>
          </cell>
          <cell r="E20">
            <v>14230441</v>
          </cell>
          <cell r="G20">
            <v>1</v>
          </cell>
          <cell r="H20">
            <v>297025897</v>
          </cell>
          <cell r="I20">
            <v>0</v>
          </cell>
          <cell r="S20">
            <v>68</v>
          </cell>
          <cell r="T20">
            <v>945744</v>
          </cell>
          <cell r="U20">
            <v>26</v>
          </cell>
          <cell r="V20">
            <v>5</v>
          </cell>
          <cell r="W20">
            <v>45</v>
          </cell>
          <cell r="X20">
            <v>0</v>
          </cell>
          <cell r="Y20">
            <v>0</v>
          </cell>
          <cell r="Z20">
            <v>0</v>
          </cell>
          <cell r="AA20">
            <v>34101</v>
          </cell>
          <cell r="AB20">
            <v>409216</v>
          </cell>
          <cell r="AC20">
            <v>0</v>
          </cell>
          <cell r="AD20">
            <v>443317</v>
          </cell>
          <cell r="AE20">
            <v>0</v>
          </cell>
          <cell r="AF20">
            <v>0</v>
          </cell>
          <cell r="AG20">
            <v>945744</v>
          </cell>
        </row>
        <row r="21">
          <cell r="A21">
            <v>12</v>
          </cell>
          <cell r="B21" t="str">
            <v>Nguyen Cuu Long</v>
          </cell>
          <cell r="C21" t="str">
            <v>700</v>
          </cell>
          <cell r="D21" t="str">
            <v>Production Off.</v>
          </cell>
          <cell r="E21">
            <v>14210766</v>
          </cell>
          <cell r="G21">
            <v>1</v>
          </cell>
          <cell r="H21">
            <v>298026380</v>
          </cell>
          <cell r="I21">
            <v>1</v>
          </cell>
          <cell r="S21">
            <v>195</v>
          </cell>
          <cell r="T21">
            <v>2712060</v>
          </cell>
          <cell r="U21">
            <v>26</v>
          </cell>
          <cell r="V21">
            <v>0</v>
          </cell>
          <cell r="W21">
            <v>0</v>
          </cell>
          <cell r="X21">
            <v>0</v>
          </cell>
          <cell r="Y21">
            <v>0</v>
          </cell>
          <cell r="Z21">
            <v>0</v>
          </cell>
          <cell r="AA21">
            <v>0</v>
          </cell>
          <cell r="AB21">
            <v>0</v>
          </cell>
          <cell r="AC21">
            <v>0</v>
          </cell>
          <cell r="AD21">
            <v>0</v>
          </cell>
          <cell r="AE21">
            <v>0</v>
          </cell>
          <cell r="AF21">
            <v>0</v>
          </cell>
          <cell r="AG21">
            <v>2712060</v>
          </cell>
        </row>
        <row r="22">
          <cell r="A22">
            <v>13</v>
          </cell>
          <cell r="B22" t="str">
            <v>Le Chi Tri</v>
          </cell>
          <cell r="C22" t="str">
            <v>700</v>
          </cell>
          <cell r="D22" t="str">
            <v>Production Off.</v>
          </cell>
          <cell r="E22">
            <v>14210139</v>
          </cell>
          <cell r="G22">
            <v>1</v>
          </cell>
          <cell r="H22">
            <v>296326215</v>
          </cell>
          <cell r="I22">
            <v>0</v>
          </cell>
          <cell r="S22">
            <v>127</v>
          </cell>
          <cell r="T22">
            <v>1766316</v>
          </cell>
          <cell r="U22">
            <v>26</v>
          </cell>
          <cell r="V22">
            <v>7</v>
          </cell>
          <cell r="W22">
            <v>35</v>
          </cell>
          <cell r="X22">
            <v>0</v>
          </cell>
          <cell r="Y22">
            <v>0</v>
          </cell>
          <cell r="Z22">
            <v>0</v>
          </cell>
          <cell r="AA22">
            <v>89165</v>
          </cell>
          <cell r="AB22">
            <v>594433</v>
          </cell>
          <cell r="AC22">
            <v>0</v>
          </cell>
          <cell r="AD22">
            <v>683598</v>
          </cell>
          <cell r="AE22">
            <v>0</v>
          </cell>
          <cell r="AF22">
            <v>0</v>
          </cell>
          <cell r="AG22">
            <v>1766316</v>
          </cell>
        </row>
        <row r="23">
          <cell r="B23" t="str">
            <v>Production Off. Total</v>
          </cell>
          <cell r="P23">
            <v>0</v>
          </cell>
          <cell r="Q23">
            <v>0</v>
          </cell>
          <cell r="R23">
            <v>0</v>
          </cell>
          <cell r="S23">
            <v>680</v>
          </cell>
          <cell r="T23">
            <v>9457440</v>
          </cell>
          <cell r="U23">
            <v>130</v>
          </cell>
          <cell r="V23">
            <v>13</v>
          </cell>
          <cell r="W23">
            <v>181</v>
          </cell>
          <cell r="X23">
            <v>0</v>
          </cell>
          <cell r="Y23">
            <v>0</v>
          </cell>
          <cell r="Z23">
            <v>0</v>
          </cell>
          <cell r="AA23">
            <v>142624</v>
          </cell>
          <cell r="AB23">
            <v>2865850</v>
          </cell>
          <cell r="AC23">
            <v>0</v>
          </cell>
          <cell r="AD23">
            <v>3008474</v>
          </cell>
          <cell r="AE23">
            <v>0</v>
          </cell>
          <cell r="AF23">
            <v>0</v>
          </cell>
          <cell r="AG23">
            <v>9457440</v>
          </cell>
        </row>
        <row r="24">
          <cell r="A24">
            <v>14</v>
          </cell>
          <cell r="B24" t="str">
            <v>Do Van Thinh</v>
          </cell>
          <cell r="C24" t="str">
            <v>701</v>
          </cell>
          <cell r="D24" t="str">
            <v>Bottling Line</v>
          </cell>
          <cell r="E24">
            <v>14230032</v>
          </cell>
          <cell r="G24">
            <v>1</v>
          </cell>
          <cell r="H24">
            <v>296326269</v>
          </cell>
          <cell r="I24">
            <v>1</v>
          </cell>
          <cell r="J24">
            <v>12</v>
          </cell>
          <cell r="K24">
            <v>0</v>
          </cell>
          <cell r="L24">
            <v>0</v>
          </cell>
          <cell r="M24">
            <v>12</v>
          </cell>
          <cell r="N24">
            <v>12</v>
          </cell>
          <cell r="O24">
            <v>12</v>
          </cell>
          <cell r="P24">
            <v>58.666666666666664</v>
          </cell>
          <cell r="S24">
            <v>231</v>
          </cell>
          <cell r="T24">
            <v>3212748</v>
          </cell>
          <cell r="U24">
            <v>26</v>
          </cell>
          <cell r="V24">
            <v>57</v>
          </cell>
          <cell r="W24">
            <v>48</v>
          </cell>
          <cell r="X24">
            <v>81</v>
          </cell>
          <cell r="Y24">
            <v>112</v>
          </cell>
          <cell r="Z24">
            <v>0</v>
          </cell>
          <cell r="AA24">
            <v>570000</v>
          </cell>
          <cell r="AB24">
            <v>1812319</v>
          </cell>
          <cell r="AC24">
            <v>375335</v>
          </cell>
          <cell r="AD24">
            <v>2757654</v>
          </cell>
          <cell r="AE24">
            <v>0</v>
          </cell>
          <cell r="AF24">
            <v>691976</v>
          </cell>
          <cell r="AG24">
            <v>3212748</v>
          </cell>
        </row>
        <row r="25">
          <cell r="A25">
            <v>15</v>
          </cell>
          <cell r="B25" t="str">
            <v>Tu Minh Phuong</v>
          </cell>
          <cell r="C25" t="str">
            <v>701</v>
          </cell>
          <cell r="D25" t="str">
            <v>Bottling Line</v>
          </cell>
          <cell r="E25">
            <v>14230026</v>
          </cell>
          <cell r="G25">
            <v>1</v>
          </cell>
          <cell r="H25">
            <v>296326260</v>
          </cell>
          <cell r="I25">
            <v>0</v>
          </cell>
          <cell r="S25">
            <v>109</v>
          </cell>
          <cell r="T25">
            <v>1515972</v>
          </cell>
          <cell r="U25">
            <v>26</v>
          </cell>
          <cell r="V25">
            <v>75</v>
          </cell>
          <cell r="W25">
            <v>48</v>
          </cell>
          <cell r="X25">
            <v>36</v>
          </cell>
          <cell r="Y25">
            <v>48</v>
          </cell>
          <cell r="Z25">
            <v>0</v>
          </cell>
          <cell r="AA25">
            <v>819937</v>
          </cell>
          <cell r="AB25">
            <v>699679</v>
          </cell>
          <cell r="AC25">
            <v>78714</v>
          </cell>
          <cell r="AD25">
            <v>1598330</v>
          </cell>
          <cell r="AE25">
            <v>0</v>
          </cell>
          <cell r="AF25">
            <v>139936</v>
          </cell>
          <cell r="AG25">
            <v>1515972</v>
          </cell>
        </row>
        <row r="26">
          <cell r="A26">
            <v>16</v>
          </cell>
          <cell r="B26" t="str">
            <v>Nguyen Huu Tham</v>
          </cell>
          <cell r="C26" t="str">
            <v>701</v>
          </cell>
          <cell r="D26" t="str">
            <v>Bottling Line</v>
          </cell>
          <cell r="E26">
            <v>14230138</v>
          </cell>
          <cell r="G26">
            <v>1</v>
          </cell>
          <cell r="H26">
            <v>296326357</v>
          </cell>
          <cell r="I26">
            <v>0</v>
          </cell>
          <cell r="S26">
            <v>104</v>
          </cell>
          <cell r="T26">
            <v>1446432</v>
          </cell>
          <cell r="U26">
            <v>26</v>
          </cell>
          <cell r="V26">
            <v>48</v>
          </cell>
          <cell r="W26">
            <v>36</v>
          </cell>
          <cell r="X26">
            <v>84</v>
          </cell>
          <cell r="Y26">
            <v>132</v>
          </cell>
          <cell r="Z26">
            <v>0</v>
          </cell>
          <cell r="AA26">
            <v>500688</v>
          </cell>
          <cell r="AB26">
            <v>500688</v>
          </cell>
          <cell r="AC26">
            <v>175241</v>
          </cell>
          <cell r="AD26">
            <v>1176617</v>
          </cell>
          <cell r="AE26">
            <v>0</v>
          </cell>
          <cell r="AF26">
            <v>367171</v>
          </cell>
          <cell r="AG26">
            <v>1446432</v>
          </cell>
        </row>
        <row r="27">
          <cell r="A27">
            <v>17</v>
          </cell>
          <cell r="B27" t="str">
            <v>Nguyen Tan Luong</v>
          </cell>
          <cell r="C27" t="str">
            <v>701</v>
          </cell>
          <cell r="D27" t="str">
            <v>Bottling Line</v>
          </cell>
          <cell r="E27">
            <v>14230131</v>
          </cell>
          <cell r="G27">
            <v>1</v>
          </cell>
          <cell r="H27">
            <v>296326356</v>
          </cell>
          <cell r="I27">
            <v>0</v>
          </cell>
          <cell r="S27">
            <v>91</v>
          </cell>
          <cell r="T27">
            <v>1265628</v>
          </cell>
          <cell r="U27">
            <v>26</v>
          </cell>
          <cell r="V27">
            <v>56</v>
          </cell>
          <cell r="W27">
            <v>36</v>
          </cell>
          <cell r="X27">
            <v>64</v>
          </cell>
          <cell r="Y27">
            <v>96</v>
          </cell>
          <cell r="Z27">
            <v>0</v>
          </cell>
          <cell r="AA27">
            <v>511119</v>
          </cell>
          <cell r="AB27">
            <v>438102</v>
          </cell>
          <cell r="AC27">
            <v>116827</v>
          </cell>
          <cell r="AD27">
            <v>1066048</v>
          </cell>
          <cell r="AE27">
            <v>0</v>
          </cell>
          <cell r="AF27">
            <v>233654</v>
          </cell>
          <cell r="AG27">
            <v>1265628</v>
          </cell>
        </row>
        <row r="28">
          <cell r="A28">
            <v>18</v>
          </cell>
          <cell r="B28" t="str">
            <v>Nguyen Hoang Son</v>
          </cell>
          <cell r="C28" t="str">
            <v>701</v>
          </cell>
          <cell r="D28" t="str">
            <v>Bottling Line</v>
          </cell>
          <cell r="E28">
            <v>14230135</v>
          </cell>
          <cell r="G28">
            <v>1</v>
          </cell>
          <cell r="H28">
            <v>296326358</v>
          </cell>
          <cell r="I28">
            <v>0</v>
          </cell>
          <cell r="S28">
            <v>91</v>
          </cell>
          <cell r="T28">
            <v>1265628</v>
          </cell>
          <cell r="U28">
            <v>26</v>
          </cell>
          <cell r="V28">
            <v>32</v>
          </cell>
          <cell r="W28">
            <v>24</v>
          </cell>
          <cell r="X28">
            <v>40</v>
          </cell>
          <cell r="Y28">
            <v>96</v>
          </cell>
          <cell r="Z28">
            <v>0</v>
          </cell>
          <cell r="AA28">
            <v>292068</v>
          </cell>
          <cell r="AB28">
            <v>292068</v>
          </cell>
          <cell r="AC28">
            <v>73017</v>
          </cell>
          <cell r="AD28">
            <v>657153</v>
          </cell>
          <cell r="AE28">
            <v>0</v>
          </cell>
          <cell r="AF28">
            <v>233654</v>
          </cell>
          <cell r="AG28">
            <v>1265628</v>
          </cell>
        </row>
        <row r="29">
          <cell r="A29">
            <v>19</v>
          </cell>
          <cell r="B29" t="str">
            <v>Nguyen Minh Duong</v>
          </cell>
          <cell r="C29" t="str">
            <v>701</v>
          </cell>
          <cell r="D29" t="str">
            <v>Bottling Line</v>
          </cell>
          <cell r="E29">
            <v>14230010</v>
          </cell>
          <cell r="G29">
            <v>1</v>
          </cell>
          <cell r="H29">
            <v>296326276</v>
          </cell>
          <cell r="I29">
            <v>0</v>
          </cell>
          <cell r="S29">
            <v>95</v>
          </cell>
          <cell r="T29">
            <v>1321260</v>
          </cell>
          <cell r="U29">
            <v>24</v>
          </cell>
          <cell r="V29">
            <v>11</v>
          </cell>
          <cell r="W29">
            <v>48</v>
          </cell>
          <cell r="X29">
            <v>144</v>
          </cell>
          <cell r="Y29">
            <v>0</v>
          </cell>
          <cell r="Z29">
            <v>0</v>
          </cell>
          <cell r="AA29">
            <v>104811</v>
          </cell>
          <cell r="AB29">
            <v>609812</v>
          </cell>
          <cell r="AC29">
            <v>274416</v>
          </cell>
          <cell r="AD29">
            <v>989039</v>
          </cell>
          <cell r="AE29">
            <v>0</v>
          </cell>
          <cell r="AF29">
            <v>0</v>
          </cell>
          <cell r="AG29">
            <v>1219625</v>
          </cell>
        </row>
        <row r="30">
          <cell r="A30">
            <v>20</v>
          </cell>
          <cell r="B30" t="str">
            <v>Vo Thanh Nguu</v>
          </cell>
          <cell r="C30" t="str">
            <v>701</v>
          </cell>
          <cell r="D30" t="str">
            <v>Bottling Line</v>
          </cell>
          <cell r="E30">
            <v>14230296</v>
          </cell>
          <cell r="G30">
            <v>1</v>
          </cell>
          <cell r="H30">
            <v>296326489</v>
          </cell>
          <cell r="I30">
            <v>0</v>
          </cell>
          <cell r="S30">
            <v>91</v>
          </cell>
          <cell r="T30">
            <v>1265628</v>
          </cell>
          <cell r="U30">
            <v>26</v>
          </cell>
          <cell r="V30">
            <v>40</v>
          </cell>
          <cell r="W30">
            <v>40</v>
          </cell>
          <cell r="X30">
            <v>72</v>
          </cell>
          <cell r="Y30">
            <v>104</v>
          </cell>
          <cell r="Z30">
            <v>0</v>
          </cell>
          <cell r="AA30">
            <v>365085</v>
          </cell>
          <cell r="AB30">
            <v>486780</v>
          </cell>
          <cell r="AC30">
            <v>131431</v>
          </cell>
          <cell r="AD30">
            <v>983296</v>
          </cell>
          <cell r="AE30">
            <v>0</v>
          </cell>
          <cell r="AF30">
            <v>253126</v>
          </cell>
          <cell r="AG30">
            <v>1265628</v>
          </cell>
        </row>
        <row r="31">
          <cell r="A31">
            <v>21</v>
          </cell>
          <cell r="B31" t="str">
            <v>Phan Thuc Tam</v>
          </cell>
          <cell r="C31" t="str">
            <v>701</v>
          </cell>
          <cell r="D31" t="str">
            <v>Bottling Line</v>
          </cell>
          <cell r="E31">
            <v>14230030</v>
          </cell>
          <cell r="G31">
            <v>1</v>
          </cell>
          <cell r="H31">
            <v>296326263</v>
          </cell>
          <cell r="I31">
            <v>0</v>
          </cell>
          <cell r="S31">
            <v>91</v>
          </cell>
          <cell r="T31">
            <v>1265628</v>
          </cell>
          <cell r="U31">
            <v>26</v>
          </cell>
          <cell r="V31">
            <v>24</v>
          </cell>
          <cell r="W31">
            <v>36</v>
          </cell>
          <cell r="X31">
            <v>68</v>
          </cell>
          <cell r="Y31">
            <v>96</v>
          </cell>
          <cell r="Z31">
            <v>0</v>
          </cell>
          <cell r="AA31">
            <v>219051</v>
          </cell>
          <cell r="AB31">
            <v>438102</v>
          </cell>
          <cell r="AC31">
            <v>124129</v>
          </cell>
          <cell r="AD31">
            <v>781282</v>
          </cell>
          <cell r="AE31">
            <v>0</v>
          </cell>
          <cell r="AF31">
            <v>233654</v>
          </cell>
          <cell r="AG31">
            <v>1265628</v>
          </cell>
        </row>
        <row r="32">
          <cell r="A32">
            <v>22</v>
          </cell>
          <cell r="B32" t="str">
            <v>Pham Van Di</v>
          </cell>
          <cell r="C32" t="str">
            <v>701</v>
          </cell>
          <cell r="D32" t="str">
            <v>Bottling Line</v>
          </cell>
          <cell r="E32">
            <v>14230124</v>
          </cell>
          <cell r="G32">
            <v>1</v>
          </cell>
          <cell r="H32">
            <v>296326346</v>
          </cell>
          <cell r="I32">
            <v>0</v>
          </cell>
          <cell r="S32">
            <v>85</v>
          </cell>
          <cell r="T32">
            <v>1182180</v>
          </cell>
          <cell r="U32">
            <v>26</v>
          </cell>
          <cell r="V32">
            <v>3.5</v>
          </cell>
          <cell r="W32">
            <v>36</v>
          </cell>
          <cell r="X32">
            <v>24</v>
          </cell>
          <cell r="Y32">
            <v>96</v>
          </cell>
          <cell r="Z32">
            <v>0</v>
          </cell>
          <cell r="AA32">
            <v>29839</v>
          </cell>
          <cell r="AB32">
            <v>409216</v>
          </cell>
          <cell r="AC32">
            <v>40922</v>
          </cell>
          <cell r="AD32">
            <v>479977</v>
          </cell>
          <cell r="AE32">
            <v>0</v>
          </cell>
          <cell r="AF32">
            <v>218249</v>
          </cell>
          <cell r="AG32">
            <v>1182180</v>
          </cell>
        </row>
        <row r="33">
          <cell r="A33">
            <v>23</v>
          </cell>
          <cell r="B33" t="str">
            <v>Dang Van Hanh</v>
          </cell>
          <cell r="C33" t="str">
            <v>701</v>
          </cell>
          <cell r="D33" t="str">
            <v>Bottling Line</v>
          </cell>
          <cell r="E33">
            <v>14230128</v>
          </cell>
          <cell r="G33">
            <v>1</v>
          </cell>
          <cell r="H33">
            <v>296326355</v>
          </cell>
          <cell r="I33">
            <v>0</v>
          </cell>
          <cell r="S33">
            <v>85</v>
          </cell>
          <cell r="T33">
            <v>1182180</v>
          </cell>
          <cell r="U33">
            <v>26</v>
          </cell>
          <cell r="V33">
            <v>17</v>
          </cell>
          <cell r="W33">
            <v>36</v>
          </cell>
          <cell r="X33">
            <v>64</v>
          </cell>
          <cell r="Y33">
            <v>64</v>
          </cell>
          <cell r="Z33">
            <v>0</v>
          </cell>
          <cell r="AA33">
            <v>144931</v>
          </cell>
          <cell r="AB33">
            <v>409216</v>
          </cell>
          <cell r="AC33">
            <v>109124</v>
          </cell>
          <cell r="AD33">
            <v>663271</v>
          </cell>
          <cell r="AE33">
            <v>0</v>
          </cell>
          <cell r="AF33">
            <v>145499</v>
          </cell>
          <cell r="AG33">
            <v>1182180</v>
          </cell>
        </row>
        <row r="34">
          <cell r="A34">
            <v>24</v>
          </cell>
          <cell r="B34" t="str">
            <v>Ta Cam Hien</v>
          </cell>
          <cell r="C34" t="str">
            <v>701</v>
          </cell>
          <cell r="D34" t="str">
            <v>Bottling Line</v>
          </cell>
          <cell r="E34">
            <v>14230356</v>
          </cell>
          <cell r="G34">
            <v>1</v>
          </cell>
          <cell r="H34">
            <v>296326528</v>
          </cell>
          <cell r="I34">
            <v>0</v>
          </cell>
          <cell r="S34">
            <v>85</v>
          </cell>
          <cell r="T34">
            <v>1182180</v>
          </cell>
          <cell r="U34">
            <v>26</v>
          </cell>
          <cell r="V34">
            <v>0</v>
          </cell>
          <cell r="W34">
            <v>24</v>
          </cell>
          <cell r="X34">
            <v>56</v>
          </cell>
          <cell r="Y34">
            <v>96</v>
          </cell>
          <cell r="Z34">
            <v>0</v>
          </cell>
          <cell r="AA34">
            <v>0</v>
          </cell>
          <cell r="AB34">
            <v>272811</v>
          </cell>
          <cell r="AC34">
            <v>95484</v>
          </cell>
          <cell r="AD34">
            <v>368295</v>
          </cell>
          <cell r="AE34">
            <v>0</v>
          </cell>
          <cell r="AF34">
            <v>218249</v>
          </cell>
          <cell r="AG34">
            <v>1182180</v>
          </cell>
        </row>
        <row r="35">
          <cell r="A35">
            <v>25</v>
          </cell>
          <cell r="B35" t="str">
            <v>Nguyen Van Sy</v>
          </cell>
          <cell r="C35" t="str">
            <v>701</v>
          </cell>
          <cell r="D35" t="str">
            <v>Bottling Line</v>
          </cell>
          <cell r="E35">
            <v>14230376</v>
          </cell>
          <cell r="G35">
            <v>1</v>
          </cell>
          <cell r="H35">
            <v>296326531</v>
          </cell>
          <cell r="I35">
            <v>0</v>
          </cell>
          <cell r="S35">
            <v>68</v>
          </cell>
          <cell r="T35">
            <v>945744</v>
          </cell>
          <cell r="U35">
            <v>25</v>
          </cell>
          <cell r="V35">
            <v>48</v>
          </cell>
          <cell r="W35">
            <v>36</v>
          </cell>
          <cell r="X35">
            <v>59</v>
          </cell>
          <cell r="Y35">
            <v>88</v>
          </cell>
          <cell r="Z35">
            <v>0</v>
          </cell>
          <cell r="AA35">
            <v>327373</v>
          </cell>
          <cell r="AB35">
            <v>327373</v>
          </cell>
          <cell r="AC35">
            <v>80479</v>
          </cell>
          <cell r="AD35">
            <v>735225</v>
          </cell>
          <cell r="AE35">
            <v>0</v>
          </cell>
          <cell r="AF35">
            <v>160049</v>
          </cell>
          <cell r="AG35">
            <v>909369</v>
          </cell>
        </row>
        <row r="36">
          <cell r="A36">
            <v>26</v>
          </cell>
          <cell r="B36" t="str">
            <v>Ly Minh Dung</v>
          </cell>
          <cell r="C36" t="str">
            <v>701</v>
          </cell>
          <cell r="D36" t="str">
            <v>Bottling Line</v>
          </cell>
          <cell r="E36">
            <v>14230642</v>
          </cell>
          <cell r="G36">
            <v>1</v>
          </cell>
          <cell r="H36">
            <v>297134739</v>
          </cell>
          <cell r="I36">
            <v>0</v>
          </cell>
          <cell r="S36">
            <v>68</v>
          </cell>
          <cell r="T36">
            <v>945744</v>
          </cell>
          <cell r="U36">
            <v>26</v>
          </cell>
          <cell r="V36">
            <v>60</v>
          </cell>
          <cell r="W36">
            <v>36</v>
          </cell>
          <cell r="X36">
            <v>104</v>
          </cell>
          <cell r="Y36">
            <v>96</v>
          </cell>
          <cell r="Z36">
            <v>0</v>
          </cell>
          <cell r="AA36">
            <v>409216</v>
          </cell>
          <cell r="AB36">
            <v>327373</v>
          </cell>
          <cell r="AC36">
            <v>141862</v>
          </cell>
          <cell r="AD36">
            <v>878451</v>
          </cell>
          <cell r="AE36">
            <v>0</v>
          </cell>
          <cell r="AF36">
            <v>174599</v>
          </cell>
          <cell r="AG36">
            <v>945744</v>
          </cell>
        </row>
        <row r="37">
          <cell r="A37">
            <v>27</v>
          </cell>
          <cell r="B37" t="str">
            <v>Nguyen Xuan Quang</v>
          </cell>
          <cell r="C37" t="str">
            <v>701</v>
          </cell>
          <cell r="D37" t="str">
            <v>Bottling Line</v>
          </cell>
          <cell r="E37">
            <v>14230374</v>
          </cell>
          <cell r="G37">
            <v>1</v>
          </cell>
          <cell r="H37">
            <v>296326533</v>
          </cell>
          <cell r="I37">
            <v>0</v>
          </cell>
          <cell r="S37">
            <v>59</v>
          </cell>
          <cell r="T37">
            <v>820572</v>
          </cell>
          <cell r="U37">
            <v>25</v>
          </cell>
          <cell r="V37">
            <v>0</v>
          </cell>
          <cell r="W37">
            <v>0</v>
          </cell>
          <cell r="X37">
            <v>64</v>
          </cell>
          <cell r="Y37">
            <v>88</v>
          </cell>
          <cell r="Z37">
            <v>0</v>
          </cell>
          <cell r="AA37">
            <v>0</v>
          </cell>
          <cell r="AB37">
            <v>0</v>
          </cell>
          <cell r="AC37">
            <v>75745</v>
          </cell>
          <cell r="AD37">
            <v>75745</v>
          </cell>
          <cell r="AE37">
            <v>0</v>
          </cell>
          <cell r="AF37">
            <v>138866</v>
          </cell>
          <cell r="AG37">
            <v>789012</v>
          </cell>
        </row>
        <row r="38">
          <cell r="A38">
            <v>28</v>
          </cell>
          <cell r="B38" t="str">
            <v>Pham Minh Tri</v>
          </cell>
          <cell r="C38" t="str">
            <v>701</v>
          </cell>
          <cell r="D38" t="str">
            <v>Bottling Line</v>
          </cell>
          <cell r="E38">
            <v>14230384</v>
          </cell>
          <cell r="G38">
            <v>1</v>
          </cell>
          <cell r="H38">
            <v>296326535</v>
          </cell>
          <cell r="I38">
            <v>0</v>
          </cell>
          <cell r="S38">
            <v>59</v>
          </cell>
          <cell r="T38">
            <v>820572</v>
          </cell>
          <cell r="U38">
            <v>26</v>
          </cell>
          <cell r="V38">
            <v>56</v>
          </cell>
          <cell r="W38">
            <v>36</v>
          </cell>
          <cell r="X38">
            <v>32</v>
          </cell>
          <cell r="Y38">
            <v>112</v>
          </cell>
          <cell r="Z38">
            <v>0</v>
          </cell>
          <cell r="AA38">
            <v>331385</v>
          </cell>
          <cell r="AB38">
            <v>284044</v>
          </cell>
          <cell r="AC38">
            <v>37873</v>
          </cell>
          <cell r="AD38">
            <v>653302</v>
          </cell>
          <cell r="AE38">
            <v>0</v>
          </cell>
          <cell r="AF38">
            <v>176739</v>
          </cell>
          <cell r="AG38">
            <v>820572</v>
          </cell>
        </row>
        <row r="39">
          <cell r="A39">
            <v>29</v>
          </cell>
          <cell r="B39" t="str">
            <v>Nguyen Phi Truong</v>
          </cell>
          <cell r="C39" t="str">
            <v>701</v>
          </cell>
          <cell r="D39" t="str">
            <v>Bottling Line</v>
          </cell>
          <cell r="E39">
            <v>14230385</v>
          </cell>
          <cell r="G39">
            <v>1</v>
          </cell>
          <cell r="H39">
            <v>296326532</v>
          </cell>
          <cell r="I39">
            <v>0</v>
          </cell>
          <cell r="S39">
            <v>59</v>
          </cell>
          <cell r="T39">
            <v>820572</v>
          </cell>
          <cell r="U39">
            <v>25</v>
          </cell>
          <cell r="V39">
            <v>0</v>
          </cell>
          <cell r="W39">
            <v>36</v>
          </cell>
          <cell r="X39">
            <v>64</v>
          </cell>
          <cell r="Y39">
            <v>96</v>
          </cell>
          <cell r="Z39">
            <v>0</v>
          </cell>
          <cell r="AA39">
            <v>0</v>
          </cell>
          <cell r="AB39">
            <v>284044</v>
          </cell>
          <cell r="AC39">
            <v>75745</v>
          </cell>
          <cell r="AD39">
            <v>359789</v>
          </cell>
          <cell r="AE39">
            <v>0</v>
          </cell>
          <cell r="AF39">
            <v>151490</v>
          </cell>
          <cell r="AG39">
            <v>789012</v>
          </cell>
        </row>
        <row r="40">
          <cell r="A40">
            <v>30</v>
          </cell>
          <cell r="B40" t="str">
            <v>Bui Phu Thong</v>
          </cell>
          <cell r="C40" t="str">
            <v>701</v>
          </cell>
          <cell r="D40" t="str">
            <v>Bottling Line</v>
          </cell>
          <cell r="E40">
            <v>14230381</v>
          </cell>
          <cell r="G40">
            <v>1</v>
          </cell>
          <cell r="H40">
            <v>296326534</v>
          </cell>
          <cell r="I40">
            <v>0</v>
          </cell>
          <cell r="S40">
            <v>59</v>
          </cell>
          <cell r="T40">
            <v>820572</v>
          </cell>
          <cell r="U40">
            <v>24</v>
          </cell>
          <cell r="V40">
            <v>0</v>
          </cell>
          <cell r="W40">
            <v>36</v>
          </cell>
          <cell r="X40">
            <v>64</v>
          </cell>
          <cell r="Y40">
            <v>80</v>
          </cell>
          <cell r="Z40">
            <v>0</v>
          </cell>
          <cell r="AA40">
            <v>0</v>
          </cell>
          <cell r="AB40">
            <v>284044</v>
          </cell>
          <cell r="AC40">
            <v>75745</v>
          </cell>
          <cell r="AD40">
            <v>359789</v>
          </cell>
          <cell r="AE40">
            <v>0</v>
          </cell>
          <cell r="AF40">
            <v>126242</v>
          </cell>
          <cell r="AG40">
            <v>757451</v>
          </cell>
        </row>
        <row r="41">
          <cell r="A41">
            <v>31</v>
          </cell>
          <cell r="B41" t="str">
            <v>Nguyen Chi Phuc</v>
          </cell>
          <cell r="C41" t="str">
            <v>701</v>
          </cell>
          <cell r="D41" t="str">
            <v>Bottling Line</v>
          </cell>
          <cell r="E41">
            <v>14230370</v>
          </cell>
          <cell r="G41">
            <v>1</v>
          </cell>
          <cell r="H41">
            <v>296326568</v>
          </cell>
          <cell r="I41">
            <v>0</v>
          </cell>
          <cell r="S41">
            <v>59</v>
          </cell>
          <cell r="T41">
            <v>820572</v>
          </cell>
          <cell r="U41">
            <v>24</v>
          </cell>
          <cell r="V41">
            <v>0</v>
          </cell>
          <cell r="W41">
            <v>24</v>
          </cell>
          <cell r="X41">
            <v>56</v>
          </cell>
          <cell r="Y41">
            <v>96</v>
          </cell>
          <cell r="Z41">
            <v>6</v>
          </cell>
          <cell r="AA41">
            <v>0</v>
          </cell>
          <cell r="AB41">
            <v>189363</v>
          </cell>
          <cell r="AC41">
            <v>66277</v>
          </cell>
          <cell r="AD41">
            <v>255640</v>
          </cell>
          <cell r="AE41">
            <v>23670</v>
          </cell>
          <cell r="AF41">
            <v>151490</v>
          </cell>
          <cell r="AG41">
            <v>757451</v>
          </cell>
        </row>
        <row r="42">
          <cell r="A42">
            <v>32</v>
          </cell>
          <cell r="B42" t="str">
            <v>Ha Ngoc Hien</v>
          </cell>
          <cell r="C42" t="str">
            <v>701</v>
          </cell>
          <cell r="D42" t="str">
            <v>Bottling Line</v>
          </cell>
          <cell r="E42">
            <v>14230355</v>
          </cell>
          <cell r="G42">
            <v>1</v>
          </cell>
          <cell r="H42">
            <v>296326530</v>
          </cell>
          <cell r="I42">
            <v>0</v>
          </cell>
          <cell r="S42">
            <v>59</v>
          </cell>
          <cell r="T42">
            <v>820572</v>
          </cell>
          <cell r="U42">
            <v>26</v>
          </cell>
          <cell r="V42">
            <v>40</v>
          </cell>
          <cell r="W42">
            <v>36</v>
          </cell>
          <cell r="X42">
            <v>80</v>
          </cell>
          <cell r="Y42">
            <v>104</v>
          </cell>
          <cell r="Z42">
            <v>0</v>
          </cell>
          <cell r="AA42">
            <v>236703</v>
          </cell>
          <cell r="AB42">
            <v>284044</v>
          </cell>
          <cell r="AC42">
            <v>94681</v>
          </cell>
          <cell r="AD42">
            <v>615428</v>
          </cell>
          <cell r="AE42">
            <v>0</v>
          </cell>
          <cell r="AF42">
            <v>164114</v>
          </cell>
          <cell r="AG42">
            <v>820572</v>
          </cell>
        </row>
        <row r="43">
          <cell r="A43">
            <v>33</v>
          </cell>
          <cell r="B43" t="str">
            <v>Vo Hoang Son</v>
          </cell>
          <cell r="C43" t="str">
            <v>701</v>
          </cell>
          <cell r="D43" t="str">
            <v>Bottling Line</v>
          </cell>
          <cell r="E43">
            <v>14230647</v>
          </cell>
          <cell r="G43">
            <v>1</v>
          </cell>
          <cell r="H43">
            <v>297134801</v>
          </cell>
          <cell r="I43">
            <v>0</v>
          </cell>
          <cell r="S43">
            <v>59</v>
          </cell>
          <cell r="T43">
            <v>820572</v>
          </cell>
          <cell r="U43">
            <v>25</v>
          </cell>
          <cell r="V43">
            <v>8</v>
          </cell>
          <cell r="W43">
            <v>24</v>
          </cell>
          <cell r="X43">
            <v>64</v>
          </cell>
          <cell r="Y43">
            <v>88</v>
          </cell>
          <cell r="Z43">
            <v>0</v>
          </cell>
          <cell r="AA43">
            <v>47341</v>
          </cell>
          <cell r="AB43">
            <v>189363</v>
          </cell>
          <cell r="AC43">
            <v>75745</v>
          </cell>
          <cell r="AD43">
            <v>312449</v>
          </cell>
          <cell r="AE43">
            <v>0</v>
          </cell>
          <cell r="AF43">
            <v>138866</v>
          </cell>
          <cell r="AG43">
            <v>789012</v>
          </cell>
        </row>
        <row r="44">
          <cell r="A44">
            <v>34</v>
          </cell>
          <cell r="B44" t="str">
            <v>Tran Quoc Tuan</v>
          </cell>
          <cell r="C44" t="str">
            <v>701</v>
          </cell>
          <cell r="D44" t="str">
            <v>Bottling Line</v>
          </cell>
          <cell r="E44">
            <v>14230649</v>
          </cell>
          <cell r="G44">
            <v>1</v>
          </cell>
          <cell r="H44">
            <v>297134790</v>
          </cell>
          <cell r="I44">
            <v>0</v>
          </cell>
          <cell r="S44">
            <v>59</v>
          </cell>
          <cell r="T44">
            <v>820572</v>
          </cell>
          <cell r="U44">
            <v>26</v>
          </cell>
          <cell r="V44">
            <v>0</v>
          </cell>
          <cell r="W44">
            <v>24</v>
          </cell>
          <cell r="X44">
            <v>64</v>
          </cell>
          <cell r="Y44">
            <v>96</v>
          </cell>
          <cell r="Z44">
            <v>0</v>
          </cell>
          <cell r="AA44">
            <v>0</v>
          </cell>
          <cell r="AB44">
            <v>189363</v>
          </cell>
          <cell r="AC44">
            <v>75745</v>
          </cell>
          <cell r="AD44">
            <v>265108</v>
          </cell>
          <cell r="AE44">
            <v>0</v>
          </cell>
          <cell r="AF44">
            <v>151490</v>
          </cell>
          <cell r="AG44">
            <v>820572</v>
          </cell>
        </row>
        <row r="45">
          <cell r="A45">
            <v>35</v>
          </cell>
          <cell r="B45" t="str">
            <v>Huynh Du</v>
          </cell>
          <cell r="C45" t="str">
            <v>701</v>
          </cell>
          <cell r="D45" t="str">
            <v>Bottling Line</v>
          </cell>
          <cell r="E45">
            <v>14230348</v>
          </cell>
          <cell r="G45">
            <v>1</v>
          </cell>
          <cell r="H45">
            <v>296326570</v>
          </cell>
          <cell r="I45">
            <v>0</v>
          </cell>
          <cell r="S45">
            <v>59</v>
          </cell>
          <cell r="T45">
            <v>820572</v>
          </cell>
          <cell r="U45">
            <v>26</v>
          </cell>
          <cell r="V45">
            <v>56</v>
          </cell>
          <cell r="W45">
            <v>24</v>
          </cell>
          <cell r="X45">
            <v>64</v>
          </cell>
          <cell r="Y45">
            <v>112</v>
          </cell>
          <cell r="Z45">
            <v>0</v>
          </cell>
          <cell r="AA45">
            <v>331385</v>
          </cell>
          <cell r="AB45">
            <v>189363</v>
          </cell>
          <cell r="AC45">
            <v>75745</v>
          </cell>
          <cell r="AD45">
            <v>596493</v>
          </cell>
          <cell r="AE45">
            <v>0</v>
          </cell>
          <cell r="AF45">
            <v>176739</v>
          </cell>
          <cell r="AG45">
            <v>820572</v>
          </cell>
        </row>
        <row r="46">
          <cell r="A46">
            <v>36</v>
          </cell>
          <cell r="B46" t="str">
            <v>Le Quang Hung</v>
          </cell>
          <cell r="C46" t="str">
            <v>701</v>
          </cell>
          <cell r="D46" t="str">
            <v>Bottling Line</v>
          </cell>
          <cell r="E46">
            <v>14230359</v>
          </cell>
          <cell r="G46">
            <v>1</v>
          </cell>
          <cell r="H46">
            <v>296326569</v>
          </cell>
          <cell r="I46">
            <v>0</v>
          </cell>
          <cell r="S46">
            <v>59</v>
          </cell>
          <cell r="T46">
            <v>820572</v>
          </cell>
          <cell r="U46">
            <v>26</v>
          </cell>
          <cell r="V46">
            <v>0</v>
          </cell>
          <cell r="W46">
            <v>36</v>
          </cell>
          <cell r="X46">
            <v>56</v>
          </cell>
          <cell r="Y46">
            <v>96</v>
          </cell>
          <cell r="Z46">
            <v>0</v>
          </cell>
          <cell r="AA46">
            <v>0</v>
          </cell>
          <cell r="AB46">
            <v>284044</v>
          </cell>
          <cell r="AC46">
            <v>66277</v>
          </cell>
          <cell r="AD46">
            <v>350321</v>
          </cell>
          <cell r="AE46">
            <v>0</v>
          </cell>
          <cell r="AF46">
            <v>151490</v>
          </cell>
          <cell r="AG46">
            <v>820572</v>
          </cell>
        </row>
        <row r="47">
          <cell r="A47">
            <v>37</v>
          </cell>
          <cell r="B47" t="str">
            <v>Nguyen Dang Thanh Nha</v>
          </cell>
          <cell r="C47" t="str">
            <v>701</v>
          </cell>
          <cell r="D47" t="str">
            <v>Bottling Line</v>
          </cell>
          <cell r="E47">
            <v>14230021</v>
          </cell>
          <cell r="G47">
            <v>1</v>
          </cell>
          <cell r="H47">
            <v>296326268</v>
          </cell>
          <cell r="I47">
            <v>1</v>
          </cell>
          <cell r="J47">
            <v>12</v>
          </cell>
          <cell r="K47">
            <v>12</v>
          </cell>
          <cell r="L47">
            <v>6.5</v>
          </cell>
          <cell r="M47">
            <v>0</v>
          </cell>
          <cell r="N47">
            <v>12</v>
          </cell>
          <cell r="O47">
            <v>12</v>
          </cell>
          <cell r="P47">
            <v>66</v>
          </cell>
          <cell r="S47">
            <v>231</v>
          </cell>
          <cell r="T47">
            <v>3212748</v>
          </cell>
          <cell r="U47">
            <v>26</v>
          </cell>
          <cell r="V47">
            <v>64.5</v>
          </cell>
          <cell r="W47">
            <v>54.5</v>
          </cell>
          <cell r="X47">
            <v>45.5</v>
          </cell>
          <cell r="Y47">
            <v>40</v>
          </cell>
          <cell r="Z47">
            <v>0</v>
          </cell>
          <cell r="AA47">
            <v>645000</v>
          </cell>
          <cell r="AB47">
            <v>2038859</v>
          </cell>
          <cell r="AC47">
            <v>210837</v>
          </cell>
          <cell r="AD47">
            <v>2894696</v>
          </cell>
          <cell r="AE47">
            <v>0</v>
          </cell>
          <cell r="AF47">
            <v>247134</v>
          </cell>
          <cell r="AG47">
            <v>3212748</v>
          </cell>
        </row>
        <row r="48">
          <cell r="A48">
            <v>38</v>
          </cell>
          <cell r="B48" t="str">
            <v>Nguyen Phu Duc</v>
          </cell>
          <cell r="C48" t="str">
            <v>701</v>
          </cell>
          <cell r="D48" t="str">
            <v>Bottling Line</v>
          </cell>
          <cell r="E48">
            <v>14230009</v>
          </cell>
          <cell r="G48">
            <v>1</v>
          </cell>
          <cell r="H48">
            <v>296326274</v>
          </cell>
          <cell r="I48">
            <v>0</v>
          </cell>
          <cell r="S48">
            <v>104</v>
          </cell>
          <cell r="T48">
            <v>1446432</v>
          </cell>
          <cell r="U48">
            <v>26</v>
          </cell>
          <cell r="V48">
            <v>29.5</v>
          </cell>
          <cell r="W48">
            <v>37</v>
          </cell>
          <cell r="X48">
            <v>61.5</v>
          </cell>
          <cell r="Y48">
            <v>56</v>
          </cell>
          <cell r="Z48">
            <v>0</v>
          </cell>
          <cell r="AA48">
            <v>307715</v>
          </cell>
          <cell r="AB48">
            <v>514596</v>
          </cell>
          <cell r="AC48">
            <v>128301</v>
          </cell>
          <cell r="AD48">
            <v>950612</v>
          </cell>
          <cell r="AE48">
            <v>0</v>
          </cell>
          <cell r="AF48">
            <v>155770</v>
          </cell>
          <cell r="AG48">
            <v>1446432</v>
          </cell>
        </row>
        <row r="49">
          <cell r="A49">
            <v>39</v>
          </cell>
          <cell r="B49" t="str">
            <v>Nguyen Tan Tuoi</v>
          </cell>
          <cell r="C49" t="str">
            <v>701</v>
          </cell>
          <cell r="D49" t="str">
            <v>Bottling Line</v>
          </cell>
          <cell r="E49">
            <v>14230038</v>
          </cell>
          <cell r="G49">
            <v>1</v>
          </cell>
          <cell r="H49">
            <v>296326271</v>
          </cell>
          <cell r="I49">
            <v>0</v>
          </cell>
          <cell r="S49">
            <v>97</v>
          </cell>
          <cell r="T49">
            <v>1349076</v>
          </cell>
          <cell r="U49">
            <v>26</v>
          </cell>
          <cell r="V49">
            <v>43</v>
          </cell>
          <cell r="W49">
            <v>40.5</v>
          </cell>
          <cell r="X49">
            <v>34</v>
          </cell>
          <cell r="Y49">
            <v>24</v>
          </cell>
          <cell r="Z49">
            <v>0</v>
          </cell>
          <cell r="AA49">
            <v>418343</v>
          </cell>
          <cell r="AB49">
            <v>525361</v>
          </cell>
          <cell r="AC49">
            <v>66157</v>
          </cell>
          <cell r="AD49">
            <v>1009861</v>
          </cell>
          <cell r="AE49">
            <v>0</v>
          </cell>
          <cell r="AF49">
            <v>62265</v>
          </cell>
          <cell r="AG49">
            <v>1349076</v>
          </cell>
        </row>
        <row r="50">
          <cell r="A50">
            <v>40</v>
          </cell>
          <cell r="B50" t="str">
            <v>Ngo Van Tich</v>
          </cell>
          <cell r="C50" t="str">
            <v>701</v>
          </cell>
          <cell r="D50" t="str">
            <v>Bottling Line</v>
          </cell>
          <cell r="E50">
            <v>14230126</v>
          </cell>
          <cell r="G50">
            <v>1</v>
          </cell>
          <cell r="H50">
            <v>296326349</v>
          </cell>
          <cell r="I50">
            <v>0</v>
          </cell>
          <cell r="S50">
            <v>85</v>
          </cell>
          <cell r="T50">
            <v>1182180</v>
          </cell>
          <cell r="U50">
            <v>26</v>
          </cell>
          <cell r="V50">
            <v>84</v>
          </cell>
          <cell r="W50">
            <v>69</v>
          </cell>
          <cell r="X50">
            <v>84</v>
          </cell>
          <cell r="Y50">
            <v>72</v>
          </cell>
          <cell r="Z50">
            <v>0</v>
          </cell>
          <cell r="AA50">
            <v>716128</v>
          </cell>
          <cell r="AB50">
            <v>784331</v>
          </cell>
          <cell r="AC50">
            <v>143226</v>
          </cell>
          <cell r="AD50">
            <v>1643685</v>
          </cell>
          <cell r="AE50">
            <v>0</v>
          </cell>
          <cell r="AF50">
            <v>163686</v>
          </cell>
          <cell r="AG50">
            <v>1182180</v>
          </cell>
        </row>
        <row r="51">
          <cell r="A51">
            <v>41</v>
          </cell>
          <cell r="B51" t="str">
            <v>Pham Xuan Duong</v>
          </cell>
          <cell r="C51" t="str">
            <v>701</v>
          </cell>
          <cell r="D51" t="str">
            <v>Bottling Line</v>
          </cell>
          <cell r="E51">
            <v>14230349</v>
          </cell>
          <cell r="G51">
            <v>1</v>
          </cell>
          <cell r="H51">
            <v>296326548</v>
          </cell>
          <cell r="I51">
            <v>0</v>
          </cell>
          <cell r="S51">
            <v>85</v>
          </cell>
          <cell r="T51">
            <v>1182180</v>
          </cell>
          <cell r="U51">
            <v>18</v>
          </cell>
          <cell r="V51">
            <v>4</v>
          </cell>
          <cell r="W51">
            <v>11</v>
          </cell>
          <cell r="X51">
            <v>64</v>
          </cell>
          <cell r="Y51">
            <v>0</v>
          </cell>
          <cell r="Z51">
            <v>0</v>
          </cell>
          <cell r="AA51">
            <v>34101</v>
          </cell>
          <cell r="AB51">
            <v>125038</v>
          </cell>
          <cell r="AC51">
            <v>109124</v>
          </cell>
          <cell r="AD51">
            <v>268263</v>
          </cell>
          <cell r="AE51">
            <v>0</v>
          </cell>
          <cell r="AF51">
            <v>0</v>
          </cell>
          <cell r="AG51">
            <v>818432</v>
          </cell>
        </row>
        <row r="52">
          <cell r="A52">
            <v>42</v>
          </cell>
          <cell r="B52" t="str">
            <v>Hoang Long</v>
          </cell>
          <cell r="C52" t="str">
            <v>701</v>
          </cell>
          <cell r="D52" t="str">
            <v>Bottling Line</v>
          </cell>
          <cell r="E52">
            <v>14230365</v>
          </cell>
          <cell r="G52">
            <v>1</v>
          </cell>
          <cell r="H52">
            <v>296326539</v>
          </cell>
          <cell r="I52">
            <v>0</v>
          </cell>
          <cell r="S52">
            <v>91</v>
          </cell>
          <cell r="T52">
            <v>1265628</v>
          </cell>
          <cell r="U52">
            <v>26</v>
          </cell>
          <cell r="V52">
            <v>68</v>
          </cell>
          <cell r="W52">
            <v>57.5</v>
          </cell>
          <cell r="X52">
            <v>136</v>
          </cell>
          <cell r="Y52">
            <v>40</v>
          </cell>
          <cell r="Z52">
            <v>0</v>
          </cell>
          <cell r="AA52">
            <v>620645</v>
          </cell>
          <cell r="AB52">
            <v>699746</v>
          </cell>
          <cell r="AC52">
            <v>248258</v>
          </cell>
          <cell r="AD52">
            <v>1568649</v>
          </cell>
          <cell r="AE52">
            <v>0</v>
          </cell>
          <cell r="AF52">
            <v>97356</v>
          </cell>
          <cell r="AG52">
            <v>1265628</v>
          </cell>
        </row>
        <row r="53">
          <cell r="A53">
            <v>43</v>
          </cell>
          <cell r="B53" t="str">
            <v>Le Anh Kiet</v>
          </cell>
          <cell r="C53" t="str">
            <v>701</v>
          </cell>
          <cell r="D53" t="str">
            <v>Bottling Line</v>
          </cell>
          <cell r="E53">
            <v>14230364</v>
          </cell>
          <cell r="G53">
            <v>1</v>
          </cell>
          <cell r="H53">
            <v>296326547</v>
          </cell>
          <cell r="I53">
            <v>0</v>
          </cell>
          <cell r="S53">
            <v>85</v>
          </cell>
          <cell r="T53">
            <v>1182180</v>
          </cell>
          <cell r="U53">
            <v>26</v>
          </cell>
          <cell r="V53">
            <v>0</v>
          </cell>
          <cell r="W53">
            <v>36</v>
          </cell>
          <cell r="X53">
            <v>0</v>
          </cell>
          <cell r="Y53">
            <v>176</v>
          </cell>
          <cell r="Z53">
            <v>0</v>
          </cell>
          <cell r="AA53">
            <v>0</v>
          </cell>
          <cell r="AB53">
            <v>409216</v>
          </cell>
          <cell r="AC53">
            <v>0</v>
          </cell>
          <cell r="AD53">
            <v>409216</v>
          </cell>
          <cell r="AE53">
            <v>0</v>
          </cell>
          <cell r="AF53">
            <v>400122</v>
          </cell>
          <cell r="AG53">
            <v>1182180</v>
          </cell>
        </row>
        <row r="54">
          <cell r="A54">
            <v>44</v>
          </cell>
          <cell r="B54" t="str">
            <v>Tran Anh Kiet</v>
          </cell>
          <cell r="C54" t="str">
            <v>701</v>
          </cell>
          <cell r="D54" t="str">
            <v>Bottling Line</v>
          </cell>
          <cell r="E54">
            <v>14230363</v>
          </cell>
          <cell r="G54">
            <v>1</v>
          </cell>
          <cell r="H54">
            <v>296326558</v>
          </cell>
          <cell r="I54">
            <v>0</v>
          </cell>
          <cell r="S54">
            <v>85</v>
          </cell>
          <cell r="T54">
            <v>1182180</v>
          </cell>
          <cell r="U54">
            <v>26</v>
          </cell>
          <cell r="V54">
            <v>35.5</v>
          </cell>
          <cell r="W54">
            <v>48</v>
          </cell>
          <cell r="X54">
            <v>48</v>
          </cell>
          <cell r="Y54">
            <v>40</v>
          </cell>
          <cell r="Z54">
            <v>0</v>
          </cell>
          <cell r="AA54">
            <v>302649</v>
          </cell>
          <cell r="AB54">
            <v>545622</v>
          </cell>
          <cell r="AC54">
            <v>81843</v>
          </cell>
          <cell r="AD54">
            <v>930114</v>
          </cell>
          <cell r="AE54">
            <v>0</v>
          </cell>
          <cell r="AF54">
            <v>90937</v>
          </cell>
          <cell r="AG54">
            <v>1182180</v>
          </cell>
        </row>
        <row r="55">
          <cell r="A55">
            <v>45</v>
          </cell>
          <cell r="B55" t="str">
            <v>Tran Anh Thanh Phong</v>
          </cell>
          <cell r="C55" t="str">
            <v>701</v>
          </cell>
          <cell r="D55" t="str">
            <v>Bottling Line</v>
          </cell>
          <cell r="E55">
            <v>14230657</v>
          </cell>
          <cell r="G55">
            <v>1</v>
          </cell>
          <cell r="H55">
            <v>297134781</v>
          </cell>
          <cell r="I55">
            <v>0</v>
          </cell>
          <cell r="S55">
            <v>85</v>
          </cell>
          <cell r="T55">
            <v>1182180</v>
          </cell>
          <cell r="U55">
            <v>26</v>
          </cell>
          <cell r="V55">
            <v>32</v>
          </cell>
          <cell r="W55">
            <v>48</v>
          </cell>
          <cell r="X55">
            <v>96</v>
          </cell>
          <cell r="Y55">
            <v>48</v>
          </cell>
          <cell r="Z55">
            <v>0</v>
          </cell>
          <cell r="AA55">
            <v>272811</v>
          </cell>
          <cell r="AB55">
            <v>545622</v>
          </cell>
          <cell r="AC55">
            <v>163686</v>
          </cell>
          <cell r="AD55">
            <v>982119</v>
          </cell>
          <cell r="AE55">
            <v>0</v>
          </cell>
          <cell r="AF55">
            <v>109124</v>
          </cell>
          <cell r="AG55">
            <v>1182180</v>
          </cell>
        </row>
        <row r="56">
          <cell r="A56">
            <v>46</v>
          </cell>
          <cell r="B56" t="str">
            <v>Nguyen Van Tham</v>
          </cell>
          <cell r="C56" t="str">
            <v>701</v>
          </cell>
          <cell r="D56" t="str">
            <v>Bottling Line</v>
          </cell>
          <cell r="E56">
            <v>14230152</v>
          </cell>
          <cell r="G56">
            <v>1</v>
          </cell>
          <cell r="H56">
            <v>296326222</v>
          </cell>
          <cell r="I56">
            <v>0</v>
          </cell>
          <cell r="S56">
            <v>91</v>
          </cell>
          <cell r="T56">
            <v>1265628</v>
          </cell>
          <cell r="U56">
            <v>26</v>
          </cell>
          <cell r="V56">
            <v>24</v>
          </cell>
          <cell r="W56">
            <v>48</v>
          </cell>
          <cell r="X56">
            <v>104</v>
          </cell>
          <cell r="Y56">
            <v>56</v>
          </cell>
          <cell r="Z56">
            <v>0</v>
          </cell>
          <cell r="AA56">
            <v>219051</v>
          </cell>
          <cell r="AB56">
            <v>584136</v>
          </cell>
          <cell r="AC56">
            <v>189844</v>
          </cell>
          <cell r="AD56">
            <v>993031</v>
          </cell>
          <cell r="AE56">
            <v>0</v>
          </cell>
          <cell r="AF56">
            <v>136298</v>
          </cell>
          <cell r="AG56">
            <v>1265628</v>
          </cell>
        </row>
        <row r="57">
          <cell r="A57">
            <v>47</v>
          </cell>
          <cell r="B57" t="str">
            <v>Pham Hoai Thanh</v>
          </cell>
          <cell r="C57" t="str">
            <v>701</v>
          </cell>
          <cell r="D57" t="str">
            <v>Bottling Line</v>
          </cell>
          <cell r="E57">
            <v>14230379</v>
          </cell>
          <cell r="G57">
            <v>1</v>
          </cell>
          <cell r="H57">
            <v>296326546</v>
          </cell>
          <cell r="I57">
            <v>0</v>
          </cell>
          <cell r="S57">
            <v>85</v>
          </cell>
          <cell r="T57">
            <v>1182180</v>
          </cell>
          <cell r="U57">
            <v>26</v>
          </cell>
          <cell r="V57">
            <v>16</v>
          </cell>
          <cell r="W57">
            <v>48</v>
          </cell>
          <cell r="X57">
            <v>96</v>
          </cell>
          <cell r="Y57">
            <v>40</v>
          </cell>
          <cell r="Z57">
            <v>0</v>
          </cell>
          <cell r="AA57">
            <v>136405</v>
          </cell>
          <cell r="AB57">
            <v>545622</v>
          </cell>
          <cell r="AC57">
            <v>163686</v>
          </cell>
          <cell r="AD57">
            <v>845713</v>
          </cell>
          <cell r="AE57">
            <v>0</v>
          </cell>
          <cell r="AF57">
            <v>90937</v>
          </cell>
          <cell r="AG57">
            <v>1182180</v>
          </cell>
        </row>
        <row r="58">
          <cell r="A58">
            <v>48</v>
          </cell>
          <cell r="B58" t="str">
            <v>Pham Duc Minh</v>
          </cell>
          <cell r="C58" t="str">
            <v>701</v>
          </cell>
          <cell r="D58" t="str">
            <v>Bottling Line</v>
          </cell>
          <cell r="E58">
            <v>14230368</v>
          </cell>
          <cell r="G58">
            <v>1</v>
          </cell>
          <cell r="H58">
            <v>296326540</v>
          </cell>
          <cell r="I58">
            <v>0</v>
          </cell>
          <cell r="S58">
            <v>68</v>
          </cell>
          <cell r="T58">
            <v>945744</v>
          </cell>
          <cell r="U58">
            <v>26</v>
          </cell>
          <cell r="V58">
            <v>52</v>
          </cell>
          <cell r="W58">
            <v>60</v>
          </cell>
          <cell r="X58">
            <v>24</v>
          </cell>
          <cell r="Y58">
            <v>40</v>
          </cell>
          <cell r="Z58">
            <v>0</v>
          </cell>
          <cell r="AA58">
            <v>354654</v>
          </cell>
          <cell r="AB58">
            <v>545622</v>
          </cell>
          <cell r="AC58">
            <v>32737</v>
          </cell>
          <cell r="AD58">
            <v>933013</v>
          </cell>
          <cell r="AE58">
            <v>0</v>
          </cell>
          <cell r="AF58">
            <v>72750</v>
          </cell>
          <cell r="AG58">
            <v>945744</v>
          </cell>
        </row>
        <row r="59">
          <cell r="A59">
            <v>49</v>
          </cell>
          <cell r="B59" t="str">
            <v>Lu Thanh Le</v>
          </cell>
          <cell r="C59" t="str">
            <v>701</v>
          </cell>
          <cell r="D59" t="str">
            <v>Bottling Line</v>
          </cell>
          <cell r="E59">
            <v>17210184</v>
          </cell>
          <cell r="G59">
            <v>1</v>
          </cell>
          <cell r="H59">
            <v>296326380</v>
          </cell>
          <cell r="I59">
            <v>0</v>
          </cell>
          <cell r="S59">
            <v>73</v>
          </cell>
          <cell r="T59">
            <v>1015284</v>
          </cell>
          <cell r="U59">
            <v>26</v>
          </cell>
          <cell r="V59">
            <v>16</v>
          </cell>
          <cell r="W59">
            <v>36</v>
          </cell>
          <cell r="X59">
            <v>64</v>
          </cell>
          <cell r="Y59">
            <v>24</v>
          </cell>
          <cell r="Z59">
            <v>0</v>
          </cell>
          <cell r="AA59">
            <v>117148</v>
          </cell>
          <cell r="AB59">
            <v>351444</v>
          </cell>
          <cell r="AC59">
            <v>93719</v>
          </cell>
          <cell r="AD59">
            <v>562311</v>
          </cell>
          <cell r="AE59">
            <v>0</v>
          </cell>
          <cell r="AF59">
            <v>46859</v>
          </cell>
          <cell r="AG59">
            <v>1015284</v>
          </cell>
        </row>
        <row r="60">
          <cell r="A60">
            <v>50</v>
          </cell>
          <cell r="B60" t="str">
            <v>Nguyen Ngoc Minh</v>
          </cell>
          <cell r="C60" t="str">
            <v>701</v>
          </cell>
          <cell r="D60" t="str">
            <v>Bottling Line</v>
          </cell>
          <cell r="E60">
            <v>14230367</v>
          </cell>
          <cell r="G60">
            <v>1</v>
          </cell>
          <cell r="H60">
            <v>296326541</v>
          </cell>
          <cell r="I60">
            <v>0</v>
          </cell>
          <cell r="S60">
            <v>59</v>
          </cell>
          <cell r="T60">
            <v>820572</v>
          </cell>
          <cell r="U60">
            <v>24</v>
          </cell>
          <cell r="V60">
            <v>0</v>
          </cell>
          <cell r="W60">
            <v>48</v>
          </cell>
          <cell r="X60">
            <v>80</v>
          </cell>
          <cell r="Y60">
            <v>24</v>
          </cell>
          <cell r="Z60">
            <v>0</v>
          </cell>
          <cell r="AA60">
            <v>0</v>
          </cell>
          <cell r="AB60">
            <v>378726</v>
          </cell>
          <cell r="AC60">
            <v>94681</v>
          </cell>
          <cell r="AD60">
            <v>473407</v>
          </cell>
          <cell r="AE60">
            <v>0</v>
          </cell>
          <cell r="AF60">
            <v>37873</v>
          </cell>
          <cell r="AG60">
            <v>757451</v>
          </cell>
        </row>
        <row r="61">
          <cell r="A61">
            <v>51</v>
          </cell>
          <cell r="B61" t="str">
            <v>Tran Trung Hau</v>
          </cell>
          <cell r="C61" t="str">
            <v>701</v>
          </cell>
          <cell r="D61" t="str">
            <v>Bottling Line</v>
          </cell>
          <cell r="E61">
            <v>14230651</v>
          </cell>
          <cell r="G61">
            <v>1</v>
          </cell>
          <cell r="H61">
            <v>297134792</v>
          </cell>
          <cell r="I61">
            <v>0</v>
          </cell>
          <cell r="S61">
            <v>59</v>
          </cell>
          <cell r="T61">
            <v>820572</v>
          </cell>
          <cell r="U61">
            <v>20</v>
          </cell>
          <cell r="V61">
            <v>0</v>
          </cell>
          <cell r="W61">
            <v>12</v>
          </cell>
          <cell r="X61">
            <v>72</v>
          </cell>
          <cell r="Y61">
            <v>32</v>
          </cell>
          <cell r="Z61">
            <v>0</v>
          </cell>
          <cell r="AA61">
            <v>0</v>
          </cell>
          <cell r="AB61">
            <v>94681</v>
          </cell>
          <cell r="AC61">
            <v>85213</v>
          </cell>
          <cell r="AD61">
            <v>179894</v>
          </cell>
          <cell r="AE61">
            <v>0</v>
          </cell>
          <cell r="AF61">
            <v>50497</v>
          </cell>
          <cell r="AG61">
            <v>631209</v>
          </cell>
        </row>
        <row r="62">
          <cell r="A62">
            <v>52</v>
          </cell>
          <cell r="B62" t="str">
            <v>Dang Van Cuoc</v>
          </cell>
          <cell r="C62" t="str">
            <v>701</v>
          </cell>
          <cell r="D62" t="str">
            <v>Bottling Line</v>
          </cell>
          <cell r="E62">
            <v>14230346</v>
          </cell>
          <cell r="G62">
            <v>1</v>
          </cell>
          <cell r="H62">
            <v>296326542</v>
          </cell>
          <cell r="I62">
            <v>0</v>
          </cell>
          <cell r="S62">
            <v>59</v>
          </cell>
          <cell r="T62">
            <v>820572</v>
          </cell>
          <cell r="U62">
            <v>26</v>
          </cell>
          <cell r="V62">
            <v>56</v>
          </cell>
          <cell r="W62">
            <v>55</v>
          </cell>
          <cell r="X62">
            <v>96</v>
          </cell>
          <cell r="Y62">
            <v>40</v>
          </cell>
          <cell r="Z62">
            <v>0</v>
          </cell>
          <cell r="AA62">
            <v>331385</v>
          </cell>
          <cell r="AB62">
            <v>433956</v>
          </cell>
          <cell r="AC62">
            <v>113618</v>
          </cell>
          <cell r="AD62">
            <v>878959</v>
          </cell>
          <cell r="AE62">
            <v>0</v>
          </cell>
          <cell r="AF62">
            <v>63121</v>
          </cell>
          <cell r="AG62">
            <v>820572</v>
          </cell>
        </row>
        <row r="63">
          <cell r="A63">
            <v>53</v>
          </cell>
          <cell r="B63" t="str">
            <v>Le Hoang Son</v>
          </cell>
          <cell r="C63" t="str">
            <v>701</v>
          </cell>
          <cell r="D63" t="str">
            <v>Bottling Line</v>
          </cell>
          <cell r="E63">
            <v>14230645</v>
          </cell>
          <cell r="G63">
            <v>1</v>
          </cell>
          <cell r="H63">
            <v>297134731</v>
          </cell>
          <cell r="I63">
            <v>0</v>
          </cell>
          <cell r="S63">
            <v>59</v>
          </cell>
          <cell r="T63">
            <v>820572</v>
          </cell>
          <cell r="U63">
            <v>23</v>
          </cell>
          <cell r="V63">
            <v>0</v>
          </cell>
          <cell r="W63">
            <v>12</v>
          </cell>
          <cell r="X63">
            <v>72</v>
          </cell>
          <cell r="Y63">
            <v>32</v>
          </cell>
          <cell r="Z63">
            <v>0</v>
          </cell>
          <cell r="AA63">
            <v>0</v>
          </cell>
          <cell r="AB63">
            <v>94681</v>
          </cell>
          <cell r="AC63">
            <v>85213</v>
          </cell>
          <cell r="AD63">
            <v>179894</v>
          </cell>
          <cell r="AE63">
            <v>0</v>
          </cell>
          <cell r="AF63">
            <v>50497</v>
          </cell>
          <cell r="AG63">
            <v>725891</v>
          </cell>
        </row>
        <row r="64">
          <cell r="A64">
            <v>54</v>
          </cell>
          <cell r="B64" t="str">
            <v>Lam Dai Doan</v>
          </cell>
          <cell r="C64" t="str">
            <v>701</v>
          </cell>
          <cell r="D64" t="str">
            <v>Bottling Line</v>
          </cell>
          <cell r="E64">
            <v>14230656</v>
          </cell>
          <cell r="G64">
            <v>1</v>
          </cell>
          <cell r="H64">
            <v>297134728</v>
          </cell>
          <cell r="I64">
            <v>0</v>
          </cell>
          <cell r="S64">
            <v>55</v>
          </cell>
          <cell r="T64">
            <v>764940</v>
          </cell>
          <cell r="U64">
            <v>25</v>
          </cell>
          <cell r="V64">
            <v>40</v>
          </cell>
          <cell r="W64">
            <v>48</v>
          </cell>
          <cell r="X64">
            <v>80</v>
          </cell>
          <cell r="Y64">
            <v>32</v>
          </cell>
          <cell r="Z64">
            <v>0</v>
          </cell>
          <cell r="AA64">
            <v>220656</v>
          </cell>
          <cell r="AB64">
            <v>353049</v>
          </cell>
          <cell r="AC64">
            <v>88262</v>
          </cell>
          <cell r="AD64">
            <v>661967</v>
          </cell>
          <cell r="AE64">
            <v>0</v>
          </cell>
          <cell r="AF64">
            <v>47073</v>
          </cell>
          <cell r="AG64">
            <v>735519</v>
          </cell>
        </row>
        <row r="65">
          <cell r="A65">
            <v>55</v>
          </cell>
          <cell r="B65" t="str">
            <v>Bui Huu Ich</v>
          </cell>
          <cell r="C65" t="str">
            <v>701</v>
          </cell>
          <cell r="D65" t="str">
            <v>Bottling Line</v>
          </cell>
          <cell r="E65">
            <v>14230360</v>
          </cell>
          <cell r="G65">
            <v>1</v>
          </cell>
          <cell r="H65">
            <v>296326572</v>
          </cell>
          <cell r="I65">
            <v>0</v>
          </cell>
          <cell r="S65">
            <v>59</v>
          </cell>
          <cell r="T65">
            <v>820572</v>
          </cell>
          <cell r="U65">
            <v>26</v>
          </cell>
          <cell r="V65">
            <v>0</v>
          </cell>
          <cell r="W65">
            <v>34</v>
          </cell>
          <cell r="X65">
            <v>80</v>
          </cell>
          <cell r="Y65">
            <v>40</v>
          </cell>
          <cell r="Z65">
            <v>0</v>
          </cell>
          <cell r="AA65">
            <v>0</v>
          </cell>
          <cell r="AB65">
            <v>268264</v>
          </cell>
          <cell r="AC65">
            <v>94681</v>
          </cell>
          <cell r="AD65">
            <v>362945</v>
          </cell>
          <cell r="AE65">
            <v>0</v>
          </cell>
          <cell r="AF65">
            <v>63121</v>
          </cell>
          <cell r="AG65">
            <v>820572</v>
          </cell>
        </row>
        <row r="66">
          <cell r="A66">
            <v>56</v>
          </cell>
          <cell r="B66" t="str">
            <v>Tran Van Son</v>
          </cell>
          <cell r="C66" t="str">
            <v>701</v>
          </cell>
          <cell r="D66" t="str">
            <v>Bottling Line</v>
          </cell>
          <cell r="E66">
            <v>14230646</v>
          </cell>
          <cell r="G66">
            <v>1</v>
          </cell>
          <cell r="H66">
            <v>297134794</v>
          </cell>
          <cell r="I66">
            <v>0</v>
          </cell>
          <cell r="S66">
            <v>59</v>
          </cell>
          <cell r="T66">
            <v>820572</v>
          </cell>
          <cell r="U66">
            <v>26</v>
          </cell>
          <cell r="V66">
            <v>16</v>
          </cell>
          <cell r="W66">
            <v>54.5</v>
          </cell>
          <cell r="X66">
            <v>72</v>
          </cell>
          <cell r="Y66">
            <v>40</v>
          </cell>
          <cell r="Z66">
            <v>0</v>
          </cell>
          <cell r="AA66">
            <v>94681</v>
          </cell>
          <cell r="AB66">
            <v>430011</v>
          </cell>
          <cell r="AC66">
            <v>85213</v>
          </cell>
          <cell r="AD66">
            <v>609905</v>
          </cell>
          <cell r="AE66">
            <v>0</v>
          </cell>
          <cell r="AF66">
            <v>63121</v>
          </cell>
          <cell r="AG66">
            <v>820572</v>
          </cell>
        </row>
        <row r="67">
          <cell r="A67">
            <v>57</v>
          </cell>
          <cell r="B67" t="str">
            <v>Khuong Manh Hung</v>
          </cell>
          <cell r="C67" t="str">
            <v>701</v>
          </cell>
          <cell r="D67" t="str">
            <v>Bottling Line</v>
          </cell>
          <cell r="E67">
            <v>14230685</v>
          </cell>
          <cell r="G67">
            <v>1</v>
          </cell>
          <cell r="H67">
            <v>298006902</v>
          </cell>
          <cell r="I67">
            <v>0</v>
          </cell>
          <cell r="S67">
            <v>55</v>
          </cell>
          <cell r="T67">
            <v>764940</v>
          </cell>
          <cell r="U67">
            <v>22</v>
          </cell>
          <cell r="V67">
            <v>36</v>
          </cell>
          <cell r="W67">
            <v>60</v>
          </cell>
          <cell r="X67">
            <v>72</v>
          </cell>
          <cell r="Y67">
            <v>32</v>
          </cell>
          <cell r="Z67">
            <v>0</v>
          </cell>
          <cell r="AA67">
            <v>198590</v>
          </cell>
          <cell r="AB67">
            <v>441312</v>
          </cell>
          <cell r="AC67">
            <v>79436</v>
          </cell>
          <cell r="AD67">
            <v>719338</v>
          </cell>
          <cell r="AE67">
            <v>0</v>
          </cell>
          <cell r="AF67">
            <v>47073</v>
          </cell>
          <cell r="AG67">
            <v>647257</v>
          </cell>
        </row>
        <row r="68">
          <cell r="A68">
            <v>58</v>
          </cell>
          <cell r="B68" t="str">
            <v>Nguyen Van Hai B</v>
          </cell>
          <cell r="C68" t="str">
            <v>701</v>
          </cell>
          <cell r="D68" t="str">
            <v>Bottling Line</v>
          </cell>
          <cell r="E68">
            <v>14230352</v>
          </cell>
          <cell r="G68">
            <v>1</v>
          </cell>
          <cell r="H68">
            <v>296326577</v>
          </cell>
          <cell r="I68">
            <v>0</v>
          </cell>
          <cell r="S68">
            <v>59</v>
          </cell>
          <cell r="T68">
            <v>820572</v>
          </cell>
          <cell r="U68">
            <v>26</v>
          </cell>
          <cell r="V68">
            <v>56</v>
          </cell>
          <cell r="W68">
            <v>60.5</v>
          </cell>
          <cell r="X68">
            <v>96</v>
          </cell>
          <cell r="Y68">
            <v>32</v>
          </cell>
          <cell r="Z68">
            <v>0</v>
          </cell>
          <cell r="AA68">
            <v>331385</v>
          </cell>
          <cell r="AB68">
            <v>477352</v>
          </cell>
          <cell r="AC68">
            <v>113618</v>
          </cell>
          <cell r="AD68">
            <v>922355</v>
          </cell>
          <cell r="AE68">
            <v>0</v>
          </cell>
          <cell r="AF68">
            <v>50497</v>
          </cell>
          <cell r="AG68">
            <v>820572</v>
          </cell>
        </row>
        <row r="69">
          <cell r="A69">
            <v>59</v>
          </cell>
          <cell r="B69" t="str">
            <v>Nguyen Van Hoang B</v>
          </cell>
          <cell r="C69" t="str">
            <v>701</v>
          </cell>
          <cell r="D69" t="str">
            <v>Bottling Line</v>
          </cell>
          <cell r="E69">
            <v>14230357</v>
          </cell>
          <cell r="G69">
            <v>1</v>
          </cell>
          <cell r="H69">
            <v>296326573</v>
          </cell>
          <cell r="I69">
            <v>0</v>
          </cell>
          <cell r="S69">
            <v>59</v>
          </cell>
          <cell r="T69">
            <v>820572</v>
          </cell>
          <cell r="U69">
            <v>23</v>
          </cell>
          <cell r="V69">
            <v>48</v>
          </cell>
          <cell r="W69">
            <v>46.5</v>
          </cell>
          <cell r="X69">
            <v>88</v>
          </cell>
          <cell r="Y69">
            <v>32</v>
          </cell>
          <cell r="Z69">
            <v>0</v>
          </cell>
          <cell r="AA69">
            <v>284044</v>
          </cell>
          <cell r="AB69">
            <v>366890</v>
          </cell>
          <cell r="AC69">
            <v>104150</v>
          </cell>
          <cell r="AD69">
            <v>755084</v>
          </cell>
          <cell r="AE69">
            <v>0</v>
          </cell>
          <cell r="AF69">
            <v>50497</v>
          </cell>
          <cell r="AG69">
            <v>725891</v>
          </cell>
        </row>
        <row r="70">
          <cell r="A70">
            <v>60</v>
          </cell>
          <cell r="B70" t="str">
            <v>Tran Van Chi</v>
          </cell>
          <cell r="C70" t="str">
            <v>701</v>
          </cell>
          <cell r="D70" t="str">
            <v>Bottling Line</v>
          </cell>
          <cell r="E70">
            <v>14230007</v>
          </cell>
          <cell r="G70">
            <v>1</v>
          </cell>
          <cell r="H70">
            <v>296326279</v>
          </cell>
          <cell r="I70">
            <v>1</v>
          </cell>
          <cell r="J70">
            <v>0</v>
          </cell>
          <cell r="K70">
            <v>12</v>
          </cell>
          <cell r="L70">
            <v>0</v>
          </cell>
          <cell r="M70">
            <v>12</v>
          </cell>
          <cell r="N70">
            <v>0</v>
          </cell>
          <cell r="O70">
            <v>12</v>
          </cell>
          <cell r="P70">
            <v>44</v>
          </cell>
          <cell r="S70">
            <v>209</v>
          </cell>
          <cell r="T70">
            <v>2906772</v>
          </cell>
          <cell r="U70">
            <v>26</v>
          </cell>
          <cell r="V70">
            <v>33.5</v>
          </cell>
          <cell r="W70">
            <v>36</v>
          </cell>
          <cell r="X70">
            <v>0</v>
          </cell>
          <cell r="Y70">
            <v>24</v>
          </cell>
          <cell r="Z70">
            <v>0</v>
          </cell>
          <cell r="AA70">
            <v>335000</v>
          </cell>
          <cell r="AB70">
            <v>1229788</v>
          </cell>
          <cell r="AC70">
            <v>0</v>
          </cell>
          <cell r="AD70">
            <v>1564788</v>
          </cell>
          <cell r="AE70">
            <v>0</v>
          </cell>
          <cell r="AF70">
            <v>134159</v>
          </cell>
          <cell r="AG70">
            <v>2906772</v>
          </cell>
        </row>
        <row r="71">
          <cell r="A71">
            <v>61</v>
          </cell>
          <cell r="B71" t="str">
            <v>Phan Hoang Tung</v>
          </cell>
          <cell r="C71" t="str">
            <v>701</v>
          </cell>
          <cell r="D71" t="str">
            <v>Bottling Line</v>
          </cell>
          <cell r="E71">
            <v>14230037</v>
          </cell>
          <cell r="G71">
            <v>1</v>
          </cell>
          <cell r="H71">
            <v>296326262</v>
          </cell>
          <cell r="I71">
            <v>0</v>
          </cell>
          <cell r="S71">
            <v>104</v>
          </cell>
          <cell r="T71">
            <v>1446432</v>
          </cell>
          <cell r="U71">
            <v>26</v>
          </cell>
          <cell r="V71">
            <v>35</v>
          </cell>
          <cell r="W71">
            <v>34.5</v>
          </cell>
          <cell r="X71">
            <v>8.5</v>
          </cell>
          <cell r="Y71">
            <v>32</v>
          </cell>
          <cell r="Z71">
            <v>0</v>
          </cell>
          <cell r="AA71">
            <v>365085</v>
          </cell>
          <cell r="AB71">
            <v>479826</v>
          </cell>
          <cell r="AC71">
            <v>17733</v>
          </cell>
          <cell r="AD71">
            <v>862644</v>
          </cell>
          <cell r="AE71">
            <v>0</v>
          </cell>
          <cell r="AF71">
            <v>89011</v>
          </cell>
          <cell r="AG71">
            <v>1446432</v>
          </cell>
        </row>
        <row r="72">
          <cell r="A72">
            <v>62</v>
          </cell>
          <cell r="B72" t="str">
            <v>Nguyen Thanh Phuc B</v>
          </cell>
          <cell r="C72" t="str">
            <v>701</v>
          </cell>
          <cell r="D72" t="str">
            <v>Bottling Line</v>
          </cell>
          <cell r="E72">
            <v>14230625</v>
          </cell>
          <cell r="G72">
            <v>1</v>
          </cell>
          <cell r="H72">
            <v>297134758</v>
          </cell>
          <cell r="I72">
            <v>0</v>
          </cell>
          <cell r="S72">
            <v>104</v>
          </cell>
          <cell r="T72">
            <v>1446432</v>
          </cell>
          <cell r="U72">
            <v>26</v>
          </cell>
          <cell r="V72">
            <v>61</v>
          </cell>
          <cell r="W72">
            <v>44</v>
          </cell>
          <cell r="X72">
            <v>40</v>
          </cell>
          <cell r="Y72">
            <v>128</v>
          </cell>
          <cell r="Z72">
            <v>0</v>
          </cell>
          <cell r="AA72">
            <v>636291</v>
          </cell>
          <cell r="AB72">
            <v>611952</v>
          </cell>
          <cell r="AC72">
            <v>83448</v>
          </cell>
          <cell r="AD72">
            <v>1331691</v>
          </cell>
          <cell r="AE72">
            <v>0</v>
          </cell>
          <cell r="AF72">
            <v>356045</v>
          </cell>
          <cell r="AG72">
            <v>1446432</v>
          </cell>
        </row>
        <row r="73">
          <cell r="A73">
            <v>63</v>
          </cell>
          <cell r="B73" t="str">
            <v>Le Quyet Chi</v>
          </cell>
          <cell r="C73" t="str">
            <v>701</v>
          </cell>
          <cell r="D73" t="str">
            <v>Bottling Line</v>
          </cell>
          <cell r="E73">
            <v>14230006</v>
          </cell>
          <cell r="G73">
            <v>1</v>
          </cell>
          <cell r="H73">
            <v>296326261</v>
          </cell>
          <cell r="I73">
            <v>0</v>
          </cell>
          <cell r="S73">
            <v>91</v>
          </cell>
          <cell r="T73">
            <v>1265628</v>
          </cell>
          <cell r="U73">
            <v>18</v>
          </cell>
          <cell r="V73">
            <v>48</v>
          </cell>
          <cell r="W73">
            <v>59</v>
          </cell>
          <cell r="X73">
            <v>64</v>
          </cell>
          <cell r="Y73">
            <v>64</v>
          </cell>
          <cell r="Z73">
            <v>0</v>
          </cell>
          <cell r="AA73">
            <v>438102</v>
          </cell>
          <cell r="AB73">
            <v>718001</v>
          </cell>
          <cell r="AC73">
            <v>116827</v>
          </cell>
          <cell r="AD73">
            <v>1272930</v>
          </cell>
          <cell r="AE73">
            <v>0</v>
          </cell>
          <cell r="AF73">
            <v>155770</v>
          </cell>
          <cell r="AG73">
            <v>876204</v>
          </cell>
        </row>
        <row r="74">
          <cell r="A74">
            <v>64</v>
          </cell>
          <cell r="B74" t="str">
            <v>Nguyen Van Hien A</v>
          </cell>
          <cell r="C74" t="str">
            <v>701</v>
          </cell>
          <cell r="D74" t="str">
            <v>Bottling Line</v>
          </cell>
          <cell r="E74">
            <v>14230014</v>
          </cell>
          <cell r="G74">
            <v>1</v>
          </cell>
          <cell r="H74">
            <v>296326277</v>
          </cell>
          <cell r="I74">
            <v>0</v>
          </cell>
          <cell r="S74">
            <v>91</v>
          </cell>
          <cell r="T74">
            <v>1265628</v>
          </cell>
          <cell r="U74">
            <v>26</v>
          </cell>
          <cell r="V74">
            <v>82.5</v>
          </cell>
          <cell r="W74">
            <v>68.5</v>
          </cell>
          <cell r="X74">
            <v>40</v>
          </cell>
          <cell r="Y74">
            <v>64</v>
          </cell>
          <cell r="Z74">
            <v>0</v>
          </cell>
          <cell r="AA74">
            <v>752988</v>
          </cell>
          <cell r="AB74">
            <v>833611</v>
          </cell>
          <cell r="AC74">
            <v>73017</v>
          </cell>
          <cell r="AD74">
            <v>1659616</v>
          </cell>
          <cell r="AE74">
            <v>0</v>
          </cell>
          <cell r="AF74">
            <v>155770</v>
          </cell>
          <cell r="AG74">
            <v>1265628</v>
          </cell>
        </row>
        <row r="75">
          <cell r="A75">
            <v>65</v>
          </cell>
          <cell r="B75" t="str">
            <v>Nguyen Trinh Lanh</v>
          </cell>
          <cell r="C75" t="str">
            <v>701</v>
          </cell>
          <cell r="D75" t="str">
            <v>Bottling Line</v>
          </cell>
          <cell r="E75">
            <v>14230143</v>
          </cell>
          <cell r="G75">
            <v>1</v>
          </cell>
          <cell r="H75">
            <v>296326389</v>
          </cell>
          <cell r="I75">
            <v>0</v>
          </cell>
          <cell r="S75">
            <v>91</v>
          </cell>
          <cell r="T75">
            <v>1265628</v>
          </cell>
          <cell r="U75">
            <v>20</v>
          </cell>
          <cell r="V75">
            <v>8</v>
          </cell>
          <cell r="W75">
            <v>28</v>
          </cell>
          <cell r="X75">
            <v>8</v>
          </cell>
          <cell r="Y75">
            <v>0</v>
          </cell>
          <cell r="Z75">
            <v>0</v>
          </cell>
          <cell r="AA75">
            <v>73017</v>
          </cell>
          <cell r="AB75">
            <v>340746</v>
          </cell>
          <cell r="AC75">
            <v>14603</v>
          </cell>
          <cell r="AD75">
            <v>428366</v>
          </cell>
          <cell r="AE75">
            <v>0</v>
          </cell>
          <cell r="AF75">
            <v>0</v>
          </cell>
          <cell r="AG75">
            <v>973560</v>
          </cell>
        </row>
        <row r="76">
          <cell r="A76">
            <v>66</v>
          </cell>
          <cell r="B76" t="str">
            <v>Vo Hai</v>
          </cell>
          <cell r="C76" t="str">
            <v>701</v>
          </cell>
          <cell r="D76" t="str">
            <v>Bottling Line</v>
          </cell>
          <cell r="E76">
            <v>14230222</v>
          </cell>
          <cell r="G76">
            <v>1</v>
          </cell>
          <cell r="H76">
            <v>296326425</v>
          </cell>
          <cell r="I76">
            <v>0</v>
          </cell>
          <cell r="S76">
            <v>91</v>
          </cell>
          <cell r="T76">
            <v>1265628</v>
          </cell>
          <cell r="U76">
            <v>26</v>
          </cell>
          <cell r="V76">
            <v>75</v>
          </cell>
          <cell r="W76">
            <v>36</v>
          </cell>
          <cell r="X76">
            <v>64</v>
          </cell>
          <cell r="Y76">
            <v>64</v>
          </cell>
          <cell r="Z76">
            <v>0</v>
          </cell>
          <cell r="AA76">
            <v>684534</v>
          </cell>
          <cell r="AB76">
            <v>438102</v>
          </cell>
          <cell r="AC76">
            <v>116827</v>
          </cell>
          <cell r="AD76">
            <v>1239463</v>
          </cell>
          <cell r="AE76">
            <v>0</v>
          </cell>
          <cell r="AF76">
            <v>155770</v>
          </cell>
          <cell r="AG76">
            <v>1265628</v>
          </cell>
        </row>
        <row r="77">
          <cell r="A77">
            <v>67</v>
          </cell>
          <cell r="B77" t="str">
            <v>Nguyen Huu Phi</v>
          </cell>
          <cell r="C77" t="str">
            <v>701</v>
          </cell>
          <cell r="D77" t="str">
            <v>Bottling Line</v>
          </cell>
          <cell r="E77">
            <v>14230134</v>
          </cell>
          <cell r="G77">
            <v>1</v>
          </cell>
          <cell r="H77">
            <v>296326361</v>
          </cell>
          <cell r="I77">
            <v>0</v>
          </cell>
          <cell r="S77">
            <v>91</v>
          </cell>
          <cell r="T77">
            <v>1265628</v>
          </cell>
          <cell r="U77">
            <v>26</v>
          </cell>
          <cell r="V77">
            <v>44</v>
          </cell>
          <cell r="W77">
            <v>32</v>
          </cell>
          <cell r="X77">
            <v>48</v>
          </cell>
          <cell r="Y77">
            <v>56</v>
          </cell>
          <cell r="Z77">
            <v>0</v>
          </cell>
          <cell r="AA77">
            <v>401594</v>
          </cell>
          <cell r="AB77">
            <v>389424</v>
          </cell>
          <cell r="AC77">
            <v>87620</v>
          </cell>
          <cell r="AD77">
            <v>878638</v>
          </cell>
          <cell r="AE77">
            <v>0</v>
          </cell>
          <cell r="AF77">
            <v>136298</v>
          </cell>
          <cell r="AG77">
            <v>1265628</v>
          </cell>
        </row>
        <row r="78">
          <cell r="A78">
            <v>68</v>
          </cell>
          <cell r="B78" t="str">
            <v>Nguyen Trinh Tuan</v>
          </cell>
          <cell r="C78" t="str">
            <v>701</v>
          </cell>
          <cell r="D78" t="str">
            <v>Bottling Line</v>
          </cell>
          <cell r="E78">
            <v>14230297</v>
          </cell>
          <cell r="G78">
            <v>1</v>
          </cell>
          <cell r="H78">
            <v>296326490</v>
          </cell>
          <cell r="I78">
            <v>0</v>
          </cell>
          <cell r="S78">
            <v>55</v>
          </cell>
          <cell r="T78">
            <v>764940</v>
          </cell>
          <cell r="U78">
            <v>26</v>
          </cell>
          <cell r="V78">
            <v>0</v>
          </cell>
          <cell r="W78">
            <v>36</v>
          </cell>
          <cell r="X78">
            <v>40</v>
          </cell>
          <cell r="Y78">
            <v>48</v>
          </cell>
          <cell r="Z78">
            <v>0</v>
          </cell>
          <cell r="AA78">
            <v>0</v>
          </cell>
          <cell r="AB78">
            <v>264787</v>
          </cell>
          <cell r="AC78">
            <v>44131</v>
          </cell>
          <cell r="AD78">
            <v>308918</v>
          </cell>
          <cell r="AE78">
            <v>0</v>
          </cell>
          <cell r="AF78">
            <v>70610</v>
          </cell>
          <cell r="AG78">
            <v>764940</v>
          </cell>
        </row>
        <row r="79">
          <cell r="A79">
            <v>69</v>
          </cell>
          <cell r="B79" t="str">
            <v>Nguyen Tan Long</v>
          </cell>
          <cell r="C79" t="str">
            <v>701</v>
          </cell>
          <cell r="D79" t="str">
            <v>Bottling Line</v>
          </cell>
          <cell r="E79">
            <v>14230223</v>
          </cell>
          <cell r="G79">
            <v>1</v>
          </cell>
          <cell r="H79">
            <v>296326426</v>
          </cell>
          <cell r="I79">
            <v>0</v>
          </cell>
          <cell r="S79">
            <v>91</v>
          </cell>
          <cell r="T79">
            <v>1265628</v>
          </cell>
          <cell r="U79">
            <v>26</v>
          </cell>
          <cell r="V79">
            <v>40</v>
          </cell>
          <cell r="W79">
            <v>40</v>
          </cell>
          <cell r="X79">
            <v>56</v>
          </cell>
          <cell r="Y79">
            <v>64</v>
          </cell>
          <cell r="Z79">
            <v>0</v>
          </cell>
          <cell r="AA79">
            <v>365085</v>
          </cell>
          <cell r="AB79">
            <v>486780</v>
          </cell>
          <cell r="AC79">
            <v>102224</v>
          </cell>
          <cell r="AD79">
            <v>954089</v>
          </cell>
          <cell r="AE79">
            <v>0</v>
          </cell>
          <cell r="AF79">
            <v>155770</v>
          </cell>
          <cell r="AG79">
            <v>1265628</v>
          </cell>
        </row>
        <row r="80">
          <cell r="A80">
            <v>70</v>
          </cell>
          <cell r="B80" t="str">
            <v>Nguyen Minh Huan</v>
          </cell>
          <cell r="C80" t="str">
            <v>701</v>
          </cell>
          <cell r="D80" t="str">
            <v>Bottling Line</v>
          </cell>
          <cell r="E80">
            <v>14230358</v>
          </cell>
          <cell r="G80">
            <v>1</v>
          </cell>
          <cell r="H80">
            <v>296326556</v>
          </cell>
          <cell r="I80">
            <v>0</v>
          </cell>
          <cell r="S80">
            <v>85</v>
          </cell>
          <cell r="T80">
            <v>1182180</v>
          </cell>
          <cell r="U80">
            <v>25</v>
          </cell>
          <cell r="V80">
            <v>0</v>
          </cell>
          <cell r="W80">
            <v>24</v>
          </cell>
          <cell r="X80">
            <v>24</v>
          </cell>
          <cell r="Y80">
            <v>64</v>
          </cell>
          <cell r="Z80">
            <v>0</v>
          </cell>
          <cell r="AA80">
            <v>0</v>
          </cell>
          <cell r="AB80">
            <v>272811</v>
          </cell>
          <cell r="AC80">
            <v>40922</v>
          </cell>
          <cell r="AD80">
            <v>313733</v>
          </cell>
          <cell r="AE80">
            <v>0</v>
          </cell>
          <cell r="AF80">
            <v>145499</v>
          </cell>
          <cell r="AG80">
            <v>1136712</v>
          </cell>
        </row>
        <row r="81">
          <cell r="A81">
            <v>71</v>
          </cell>
          <cell r="B81" t="str">
            <v>Mai Thanh Manh</v>
          </cell>
          <cell r="C81" t="str">
            <v>701</v>
          </cell>
          <cell r="D81" t="str">
            <v>Bottling Line</v>
          </cell>
          <cell r="E81">
            <v>14230132</v>
          </cell>
          <cell r="G81">
            <v>1</v>
          </cell>
          <cell r="H81">
            <v>296326354</v>
          </cell>
          <cell r="I81">
            <v>0</v>
          </cell>
          <cell r="S81">
            <v>73</v>
          </cell>
          <cell r="T81">
            <v>1015284</v>
          </cell>
          <cell r="U81">
            <v>26</v>
          </cell>
          <cell r="V81">
            <v>40</v>
          </cell>
          <cell r="W81">
            <v>24</v>
          </cell>
          <cell r="X81">
            <v>56</v>
          </cell>
          <cell r="Y81">
            <v>48</v>
          </cell>
          <cell r="Z81">
            <v>0</v>
          </cell>
          <cell r="AA81">
            <v>292870</v>
          </cell>
          <cell r="AB81">
            <v>234296</v>
          </cell>
          <cell r="AC81">
            <v>82004</v>
          </cell>
          <cell r="AD81">
            <v>609170</v>
          </cell>
          <cell r="AE81">
            <v>0</v>
          </cell>
          <cell r="AF81">
            <v>93719</v>
          </cell>
          <cell r="AG81">
            <v>1015284</v>
          </cell>
        </row>
        <row r="82">
          <cell r="A82">
            <v>72</v>
          </cell>
          <cell r="B82" t="str">
            <v>Nguyen Van Hai A</v>
          </cell>
          <cell r="C82" t="str">
            <v>701</v>
          </cell>
          <cell r="D82" t="str">
            <v>Bottling Line</v>
          </cell>
          <cell r="E82">
            <v>14230140</v>
          </cell>
          <cell r="G82">
            <v>1</v>
          </cell>
          <cell r="H82">
            <v>296326388</v>
          </cell>
          <cell r="I82">
            <v>0</v>
          </cell>
          <cell r="S82">
            <v>73</v>
          </cell>
          <cell r="T82">
            <v>1015284</v>
          </cell>
          <cell r="U82">
            <v>26</v>
          </cell>
          <cell r="V82">
            <v>0</v>
          </cell>
          <cell r="W82">
            <v>36</v>
          </cell>
          <cell r="X82">
            <v>16</v>
          </cell>
          <cell r="Y82">
            <v>64</v>
          </cell>
          <cell r="Z82">
            <v>0</v>
          </cell>
          <cell r="AA82">
            <v>0</v>
          </cell>
          <cell r="AB82">
            <v>351444</v>
          </cell>
          <cell r="AC82">
            <v>23430</v>
          </cell>
          <cell r="AD82">
            <v>374874</v>
          </cell>
          <cell r="AE82">
            <v>0</v>
          </cell>
          <cell r="AF82">
            <v>124958</v>
          </cell>
          <cell r="AG82">
            <v>1015284</v>
          </cell>
        </row>
        <row r="83">
          <cell r="A83">
            <v>73</v>
          </cell>
          <cell r="B83" t="str">
            <v>Nguyen Huu Tai</v>
          </cell>
          <cell r="C83" t="str">
            <v>701</v>
          </cell>
          <cell r="D83" t="str">
            <v>Bottling Line</v>
          </cell>
          <cell r="E83">
            <v>14230377</v>
          </cell>
          <cell r="G83">
            <v>1</v>
          </cell>
          <cell r="H83">
            <v>296326554</v>
          </cell>
          <cell r="I83">
            <v>0</v>
          </cell>
          <cell r="S83">
            <v>59</v>
          </cell>
          <cell r="T83">
            <v>820572</v>
          </cell>
          <cell r="U83">
            <v>26</v>
          </cell>
          <cell r="V83">
            <v>0</v>
          </cell>
          <cell r="W83">
            <v>36</v>
          </cell>
          <cell r="X83">
            <v>32</v>
          </cell>
          <cell r="Y83">
            <v>56</v>
          </cell>
          <cell r="Z83">
            <v>0</v>
          </cell>
          <cell r="AA83">
            <v>0</v>
          </cell>
          <cell r="AB83">
            <v>284044</v>
          </cell>
          <cell r="AC83">
            <v>37873</v>
          </cell>
          <cell r="AD83">
            <v>321917</v>
          </cell>
          <cell r="AE83">
            <v>0</v>
          </cell>
          <cell r="AF83">
            <v>88369</v>
          </cell>
          <cell r="AG83">
            <v>820572</v>
          </cell>
        </row>
        <row r="84">
          <cell r="A84">
            <v>74</v>
          </cell>
          <cell r="B84" t="str">
            <v>Tran Van Sang B</v>
          </cell>
          <cell r="C84" t="str">
            <v>701</v>
          </cell>
          <cell r="D84" t="str">
            <v>Bottling Line</v>
          </cell>
          <cell r="E84">
            <v>14230644</v>
          </cell>
          <cell r="G84">
            <v>1</v>
          </cell>
          <cell r="H84">
            <v>297134793</v>
          </cell>
          <cell r="I84">
            <v>0</v>
          </cell>
          <cell r="S84">
            <v>59</v>
          </cell>
          <cell r="T84">
            <v>820572</v>
          </cell>
          <cell r="U84">
            <v>26</v>
          </cell>
          <cell r="V84">
            <v>8</v>
          </cell>
          <cell r="W84">
            <v>36</v>
          </cell>
          <cell r="X84">
            <v>8</v>
          </cell>
          <cell r="Y84">
            <v>64</v>
          </cell>
          <cell r="Z84">
            <v>0</v>
          </cell>
          <cell r="AA84">
            <v>47341</v>
          </cell>
          <cell r="AB84">
            <v>284044</v>
          </cell>
          <cell r="AC84">
            <v>9468</v>
          </cell>
          <cell r="AD84">
            <v>340853</v>
          </cell>
          <cell r="AE84">
            <v>0</v>
          </cell>
          <cell r="AF84">
            <v>100993</v>
          </cell>
          <cell r="AG84">
            <v>820572</v>
          </cell>
        </row>
        <row r="85">
          <cell r="A85">
            <v>75</v>
          </cell>
          <cell r="B85" t="str">
            <v>Tran Khanh Thanh</v>
          </cell>
          <cell r="C85" t="str">
            <v>701</v>
          </cell>
          <cell r="D85" t="str">
            <v>Bottling Line</v>
          </cell>
          <cell r="E85">
            <v>14230648</v>
          </cell>
          <cell r="G85">
            <v>1</v>
          </cell>
          <cell r="H85">
            <v>297134788</v>
          </cell>
          <cell r="I85">
            <v>0</v>
          </cell>
          <cell r="S85">
            <v>59</v>
          </cell>
          <cell r="T85">
            <v>820572</v>
          </cell>
          <cell r="U85">
            <v>26</v>
          </cell>
          <cell r="V85">
            <v>0</v>
          </cell>
          <cell r="W85">
            <v>36</v>
          </cell>
          <cell r="X85">
            <v>40</v>
          </cell>
          <cell r="Y85">
            <v>56</v>
          </cell>
          <cell r="Z85">
            <v>0</v>
          </cell>
          <cell r="AA85">
            <v>0</v>
          </cell>
          <cell r="AB85">
            <v>284044</v>
          </cell>
          <cell r="AC85">
            <v>47341</v>
          </cell>
          <cell r="AD85">
            <v>331385</v>
          </cell>
          <cell r="AE85">
            <v>0</v>
          </cell>
          <cell r="AF85">
            <v>88369</v>
          </cell>
          <cell r="AG85">
            <v>820572</v>
          </cell>
        </row>
        <row r="86">
          <cell r="A86">
            <v>76</v>
          </cell>
          <cell r="B86" t="str">
            <v>Nguyen Ngoc Anh</v>
          </cell>
          <cell r="C86" t="str">
            <v>701</v>
          </cell>
          <cell r="D86" t="str">
            <v>Bottling Line</v>
          </cell>
          <cell r="E86">
            <v>14230342</v>
          </cell>
          <cell r="G86">
            <v>1</v>
          </cell>
          <cell r="H86">
            <v>296326550</v>
          </cell>
          <cell r="I86">
            <v>0</v>
          </cell>
          <cell r="S86">
            <v>59</v>
          </cell>
          <cell r="T86">
            <v>820572</v>
          </cell>
          <cell r="U86">
            <v>26</v>
          </cell>
          <cell r="V86">
            <v>0</v>
          </cell>
          <cell r="W86">
            <v>36</v>
          </cell>
          <cell r="X86">
            <v>88</v>
          </cell>
          <cell r="Y86">
            <v>64</v>
          </cell>
          <cell r="Z86">
            <v>0</v>
          </cell>
          <cell r="AA86">
            <v>0</v>
          </cell>
          <cell r="AB86">
            <v>284044</v>
          </cell>
          <cell r="AC86">
            <v>104150</v>
          </cell>
          <cell r="AD86">
            <v>388194</v>
          </cell>
          <cell r="AE86">
            <v>0</v>
          </cell>
          <cell r="AF86">
            <v>100993</v>
          </cell>
          <cell r="AG86">
            <v>820572</v>
          </cell>
        </row>
        <row r="87">
          <cell r="A87">
            <v>77</v>
          </cell>
          <cell r="B87" t="str">
            <v>Nguyen Phung</v>
          </cell>
          <cell r="C87" t="str">
            <v>701</v>
          </cell>
          <cell r="D87" t="str">
            <v>Bottling Line</v>
          </cell>
          <cell r="E87">
            <v>14230371</v>
          </cell>
          <cell r="G87">
            <v>1</v>
          </cell>
          <cell r="H87">
            <v>296326557</v>
          </cell>
          <cell r="I87">
            <v>0</v>
          </cell>
          <cell r="S87">
            <v>73</v>
          </cell>
          <cell r="T87">
            <v>1015284</v>
          </cell>
          <cell r="U87">
            <v>26</v>
          </cell>
          <cell r="V87">
            <v>88</v>
          </cell>
          <cell r="W87">
            <v>60</v>
          </cell>
          <cell r="X87">
            <v>40</v>
          </cell>
          <cell r="Y87">
            <v>72</v>
          </cell>
          <cell r="Z87">
            <v>0</v>
          </cell>
          <cell r="AA87">
            <v>644315</v>
          </cell>
          <cell r="AB87">
            <v>585741</v>
          </cell>
          <cell r="AC87">
            <v>58574</v>
          </cell>
          <cell r="AD87">
            <v>1288630</v>
          </cell>
          <cell r="AE87">
            <v>0</v>
          </cell>
          <cell r="AF87">
            <v>140578</v>
          </cell>
          <cell r="AG87">
            <v>1015284</v>
          </cell>
        </row>
        <row r="88">
          <cell r="A88">
            <v>78</v>
          </cell>
          <cell r="B88" t="str">
            <v>Le Tho Huong</v>
          </cell>
          <cell r="C88" t="str">
            <v>701</v>
          </cell>
          <cell r="D88" t="str">
            <v>Bottling Line</v>
          </cell>
          <cell r="E88">
            <v>14230643</v>
          </cell>
          <cell r="G88">
            <v>1</v>
          </cell>
          <cell r="H88">
            <v>297134734</v>
          </cell>
          <cell r="I88">
            <v>0</v>
          </cell>
          <cell r="S88">
            <v>59</v>
          </cell>
          <cell r="T88">
            <v>820572</v>
          </cell>
          <cell r="U88">
            <v>26</v>
          </cell>
          <cell r="V88">
            <v>56</v>
          </cell>
          <cell r="W88">
            <v>36</v>
          </cell>
          <cell r="X88">
            <v>56</v>
          </cell>
          <cell r="Y88">
            <v>64</v>
          </cell>
          <cell r="Z88">
            <v>0</v>
          </cell>
          <cell r="AA88">
            <v>331385</v>
          </cell>
          <cell r="AB88">
            <v>284044</v>
          </cell>
          <cell r="AC88">
            <v>66277</v>
          </cell>
          <cell r="AD88">
            <v>681706</v>
          </cell>
          <cell r="AE88">
            <v>0</v>
          </cell>
          <cell r="AF88">
            <v>100993</v>
          </cell>
          <cell r="AG88">
            <v>820572</v>
          </cell>
        </row>
        <row r="89">
          <cell r="A89">
            <v>79</v>
          </cell>
          <cell r="B89" t="str">
            <v>Nguyen Huu Thuan</v>
          </cell>
          <cell r="C89" t="str">
            <v>701</v>
          </cell>
          <cell r="D89" t="str">
            <v>Bottling Line</v>
          </cell>
          <cell r="E89">
            <v>14230382</v>
          </cell>
          <cell r="G89">
            <v>1</v>
          </cell>
          <cell r="H89">
            <v>296326553</v>
          </cell>
          <cell r="I89">
            <v>0</v>
          </cell>
          <cell r="S89">
            <v>59</v>
          </cell>
          <cell r="T89">
            <v>820572</v>
          </cell>
          <cell r="U89">
            <v>26</v>
          </cell>
          <cell r="V89">
            <v>24</v>
          </cell>
          <cell r="W89">
            <v>36</v>
          </cell>
          <cell r="X89">
            <v>48</v>
          </cell>
          <cell r="Y89">
            <v>64</v>
          </cell>
          <cell r="Z89">
            <v>0</v>
          </cell>
          <cell r="AA89">
            <v>142022</v>
          </cell>
          <cell r="AB89">
            <v>284044</v>
          </cell>
          <cell r="AC89">
            <v>56809</v>
          </cell>
          <cell r="AD89">
            <v>482875</v>
          </cell>
          <cell r="AE89">
            <v>0</v>
          </cell>
          <cell r="AF89">
            <v>100993</v>
          </cell>
          <cell r="AG89">
            <v>820572</v>
          </cell>
        </row>
        <row r="90">
          <cell r="A90">
            <v>80</v>
          </cell>
          <cell r="B90" t="str">
            <v>Hoang Quang B</v>
          </cell>
          <cell r="C90" t="str">
            <v>701</v>
          </cell>
          <cell r="D90" t="str">
            <v>Bottling Line</v>
          </cell>
          <cell r="E90">
            <v>14230814</v>
          </cell>
          <cell r="G90">
            <v>1</v>
          </cell>
          <cell r="H90">
            <v>298026361</v>
          </cell>
          <cell r="I90">
            <v>0</v>
          </cell>
          <cell r="S90">
            <v>55</v>
          </cell>
          <cell r="T90">
            <v>764940</v>
          </cell>
          <cell r="U90">
            <v>26</v>
          </cell>
          <cell r="V90">
            <v>0</v>
          </cell>
          <cell r="W90">
            <v>36</v>
          </cell>
          <cell r="X90">
            <v>40</v>
          </cell>
          <cell r="Y90">
            <v>64</v>
          </cell>
          <cell r="Z90">
            <v>0</v>
          </cell>
          <cell r="AA90">
            <v>0</v>
          </cell>
          <cell r="AB90">
            <v>264787</v>
          </cell>
          <cell r="AC90">
            <v>44131</v>
          </cell>
          <cell r="AD90">
            <v>308918</v>
          </cell>
          <cell r="AE90">
            <v>0</v>
          </cell>
          <cell r="AF90">
            <v>94146</v>
          </cell>
          <cell r="AG90">
            <v>764940</v>
          </cell>
        </row>
        <row r="91">
          <cell r="A91">
            <v>81</v>
          </cell>
          <cell r="B91" t="str">
            <v>Nguyen Nhon</v>
          </cell>
          <cell r="C91" t="str">
            <v>701</v>
          </cell>
          <cell r="D91" t="str">
            <v>Bottling Line</v>
          </cell>
          <cell r="E91">
            <v>14230023</v>
          </cell>
          <cell r="G91">
            <v>1</v>
          </cell>
          <cell r="H91">
            <v>296326270</v>
          </cell>
          <cell r="I91">
            <v>0</v>
          </cell>
          <cell r="S91">
            <v>67</v>
          </cell>
          <cell r="T91">
            <v>931836</v>
          </cell>
          <cell r="U91">
            <v>26</v>
          </cell>
          <cell r="V91">
            <v>32</v>
          </cell>
          <cell r="W91">
            <v>12</v>
          </cell>
          <cell r="X91">
            <v>32</v>
          </cell>
          <cell r="Y91">
            <v>48</v>
          </cell>
          <cell r="Z91">
            <v>0</v>
          </cell>
          <cell r="AA91">
            <v>215039</v>
          </cell>
          <cell r="AB91">
            <v>107520</v>
          </cell>
          <cell r="AC91">
            <v>43008</v>
          </cell>
          <cell r="AD91">
            <v>365567</v>
          </cell>
          <cell r="AE91">
            <v>0</v>
          </cell>
          <cell r="AF91">
            <v>86016</v>
          </cell>
          <cell r="AG91">
            <v>931836</v>
          </cell>
        </row>
        <row r="92">
          <cell r="A92">
            <v>82</v>
          </cell>
          <cell r="B92" t="str">
            <v>Truong Van Ut Anh</v>
          </cell>
          <cell r="C92" t="str">
            <v>701</v>
          </cell>
          <cell r="D92" t="str">
            <v>Bottling Line</v>
          </cell>
          <cell r="E92">
            <v>14230343</v>
          </cell>
          <cell r="G92">
            <v>1</v>
          </cell>
          <cell r="H92">
            <v>296326576</v>
          </cell>
          <cell r="I92">
            <v>0</v>
          </cell>
          <cell r="S92">
            <v>59</v>
          </cell>
          <cell r="T92">
            <v>820572</v>
          </cell>
          <cell r="U92">
            <v>26</v>
          </cell>
          <cell r="V92">
            <v>24</v>
          </cell>
          <cell r="W92">
            <v>36</v>
          </cell>
          <cell r="X92">
            <v>48</v>
          </cell>
          <cell r="Y92">
            <v>64</v>
          </cell>
          <cell r="Z92">
            <v>0</v>
          </cell>
          <cell r="AA92">
            <v>142022</v>
          </cell>
          <cell r="AB92">
            <v>284044</v>
          </cell>
          <cell r="AC92">
            <v>56809</v>
          </cell>
          <cell r="AD92">
            <v>482875</v>
          </cell>
          <cell r="AE92">
            <v>0</v>
          </cell>
          <cell r="AF92">
            <v>100993</v>
          </cell>
          <cell r="AG92">
            <v>820572</v>
          </cell>
        </row>
        <row r="93">
          <cell r="A93">
            <v>83</v>
          </cell>
          <cell r="B93" t="str">
            <v>Tran Van Hung</v>
          </cell>
          <cell r="C93" t="str">
            <v>701</v>
          </cell>
          <cell r="D93" t="str">
            <v>Bottling Line</v>
          </cell>
          <cell r="E93">
            <v>14230016</v>
          </cell>
          <cell r="G93">
            <v>1</v>
          </cell>
          <cell r="H93">
            <v>296326267</v>
          </cell>
          <cell r="I93">
            <v>1</v>
          </cell>
          <cell r="J93">
            <v>12</v>
          </cell>
          <cell r="K93">
            <v>12</v>
          </cell>
          <cell r="L93">
            <v>0</v>
          </cell>
          <cell r="M93">
            <v>0</v>
          </cell>
          <cell r="N93">
            <v>0</v>
          </cell>
          <cell r="O93">
            <v>16</v>
          </cell>
          <cell r="P93">
            <v>49.333333333333329</v>
          </cell>
          <cell r="Q93">
            <v>1</v>
          </cell>
          <cell r="R93">
            <v>-515152</v>
          </cell>
          <cell r="S93">
            <v>216</v>
          </cell>
          <cell r="T93">
            <v>3004128</v>
          </cell>
          <cell r="U93">
            <v>26</v>
          </cell>
          <cell r="V93">
            <v>83</v>
          </cell>
          <cell r="W93">
            <v>40</v>
          </cell>
          <cell r="X93">
            <v>24</v>
          </cell>
          <cell r="Y93">
            <v>0</v>
          </cell>
          <cell r="Z93">
            <v>0</v>
          </cell>
          <cell r="AA93">
            <v>830000</v>
          </cell>
          <cell r="AB93">
            <v>1425035</v>
          </cell>
          <cell r="AC93">
            <v>103989</v>
          </cell>
          <cell r="AD93">
            <v>2359024</v>
          </cell>
          <cell r="AE93">
            <v>0</v>
          </cell>
          <cell r="AF93">
            <v>0</v>
          </cell>
          <cell r="AG93">
            <v>3004128</v>
          </cell>
        </row>
        <row r="94">
          <cell r="A94">
            <v>84</v>
          </cell>
          <cell r="B94" t="str">
            <v>Nguyen Minh Tam</v>
          </cell>
          <cell r="C94" t="str">
            <v>701</v>
          </cell>
          <cell r="D94" t="str">
            <v>Bottling Line</v>
          </cell>
          <cell r="E94">
            <v>14230378</v>
          </cell>
          <cell r="G94">
            <v>1</v>
          </cell>
          <cell r="H94">
            <v>296326538</v>
          </cell>
          <cell r="I94">
            <v>0</v>
          </cell>
          <cell r="S94">
            <v>104</v>
          </cell>
          <cell r="T94">
            <v>1446432</v>
          </cell>
          <cell r="U94">
            <v>17</v>
          </cell>
          <cell r="V94">
            <v>56</v>
          </cell>
          <cell r="W94">
            <v>40</v>
          </cell>
          <cell r="X94">
            <v>16</v>
          </cell>
          <cell r="Y94">
            <v>0</v>
          </cell>
          <cell r="Z94">
            <v>0</v>
          </cell>
          <cell r="AA94">
            <v>584136</v>
          </cell>
          <cell r="AB94">
            <v>556320</v>
          </cell>
          <cell r="AC94">
            <v>33379</v>
          </cell>
          <cell r="AD94">
            <v>1173835</v>
          </cell>
          <cell r="AE94">
            <v>0</v>
          </cell>
          <cell r="AF94">
            <v>0</v>
          </cell>
          <cell r="AG94">
            <v>945744</v>
          </cell>
        </row>
        <row r="95">
          <cell r="A95">
            <v>85</v>
          </cell>
          <cell r="B95" t="str">
            <v>Dau Khac Ngoc</v>
          </cell>
          <cell r="C95" t="str">
            <v>701</v>
          </cell>
          <cell r="D95" t="str">
            <v>Bottling Line</v>
          </cell>
          <cell r="E95">
            <v>14230020</v>
          </cell>
          <cell r="G95">
            <v>1</v>
          </cell>
          <cell r="H95">
            <v>296326275</v>
          </cell>
          <cell r="I95">
            <v>0</v>
          </cell>
          <cell r="S95">
            <v>97</v>
          </cell>
          <cell r="T95">
            <v>1349076</v>
          </cell>
          <cell r="U95">
            <v>26</v>
          </cell>
          <cell r="V95">
            <v>92.5</v>
          </cell>
          <cell r="W95">
            <v>37.5</v>
          </cell>
          <cell r="X95">
            <v>24</v>
          </cell>
          <cell r="Y95">
            <v>0</v>
          </cell>
          <cell r="Z95">
            <v>0</v>
          </cell>
          <cell r="AA95">
            <v>899924</v>
          </cell>
          <cell r="AB95">
            <v>486446</v>
          </cell>
          <cell r="AC95">
            <v>46699</v>
          </cell>
          <cell r="AD95">
            <v>1433069</v>
          </cell>
          <cell r="AE95">
            <v>0</v>
          </cell>
          <cell r="AF95">
            <v>0</v>
          </cell>
          <cell r="AG95">
            <v>1349076</v>
          </cell>
        </row>
        <row r="96">
          <cell r="A96">
            <v>86</v>
          </cell>
          <cell r="B96" t="str">
            <v>Cat Phu Xuan</v>
          </cell>
          <cell r="C96" t="str">
            <v>701</v>
          </cell>
          <cell r="D96" t="str">
            <v>Bottling Line</v>
          </cell>
          <cell r="E96">
            <v>14230386</v>
          </cell>
          <cell r="G96">
            <v>1</v>
          </cell>
          <cell r="H96">
            <v>296326529</v>
          </cell>
          <cell r="I96">
            <v>0</v>
          </cell>
          <cell r="S96">
            <v>85</v>
          </cell>
          <cell r="T96">
            <v>1182180</v>
          </cell>
          <cell r="U96">
            <v>25</v>
          </cell>
          <cell r="V96">
            <v>70</v>
          </cell>
          <cell r="W96">
            <v>40</v>
          </cell>
          <cell r="X96">
            <v>24</v>
          </cell>
          <cell r="Y96">
            <v>0</v>
          </cell>
          <cell r="Z96">
            <v>0</v>
          </cell>
          <cell r="AA96">
            <v>596774</v>
          </cell>
          <cell r="AB96">
            <v>454685</v>
          </cell>
          <cell r="AC96">
            <v>40922</v>
          </cell>
          <cell r="AD96">
            <v>1092381</v>
          </cell>
          <cell r="AE96">
            <v>0</v>
          </cell>
          <cell r="AF96">
            <v>0</v>
          </cell>
          <cell r="AG96">
            <v>1136712</v>
          </cell>
        </row>
        <row r="97">
          <cell r="A97">
            <v>87</v>
          </cell>
          <cell r="B97" t="str">
            <v>Nguyen Sau</v>
          </cell>
          <cell r="C97" t="str">
            <v>701</v>
          </cell>
          <cell r="D97" t="str">
            <v>Bottling Line</v>
          </cell>
          <cell r="E97">
            <v>14230029</v>
          </cell>
          <cell r="G97">
            <v>1</v>
          </cell>
          <cell r="H97">
            <v>296326272</v>
          </cell>
          <cell r="I97">
            <v>0</v>
          </cell>
          <cell r="S97">
            <v>91</v>
          </cell>
          <cell r="T97">
            <v>1265628</v>
          </cell>
          <cell r="U97">
            <v>26</v>
          </cell>
          <cell r="V97">
            <v>78</v>
          </cell>
          <cell r="W97">
            <v>16</v>
          </cell>
          <cell r="X97">
            <v>40</v>
          </cell>
          <cell r="Y97">
            <v>32</v>
          </cell>
          <cell r="Z97">
            <v>0</v>
          </cell>
          <cell r="AA97">
            <v>711916</v>
          </cell>
          <cell r="AB97">
            <v>194712</v>
          </cell>
          <cell r="AC97">
            <v>73017</v>
          </cell>
          <cell r="AD97">
            <v>979645</v>
          </cell>
          <cell r="AE97">
            <v>0</v>
          </cell>
          <cell r="AF97">
            <v>77885</v>
          </cell>
          <cell r="AG97">
            <v>1265628</v>
          </cell>
        </row>
        <row r="98">
          <cell r="A98">
            <v>88</v>
          </cell>
          <cell r="B98" t="str">
            <v>Nguyen Tan Xam</v>
          </cell>
          <cell r="C98" t="str">
            <v>701</v>
          </cell>
          <cell r="D98" t="str">
            <v>Bottling Line</v>
          </cell>
          <cell r="E98">
            <v>14230151</v>
          </cell>
          <cell r="G98">
            <v>1</v>
          </cell>
          <cell r="H98">
            <v>296326218</v>
          </cell>
          <cell r="I98">
            <v>0</v>
          </cell>
          <cell r="S98">
            <v>91</v>
          </cell>
          <cell r="T98">
            <v>1265628</v>
          </cell>
          <cell r="U98">
            <v>26</v>
          </cell>
          <cell r="V98">
            <v>74.5</v>
          </cell>
          <cell r="W98">
            <v>40</v>
          </cell>
          <cell r="X98">
            <v>16</v>
          </cell>
          <cell r="Y98">
            <v>0</v>
          </cell>
          <cell r="Z98">
            <v>0</v>
          </cell>
          <cell r="AA98">
            <v>679971</v>
          </cell>
          <cell r="AB98">
            <v>486780</v>
          </cell>
          <cell r="AC98">
            <v>29207</v>
          </cell>
          <cell r="AD98">
            <v>1195958</v>
          </cell>
          <cell r="AE98">
            <v>0</v>
          </cell>
          <cell r="AF98">
            <v>0</v>
          </cell>
          <cell r="AG98">
            <v>1265628</v>
          </cell>
        </row>
        <row r="99">
          <cell r="A99">
            <v>89</v>
          </cell>
          <cell r="B99" t="str">
            <v>Nguyen Thuan</v>
          </cell>
          <cell r="C99" t="str">
            <v>701</v>
          </cell>
          <cell r="D99" t="str">
            <v>Bottling Line</v>
          </cell>
          <cell r="E99">
            <v>14230383</v>
          </cell>
          <cell r="G99">
            <v>1</v>
          </cell>
          <cell r="H99">
            <v>296326551</v>
          </cell>
          <cell r="I99">
            <v>0</v>
          </cell>
          <cell r="S99">
            <v>85</v>
          </cell>
          <cell r="T99">
            <v>1182180</v>
          </cell>
          <cell r="U99">
            <v>26</v>
          </cell>
          <cell r="V99">
            <v>76.5</v>
          </cell>
          <cell r="W99">
            <v>40</v>
          </cell>
          <cell r="X99">
            <v>24</v>
          </cell>
          <cell r="Y99">
            <v>0</v>
          </cell>
          <cell r="Z99">
            <v>0</v>
          </cell>
          <cell r="AA99">
            <v>652188</v>
          </cell>
          <cell r="AB99">
            <v>454685</v>
          </cell>
          <cell r="AC99">
            <v>40922</v>
          </cell>
          <cell r="AD99">
            <v>1147795</v>
          </cell>
          <cell r="AE99">
            <v>0</v>
          </cell>
          <cell r="AF99">
            <v>0</v>
          </cell>
          <cell r="AG99">
            <v>1182180</v>
          </cell>
        </row>
        <row r="100">
          <cell r="A100">
            <v>90</v>
          </cell>
          <cell r="B100" t="str">
            <v>Dao Duy Hang</v>
          </cell>
          <cell r="C100" t="str">
            <v>701</v>
          </cell>
          <cell r="D100" t="str">
            <v>Bottling Line</v>
          </cell>
          <cell r="E100">
            <v>14230353</v>
          </cell>
          <cell r="G100">
            <v>1</v>
          </cell>
          <cell r="H100">
            <v>296326552</v>
          </cell>
          <cell r="I100">
            <v>0</v>
          </cell>
          <cell r="S100">
            <v>85</v>
          </cell>
          <cell r="T100">
            <v>1182180</v>
          </cell>
          <cell r="U100">
            <v>26</v>
          </cell>
          <cell r="V100">
            <v>83</v>
          </cell>
          <cell r="W100">
            <v>40</v>
          </cell>
          <cell r="X100">
            <v>24</v>
          </cell>
          <cell r="Y100">
            <v>0</v>
          </cell>
          <cell r="Z100">
            <v>0</v>
          </cell>
          <cell r="AA100">
            <v>707603</v>
          </cell>
          <cell r="AB100">
            <v>454685</v>
          </cell>
          <cell r="AC100">
            <v>40922</v>
          </cell>
          <cell r="AD100">
            <v>1203210</v>
          </cell>
          <cell r="AE100">
            <v>0</v>
          </cell>
          <cell r="AF100">
            <v>0</v>
          </cell>
          <cell r="AG100">
            <v>1182180</v>
          </cell>
        </row>
        <row r="101">
          <cell r="A101">
            <v>91</v>
          </cell>
          <cell r="B101" t="str">
            <v>Nguyen Gia Hieu</v>
          </cell>
          <cell r="C101" t="str">
            <v>701</v>
          </cell>
          <cell r="D101" t="str">
            <v>Bottling Line</v>
          </cell>
          <cell r="E101">
            <v>14230129</v>
          </cell>
          <cell r="G101">
            <v>1</v>
          </cell>
          <cell r="H101">
            <v>296326364</v>
          </cell>
          <cell r="I101">
            <v>0</v>
          </cell>
          <cell r="S101">
            <v>85</v>
          </cell>
          <cell r="T101">
            <v>1182180</v>
          </cell>
          <cell r="U101">
            <v>24</v>
          </cell>
          <cell r="V101">
            <v>53.5</v>
          </cell>
          <cell r="W101">
            <v>36</v>
          </cell>
          <cell r="X101">
            <v>8</v>
          </cell>
          <cell r="Y101">
            <v>0</v>
          </cell>
          <cell r="Z101">
            <v>0</v>
          </cell>
          <cell r="AA101">
            <v>456106</v>
          </cell>
          <cell r="AB101">
            <v>409216</v>
          </cell>
          <cell r="AC101">
            <v>13641</v>
          </cell>
          <cell r="AD101">
            <v>878963</v>
          </cell>
          <cell r="AE101">
            <v>0</v>
          </cell>
          <cell r="AF101">
            <v>0</v>
          </cell>
          <cell r="AG101">
            <v>1091243</v>
          </cell>
        </row>
        <row r="102">
          <cell r="A102">
            <v>92</v>
          </cell>
          <cell r="B102" t="str">
            <v>Le Van Hai</v>
          </cell>
          <cell r="C102" t="str">
            <v>701</v>
          </cell>
          <cell r="D102" t="str">
            <v>Bottling Line</v>
          </cell>
          <cell r="E102">
            <v>14230350</v>
          </cell>
          <cell r="G102">
            <v>1</v>
          </cell>
          <cell r="H102">
            <v>296326537</v>
          </cell>
          <cell r="I102">
            <v>0</v>
          </cell>
          <cell r="S102">
            <v>59</v>
          </cell>
          <cell r="T102">
            <v>820572</v>
          </cell>
          <cell r="U102">
            <v>26</v>
          </cell>
          <cell r="V102">
            <v>68.5</v>
          </cell>
          <cell r="W102">
            <v>52</v>
          </cell>
          <cell r="X102">
            <v>16</v>
          </cell>
          <cell r="Y102">
            <v>0</v>
          </cell>
          <cell r="Z102">
            <v>0</v>
          </cell>
          <cell r="AA102">
            <v>405355</v>
          </cell>
          <cell r="AB102">
            <v>410286</v>
          </cell>
          <cell r="AC102">
            <v>18936</v>
          </cell>
          <cell r="AD102">
            <v>834577</v>
          </cell>
          <cell r="AE102">
            <v>0</v>
          </cell>
          <cell r="AF102">
            <v>0</v>
          </cell>
          <cell r="AG102">
            <v>820572</v>
          </cell>
        </row>
        <row r="103">
          <cell r="A103">
            <v>93</v>
          </cell>
          <cell r="B103" t="str">
            <v>Nguyen Ngoc Lanh</v>
          </cell>
          <cell r="C103" t="str">
            <v>701</v>
          </cell>
          <cell r="D103" t="str">
            <v>Bottling Line</v>
          </cell>
          <cell r="E103">
            <v>14230813</v>
          </cell>
          <cell r="G103">
            <v>1</v>
          </cell>
          <cell r="H103">
            <v>298026391</v>
          </cell>
          <cell r="I103">
            <v>0</v>
          </cell>
          <cell r="S103">
            <v>55</v>
          </cell>
          <cell r="T103">
            <v>764940</v>
          </cell>
          <cell r="U103">
            <v>26</v>
          </cell>
          <cell r="V103">
            <v>63.5</v>
          </cell>
          <cell r="W103">
            <v>52</v>
          </cell>
          <cell r="X103">
            <v>24</v>
          </cell>
          <cell r="Y103">
            <v>0</v>
          </cell>
          <cell r="Z103">
            <v>0</v>
          </cell>
          <cell r="AA103">
            <v>350291</v>
          </cell>
          <cell r="AB103">
            <v>382470</v>
          </cell>
          <cell r="AC103">
            <v>26479</v>
          </cell>
          <cell r="AD103">
            <v>759240</v>
          </cell>
          <cell r="AE103">
            <v>0</v>
          </cell>
          <cell r="AF103">
            <v>0</v>
          </cell>
          <cell r="AG103">
            <v>764940</v>
          </cell>
        </row>
        <row r="104">
          <cell r="A104">
            <v>94</v>
          </cell>
          <cell r="B104" t="str">
            <v>Dang Van Duong</v>
          </cell>
          <cell r="C104" t="str">
            <v>701</v>
          </cell>
          <cell r="D104" t="str">
            <v>Bottling Line</v>
          </cell>
          <cell r="E104">
            <v>14230877</v>
          </cell>
          <cell r="G104">
            <v>0</v>
          </cell>
          <cell r="H104">
            <v>298077505</v>
          </cell>
          <cell r="I104">
            <v>0</v>
          </cell>
          <cell r="S104">
            <v>51</v>
          </cell>
          <cell r="T104">
            <v>709308</v>
          </cell>
          <cell r="U104">
            <v>26</v>
          </cell>
          <cell r="V104">
            <v>81</v>
          </cell>
          <cell r="W104">
            <v>40</v>
          </cell>
          <cell r="X104">
            <v>40</v>
          </cell>
          <cell r="Y104">
            <v>0</v>
          </cell>
          <cell r="Z104">
            <v>0</v>
          </cell>
          <cell r="AA104">
            <v>414331</v>
          </cell>
          <cell r="AB104">
            <v>272811</v>
          </cell>
          <cell r="AC104">
            <v>40922</v>
          </cell>
          <cell r="AD104">
            <v>728064</v>
          </cell>
          <cell r="AE104">
            <v>0</v>
          </cell>
          <cell r="AF104">
            <v>0</v>
          </cell>
          <cell r="AG104">
            <v>709308</v>
          </cell>
        </row>
        <row r="105">
          <cell r="A105">
            <v>95</v>
          </cell>
          <cell r="B105" t="str">
            <v>Nguyen Dat Phuong</v>
          </cell>
          <cell r="C105" t="str">
            <v>701</v>
          </cell>
          <cell r="D105" t="str">
            <v>Bottling Line</v>
          </cell>
          <cell r="E105">
            <v>14230372</v>
          </cell>
          <cell r="G105">
            <v>1</v>
          </cell>
          <cell r="H105">
            <v>296326575</v>
          </cell>
          <cell r="I105">
            <v>0</v>
          </cell>
          <cell r="S105">
            <v>59</v>
          </cell>
          <cell r="T105">
            <v>820572</v>
          </cell>
          <cell r="U105">
            <v>26</v>
          </cell>
          <cell r="V105">
            <v>72.5</v>
          </cell>
          <cell r="W105">
            <v>40</v>
          </cell>
          <cell r="X105">
            <v>16</v>
          </cell>
          <cell r="Y105">
            <v>0</v>
          </cell>
          <cell r="Z105">
            <v>12.5</v>
          </cell>
          <cell r="AA105">
            <v>429025</v>
          </cell>
          <cell r="AB105">
            <v>315605</v>
          </cell>
          <cell r="AC105">
            <v>18936</v>
          </cell>
          <cell r="AD105">
            <v>763566</v>
          </cell>
          <cell r="AE105">
            <v>49313</v>
          </cell>
          <cell r="AF105">
            <v>0</v>
          </cell>
          <cell r="AG105">
            <v>820572</v>
          </cell>
        </row>
        <row r="106">
          <cell r="A106">
            <v>96</v>
          </cell>
          <cell r="B106" t="str">
            <v>Nguyen Le Dung</v>
          </cell>
          <cell r="C106" t="str">
            <v>701</v>
          </cell>
          <cell r="D106" t="str">
            <v>Bottling Line</v>
          </cell>
          <cell r="E106">
            <v>14230531</v>
          </cell>
          <cell r="G106">
            <v>1</v>
          </cell>
          <cell r="H106">
            <v>297089458</v>
          </cell>
          <cell r="I106">
            <v>0</v>
          </cell>
          <cell r="S106">
            <v>59</v>
          </cell>
          <cell r="T106">
            <v>820572</v>
          </cell>
          <cell r="U106">
            <v>26</v>
          </cell>
          <cell r="V106">
            <v>70.5</v>
          </cell>
          <cell r="W106">
            <v>37</v>
          </cell>
          <cell r="X106">
            <v>24</v>
          </cell>
          <cell r="Y106">
            <v>0</v>
          </cell>
          <cell r="Z106">
            <v>0</v>
          </cell>
          <cell r="AA106">
            <v>417190</v>
          </cell>
          <cell r="AB106">
            <v>291934</v>
          </cell>
          <cell r="AC106">
            <v>28404</v>
          </cell>
          <cell r="AD106">
            <v>737528</v>
          </cell>
          <cell r="AE106">
            <v>0</v>
          </cell>
          <cell r="AF106">
            <v>0</v>
          </cell>
          <cell r="AG106">
            <v>820572</v>
          </cell>
        </row>
        <row r="107">
          <cell r="A107">
            <v>97</v>
          </cell>
          <cell r="B107" t="str">
            <v>Phan Van Vinh</v>
          </cell>
          <cell r="C107" t="str">
            <v>701</v>
          </cell>
          <cell r="D107" t="str">
            <v>Bottling Line</v>
          </cell>
          <cell r="E107">
            <v>14230878</v>
          </cell>
          <cell r="G107">
            <v>0</v>
          </cell>
          <cell r="H107">
            <v>298077506</v>
          </cell>
          <cell r="I107">
            <v>0</v>
          </cell>
          <cell r="S107">
            <v>51</v>
          </cell>
          <cell r="T107">
            <v>709308</v>
          </cell>
          <cell r="U107">
            <v>26</v>
          </cell>
          <cell r="V107">
            <v>74.5</v>
          </cell>
          <cell r="W107">
            <v>52</v>
          </cell>
          <cell r="X107">
            <v>24</v>
          </cell>
          <cell r="Y107">
            <v>0</v>
          </cell>
          <cell r="Z107">
            <v>0</v>
          </cell>
          <cell r="AA107">
            <v>381083</v>
          </cell>
          <cell r="AB107">
            <v>354654</v>
          </cell>
          <cell r="AC107">
            <v>24553</v>
          </cell>
          <cell r="AD107">
            <v>760290</v>
          </cell>
          <cell r="AE107">
            <v>0</v>
          </cell>
          <cell r="AF107">
            <v>0</v>
          </cell>
          <cell r="AG107">
            <v>709308</v>
          </cell>
        </row>
        <row r="108">
          <cell r="B108" t="str">
            <v>Bottling Line Total</v>
          </cell>
          <cell r="P108">
            <v>218</v>
          </cell>
          <cell r="Q108">
            <v>1</v>
          </cell>
          <cell r="R108">
            <v>-515152</v>
          </cell>
          <cell r="S108">
            <v>6861</v>
          </cell>
          <cell r="T108">
            <v>95422788</v>
          </cell>
          <cell r="U108">
            <v>2120</v>
          </cell>
          <cell r="V108">
            <v>3148.5</v>
          </cell>
          <cell r="W108">
            <v>3244.5</v>
          </cell>
          <cell r="X108">
            <v>4409.5</v>
          </cell>
          <cell r="Y108">
            <v>4452</v>
          </cell>
          <cell r="Z108">
            <v>18.5</v>
          </cell>
          <cell r="AA108">
            <v>25228906</v>
          </cell>
          <cell r="AB108">
            <v>37303596</v>
          </cell>
          <cell r="AC108">
            <v>7020216</v>
          </cell>
          <cell r="AD108">
            <v>69552718</v>
          </cell>
          <cell r="AE108">
            <v>72983</v>
          </cell>
          <cell r="AF108">
            <v>9647657</v>
          </cell>
          <cell r="AG108">
            <v>92747105</v>
          </cell>
        </row>
        <row r="109">
          <cell r="A109">
            <v>98</v>
          </cell>
          <cell r="B109" t="str">
            <v>Ngo Tung Hai</v>
          </cell>
          <cell r="C109" t="str">
            <v>702</v>
          </cell>
          <cell r="D109" t="str">
            <v>Engineering</v>
          </cell>
          <cell r="E109">
            <v>14230012</v>
          </cell>
          <cell r="G109">
            <v>1</v>
          </cell>
          <cell r="H109">
            <v>296326281</v>
          </cell>
          <cell r="I109">
            <v>1</v>
          </cell>
          <cell r="J109">
            <v>8.5</v>
          </cell>
          <cell r="K109">
            <v>7</v>
          </cell>
          <cell r="L109">
            <v>8.5</v>
          </cell>
          <cell r="M109">
            <v>10</v>
          </cell>
          <cell r="N109">
            <v>7</v>
          </cell>
          <cell r="O109">
            <v>9</v>
          </cell>
          <cell r="P109">
            <v>58.666666666666671</v>
          </cell>
          <cell r="S109">
            <v>308</v>
          </cell>
          <cell r="T109">
            <v>4283664</v>
          </cell>
          <cell r="U109">
            <v>26</v>
          </cell>
          <cell r="V109">
            <v>7</v>
          </cell>
          <cell r="W109">
            <v>50</v>
          </cell>
          <cell r="X109">
            <v>0</v>
          </cell>
          <cell r="Y109">
            <v>0</v>
          </cell>
          <cell r="Z109">
            <v>0</v>
          </cell>
          <cell r="AA109">
            <v>70000</v>
          </cell>
          <cell r="AB109">
            <v>2416426</v>
          </cell>
          <cell r="AC109">
            <v>0</v>
          </cell>
          <cell r="AD109">
            <v>2486426</v>
          </cell>
          <cell r="AE109">
            <v>0</v>
          </cell>
          <cell r="AF109">
            <v>0</v>
          </cell>
          <cell r="AG109">
            <v>4283664</v>
          </cell>
        </row>
        <row r="110">
          <cell r="A110">
            <v>99</v>
          </cell>
          <cell r="B110" t="str">
            <v>Ho Van Vinh</v>
          </cell>
          <cell r="C110" t="str">
            <v>702</v>
          </cell>
          <cell r="D110" t="str">
            <v>Engineering</v>
          </cell>
          <cell r="E110">
            <v>14230799</v>
          </cell>
          <cell r="G110">
            <v>1</v>
          </cell>
          <cell r="H110">
            <v>298026359</v>
          </cell>
          <cell r="I110">
            <v>0</v>
          </cell>
          <cell r="S110">
            <v>55</v>
          </cell>
          <cell r="T110">
            <v>764940</v>
          </cell>
          <cell r="U110">
            <v>26</v>
          </cell>
          <cell r="V110">
            <v>2</v>
          </cell>
          <cell r="W110">
            <v>49</v>
          </cell>
          <cell r="X110">
            <v>0</v>
          </cell>
          <cell r="Y110">
            <v>0</v>
          </cell>
          <cell r="Z110">
            <v>0</v>
          </cell>
          <cell r="AA110">
            <v>11033</v>
          </cell>
          <cell r="AB110">
            <v>360404</v>
          </cell>
          <cell r="AC110">
            <v>0</v>
          </cell>
          <cell r="AD110">
            <v>371437</v>
          </cell>
          <cell r="AE110">
            <v>0</v>
          </cell>
          <cell r="AF110">
            <v>0</v>
          </cell>
          <cell r="AG110">
            <v>764940</v>
          </cell>
        </row>
        <row r="111">
          <cell r="A111">
            <v>100</v>
          </cell>
          <cell r="B111" t="str">
            <v>Nguyen Dong Quoc</v>
          </cell>
          <cell r="C111" t="str">
            <v>702</v>
          </cell>
          <cell r="D111" t="str">
            <v>Engineering</v>
          </cell>
          <cell r="E111">
            <v>14230888</v>
          </cell>
          <cell r="G111">
            <v>0</v>
          </cell>
          <cell r="I111">
            <v>0</v>
          </cell>
          <cell r="S111">
            <v>91</v>
          </cell>
          <cell r="T111">
            <v>1265628</v>
          </cell>
          <cell r="U111">
            <v>26</v>
          </cell>
          <cell r="V111">
            <v>2</v>
          </cell>
          <cell r="W111">
            <v>58</v>
          </cell>
          <cell r="X111">
            <v>0</v>
          </cell>
          <cell r="Y111">
            <v>0</v>
          </cell>
          <cell r="Z111">
            <v>0</v>
          </cell>
          <cell r="AA111">
            <v>18254</v>
          </cell>
          <cell r="AB111">
            <v>705831</v>
          </cell>
          <cell r="AC111">
            <v>0</v>
          </cell>
          <cell r="AD111">
            <v>724085</v>
          </cell>
          <cell r="AE111">
            <v>0</v>
          </cell>
          <cell r="AF111">
            <v>0</v>
          </cell>
          <cell r="AG111">
            <v>1265628</v>
          </cell>
        </row>
        <row r="112">
          <cell r="A112">
            <v>101</v>
          </cell>
          <cell r="B112" t="str">
            <v>Lai Van Ton</v>
          </cell>
          <cell r="C112" t="str">
            <v>702</v>
          </cell>
          <cell r="D112" t="str">
            <v>Engineering</v>
          </cell>
          <cell r="E112">
            <v>14230033</v>
          </cell>
          <cell r="G112">
            <v>1</v>
          </cell>
          <cell r="H112">
            <v>296326266</v>
          </cell>
          <cell r="I112">
            <v>0</v>
          </cell>
          <cell r="S112">
            <v>120</v>
          </cell>
          <cell r="T112">
            <v>1668960</v>
          </cell>
          <cell r="U112">
            <v>26</v>
          </cell>
          <cell r="V112">
            <v>0</v>
          </cell>
          <cell r="W112">
            <v>51</v>
          </cell>
          <cell r="X112">
            <v>0</v>
          </cell>
          <cell r="Y112">
            <v>0</v>
          </cell>
          <cell r="Z112">
            <v>0</v>
          </cell>
          <cell r="AA112">
            <v>0</v>
          </cell>
          <cell r="AB112">
            <v>818432</v>
          </cell>
          <cell r="AC112">
            <v>0</v>
          </cell>
          <cell r="AD112">
            <v>818432</v>
          </cell>
          <cell r="AE112">
            <v>0</v>
          </cell>
          <cell r="AF112">
            <v>0</v>
          </cell>
          <cell r="AG112">
            <v>1668960</v>
          </cell>
        </row>
        <row r="113">
          <cell r="A113">
            <v>102</v>
          </cell>
          <cell r="B113" t="str">
            <v>Tran Phuoc Hung</v>
          </cell>
          <cell r="C113" t="str">
            <v>702</v>
          </cell>
          <cell r="D113" t="str">
            <v>Engineering</v>
          </cell>
          <cell r="E113">
            <v>14230130</v>
          </cell>
          <cell r="G113">
            <v>1</v>
          </cell>
          <cell r="H113">
            <v>296326363</v>
          </cell>
          <cell r="I113">
            <v>0</v>
          </cell>
          <cell r="S113">
            <v>104</v>
          </cell>
          <cell r="T113">
            <v>1446432</v>
          </cell>
          <cell r="U113">
            <v>26</v>
          </cell>
          <cell r="V113">
            <v>68</v>
          </cell>
          <cell r="W113">
            <v>69.5</v>
          </cell>
          <cell r="X113">
            <v>0</v>
          </cell>
          <cell r="Y113">
            <v>0</v>
          </cell>
          <cell r="Z113">
            <v>0</v>
          </cell>
          <cell r="AA113">
            <v>709308</v>
          </cell>
          <cell r="AB113">
            <v>966606</v>
          </cell>
          <cell r="AC113">
            <v>0</v>
          </cell>
          <cell r="AD113">
            <v>1675914</v>
          </cell>
          <cell r="AE113">
            <v>0</v>
          </cell>
          <cell r="AF113">
            <v>0</v>
          </cell>
          <cell r="AG113">
            <v>1446432</v>
          </cell>
        </row>
        <row r="114">
          <cell r="A114">
            <v>103</v>
          </cell>
          <cell r="B114" t="str">
            <v>Bui Minh Tu</v>
          </cell>
          <cell r="C114" t="str">
            <v>702</v>
          </cell>
          <cell r="D114" t="str">
            <v>Engineering</v>
          </cell>
          <cell r="E114">
            <v>14230035</v>
          </cell>
          <cell r="G114">
            <v>1</v>
          </cell>
          <cell r="H114">
            <v>296326280</v>
          </cell>
          <cell r="I114">
            <v>0</v>
          </cell>
          <cell r="S114">
            <v>168</v>
          </cell>
          <cell r="T114">
            <v>2336544</v>
          </cell>
          <cell r="U114">
            <v>26</v>
          </cell>
          <cell r="V114">
            <v>64</v>
          </cell>
          <cell r="W114">
            <v>69.5</v>
          </cell>
          <cell r="X114">
            <v>0</v>
          </cell>
          <cell r="Y114">
            <v>0</v>
          </cell>
          <cell r="Z114">
            <v>0</v>
          </cell>
          <cell r="AA114">
            <v>1078405</v>
          </cell>
          <cell r="AB114">
            <v>1561440</v>
          </cell>
          <cell r="AC114">
            <v>0</v>
          </cell>
          <cell r="AD114">
            <v>2639845</v>
          </cell>
          <cell r="AE114">
            <v>0</v>
          </cell>
          <cell r="AF114">
            <v>0</v>
          </cell>
          <cell r="AG114">
            <v>2336544</v>
          </cell>
        </row>
        <row r="115">
          <cell r="A115">
            <v>104</v>
          </cell>
          <cell r="B115" t="str">
            <v>Do Ba Hiep</v>
          </cell>
          <cell r="C115" t="str">
            <v>702</v>
          </cell>
          <cell r="D115" t="str">
            <v>Engineering</v>
          </cell>
          <cell r="E115">
            <v>14230015</v>
          </cell>
          <cell r="G115">
            <v>1</v>
          </cell>
          <cell r="H115">
            <v>296326259</v>
          </cell>
          <cell r="I115">
            <v>0</v>
          </cell>
          <cell r="S115">
            <v>168</v>
          </cell>
          <cell r="T115">
            <v>2336544</v>
          </cell>
          <cell r="U115">
            <v>26</v>
          </cell>
          <cell r="V115">
            <v>88.5</v>
          </cell>
          <cell r="W115">
            <v>69</v>
          </cell>
          <cell r="X115">
            <v>0</v>
          </cell>
          <cell r="Y115">
            <v>0</v>
          </cell>
          <cell r="Z115">
            <v>0</v>
          </cell>
          <cell r="AA115">
            <v>1491232</v>
          </cell>
          <cell r="AB115">
            <v>1550207</v>
          </cell>
          <cell r="AC115">
            <v>0</v>
          </cell>
          <cell r="AD115">
            <v>3041439</v>
          </cell>
          <cell r="AE115">
            <v>0</v>
          </cell>
          <cell r="AF115">
            <v>0</v>
          </cell>
          <cell r="AG115">
            <v>2336544</v>
          </cell>
        </row>
        <row r="116">
          <cell r="A116">
            <v>105</v>
          </cell>
          <cell r="B116" t="str">
            <v>Nguyen Trung Hau</v>
          </cell>
          <cell r="C116" t="str">
            <v>702</v>
          </cell>
          <cell r="D116" t="str">
            <v>Engineering</v>
          </cell>
          <cell r="E116">
            <v>14230013</v>
          </cell>
          <cell r="G116">
            <v>1</v>
          </cell>
          <cell r="H116">
            <v>296326282</v>
          </cell>
          <cell r="I116">
            <v>0</v>
          </cell>
          <cell r="S116">
            <v>157</v>
          </cell>
          <cell r="T116">
            <v>2183556</v>
          </cell>
          <cell r="U116">
            <v>26</v>
          </cell>
          <cell r="V116">
            <v>83</v>
          </cell>
          <cell r="W116">
            <v>69</v>
          </cell>
          <cell r="X116">
            <v>69</v>
          </cell>
          <cell r="Y116">
            <v>136</v>
          </cell>
          <cell r="Z116">
            <v>0</v>
          </cell>
          <cell r="AA116">
            <v>1306984</v>
          </cell>
          <cell r="AB116">
            <v>1448705</v>
          </cell>
          <cell r="AC116">
            <v>217306</v>
          </cell>
          <cell r="AD116">
            <v>2972995</v>
          </cell>
          <cell r="AE116">
            <v>0</v>
          </cell>
          <cell r="AF116">
            <v>571084</v>
          </cell>
          <cell r="AG116">
            <v>2183556</v>
          </cell>
        </row>
        <row r="117">
          <cell r="A117">
            <v>106</v>
          </cell>
          <cell r="B117" t="str">
            <v>Nguyen Thanh Kham</v>
          </cell>
          <cell r="C117" t="str">
            <v>702</v>
          </cell>
          <cell r="D117" t="str">
            <v>Engineering</v>
          </cell>
          <cell r="E117">
            <v>14230142</v>
          </cell>
          <cell r="G117">
            <v>1</v>
          </cell>
          <cell r="H117">
            <v>296326387</v>
          </cell>
          <cell r="I117">
            <v>0</v>
          </cell>
          <cell r="S117">
            <v>104</v>
          </cell>
          <cell r="T117">
            <v>1446432</v>
          </cell>
          <cell r="U117">
            <v>26</v>
          </cell>
          <cell r="V117">
            <v>98</v>
          </cell>
          <cell r="W117">
            <v>67</v>
          </cell>
          <cell r="X117">
            <v>98</v>
          </cell>
          <cell r="Y117">
            <v>192</v>
          </cell>
          <cell r="Z117">
            <v>0</v>
          </cell>
          <cell r="AA117">
            <v>1022238</v>
          </cell>
          <cell r="AB117">
            <v>931836</v>
          </cell>
          <cell r="AC117">
            <v>204448</v>
          </cell>
          <cell r="AD117">
            <v>2158522</v>
          </cell>
          <cell r="AE117">
            <v>0</v>
          </cell>
          <cell r="AF117">
            <v>534067</v>
          </cell>
          <cell r="AG117">
            <v>1446432</v>
          </cell>
        </row>
        <row r="118">
          <cell r="A118">
            <v>107</v>
          </cell>
          <cell r="B118" t="str">
            <v>Truong Tan Quang</v>
          </cell>
          <cell r="C118" t="str">
            <v>702</v>
          </cell>
          <cell r="D118" t="str">
            <v>Engineering</v>
          </cell>
          <cell r="E118">
            <v>14230028</v>
          </cell>
          <cell r="G118">
            <v>1</v>
          </cell>
          <cell r="H118">
            <v>296326265</v>
          </cell>
          <cell r="I118">
            <v>0</v>
          </cell>
          <cell r="S118">
            <v>104</v>
          </cell>
          <cell r="T118">
            <v>1446432</v>
          </cell>
          <cell r="U118">
            <v>26</v>
          </cell>
          <cell r="V118">
            <v>81</v>
          </cell>
          <cell r="W118">
            <v>29.5</v>
          </cell>
          <cell r="X118">
            <v>32</v>
          </cell>
          <cell r="Y118">
            <v>64</v>
          </cell>
          <cell r="Z118">
            <v>0</v>
          </cell>
          <cell r="AA118">
            <v>844911</v>
          </cell>
          <cell r="AB118">
            <v>410286</v>
          </cell>
          <cell r="AC118">
            <v>66758</v>
          </cell>
          <cell r="AD118">
            <v>1321955</v>
          </cell>
          <cell r="AE118">
            <v>0</v>
          </cell>
          <cell r="AF118">
            <v>178022</v>
          </cell>
          <cell r="AG118">
            <v>1446432</v>
          </cell>
        </row>
        <row r="119">
          <cell r="A119">
            <v>108</v>
          </cell>
          <cell r="B119" t="str">
            <v>Nguyen Ky</v>
          </cell>
          <cell r="C119" t="str">
            <v>702</v>
          </cell>
          <cell r="D119" t="str">
            <v>Engineering</v>
          </cell>
          <cell r="E119">
            <v>14230018</v>
          </cell>
          <cell r="G119">
            <v>1</v>
          </cell>
          <cell r="H119">
            <v>296326308</v>
          </cell>
          <cell r="I119">
            <v>0</v>
          </cell>
          <cell r="S119">
            <v>104</v>
          </cell>
          <cell r="T119">
            <v>1446432</v>
          </cell>
          <cell r="U119">
            <v>26</v>
          </cell>
          <cell r="V119">
            <v>74.5</v>
          </cell>
          <cell r="W119">
            <v>72</v>
          </cell>
          <cell r="X119">
            <v>37.5</v>
          </cell>
          <cell r="Y119">
            <v>32</v>
          </cell>
          <cell r="Z119">
            <v>0</v>
          </cell>
          <cell r="AA119">
            <v>777110</v>
          </cell>
          <cell r="AB119">
            <v>1001376</v>
          </cell>
          <cell r="AC119">
            <v>78233</v>
          </cell>
          <cell r="AD119">
            <v>1856719</v>
          </cell>
          <cell r="AE119">
            <v>0</v>
          </cell>
          <cell r="AF119">
            <v>89011</v>
          </cell>
          <cell r="AG119">
            <v>1446432</v>
          </cell>
        </row>
        <row r="120">
          <cell r="A120">
            <v>109</v>
          </cell>
          <cell r="B120" t="str">
            <v>Do Ngoc Ha</v>
          </cell>
          <cell r="C120" t="str">
            <v>702</v>
          </cell>
          <cell r="D120" t="str">
            <v>Engineering</v>
          </cell>
          <cell r="E120">
            <v>14230011</v>
          </cell>
          <cell r="G120">
            <v>1</v>
          </cell>
          <cell r="H120">
            <v>296326306</v>
          </cell>
          <cell r="I120">
            <v>0</v>
          </cell>
          <cell r="S120">
            <v>125</v>
          </cell>
          <cell r="T120">
            <v>1738500</v>
          </cell>
          <cell r="U120">
            <v>26</v>
          </cell>
          <cell r="V120">
            <v>81</v>
          </cell>
          <cell r="W120">
            <v>69.5</v>
          </cell>
          <cell r="X120">
            <v>0</v>
          </cell>
          <cell r="Y120">
            <v>0</v>
          </cell>
          <cell r="Z120">
            <v>0</v>
          </cell>
          <cell r="AA120">
            <v>1015518</v>
          </cell>
          <cell r="AB120">
            <v>1161786</v>
          </cell>
          <cell r="AC120">
            <v>0</v>
          </cell>
          <cell r="AD120">
            <v>2177304</v>
          </cell>
          <cell r="AE120">
            <v>0</v>
          </cell>
          <cell r="AF120">
            <v>0</v>
          </cell>
          <cell r="AG120">
            <v>1738500</v>
          </cell>
        </row>
        <row r="121">
          <cell r="A121">
            <v>110</v>
          </cell>
          <cell r="B121" t="str">
            <v>Le Van Phuc</v>
          </cell>
          <cell r="C121" t="str">
            <v>702</v>
          </cell>
          <cell r="D121" t="str">
            <v>Engineering</v>
          </cell>
          <cell r="E121">
            <v>14230025</v>
          </cell>
          <cell r="G121">
            <v>1</v>
          </cell>
          <cell r="H121">
            <v>296326286</v>
          </cell>
          <cell r="I121">
            <v>0</v>
          </cell>
          <cell r="S121">
            <v>125</v>
          </cell>
          <cell r="T121">
            <v>1738500</v>
          </cell>
          <cell r="U121">
            <v>26</v>
          </cell>
          <cell r="V121">
            <v>34</v>
          </cell>
          <cell r="W121">
            <v>38.5</v>
          </cell>
          <cell r="X121">
            <v>34</v>
          </cell>
          <cell r="Y121">
            <v>96</v>
          </cell>
          <cell r="Z121">
            <v>0</v>
          </cell>
          <cell r="AA121">
            <v>426267</v>
          </cell>
          <cell r="AB121">
            <v>643579</v>
          </cell>
          <cell r="AC121">
            <v>85253</v>
          </cell>
          <cell r="AD121">
            <v>1155099</v>
          </cell>
          <cell r="AE121">
            <v>0</v>
          </cell>
          <cell r="AF121">
            <v>320954</v>
          </cell>
          <cell r="AG121">
            <v>1738500</v>
          </cell>
        </row>
        <row r="122">
          <cell r="A122">
            <v>111</v>
          </cell>
          <cell r="B122" t="str">
            <v>Le Duc Thien</v>
          </cell>
          <cell r="C122" t="str">
            <v>702</v>
          </cell>
          <cell r="D122" t="str">
            <v>Engineering</v>
          </cell>
          <cell r="E122">
            <v>14230031</v>
          </cell>
          <cell r="G122">
            <v>1</v>
          </cell>
          <cell r="H122">
            <v>296326284</v>
          </cell>
          <cell r="I122">
            <v>0</v>
          </cell>
          <cell r="S122">
            <v>104</v>
          </cell>
          <cell r="T122">
            <v>1446432</v>
          </cell>
          <cell r="U122">
            <v>26</v>
          </cell>
          <cell r="V122">
            <v>60</v>
          </cell>
          <cell r="W122">
            <v>56</v>
          </cell>
          <cell r="X122">
            <v>32</v>
          </cell>
          <cell r="Y122">
            <v>64</v>
          </cell>
          <cell r="Z122">
            <v>0</v>
          </cell>
          <cell r="AA122">
            <v>625860</v>
          </cell>
          <cell r="AB122">
            <v>778848</v>
          </cell>
          <cell r="AC122">
            <v>66758</v>
          </cell>
          <cell r="AD122">
            <v>1471466</v>
          </cell>
          <cell r="AE122">
            <v>0</v>
          </cell>
          <cell r="AF122">
            <v>178022</v>
          </cell>
          <cell r="AG122">
            <v>1446432</v>
          </cell>
        </row>
        <row r="123">
          <cell r="A123">
            <v>112</v>
          </cell>
          <cell r="B123" t="str">
            <v>Duong Thanh Khiet</v>
          </cell>
          <cell r="C123" t="str">
            <v>702</v>
          </cell>
          <cell r="D123" t="str">
            <v>Engineering</v>
          </cell>
          <cell r="E123">
            <v>14230362</v>
          </cell>
          <cell r="G123">
            <v>1</v>
          </cell>
          <cell r="H123">
            <v>296326561</v>
          </cell>
          <cell r="I123">
            <v>0</v>
          </cell>
          <cell r="S123">
            <v>104</v>
          </cell>
          <cell r="T123">
            <v>1446432</v>
          </cell>
          <cell r="U123">
            <v>26</v>
          </cell>
          <cell r="V123">
            <v>51</v>
          </cell>
          <cell r="W123">
            <v>69.5</v>
          </cell>
          <cell r="X123">
            <v>32</v>
          </cell>
          <cell r="Y123">
            <v>64</v>
          </cell>
          <cell r="Z123">
            <v>0</v>
          </cell>
          <cell r="AA123">
            <v>531981</v>
          </cell>
          <cell r="AB123">
            <v>966606</v>
          </cell>
          <cell r="AC123">
            <v>66758</v>
          </cell>
          <cell r="AD123">
            <v>1565345</v>
          </cell>
          <cell r="AE123">
            <v>0</v>
          </cell>
          <cell r="AF123">
            <v>178022</v>
          </cell>
          <cell r="AG123">
            <v>1446432</v>
          </cell>
        </row>
        <row r="124">
          <cell r="A124">
            <v>113</v>
          </cell>
          <cell r="B124" t="str">
            <v>Tran Minh Chau</v>
          </cell>
          <cell r="C124" t="str">
            <v>702</v>
          </cell>
          <cell r="D124" t="str">
            <v>Engineering</v>
          </cell>
          <cell r="E124">
            <v>14230005</v>
          </cell>
          <cell r="G124">
            <v>1</v>
          </cell>
          <cell r="H124">
            <v>296326285</v>
          </cell>
          <cell r="I124">
            <v>0</v>
          </cell>
          <cell r="S124">
            <v>157</v>
          </cell>
          <cell r="T124">
            <v>2183556</v>
          </cell>
          <cell r="U124">
            <v>26</v>
          </cell>
          <cell r="V124">
            <v>95</v>
          </cell>
          <cell r="W124">
            <v>69.5</v>
          </cell>
          <cell r="X124">
            <v>95</v>
          </cell>
          <cell r="Y124">
            <v>184</v>
          </cell>
          <cell r="Z124">
            <v>0</v>
          </cell>
          <cell r="AA124">
            <v>1495946</v>
          </cell>
          <cell r="AB124">
            <v>1459203</v>
          </cell>
          <cell r="AC124">
            <v>299189</v>
          </cell>
          <cell r="AD124">
            <v>3254338</v>
          </cell>
          <cell r="AE124">
            <v>0</v>
          </cell>
          <cell r="AF124">
            <v>772643</v>
          </cell>
          <cell r="AG124">
            <v>2183556</v>
          </cell>
        </row>
        <row r="125">
          <cell r="A125">
            <v>114</v>
          </cell>
          <cell r="B125" t="str">
            <v>Hoang Quang</v>
          </cell>
          <cell r="C125" t="str">
            <v>702</v>
          </cell>
          <cell r="D125" t="str">
            <v>Engineering</v>
          </cell>
          <cell r="E125">
            <v>14230027</v>
          </cell>
          <cell r="G125">
            <v>1</v>
          </cell>
          <cell r="H125">
            <v>296326264</v>
          </cell>
          <cell r="I125">
            <v>0</v>
          </cell>
          <cell r="S125">
            <v>104</v>
          </cell>
          <cell r="T125">
            <v>1446432</v>
          </cell>
          <cell r="U125">
            <v>26</v>
          </cell>
          <cell r="V125">
            <v>36</v>
          </cell>
          <cell r="W125">
            <v>69</v>
          </cell>
          <cell r="X125">
            <v>0</v>
          </cell>
          <cell r="Y125">
            <v>0</v>
          </cell>
          <cell r="Z125">
            <v>0</v>
          </cell>
          <cell r="AA125">
            <v>375516</v>
          </cell>
          <cell r="AB125">
            <v>959652</v>
          </cell>
          <cell r="AC125">
            <v>0</v>
          </cell>
          <cell r="AD125">
            <v>1335168</v>
          </cell>
          <cell r="AE125">
            <v>0</v>
          </cell>
          <cell r="AF125">
            <v>0</v>
          </cell>
          <cell r="AG125">
            <v>1446432</v>
          </cell>
        </row>
        <row r="126">
          <cell r="A126">
            <v>115</v>
          </cell>
          <cell r="B126" t="str">
            <v>Tran Man Phap</v>
          </cell>
          <cell r="C126" t="str">
            <v>702</v>
          </cell>
          <cell r="D126" t="str">
            <v>Engineering</v>
          </cell>
          <cell r="E126">
            <v>14230024</v>
          </cell>
          <cell r="G126">
            <v>1</v>
          </cell>
          <cell r="H126">
            <v>296326283</v>
          </cell>
          <cell r="I126">
            <v>0</v>
          </cell>
          <cell r="S126">
            <v>104</v>
          </cell>
          <cell r="T126">
            <v>1446432</v>
          </cell>
          <cell r="U126">
            <v>26</v>
          </cell>
          <cell r="V126">
            <v>50.5</v>
          </cell>
          <cell r="W126">
            <v>42</v>
          </cell>
          <cell r="X126">
            <v>43.5</v>
          </cell>
          <cell r="Y126">
            <v>96</v>
          </cell>
          <cell r="Z126">
            <v>0</v>
          </cell>
          <cell r="AA126">
            <v>526766</v>
          </cell>
          <cell r="AB126">
            <v>584136</v>
          </cell>
          <cell r="AC126">
            <v>90750</v>
          </cell>
          <cell r="AD126">
            <v>1201652</v>
          </cell>
          <cell r="AE126">
            <v>0</v>
          </cell>
          <cell r="AF126">
            <v>267034</v>
          </cell>
          <cell r="AG126">
            <v>1446432</v>
          </cell>
        </row>
        <row r="127">
          <cell r="A127">
            <v>116</v>
          </cell>
          <cell r="B127" t="str">
            <v>Nguyen Thanh Phuc A</v>
          </cell>
          <cell r="C127" t="str">
            <v>702</v>
          </cell>
          <cell r="D127" t="str">
            <v>Engineering</v>
          </cell>
          <cell r="E127">
            <v>14230442</v>
          </cell>
          <cell r="G127">
            <v>1</v>
          </cell>
          <cell r="H127">
            <v>297025898</v>
          </cell>
          <cell r="I127">
            <v>0</v>
          </cell>
          <cell r="S127">
            <v>104</v>
          </cell>
          <cell r="T127">
            <v>1446432</v>
          </cell>
          <cell r="U127">
            <v>26</v>
          </cell>
          <cell r="V127">
            <v>84</v>
          </cell>
          <cell r="W127">
            <v>60</v>
          </cell>
          <cell r="X127">
            <v>76</v>
          </cell>
          <cell r="Y127">
            <v>152</v>
          </cell>
          <cell r="Z127">
            <v>0</v>
          </cell>
          <cell r="AA127">
            <v>876204</v>
          </cell>
          <cell r="AB127">
            <v>834480</v>
          </cell>
          <cell r="AC127">
            <v>158551</v>
          </cell>
          <cell r="AD127">
            <v>1869235</v>
          </cell>
          <cell r="AE127">
            <v>0</v>
          </cell>
          <cell r="AF127">
            <v>422803</v>
          </cell>
          <cell r="AG127">
            <v>1446432</v>
          </cell>
        </row>
        <row r="128">
          <cell r="A128">
            <v>117</v>
          </cell>
          <cell r="B128" t="str">
            <v>Nguyen Viet Cuong A</v>
          </cell>
          <cell r="C128" t="str">
            <v>702</v>
          </cell>
          <cell r="D128" t="str">
            <v>Engineering</v>
          </cell>
          <cell r="E128">
            <v>14230008</v>
          </cell>
          <cell r="G128">
            <v>0</v>
          </cell>
          <cell r="H128">
            <v>296326305</v>
          </cell>
          <cell r="I128">
            <v>0</v>
          </cell>
          <cell r="S128">
            <v>117</v>
          </cell>
          <cell r="T128">
            <v>1627236</v>
          </cell>
          <cell r="U128">
            <v>26</v>
          </cell>
          <cell r="V128">
            <v>68.5</v>
          </cell>
          <cell r="W128">
            <v>67</v>
          </cell>
          <cell r="X128">
            <v>36</v>
          </cell>
          <cell r="Y128">
            <v>40</v>
          </cell>
          <cell r="Z128">
            <v>0</v>
          </cell>
          <cell r="AA128">
            <v>803839</v>
          </cell>
          <cell r="AB128">
            <v>1048316</v>
          </cell>
          <cell r="AC128">
            <v>84491</v>
          </cell>
          <cell r="AD128">
            <v>1936646</v>
          </cell>
          <cell r="AE128">
            <v>0</v>
          </cell>
          <cell r="AF128">
            <v>125172</v>
          </cell>
          <cell r="AG128">
            <v>1627236</v>
          </cell>
        </row>
        <row r="129">
          <cell r="A129">
            <v>118</v>
          </cell>
          <cell r="B129" t="str">
            <v>Tran Thanh Phong B</v>
          </cell>
          <cell r="C129" t="str">
            <v>702</v>
          </cell>
          <cell r="D129" t="str">
            <v>Engineering</v>
          </cell>
          <cell r="E129">
            <v>14230369</v>
          </cell>
          <cell r="G129">
            <v>1</v>
          </cell>
          <cell r="H129">
            <v>296326562</v>
          </cell>
          <cell r="I129">
            <v>1</v>
          </cell>
          <cell r="J129">
            <v>12</v>
          </cell>
          <cell r="K129">
            <v>12</v>
          </cell>
          <cell r="L129">
            <v>10</v>
          </cell>
          <cell r="M129">
            <v>9.5</v>
          </cell>
          <cell r="N129">
            <v>10</v>
          </cell>
          <cell r="O129">
            <v>12</v>
          </cell>
          <cell r="P129">
            <v>79.333333333333329</v>
          </cell>
          <cell r="S129">
            <v>209</v>
          </cell>
          <cell r="T129">
            <v>2906772</v>
          </cell>
          <cell r="U129">
            <v>26</v>
          </cell>
          <cell r="V129">
            <v>43.5</v>
          </cell>
          <cell r="W129">
            <v>65.5</v>
          </cell>
          <cell r="X129">
            <v>0</v>
          </cell>
          <cell r="Y129">
            <v>0</v>
          </cell>
          <cell r="Z129">
            <v>0</v>
          </cell>
          <cell r="AA129">
            <v>435000</v>
          </cell>
          <cell r="AB129">
            <v>2217345</v>
          </cell>
          <cell r="AC129">
            <v>0</v>
          </cell>
          <cell r="AD129">
            <v>2652345</v>
          </cell>
          <cell r="AE129">
            <v>0</v>
          </cell>
          <cell r="AF129">
            <v>0</v>
          </cell>
          <cell r="AG129">
            <v>2906772</v>
          </cell>
        </row>
        <row r="130">
          <cell r="B130" t="str">
            <v>Engineering Total</v>
          </cell>
          <cell r="P130">
            <v>138</v>
          </cell>
          <cell r="Q130">
            <v>0</v>
          </cell>
          <cell r="R130">
            <v>0</v>
          </cell>
          <cell r="S130">
            <v>2736</v>
          </cell>
          <cell r="T130">
            <v>38052288</v>
          </cell>
          <cell r="U130">
            <v>546</v>
          </cell>
          <cell r="V130">
            <v>1171.5</v>
          </cell>
          <cell r="W130">
            <v>1260</v>
          </cell>
          <cell r="X130">
            <v>585</v>
          </cell>
          <cell r="Y130">
            <v>1120</v>
          </cell>
          <cell r="Z130">
            <v>0</v>
          </cell>
          <cell r="AA130">
            <v>14442372</v>
          </cell>
          <cell r="AB130">
            <v>22825500</v>
          </cell>
          <cell r="AC130">
            <v>1418495</v>
          </cell>
          <cell r="AD130">
            <v>38686367</v>
          </cell>
          <cell r="AE130">
            <v>0</v>
          </cell>
          <cell r="AF130">
            <v>3636834</v>
          </cell>
          <cell r="AG130">
            <v>38052288</v>
          </cell>
        </row>
        <row r="131">
          <cell r="A131">
            <v>119</v>
          </cell>
          <cell r="B131" t="str">
            <v>Pham Huu Nghi</v>
          </cell>
          <cell r="C131" t="str">
            <v>201</v>
          </cell>
          <cell r="D131" t="str">
            <v>Quality Control</v>
          </cell>
          <cell r="E131">
            <v>14230019</v>
          </cell>
          <cell r="G131">
            <v>1</v>
          </cell>
          <cell r="H131">
            <v>296326303</v>
          </cell>
          <cell r="I131">
            <v>1</v>
          </cell>
          <cell r="J131">
            <v>7</v>
          </cell>
          <cell r="K131">
            <v>8</v>
          </cell>
          <cell r="L131">
            <v>0</v>
          </cell>
          <cell r="M131">
            <v>0</v>
          </cell>
          <cell r="N131">
            <v>0</v>
          </cell>
          <cell r="O131">
            <v>8</v>
          </cell>
          <cell r="P131">
            <v>26.666666666666664</v>
          </cell>
          <cell r="S131">
            <v>308</v>
          </cell>
          <cell r="T131">
            <v>4283664</v>
          </cell>
          <cell r="U131">
            <v>26</v>
          </cell>
          <cell r="V131">
            <v>0</v>
          </cell>
          <cell r="W131">
            <v>23</v>
          </cell>
          <cell r="X131">
            <v>0</v>
          </cell>
          <cell r="Y131">
            <v>0</v>
          </cell>
          <cell r="Z131">
            <v>0</v>
          </cell>
          <cell r="AA131">
            <v>0</v>
          </cell>
          <cell r="AB131">
            <v>1098375</v>
          </cell>
          <cell r="AC131">
            <v>0</v>
          </cell>
          <cell r="AD131">
            <v>1098375</v>
          </cell>
          <cell r="AE131">
            <v>0</v>
          </cell>
          <cell r="AF131">
            <v>0</v>
          </cell>
          <cell r="AG131">
            <v>4283664</v>
          </cell>
        </row>
        <row r="132">
          <cell r="A132">
            <v>120</v>
          </cell>
          <cell r="B132" t="str">
            <v>Dang Thi Quynh Lien</v>
          </cell>
          <cell r="C132" t="str">
            <v>201</v>
          </cell>
          <cell r="D132" t="str">
            <v>Quality Control</v>
          </cell>
          <cell r="E132">
            <v>14230045</v>
          </cell>
          <cell r="G132">
            <v>1</v>
          </cell>
          <cell r="H132">
            <v>296326304</v>
          </cell>
          <cell r="I132">
            <v>0</v>
          </cell>
          <cell r="S132">
            <v>168</v>
          </cell>
          <cell r="T132">
            <v>2336544</v>
          </cell>
          <cell r="U132">
            <v>26</v>
          </cell>
          <cell r="V132">
            <v>0</v>
          </cell>
          <cell r="W132">
            <v>58</v>
          </cell>
          <cell r="X132">
            <v>0</v>
          </cell>
          <cell r="Y132">
            <v>0</v>
          </cell>
          <cell r="Z132">
            <v>0</v>
          </cell>
          <cell r="AA132">
            <v>0</v>
          </cell>
          <cell r="AB132">
            <v>1303073</v>
          </cell>
          <cell r="AC132">
            <v>0</v>
          </cell>
          <cell r="AD132">
            <v>1303073</v>
          </cell>
          <cell r="AE132">
            <v>0</v>
          </cell>
          <cell r="AF132">
            <v>0</v>
          </cell>
          <cell r="AG132">
            <v>2336544</v>
          </cell>
        </row>
        <row r="133">
          <cell r="A133">
            <v>121</v>
          </cell>
          <cell r="B133" t="str">
            <v>Tran Trung Hieu</v>
          </cell>
          <cell r="C133" t="str">
            <v>201</v>
          </cell>
          <cell r="D133" t="str">
            <v>Quality Control</v>
          </cell>
          <cell r="E133">
            <v>14230301</v>
          </cell>
          <cell r="G133">
            <v>1</v>
          </cell>
          <cell r="H133">
            <v>296326491</v>
          </cell>
          <cell r="I133">
            <v>0</v>
          </cell>
          <cell r="S133">
            <v>168</v>
          </cell>
          <cell r="T133">
            <v>2336544</v>
          </cell>
          <cell r="U133">
            <v>26</v>
          </cell>
          <cell r="V133">
            <v>7.5</v>
          </cell>
          <cell r="W133">
            <v>72</v>
          </cell>
          <cell r="X133">
            <v>104</v>
          </cell>
          <cell r="Y133">
            <v>80</v>
          </cell>
          <cell r="Z133">
            <v>0</v>
          </cell>
          <cell r="AA133">
            <v>126376</v>
          </cell>
          <cell r="AB133">
            <v>1617607</v>
          </cell>
          <cell r="AC133">
            <v>350482</v>
          </cell>
          <cell r="AD133">
            <v>2094465</v>
          </cell>
          <cell r="AE133">
            <v>0</v>
          </cell>
          <cell r="AF133">
            <v>359468</v>
          </cell>
          <cell r="AG133">
            <v>2336544</v>
          </cell>
        </row>
        <row r="134">
          <cell r="A134">
            <v>122</v>
          </cell>
          <cell r="B134" t="str">
            <v>Le Thanh Khiet</v>
          </cell>
          <cell r="C134" t="str">
            <v>201</v>
          </cell>
          <cell r="D134" t="str">
            <v>Quality Control</v>
          </cell>
          <cell r="E134">
            <v>14230232</v>
          </cell>
          <cell r="G134">
            <v>1</v>
          </cell>
          <cell r="H134">
            <v>296326434</v>
          </cell>
          <cell r="I134">
            <v>0</v>
          </cell>
          <cell r="S134">
            <v>168</v>
          </cell>
          <cell r="T134">
            <v>2336544</v>
          </cell>
          <cell r="U134">
            <v>26</v>
          </cell>
          <cell r="V134">
            <v>26</v>
          </cell>
          <cell r="W134">
            <v>47</v>
          </cell>
          <cell r="X134">
            <v>136</v>
          </cell>
          <cell r="Y134">
            <v>8</v>
          </cell>
          <cell r="Z134">
            <v>0</v>
          </cell>
          <cell r="AA134">
            <v>438102</v>
          </cell>
          <cell r="AB134">
            <v>1055938</v>
          </cell>
          <cell r="AC134">
            <v>458322</v>
          </cell>
          <cell r="AD134">
            <v>1952362</v>
          </cell>
          <cell r="AE134">
            <v>0</v>
          </cell>
          <cell r="AF134">
            <v>35947</v>
          </cell>
          <cell r="AG134">
            <v>2336544</v>
          </cell>
        </row>
        <row r="135">
          <cell r="A135">
            <v>123</v>
          </cell>
          <cell r="B135" t="str">
            <v>Nguyen Thanh Son A</v>
          </cell>
          <cell r="C135" t="str">
            <v>201</v>
          </cell>
          <cell r="D135" t="str">
            <v>Quality Control</v>
          </cell>
          <cell r="E135">
            <v>14230136</v>
          </cell>
          <cell r="G135">
            <v>1</v>
          </cell>
          <cell r="H135">
            <v>296326359</v>
          </cell>
          <cell r="I135">
            <v>0</v>
          </cell>
          <cell r="S135">
            <v>104</v>
          </cell>
          <cell r="T135">
            <v>1446432</v>
          </cell>
          <cell r="U135">
            <v>26</v>
          </cell>
          <cell r="V135">
            <v>73</v>
          </cell>
          <cell r="W135">
            <v>60</v>
          </cell>
          <cell r="X135">
            <v>65</v>
          </cell>
          <cell r="Y135">
            <v>88</v>
          </cell>
          <cell r="Z135">
            <v>0</v>
          </cell>
          <cell r="AA135">
            <v>761463</v>
          </cell>
          <cell r="AB135">
            <v>834480</v>
          </cell>
          <cell r="AC135">
            <v>135603</v>
          </cell>
          <cell r="AD135">
            <v>1731546</v>
          </cell>
          <cell r="AE135">
            <v>0</v>
          </cell>
          <cell r="AF135">
            <v>244781</v>
          </cell>
          <cell r="AG135">
            <v>1446432</v>
          </cell>
        </row>
        <row r="136">
          <cell r="A136">
            <v>124</v>
          </cell>
          <cell r="B136" t="str">
            <v>Huynh Cao Tuy</v>
          </cell>
          <cell r="C136" t="str">
            <v>201</v>
          </cell>
          <cell r="D136" t="str">
            <v>Quality Control</v>
          </cell>
          <cell r="E136">
            <v>14230127</v>
          </cell>
          <cell r="G136">
            <v>1</v>
          </cell>
          <cell r="H136">
            <v>296326348</v>
          </cell>
          <cell r="I136">
            <v>0</v>
          </cell>
          <cell r="S136">
            <v>91</v>
          </cell>
          <cell r="T136">
            <v>1265628</v>
          </cell>
          <cell r="U136">
            <v>26</v>
          </cell>
          <cell r="V136">
            <v>100</v>
          </cell>
          <cell r="W136">
            <v>48</v>
          </cell>
          <cell r="X136">
            <v>56</v>
          </cell>
          <cell r="Y136">
            <v>112</v>
          </cell>
          <cell r="Z136">
            <v>0</v>
          </cell>
          <cell r="AA136">
            <v>912713</v>
          </cell>
          <cell r="AB136">
            <v>584136</v>
          </cell>
          <cell r="AC136">
            <v>102224</v>
          </cell>
          <cell r="AD136">
            <v>1599073</v>
          </cell>
          <cell r="AE136">
            <v>0</v>
          </cell>
          <cell r="AF136">
            <v>272597</v>
          </cell>
          <cell r="AG136">
            <v>1265628</v>
          </cell>
        </row>
        <row r="137">
          <cell r="A137">
            <v>125</v>
          </cell>
          <cell r="B137" t="str">
            <v>Nguyen Hoang Minh A</v>
          </cell>
          <cell r="C137" t="str">
            <v>201</v>
          </cell>
          <cell r="D137" t="str">
            <v>Quality Control</v>
          </cell>
          <cell r="E137">
            <v>14230133</v>
          </cell>
          <cell r="G137">
            <v>1</v>
          </cell>
          <cell r="H137">
            <v>296326360</v>
          </cell>
          <cell r="I137">
            <v>0</v>
          </cell>
          <cell r="S137">
            <v>85</v>
          </cell>
          <cell r="T137">
            <v>1182180</v>
          </cell>
          <cell r="U137">
            <v>26</v>
          </cell>
          <cell r="V137">
            <v>76</v>
          </cell>
          <cell r="W137">
            <v>60</v>
          </cell>
          <cell r="X137">
            <v>24</v>
          </cell>
          <cell r="Y137">
            <v>48</v>
          </cell>
          <cell r="Z137">
            <v>0</v>
          </cell>
          <cell r="AA137">
            <v>647926</v>
          </cell>
          <cell r="AB137">
            <v>682027</v>
          </cell>
          <cell r="AC137">
            <v>40922</v>
          </cell>
          <cell r="AD137">
            <v>1370875</v>
          </cell>
          <cell r="AE137">
            <v>0</v>
          </cell>
          <cell r="AF137">
            <v>109124</v>
          </cell>
          <cell r="AG137">
            <v>1182180</v>
          </cell>
        </row>
        <row r="138">
          <cell r="A138">
            <v>126</v>
          </cell>
          <cell r="B138" t="str">
            <v>Nguyen Trinh Cat</v>
          </cell>
          <cell r="C138" t="str">
            <v>201</v>
          </cell>
          <cell r="D138" t="str">
            <v>Quality Control</v>
          </cell>
          <cell r="E138">
            <v>14230004</v>
          </cell>
          <cell r="G138">
            <v>1</v>
          </cell>
          <cell r="H138">
            <v>296326287</v>
          </cell>
          <cell r="I138">
            <v>0</v>
          </cell>
          <cell r="S138">
            <v>91</v>
          </cell>
          <cell r="T138">
            <v>1265628</v>
          </cell>
          <cell r="U138">
            <v>26</v>
          </cell>
          <cell r="V138">
            <v>19</v>
          </cell>
          <cell r="W138">
            <v>44</v>
          </cell>
          <cell r="X138">
            <v>55</v>
          </cell>
          <cell r="Y138">
            <v>120</v>
          </cell>
          <cell r="Z138">
            <v>0</v>
          </cell>
          <cell r="AA138">
            <v>173415</v>
          </cell>
          <cell r="AB138">
            <v>535458</v>
          </cell>
          <cell r="AC138">
            <v>100398</v>
          </cell>
          <cell r="AD138">
            <v>809271</v>
          </cell>
          <cell r="AE138">
            <v>0</v>
          </cell>
          <cell r="AF138">
            <v>292068</v>
          </cell>
          <cell r="AG138">
            <v>1265628</v>
          </cell>
        </row>
        <row r="139">
          <cell r="A139">
            <v>127</v>
          </cell>
          <cell r="B139" t="str">
            <v>Su Khac Huy</v>
          </cell>
          <cell r="C139" t="str">
            <v>201</v>
          </cell>
          <cell r="D139" t="str">
            <v>Quality Control</v>
          </cell>
          <cell r="E139">
            <v>14230203</v>
          </cell>
          <cell r="G139">
            <v>1</v>
          </cell>
          <cell r="H139">
            <v>296326407</v>
          </cell>
          <cell r="I139">
            <v>0</v>
          </cell>
          <cell r="S139">
            <v>168</v>
          </cell>
          <cell r="T139">
            <v>2336544</v>
          </cell>
          <cell r="U139">
            <v>26</v>
          </cell>
          <cell r="V139">
            <v>32</v>
          </cell>
          <cell r="W139">
            <v>60</v>
          </cell>
          <cell r="X139">
            <v>104</v>
          </cell>
          <cell r="Y139">
            <v>112</v>
          </cell>
          <cell r="Z139">
            <v>0</v>
          </cell>
          <cell r="AA139">
            <v>539202</v>
          </cell>
          <cell r="AB139">
            <v>1348006</v>
          </cell>
          <cell r="AC139">
            <v>350482</v>
          </cell>
          <cell r="AD139">
            <v>2237690</v>
          </cell>
          <cell r="AE139">
            <v>0</v>
          </cell>
          <cell r="AF139">
            <v>503256</v>
          </cell>
          <cell r="AG139">
            <v>2336544</v>
          </cell>
        </row>
        <row r="140">
          <cell r="A140">
            <v>128</v>
          </cell>
          <cell r="B140" t="str">
            <v>Nguyen Vinh Quan</v>
          </cell>
          <cell r="C140" t="str">
            <v>201</v>
          </cell>
          <cell r="D140" t="str">
            <v>Quality Control</v>
          </cell>
          <cell r="E140">
            <v>14230373</v>
          </cell>
          <cell r="G140">
            <v>1</v>
          </cell>
          <cell r="H140">
            <v>296326571</v>
          </cell>
          <cell r="I140">
            <v>0</v>
          </cell>
          <cell r="S140">
            <v>104</v>
          </cell>
          <cell r="T140">
            <v>1446432</v>
          </cell>
          <cell r="U140">
            <v>26</v>
          </cell>
          <cell r="V140">
            <v>16</v>
          </cell>
          <cell r="W140">
            <v>36</v>
          </cell>
          <cell r="X140">
            <v>8</v>
          </cell>
          <cell r="Y140">
            <v>88</v>
          </cell>
          <cell r="Z140">
            <v>0</v>
          </cell>
          <cell r="AA140">
            <v>166896</v>
          </cell>
          <cell r="AB140">
            <v>500688</v>
          </cell>
          <cell r="AC140">
            <v>16690</v>
          </cell>
          <cell r="AD140">
            <v>684274</v>
          </cell>
          <cell r="AE140">
            <v>0</v>
          </cell>
          <cell r="AF140">
            <v>244781</v>
          </cell>
          <cell r="AG140">
            <v>1446432</v>
          </cell>
        </row>
        <row r="141">
          <cell r="A141">
            <v>129</v>
          </cell>
          <cell r="B141" t="str">
            <v>Tran Thuong Tho</v>
          </cell>
          <cell r="C141" t="str">
            <v>201</v>
          </cell>
          <cell r="D141" t="str">
            <v>Quality Control</v>
          </cell>
          <cell r="E141">
            <v>14230630</v>
          </cell>
          <cell r="G141">
            <v>1</v>
          </cell>
          <cell r="H141">
            <v>297134791</v>
          </cell>
          <cell r="I141">
            <v>0</v>
          </cell>
          <cell r="S141">
            <v>85</v>
          </cell>
          <cell r="T141">
            <v>1182180</v>
          </cell>
          <cell r="U141">
            <v>26</v>
          </cell>
          <cell r="V141">
            <v>98.5</v>
          </cell>
          <cell r="W141">
            <v>72</v>
          </cell>
          <cell r="X141">
            <v>48</v>
          </cell>
          <cell r="Y141">
            <v>96</v>
          </cell>
          <cell r="Z141">
            <v>0</v>
          </cell>
          <cell r="AA141">
            <v>839746</v>
          </cell>
          <cell r="AB141">
            <v>818432</v>
          </cell>
          <cell r="AC141">
            <v>81843</v>
          </cell>
          <cell r="AD141">
            <v>1740021</v>
          </cell>
          <cell r="AE141">
            <v>0</v>
          </cell>
          <cell r="AF141">
            <v>218249</v>
          </cell>
          <cell r="AG141">
            <v>1182180</v>
          </cell>
        </row>
        <row r="142">
          <cell r="A142">
            <v>130</v>
          </cell>
          <cell r="B142" t="str">
            <v>Nguyen Van Phu</v>
          </cell>
          <cell r="C142" t="str">
            <v>201</v>
          </cell>
          <cell r="D142" t="str">
            <v>Quality Control</v>
          </cell>
          <cell r="E142">
            <v>17210188</v>
          </cell>
          <cell r="G142">
            <v>1</v>
          </cell>
          <cell r="H142">
            <v>296326383</v>
          </cell>
          <cell r="I142">
            <v>0</v>
          </cell>
          <cell r="S142">
            <v>85</v>
          </cell>
          <cell r="T142">
            <v>1182180</v>
          </cell>
          <cell r="U142">
            <v>26</v>
          </cell>
          <cell r="V142">
            <v>96</v>
          </cell>
          <cell r="W142">
            <v>72</v>
          </cell>
          <cell r="X142">
            <v>44</v>
          </cell>
          <cell r="Y142">
            <v>88</v>
          </cell>
          <cell r="Z142">
            <v>0</v>
          </cell>
          <cell r="AA142">
            <v>818432</v>
          </cell>
          <cell r="AB142">
            <v>818432</v>
          </cell>
          <cell r="AC142">
            <v>75023</v>
          </cell>
          <cell r="AD142">
            <v>1711887</v>
          </cell>
          <cell r="AE142">
            <v>0</v>
          </cell>
          <cell r="AF142">
            <v>200061</v>
          </cell>
          <cell r="AG142">
            <v>1182180</v>
          </cell>
        </row>
        <row r="143">
          <cell r="A143">
            <v>131</v>
          </cell>
          <cell r="B143" t="str">
            <v>Nguyen Hoang An</v>
          </cell>
          <cell r="C143" t="str">
            <v>201</v>
          </cell>
          <cell r="D143" t="str">
            <v>Quality Control</v>
          </cell>
          <cell r="E143">
            <v>14230003</v>
          </cell>
          <cell r="G143">
            <v>1</v>
          </cell>
          <cell r="H143">
            <v>296326288</v>
          </cell>
          <cell r="I143">
            <v>0</v>
          </cell>
          <cell r="S143">
            <v>89</v>
          </cell>
          <cell r="T143">
            <v>1237812</v>
          </cell>
          <cell r="U143">
            <v>26</v>
          </cell>
          <cell r="V143">
            <v>15</v>
          </cell>
          <cell r="W143">
            <v>68</v>
          </cell>
          <cell r="X143">
            <v>0</v>
          </cell>
          <cell r="Y143">
            <v>0</v>
          </cell>
          <cell r="Z143">
            <v>0</v>
          </cell>
          <cell r="AA143">
            <v>133898</v>
          </cell>
          <cell r="AB143">
            <v>809339</v>
          </cell>
          <cell r="AC143">
            <v>0</v>
          </cell>
          <cell r="AD143">
            <v>943237</v>
          </cell>
          <cell r="AE143">
            <v>0</v>
          </cell>
          <cell r="AF143">
            <v>0</v>
          </cell>
          <cell r="AG143">
            <v>1237812</v>
          </cell>
        </row>
        <row r="144">
          <cell r="A144">
            <v>132</v>
          </cell>
          <cell r="B144" t="str">
            <v>Pham Ngoc Phac</v>
          </cell>
          <cell r="C144" t="str">
            <v>201</v>
          </cell>
          <cell r="D144" t="str">
            <v>Quality Control</v>
          </cell>
          <cell r="E144">
            <v>14230204</v>
          </cell>
          <cell r="G144">
            <v>1</v>
          </cell>
          <cell r="H144">
            <v>296326408</v>
          </cell>
          <cell r="I144">
            <v>0</v>
          </cell>
          <cell r="S144">
            <v>168</v>
          </cell>
          <cell r="T144">
            <v>2336544</v>
          </cell>
          <cell r="U144">
            <v>26</v>
          </cell>
          <cell r="V144">
            <v>66</v>
          </cell>
          <cell r="W144">
            <v>56</v>
          </cell>
          <cell r="X144">
            <v>32</v>
          </cell>
          <cell r="Y144">
            <v>0</v>
          </cell>
          <cell r="Z144">
            <v>0</v>
          </cell>
          <cell r="AA144">
            <v>1112105</v>
          </cell>
          <cell r="AB144">
            <v>1258139</v>
          </cell>
          <cell r="AC144">
            <v>107840</v>
          </cell>
          <cell r="AD144">
            <v>2478084</v>
          </cell>
          <cell r="AE144">
            <v>0</v>
          </cell>
          <cell r="AF144">
            <v>0</v>
          </cell>
          <cell r="AG144">
            <v>2336544</v>
          </cell>
        </row>
        <row r="145">
          <cell r="A145">
            <v>133</v>
          </cell>
          <cell r="B145" t="str">
            <v>Duong Tan Thanh</v>
          </cell>
          <cell r="C145" t="str">
            <v>201</v>
          </cell>
          <cell r="D145" t="str">
            <v>Quality Control</v>
          </cell>
          <cell r="E145">
            <v>14230930</v>
          </cell>
          <cell r="G145">
            <v>0</v>
          </cell>
          <cell r="I145">
            <v>0</v>
          </cell>
          <cell r="S145">
            <v>91</v>
          </cell>
          <cell r="T145">
            <v>1265628</v>
          </cell>
          <cell r="U145">
            <v>26</v>
          </cell>
          <cell r="V145">
            <v>13</v>
          </cell>
          <cell r="W145">
            <v>36</v>
          </cell>
          <cell r="X145">
            <v>8</v>
          </cell>
          <cell r="Y145">
            <v>96</v>
          </cell>
          <cell r="Z145">
            <v>0</v>
          </cell>
          <cell r="AA145">
            <v>118653</v>
          </cell>
          <cell r="AB145">
            <v>438102</v>
          </cell>
          <cell r="AC145">
            <v>14603</v>
          </cell>
          <cell r="AD145">
            <v>571358</v>
          </cell>
          <cell r="AE145">
            <v>0</v>
          </cell>
          <cell r="AF145">
            <v>233654</v>
          </cell>
          <cell r="AG145">
            <v>1265628</v>
          </cell>
        </row>
        <row r="146">
          <cell r="A146">
            <v>134</v>
          </cell>
          <cell r="B146" t="str">
            <v>Nguyen Thanh Hoang A</v>
          </cell>
          <cell r="C146" t="str">
            <v>201</v>
          </cell>
          <cell r="D146" t="str">
            <v>Quality Control</v>
          </cell>
          <cell r="E146">
            <v>14230141</v>
          </cell>
          <cell r="G146">
            <v>1</v>
          </cell>
          <cell r="H146">
            <v>296326386</v>
          </cell>
          <cell r="I146">
            <v>0</v>
          </cell>
          <cell r="S146">
            <v>104</v>
          </cell>
          <cell r="T146">
            <v>1446432</v>
          </cell>
          <cell r="U146">
            <v>26</v>
          </cell>
          <cell r="V146">
            <v>100</v>
          </cell>
          <cell r="W146">
            <v>60</v>
          </cell>
          <cell r="X146">
            <v>48</v>
          </cell>
          <cell r="Y146">
            <v>96</v>
          </cell>
          <cell r="Z146">
            <v>0</v>
          </cell>
          <cell r="AA146">
            <v>1043100</v>
          </cell>
          <cell r="AB146">
            <v>834480</v>
          </cell>
          <cell r="AC146">
            <v>100138</v>
          </cell>
          <cell r="AD146">
            <v>1977718</v>
          </cell>
          <cell r="AE146">
            <v>0</v>
          </cell>
          <cell r="AF146">
            <v>267034</v>
          </cell>
          <cell r="AG146">
            <v>1446432</v>
          </cell>
        </row>
        <row r="147">
          <cell r="A147">
            <v>135</v>
          </cell>
          <cell r="B147" t="str">
            <v>Le Thanh Tam</v>
          </cell>
          <cell r="C147" t="str">
            <v>201</v>
          </cell>
          <cell r="D147" t="str">
            <v>Quality Control</v>
          </cell>
          <cell r="E147">
            <v>14230137</v>
          </cell>
          <cell r="G147">
            <v>1</v>
          </cell>
          <cell r="H147">
            <v>296326362</v>
          </cell>
          <cell r="I147">
            <v>0</v>
          </cell>
          <cell r="S147">
            <v>91</v>
          </cell>
          <cell r="T147">
            <v>1265628</v>
          </cell>
          <cell r="U147">
            <v>26</v>
          </cell>
          <cell r="V147">
            <v>88</v>
          </cell>
          <cell r="W147">
            <v>48</v>
          </cell>
          <cell r="X147">
            <v>40</v>
          </cell>
          <cell r="Y147">
            <v>80</v>
          </cell>
          <cell r="Z147">
            <v>0</v>
          </cell>
          <cell r="AA147">
            <v>803187</v>
          </cell>
          <cell r="AB147">
            <v>584136</v>
          </cell>
          <cell r="AC147">
            <v>73017</v>
          </cell>
          <cell r="AD147">
            <v>1460340</v>
          </cell>
          <cell r="AE147">
            <v>0</v>
          </cell>
          <cell r="AF147">
            <v>194712</v>
          </cell>
          <cell r="AG147">
            <v>1265628</v>
          </cell>
        </row>
        <row r="148">
          <cell r="A148">
            <v>136</v>
          </cell>
          <cell r="B148" t="str">
            <v>Tran Le Chien</v>
          </cell>
          <cell r="C148" t="str">
            <v>201</v>
          </cell>
          <cell r="D148" t="str">
            <v>Quality Control</v>
          </cell>
          <cell r="E148">
            <v>14230549</v>
          </cell>
          <cell r="G148">
            <v>1</v>
          </cell>
          <cell r="H148">
            <v>297089496</v>
          </cell>
          <cell r="I148">
            <v>0</v>
          </cell>
          <cell r="S148">
            <v>85</v>
          </cell>
          <cell r="T148">
            <v>1182180</v>
          </cell>
          <cell r="U148">
            <v>26</v>
          </cell>
          <cell r="V148">
            <v>88</v>
          </cell>
          <cell r="W148">
            <v>59</v>
          </cell>
          <cell r="X148">
            <v>40</v>
          </cell>
          <cell r="Y148">
            <v>80</v>
          </cell>
          <cell r="Z148">
            <v>0</v>
          </cell>
          <cell r="AA148">
            <v>750230</v>
          </cell>
          <cell r="AB148">
            <v>670660</v>
          </cell>
          <cell r="AC148">
            <v>68203</v>
          </cell>
          <cell r="AD148">
            <v>1489093</v>
          </cell>
          <cell r="AE148">
            <v>0</v>
          </cell>
          <cell r="AF148">
            <v>181874</v>
          </cell>
          <cell r="AG148">
            <v>1182180</v>
          </cell>
        </row>
        <row r="149">
          <cell r="A149">
            <v>137</v>
          </cell>
          <cell r="B149" t="str">
            <v>Tran Manh Hien</v>
          </cell>
          <cell r="C149" t="str">
            <v>201</v>
          </cell>
          <cell r="D149" t="str">
            <v>Quality Control</v>
          </cell>
          <cell r="E149">
            <v>14230354</v>
          </cell>
          <cell r="G149">
            <v>1</v>
          </cell>
          <cell r="H149">
            <v>296326560</v>
          </cell>
          <cell r="I149">
            <v>0</v>
          </cell>
          <cell r="S149">
            <v>85</v>
          </cell>
          <cell r="T149">
            <v>1182180</v>
          </cell>
          <cell r="U149">
            <v>26</v>
          </cell>
          <cell r="V149">
            <v>100</v>
          </cell>
          <cell r="W149">
            <v>60</v>
          </cell>
          <cell r="X149">
            <v>48</v>
          </cell>
          <cell r="Y149">
            <v>96</v>
          </cell>
          <cell r="Z149">
            <v>0</v>
          </cell>
          <cell r="AA149">
            <v>852534</v>
          </cell>
          <cell r="AB149">
            <v>682027</v>
          </cell>
          <cell r="AC149">
            <v>81843</v>
          </cell>
          <cell r="AD149">
            <v>1616404</v>
          </cell>
          <cell r="AE149">
            <v>0</v>
          </cell>
          <cell r="AF149">
            <v>218249</v>
          </cell>
          <cell r="AG149">
            <v>1182180</v>
          </cell>
        </row>
        <row r="150">
          <cell r="A150">
            <v>138</v>
          </cell>
          <cell r="B150" t="str">
            <v>Bui Thanh Hai</v>
          </cell>
          <cell r="C150" t="str">
            <v>201</v>
          </cell>
          <cell r="D150" t="str">
            <v>Quality Control</v>
          </cell>
          <cell r="E150">
            <v>14230125</v>
          </cell>
          <cell r="G150">
            <v>1</v>
          </cell>
          <cell r="H150">
            <v>296326347</v>
          </cell>
          <cell r="I150">
            <v>0</v>
          </cell>
          <cell r="S150">
            <v>91</v>
          </cell>
          <cell r="T150">
            <v>1265628</v>
          </cell>
          <cell r="U150">
            <v>26</v>
          </cell>
          <cell r="V150">
            <v>30</v>
          </cell>
          <cell r="W150">
            <v>56</v>
          </cell>
          <cell r="X150">
            <v>94</v>
          </cell>
          <cell r="Y150">
            <v>96</v>
          </cell>
          <cell r="Z150">
            <v>0</v>
          </cell>
          <cell r="AA150">
            <v>273814</v>
          </cell>
          <cell r="AB150">
            <v>681492</v>
          </cell>
          <cell r="AC150">
            <v>171590</v>
          </cell>
          <cell r="AD150">
            <v>1126896</v>
          </cell>
          <cell r="AE150">
            <v>0</v>
          </cell>
          <cell r="AF150">
            <v>233654</v>
          </cell>
          <cell r="AG150">
            <v>1265628</v>
          </cell>
        </row>
        <row r="151">
          <cell r="B151" t="str">
            <v>Quality Control Total</v>
          </cell>
          <cell r="P151">
            <v>26.666666666666664</v>
          </cell>
          <cell r="Q151">
            <v>0</v>
          </cell>
          <cell r="R151">
            <v>0</v>
          </cell>
          <cell r="S151">
            <v>2429</v>
          </cell>
          <cell r="T151">
            <v>33782532</v>
          </cell>
          <cell r="U151">
            <v>520</v>
          </cell>
          <cell r="V151">
            <v>1044</v>
          </cell>
          <cell r="W151">
            <v>1095</v>
          </cell>
          <cell r="X151">
            <v>954</v>
          </cell>
          <cell r="Y151">
            <v>1384</v>
          </cell>
          <cell r="Z151">
            <v>0</v>
          </cell>
          <cell r="AA151">
            <v>10511792</v>
          </cell>
          <cell r="AB151">
            <v>17155027</v>
          </cell>
          <cell r="AC151">
            <v>2329223</v>
          </cell>
          <cell r="AD151">
            <v>29996042</v>
          </cell>
          <cell r="AE151">
            <v>0</v>
          </cell>
          <cell r="AF151">
            <v>3809509</v>
          </cell>
          <cell r="AG151">
            <v>33782532</v>
          </cell>
        </row>
        <row r="152">
          <cell r="A152">
            <v>139</v>
          </cell>
          <cell r="B152" t="str">
            <v>Tran Trong Cuong</v>
          </cell>
          <cell r="C152" t="str">
            <v>800</v>
          </cell>
          <cell r="D152" t="str">
            <v>ThuDuc Warehouse</v>
          </cell>
          <cell r="E152">
            <v>16230087</v>
          </cell>
          <cell r="G152">
            <v>1</v>
          </cell>
          <cell r="H152">
            <v>296326289</v>
          </cell>
          <cell r="I152">
            <v>1</v>
          </cell>
          <cell r="J152">
            <v>0</v>
          </cell>
          <cell r="K152">
            <v>0</v>
          </cell>
          <cell r="L152">
            <v>0</v>
          </cell>
          <cell r="M152">
            <v>0</v>
          </cell>
          <cell r="N152">
            <v>8.5</v>
          </cell>
          <cell r="O152">
            <v>9</v>
          </cell>
          <cell r="P152">
            <v>20.666666666666668</v>
          </cell>
          <cell r="S152">
            <v>209</v>
          </cell>
          <cell r="T152">
            <v>2906772</v>
          </cell>
          <cell r="U152">
            <v>26</v>
          </cell>
          <cell r="V152">
            <v>45</v>
          </cell>
          <cell r="W152">
            <v>17.5</v>
          </cell>
          <cell r="X152">
            <v>0</v>
          </cell>
          <cell r="Y152">
            <v>0</v>
          </cell>
          <cell r="Z152">
            <v>0</v>
          </cell>
          <cell r="AA152">
            <v>450000</v>
          </cell>
          <cell r="AB152">
            <v>577628</v>
          </cell>
          <cell r="AC152">
            <v>0</v>
          </cell>
          <cell r="AD152">
            <v>1027628</v>
          </cell>
          <cell r="AE152">
            <v>0</v>
          </cell>
          <cell r="AF152">
            <v>0</v>
          </cell>
          <cell r="AG152">
            <v>2906772</v>
          </cell>
        </row>
        <row r="153">
          <cell r="A153">
            <v>140</v>
          </cell>
          <cell r="B153" t="str">
            <v>Lu Dinh Phong</v>
          </cell>
          <cell r="C153" t="str">
            <v>800</v>
          </cell>
          <cell r="D153" t="str">
            <v>ThuDuc Warehouse</v>
          </cell>
          <cell r="E153">
            <v>16230854</v>
          </cell>
          <cell r="G153">
            <v>0</v>
          </cell>
          <cell r="H153">
            <v>298077507</v>
          </cell>
          <cell r="I153">
            <v>0</v>
          </cell>
          <cell r="S153">
            <v>111</v>
          </cell>
          <cell r="T153">
            <v>1543788</v>
          </cell>
          <cell r="U153">
            <v>26</v>
          </cell>
          <cell r="V153">
            <v>85</v>
          </cell>
          <cell r="W153">
            <v>32</v>
          </cell>
          <cell r="X153">
            <v>0</v>
          </cell>
          <cell r="Y153">
            <v>0</v>
          </cell>
          <cell r="Z153">
            <v>0</v>
          </cell>
          <cell r="AA153">
            <v>946312</v>
          </cell>
          <cell r="AB153">
            <v>475012</v>
          </cell>
          <cell r="AC153">
            <v>0</v>
          </cell>
          <cell r="AD153">
            <v>1421324</v>
          </cell>
          <cell r="AE153">
            <v>0</v>
          </cell>
          <cell r="AF153">
            <v>0</v>
          </cell>
          <cell r="AG153">
            <v>1543788</v>
          </cell>
        </row>
        <row r="154">
          <cell r="A154">
            <v>141</v>
          </cell>
          <cell r="B154" t="str">
            <v>Nguyen Minh Man</v>
          </cell>
          <cell r="C154" t="str">
            <v>800</v>
          </cell>
          <cell r="D154" t="str">
            <v>ThuDuc Warehouse</v>
          </cell>
          <cell r="E154">
            <v>16230046</v>
          </cell>
          <cell r="G154">
            <v>1</v>
          </cell>
          <cell r="H154">
            <v>296326292</v>
          </cell>
          <cell r="I154">
            <v>0</v>
          </cell>
          <cell r="S154">
            <v>116</v>
          </cell>
          <cell r="T154">
            <v>1613328</v>
          </cell>
          <cell r="U154">
            <v>26</v>
          </cell>
          <cell r="V154">
            <v>44.5</v>
          </cell>
          <cell r="W154">
            <v>8</v>
          </cell>
          <cell r="X154">
            <v>72</v>
          </cell>
          <cell r="Y154">
            <v>0</v>
          </cell>
          <cell r="Z154">
            <v>0</v>
          </cell>
          <cell r="AA154">
            <v>517739</v>
          </cell>
          <cell r="AB154">
            <v>124102</v>
          </cell>
          <cell r="AC154">
            <v>167538</v>
          </cell>
          <cell r="AD154">
            <v>809379</v>
          </cell>
          <cell r="AE154">
            <v>0</v>
          </cell>
          <cell r="AF154">
            <v>0</v>
          </cell>
          <cell r="AG154">
            <v>1613328</v>
          </cell>
        </row>
        <row r="155">
          <cell r="A155">
            <v>142</v>
          </cell>
          <cell r="B155" t="str">
            <v>Duong Van Lam</v>
          </cell>
          <cell r="C155" t="str">
            <v>800</v>
          </cell>
          <cell r="D155" t="str">
            <v>ThuDuc Warehouse</v>
          </cell>
          <cell r="E155">
            <v>16230735</v>
          </cell>
          <cell r="G155">
            <v>1</v>
          </cell>
          <cell r="H155">
            <v>298026358</v>
          </cell>
          <cell r="I155">
            <v>0</v>
          </cell>
          <cell r="S155">
            <v>85</v>
          </cell>
          <cell r="T155">
            <v>1182180</v>
          </cell>
          <cell r="U155">
            <v>26</v>
          </cell>
          <cell r="V155">
            <v>97.5</v>
          </cell>
          <cell r="W155">
            <v>44</v>
          </cell>
          <cell r="X155">
            <v>80</v>
          </cell>
          <cell r="Y155">
            <v>0</v>
          </cell>
          <cell r="Z155">
            <v>0</v>
          </cell>
          <cell r="AA155">
            <v>831220</v>
          </cell>
          <cell r="AB155">
            <v>500153</v>
          </cell>
          <cell r="AC155">
            <v>136405</v>
          </cell>
          <cell r="AD155">
            <v>1467778</v>
          </cell>
          <cell r="AE155">
            <v>0</v>
          </cell>
          <cell r="AF155">
            <v>0</v>
          </cell>
          <cell r="AG155">
            <v>1182180</v>
          </cell>
        </row>
        <row r="156">
          <cell r="A156">
            <v>143</v>
          </cell>
          <cell r="B156" t="str">
            <v>Nguyen Van Minh</v>
          </cell>
          <cell r="C156" t="str">
            <v>800</v>
          </cell>
          <cell r="D156" t="str">
            <v>ThuDuc Warehouse</v>
          </cell>
          <cell r="E156">
            <v>16230733</v>
          </cell>
          <cell r="G156">
            <v>0</v>
          </cell>
          <cell r="H156">
            <v>298026403</v>
          </cell>
          <cell r="I156">
            <v>0</v>
          </cell>
          <cell r="S156">
            <v>85</v>
          </cell>
          <cell r="T156">
            <v>1182180</v>
          </cell>
          <cell r="U156">
            <v>26</v>
          </cell>
          <cell r="V156">
            <v>65.5</v>
          </cell>
          <cell r="W156">
            <v>47</v>
          </cell>
          <cell r="X156">
            <v>81.5</v>
          </cell>
          <cell r="Y156">
            <v>112</v>
          </cell>
          <cell r="Z156">
            <v>0</v>
          </cell>
          <cell r="AA156">
            <v>558410</v>
          </cell>
          <cell r="AB156">
            <v>534254</v>
          </cell>
          <cell r="AC156">
            <v>138963</v>
          </cell>
          <cell r="AD156">
            <v>1231627</v>
          </cell>
          <cell r="AE156">
            <v>0</v>
          </cell>
          <cell r="AF156">
            <v>254623</v>
          </cell>
          <cell r="AG156">
            <v>1182180</v>
          </cell>
        </row>
        <row r="157">
          <cell r="A157">
            <v>144</v>
          </cell>
          <cell r="B157" t="str">
            <v>Nguyen Van Nam C</v>
          </cell>
          <cell r="C157" t="str">
            <v>800</v>
          </cell>
          <cell r="D157" t="str">
            <v>ThuDuc Warehouse</v>
          </cell>
          <cell r="E157">
            <v>16230781</v>
          </cell>
          <cell r="G157">
            <v>1</v>
          </cell>
          <cell r="H157">
            <v>298026404</v>
          </cell>
          <cell r="I157">
            <v>0</v>
          </cell>
          <cell r="S157">
            <v>85</v>
          </cell>
          <cell r="T157">
            <v>1182180</v>
          </cell>
          <cell r="U157">
            <v>26</v>
          </cell>
          <cell r="V157">
            <v>56</v>
          </cell>
          <cell r="W157">
            <v>55.5</v>
          </cell>
          <cell r="X157">
            <v>0</v>
          </cell>
          <cell r="Y157">
            <v>0</v>
          </cell>
          <cell r="Z157">
            <v>0</v>
          </cell>
          <cell r="AA157">
            <v>477419</v>
          </cell>
          <cell r="AB157">
            <v>630875</v>
          </cell>
          <cell r="AC157">
            <v>0</v>
          </cell>
          <cell r="AD157">
            <v>1108294</v>
          </cell>
          <cell r="AE157">
            <v>0</v>
          </cell>
          <cell r="AF157">
            <v>0</v>
          </cell>
          <cell r="AG157">
            <v>1182180</v>
          </cell>
        </row>
        <row r="158">
          <cell r="A158">
            <v>145</v>
          </cell>
          <cell r="B158" t="str">
            <v>Le Tran Hieu</v>
          </cell>
          <cell r="C158" t="str">
            <v>800</v>
          </cell>
          <cell r="D158" t="str">
            <v>ThuDuc Warehouse</v>
          </cell>
          <cell r="E158">
            <v>16231145</v>
          </cell>
          <cell r="I158">
            <v>0</v>
          </cell>
          <cell r="S158">
            <v>79</v>
          </cell>
          <cell r="T158">
            <v>1098732</v>
          </cell>
          <cell r="U158">
            <v>26</v>
          </cell>
          <cell r="V158">
            <v>75.5</v>
          </cell>
          <cell r="W158">
            <v>35.5</v>
          </cell>
          <cell r="X158">
            <v>97.5</v>
          </cell>
          <cell r="Y158">
            <v>88</v>
          </cell>
          <cell r="Z158">
            <v>0</v>
          </cell>
          <cell r="AA158">
            <v>598228</v>
          </cell>
          <cell r="AB158">
            <v>375048</v>
          </cell>
          <cell r="AC158">
            <v>154509</v>
          </cell>
          <cell r="AD158">
            <v>1127785</v>
          </cell>
          <cell r="AE158">
            <v>0</v>
          </cell>
          <cell r="AF158">
            <v>185939</v>
          </cell>
          <cell r="AG158">
            <v>1098732</v>
          </cell>
        </row>
        <row r="159">
          <cell r="A159">
            <v>146</v>
          </cell>
          <cell r="B159" t="str">
            <v>Le Van Duong</v>
          </cell>
          <cell r="C159" t="str">
            <v>800</v>
          </cell>
          <cell r="D159" t="str">
            <v>ThuDuc Warehouse</v>
          </cell>
          <cell r="E159">
            <v>16230255</v>
          </cell>
          <cell r="G159">
            <v>0</v>
          </cell>
          <cell r="H159">
            <v>296326460</v>
          </cell>
          <cell r="I159">
            <v>0</v>
          </cell>
          <cell r="S159">
            <v>63</v>
          </cell>
          <cell r="T159">
            <v>876204</v>
          </cell>
          <cell r="U159">
            <v>25</v>
          </cell>
          <cell r="V159">
            <v>44</v>
          </cell>
          <cell r="W159">
            <v>32</v>
          </cell>
          <cell r="X159">
            <v>38.5</v>
          </cell>
          <cell r="Y159">
            <v>160</v>
          </cell>
          <cell r="Z159">
            <v>0</v>
          </cell>
          <cell r="AA159">
            <v>278026</v>
          </cell>
          <cell r="AB159">
            <v>269601</v>
          </cell>
          <cell r="AC159">
            <v>48655</v>
          </cell>
          <cell r="AD159">
            <v>596282</v>
          </cell>
          <cell r="AE159">
            <v>0</v>
          </cell>
          <cell r="AF159">
            <v>269601</v>
          </cell>
          <cell r="AG159">
            <v>842504</v>
          </cell>
        </row>
        <row r="160">
          <cell r="A160">
            <v>147</v>
          </cell>
          <cell r="B160" t="str">
            <v>Nguyen Manh Ho</v>
          </cell>
          <cell r="C160" t="str">
            <v>800</v>
          </cell>
          <cell r="D160" t="str">
            <v>ThuDuc Warehouse</v>
          </cell>
          <cell r="E160">
            <v>16230484</v>
          </cell>
          <cell r="G160">
            <v>0</v>
          </cell>
          <cell r="H160">
            <v>297089461</v>
          </cell>
          <cell r="I160">
            <v>0</v>
          </cell>
          <cell r="S160">
            <v>59</v>
          </cell>
          <cell r="T160">
            <v>820572</v>
          </cell>
          <cell r="U160">
            <v>26</v>
          </cell>
          <cell r="V160">
            <v>103.5</v>
          </cell>
          <cell r="W160">
            <v>60</v>
          </cell>
          <cell r="X160">
            <v>0</v>
          </cell>
          <cell r="Y160">
            <v>0</v>
          </cell>
          <cell r="Z160">
            <v>0</v>
          </cell>
          <cell r="AA160">
            <v>612470</v>
          </cell>
          <cell r="AB160">
            <v>473407</v>
          </cell>
          <cell r="AC160">
            <v>0</v>
          </cell>
          <cell r="AD160">
            <v>1085877</v>
          </cell>
          <cell r="AE160">
            <v>0</v>
          </cell>
          <cell r="AF160">
            <v>0</v>
          </cell>
          <cell r="AG160">
            <v>820572</v>
          </cell>
        </row>
        <row r="161">
          <cell r="A161">
            <v>148</v>
          </cell>
          <cell r="B161" t="str">
            <v>Dang Cong Thien</v>
          </cell>
          <cell r="C161" t="str">
            <v>800</v>
          </cell>
          <cell r="D161" t="str">
            <v>ThuDuc Warehouse</v>
          </cell>
          <cell r="E161">
            <v>16230148</v>
          </cell>
          <cell r="G161">
            <v>1</v>
          </cell>
          <cell r="H161">
            <v>296326390</v>
          </cell>
          <cell r="I161">
            <v>0</v>
          </cell>
          <cell r="S161">
            <v>85</v>
          </cell>
          <cell r="T161">
            <v>1182180</v>
          </cell>
          <cell r="U161">
            <v>26</v>
          </cell>
          <cell r="V161">
            <v>84.5</v>
          </cell>
          <cell r="W161">
            <v>24</v>
          </cell>
          <cell r="X161">
            <v>0</v>
          </cell>
          <cell r="Y161">
            <v>0</v>
          </cell>
          <cell r="Z161">
            <v>0</v>
          </cell>
          <cell r="AA161">
            <v>720391</v>
          </cell>
          <cell r="AB161">
            <v>272811</v>
          </cell>
          <cell r="AC161">
            <v>0</v>
          </cell>
          <cell r="AD161">
            <v>993202</v>
          </cell>
          <cell r="AE161">
            <v>0</v>
          </cell>
          <cell r="AF161">
            <v>0</v>
          </cell>
          <cell r="AG161">
            <v>1182180</v>
          </cell>
        </row>
        <row r="162">
          <cell r="A162">
            <v>149</v>
          </cell>
          <cell r="B162" t="str">
            <v>Dao Minh Nhat</v>
          </cell>
          <cell r="C162" t="str">
            <v>800</v>
          </cell>
          <cell r="D162" t="str">
            <v>ThuDuc Warehouse</v>
          </cell>
          <cell r="E162">
            <v>16230629</v>
          </cell>
          <cell r="G162">
            <v>1</v>
          </cell>
          <cell r="H162">
            <v>297134713</v>
          </cell>
          <cell r="I162">
            <v>0</v>
          </cell>
          <cell r="S162">
            <v>91</v>
          </cell>
          <cell r="T162">
            <v>1265628</v>
          </cell>
          <cell r="U162">
            <v>26</v>
          </cell>
          <cell r="V162">
            <v>84.5</v>
          </cell>
          <cell r="W162">
            <v>39</v>
          </cell>
          <cell r="X162">
            <v>0</v>
          </cell>
          <cell r="Y162">
            <v>0</v>
          </cell>
          <cell r="Z162">
            <v>0</v>
          </cell>
          <cell r="AA162">
            <v>771242</v>
          </cell>
          <cell r="AB162">
            <v>474611</v>
          </cell>
          <cell r="AC162">
            <v>0</v>
          </cell>
          <cell r="AD162">
            <v>1245853</v>
          </cell>
          <cell r="AE162">
            <v>0</v>
          </cell>
          <cell r="AF162">
            <v>0</v>
          </cell>
          <cell r="AG162">
            <v>1265628</v>
          </cell>
        </row>
        <row r="163">
          <cell r="A163">
            <v>150</v>
          </cell>
          <cell r="B163" t="str">
            <v>Tran The Tai</v>
          </cell>
          <cell r="C163" t="str">
            <v>800</v>
          </cell>
          <cell r="D163" t="str">
            <v>ThuDuc Warehouse</v>
          </cell>
          <cell r="E163">
            <v>16230048</v>
          </cell>
          <cell r="G163">
            <v>1</v>
          </cell>
          <cell r="H163">
            <v>296326291</v>
          </cell>
          <cell r="I163">
            <v>0</v>
          </cell>
          <cell r="S163">
            <v>115</v>
          </cell>
          <cell r="T163">
            <v>1599420</v>
          </cell>
          <cell r="U163">
            <v>26</v>
          </cell>
          <cell r="V163">
            <v>28.5</v>
          </cell>
          <cell r="W163">
            <v>16</v>
          </cell>
          <cell r="X163">
            <v>0</v>
          </cell>
          <cell r="Y163">
            <v>0</v>
          </cell>
          <cell r="Z163">
            <v>0</v>
          </cell>
          <cell r="AA163">
            <v>328727</v>
          </cell>
          <cell r="AB163">
            <v>246065</v>
          </cell>
          <cell r="AC163">
            <v>0</v>
          </cell>
          <cell r="AD163">
            <v>574792</v>
          </cell>
          <cell r="AE163">
            <v>0</v>
          </cell>
          <cell r="AF163">
            <v>0</v>
          </cell>
          <cell r="AG163">
            <v>1599420</v>
          </cell>
        </row>
        <row r="164">
          <cell r="A164">
            <v>151</v>
          </cell>
          <cell r="B164" t="str">
            <v>Huynh Hoa</v>
          </cell>
          <cell r="C164" t="str">
            <v>800</v>
          </cell>
          <cell r="D164" t="str">
            <v>ThuDuc Warehouse</v>
          </cell>
          <cell r="E164">
            <v>16230388</v>
          </cell>
          <cell r="G164">
            <v>1</v>
          </cell>
          <cell r="H164">
            <v>296326563</v>
          </cell>
          <cell r="I164">
            <v>0</v>
          </cell>
          <cell r="S164">
            <v>91</v>
          </cell>
          <cell r="T164">
            <v>1265628</v>
          </cell>
          <cell r="U164">
            <v>26</v>
          </cell>
          <cell r="V164">
            <v>24</v>
          </cell>
          <cell r="W164">
            <v>36.5</v>
          </cell>
          <cell r="X164">
            <v>64</v>
          </cell>
          <cell r="Y164">
            <v>0</v>
          </cell>
          <cell r="Z164">
            <v>0</v>
          </cell>
          <cell r="AA164">
            <v>219051</v>
          </cell>
          <cell r="AB164">
            <v>444187</v>
          </cell>
          <cell r="AC164">
            <v>116827</v>
          </cell>
          <cell r="AD164">
            <v>780065</v>
          </cell>
          <cell r="AE164">
            <v>0</v>
          </cell>
          <cell r="AF164">
            <v>0</v>
          </cell>
          <cell r="AG164">
            <v>1265628</v>
          </cell>
        </row>
        <row r="165">
          <cell r="A165">
            <v>152</v>
          </cell>
          <cell r="B165" t="str">
            <v>Huynh Quang Tuan Son</v>
          </cell>
          <cell r="C165" t="str">
            <v>800</v>
          </cell>
          <cell r="D165" t="str">
            <v>ThuDuc Warehouse</v>
          </cell>
          <cell r="E165">
            <v>16230311</v>
          </cell>
          <cell r="G165">
            <v>1</v>
          </cell>
          <cell r="H165">
            <v>296326502</v>
          </cell>
          <cell r="I165">
            <v>0</v>
          </cell>
          <cell r="S165">
            <v>85</v>
          </cell>
          <cell r="T165">
            <v>1182180</v>
          </cell>
          <cell r="U165">
            <v>26</v>
          </cell>
          <cell r="V165">
            <v>34.5</v>
          </cell>
          <cell r="W165">
            <v>0</v>
          </cell>
          <cell r="X165">
            <v>0</v>
          </cell>
          <cell r="Y165">
            <v>0</v>
          </cell>
          <cell r="Z165">
            <v>0</v>
          </cell>
          <cell r="AA165">
            <v>294124</v>
          </cell>
          <cell r="AB165">
            <v>0</v>
          </cell>
          <cell r="AC165">
            <v>0</v>
          </cell>
          <cell r="AD165">
            <v>294124</v>
          </cell>
          <cell r="AE165">
            <v>0</v>
          </cell>
          <cell r="AF165">
            <v>0</v>
          </cell>
          <cell r="AG165">
            <v>1182180</v>
          </cell>
        </row>
        <row r="166">
          <cell r="A166">
            <v>153</v>
          </cell>
          <cell r="B166" t="str">
            <v>Ly Thai Hien</v>
          </cell>
          <cell r="C166" t="str">
            <v>800</v>
          </cell>
          <cell r="D166" t="str">
            <v>ThuDuc Warehouse</v>
          </cell>
          <cell r="E166">
            <v>16230734</v>
          </cell>
          <cell r="G166">
            <v>1</v>
          </cell>
          <cell r="H166">
            <v>298026375</v>
          </cell>
          <cell r="I166">
            <v>0</v>
          </cell>
          <cell r="S166">
            <v>85</v>
          </cell>
          <cell r="T166">
            <v>1182180</v>
          </cell>
          <cell r="U166">
            <v>26</v>
          </cell>
          <cell r="V166">
            <v>25.5</v>
          </cell>
          <cell r="W166">
            <v>21</v>
          </cell>
          <cell r="X166">
            <v>88</v>
          </cell>
          <cell r="Y166">
            <v>0</v>
          </cell>
          <cell r="Z166">
            <v>0</v>
          </cell>
          <cell r="AA166">
            <v>217396</v>
          </cell>
          <cell r="AB166">
            <v>238709</v>
          </cell>
          <cell r="AC166">
            <v>150046</v>
          </cell>
          <cell r="AD166">
            <v>606151</v>
          </cell>
          <cell r="AE166">
            <v>0</v>
          </cell>
          <cell r="AF166">
            <v>0</v>
          </cell>
          <cell r="AG166">
            <v>1182180</v>
          </cell>
        </row>
        <row r="167">
          <cell r="A167">
            <v>154</v>
          </cell>
          <cell r="B167" t="str">
            <v>Nguyen Ngoc Hung</v>
          </cell>
          <cell r="C167" t="str">
            <v>800</v>
          </cell>
          <cell r="D167" t="str">
            <v>ThuDuc Warehouse</v>
          </cell>
          <cell r="E167">
            <v>16230780</v>
          </cell>
          <cell r="G167">
            <v>1</v>
          </cell>
          <cell r="H167">
            <v>298026390</v>
          </cell>
          <cell r="I167">
            <v>0</v>
          </cell>
          <cell r="S167">
            <v>85</v>
          </cell>
          <cell r="T167">
            <v>1182180</v>
          </cell>
          <cell r="U167">
            <v>26</v>
          </cell>
          <cell r="V167">
            <v>23.5</v>
          </cell>
          <cell r="W167">
            <v>46</v>
          </cell>
          <cell r="X167">
            <v>104</v>
          </cell>
          <cell r="Y167">
            <v>0</v>
          </cell>
          <cell r="Z167">
            <v>0</v>
          </cell>
          <cell r="AA167">
            <v>200345</v>
          </cell>
          <cell r="AB167">
            <v>522887</v>
          </cell>
          <cell r="AC167">
            <v>177327</v>
          </cell>
          <cell r="AD167">
            <v>900559</v>
          </cell>
          <cell r="AE167">
            <v>0</v>
          </cell>
          <cell r="AF167">
            <v>0</v>
          </cell>
          <cell r="AG167">
            <v>1182180</v>
          </cell>
        </row>
        <row r="168">
          <cell r="A168">
            <v>155</v>
          </cell>
          <cell r="B168" t="str">
            <v>Trinh Quang Thanh</v>
          </cell>
          <cell r="C168" t="str">
            <v>800</v>
          </cell>
          <cell r="D168" t="str">
            <v>ThuDuc Warehouse</v>
          </cell>
          <cell r="E168">
            <v>16230784</v>
          </cell>
          <cell r="G168">
            <v>1</v>
          </cell>
          <cell r="H168">
            <v>298026422</v>
          </cell>
          <cell r="I168">
            <v>0</v>
          </cell>
          <cell r="S168">
            <v>85</v>
          </cell>
          <cell r="T168">
            <v>1182180</v>
          </cell>
          <cell r="U168">
            <v>26</v>
          </cell>
          <cell r="V168">
            <v>36</v>
          </cell>
          <cell r="W168">
            <v>29.5</v>
          </cell>
          <cell r="X168">
            <v>88</v>
          </cell>
          <cell r="Y168">
            <v>0</v>
          </cell>
          <cell r="Z168">
            <v>0</v>
          </cell>
          <cell r="AA168">
            <v>306912</v>
          </cell>
          <cell r="AB168">
            <v>335330</v>
          </cell>
          <cell r="AC168">
            <v>150046</v>
          </cell>
          <cell r="AD168">
            <v>792288</v>
          </cell>
          <cell r="AE168">
            <v>0</v>
          </cell>
          <cell r="AF168">
            <v>0</v>
          </cell>
          <cell r="AG168">
            <v>1182180</v>
          </cell>
        </row>
        <row r="169">
          <cell r="A169">
            <v>156</v>
          </cell>
          <cell r="B169" t="str">
            <v>Le Quoc Bao</v>
          </cell>
          <cell r="C169" t="str">
            <v>800</v>
          </cell>
          <cell r="D169" t="str">
            <v>ThuDuc Warehouse</v>
          </cell>
          <cell r="E169">
            <v>16231146</v>
          </cell>
          <cell r="I169">
            <v>0</v>
          </cell>
          <cell r="S169">
            <v>79</v>
          </cell>
          <cell r="T169">
            <v>1098732</v>
          </cell>
          <cell r="U169">
            <v>26</v>
          </cell>
          <cell r="V169">
            <v>34.5</v>
          </cell>
          <cell r="W169">
            <v>39</v>
          </cell>
          <cell r="X169">
            <v>88</v>
          </cell>
          <cell r="Y169">
            <v>7.5</v>
          </cell>
          <cell r="Z169">
            <v>0</v>
          </cell>
          <cell r="AA169">
            <v>273362</v>
          </cell>
          <cell r="AB169">
            <v>412025</v>
          </cell>
          <cell r="AC169">
            <v>139454</v>
          </cell>
          <cell r="AD169">
            <v>824841</v>
          </cell>
          <cell r="AE169">
            <v>0</v>
          </cell>
          <cell r="AF169">
            <v>15847</v>
          </cell>
          <cell r="AG169">
            <v>1098732</v>
          </cell>
        </row>
        <row r="170">
          <cell r="A170">
            <v>157</v>
          </cell>
          <cell r="B170" t="str">
            <v>Hoang Tuan</v>
          </cell>
          <cell r="C170" t="str">
            <v>800</v>
          </cell>
          <cell r="D170" t="str">
            <v>ThuDuc Warehouse</v>
          </cell>
          <cell r="E170">
            <v>16230036</v>
          </cell>
          <cell r="G170">
            <v>1</v>
          </cell>
          <cell r="H170">
            <v>296326293</v>
          </cell>
          <cell r="I170">
            <v>0</v>
          </cell>
          <cell r="S170">
            <v>92</v>
          </cell>
          <cell r="T170">
            <v>1279536</v>
          </cell>
          <cell r="U170">
            <v>26</v>
          </cell>
          <cell r="V170">
            <v>43</v>
          </cell>
          <cell r="W170">
            <v>55</v>
          </cell>
          <cell r="X170">
            <v>0</v>
          </cell>
          <cell r="Y170">
            <v>0</v>
          </cell>
          <cell r="Z170">
            <v>0</v>
          </cell>
          <cell r="AA170">
            <v>396779</v>
          </cell>
          <cell r="AB170">
            <v>676678</v>
          </cell>
          <cell r="AC170">
            <v>0</v>
          </cell>
          <cell r="AD170">
            <v>1073457</v>
          </cell>
          <cell r="AE170">
            <v>0</v>
          </cell>
          <cell r="AF170">
            <v>0</v>
          </cell>
          <cell r="AG170">
            <v>1279536</v>
          </cell>
        </row>
        <row r="171">
          <cell r="A171">
            <v>158</v>
          </cell>
          <cell r="B171" t="str">
            <v>Nguyen Van Thao</v>
          </cell>
          <cell r="C171" t="str">
            <v>800</v>
          </cell>
          <cell r="D171" t="str">
            <v>ThuDuc Warehouse</v>
          </cell>
          <cell r="E171">
            <v>16230079</v>
          </cell>
          <cell r="G171">
            <v>1</v>
          </cell>
          <cell r="H171">
            <v>296326299</v>
          </cell>
          <cell r="I171">
            <v>0</v>
          </cell>
          <cell r="S171">
            <v>91</v>
          </cell>
          <cell r="T171">
            <v>1265628</v>
          </cell>
          <cell r="U171">
            <v>26</v>
          </cell>
          <cell r="V171">
            <v>44</v>
          </cell>
          <cell r="W171">
            <v>63.5</v>
          </cell>
          <cell r="X171">
            <v>0</v>
          </cell>
          <cell r="Y171">
            <v>0</v>
          </cell>
          <cell r="Z171">
            <v>0</v>
          </cell>
          <cell r="AA171">
            <v>401594</v>
          </cell>
          <cell r="AB171">
            <v>772763</v>
          </cell>
          <cell r="AC171">
            <v>0</v>
          </cell>
          <cell r="AD171">
            <v>1174357</v>
          </cell>
          <cell r="AE171">
            <v>0</v>
          </cell>
          <cell r="AF171">
            <v>0</v>
          </cell>
          <cell r="AG171">
            <v>1265628</v>
          </cell>
        </row>
        <row r="172">
          <cell r="A172">
            <v>159</v>
          </cell>
          <cell r="B172" t="str">
            <v>Nguyen Quynh Anh</v>
          </cell>
          <cell r="C172" t="str">
            <v>800</v>
          </cell>
          <cell r="D172" t="str">
            <v>ThuDuc Warehouse</v>
          </cell>
          <cell r="E172">
            <v>16230836</v>
          </cell>
          <cell r="G172">
            <v>1</v>
          </cell>
          <cell r="H172">
            <v>298077538</v>
          </cell>
          <cell r="I172">
            <v>0</v>
          </cell>
          <cell r="S172">
            <v>85</v>
          </cell>
          <cell r="T172">
            <v>1182180</v>
          </cell>
          <cell r="U172">
            <v>26</v>
          </cell>
          <cell r="V172">
            <v>0</v>
          </cell>
          <cell r="W172">
            <v>8</v>
          </cell>
          <cell r="X172">
            <v>0</v>
          </cell>
          <cell r="Y172">
            <v>0</v>
          </cell>
          <cell r="Z172">
            <v>0</v>
          </cell>
          <cell r="AA172">
            <v>0</v>
          </cell>
          <cell r="AB172">
            <v>90937</v>
          </cell>
          <cell r="AC172">
            <v>0</v>
          </cell>
          <cell r="AD172">
            <v>90937</v>
          </cell>
          <cell r="AE172">
            <v>0</v>
          </cell>
          <cell r="AF172">
            <v>0</v>
          </cell>
          <cell r="AG172">
            <v>1182180</v>
          </cell>
        </row>
        <row r="173">
          <cell r="A173">
            <v>160</v>
          </cell>
          <cell r="B173" t="str">
            <v>Vo Huu Tri</v>
          </cell>
          <cell r="C173" t="str">
            <v>800</v>
          </cell>
          <cell r="D173" t="str">
            <v>ThuDuc Warehouse</v>
          </cell>
          <cell r="E173">
            <v>16230080</v>
          </cell>
          <cell r="G173">
            <v>1</v>
          </cell>
          <cell r="H173">
            <v>296326300</v>
          </cell>
          <cell r="I173">
            <v>0</v>
          </cell>
          <cell r="S173">
            <v>85</v>
          </cell>
          <cell r="T173">
            <v>1182180</v>
          </cell>
          <cell r="U173">
            <v>26</v>
          </cell>
          <cell r="V173">
            <v>23</v>
          </cell>
          <cell r="W173">
            <v>59</v>
          </cell>
          <cell r="X173">
            <v>0</v>
          </cell>
          <cell r="Y173">
            <v>0</v>
          </cell>
          <cell r="Z173">
            <v>0</v>
          </cell>
          <cell r="AA173">
            <v>196083</v>
          </cell>
          <cell r="AB173">
            <v>670660</v>
          </cell>
          <cell r="AC173">
            <v>0</v>
          </cell>
          <cell r="AD173">
            <v>866743</v>
          </cell>
          <cell r="AE173">
            <v>0</v>
          </cell>
          <cell r="AF173">
            <v>0</v>
          </cell>
          <cell r="AG173">
            <v>1182180</v>
          </cell>
        </row>
        <row r="174">
          <cell r="A174">
            <v>161</v>
          </cell>
          <cell r="B174" t="str">
            <v>La Van Dung</v>
          </cell>
          <cell r="C174" t="str">
            <v>800</v>
          </cell>
          <cell r="D174" t="str">
            <v>ThuDuc Warehouse</v>
          </cell>
          <cell r="E174">
            <v>16231147</v>
          </cell>
          <cell r="I174">
            <v>0</v>
          </cell>
          <cell r="S174">
            <v>79</v>
          </cell>
          <cell r="T174">
            <v>1098732</v>
          </cell>
          <cell r="U174">
            <v>26</v>
          </cell>
          <cell r="V174">
            <v>0</v>
          </cell>
          <cell r="W174">
            <v>32</v>
          </cell>
          <cell r="X174">
            <v>0</v>
          </cell>
          <cell r="Y174">
            <v>0</v>
          </cell>
          <cell r="Z174">
            <v>0</v>
          </cell>
          <cell r="AA174">
            <v>0</v>
          </cell>
          <cell r="AB174">
            <v>338071</v>
          </cell>
          <cell r="AC174">
            <v>0</v>
          </cell>
          <cell r="AD174">
            <v>338071</v>
          </cell>
          <cell r="AE174">
            <v>0</v>
          </cell>
          <cell r="AF174">
            <v>0</v>
          </cell>
          <cell r="AG174">
            <v>1098732</v>
          </cell>
        </row>
        <row r="175">
          <cell r="A175">
            <v>162</v>
          </cell>
          <cell r="B175" t="str">
            <v>Nguyen Huy Hai</v>
          </cell>
          <cell r="C175" t="str">
            <v>800</v>
          </cell>
          <cell r="D175" t="str">
            <v>ThuDuc Warehouse</v>
          </cell>
          <cell r="E175">
            <v>16230150</v>
          </cell>
          <cell r="G175">
            <v>1</v>
          </cell>
          <cell r="H175">
            <v>296326217</v>
          </cell>
          <cell r="I175">
            <v>0</v>
          </cell>
          <cell r="S175">
            <v>85</v>
          </cell>
          <cell r="T175">
            <v>1182180</v>
          </cell>
          <cell r="U175">
            <v>26</v>
          </cell>
          <cell r="V175">
            <v>35.5</v>
          </cell>
          <cell r="W175">
            <v>53</v>
          </cell>
          <cell r="X175">
            <v>40</v>
          </cell>
          <cell r="Y175">
            <v>48</v>
          </cell>
          <cell r="Z175">
            <v>0</v>
          </cell>
          <cell r="AA175">
            <v>302649</v>
          </cell>
          <cell r="AB175">
            <v>602457</v>
          </cell>
          <cell r="AC175">
            <v>68203</v>
          </cell>
          <cell r="AD175">
            <v>973309</v>
          </cell>
          <cell r="AE175">
            <v>0</v>
          </cell>
          <cell r="AF175">
            <v>109124</v>
          </cell>
          <cell r="AG175">
            <v>1182180</v>
          </cell>
        </row>
        <row r="176">
          <cell r="A176">
            <v>163</v>
          </cell>
          <cell r="B176" t="str">
            <v>Nguyen Hoang Long</v>
          </cell>
          <cell r="C176" t="str">
            <v>800</v>
          </cell>
          <cell r="D176" t="str">
            <v>ThuDuc Warehouse</v>
          </cell>
          <cell r="E176">
            <v>16230089</v>
          </cell>
          <cell r="G176">
            <v>1</v>
          </cell>
          <cell r="H176">
            <v>296326317</v>
          </cell>
          <cell r="I176">
            <v>0</v>
          </cell>
          <cell r="S176">
            <v>85</v>
          </cell>
          <cell r="T176">
            <v>1182180</v>
          </cell>
          <cell r="U176">
            <v>26</v>
          </cell>
          <cell r="V176">
            <v>9</v>
          </cell>
          <cell r="W176">
            <v>24</v>
          </cell>
          <cell r="X176">
            <v>102</v>
          </cell>
          <cell r="Y176">
            <v>32</v>
          </cell>
          <cell r="Z176">
            <v>0</v>
          </cell>
          <cell r="AA176">
            <v>76728</v>
          </cell>
          <cell r="AB176">
            <v>272811</v>
          </cell>
          <cell r="AC176">
            <v>173917</v>
          </cell>
          <cell r="AD176">
            <v>523456</v>
          </cell>
          <cell r="AE176">
            <v>0</v>
          </cell>
          <cell r="AF176">
            <v>72750</v>
          </cell>
          <cell r="AG176">
            <v>1182180</v>
          </cell>
        </row>
        <row r="177">
          <cell r="A177">
            <v>164</v>
          </cell>
          <cell r="B177" t="str">
            <v>Nguyen Van Hong</v>
          </cell>
          <cell r="C177" t="str">
            <v>800</v>
          </cell>
          <cell r="D177" t="str">
            <v>ThuDuc Warehouse</v>
          </cell>
          <cell r="E177">
            <v>16230164</v>
          </cell>
          <cell r="G177">
            <v>1</v>
          </cell>
          <cell r="H177">
            <v>296326227</v>
          </cell>
          <cell r="I177">
            <v>0</v>
          </cell>
          <cell r="S177">
            <v>85</v>
          </cell>
          <cell r="T177">
            <v>1182180</v>
          </cell>
          <cell r="U177">
            <v>26</v>
          </cell>
          <cell r="V177">
            <v>64</v>
          </cell>
          <cell r="W177">
            <v>34</v>
          </cell>
          <cell r="X177">
            <v>92</v>
          </cell>
          <cell r="Y177">
            <v>40</v>
          </cell>
          <cell r="Z177">
            <v>0</v>
          </cell>
          <cell r="AA177">
            <v>545622</v>
          </cell>
          <cell r="AB177">
            <v>386482</v>
          </cell>
          <cell r="AC177">
            <v>156866</v>
          </cell>
          <cell r="AD177">
            <v>1088970</v>
          </cell>
          <cell r="AE177">
            <v>0</v>
          </cell>
          <cell r="AF177">
            <v>90937</v>
          </cell>
          <cell r="AG177">
            <v>1182180</v>
          </cell>
        </row>
        <row r="178">
          <cell r="A178">
            <v>165</v>
          </cell>
          <cell r="B178" t="str">
            <v>Ha Van Binh</v>
          </cell>
          <cell r="C178" t="str">
            <v>800</v>
          </cell>
          <cell r="D178" t="str">
            <v>ThuDuc Warehouse</v>
          </cell>
          <cell r="E178">
            <v>16230482</v>
          </cell>
          <cell r="G178">
            <v>0</v>
          </cell>
          <cell r="H178">
            <v>297089463</v>
          </cell>
          <cell r="I178">
            <v>0</v>
          </cell>
          <cell r="S178">
            <v>59</v>
          </cell>
          <cell r="T178">
            <v>820572</v>
          </cell>
          <cell r="U178">
            <v>26</v>
          </cell>
          <cell r="V178">
            <v>43.5</v>
          </cell>
          <cell r="W178">
            <v>40</v>
          </cell>
          <cell r="X178">
            <v>80</v>
          </cell>
          <cell r="Y178">
            <v>40</v>
          </cell>
          <cell r="Z178">
            <v>0</v>
          </cell>
          <cell r="AA178">
            <v>257415</v>
          </cell>
          <cell r="AB178">
            <v>315605</v>
          </cell>
          <cell r="AC178">
            <v>94681</v>
          </cell>
          <cell r="AD178">
            <v>667701</v>
          </cell>
          <cell r="AE178">
            <v>0</v>
          </cell>
          <cell r="AF178">
            <v>63121</v>
          </cell>
          <cell r="AG178">
            <v>820572</v>
          </cell>
        </row>
        <row r="179">
          <cell r="A179">
            <v>166</v>
          </cell>
          <cell r="B179" t="str">
            <v>Tran Thanh Duong</v>
          </cell>
          <cell r="C179" t="str">
            <v>800</v>
          </cell>
          <cell r="D179" t="str">
            <v>ThuDuc Warehouse</v>
          </cell>
          <cell r="E179">
            <v>16230069</v>
          </cell>
          <cell r="G179">
            <v>1</v>
          </cell>
          <cell r="H179">
            <v>296326297</v>
          </cell>
          <cell r="I179">
            <v>0</v>
          </cell>
          <cell r="S179">
            <v>85</v>
          </cell>
          <cell r="T179">
            <v>1182180</v>
          </cell>
          <cell r="U179">
            <v>26</v>
          </cell>
          <cell r="V179">
            <v>49</v>
          </cell>
          <cell r="W179">
            <v>46</v>
          </cell>
          <cell r="X179">
            <v>80</v>
          </cell>
          <cell r="Y179">
            <v>48</v>
          </cell>
          <cell r="Z179">
            <v>0</v>
          </cell>
          <cell r="AA179">
            <v>417741</v>
          </cell>
          <cell r="AB179">
            <v>522887</v>
          </cell>
          <cell r="AC179">
            <v>136405</v>
          </cell>
          <cell r="AD179">
            <v>1077033</v>
          </cell>
          <cell r="AE179">
            <v>0</v>
          </cell>
          <cell r="AF179">
            <v>109124</v>
          </cell>
          <cell r="AG179">
            <v>1182180</v>
          </cell>
        </row>
        <row r="180">
          <cell r="A180">
            <v>167</v>
          </cell>
          <cell r="B180" t="str">
            <v>Ta Quang Hiep</v>
          </cell>
          <cell r="C180" t="str">
            <v>800</v>
          </cell>
          <cell r="D180" t="str">
            <v>ThuDuc Warehouse</v>
          </cell>
          <cell r="E180">
            <v>16230392</v>
          </cell>
          <cell r="G180">
            <v>1</v>
          </cell>
          <cell r="H180">
            <v>296326565</v>
          </cell>
          <cell r="I180">
            <v>0</v>
          </cell>
          <cell r="S180">
            <v>85</v>
          </cell>
          <cell r="T180">
            <v>1182180</v>
          </cell>
          <cell r="U180">
            <v>26</v>
          </cell>
          <cell r="V180">
            <v>36</v>
          </cell>
          <cell r="W180">
            <v>50</v>
          </cell>
          <cell r="X180">
            <v>52</v>
          </cell>
          <cell r="Y180">
            <v>80</v>
          </cell>
          <cell r="Z180">
            <v>0</v>
          </cell>
          <cell r="AA180">
            <v>306912</v>
          </cell>
          <cell r="AB180">
            <v>568356</v>
          </cell>
          <cell r="AC180">
            <v>88664</v>
          </cell>
          <cell r="AD180">
            <v>963932</v>
          </cell>
          <cell r="AE180">
            <v>0</v>
          </cell>
          <cell r="AF180">
            <v>181874</v>
          </cell>
          <cell r="AG180">
            <v>1182180</v>
          </cell>
        </row>
        <row r="181">
          <cell r="A181">
            <v>168</v>
          </cell>
          <cell r="B181" t="str">
            <v>Nguyen Van Nam A</v>
          </cell>
          <cell r="C181" t="str">
            <v>800</v>
          </cell>
          <cell r="D181" t="str">
            <v>ThuDuc Warehouse</v>
          </cell>
          <cell r="E181">
            <v>16230040</v>
          </cell>
          <cell r="G181">
            <v>1</v>
          </cell>
          <cell r="H181">
            <v>296326294</v>
          </cell>
          <cell r="I181">
            <v>0</v>
          </cell>
          <cell r="S181">
            <v>91</v>
          </cell>
          <cell r="T181">
            <v>1265628</v>
          </cell>
          <cell r="U181">
            <v>26</v>
          </cell>
          <cell r="V181">
            <v>48</v>
          </cell>
          <cell r="W181">
            <v>18</v>
          </cell>
          <cell r="X181">
            <v>72</v>
          </cell>
          <cell r="Y181">
            <v>48</v>
          </cell>
          <cell r="Z181">
            <v>0</v>
          </cell>
          <cell r="AA181">
            <v>438102</v>
          </cell>
          <cell r="AB181">
            <v>219051</v>
          </cell>
          <cell r="AC181">
            <v>131431</v>
          </cell>
          <cell r="AD181">
            <v>788584</v>
          </cell>
          <cell r="AE181">
            <v>0</v>
          </cell>
          <cell r="AF181">
            <v>116827</v>
          </cell>
          <cell r="AG181">
            <v>1265628</v>
          </cell>
        </row>
        <row r="182">
          <cell r="A182">
            <v>169</v>
          </cell>
          <cell r="B182" t="str">
            <v>Nguyen Le Tuan</v>
          </cell>
          <cell r="C182" t="str">
            <v>800</v>
          </cell>
          <cell r="D182" t="str">
            <v>ThuDuc Warehouse</v>
          </cell>
          <cell r="E182">
            <v>16230084</v>
          </cell>
          <cell r="G182">
            <v>1</v>
          </cell>
          <cell r="H182">
            <v>296326295</v>
          </cell>
          <cell r="I182">
            <v>0</v>
          </cell>
          <cell r="S182">
            <v>91</v>
          </cell>
          <cell r="T182">
            <v>1265628</v>
          </cell>
          <cell r="U182">
            <v>26</v>
          </cell>
          <cell r="V182">
            <v>0</v>
          </cell>
          <cell r="W182">
            <v>24</v>
          </cell>
          <cell r="X182">
            <v>48</v>
          </cell>
          <cell r="Y182">
            <v>72</v>
          </cell>
          <cell r="Z182">
            <v>0</v>
          </cell>
          <cell r="AA182">
            <v>0</v>
          </cell>
          <cell r="AB182">
            <v>292068</v>
          </cell>
          <cell r="AC182">
            <v>87620</v>
          </cell>
          <cell r="AD182">
            <v>379688</v>
          </cell>
          <cell r="AE182">
            <v>0</v>
          </cell>
          <cell r="AF182">
            <v>175241</v>
          </cell>
          <cell r="AG182">
            <v>1265628</v>
          </cell>
        </row>
        <row r="183">
          <cell r="A183">
            <v>170</v>
          </cell>
          <cell r="B183" t="str">
            <v>Ngo Tung Minh</v>
          </cell>
          <cell r="C183" t="str">
            <v>800</v>
          </cell>
          <cell r="D183" t="str">
            <v>ThuDuc Warehouse</v>
          </cell>
          <cell r="E183">
            <v>16230655</v>
          </cell>
          <cell r="G183">
            <v>1</v>
          </cell>
          <cell r="H183">
            <v>297134741</v>
          </cell>
          <cell r="I183">
            <v>0</v>
          </cell>
          <cell r="S183">
            <v>91</v>
          </cell>
          <cell r="T183">
            <v>1265628</v>
          </cell>
          <cell r="U183">
            <v>26</v>
          </cell>
          <cell r="V183">
            <v>61</v>
          </cell>
          <cell r="W183">
            <v>60</v>
          </cell>
          <cell r="X183">
            <v>105</v>
          </cell>
          <cell r="Y183">
            <v>96</v>
          </cell>
          <cell r="Z183">
            <v>0</v>
          </cell>
          <cell r="AA183">
            <v>556755</v>
          </cell>
          <cell r="AB183">
            <v>730170</v>
          </cell>
          <cell r="AC183">
            <v>191670</v>
          </cell>
          <cell r="AD183">
            <v>1478595</v>
          </cell>
          <cell r="AE183">
            <v>0</v>
          </cell>
          <cell r="AF183">
            <v>233654</v>
          </cell>
          <cell r="AG183">
            <v>1265628</v>
          </cell>
        </row>
        <row r="184">
          <cell r="A184">
            <v>171</v>
          </cell>
          <cell r="B184" t="str">
            <v>Duong Ngoc Thanh</v>
          </cell>
          <cell r="C184" t="str">
            <v>800</v>
          </cell>
          <cell r="D184" t="str">
            <v>ThuDuc Warehouse</v>
          </cell>
          <cell r="E184">
            <v>16230486</v>
          </cell>
          <cell r="G184">
            <v>1</v>
          </cell>
          <cell r="H184">
            <v>297089459</v>
          </cell>
          <cell r="I184">
            <v>0</v>
          </cell>
          <cell r="S184">
            <v>59</v>
          </cell>
          <cell r="T184">
            <v>820572</v>
          </cell>
          <cell r="U184">
            <v>26</v>
          </cell>
          <cell r="V184">
            <v>64</v>
          </cell>
          <cell r="W184">
            <v>48</v>
          </cell>
          <cell r="X184">
            <v>52</v>
          </cell>
          <cell r="Y184">
            <v>120</v>
          </cell>
          <cell r="Z184">
            <v>0</v>
          </cell>
          <cell r="AA184">
            <v>378726</v>
          </cell>
          <cell r="AB184">
            <v>378726</v>
          </cell>
          <cell r="AC184">
            <v>61543</v>
          </cell>
          <cell r="AD184">
            <v>818995</v>
          </cell>
          <cell r="AE184">
            <v>0</v>
          </cell>
          <cell r="AF184">
            <v>189363</v>
          </cell>
          <cell r="AG184">
            <v>820572</v>
          </cell>
        </row>
        <row r="185">
          <cell r="A185">
            <v>172</v>
          </cell>
          <cell r="B185" t="str">
            <v>Huynh Thanh Tung</v>
          </cell>
          <cell r="C185" t="str">
            <v>800</v>
          </cell>
          <cell r="D185" t="str">
            <v>ThuDuc Warehouse</v>
          </cell>
          <cell r="E185">
            <v>16230537</v>
          </cell>
          <cell r="G185">
            <v>1</v>
          </cell>
          <cell r="H185">
            <v>297089469</v>
          </cell>
          <cell r="I185">
            <v>0</v>
          </cell>
          <cell r="S185">
            <v>55</v>
          </cell>
          <cell r="T185">
            <v>764940</v>
          </cell>
          <cell r="U185">
            <v>26</v>
          </cell>
          <cell r="V185">
            <v>94</v>
          </cell>
          <cell r="W185">
            <v>70</v>
          </cell>
          <cell r="X185">
            <v>95</v>
          </cell>
          <cell r="Y185">
            <v>112</v>
          </cell>
          <cell r="Z185">
            <v>0</v>
          </cell>
          <cell r="AA185">
            <v>518541</v>
          </cell>
          <cell r="AB185">
            <v>514863</v>
          </cell>
          <cell r="AC185">
            <v>104811</v>
          </cell>
          <cell r="AD185">
            <v>1138215</v>
          </cell>
          <cell r="AE185">
            <v>0</v>
          </cell>
          <cell r="AF185">
            <v>164756</v>
          </cell>
          <cell r="AG185">
            <v>764940</v>
          </cell>
        </row>
        <row r="186">
          <cell r="A186">
            <v>173</v>
          </cell>
          <cell r="B186" t="str">
            <v>Nguyen Thanh Nhan</v>
          </cell>
          <cell r="C186" t="str">
            <v>800</v>
          </cell>
          <cell r="D186" t="str">
            <v>ThuDuc Warehouse</v>
          </cell>
          <cell r="E186">
            <v>16230863</v>
          </cell>
          <cell r="G186">
            <v>0</v>
          </cell>
          <cell r="H186">
            <v>298077510</v>
          </cell>
          <cell r="I186">
            <v>0</v>
          </cell>
          <cell r="S186">
            <v>79</v>
          </cell>
          <cell r="T186">
            <v>1098732</v>
          </cell>
          <cell r="U186">
            <v>26</v>
          </cell>
          <cell r="V186">
            <v>17</v>
          </cell>
          <cell r="W186">
            <v>24</v>
          </cell>
          <cell r="X186">
            <v>64</v>
          </cell>
          <cell r="Y186">
            <v>80</v>
          </cell>
          <cell r="Z186">
            <v>0</v>
          </cell>
          <cell r="AA186">
            <v>134700</v>
          </cell>
          <cell r="AB186">
            <v>253554</v>
          </cell>
          <cell r="AC186">
            <v>101421</v>
          </cell>
          <cell r="AD186">
            <v>489675</v>
          </cell>
          <cell r="AE186">
            <v>0</v>
          </cell>
          <cell r="AF186">
            <v>169036</v>
          </cell>
          <cell r="AG186">
            <v>1098732</v>
          </cell>
        </row>
        <row r="187">
          <cell r="A187">
            <v>174</v>
          </cell>
          <cell r="B187" t="str">
            <v>Lu Ngoc Hoang Khanh</v>
          </cell>
          <cell r="C187" t="str">
            <v>800</v>
          </cell>
          <cell r="D187" t="str">
            <v>ThuDuc Warehouse</v>
          </cell>
          <cell r="E187">
            <v>16230017</v>
          </cell>
          <cell r="G187">
            <v>1</v>
          </cell>
          <cell r="H187">
            <v>296326273</v>
          </cell>
          <cell r="I187">
            <v>0</v>
          </cell>
          <cell r="S187">
            <v>91</v>
          </cell>
          <cell r="T187">
            <v>1265628</v>
          </cell>
          <cell r="U187">
            <v>26</v>
          </cell>
          <cell r="V187">
            <v>16.5</v>
          </cell>
          <cell r="W187">
            <v>28</v>
          </cell>
          <cell r="X187">
            <v>8</v>
          </cell>
          <cell r="Y187">
            <v>0</v>
          </cell>
          <cell r="Z187">
            <v>0</v>
          </cell>
          <cell r="AA187">
            <v>150598</v>
          </cell>
          <cell r="AB187">
            <v>340746</v>
          </cell>
          <cell r="AC187">
            <v>14603</v>
          </cell>
          <cell r="AD187">
            <v>505947</v>
          </cell>
          <cell r="AE187">
            <v>0</v>
          </cell>
          <cell r="AF187">
            <v>0</v>
          </cell>
          <cell r="AG187">
            <v>1265628</v>
          </cell>
        </row>
        <row r="188">
          <cell r="A188">
            <v>175</v>
          </cell>
          <cell r="B188" t="str">
            <v>Nguyen Ngoc Xuan</v>
          </cell>
          <cell r="C188" t="str">
            <v>800</v>
          </cell>
          <cell r="D188" t="str">
            <v>ThuDuc Warehouse</v>
          </cell>
          <cell r="E188">
            <v>16230086</v>
          </cell>
          <cell r="G188">
            <v>1</v>
          </cell>
          <cell r="H188">
            <v>296326296</v>
          </cell>
          <cell r="I188">
            <v>0</v>
          </cell>
          <cell r="S188">
            <v>85</v>
          </cell>
          <cell r="T188">
            <v>1182180</v>
          </cell>
          <cell r="U188">
            <v>26</v>
          </cell>
          <cell r="V188">
            <v>28.5</v>
          </cell>
          <cell r="W188">
            <v>32</v>
          </cell>
          <cell r="X188">
            <v>48</v>
          </cell>
          <cell r="Y188">
            <v>48</v>
          </cell>
          <cell r="Z188">
            <v>0</v>
          </cell>
          <cell r="AA188">
            <v>242972</v>
          </cell>
          <cell r="AB188">
            <v>363748</v>
          </cell>
          <cell r="AC188">
            <v>81843</v>
          </cell>
          <cell r="AD188">
            <v>688563</v>
          </cell>
          <cell r="AE188">
            <v>0</v>
          </cell>
          <cell r="AF188">
            <v>109124</v>
          </cell>
          <cell r="AG188">
            <v>1182180</v>
          </cell>
        </row>
        <row r="189">
          <cell r="A189">
            <v>176</v>
          </cell>
          <cell r="B189" t="str">
            <v>Nguyen Thanh Hai</v>
          </cell>
          <cell r="C189" t="str">
            <v>800</v>
          </cell>
          <cell r="D189" t="str">
            <v>ThuDuc Warehouse</v>
          </cell>
          <cell r="E189">
            <v>16230162</v>
          </cell>
          <cell r="G189">
            <v>1</v>
          </cell>
          <cell r="H189">
            <v>296326226</v>
          </cell>
          <cell r="I189">
            <v>0</v>
          </cell>
          <cell r="S189">
            <v>85</v>
          </cell>
          <cell r="T189">
            <v>1182180</v>
          </cell>
          <cell r="U189">
            <v>26</v>
          </cell>
          <cell r="V189">
            <v>4</v>
          </cell>
          <cell r="W189">
            <v>16</v>
          </cell>
          <cell r="X189">
            <v>40</v>
          </cell>
          <cell r="Y189">
            <v>64</v>
          </cell>
          <cell r="Z189">
            <v>0</v>
          </cell>
          <cell r="AA189">
            <v>34101</v>
          </cell>
          <cell r="AB189">
            <v>181874</v>
          </cell>
          <cell r="AC189">
            <v>68203</v>
          </cell>
          <cell r="AD189">
            <v>284178</v>
          </cell>
          <cell r="AE189">
            <v>0</v>
          </cell>
          <cell r="AF189">
            <v>145499</v>
          </cell>
          <cell r="AG189">
            <v>1182180</v>
          </cell>
        </row>
        <row r="190">
          <cell r="A190">
            <v>177</v>
          </cell>
          <cell r="B190" t="str">
            <v>Le Van Luan</v>
          </cell>
          <cell r="C190" t="str">
            <v>800</v>
          </cell>
          <cell r="D190" t="str">
            <v>ThuDuc Warehouse</v>
          </cell>
          <cell r="E190">
            <v>16230074</v>
          </cell>
          <cell r="G190">
            <v>1</v>
          </cell>
          <cell r="H190">
            <v>296326302</v>
          </cell>
          <cell r="I190">
            <v>0</v>
          </cell>
          <cell r="S190">
            <v>85</v>
          </cell>
          <cell r="T190">
            <v>1182180</v>
          </cell>
          <cell r="U190">
            <v>26</v>
          </cell>
          <cell r="V190">
            <v>58</v>
          </cell>
          <cell r="W190">
            <v>50</v>
          </cell>
          <cell r="X190">
            <v>48</v>
          </cell>
          <cell r="Y190">
            <v>64</v>
          </cell>
          <cell r="Z190">
            <v>0</v>
          </cell>
          <cell r="AA190">
            <v>494470</v>
          </cell>
          <cell r="AB190">
            <v>568356</v>
          </cell>
          <cell r="AC190">
            <v>81843</v>
          </cell>
          <cell r="AD190">
            <v>1144669</v>
          </cell>
          <cell r="AE190">
            <v>0</v>
          </cell>
          <cell r="AF190">
            <v>145499</v>
          </cell>
          <cell r="AG190">
            <v>1182180</v>
          </cell>
        </row>
        <row r="191">
          <cell r="A191">
            <v>178</v>
          </cell>
          <cell r="B191" t="str">
            <v>Nguyen Anh Tuan</v>
          </cell>
          <cell r="C191" t="str">
            <v>800</v>
          </cell>
          <cell r="D191" t="str">
            <v>ThuDuc Warehouse</v>
          </cell>
          <cell r="E191">
            <v>16230839</v>
          </cell>
          <cell r="G191">
            <v>1</v>
          </cell>
          <cell r="H191">
            <v>298077509</v>
          </cell>
          <cell r="I191">
            <v>0</v>
          </cell>
          <cell r="S191">
            <v>85</v>
          </cell>
          <cell r="T191">
            <v>1182180</v>
          </cell>
          <cell r="U191">
            <v>26</v>
          </cell>
          <cell r="V191">
            <v>26</v>
          </cell>
          <cell r="W191">
            <v>40</v>
          </cell>
          <cell r="X191">
            <v>64</v>
          </cell>
          <cell r="Y191">
            <v>64</v>
          </cell>
          <cell r="Z191">
            <v>0</v>
          </cell>
          <cell r="AA191">
            <v>221659</v>
          </cell>
          <cell r="AB191">
            <v>454685</v>
          </cell>
          <cell r="AC191">
            <v>109124</v>
          </cell>
          <cell r="AD191">
            <v>785468</v>
          </cell>
          <cell r="AE191">
            <v>0</v>
          </cell>
          <cell r="AF191">
            <v>145499</v>
          </cell>
          <cell r="AG191">
            <v>1182180</v>
          </cell>
        </row>
        <row r="192">
          <cell r="A192">
            <v>179</v>
          </cell>
          <cell r="B192" t="str">
            <v>Dao Duy Hoa</v>
          </cell>
          <cell r="C192" t="str">
            <v>800</v>
          </cell>
          <cell r="D192" t="str">
            <v>ThuDuc Warehouse</v>
          </cell>
          <cell r="E192">
            <v>16230228</v>
          </cell>
          <cell r="G192">
            <v>1</v>
          </cell>
          <cell r="H192">
            <v>296326433</v>
          </cell>
          <cell r="I192">
            <v>0</v>
          </cell>
          <cell r="S192">
            <v>85</v>
          </cell>
          <cell r="T192">
            <v>1182180</v>
          </cell>
          <cell r="U192">
            <v>26</v>
          </cell>
          <cell r="V192">
            <v>38</v>
          </cell>
          <cell r="W192">
            <v>40</v>
          </cell>
          <cell r="X192">
            <v>58</v>
          </cell>
          <cell r="Y192">
            <v>64</v>
          </cell>
          <cell r="Z192">
            <v>0</v>
          </cell>
          <cell r="AA192">
            <v>323963</v>
          </cell>
          <cell r="AB192">
            <v>454685</v>
          </cell>
          <cell r="AC192">
            <v>98894</v>
          </cell>
          <cell r="AD192">
            <v>877542</v>
          </cell>
          <cell r="AE192">
            <v>0</v>
          </cell>
          <cell r="AF192">
            <v>145499</v>
          </cell>
          <cell r="AG192">
            <v>1182180</v>
          </cell>
        </row>
        <row r="193">
          <cell r="A193">
            <v>180</v>
          </cell>
          <cell r="B193" t="str">
            <v>Nguyen Van Hoc</v>
          </cell>
          <cell r="C193" t="str">
            <v>800</v>
          </cell>
          <cell r="D193" t="str">
            <v>ThuDuc Warehouse</v>
          </cell>
          <cell r="E193">
            <v>16230071</v>
          </cell>
          <cell r="G193">
            <v>1</v>
          </cell>
          <cell r="H193">
            <v>296326298</v>
          </cell>
          <cell r="I193">
            <v>0</v>
          </cell>
          <cell r="S193">
            <v>63</v>
          </cell>
          <cell r="T193">
            <v>876204</v>
          </cell>
          <cell r="U193">
            <v>26</v>
          </cell>
          <cell r="V193">
            <v>73.5</v>
          </cell>
          <cell r="W193">
            <v>41</v>
          </cell>
          <cell r="X193">
            <v>80</v>
          </cell>
          <cell r="Y193">
            <v>74.5</v>
          </cell>
          <cell r="Z193">
            <v>0</v>
          </cell>
          <cell r="AA193">
            <v>464430</v>
          </cell>
          <cell r="AB193">
            <v>345427</v>
          </cell>
          <cell r="AC193">
            <v>101100</v>
          </cell>
          <cell r="AD193">
            <v>910957</v>
          </cell>
          <cell r="AE193">
            <v>0</v>
          </cell>
          <cell r="AF193">
            <v>125533</v>
          </cell>
          <cell r="AG193">
            <v>876204</v>
          </cell>
        </row>
        <row r="194">
          <cell r="A194">
            <v>181</v>
          </cell>
          <cell r="B194" t="str">
            <v>Doan Van Hanh</v>
          </cell>
          <cell r="C194" t="str">
            <v>800</v>
          </cell>
          <cell r="D194" t="str">
            <v>ThuDuc Warehouse</v>
          </cell>
          <cell r="E194">
            <v>16230532</v>
          </cell>
          <cell r="G194">
            <v>1</v>
          </cell>
          <cell r="H194">
            <v>297089464</v>
          </cell>
          <cell r="I194">
            <v>0</v>
          </cell>
          <cell r="S194">
            <v>59</v>
          </cell>
          <cell r="T194">
            <v>820572</v>
          </cell>
          <cell r="U194">
            <v>26</v>
          </cell>
          <cell r="V194">
            <v>33.5</v>
          </cell>
          <cell r="W194">
            <v>25</v>
          </cell>
          <cell r="X194">
            <v>32</v>
          </cell>
          <cell r="Y194">
            <v>60.5</v>
          </cell>
          <cell r="Z194">
            <v>0</v>
          </cell>
          <cell r="AA194">
            <v>198239</v>
          </cell>
          <cell r="AB194">
            <v>197253</v>
          </cell>
          <cell r="AC194">
            <v>37873</v>
          </cell>
          <cell r="AD194">
            <v>433365</v>
          </cell>
          <cell r="AE194">
            <v>0</v>
          </cell>
          <cell r="AF194">
            <v>95470</v>
          </cell>
          <cell r="AG194">
            <v>820572</v>
          </cell>
        </row>
        <row r="195">
          <cell r="A195">
            <v>182</v>
          </cell>
          <cell r="B195" t="str">
            <v>Nguyen Thanh Dieu</v>
          </cell>
          <cell r="C195" t="str">
            <v>800</v>
          </cell>
          <cell r="D195" t="str">
            <v>ThuDuc Warehouse</v>
          </cell>
          <cell r="E195">
            <v>16230483</v>
          </cell>
          <cell r="G195">
            <v>1</v>
          </cell>
          <cell r="H195">
            <v>297089462</v>
          </cell>
          <cell r="I195">
            <v>0</v>
          </cell>
          <cell r="S195">
            <v>59</v>
          </cell>
          <cell r="T195">
            <v>820572</v>
          </cell>
          <cell r="U195">
            <v>26</v>
          </cell>
          <cell r="V195">
            <v>23.5</v>
          </cell>
          <cell r="W195">
            <v>24</v>
          </cell>
          <cell r="X195">
            <v>32</v>
          </cell>
          <cell r="Y195">
            <v>60.5</v>
          </cell>
          <cell r="Z195">
            <v>0</v>
          </cell>
          <cell r="AA195">
            <v>139063</v>
          </cell>
          <cell r="AB195">
            <v>189363</v>
          </cell>
          <cell r="AC195">
            <v>37873</v>
          </cell>
          <cell r="AD195">
            <v>366299</v>
          </cell>
          <cell r="AE195">
            <v>0</v>
          </cell>
          <cell r="AF195">
            <v>95470</v>
          </cell>
          <cell r="AG195">
            <v>820572</v>
          </cell>
        </row>
        <row r="196">
          <cell r="A196">
            <v>183</v>
          </cell>
          <cell r="B196" t="str">
            <v>Nguyen Van Nam B</v>
          </cell>
          <cell r="C196" t="str">
            <v>800</v>
          </cell>
          <cell r="D196" t="str">
            <v>ThuDuc Warehouse</v>
          </cell>
          <cell r="E196">
            <v>16230596</v>
          </cell>
          <cell r="G196">
            <v>1</v>
          </cell>
          <cell r="H196">
            <v>297134766</v>
          </cell>
          <cell r="I196">
            <v>0</v>
          </cell>
          <cell r="S196">
            <v>59</v>
          </cell>
          <cell r="T196">
            <v>820572</v>
          </cell>
          <cell r="U196">
            <v>26</v>
          </cell>
          <cell r="V196">
            <v>30.5</v>
          </cell>
          <cell r="W196">
            <v>33</v>
          </cell>
          <cell r="X196">
            <v>80</v>
          </cell>
          <cell r="Y196">
            <v>60.5</v>
          </cell>
          <cell r="Z196">
            <v>0</v>
          </cell>
          <cell r="AA196">
            <v>180486</v>
          </cell>
          <cell r="AB196">
            <v>260374</v>
          </cell>
          <cell r="AC196">
            <v>94681</v>
          </cell>
          <cell r="AD196">
            <v>535541</v>
          </cell>
          <cell r="AE196">
            <v>0</v>
          </cell>
          <cell r="AF196">
            <v>95470</v>
          </cell>
          <cell r="AG196">
            <v>820572</v>
          </cell>
        </row>
        <row r="197">
          <cell r="A197">
            <v>184</v>
          </cell>
          <cell r="B197" t="str">
            <v>Nguyen Van Quang</v>
          </cell>
          <cell r="C197" t="str">
            <v>800</v>
          </cell>
          <cell r="D197" t="str">
            <v>ThuDuc Warehouse</v>
          </cell>
          <cell r="E197">
            <v>16230535</v>
          </cell>
          <cell r="G197">
            <v>1</v>
          </cell>
          <cell r="H197">
            <v>297089467</v>
          </cell>
          <cell r="I197">
            <v>0</v>
          </cell>
          <cell r="S197">
            <v>59</v>
          </cell>
          <cell r="T197">
            <v>820572</v>
          </cell>
          <cell r="U197">
            <v>26</v>
          </cell>
          <cell r="V197">
            <v>33.5</v>
          </cell>
          <cell r="W197">
            <v>16</v>
          </cell>
          <cell r="X197">
            <v>32</v>
          </cell>
          <cell r="Y197">
            <v>60.5</v>
          </cell>
          <cell r="Z197">
            <v>0</v>
          </cell>
          <cell r="AA197">
            <v>198239</v>
          </cell>
          <cell r="AB197">
            <v>126242</v>
          </cell>
          <cell r="AC197">
            <v>37873</v>
          </cell>
          <cell r="AD197">
            <v>362354</v>
          </cell>
          <cell r="AE197">
            <v>0</v>
          </cell>
          <cell r="AF197">
            <v>95470</v>
          </cell>
          <cell r="AG197">
            <v>820572</v>
          </cell>
        </row>
        <row r="198">
          <cell r="A198">
            <v>185</v>
          </cell>
          <cell r="B198" t="str">
            <v>Huynh Van Hoa</v>
          </cell>
          <cell r="C198" t="str">
            <v>800</v>
          </cell>
          <cell r="D198" t="str">
            <v>ThuDuc Warehouse</v>
          </cell>
          <cell r="E198">
            <v>16230547</v>
          </cell>
          <cell r="G198">
            <v>1</v>
          </cell>
          <cell r="H198">
            <v>297089498</v>
          </cell>
          <cell r="I198">
            <v>0</v>
          </cell>
          <cell r="S198">
            <v>59</v>
          </cell>
          <cell r="T198">
            <v>820572</v>
          </cell>
          <cell r="U198">
            <v>26</v>
          </cell>
          <cell r="V198">
            <v>16.5</v>
          </cell>
          <cell r="W198">
            <v>33.5</v>
          </cell>
          <cell r="X198">
            <v>0</v>
          </cell>
          <cell r="Y198">
            <v>40</v>
          </cell>
          <cell r="Z198">
            <v>0</v>
          </cell>
          <cell r="AA198">
            <v>97640</v>
          </cell>
          <cell r="AB198">
            <v>264319</v>
          </cell>
          <cell r="AC198">
            <v>0</v>
          </cell>
          <cell r="AD198">
            <v>361959</v>
          </cell>
          <cell r="AE198">
            <v>0</v>
          </cell>
          <cell r="AF198">
            <v>63121</v>
          </cell>
          <cell r="AG198">
            <v>820572</v>
          </cell>
        </row>
        <row r="199">
          <cell r="A199">
            <v>186</v>
          </cell>
          <cell r="B199" t="str">
            <v>Nguyen Tan Thanh B</v>
          </cell>
          <cell r="C199" t="str">
            <v>800</v>
          </cell>
          <cell r="D199" t="str">
            <v>ThuDuc Warehouse</v>
          </cell>
          <cell r="E199">
            <v>16230598</v>
          </cell>
          <cell r="G199">
            <v>1</v>
          </cell>
          <cell r="H199">
            <v>297134756</v>
          </cell>
          <cell r="I199">
            <v>0</v>
          </cell>
          <cell r="S199">
            <v>59</v>
          </cell>
          <cell r="T199">
            <v>820572</v>
          </cell>
          <cell r="U199">
            <v>26</v>
          </cell>
          <cell r="V199">
            <v>51.5</v>
          </cell>
          <cell r="W199">
            <v>27</v>
          </cell>
          <cell r="X199">
            <v>56</v>
          </cell>
          <cell r="Y199">
            <v>57.5</v>
          </cell>
          <cell r="Z199">
            <v>0</v>
          </cell>
          <cell r="AA199">
            <v>304756</v>
          </cell>
          <cell r="AB199">
            <v>213033</v>
          </cell>
          <cell r="AC199">
            <v>66277</v>
          </cell>
          <cell r="AD199">
            <v>584066</v>
          </cell>
          <cell r="AE199">
            <v>0</v>
          </cell>
          <cell r="AF199">
            <v>90736</v>
          </cell>
          <cell r="AG199">
            <v>820572</v>
          </cell>
        </row>
        <row r="200">
          <cell r="A200">
            <v>187</v>
          </cell>
          <cell r="B200" t="str">
            <v>Lam Phuoc Chanh</v>
          </cell>
          <cell r="C200" t="str">
            <v>800</v>
          </cell>
          <cell r="D200" t="str">
            <v>ThuDuc Warehouse</v>
          </cell>
          <cell r="E200">
            <v>16230315</v>
          </cell>
          <cell r="G200">
            <v>1</v>
          </cell>
          <cell r="H200">
            <v>296326507</v>
          </cell>
          <cell r="I200">
            <v>0</v>
          </cell>
          <cell r="S200">
            <v>60</v>
          </cell>
          <cell r="T200">
            <v>834480</v>
          </cell>
          <cell r="U200">
            <v>26</v>
          </cell>
          <cell r="V200">
            <v>47.5</v>
          </cell>
          <cell r="W200">
            <v>35</v>
          </cell>
          <cell r="X200">
            <v>56</v>
          </cell>
          <cell r="Y200">
            <v>105.5</v>
          </cell>
          <cell r="Z200">
            <v>0</v>
          </cell>
          <cell r="AA200">
            <v>285850</v>
          </cell>
          <cell r="AB200">
            <v>280835</v>
          </cell>
          <cell r="AC200">
            <v>67400</v>
          </cell>
          <cell r="AD200">
            <v>634085</v>
          </cell>
          <cell r="AE200">
            <v>0</v>
          </cell>
          <cell r="AF200">
            <v>169303</v>
          </cell>
          <cell r="AG200">
            <v>834480</v>
          </cell>
        </row>
        <row r="201">
          <cell r="A201">
            <v>188</v>
          </cell>
          <cell r="B201" t="str">
            <v>Nguyen Suong</v>
          </cell>
          <cell r="C201" t="str">
            <v>800</v>
          </cell>
          <cell r="D201" t="str">
            <v>ThuDuc Warehouse</v>
          </cell>
          <cell r="E201">
            <v>16230394</v>
          </cell>
          <cell r="G201">
            <v>1</v>
          </cell>
          <cell r="H201">
            <v>296326567</v>
          </cell>
          <cell r="I201">
            <v>0</v>
          </cell>
          <cell r="S201">
            <v>59</v>
          </cell>
          <cell r="T201">
            <v>820572</v>
          </cell>
          <cell r="U201">
            <v>26</v>
          </cell>
          <cell r="V201">
            <v>48.5</v>
          </cell>
          <cell r="W201">
            <v>40</v>
          </cell>
          <cell r="X201">
            <v>56</v>
          </cell>
          <cell r="Y201">
            <v>57.5</v>
          </cell>
          <cell r="Z201">
            <v>0</v>
          </cell>
          <cell r="AA201">
            <v>287003</v>
          </cell>
          <cell r="AB201">
            <v>315605</v>
          </cell>
          <cell r="AC201">
            <v>66277</v>
          </cell>
          <cell r="AD201">
            <v>668885</v>
          </cell>
          <cell r="AE201">
            <v>0</v>
          </cell>
          <cell r="AF201">
            <v>90736</v>
          </cell>
          <cell r="AG201">
            <v>820572</v>
          </cell>
        </row>
        <row r="202">
          <cell r="A202">
            <v>189</v>
          </cell>
          <cell r="B202" t="str">
            <v>Nguyen Van Han</v>
          </cell>
          <cell r="C202" t="str">
            <v>800</v>
          </cell>
          <cell r="D202" t="str">
            <v>ThuDuc Warehouse</v>
          </cell>
          <cell r="E202">
            <v>16230603</v>
          </cell>
          <cell r="G202">
            <v>1</v>
          </cell>
          <cell r="H202">
            <v>297134765</v>
          </cell>
          <cell r="I202">
            <v>0</v>
          </cell>
          <cell r="S202">
            <v>59</v>
          </cell>
          <cell r="T202">
            <v>820572</v>
          </cell>
          <cell r="U202">
            <v>26</v>
          </cell>
          <cell r="V202">
            <v>48.5</v>
          </cell>
          <cell r="W202">
            <v>40</v>
          </cell>
          <cell r="X202">
            <v>56</v>
          </cell>
          <cell r="Y202">
            <v>57.5</v>
          </cell>
          <cell r="Z202">
            <v>0</v>
          </cell>
          <cell r="AA202">
            <v>287003</v>
          </cell>
          <cell r="AB202">
            <v>315605</v>
          </cell>
          <cell r="AC202">
            <v>66277</v>
          </cell>
          <cell r="AD202">
            <v>668885</v>
          </cell>
          <cell r="AE202">
            <v>0</v>
          </cell>
          <cell r="AF202">
            <v>90736</v>
          </cell>
          <cell r="AG202">
            <v>820572</v>
          </cell>
        </row>
        <row r="203">
          <cell r="A203">
            <v>190</v>
          </cell>
          <cell r="B203" t="str">
            <v>Le Hoang Mao</v>
          </cell>
          <cell r="C203" t="str">
            <v>800</v>
          </cell>
          <cell r="D203" t="str">
            <v>ThuDuc Warehouse</v>
          </cell>
          <cell r="E203">
            <v>16230533</v>
          </cell>
          <cell r="G203">
            <v>1</v>
          </cell>
          <cell r="H203">
            <v>297089465</v>
          </cell>
          <cell r="I203">
            <v>0</v>
          </cell>
          <cell r="S203">
            <v>59</v>
          </cell>
          <cell r="T203">
            <v>820572</v>
          </cell>
          <cell r="U203">
            <v>26</v>
          </cell>
          <cell r="V203">
            <v>86</v>
          </cell>
          <cell r="W203">
            <v>43</v>
          </cell>
          <cell r="X203">
            <v>96</v>
          </cell>
          <cell r="Y203">
            <v>40</v>
          </cell>
          <cell r="Z203">
            <v>0</v>
          </cell>
          <cell r="AA203">
            <v>508912</v>
          </cell>
          <cell r="AB203">
            <v>339275</v>
          </cell>
          <cell r="AC203">
            <v>113618</v>
          </cell>
          <cell r="AD203">
            <v>961805</v>
          </cell>
          <cell r="AE203">
            <v>0</v>
          </cell>
          <cell r="AF203">
            <v>63121</v>
          </cell>
          <cell r="AG203">
            <v>820572</v>
          </cell>
        </row>
        <row r="204">
          <cell r="A204">
            <v>191</v>
          </cell>
          <cell r="B204" t="str">
            <v>Chung Van Duoc</v>
          </cell>
          <cell r="C204" t="str">
            <v>800</v>
          </cell>
          <cell r="D204" t="str">
            <v>ThuDuc Warehouse</v>
          </cell>
          <cell r="E204">
            <v>16230161</v>
          </cell>
          <cell r="G204">
            <v>1</v>
          </cell>
          <cell r="H204">
            <v>296326224</v>
          </cell>
          <cell r="I204">
            <v>0</v>
          </cell>
          <cell r="S204">
            <v>63</v>
          </cell>
          <cell r="T204">
            <v>876204</v>
          </cell>
          <cell r="U204">
            <v>26</v>
          </cell>
          <cell r="V204">
            <v>32.5</v>
          </cell>
          <cell r="W204">
            <v>26</v>
          </cell>
          <cell r="X204">
            <v>96</v>
          </cell>
          <cell r="Y204">
            <v>15.5</v>
          </cell>
          <cell r="Z204">
            <v>0</v>
          </cell>
          <cell r="AA204">
            <v>205360</v>
          </cell>
          <cell r="AB204">
            <v>219051</v>
          </cell>
          <cell r="AC204">
            <v>121321</v>
          </cell>
          <cell r="AD204">
            <v>545732</v>
          </cell>
          <cell r="AE204">
            <v>0</v>
          </cell>
          <cell r="AF204">
            <v>26118</v>
          </cell>
          <cell r="AG204">
            <v>876204</v>
          </cell>
        </row>
        <row r="205">
          <cell r="A205">
            <v>192</v>
          </cell>
          <cell r="B205" t="str">
            <v>Bui Van Hoang</v>
          </cell>
          <cell r="C205" t="str">
            <v>800</v>
          </cell>
          <cell r="D205" t="str">
            <v>ThuDuc Warehouse</v>
          </cell>
          <cell r="E205">
            <v>16230318</v>
          </cell>
          <cell r="G205">
            <v>1</v>
          </cell>
          <cell r="H205">
            <v>296326511</v>
          </cell>
          <cell r="I205">
            <v>0</v>
          </cell>
          <cell r="S205">
            <v>60</v>
          </cell>
          <cell r="T205">
            <v>834480</v>
          </cell>
          <cell r="U205">
            <v>26</v>
          </cell>
          <cell r="V205">
            <v>27.5</v>
          </cell>
          <cell r="W205">
            <v>26</v>
          </cell>
          <cell r="X205">
            <v>88</v>
          </cell>
          <cell r="Y205">
            <v>15.5</v>
          </cell>
          <cell r="Z205">
            <v>0</v>
          </cell>
          <cell r="AA205">
            <v>165492</v>
          </cell>
          <cell r="AB205">
            <v>208620</v>
          </cell>
          <cell r="AC205">
            <v>105915</v>
          </cell>
          <cell r="AD205">
            <v>480027</v>
          </cell>
          <cell r="AE205">
            <v>0</v>
          </cell>
          <cell r="AF205">
            <v>24874</v>
          </cell>
          <cell r="AG205">
            <v>834480</v>
          </cell>
        </row>
        <row r="206">
          <cell r="A206">
            <v>193</v>
          </cell>
          <cell r="B206" t="str">
            <v>Doan Hoang Nguyen</v>
          </cell>
          <cell r="C206" t="str">
            <v>800</v>
          </cell>
          <cell r="D206" t="str">
            <v>ThuDuc Warehouse</v>
          </cell>
          <cell r="E206">
            <v>16230534</v>
          </cell>
          <cell r="G206">
            <v>1</v>
          </cell>
          <cell r="H206">
            <v>297089466</v>
          </cell>
          <cell r="I206">
            <v>0</v>
          </cell>
          <cell r="S206">
            <v>59</v>
          </cell>
          <cell r="T206">
            <v>820572</v>
          </cell>
          <cell r="U206">
            <v>25</v>
          </cell>
          <cell r="V206">
            <v>23.5</v>
          </cell>
          <cell r="W206">
            <v>10</v>
          </cell>
          <cell r="X206">
            <v>72</v>
          </cell>
          <cell r="Y206">
            <v>15.5</v>
          </cell>
          <cell r="Z206">
            <v>0</v>
          </cell>
          <cell r="AA206">
            <v>139063</v>
          </cell>
          <cell r="AB206">
            <v>78901</v>
          </cell>
          <cell r="AC206">
            <v>85213</v>
          </cell>
          <cell r="AD206">
            <v>303177</v>
          </cell>
          <cell r="AE206">
            <v>0</v>
          </cell>
          <cell r="AF206">
            <v>24459</v>
          </cell>
          <cell r="AG206">
            <v>789012</v>
          </cell>
        </row>
        <row r="207">
          <cell r="A207">
            <v>194</v>
          </cell>
          <cell r="B207" t="str">
            <v>Vo Thanh Long A</v>
          </cell>
          <cell r="C207" t="str">
            <v>800</v>
          </cell>
          <cell r="D207" t="str">
            <v>ThuDuc Warehouse</v>
          </cell>
          <cell r="E207">
            <v>16230485</v>
          </cell>
          <cell r="G207">
            <v>1</v>
          </cell>
          <cell r="H207">
            <v>297089460</v>
          </cell>
          <cell r="I207">
            <v>0</v>
          </cell>
          <cell r="S207">
            <v>59</v>
          </cell>
          <cell r="T207">
            <v>820572</v>
          </cell>
          <cell r="U207">
            <v>26</v>
          </cell>
          <cell r="V207">
            <v>27.5</v>
          </cell>
          <cell r="W207">
            <v>21.5</v>
          </cell>
          <cell r="X207">
            <v>80</v>
          </cell>
          <cell r="Y207">
            <v>15.5</v>
          </cell>
          <cell r="Z207">
            <v>0</v>
          </cell>
          <cell r="AA207">
            <v>162734</v>
          </cell>
          <cell r="AB207">
            <v>169637</v>
          </cell>
          <cell r="AC207">
            <v>94681</v>
          </cell>
          <cell r="AD207">
            <v>427052</v>
          </cell>
          <cell r="AE207">
            <v>0</v>
          </cell>
          <cell r="AF207">
            <v>24459</v>
          </cell>
          <cell r="AG207">
            <v>820572</v>
          </cell>
        </row>
        <row r="208">
          <cell r="A208">
            <v>195</v>
          </cell>
          <cell r="B208" t="str">
            <v>Tran Van Hoa B</v>
          </cell>
          <cell r="C208" t="str">
            <v>800</v>
          </cell>
          <cell r="D208" t="str">
            <v>ThuDuc Warehouse</v>
          </cell>
          <cell r="E208">
            <v>16230550</v>
          </cell>
          <cell r="G208">
            <v>1</v>
          </cell>
          <cell r="H208">
            <v>297089497</v>
          </cell>
          <cell r="I208">
            <v>0</v>
          </cell>
          <cell r="S208">
            <v>59</v>
          </cell>
          <cell r="T208">
            <v>820572</v>
          </cell>
          <cell r="U208">
            <v>26</v>
          </cell>
          <cell r="V208">
            <v>11</v>
          </cell>
          <cell r="W208">
            <v>24</v>
          </cell>
          <cell r="X208">
            <v>40</v>
          </cell>
          <cell r="Y208">
            <v>0</v>
          </cell>
          <cell r="Z208">
            <v>0</v>
          </cell>
          <cell r="AA208">
            <v>65093</v>
          </cell>
          <cell r="AB208">
            <v>189363</v>
          </cell>
          <cell r="AC208">
            <v>47341</v>
          </cell>
          <cell r="AD208">
            <v>301797</v>
          </cell>
          <cell r="AE208">
            <v>0</v>
          </cell>
          <cell r="AF208">
            <v>0</v>
          </cell>
          <cell r="AG208">
            <v>820572</v>
          </cell>
        </row>
        <row r="209">
          <cell r="A209">
            <v>196</v>
          </cell>
          <cell r="B209" t="str">
            <v>Tran Cong Nghia</v>
          </cell>
          <cell r="C209" t="str">
            <v>800</v>
          </cell>
          <cell r="D209" t="str">
            <v>ThuDuc Warehouse</v>
          </cell>
          <cell r="E209">
            <v>16230650</v>
          </cell>
          <cell r="G209">
            <v>1</v>
          </cell>
          <cell r="H209">
            <v>297134783</v>
          </cell>
          <cell r="I209">
            <v>0</v>
          </cell>
          <cell r="S209">
            <v>59</v>
          </cell>
          <cell r="T209">
            <v>820572</v>
          </cell>
          <cell r="U209">
            <v>26</v>
          </cell>
          <cell r="V209">
            <v>16.5</v>
          </cell>
          <cell r="W209">
            <v>28.5</v>
          </cell>
          <cell r="X209">
            <v>88</v>
          </cell>
          <cell r="Y209">
            <v>0</v>
          </cell>
          <cell r="Z209">
            <v>0</v>
          </cell>
          <cell r="AA209">
            <v>97640</v>
          </cell>
          <cell r="AB209">
            <v>224868</v>
          </cell>
          <cell r="AC209">
            <v>104150</v>
          </cell>
          <cell r="AD209">
            <v>426658</v>
          </cell>
          <cell r="AE209">
            <v>0</v>
          </cell>
          <cell r="AF209">
            <v>0</v>
          </cell>
          <cell r="AG209">
            <v>820572</v>
          </cell>
        </row>
        <row r="210">
          <cell r="A210">
            <v>197</v>
          </cell>
          <cell r="B210" t="str">
            <v>Nguyen Chau Tam</v>
          </cell>
          <cell r="C210" t="str">
            <v>800</v>
          </cell>
          <cell r="D210" t="str">
            <v>ThuDuc Warehouse</v>
          </cell>
          <cell r="E210">
            <v>16230536</v>
          </cell>
          <cell r="G210">
            <v>1</v>
          </cell>
          <cell r="H210">
            <v>297089468</v>
          </cell>
          <cell r="I210">
            <v>0</v>
          </cell>
          <cell r="S210">
            <v>59</v>
          </cell>
          <cell r="T210">
            <v>820572</v>
          </cell>
          <cell r="U210">
            <v>26</v>
          </cell>
          <cell r="V210">
            <v>16</v>
          </cell>
          <cell r="W210">
            <v>24</v>
          </cell>
          <cell r="X210">
            <v>88</v>
          </cell>
          <cell r="Y210">
            <v>0</v>
          </cell>
          <cell r="Z210">
            <v>0</v>
          </cell>
          <cell r="AA210">
            <v>94681</v>
          </cell>
          <cell r="AB210">
            <v>189363</v>
          </cell>
          <cell r="AC210">
            <v>104150</v>
          </cell>
          <cell r="AD210">
            <v>388194</v>
          </cell>
          <cell r="AE210">
            <v>0</v>
          </cell>
          <cell r="AF210">
            <v>0</v>
          </cell>
          <cell r="AG210">
            <v>820572</v>
          </cell>
        </row>
        <row r="211">
          <cell r="B211" t="str">
            <v>ThuDuc Warehouse Total</v>
          </cell>
          <cell r="P211">
            <v>20.666666666666668</v>
          </cell>
          <cell r="Q211">
            <v>0</v>
          </cell>
          <cell r="R211">
            <v>0</v>
          </cell>
          <cell r="S211">
            <v>4663</v>
          </cell>
          <cell r="T211">
            <v>64853004</v>
          </cell>
          <cell r="U211">
            <v>1532</v>
          </cell>
          <cell r="V211">
            <v>2441.5</v>
          </cell>
          <cell r="W211">
            <v>2014.5</v>
          </cell>
          <cell r="X211">
            <v>3077.5</v>
          </cell>
          <cell r="Y211">
            <v>2224</v>
          </cell>
          <cell r="Z211">
            <v>0</v>
          </cell>
          <cell r="AA211">
            <v>18879168</v>
          </cell>
          <cell r="AB211">
            <v>21004072</v>
          </cell>
          <cell r="AC211">
            <v>4583532</v>
          </cell>
          <cell r="AD211">
            <v>44466772</v>
          </cell>
          <cell r="AE211">
            <v>0</v>
          </cell>
          <cell r="AF211">
            <v>4268013</v>
          </cell>
          <cell r="AG211">
            <v>64787744</v>
          </cell>
        </row>
        <row r="212">
          <cell r="A212">
            <v>198</v>
          </cell>
          <cell r="B212" t="str">
            <v>Ly Tu Thien</v>
          </cell>
          <cell r="C212" t="str">
            <v>303</v>
          </cell>
          <cell r="D212" t="str">
            <v>TanBinh Warehouse</v>
          </cell>
          <cell r="E212">
            <v>16230628</v>
          </cell>
          <cell r="F212" t="str">
            <v>TanBinh</v>
          </cell>
          <cell r="G212">
            <v>0</v>
          </cell>
          <cell r="H212">
            <v>296326371</v>
          </cell>
          <cell r="I212">
            <v>0</v>
          </cell>
          <cell r="S212">
            <v>170</v>
          </cell>
          <cell r="T212">
            <v>2364360</v>
          </cell>
          <cell r="U212">
            <v>26</v>
          </cell>
          <cell r="V212">
            <v>150</v>
          </cell>
          <cell r="W212">
            <v>43</v>
          </cell>
          <cell r="X212">
            <v>0</v>
          </cell>
          <cell r="Y212">
            <v>0</v>
          </cell>
          <cell r="Z212">
            <v>0</v>
          </cell>
          <cell r="AA212">
            <v>2557601</v>
          </cell>
          <cell r="AB212">
            <v>977572</v>
          </cell>
          <cell r="AC212">
            <v>0</v>
          </cell>
          <cell r="AD212">
            <v>3535173</v>
          </cell>
          <cell r="AE212">
            <v>0</v>
          </cell>
          <cell r="AF212">
            <v>0</v>
          </cell>
          <cell r="AG212">
            <v>2364360</v>
          </cell>
        </row>
        <row r="213">
          <cell r="A213">
            <v>199</v>
          </cell>
          <cell r="B213" t="str">
            <v>Lai Van Ngan</v>
          </cell>
          <cell r="C213" t="str">
            <v>303</v>
          </cell>
          <cell r="D213" t="str">
            <v>TanBinh Warehouse</v>
          </cell>
          <cell r="E213">
            <v>16220075</v>
          </cell>
          <cell r="F213" t="str">
            <v>TanBinh</v>
          </cell>
          <cell r="G213">
            <v>1</v>
          </cell>
          <cell r="H213">
            <v>296326251</v>
          </cell>
          <cell r="I213">
            <v>0</v>
          </cell>
          <cell r="S213">
            <v>99</v>
          </cell>
          <cell r="T213">
            <v>1376892</v>
          </cell>
          <cell r="U213">
            <v>26</v>
          </cell>
          <cell r="V213">
            <v>149</v>
          </cell>
          <cell r="W213">
            <v>47.5</v>
          </cell>
          <cell r="X213">
            <v>0</v>
          </cell>
          <cell r="Y213">
            <v>0</v>
          </cell>
          <cell r="Z213">
            <v>0</v>
          </cell>
          <cell r="AA213">
            <v>1479497</v>
          </cell>
          <cell r="AB213">
            <v>628869</v>
          </cell>
          <cell r="AC213">
            <v>0</v>
          </cell>
          <cell r="AD213">
            <v>2108366</v>
          </cell>
          <cell r="AE213">
            <v>0</v>
          </cell>
          <cell r="AF213">
            <v>0</v>
          </cell>
          <cell r="AG213">
            <v>1376892</v>
          </cell>
        </row>
        <row r="214">
          <cell r="A214">
            <v>200</v>
          </cell>
          <cell r="B214" t="str">
            <v>Phung Van Vui</v>
          </cell>
          <cell r="C214" t="str">
            <v>303</v>
          </cell>
          <cell r="D214" t="str">
            <v>TanBinh Warehouse</v>
          </cell>
          <cell r="E214">
            <v>16220085</v>
          </cell>
          <cell r="F214" t="str">
            <v>TanBinh</v>
          </cell>
          <cell r="G214">
            <v>1</v>
          </cell>
          <cell r="H214">
            <v>296326256</v>
          </cell>
          <cell r="I214">
            <v>0</v>
          </cell>
          <cell r="S214">
            <v>91</v>
          </cell>
          <cell r="T214">
            <v>1265628</v>
          </cell>
          <cell r="U214">
            <v>26</v>
          </cell>
          <cell r="V214">
            <v>128.5</v>
          </cell>
          <cell r="W214">
            <v>12.5</v>
          </cell>
          <cell r="X214">
            <v>0</v>
          </cell>
          <cell r="Y214">
            <v>0</v>
          </cell>
          <cell r="Z214">
            <v>0</v>
          </cell>
          <cell r="AA214">
            <v>1172836</v>
          </cell>
          <cell r="AB214">
            <v>152119</v>
          </cell>
          <cell r="AC214">
            <v>0</v>
          </cell>
          <cell r="AD214">
            <v>1324955</v>
          </cell>
          <cell r="AE214">
            <v>0</v>
          </cell>
          <cell r="AF214">
            <v>0</v>
          </cell>
          <cell r="AG214">
            <v>1265628</v>
          </cell>
        </row>
        <row r="215">
          <cell r="A215">
            <v>201</v>
          </cell>
          <cell r="B215" t="str">
            <v>Hoang Mai Tuan</v>
          </cell>
          <cell r="C215" t="str">
            <v>303</v>
          </cell>
          <cell r="D215" t="str">
            <v>TanBinh Warehouse</v>
          </cell>
          <cell r="E215">
            <v>16220207</v>
          </cell>
          <cell r="F215" t="str">
            <v>TanBinh</v>
          </cell>
          <cell r="G215">
            <v>1</v>
          </cell>
          <cell r="H215">
            <v>296326412</v>
          </cell>
          <cell r="I215">
            <v>0</v>
          </cell>
          <cell r="S215">
            <v>91</v>
          </cell>
          <cell r="T215">
            <v>1265628</v>
          </cell>
          <cell r="U215">
            <v>26</v>
          </cell>
          <cell r="V215">
            <v>135</v>
          </cell>
          <cell r="W215">
            <v>35.5</v>
          </cell>
          <cell r="X215">
            <v>0</v>
          </cell>
          <cell r="Y215">
            <v>0</v>
          </cell>
          <cell r="Z215">
            <v>0</v>
          </cell>
          <cell r="AA215">
            <v>1232162</v>
          </cell>
          <cell r="AB215">
            <v>432017</v>
          </cell>
          <cell r="AC215">
            <v>0</v>
          </cell>
          <cell r="AD215">
            <v>1664179</v>
          </cell>
          <cell r="AE215">
            <v>0</v>
          </cell>
          <cell r="AF215">
            <v>0</v>
          </cell>
          <cell r="AG215">
            <v>1265628</v>
          </cell>
        </row>
        <row r="216">
          <cell r="A216">
            <v>202</v>
          </cell>
          <cell r="B216" t="str">
            <v>Ta Trung Quan</v>
          </cell>
          <cell r="C216" t="str">
            <v>303</v>
          </cell>
          <cell r="D216" t="str">
            <v>TanBinh Warehouse</v>
          </cell>
          <cell r="E216">
            <v>17210488</v>
          </cell>
          <cell r="F216" t="str">
            <v>TanBinh</v>
          </cell>
          <cell r="G216">
            <v>1</v>
          </cell>
          <cell r="H216">
            <v>297089471</v>
          </cell>
          <cell r="I216">
            <v>0</v>
          </cell>
          <cell r="S216">
            <v>85</v>
          </cell>
          <cell r="T216">
            <v>1182180</v>
          </cell>
          <cell r="U216">
            <v>26</v>
          </cell>
          <cell r="V216">
            <v>151.5</v>
          </cell>
          <cell r="W216">
            <v>43.5</v>
          </cell>
          <cell r="X216">
            <v>0</v>
          </cell>
          <cell r="Y216">
            <v>0</v>
          </cell>
          <cell r="Z216">
            <v>0</v>
          </cell>
          <cell r="AA216">
            <v>1291588</v>
          </cell>
          <cell r="AB216">
            <v>494470</v>
          </cell>
          <cell r="AC216">
            <v>0</v>
          </cell>
          <cell r="AD216">
            <v>1786058</v>
          </cell>
          <cell r="AE216">
            <v>0</v>
          </cell>
          <cell r="AF216">
            <v>0</v>
          </cell>
          <cell r="AG216">
            <v>1182180</v>
          </cell>
        </row>
        <row r="217">
          <cell r="A217">
            <v>203</v>
          </cell>
          <cell r="B217" t="str">
            <v>Nguyen Van Hien B</v>
          </cell>
          <cell r="C217" t="str">
            <v>303</v>
          </cell>
          <cell r="D217" t="str">
            <v>TanBinh Warehouse</v>
          </cell>
          <cell r="E217">
            <v>16230524</v>
          </cell>
          <cell r="F217" t="str">
            <v>TanBinh</v>
          </cell>
          <cell r="G217">
            <v>1</v>
          </cell>
          <cell r="H217">
            <v>297089457</v>
          </cell>
          <cell r="I217">
            <v>0</v>
          </cell>
          <cell r="S217">
            <v>85</v>
          </cell>
          <cell r="T217">
            <v>1182180</v>
          </cell>
          <cell r="U217">
            <v>26</v>
          </cell>
          <cell r="V217">
            <v>124.5</v>
          </cell>
          <cell r="W217">
            <v>34</v>
          </cell>
          <cell r="X217">
            <v>0</v>
          </cell>
          <cell r="Y217">
            <v>0</v>
          </cell>
          <cell r="Z217">
            <v>0</v>
          </cell>
          <cell r="AA217">
            <v>1061404</v>
          </cell>
          <cell r="AB217">
            <v>386482</v>
          </cell>
          <cell r="AC217">
            <v>0</v>
          </cell>
          <cell r="AD217">
            <v>1447886</v>
          </cell>
          <cell r="AE217">
            <v>0</v>
          </cell>
          <cell r="AF217">
            <v>0</v>
          </cell>
          <cell r="AG217">
            <v>1182180</v>
          </cell>
        </row>
        <row r="218">
          <cell r="A218">
            <v>204</v>
          </cell>
          <cell r="B218" t="str">
            <v>Nguyen Que Anh</v>
          </cell>
          <cell r="C218" t="str">
            <v>303</v>
          </cell>
          <cell r="D218" t="str">
            <v>TanBinh Warehouse</v>
          </cell>
          <cell r="E218">
            <v>16230149</v>
          </cell>
          <cell r="F218" t="str">
            <v>TanBinh</v>
          </cell>
          <cell r="G218">
            <v>1</v>
          </cell>
          <cell r="H218">
            <v>296326216</v>
          </cell>
          <cell r="I218">
            <v>0</v>
          </cell>
          <cell r="S218">
            <v>91</v>
          </cell>
          <cell r="T218">
            <v>1265628</v>
          </cell>
          <cell r="U218">
            <v>26</v>
          </cell>
          <cell r="V218">
            <v>101</v>
          </cell>
          <cell r="W218">
            <v>33.5</v>
          </cell>
          <cell r="X218">
            <v>0</v>
          </cell>
          <cell r="Y218">
            <v>0</v>
          </cell>
          <cell r="Z218">
            <v>0</v>
          </cell>
          <cell r="AA218">
            <v>921840</v>
          </cell>
          <cell r="AB218">
            <v>407678</v>
          </cell>
          <cell r="AC218">
            <v>0</v>
          </cell>
          <cell r="AD218">
            <v>1329518</v>
          </cell>
          <cell r="AE218">
            <v>0</v>
          </cell>
          <cell r="AF218">
            <v>0</v>
          </cell>
          <cell r="AG218">
            <v>1265628</v>
          </cell>
        </row>
        <row r="219">
          <cell r="A219">
            <v>205</v>
          </cell>
          <cell r="B219" t="str">
            <v>Tran Van Hoang</v>
          </cell>
          <cell r="C219" t="str">
            <v>303</v>
          </cell>
          <cell r="D219" t="str">
            <v>TanBinh Warehouse</v>
          </cell>
          <cell r="E219">
            <v>16230187</v>
          </cell>
          <cell r="F219" t="str">
            <v>TanBinh</v>
          </cell>
          <cell r="G219">
            <v>1</v>
          </cell>
          <cell r="H219">
            <v>296326384</v>
          </cell>
          <cell r="I219">
            <v>0</v>
          </cell>
          <cell r="S219">
            <v>91</v>
          </cell>
          <cell r="T219">
            <v>1265628</v>
          </cell>
          <cell r="U219">
            <v>26</v>
          </cell>
          <cell r="V219">
            <v>131</v>
          </cell>
          <cell r="W219">
            <v>43.5</v>
          </cell>
          <cell r="X219">
            <v>0</v>
          </cell>
          <cell r="Y219">
            <v>0</v>
          </cell>
          <cell r="Z219">
            <v>0</v>
          </cell>
          <cell r="AA219">
            <v>1195653</v>
          </cell>
          <cell r="AB219">
            <v>529373</v>
          </cell>
          <cell r="AC219">
            <v>0</v>
          </cell>
          <cell r="AD219">
            <v>1725026</v>
          </cell>
          <cell r="AE219">
            <v>0</v>
          </cell>
          <cell r="AF219">
            <v>0</v>
          </cell>
          <cell r="AG219">
            <v>1265628</v>
          </cell>
        </row>
        <row r="220">
          <cell r="A220">
            <v>206</v>
          </cell>
          <cell r="B220" t="str">
            <v>Le Duy Phuc</v>
          </cell>
          <cell r="C220" t="str">
            <v>303</v>
          </cell>
          <cell r="D220" t="str">
            <v>TanBinh Warehouse</v>
          </cell>
          <cell r="E220">
            <v>16230178</v>
          </cell>
          <cell r="F220" t="str">
            <v>TanBinh</v>
          </cell>
          <cell r="G220">
            <v>1</v>
          </cell>
          <cell r="H220">
            <v>296326370</v>
          </cell>
          <cell r="I220">
            <v>0</v>
          </cell>
          <cell r="S220">
            <v>85</v>
          </cell>
          <cell r="T220">
            <v>1182180</v>
          </cell>
          <cell r="U220">
            <v>26</v>
          </cell>
          <cell r="V220">
            <v>131</v>
          </cell>
          <cell r="W220">
            <v>50</v>
          </cell>
          <cell r="X220">
            <v>0</v>
          </cell>
          <cell r="Y220">
            <v>0</v>
          </cell>
          <cell r="Z220">
            <v>0</v>
          </cell>
          <cell r="AA220">
            <v>1116819</v>
          </cell>
          <cell r="AB220">
            <v>568356</v>
          </cell>
          <cell r="AC220">
            <v>0</v>
          </cell>
          <cell r="AD220">
            <v>1685175</v>
          </cell>
          <cell r="AE220">
            <v>0</v>
          </cell>
          <cell r="AF220">
            <v>0</v>
          </cell>
          <cell r="AG220">
            <v>1182180</v>
          </cell>
        </row>
        <row r="221">
          <cell r="A221">
            <v>207</v>
          </cell>
          <cell r="B221" t="str">
            <v>Dang Tuan Hai</v>
          </cell>
          <cell r="C221" t="str">
            <v>303</v>
          </cell>
          <cell r="D221" t="str">
            <v>TanBinh Warehouse</v>
          </cell>
          <cell r="E221">
            <v>16230539</v>
          </cell>
          <cell r="F221" t="str">
            <v>TanBinh</v>
          </cell>
          <cell r="G221">
            <v>1</v>
          </cell>
          <cell r="H221">
            <v>297089448</v>
          </cell>
          <cell r="I221">
            <v>0</v>
          </cell>
          <cell r="S221">
            <v>59</v>
          </cell>
          <cell r="T221">
            <v>820572</v>
          </cell>
          <cell r="U221">
            <v>26</v>
          </cell>
          <cell r="V221">
            <v>107.5</v>
          </cell>
          <cell r="W221">
            <v>36</v>
          </cell>
          <cell r="X221">
            <v>0</v>
          </cell>
          <cell r="Y221">
            <v>0</v>
          </cell>
          <cell r="Z221">
            <v>0</v>
          </cell>
          <cell r="AA221">
            <v>636141</v>
          </cell>
          <cell r="AB221">
            <v>284044</v>
          </cell>
          <cell r="AC221">
            <v>0</v>
          </cell>
          <cell r="AD221">
            <v>920185</v>
          </cell>
          <cell r="AE221">
            <v>0</v>
          </cell>
          <cell r="AF221">
            <v>0</v>
          </cell>
          <cell r="AG221">
            <v>820572</v>
          </cell>
        </row>
        <row r="222">
          <cell r="A222">
            <v>208</v>
          </cell>
          <cell r="B222" t="str">
            <v>Huynh Gia Hung</v>
          </cell>
          <cell r="C222" t="str">
            <v>303</v>
          </cell>
          <cell r="D222" t="str">
            <v>TanBinh Warehouse</v>
          </cell>
          <cell r="E222">
            <v>16231010</v>
          </cell>
          <cell r="F222" t="str">
            <v>TanBinh</v>
          </cell>
          <cell r="I222">
            <v>0</v>
          </cell>
          <cell r="S222">
            <v>51</v>
          </cell>
          <cell r="T222">
            <v>709308</v>
          </cell>
          <cell r="U222">
            <v>26</v>
          </cell>
          <cell r="V222">
            <v>108</v>
          </cell>
          <cell r="W222">
            <v>29</v>
          </cell>
          <cell r="X222">
            <v>0</v>
          </cell>
          <cell r="Y222">
            <v>0</v>
          </cell>
          <cell r="Z222">
            <v>0</v>
          </cell>
          <cell r="AA222">
            <v>552442</v>
          </cell>
          <cell r="AB222">
            <v>197788</v>
          </cell>
          <cell r="AC222">
            <v>0</v>
          </cell>
          <cell r="AD222">
            <v>750230</v>
          </cell>
          <cell r="AE222">
            <v>0</v>
          </cell>
          <cell r="AF222">
            <v>0</v>
          </cell>
          <cell r="AG222">
            <v>709308</v>
          </cell>
        </row>
        <row r="223">
          <cell r="A223">
            <v>209</v>
          </cell>
          <cell r="B223" t="str">
            <v>Do Truong Giang</v>
          </cell>
          <cell r="C223" t="str">
            <v>303</v>
          </cell>
          <cell r="D223" t="str">
            <v>TanBinh Warehouse</v>
          </cell>
          <cell r="E223">
            <v>16230545</v>
          </cell>
          <cell r="F223" t="str">
            <v>TanBinh</v>
          </cell>
          <cell r="G223">
            <v>1</v>
          </cell>
          <cell r="H223">
            <v>297089445</v>
          </cell>
          <cell r="I223">
            <v>0</v>
          </cell>
          <cell r="S223">
            <v>59</v>
          </cell>
          <cell r="T223">
            <v>820572</v>
          </cell>
          <cell r="U223">
            <v>26</v>
          </cell>
          <cell r="V223">
            <v>87.5</v>
          </cell>
          <cell r="W223">
            <v>37</v>
          </cell>
          <cell r="X223">
            <v>0</v>
          </cell>
          <cell r="Y223">
            <v>0</v>
          </cell>
          <cell r="Z223">
            <v>0</v>
          </cell>
          <cell r="AA223">
            <v>517789</v>
          </cell>
          <cell r="AB223">
            <v>291934</v>
          </cell>
          <cell r="AC223">
            <v>0</v>
          </cell>
          <cell r="AD223">
            <v>809723</v>
          </cell>
          <cell r="AE223">
            <v>0</v>
          </cell>
          <cell r="AF223">
            <v>0</v>
          </cell>
          <cell r="AG223">
            <v>820572</v>
          </cell>
        </row>
        <row r="224">
          <cell r="A224">
            <v>210</v>
          </cell>
          <cell r="B224" t="str">
            <v>Tran Quoc Minh</v>
          </cell>
          <cell r="C224" t="str">
            <v>303</v>
          </cell>
          <cell r="D224" t="str">
            <v>TanBinh Warehouse</v>
          </cell>
          <cell r="E224">
            <v>16230840</v>
          </cell>
          <cell r="F224" t="str">
            <v>TanBinh</v>
          </cell>
          <cell r="G224">
            <v>1</v>
          </cell>
          <cell r="H224">
            <v>298077539</v>
          </cell>
          <cell r="I224">
            <v>0</v>
          </cell>
          <cell r="S224">
            <v>55</v>
          </cell>
          <cell r="T224">
            <v>764940</v>
          </cell>
          <cell r="U224">
            <v>26</v>
          </cell>
          <cell r="V224">
            <v>110</v>
          </cell>
          <cell r="W224">
            <v>23.5</v>
          </cell>
          <cell r="X224">
            <v>0</v>
          </cell>
          <cell r="Y224">
            <v>0</v>
          </cell>
          <cell r="Z224">
            <v>0</v>
          </cell>
          <cell r="AA224">
            <v>606803</v>
          </cell>
          <cell r="AB224">
            <v>172847</v>
          </cell>
          <cell r="AC224">
            <v>0</v>
          </cell>
          <cell r="AD224">
            <v>779650</v>
          </cell>
          <cell r="AE224">
            <v>0</v>
          </cell>
          <cell r="AF224">
            <v>0</v>
          </cell>
          <cell r="AG224">
            <v>764940</v>
          </cell>
        </row>
        <row r="225">
          <cell r="A225">
            <v>211</v>
          </cell>
          <cell r="B225" t="str">
            <v>Le Canh Trung</v>
          </cell>
          <cell r="C225" t="str">
            <v>303</v>
          </cell>
          <cell r="D225" t="str">
            <v>TanBinh Warehouse</v>
          </cell>
          <cell r="E225">
            <v>16230548</v>
          </cell>
          <cell r="F225" t="str">
            <v>TanBinh</v>
          </cell>
          <cell r="G225">
            <v>1</v>
          </cell>
          <cell r="H225">
            <v>297134730</v>
          </cell>
          <cell r="I225">
            <v>0</v>
          </cell>
          <cell r="S225">
            <v>59</v>
          </cell>
          <cell r="T225">
            <v>820572</v>
          </cell>
          <cell r="U225">
            <v>26</v>
          </cell>
          <cell r="V225">
            <v>96</v>
          </cell>
          <cell r="W225">
            <v>30</v>
          </cell>
          <cell r="X225">
            <v>0</v>
          </cell>
          <cell r="Y225">
            <v>0</v>
          </cell>
          <cell r="Z225">
            <v>0</v>
          </cell>
          <cell r="AA225">
            <v>568088</v>
          </cell>
          <cell r="AB225">
            <v>236703</v>
          </cell>
          <cell r="AC225">
            <v>0</v>
          </cell>
          <cell r="AD225">
            <v>804791</v>
          </cell>
          <cell r="AE225">
            <v>0</v>
          </cell>
          <cell r="AF225">
            <v>0</v>
          </cell>
          <cell r="AG225">
            <v>820572</v>
          </cell>
        </row>
        <row r="226">
          <cell r="A226">
            <v>212</v>
          </cell>
          <cell r="B226" t="str">
            <v>Nguyen Van Nhieu</v>
          </cell>
          <cell r="C226" t="str">
            <v>303</v>
          </cell>
          <cell r="D226" t="str">
            <v>TanBinh Warehouse</v>
          </cell>
          <cell r="E226">
            <v>16230841</v>
          </cell>
          <cell r="F226" t="str">
            <v>TanBinh</v>
          </cell>
          <cell r="G226">
            <v>1</v>
          </cell>
          <cell r="H226">
            <v>298077540</v>
          </cell>
          <cell r="I226">
            <v>0</v>
          </cell>
          <cell r="S226">
            <v>55</v>
          </cell>
          <cell r="T226">
            <v>764940</v>
          </cell>
          <cell r="U226">
            <v>26</v>
          </cell>
          <cell r="V226">
            <v>92.5</v>
          </cell>
          <cell r="W226">
            <v>28.5</v>
          </cell>
          <cell r="X226">
            <v>0</v>
          </cell>
          <cell r="Y226">
            <v>0</v>
          </cell>
          <cell r="Z226">
            <v>0</v>
          </cell>
          <cell r="AA226">
            <v>510266</v>
          </cell>
          <cell r="AB226">
            <v>209623</v>
          </cell>
          <cell r="AC226">
            <v>0</v>
          </cell>
          <cell r="AD226">
            <v>719889</v>
          </cell>
          <cell r="AE226">
            <v>0</v>
          </cell>
          <cell r="AF226">
            <v>0</v>
          </cell>
          <cell r="AG226">
            <v>764940</v>
          </cell>
        </row>
        <row r="227">
          <cell r="A227">
            <v>213</v>
          </cell>
          <cell r="B227" t="str">
            <v>Ho Van Chau</v>
          </cell>
          <cell r="C227" t="str">
            <v>303</v>
          </cell>
          <cell r="D227" t="str">
            <v>TanBinh Warehouse</v>
          </cell>
          <cell r="E227">
            <v>16230719</v>
          </cell>
          <cell r="F227" t="str">
            <v>TanBinh</v>
          </cell>
          <cell r="G227">
            <v>1</v>
          </cell>
          <cell r="H227">
            <v>298006901</v>
          </cell>
          <cell r="I227">
            <v>0</v>
          </cell>
          <cell r="S227">
            <v>55</v>
          </cell>
          <cell r="T227">
            <v>764940</v>
          </cell>
          <cell r="U227">
            <v>26</v>
          </cell>
          <cell r="V227">
            <v>85</v>
          </cell>
          <cell r="W227">
            <v>36</v>
          </cell>
          <cell r="X227">
            <v>0</v>
          </cell>
          <cell r="Y227">
            <v>0</v>
          </cell>
          <cell r="Z227">
            <v>0</v>
          </cell>
          <cell r="AA227">
            <v>468894</v>
          </cell>
          <cell r="AB227">
            <v>264787</v>
          </cell>
          <cell r="AC227">
            <v>0</v>
          </cell>
          <cell r="AD227">
            <v>733681</v>
          </cell>
          <cell r="AE227">
            <v>0</v>
          </cell>
          <cell r="AF227">
            <v>0</v>
          </cell>
          <cell r="AG227">
            <v>764940</v>
          </cell>
        </row>
        <row r="228">
          <cell r="A228">
            <v>214</v>
          </cell>
          <cell r="B228" t="str">
            <v>Tran Van Ut</v>
          </cell>
          <cell r="C228" t="str">
            <v>303</v>
          </cell>
          <cell r="D228" t="str">
            <v>TanBinh Warehouse</v>
          </cell>
          <cell r="E228">
            <v>16220068</v>
          </cell>
          <cell r="F228" t="str">
            <v>TanBinh</v>
          </cell>
          <cell r="G228">
            <v>0</v>
          </cell>
          <cell r="H228">
            <v>296326245</v>
          </cell>
          <cell r="I228">
            <v>0</v>
          </cell>
          <cell r="S228">
            <v>55</v>
          </cell>
          <cell r="T228">
            <v>764940</v>
          </cell>
          <cell r="U228">
            <v>26</v>
          </cell>
          <cell r="V228">
            <v>0</v>
          </cell>
          <cell r="W228">
            <v>8</v>
          </cell>
          <cell r="X228">
            <v>0</v>
          </cell>
          <cell r="Y228">
            <v>0</v>
          </cell>
          <cell r="Z228">
            <v>0</v>
          </cell>
          <cell r="AA228">
            <v>0</v>
          </cell>
          <cell r="AB228">
            <v>58842</v>
          </cell>
          <cell r="AC228">
            <v>0</v>
          </cell>
          <cell r="AD228">
            <v>58842</v>
          </cell>
          <cell r="AE228">
            <v>0</v>
          </cell>
          <cell r="AF228">
            <v>0</v>
          </cell>
          <cell r="AG228">
            <v>764940</v>
          </cell>
        </row>
        <row r="229">
          <cell r="A229">
            <v>215</v>
          </cell>
          <cell r="B229" t="str">
            <v>Le Van Vinh</v>
          </cell>
          <cell r="C229" t="str">
            <v>303</v>
          </cell>
          <cell r="D229" t="str">
            <v>TanBinh Warehouse</v>
          </cell>
          <cell r="E229">
            <v>16230845</v>
          </cell>
          <cell r="F229" t="str">
            <v>TanBinh</v>
          </cell>
          <cell r="G229">
            <v>1</v>
          </cell>
          <cell r="H229">
            <v>298077542</v>
          </cell>
          <cell r="I229">
            <v>0</v>
          </cell>
          <cell r="S229">
            <v>55</v>
          </cell>
          <cell r="T229">
            <v>764940</v>
          </cell>
          <cell r="U229">
            <v>26</v>
          </cell>
          <cell r="V229">
            <v>103.5</v>
          </cell>
          <cell r="W229">
            <v>29</v>
          </cell>
          <cell r="X229">
            <v>0</v>
          </cell>
          <cell r="Y229">
            <v>0</v>
          </cell>
          <cell r="Z229">
            <v>0</v>
          </cell>
          <cell r="AA229">
            <v>570947</v>
          </cell>
          <cell r="AB229">
            <v>213301</v>
          </cell>
          <cell r="AC229">
            <v>0</v>
          </cell>
          <cell r="AD229">
            <v>784248</v>
          </cell>
          <cell r="AE229">
            <v>0</v>
          </cell>
          <cell r="AF229">
            <v>0</v>
          </cell>
          <cell r="AG229">
            <v>764940</v>
          </cell>
        </row>
        <row r="230">
          <cell r="A230">
            <v>216</v>
          </cell>
          <cell r="B230" t="str">
            <v>Doan Minh Hau</v>
          </cell>
          <cell r="C230" t="str">
            <v>303</v>
          </cell>
          <cell r="D230" t="str">
            <v>TanBinh Warehouse</v>
          </cell>
          <cell r="E230">
            <v>16230582</v>
          </cell>
          <cell r="F230" t="str">
            <v>TanBinh</v>
          </cell>
          <cell r="G230">
            <v>1</v>
          </cell>
          <cell r="H230">
            <v>297134720</v>
          </cell>
          <cell r="I230">
            <v>0</v>
          </cell>
          <cell r="S230">
            <v>59</v>
          </cell>
          <cell r="T230">
            <v>820572</v>
          </cell>
          <cell r="U230">
            <v>26</v>
          </cell>
          <cell r="V230">
            <v>109</v>
          </cell>
          <cell r="W230">
            <v>41</v>
          </cell>
          <cell r="X230">
            <v>0</v>
          </cell>
          <cell r="Y230">
            <v>0</v>
          </cell>
          <cell r="Z230">
            <v>0</v>
          </cell>
          <cell r="AA230">
            <v>645017</v>
          </cell>
          <cell r="AB230">
            <v>323495</v>
          </cell>
          <cell r="AC230">
            <v>0</v>
          </cell>
          <cell r="AD230">
            <v>968512</v>
          </cell>
          <cell r="AE230">
            <v>0</v>
          </cell>
          <cell r="AF230">
            <v>0</v>
          </cell>
          <cell r="AG230">
            <v>820572</v>
          </cell>
        </row>
        <row r="231">
          <cell r="A231">
            <v>217</v>
          </cell>
          <cell r="B231" t="str">
            <v>Nguyen Manh Cuong</v>
          </cell>
          <cell r="C231" t="str">
            <v>303</v>
          </cell>
          <cell r="D231" t="str">
            <v>TanBinh Warehouse</v>
          </cell>
          <cell r="E231">
            <v>16230810</v>
          </cell>
          <cell r="F231" t="str">
            <v>TanBinh</v>
          </cell>
          <cell r="G231">
            <v>1</v>
          </cell>
          <cell r="H231">
            <v>298026386</v>
          </cell>
          <cell r="I231">
            <v>0</v>
          </cell>
          <cell r="S231">
            <v>55</v>
          </cell>
          <cell r="T231">
            <v>764940</v>
          </cell>
          <cell r="U231">
            <v>26</v>
          </cell>
          <cell r="V231">
            <v>98.5</v>
          </cell>
          <cell r="W231">
            <v>35</v>
          </cell>
          <cell r="X231">
            <v>0</v>
          </cell>
          <cell r="Y231">
            <v>0</v>
          </cell>
          <cell r="Z231">
            <v>0</v>
          </cell>
          <cell r="AA231">
            <v>543365</v>
          </cell>
          <cell r="AB231">
            <v>257432</v>
          </cell>
          <cell r="AC231">
            <v>0</v>
          </cell>
          <cell r="AD231">
            <v>800797</v>
          </cell>
          <cell r="AE231">
            <v>0</v>
          </cell>
          <cell r="AF231">
            <v>0</v>
          </cell>
          <cell r="AG231">
            <v>764940</v>
          </cell>
        </row>
        <row r="232">
          <cell r="A232">
            <v>218</v>
          </cell>
          <cell r="B232" t="str">
            <v>Tran Ngoc Thanh</v>
          </cell>
          <cell r="C232" t="str">
            <v>303</v>
          </cell>
          <cell r="D232" t="str">
            <v>TanBinh Warehouse</v>
          </cell>
          <cell r="E232">
            <v>16230871</v>
          </cell>
          <cell r="F232" t="str">
            <v>TanBinh</v>
          </cell>
          <cell r="G232">
            <v>1</v>
          </cell>
          <cell r="H232">
            <v>298077543</v>
          </cell>
          <cell r="I232">
            <v>0</v>
          </cell>
          <cell r="S232">
            <v>51</v>
          </cell>
          <cell r="T232">
            <v>709308</v>
          </cell>
          <cell r="U232">
            <v>26</v>
          </cell>
          <cell r="V232">
            <v>118</v>
          </cell>
          <cell r="W232">
            <v>29.5</v>
          </cell>
          <cell r="X232">
            <v>0</v>
          </cell>
          <cell r="Y232">
            <v>0</v>
          </cell>
          <cell r="Z232">
            <v>0</v>
          </cell>
          <cell r="AA232">
            <v>603594</v>
          </cell>
          <cell r="AB232">
            <v>201198</v>
          </cell>
          <cell r="AC232">
            <v>0</v>
          </cell>
          <cell r="AD232">
            <v>804792</v>
          </cell>
          <cell r="AE232">
            <v>0</v>
          </cell>
          <cell r="AF232">
            <v>0</v>
          </cell>
          <cell r="AG232">
            <v>709308</v>
          </cell>
        </row>
        <row r="233">
          <cell r="A233">
            <v>219</v>
          </cell>
          <cell r="B233" t="str">
            <v>Diep Huy Hoang</v>
          </cell>
          <cell r="C233" t="str">
            <v>303</v>
          </cell>
          <cell r="D233" t="str">
            <v>TanBinh Warehouse</v>
          </cell>
          <cell r="E233">
            <v>16230597</v>
          </cell>
          <cell r="F233" t="str">
            <v>TanBinh</v>
          </cell>
          <cell r="G233">
            <v>1</v>
          </cell>
          <cell r="H233">
            <v>297134715</v>
          </cell>
          <cell r="I233">
            <v>0</v>
          </cell>
          <cell r="S233">
            <v>59</v>
          </cell>
          <cell r="T233">
            <v>820572</v>
          </cell>
          <cell r="U233">
            <v>26</v>
          </cell>
          <cell r="V233">
            <v>54</v>
          </cell>
          <cell r="W233">
            <v>25</v>
          </cell>
          <cell r="X233">
            <v>0</v>
          </cell>
          <cell r="Y233">
            <v>0</v>
          </cell>
          <cell r="Z233">
            <v>0</v>
          </cell>
          <cell r="AA233">
            <v>319550</v>
          </cell>
          <cell r="AB233">
            <v>197253</v>
          </cell>
          <cell r="AC233">
            <v>0</v>
          </cell>
          <cell r="AD233">
            <v>516803</v>
          </cell>
          <cell r="AE233">
            <v>0</v>
          </cell>
          <cell r="AF233">
            <v>0</v>
          </cell>
          <cell r="AG233">
            <v>820572</v>
          </cell>
        </row>
        <row r="234">
          <cell r="A234">
            <v>220</v>
          </cell>
          <cell r="B234" t="str">
            <v>Nguyen Ngoc Ha</v>
          </cell>
          <cell r="C234" t="str">
            <v>303</v>
          </cell>
          <cell r="D234" t="str">
            <v>TanBinh Warehouse</v>
          </cell>
          <cell r="E234">
            <v>16230543</v>
          </cell>
          <cell r="F234" t="str">
            <v>TanBinh</v>
          </cell>
          <cell r="G234">
            <v>1</v>
          </cell>
          <cell r="H234">
            <v>297089444</v>
          </cell>
          <cell r="I234">
            <v>0</v>
          </cell>
          <cell r="S234">
            <v>59</v>
          </cell>
          <cell r="T234">
            <v>820572</v>
          </cell>
          <cell r="U234">
            <v>26</v>
          </cell>
          <cell r="V234">
            <v>84</v>
          </cell>
          <cell r="W234">
            <v>29</v>
          </cell>
          <cell r="X234">
            <v>0</v>
          </cell>
          <cell r="Y234">
            <v>0</v>
          </cell>
          <cell r="Z234">
            <v>0</v>
          </cell>
          <cell r="AA234">
            <v>497077</v>
          </cell>
          <cell r="AB234">
            <v>228813</v>
          </cell>
          <cell r="AC234">
            <v>0</v>
          </cell>
          <cell r="AD234">
            <v>725890</v>
          </cell>
          <cell r="AE234">
            <v>0</v>
          </cell>
          <cell r="AF234">
            <v>0</v>
          </cell>
          <cell r="AG234">
            <v>820572</v>
          </cell>
        </row>
        <row r="235">
          <cell r="A235">
            <v>221</v>
          </cell>
          <cell r="B235" t="str">
            <v>Tran Minh Trung Tin</v>
          </cell>
          <cell r="C235" t="str">
            <v>303</v>
          </cell>
          <cell r="D235" t="str">
            <v>TanBinh Warehouse</v>
          </cell>
          <cell r="E235">
            <v>16230844</v>
          </cell>
          <cell r="F235" t="str">
            <v>TanBinh</v>
          </cell>
          <cell r="G235">
            <v>1</v>
          </cell>
          <cell r="H235">
            <v>298077541</v>
          </cell>
          <cell r="I235">
            <v>0</v>
          </cell>
          <cell r="S235">
            <v>55</v>
          </cell>
          <cell r="T235">
            <v>764940</v>
          </cell>
          <cell r="U235">
            <v>26</v>
          </cell>
          <cell r="V235">
            <v>85.5</v>
          </cell>
          <cell r="W235">
            <v>29</v>
          </cell>
          <cell r="X235">
            <v>0</v>
          </cell>
          <cell r="Y235">
            <v>0</v>
          </cell>
          <cell r="Z235">
            <v>0</v>
          </cell>
          <cell r="AA235">
            <v>471652</v>
          </cell>
          <cell r="AB235">
            <v>213301</v>
          </cell>
          <cell r="AC235">
            <v>0</v>
          </cell>
          <cell r="AD235">
            <v>684953</v>
          </cell>
          <cell r="AE235">
            <v>0</v>
          </cell>
          <cell r="AF235">
            <v>0</v>
          </cell>
          <cell r="AG235">
            <v>764940</v>
          </cell>
        </row>
        <row r="236">
          <cell r="A236">
            <v>222</v>
          </cell>
          <cell r="B236" t="str">
            <v>Hoang Huu Loc</v>
          </cell>
          <cell r="C236" t="str">
            <v>303</v>
          </cell>
          <cell r="D236" t="str">
            <v>TanBinh Warehouse</v>
          </cell>
          <cell r="E236">
            <v>16230580</v>
          </cell>
          <cell r="F236" t="str">
            <v>TanBinh</v>
          </cell>
          <cell r="G236">
            <v>1</v>
          </cell>
          <cell r="H236">
            <v>297134724</v>
          </cell>
          <cell r="I236">
            <v>0</v>
          </cell>
          <cell r="S236">
            <v>59</v>
          </cell>
          <cell r="T236">
            <v>820572</v>
          </cell>
          <cell r="U236">
            <v>26</v>
          </cell>
          <cell r="V236">
            <v>114.5</v>
          </cell>
          <cell r="W236">
            <v>43</v>
          </cell>
          <cell r="X236">
            <v>0</v>
          </cell>
          <cell r="Y236">
            <v>0</v>
          </cell>
          <cell r="Z236">
            <v>0</v>
          </cell>
          <cell r="AA236">
            <v>677564</v>
          </cell>
          <cell r="AB236">
            <v>339275</v>
          </cell>
          <cell r="AC236">
            <v>0</v>
          </cell>
          <cell r="AD236">
            <v>1016839</v>
          </cell>
          <cell r="AE236">
            <v>0</v>
          </cell>
          <cell r="AF236">
            <v>0</v>
          </cell>
          <cell r="AG236">
            <v>820572</v>
          </cell>
        </row>
        <row r="237">
          <cell r="A237">
            <v>223</v>
          </cell>
          <cell r="B237" t="str">
            <v>Doan Minh Chuong</v>
          </cell>
          <cell r="C237" t="str">
            <v>303</v>
          </cell>
          <cell r="D237" t="str">
            <v>TanBinh Warehouse</v>
          </cell>
          <cell r="E237">
            <v>16230577</v>
          </cell>
          <cell r="F237" t="str">
            <v>TanBinh</v>
          </cell>
          <cell r="G237">
            <v>1</v>
          </cell>
          <cell r="H237">
            <v>297134719</v>
          </cell>
          <cell r="I237">
            <v>0</v>
          </cell>
          <cell r="S237">
            <v>59</v>
          </cell>
          <cell r="T237">
            <v>820572</v>
          </cell>
          <cell r="U237">
            <v>26</v>
          </cell>
          <cell r="V237">
            <v>119</v>
          </cell>
          <cell r="W237">
            <v>47.5</v>
          </cell>
          <cell r="X237">
            <v>0</v>
          </cell>
          <cell r="Y237">
            <v>0</v>
          </cell>
          <cell r="Z237">
            <v>0</v>
          </cell>
          <cell r="AA237">
            <v>704193</v>
          </cell>
          <cell r="AB237">
            <v>374780</v>
          </cell>
          <cell r="AC237">
            <v>0</v>
          </cell>
          <cell r="AD237">
            <v>1078973</v>
          </cell>
          <cell r="AE237">
            <v>0</v>
          </cell>
          <cell r="AF237">
            <v>0</v>
          </cell>
          <cell r="AG237">
            <v>820572</v>
          </cell>
        </row>
        <row r="238">
          <cell r="A238">
            <v>224</v>
          </cell>
          <cell r="B238" t="str">
            <v>Pham Chi Huu</v>
          </cell>
          <cell r="C238" t="str">
            <v>303</v>
          </cell>
          <cell r="D238" t="str">
            <v>TanBinh Warehouse</v>
          </cell>
          <cell r="E238">
            <v>16230389</v>
          </cell>
          <cell r="F238" t="str">
            <v>TanBinh</v>
          </cell>
          <cell r="G238">
            <v>0</v>
          </cell>
          <cell r="H238">
            <v>296326527</v>
          </cell>
          <cell r="I238">
            <v>0</v>
          </cell>
          <cell r="S238">
            <v>91</v>
          </cell>
          <cell r="T238">
            <v>1265628</v>
          </cell>
          <cell r="U238">
            <v>26</v>
          </cell>
          <cell r="V238">
            <v>87</v>
          </cell>
          <cell r="W238">
            <v>39</v>
          </cell>
          <cell r="X238">
            <v>0</v>
          </cell>
          <cell r="Y238">
            <v>0</v>
          </cell>
          <cell r="Z238">
            <v>0</v>
          </cell>
          <cell r="AA238">
            <v>794060</v>
          </cell>
          <cell r="AB238">
            <v>474611</v>
          </cell>
          <cell r="AC238">
            <v>0</v>
          </cell>
          <cell r="AD238">
            <v>1268671</v>
          </cell>
          <cell r="AE238">
            <v>0</v>
          </cell>
          <cell r="AF238">
            <v>0</v>
          </cell>
          <cell r="AG238">
            <v>1265628</v>
          </cell>
        </row>
        <row r="239">
          <cell r="B239" t="str">
            <v>TanBinh Warehouse Total</v>
          </cell>
          <cell r="P239">
            <v>0</v>
          </cell>
          <cell r="Q239">
            <v>0</v>
          </cell>
          <cell r="R239">
            <v>0</v>
          </cell>
          <cell r="S239">
            <v>1938</v>
          </cell>
          <cell r="T239">
            <v>26953704</v>
          </cell>
          <cell r="U239">
            <v>702</v>
          </cell>
          <cell r="V239">
            <v>2861</v>
          </cell>
          <cell r="W239">
            <v>918</v>
          </cell>
          <cell r="X239">
            <v>0</v>
          </cell>
          <cell r="Y239">
            <v>0</v>
          </cell>
          <cell r="Z239">
            <v>0</v>
          </cell>
          <cell r="AA239">
            <v>21716842</v>
          </cell>
          <cell r="AB239">
            <v>9116963</v>
          </cell>
          <cell r="AC239">
            <v>0</v>
          </cell>
          <cell r="AD239">
            <v>30833805</v>
          </cell>
          <cell r="AE239">
            <v>0</v>
          </cell>
          <cell r="AF239">
            <v>0</v>
          </cell>
          <cell r="AG239">
            <v>26953704</v>
          </cell>
        </row>
        <row r="240">
          <cell r="A240">
            <v>225</v>
          </cell>
          <cell r="B240" t="str">
            <v>Bui Huy Long</v>
          </cell>
          <cell r="C240" t="str">
            <v>101</v>
          </cell>
          <cell r="D240" t="str">
            <v>TanBinh Finance</v>
          </cell>
          <cell r="E240">
            <v>18210568</v>
          </cell>
          <cell r="F240" t="str">
            <v>TanBinh</v>
          </cell>
          <cell r="G240">
            <v>1</v>
          </cell>
          <cell r="H240">
            <v>297089482</v>
          </cell>
          <cell r="I240">
            <v>1</v>
          </cell>
          <cell r="J240">
            <v>4</v>
          </cell>
          <cell r="K240">
            <v>7.5</v>
          </cell>
          <cell r="L240">
            <v>0</v>
          </cell>
          <cell r="M240">
            <v>0</v>
          </cell>
          <cell r="N240">
            <v>8.5</v>
          </cell>
          <cell r="O240">
            <v>7.5</v>
          </cell>
          <cell r="P240">
            <v>31.333333333333336</v>
          </cell>
          <cell r="S240">
            <v>250</v>
          </cell>
          <cell r="T240">
            <v>3477000</v>
          </cell>
          <cell r="U240">
            <v>26</v>
          </cell>
          <cell r="V240">
            <v>109</v>
          </cell>
          <cell r="W240">
            <v>27.5</v>
          </cell>
          <cell r="X240">
            <v>0</v>
          </cell>
          <cell r="Y240">
            <v>0</v>
          </cell>
          <cell r="Z240">
            <v>0</v>
          </cell>
          <cell r="AA240">
            <v>1090000</v>
          </cell>
          <cell r="AB240">
            <v>1047558</v>
          </cell>
          <cell r="AC240">
            <v>0</v>
          </cell>
          <cell r="AD240">
            <v>2137558</v>
          </cell>
          <cell r="AE240">
            <v>0</v>
          </cell>
          <cell r="AF240">
            <v>0</v>
          </cell>
          <cell r="AG240">
            <v>3477000</v>
          </cell>
        </row>
        <row r="241">
          <cell r="A241">
            <v>226</v>
          </cell>
          <cell r="B241" t="str">
            <v>Huynh Tan Loc</v>
          </cell>
          <cell r="C241" t="str">
            <v>101</v>
          </cell>
          <cell r="D241" t="str">
            <v>TanBinh Finance</v>
          </cell>
          <cell r="E241">
            <v>18210277</v>
          </cell>
          <cell r="F241" t="str">
            <v>TanBinh</v>
          </cell>
          <cell r="G241">
            <v>1</v>
          </cell>
          <cell r="H241">
            <v>296326478</v>
          </cell>
          <cell r="I241">
            <v>0</v>
          </cell>
          <cell r="S241">
            <v>145</v>
          </cell>
          <cell r="T241">
            <v>2016660</v>
          </cell>
          <cell r="U241">
            <v>26</v>
          </cell>
          <cell r="V241">
            <v>129.5</v>
          </cell>
          <cell r="W241">
            <v>31.5</v>
          </cell>
          <cell r="X241">
            <v>0</v>
          </cell>
          <cell r="Y241">
            <v>0</v>
          </cell>
          <cell r="Z241">
            <v>0</v>
          </cell>
          <cell r="AA241">
            <v>1883347</v>
          </cell>
          <cell r="AB241">
            <v>610815</v>
          </cell>
          <cell r="AC241">
            <v>0</v>
          </cell>
          <cell r="AD241">
            <v>2494162</v>
          </cell>
          <cell r="AE241">
            <v>0</v>
          </cell>
          <cell r="AF241">
            <v>0</v>
          </cell>
          <cell r="AG241">
            <v>2016660</v>
          </cell>
        </row>
        <row r="242">
          <cell r="A242">
            <v>227</v>
          </cell>
          <cell r="B242" t="str">
            <v>Pham Thi Mong Huyen</v>
          </cell>
          <cell r="C242" t="str">
            <v>101</v>
          </cell>
          <cell r="D242" t="str">
            <v>TanBinh Finance</v>
          </cell>
          <cell r="E242">
            <v>18210050</v>
          </cell>
          <cell r="F242" t="str">
            <v>TanBinh</v>
          </cell>
          <cell r="G242">
            <v>1</v>
          </cell>
          <cell r="H242">
            <v>296326321</v>
          </cell>
          <cell r="I242">
            <v>0</v>
          </cell>
          <cell r="S242">
            <v>184</v>
          </cell>
          <cell r="T242">
            <v>2559072</v>
          </cell>
          <cell r="U242">
            <v>26</v>
          </cell>
          <cell r="V242">
            <v>12</v>
          </cell>
          <cell r="W242">
            <v>10</v>
          </cell>
          <cell r="X242">
            <v>136</v>
          </cell>
          <cell r="Y242">
            <v>0</v>
          </cell>
          <cell r="Z242">
            <v>0</v>
          </cell>
          <cell r="AA242">
            <v>221458</v>
          </cell>
          <cell r="AB242">
            <v>246065</v>
          </cell>
          <cell r="AC242">
            <v>501972</v>
          </cell>
          <cell r="AD242">
            <v>969495</v>
          </cell>
          <cell r="AE242">
            <v>0</v>
          </cell>
          <cell r="AF242">
            <v>0</v>
          </cell>
          <cell r="AG242">
            <v>2559072</v>
          </cell>
        </row>
        <row r="243">
          <cell r="A243">
            <v>228</v>
          </cell>
          <cell r="B243" t="str">
            <v>Nguyen Chi Dung</v>
          </cell>
          <cell r="C243" t="str">
            <v>101</v>
          </cell>
          <cell r="D243" t="str">
            <v>TanBinh Finance</v>
          </cell>
          <cell r="E243">
            <v>18210106</v>
          </cell>
          <cell r="F243" t="str">
            <v>TanBinh</v>
          </cell>
          <cell r="G243">
            <v>1</v>
          </cell>
          <cell r="H243">
            <v>296326353</v>
          </cell>
          <cell r="I243">
            <v>0</v>
          </cell>
          <cell r="S243">
            <v>166</v>
          </cell>
          <cell r="T243">
            <v>2308728</v>
          </cell>
          <cell r="U243">
            <v>26</v>
          </cell>
          <cell r="V243">
            <v>43.5</v>
          </cell>
          <cell r="W243">
            <v>26.5</v>
          </cell>
          <cell r="X243">
            <v>0</v>
          </cell>
          <cell r="Y243">
            <v>0</v>
          </cell>
          <cell r="Z243">
            <v>0</v>
          </cell>
          <cell r="AA243">
            <v>724252</v>
          </cell>
          <cell r="AB243">
            <v>588282</v>
          </cell>
          <cell r="AC243">
            <v>0</v>
          </cell>
          <cell r="AD243">
            <v>1312534</v>
          </cell>
          <cell r="AE243">
            <v>0</v>
          </cell>
          <cell r="AF243">
            <v>0</v>
          </cell>
          <cell r="AG243">
            <v>2308728</v>
          </cell>
        </row>
        <row r="244">
          <cell r="A244">
            <v>229</v>
          </cell>
          <cell r="B244" t="str">
            <v>Nguyen Tan Nam</v>
          </cell>
          <cell r="C244" t="str">
            <v>101</v>
          </cell>
          <cell r="D244" t="str">
            <v>TanBinh Finance</v>
          </cell>
          <cell r="E244">
            <v>18210729</v>
          </cell>
          <cell r="F244" t="str">
            <v>TanBinh</v>
          </cell>
          <cell r="G244">
            <v>0</v>
          </cell>
          <cell r="H244">
            <v>298006916</v>
          </cell>
          <cell r="I244">
            <v>0</v>
          </cell>
          <cell r="S244">
            <v>119</v>
          </cell>
          <cell r="T244">
            <v>1655052</v>
          </cell>
          <cell r="U244">
            <v>26</v>
          </cell>
          <cell r="V244">
            <v>71</v>
          </cell>
          <cell r="W244">
            <v>27.5</v>
          </cell>
          <cell r="X244">
            <v>0</v>
          </cell>
          <cell r="Y244">
            <v>0</v>
          </cell>
          <cell r="Z244">
            <v>0</v>
          </cell>
          <cell r="AA244">
            <v>847418</v>
          </cell>
          <cell r="AB244">
            <v>437634</v>
          </cell>
          <cell r="AC244">
            <v>0</v>
          </cell>
          <cell r="AD244">
            <v>1285052</v>
          </cell>
          <cell r="AE244">
            <v>0</v>
          </cell>
          <cell r="AF244">
            <v>0</v>
          </cell>
          <cell r="AG244">
            <v>1655052</v>
          </cell>
        </row>
        <row r="245">
          <cell r="A245">
            <v>230</v>
          </cell>
          <cell r="B245" t="str">
            <v>Ho Van Tuyen</v>
          </cell>
          <cell r="C245" t="str">
            <v>101</v>
          </cell>
          <cell r="D245" t="str">
            <v>TanBinh Finance</v>
          </cell>
          <cell r="E245">
            <v>18210480</v>
          </cell>
          <cell r="F245" t="str">
            <v>TanBinh</v>
          </cell>
          <cell r="G245">
            <v>0</v>
          </cell>
          <cell r="H245">
            <v>297025915</v>
          </cell>
          <cell r="I245">
            <v>0</v>
          </cell>
          <cell r="S245">
            <v>129</v>
          </cell>
          <cell r="T245">
            <v>1794132</v>
          </cell>
          <cell r="U245">
            <v>26</v>
          </cell>
          <cell r="V245">
            <v>40</v>
          </cell>
          <cell r="W245">
            <v>17.5</v>
          </cell>
          <cell r="X245">
            <v>148</v>
          </cell>
          <cell r="Y245">
            <v>0</v>
          </cell>
          <cell r="Z245">
            <v>0</v>
          </cell>
          <cell r="AA245">
            <v>517538</v>
          </cell>
          <cell r="AB245">
            <v>301897</v>
          </cell>
          <cell r="AC245">
            <v>382978</v>
          </cell>
          <cell r="AD245">
            <v>1202413</v>
          </cell>
          <cell r="AE245">
            <v>0</v>
          </cell>
          <cell r="AF245">
            <v>0</v>
          </cell>
          <cell r="AG245">
            <v>1794132</v>
          </cell>
        </row>
        <row r="246">
          <cell r="A246">
            <v>231</v>
          </cell>
          <cell r="B246" t="str">
            <v>Tran Thi Mao</v>
          </cell>
          <cell r="C246" t="str">
            <v>101</v>
          </cell>
          <cell r="D246" t="str">
            <v>TanBinh Finance</v>
          </cell>
          <cell r="E246">
            <v>18210165</v>
          </cell>
          <cell r="F246" t="str">
            <v>TanBinh</v>
          </cell>
          <cell r="G246">
            <v>1</v>
          </cell>
          <cell r="H246">
            <v>296326233</v>
          </cell>
          <cell r="I246">
            <v>0</v>
          </cell>
          <cell r="S246">
            <v>163</v>
          </cell>
          <cell r="T246">
            <v>2267004</v>
          </cell>
          <cell r="U246">
            <v>26</v>
          </cell>
          <cell r="V246">
            <v>40</v>
          </cell>
          <cell r="W246">
            <v>13.5</v>
          </cell>
          <cell r="X246">
            <v>104</v>
          </cell>
          <cell r="Y246">
            <v>0</v>
          </cell>
          <cell r="Z246">
            <v>0</v>
          </cell>
          <cell r="AA246">
            <v>653943</v>
          </cell>
          <cell r="AB246">
            <v>294275</v>
          </cell>
          <cell r="AC246">
            <v>340051</v>
          </cell>
          <cell r="AD246">
            <v>1288269</v>
          </cell>
          <cell r="AE246">
            <v>0</v>
          </cell>
          <cell r="AF246">
            <v>0</v>
          </cell>
          <cell r="AG246">
            <v>2267004</v>
          </cell>
        </row>
        <row r="247">
          <cell r="A247">
            <v>232</v>
          </cell>
          <cell r="B247" t="str">
            <v>Do Cao Ba</v>
          </cell>
          <cell r="C247" t="str">
            <v>101</v>
          </cell>
          <cell r="D247" t="str">
            <v>TanBinh Finance</v>
          </cell>
          <cell r="E247">
            <v>18210856</v>
          </cell>
          <cell r="F247" t="str">
            <v>TanBinh</v>
          </cell>
          <cell r="G247">
            <v>1</v>
          </cell>
          <cell r="H247">
            <v>298077544</v>
          </cell>
          <cell r="I247">
            <v>0</v>
          </cell>
          <cell r="S247">
            <v>111</v>
          </cell>
          <cell r="T247">
            <v>1543788</v>
          </cell>
          <cell r="U247">
            <v>26</v>
          </cell>
          <cell r="V247">
            <v>48</v>
          </cell>
          <cell r="W247">
            <v>28</v>
          </cell>
          <cell r="X247">
            <v>80</v>
          </cell>
          <cell r="Y247">
            <v>0</v>
          </cell>
          <cell r="Z247">
            <v>0</v>
          </cell>
          <cell r="AA247">
            <v>534388</v>
          </cell>
          <cell r="AB247">
            <v>415635</v>
          </cell>
          <cell r="AC247">
            <v>178129</v>
          </cell>
          <cell r="AD247">
            <v>1128152</v>
          </cell>
          <cell r="AE247">
            <v>0</v>
          </cell>
          <cell r="AF247">
            <v>0</v>
          </cell>
          <cell r="AG247">
            <v>1543788</v>
          </cell>
        </row>
        <row r="248">
          <cell r="B248" t="str">
            <v>TanBinh Finance Total</v>
          </cell>
          <cell r="P248">
            <v>31.333333333333336</v>
          </cell>
          <cell r="Q248">
            <v>0</v>
          </cell>
          <cell r="R248">
            <v>0</v>
          </cell>
          <cell r="S248">
            <v>1267</v>
          </cell>
          <cell r="T248">
            <v>17621436</v>
          </cell>
          <cell r="U248">
            <v>208</v>
          </cell>
          <cell r="V248">
            <v>493</v>
          </cell>
          <cell r="W248">
            <v>182</v>
          </cell>
          <cell r="X248">
            <v>468</v>
          </cell>
          <cell r="Y248">
            <v>0</v>
          </cell>
          <cell r="Z248">
            <v>0</v>
          </cell>
          <cell r="AA248">
            <v>6472344</v>
          </cell>
          <cell r="AB248">
            <v>3942161</v>
          </cell>
          <cell r="AC248">
            <v>1403130</v>
          </cell>
          <cell r="AD248">
            <v>11817635</v>
          </cell>
          <cell r="AE248">
            <v>0</v>
          </cell>
          <cell r="AF248">
            <v>0</v>
          </cell>
          <cell r="AG248">
            <v>17621436</v>
          </cell>
        </row>
        <row r="249">
          <cell r="A249">
            <v>233</v>
          </cell>
          <cell r="B249" t="str">
            <v>Tran Huu Quan</v>
          </cell>
          <cell r="C249" t="str">
            <v>102</v>
          </cell>
          <cell r="D249" t="str">
            <v>TanBinh Security</v>
          </cell>
          <cell r="E249">
            <v>17210849</v>
          </cell>
          <cell r="F249" t="str">
            <v>TanBinh</v>
          </cell>
          <cell r="G249">
            <v>1</v>
          </cell>
          <cell r="H249">
            <v>298077545</v>
          </cell>
          <cell r="I249">
            <v>0</v>
          </cell>
          <cell r="S249">
            <v>68</v>
          </cell>
          <cell r="T249">
            <v>945744</v>
          </cell>
          <cell r="U249">
            <v>26</v>
          </cell>
          <cell r="V249">
            <v>161</v>
          </cell>
          <cell r="W249">
            <v>27</v>
          </cell>
          <cell r="X249">
            <v>16</v>
          </cell>
          <cell r="Y249">
            <v>0</v>
          </cell>
          <cell r="Z249">
            <v>0</v>
          </cell>
          <cell r="AA249">
            <v>1098063</v>
          </cell>
          <cell r="AB249">
            <v>245530</v>
          </cell>
          <cell r="AC249">
            <v>21825</v>
          </cell>
          <cell r="AD249">
            <v>1365418</v>
          </cell>
          <cell r="AE249">
            <v>0</v>
          </cell>
          <cell r="AF249">
            <v>0</v>
          </cell>
          <cell r="AG249">
            <v>945744</v>
          </cell>
        </row>
        <row r="250">
          <cell r="A250">
            <v>234</v>
          </cell>
          <cell r="B250" t="str">
            <v>Dang Tien Dung</v>
          </cell>
          <cell r="C250" t="str">
            <v>102</v>
          </cell>
          <cell r="D250" t="str">
            <v>TanBinh Security</v>
          </cell>
          <cell r="E250">
            <v>17210174</v>
          </cell>
          <cell r="F250" t="str">
            <v>TanBinh</v>
          </cell>
          <cell r="G250">
            <v>1</v>
          </cell>
          <cell r="H250">
            <v>296326374</v>
          </cell>
          <cell r="I250">
            <v>0</v>
          </cell>
          <cell r="S250">
            <v>73</v>
          </cell>
          <cell r="T250">
            <v>1015284</v>
          </cell>
          <cell r="U250">
            <v>26</v>
          </cell>
          <cell r="V250">
            <v>65</v>
          </cell>
          <cell r="W250">
            <v>44</v>
          </cell>
          <cell r="X250">
            <v>80</v>
          </cell>
          <cell r="Y250">
            <v>48</v>
          </cell>
          <cell r="Z250">
            <v>0</v>
          </cell>
          <cell r="AA250">
            <v>475914</v>
          </cell>
          <cell r="AB250">
            <v>429543</v>
          </cell>
          <cell r="AC250">
            <v>117148</v>
          </cell>
          <cell r="AD250">
            <v>1022605</v>
          </cell>
          <cell r="AE250">
            <v>0</v>
          </cell>
          <cell r="AF250">
            <v>93719</v>
          </cell>
          <cell r="AG250">
            <v>1015284</v>
          </cell>
        </row>
        <row r="251">
          <cell r="A251">
            <v>235</v>
          </cell>
          <cell r="B251" t="str">
            <v>Pham Quoc Dung</v>
          </cell>
          <cell r="C251" t="str">
            <v>102</v>
          </cell>
          <cell r="D251" t="str">
            <v>TanBinh Security</v>
          </cell>
          <cell r="E251">
            <v>17210173</v>
          </cell>
          <cell r="F251" t="str">
            <v>TanBinh</v>
          </cell>
          <cell r="G251">
            <v>1</v>
          </cell>
          <cell r="H251">
            <v>296326373</v>
          </cell>
          <cell r="I251">
            <v>0</v>
          </cell>
          <cell r="S251">
            <v>73</v>
          </cell>
          <cell r="T251">
            <v>1015284</v>
          </cell>
          <cell r="U251">
            <v>26</v>
          </cell>
          <cell r="V251">
            <v>76</v>
          </cell>
          <cell r="W251">
            <v>46</v>
          </cell>
          <cell r="X251">
            <v>64</v>
          </cell>
          <cell r="Y251">
            <v>56</v>
          </cell>
          <cell r="Z251">
            <v>0</v>
          </cell>
          <cell r="AA251">
            <v>556454</v>
          </cell>
          <cell r="AB251">
            <v>449068</v>
          </cell>
          <cell r="AC251">
            <v>93719</v>
          </cell>
          <cell r="AD251">
            <v>1099241</v>
          </cell>
          <cell r="AE251">
            <v>0</v>
          </cell>
          <cell r="AF251">
            <v>109338</v>
          </cell>
          <cell r="AG251">
            <v>1015284</v>
          </cell>
        </row>
        <row r="252">
          <cell r="A252">
            <v>236</v>
          </cell>
          <cell r="B252" t="str">
            <v>Tran Ngoc Anh</v>
          </cell>
          <cell r="C252" t="str">
            <v>102</v>
          </cell>
          <cell r="D252" t="str">
            <v>TanBinh Security</v>
          </cell>
          <cell r="E252">
            <v>17210846</v>
          </cell>
          <cell r="F252" t="str">
            <v>TanBinh</v>
          </cell>
          <cell r="G252">
            <v>1</v>
          </cell>
          <cell r="H252">
            <v>298077512</v>
          </cell>
          <cell r="I252">
            <v>0</v>
          </cell>
          <cell r="S252">
            <v>68</v>
          </cell>
          <cell r="T252">
            <v>945744</v>
          </cell>
          <cell r="U252">
            <v>26</v>
          </cell>
          <cell r="V252">
            <v>60</v>
          </cell>
          <cell r="W252">
            <v>46</v>
          </cell>
          <cell r="X252">
            <v>44</v>
          </cell>
          <cell r="Y252">
            <v>48</v>
          </cell>
          <cell r="Z252">
            <v>0</v>
          </cell>
          <cell r="AA252">
            <v>409216</v>
          </cell>
          <cell r="AB252">
            <v>418310</v>
          </cell>
          <cell r="AC252">
            <v>60018</v>
          </cell>
          <cell r="AD252">
            <v>887544</v>
          </cell>
          <cell r="AE252">
            <v>0</v>
          </cell>
          <cell r="AF252">
            <v>87299</v>
          </cell>
          <cell r="AG252">
            <v>945744</v>
          </cell>
        </row>
        <row r="253">
          <cell r="A253">
            <v>237</v>
          </cell>
          <cell r="B253" t="str">
            <v>Le Tran Thanh Truyen</v>
          </cell>
          <cell r="C253" t="str">
            <v>102</v>
          </cell>
          <cell r="D253" t="str">
            <v>TanBinh Security</v>
          </cell>
          <cell r="E253">
            <v>17210851</v>
          </cell>
          <cell r="F253" t="str">
            <v>TanBinh</v>
          </cell>
          <cell r="G253">
            <v>1</v>
          </cell>
          <cell r="H253">
            <v>298077516</v>
          </cell>
          <cell r="I253">
            <v>0</v>
          </cell>
          <cell r="S253">
            <v>68</v>
          </cell>
          <cell r="T253">
            <v>945744</v>
          </cell>
          <cell r="U253">
            <v>26</v>
          </cell>
          <cell r="V253">
            <v>58</v>
          </cell>
          <cell r="W253">
            <v>58</v>
          </cell>
          <cell r="X253">
            <v>56</v>
          </cell>
          <cell r="Y253">
            <v>40</v>
          </cell>
          <cell r="Z253">
            <v>0</v>
          </cell>
          <cell r="AA253">
            <v>395576</v>
          </cell>
          <cell r="AB253">
            <v>527434</v>
          </cell>
          <cell r="AC253">
            <v>76387</v>
          </cell>
          <cell r="AD253">
            <v>999397</v>
          </cell>
          <cell r="AE253">
            <v>0</v>
          </cell>
          <cell r="AF253">
            <v>72750</v>
          </cell>
          <cell r="AG253">
            <v>945744</v>
          </cell>
        </row>
        <row r="254">
          <cell r="A254">
            <v>238</v>
          </cell>
          <cell r="B254" t="str">
            <v>Vu Cong Minh</v>
          </cell>
          <cell r="C254" t="str">
            <v>102</v>
          </cell>
          <cell r="D254" t="str">
            <v>TanBinh Security</v>
          </cell>
          <cell r="E254">
            <v>17210848</v>
          </cell>
          <cell r="F254" t="str">
            <v>TanBinh</v>
          </cell>
          <cell r="G254">
            <v>1</v>
          </cell>
          <cell r="H254">
            <v>298077514</v>
          </cell>
          <cell r="I254">
            <v>0</v>
          </cell>
          <cell r="S254">
            <v>68</v>
          </cell>
          <cell r="T254">
            <v>945744</v>
          </cell>
          <cell r="U254">
            <v>26</v>
          </cell>
          <cell r="V254">
            <v>31</v>
          </cell>
          <cell r="W254">
            <v>52</v>
          </cell>
          <cell r="X254">
            <v>40</v>
          </cell>
          <cell r="Y254">
            <v>56</v>
          </cell>
          <cell r="Z254">
            <v>0</v>
          </cell>
          <cell r="AA254">
            <v>211428</v>
          </cell>
          <cell r="AB254">
            <v>472872</v>
          </cell>
          <cell r="AC254">
            <v>54562</v>
          </cell>
          <cell r="AD254">
            <v>738862</v>
          </cell>
          <cell r="AE254">
            <v>0</v>
          </cell>
          <cell r="AF254">
            <v>101849</v>
          </cell>
          <cell r="AG254">
            <v>945744</v>
          </cell>
        </row>
        <row r="255">
          <cell r="A255">
            <v>239</v>
          </cell>
          <cell r="B255" t="str">
            <v>Huynh Ngoc Thang</v>
          </cell>
          <cell r="C255" t="str">
            <v>102</v>
          </cell>
          <cell r="D255" t="str">
            <v>TanBinh Security</v>
          </cell>
          <cell r="E255">
            <v>17210850</v>
          </cell>
          <cell r="F255" t="str">
            <v>TanBinh</v>
          </cell>
          <cell r="G255">
            <v>1</v>
          </cell>
          <cell r="H255">
            <v>298077515</v>
          </cell>
          <cell r="I255">
            <v>0</v>
          </cell>
          <cell r="S255">
            <v>68</v>
          </cell>
          <cell r="T255">
            <v>945744</v>
          </cell>
          <cell r="U255">
            <v>26</v>
          </cell>
          <cell r="V255">
            <v>35</v>
          </cell>
          <cell r="W255">
            <v>44</v>
          </cell>
          <cell r="X255">
            <v>40</v>
          </cell>
          <cell r="Y255">
            <v>88</v>
          </cell>
          <cell r="Z255">
            <v>0</v>
          </cell>
          <cell r="AA255">
            <v>238709</v>
          </cell>
          <cell r="AB255">
            <v>400122</v>
          </cell>
          <cell r="AC255">
            <v>54562</v>
          </cell>
          <cell r="AD255">
            <v>693393</v>
          </cell>
          <cell r="AE255">
            <v>0</v>
          </cell>
          <cell r="AF255">
            <v>160049</v>
          </cell>
          <cell r="AG255">
            <v>945744</v>
          </cell>
        </row>
        <row r="256">
          <cell r="A256">
            <v>240</v>
          </cell>
          <cell r="B256" t="str">
            <v>Le Minh Bang</v>
          </cell>
          <cell r="C256" t="str">
            <v>102</v>
          </cell>
          <cell r="D256" t="str">
            <v>TanBinh Security</v>
          </cell>
          <cell r="E256">
            <v>17210847</v>
          </cell>
          <cell r="F256" t="str">
            <v>TanBinh</v>
          </cell>
          <cell r="G256">
            <v>1</v>
          </cell>
          <cell r="H256">
            <v>298077513</v>
          </cell>
          <cell r="I256">
            <v>0</v>
          </cell>
          <cell r="S256">
            <v>68</v>
          </cell>
          <cell r="T256">
            <v>945744</v>
          </cell>
          <cell r="U256">
            <v>26</v>
          </cell>
          <cell r="V256">
            <v>33</v>
          </cell>
          <cell r="W256">
            <v>42</v>
          </cell>
          <cell r="X256">
            <v>48</v>
          </cell>
          <cell r="Y256">
            <v>24</v>
          </cell>
          <cell r="Z256">
            <v>0</v>
          </cell>
          <cell r="AA256">
            <v>225069</v>
          </cell>
          <cell r="AB256">
            <v>381935</v>
          </cell>
          <cell r="AC256">
            <v>65475</v>
          </cell>
          <cell r="AD256">
            <v>672479</v>
          </cell>
          <cell r="AE256">
            <v>0</v>
          </cell>
          <cell r="AF256">
            <v>43650</v>
          </cell>
          <cell r="AG256">
            <v>945744</v>
          </cell>
        </row>
        <row r="257">
          <cell r="B257" t="str">
            <v>TanBinh Security Total</v>
          </cell>
          <cell r="P257">
            <v>0</v>
          </cell>
          <cell r="Q257">
            <v>0</v>
          </cell>
          <cell r="R257">
            <v>0</v>
          </cell>
          <cell r="S257">
            <v>554</v>
          </cell>
          <cell r="T257">
            <v>7705032</v>
          </cell>
          <cell r="U257">
            <v>208</v>
          </cell>
          <cell r="V257">
            <v>519</v>
          </cell>
          <cell r="W257">
            <v>359</v>
          </cell>
          <cell r="X257">
            <v>388</v>
          </cell>
          <cell r="Y257">
            <v>360</v>
          </cell>
          <cell r="Z257">
            <v>0</v>
          </cell>
          <cell r="AA257">
            <v>3610429</v>
          </cell>
          <cell r="AB257">
            <v>3324814</v>
          </cell>
          <cell r="AC257">
            <v>543696</v>
          </cell>
          <cell r="AD257">
            <v>7478939</v>
          </cell>
          <cell r="AE257">
            <v>0</v>
          </cell>
          <cell r="AF257">
            <v>668654</v>
          </cell>
          <cell r="AG257">
            <v>7705032</v>
          </cell>
        </row>
        <row r="258">
          <cell r="A258">
            <v>241</v>
          </cell>
          <cell r="B258" t="str">
            <v>Pham Van Truong</v>
          </cell>
          <cell r="C258" t="str">
            <v>307</v>
          </cell>
          <cell r="D258" t="str">
            <v>Distric 5 Warehouse</v>
          </cell>
          <cell r="E258">
            <v>16231179</v>
          </cell>
          <cell r="F258" t="str">
            <v>TanBinh</v>
          </cell>
          <cell r="I258">
            <v>0</v>
          </cell>
          <cell r="S258">
            <v>51</v>
          </cell>
          <cell r="T258">
            <v>709308</v>
          </cell>
          <cell r="U258">
            <v>26</v>
          </cell>
          <cell r="V258">
            <v>118</v>
          </cell>
          <cell r="W258">
            <v>35.5</v>
          </cell>
          <cell r="X258">
            <v>0</v>
          </cell>
          <cell r="Y258">
            <v>0</v>
          </cell>
          <cell r="Z258">
            <v>0</v>
          </cell>
          <cell r="AA258">
            <v>603594</v>
          </cell>
          <cell r="AB258">
            <v>242120</v>
          </cell>
          <cell r="AC258">
            <v>0</v>
          </cell>
          <cell r="AD258">
            <v>845714</v>
          </cell>
          <cell r="AE258">
            <v>0</v>
          </cell>
          <cell r="AF258">
            <v>0</v>
          </cell>
          <cell r="AG258">
            <v>709308</v>
          </cell>
        </row>
        <row r="259">
          <cell r="A259">
            <v>242</v>
          </cell>
          <cell r="B259" t="str">
            <v>Nguyen Dai Nam</v>
          </cell>
          <cell r="C259" t="str">
            <v>307</v>
          </cell>
          <cell r="D259" t="str">
            <v>Distric 5 Warehouse</v>
          </cell>
          <cell r="E259">
            <v>16231177</v>
          </cell>
          <cell r="F259" t="str">
            <v>TanBinh</v>
          </cell>
          <cell r="I259">
            <v>0</v>
          </cell>
          <cell r="S259">
            <v>51</v>
          </cell>
          <cell r="T259">
            <v>709308</v>
          </cell>
          <cell r="U259">
            <v>26</v>
          </cell>
          <cell r="V259">
            <v>120</v>
          </cell>
          <cell r="W259">
            <v>22</v>
          </cell>
          <cell r="X259">
            <v>0</v>
          </cell>
          <cell r="Y259">
            <v>0</v>
          </cell>
          <cell r="Z259">
            <v>0</v>
          </cell>
          <cell r="AA259">
            <v>613824</v>
          </cell>
          <cell r="AB259">
            <v>150046</v>
          </cell>
          <cell r="AC259">
            <v>0</v>
          </cell>
          <cell r="AD259">
            <v>763870</v>
          </cell>
          <cell r="AE259">
            <v>0</v>
          </cell>
          <cell r="AF259">
            <v>0</v>
          </cell>
          <cell r="AG259">
            <v>709308</v>
          </cell>
        </row>
        <row r="260">
          <cell r="A260">
            <v>243</v>
          </cell>
          <cell r="B260" t="str">
            <v>Tran Thanh Long</v>
          </cell>
          <cell r="C260" t="str">
            <v>307</v>
          </cell>
          <cell r="D260" t="str">
            <v>Distric 5 Warehouse</v>
          </cell>
          <cell r="E260">
            <v>16231176</v>
          </cell>
          <cell r="F260" t="str">
            <v>TanBinh</v>
          </cell>
          <cell r="I260">
            <v>0</v>
          </cell>
          <cell r="S260">
            <v>51</v>
          </cell>
          <cell r="T260">
            <v>709308</v>
          </cell>
          <cell r="U260">
            <v>26</v>
          </cell>
          <cell r="V260">
            <v>119.5</v>
          </cell>
          <cell r="W260">
            <v>23</v>
          </cell>
          <cell r="X260">
            <v>0</v>
          </cell>
          <cell r="Y260">
            <v>0</v>
          </cell>
          <cell r="Z260">
            <v>0</v>
          </cell>
          <cell r="AA260">
            <v>611267</v>
          </cell>
          <cell r="AB260">
            <v>156866</v>
          </cell>
          <cell r="AC260">
            <v>0</v>
          </cell>
          <cell r="AD260">
            <v>768133</v>
          </cell>
          <cell r="AE260">
            <v>0</v>
          </cell>
          <cell r="AF260">
            <v>0</v>
          </cell>
          <cell r="AG260">
            <v>709308</v>
          </cell>
        </row>
        <row r="261">
          <cell r="A261">
            <v>244</v>
          </cell>
          <cell r="B261" t="str">
            <v>Dao Manh Phong</v>
          </cell>
          <cell r="C261" t="str">
            <v>307</v>
          </cell>
          <cell r="D261" t="str">
            <v>Distric 5 Warehouse</v>
          </cell>
          <cell r="E261">
            <v>16231178</v>
          </cell>
          <cell r="F261" t="str">
            <v>TanBinh</v>
          </cell>
          <cell r="I261">
            <v>0</v>
          </cell>
          <cell r="S261">
            <v>51</v>
          </cell>
          <cell r="T261">
            <v>709308</v>
          </cell>
          <cell r="U261">
            <v>26</v>
          </cell>
          <cell r="V261">
            <v>121.5</v>
          </cell>
          <cell r="W261">
            <v>36</v>
          </cell>
          <cell r="X261">
            <v>0</v>
          </cell>
          <cell r="Y261">
            <v>0</v>
          </cell>
          <cell r="Z261">
            <v>0</v>
          </cell>
          <cell r="AA261">
            <v>621497</v>
          </cell>
          <cell r="AB261">
            <v>245530</v>
          </cell>
          <cell r="AC261">
            <v>0</v>
          </cell>
          <cell r="AD261">
            <v>867027</v>
          </cell>
          <cell r="AE261">
            <v>0</v>
          </cell>
          <cell r="AF261">
            <v>0</v>
          </cell>
          <cell r="AG261">
            <v>709308</v>
          </cell>
        </row>
        <row r="262">
          <cell r="B262" t="str">
            <v>Distric 5 Warehouse Total</v>
          </cell>
          <cell r="P262">
            <v>0</v>
          </cell>
          <cell r="Q262">
            <v>0</v>
          </cell>
          <cell r="R262">
            <v>0</v>
          </cell>
          <cell r="S262">
            <v>204</v>
          </cell>
          <cell r="T262">
            <v>2837232</v>
          </cell>
          <cell r="U262">
            <v>104</v>
          </cell>
          <cell r="V262">
            <v>479</v>
          </cell>
          <cell r="W262">
            <v>116.5</v>
          </cell>
          <cell r="X262">
            <v>0</v>
          </cell>
          <cell r="Y262">
            <v>0</v>
          </cell>
          <cell r="Z262">
            <v>0</v>
          </cell>
          <cell r="AA262">
            <v>2450182</v>
          </cell>
          <cell r="AB262">
            <v>794562</v>
          </cell>
          <cell r="AC262">
            <v>0</v>
          </cell>
          <cell r="AD262">
            <v>3244744</v>
          </cell>
          <cell r="AE262">
            <v>0</v>
          </cell>
          <cell r="AF262">
            <v>0</v>
          </cell>
          <cell r="AG262">
            <v>2837232</v>
          </cell>
        </row>
        <row r="263">
          <cell r="A263">
            <v>245</v>
          </cell>
          <cell r="B263" t="str">
            <v>Vu Ba Luat</v>
          </cell>
          <cell r="C263" t="str">
            <v>102</v>
          </cell>
          <cell r="D263" t="str">
            <v>Human Capital</v>
          </cell>
          <cell r="E263">
            <v>17210107</v>
          </cell>
          <cell r="G263">
            <v>1</v>
          </cell>
          <cell r="H263">
            <v>296326350</v>
          </cell>
          <cell r="I263">
            <v>1</v>
          </cell>
          <cell r="J263">
            <v>8</v>
          </cell>
          <cell r="K263">
            <v>0</v>
          </cell>
          <cell r="L263">
            <v>0</v>
          </cell>
          <cell r="M263">
            <v>0</v>
          </cell>
          <cell r="N263">
            <v>0</v>
          </cell>
          <cell r="O263">
            <v>8</v>
          </cell>
          <cell r="P263">
            <v>18.666666666666664</v>
          </cell>
          <cell r="S263">
            <v>258</v>
          </cell>
          <cell r="T263">
            <v>3588264</v>
          </cell>
          <cell r="U263">
            <v>26</v>
          </cell>
          <cell r="V263">
            <v>11</v>
          </cell>
          <cell r="W263">
            <v>16</v>
          </cell>
          <cell r="X263">
            <v>0</v>
          </cell>
          <cell r="Y263">
            <v>0</v>
          </cell>
          <cell r="Z263">
            <v>0</v>
          </cell>
          <cell r="AA263">
            <v>110000</v>
          </cell>
          <cell r="AB263">
            <v>644047</v>
          </cell>
          <cell r="AC263">
            <v>0</v>
          </cell>
          <cell r="AD263">
            <v>754047</v>
          </cell>
          <cell r="AE263">
            <v>0</v>
          </cell>
          <cell r="AF263">
            <v>0</v>
          </cell>
          <cell r="AG263">
            <v>3588264</v>
          </cell>
        </row>
        <row r="264">
          <cell r="A264">
            <v>246</v>
          </cell>
          <cell r="B264" t="str">
            <v>Nguyen Tien Thinh</v>
          </cell>
          <cell r="C264" t="str">
            <v>102</v>
          </cell>
          <cell r="D264" t="str">
            <v>Human Capital</v>
          </cell>
          <cell r="E264">
            <v>17210115</v>
          </cell>
          <cell r="G264">
            <v>1</v>
          </cell>
          <cell r="H264">
            <v>296326351</v>
          </cell>
          <cell r="I264">
            <v>1</v>
          </cell>
          <cell r="J264">
            <v>0</v>
          </cell>
          <cell r="K264">
            <v>0</v>
          </cell>
          <cell r="L264">
            <v>0</v>
          </cell>
          <cell r="M264">
            <v>0</v>
          </cell>
          <cell r="N264">
            <v>8</v>
          </cell>
          <cell r="O264">
            <v>8</v>
          </cell>
          <cell r="P264">
            <v>18.666666666666664</v>
          </cell>
          <cell r="S264">
            <v>285</v>
          </cell>
          <cell r="T264">
            <v>3963780</v>
          </cell>
          <cell r="U264">
            <v>26</v>
          </cell>
          <cell r="V264">
            <v>6</v>
          </cell>
          <cell r="W264">
            <v>16</v>
          </cell>
          <cell r="X264">
            <v>0</v>
          </cell>
          <cell r="Y264">
            <v>0</v>
          </cell>
          <cell r="Z264">
            <v>0</v>
          </cell>
          <cell r="AA264">
            <v>60000</v>
          </cell>
          <cell r="AB264">
            <v>711448</v>
          </cell>
          <cell r="AC264">
            <v>0</v>
          </cell>
          <cell r="AD264">
            <v>771448</v>
          </cell>
          <cell r="AE264">
            <v>0</v>
          </cell>
          <cell r="AF264">
            <v>0</v>
          </cell>
          <cell r="AG264">
            <v>3963780</v>
          </cell>
        </row>
        <row r="265">
          <cell r="A265">
            <v>247</v>
          </cell>
          <cell r="B265" t="str">
            <v>Pham The Han</v>
          </cell>
          <cell r="C265" t="str">
            <v>102</v>
          </cell>
          <cell r="D265" t="str">
            <v>Human Capital</v>
          </cell>
          <cell r="E265">
            <v>17210795</v>
          </cell>
          <cell r="G265">
            <v>0</v>
          </cell>
          <cell r="H265">
            <v>298026412</v>
          </cell>
          <cell r="I265">
            <v>0</v>
          </cell>
          <cell r="S265">
            <v>154</v>
          </cell>
          <cell r="T265">
            <v>2141832</v>
          </cell>
          <cell r="U265">
            <v>26</v>
          </cell>
          <cell r="V265">
            <v>10.5</v>
          </cell>
          <cell r="W265">
            <v>34.5</v>
          </cell>
          <cell r="X265">
            <v>0</v>
          </cell>
          <cell r="Y265">
            <v>0</v>
          </cell>
          <cell r="Z265">
            <v>0</v>
          </cell>
          <cell r="AA265">
            <v>162182</v>
          </cell>
          <cell r="AB265">
            <v>710512</v>
          </cell>
          <cell r="AC265">
            <v>0</v>
          </cell>
          <cell r="AD265">
            <v>872694</v>
          </cell>
          <cell r="AE265">
            <v>0</v>
          </cell>
          <cell r="AF265">
            <v>0</v>
          </cell>
          <cell r="AG265">
            <v>2141832</v>
          </cell>
        </row>
        <row r="266">
          <cell r="A266">
            <v>248</v>
          </cell>
          <cell r="B266" t="str">
            <v>Ngo Quoc Thai</v>
          </cell>
          <cell r="C266" t="str">
            <v>102</v>
          </cell>
          <cell r="D266" t="str">
            <v>Human Capital</v>
          </cell>
          <cell r="E266">
            <v>17210872</v>
          </cell>
          <cell r="G266">
            <v>0</v>
          </cell>
          <cell r="H266">
            <v>298077511</v>
          </cell>
          <cell r="I266">
            <v>0</v>
          </cell>
          <cell r="S266">
            <v>144</v>
          </cell>
          <cell r="T266">
            <v>2002752</v>
          </cell>
          <cell r="U266">
            <v>26</v>
          </cell>
          <cell r="V266">
            <v>6</v>
          </cell>
          <cell r="W266">
            <v>10</v>
          </cell>
          <cell r="X266">
            <v>0</v>
          </cell>
          <cell r="Y266">
            <v>0</v>
          </cell>
          <cell r="Z266">
            <v>0</v>
          </cell>
          <cell r="AA266">
            <v>86658</v>
          </cell>
          <cell r="AB266">
            <v>192572</v>
          </cell>
          <cell r="AC266">
            <v>0</v>
          </cell>
          <cell r="AD266">
            <v>279230</v>
          </cell>
          <cell r="AE266">
            <v>0</v>
          </cell>
          <cell r="AF266">
            <v>0</v>
          </cell>
          <cell r="AG266">
            <v>2002752</v>
          </cell>
        </row>
        <row r="267">
          <cell r="A267">
            <v>249</v>
          </cell>
          <cell r="B267" t="str">
            <v>Bui Thi Minh Hien</v>
          </cell>
          <cell r="C267" t="str">
            <v>102</v>
          </cell>
          <cell r="D267" t="str">
            <v>Human Capital</v>
          </cell>
          <cell r="E267">
            <v>17210221</v>
          </cell>
          <cell r="G267">
            <v>1</v>
          </cell>
          <cell r="H267">
            <v>296326424</v>
          </cell>
          <cell r="I267">
            <v>0</v>
          </cell>
          <cell r="S267">
            <v>209</v>
          </cell>
          <cell r="T267">
            <v>2906772</v>
          </cell>
          <cell r="U267">
            <v>26</v>
          </cell>
          <cell r="V267">
            <v>0</v>
          </cell>
          <cell r="W267">
            <v>0</v>
          </cell>
          <cell r="X267">
            <v>0</v>
          </cell>
          <cell r="Y267">
            <v>0</v>
          </cell>
          <cell r="Z267">
            <v>0</v>
          </cell>
          <cell r="AA267">
            <v>0</v>
          </cell>
          <cell r="AB267">
            <v>0</v>
          </cell>
          <cell r="AC267">
            <v>0</v>
          </cell>
          <cell r="AD267">
            <v>0</v>
          </cell>
          <cell r="AE267">
            <v>0</v>
          </cell>
          <cell r="AF267">
            <v>0</v>
          </cell>
          <cell r="AG267">
            <v>2906772</v>
          </cell>
        </row>
        <row r="268">
          <cell r="A268">
            <v>250</v>
          </cell>
          <cell r="B268" t="str">
            <v>Buu Thi Linh Da</v>
          </cell>
          <cell r="C268" t="str">
            <v>102</v>
          </cell>
          <cell r="D268" t="str">
            <v>Human Capital</v>
          </cell>
          <cell r="E268">
            <v>17210946</v>
          </cell>
          <cell r="G268">
            <v>0</v>
          </cell>
          <cell r="I268">
            <v>0</v>
          </cell>
          <cell r="S268">
            <v>87</v>
          </cell>
          <cell r="T268">
            <v>1209996</v>
          </cell>
          <cell r="U268">
            <v>26</v>
          </cell>
          <cell r="V268">
            <v>0</v>
          </cell>
          <cell r="W268">
            <v>0</v>
          </cell>
          <cell r="X268">
            <v>0</v>
          </cell>
          <cell r="Y268">
            <v>0</v>
          </cell>
          <cell r="Z268">
            <v>0</v>
          </cell>
          <cell r="AA268">
            <v>0</v>
          </cell>
          <cell r="AB268">
            <v>0</v>
          </cell>
          <cell r="AC268">
            <v>0</v>
          </cell>
          <cell r="AD268">
            <v>0</v>
          </cell>
          <cell r="AE268">
            <v>0</v>
          </cell>
          <cell r="AF268">
            <v>0</v>
          </cell>
          <cell r="AG268">
            <v>1209996</v>
          </cell>
        </row>
        <row r="269">
          <cell r="A269">
            <v>251</v>
          </cell>
          <cell r="B269" t="str">
            <v>Le Ngoc Tuan</v>
          </cell>
          <cell r="C269" t="str">
            <v>102</v>
          </cell>
          <cell r="D269" t="str">
            <v>Human Capital</v>
          </cell>
          <cell r="E269">
            <v>17210186</v>
          </cell>
          <cell r="G269">
            <v>1</v>
          </cell>
          <cell r="H269">
            <v>296326379</v>
          </cell>
          <cell r="I269">
            <v>0</v>
          </cell>
          <cell r="S269">
            <v>63</v>
          </cell>
          <cell r="T269">
            <v>876204</v>
          </cell>
          <cell r="U269">
            <v>26</v>
          </cell>
          <cell r="V269">
            <v>21.5</v>
          </cell>
          <cell r="W269">
            <v>21</v>
          </cell>
          <cell r="X269">
            <v>0</v>
          </cell>
          <cell r="Y269">
            <v>0</v>
          </cell>
          <cell r="Z269">
            <v>0</v>
          </cell>
          <cell r="AA269">
            <v>135854</v>
          </cell>
          <cell r="AB269">
            <v>176926</v>
          </cell>
          <cell r="AC269">
            <v>0</v>
          </cell>
          <cell r="AD269">
            <v>312780</v>
          </cell>
          <cell r="AE269">
            <v>0</v>
          </cell>
          <cell r="AF269">
            <v>0</v>
          </cell>
          <cell r="AG269">
            <v>876204</v>
          </cell>
        </row>
        <row r="270">
          <cell r="A270">
            <v>252</v>
          </cell>
          <cell r="B270" t="str">
            <v>Cu Van Hiep</v>
          </cell>
          <cell r="C270" t="str">
            <v>102</v>
          </cell>
          <cell r="D270" t="str">
            <v>Human Capital</v>
          </cell>
          <cell r="E270">
            <v>17210340</v>
          </cell>
          <cell r="G270">
            <v>0</v>
          </cell>
          <cell r="H270">
            <v>296326579</v>
          </cell>
          <cell r="I270">
            <v>0</v>
          </cell>
          <cell r="S270">
            <v>59</v>
          </cell>
          <cell r="T270">
            <v>820572</v>
          </cell>
          <cell r="U270">
            <v>26</v>
          </cell>
          <cell r="V270">
            <v>41</v>
          </cell>
          <cell r="W270">
            <v>35</v>
          </cell>
          <cell r="X270">
            <v>0</v>
          </cell>
          <cell r="Y270">
            <v>0</v>
          </cell>
          <cell r="Z270">
            <v>0</v>
          </cell>
          <cell r="AA270">
            <v>242621</v>
          </cell>
          <cell r="AB270">
            <v>276154</v>
          </cell>
          <cell r="AC270">
            <v>0</v>
          </cell>
          <cell r="AD270">
            <v>518775</v>
          </cell>
          <cell r="AE270">
            <v>0</v>
          </cell>
          <cell r="AF270">
            <v>0</v>
          </cell>
          <cell r="AG270">
            <v>820572</v>
          </cell>
        </row>
        <row r="271">
          <cell r="A271">
            <v>253</v>
          </cell>
          <cell r="B271" t="str">
            <v>Phan Hong Phuc</v>
          </cell>
          <cell r="C271" t="str">
            <v>102</v>
          </cell>
          <cell r="D271" t="str">
            <v>Human Capital</v>
          </cell>
          <cell r="E271">
            <v>17210341</v>
          </cell>
          <cell r="G271">
            <v>1</v>
          </cell>
          <cell r="H271">
            <v>296326580</v>
          </cell>
          <cell r="I271">
            <v>0</v>
          </cell>
          <cell r="S271">
            <v>59</v>
          </cell>
          <cell r="T271">
            <v>820572</v>
          </cell>
          <cell r="U271">
            <v>26</v>
          </cell>
          <cell r="V271">
            <v>17.5</v>
          </cell>
          <cell r="W271">
            <v>24</v>
          </cell>
          <cell r="X271">
            <v>0</v>
          </cell>
          <cell r="Y271">
            <v>0</v>
          </cell>
          <cell r="Z271">
            <v>0</v>
          </cell>
          <cell r="AA271">
            <v>103558</v>
          </cell>
          <cell r="AB271">
            <v>189363</v>
          </cell>
          <cell r="AC271">
            <v>0</v>
          </cell>
          <cell r="AD271">
            <v>292921</v>
          </cell>
          <cell r="AE271">
            <v>0</v>
          </cell>
          <cell r="AF271">
            <v>0</v>
          </cell>
          <cell r="AG271">
            <v>820572</v>
          </cell>
        </row>
        <row r="272">
          <cell r="A272">
            <v>254</v>
          </cell>
          <cell r="B272" t="str">
            <v>Tran Van Cong</v>
          </cell>
          <cell r="C272" t="str">
            <v>102</v>
          </cell>
          <cell r="D272" t="str">
            <v>Human Capital</v>
          </cell>
          <cell r="E272">
            <v>17210509</v>
          </cell>
          <cell r="G272">
            <v>1</v>
          </cell>
          <cell r="H272">
            <v>297089470</v>
          </cell>
          <cell r="I272">
            <v>0</v>
          </cell>
          <cell r="S272">
            <v>59</v>
          </cell>
          <cell r="T272">
            <v>820572</v>
          </cell>
          <cell r="U272">
            <v>26</v>
          </cell>
          <cell r="V272">
            <v>25</v>
          </cell>
          <cell r="W272">
            <v>17</v>
          </cell>
          <cell r="X272">
            <v>0</v>
          </cell>
          <cell r="Y272">
            <v>0</v>
          </cell>
          <cell r="Z272">
            <v>0</v>
          </cell>
          <cell r="AA272">
            <v>147940</v>
          </cell>
          <cell r="AB272">
            <v>134132</v>
          </cell>
          <cell r="AC272">
            <v>0</v>
          </cell>
          <cell r="AD272">
            <v>282072</v>
          </cell>
          <cell r="AE272">
            <v>0</v>
          </cell>
          <cell r="AF272">
            <v>0</v>
          </cell>
          <cell r="AG272">
            <v>820572</v>
          </cell>
        </row>
        <row r="273">
          <cell r="A273">
            <v>255</v>
          </cell>
          <cell r="B273" t="str">
            <v>Le Thi Bach Hue</v>
          </cell>
          <cell r="C273" t="str">
            <v>102</v>
          </cell>
          <cell r="D273" t="str">
            <v>Human Capital</v>
          </cell>
          <cell r="E273">
            <v>17210264</v>
          </cell>
          <cell r="G273">
            <v>1</v>
          </cell>
          <cell r="H273">
            <v>296326463</v>
          </cell>
          <cell r="I273">
            <v>0</v>
          </cell>
          <cell r="S273">
            <v>63</v>
          </cell>
          <cell r="T273">
            <v>876204</v>
          </cell>
          <cell r="U273">
            <v>26</v>
          </cell>
          <cell r="V273">
            <v>0</v>
          </cell>
          <cell r="W273">
            <v>5.5</v>
          </cell>
          <cell r="X273">
            <v>0</v>
          </cell>
          <cell r="Y273">
            <v>0</v>
          </cell>
          <cell r="Z273">
            <v>0</v>
          </cell>
          <cell r="AA273">
            <v>0</v>
          </cell>
          <cell r="AB273">
            <v>46338</v>
          </cell>
          <cell r="AC273">
            <v>0</v>
          </cell>
          <cell r="AD273">
            <v>46338</v>
          </cell>
          <cell r="AE273">
            <v>0</v>
          </cell>
          <cell r="AF273">
            <v>0</v>
          </cell>
          <cell r="AG273">
            <v>876204</v>
          </cell>
        </row>
        <row r="274">
          <cell r="B274" t="str">
            <v>Human Capital Total</v>
          </cell>
          <cell r="P274">
            <v>37.333333333333329</v>
          </cell>
          <cell r="Q274">
            <v>0</v>
          </cell>
          <cell r="R274">
            <v>0</v>
          </cell>
          <cell r="S274">
            <v>1440</v>
          </cell>
          <cell r="T274">
            <v>20027520</v>
          </cell>
          <cell r="U274">
            <v>286</v>
          </cell>
          <cell r="V274">
            <v>138.5</v>
          </cell>
          <cell r="W274">
            <v>179</v>
          </cell>
          <cell r="X274">
            <v>0</v>
          </cell>
          <cell r="Y274">
            <v>0</v>
          </cell>
          <cell r="Z274">
            <v>0</v>
          </cell>
          <cell r="AA274">
            <v>1048813</v>
          </cell>
          <cell r="AB274">
            <v>3081492</v>
          </cell>
          <cell r="AC274">
            <v>0</v>
          </cell>
          <cell r="AD274">
            <v>4130305</v>
          </cell>
          <cell r="AE274">
            <v>0</v>
          </cell>
          <cell r="AF274">
            <v>0</v>
          </cell>
          <cell r="AG274">
            <v>20027520</v>
          </cell>
        </row>
        <row r="275">
          <cell r="A275">
            <v>256</v>
          </cell>
          <cell r="B275" t="str">
            <v>Tran Huu Thanh</v>
          </cell>
          <cell r="C275" t="str">
            <v>102</v>
          </cell>
          <cell r="D275" t="str">
            <v>Thu Duc Security</v>
          </cell>
          <cell r="E275">
            <v>17210063</v>
          </cell>
          <cell r="G275">
            <v>1</v>
          </cell>
          <cell r="H275">
            <v>296326311</v>
          </cell>
          <cell r="I275">
            <v>1</v>
          </cell>
          <cell r="J275">
            <v>4</v>
          </cell>
          <cell r="K275">
            <v>4</v>
          </cell>
          <cell r="L275">
            <v>0</v>
          </cell>
          <cell r="M275">
            <v>0</v>
          </cell>
          <cell r="N275">
            <v>0</v>
          </cell>
          <cell r="O275">
            <v>3</v>
          </cell>
          <cell r="P275">
            <v>11</v>
          </cell>
          <cell r="S275">
            <v>198</v>
          </cell>
          <cell r="T275">
            <v>2753784</v>
          </cell>
          <cell r="U275">
            <v>26</v>
          </cell>
          <cell r="V275">
            <v>19</v>
          </cell>
          <cell r="W275">
            <v>11</v>
          </cell>
          <cell r="X275">
            <v>0</v>
          </cell>
          <cell r="Y275">
            <v>0</v>
          </cell>
          <cell r="Z275">
            <v>0</v>
          </cell>
          <cell r="AA275">
            <v>190000</v>
          </cell>
          <cell r="AB275">
            <v>291266</v>
          </cell>
          <cell r="AC275">
            <v>0</v>
          </cell>
          <cell r="AD275">
            <v>481266</v>
          </cell>
          <cell r="AE275">
            <v>0</v>
          </cell>
          <cell r="AF275">
            <v>0</v>
          </cell>
          <cell r="AG275">
            <v>2753784</v>
          </cell>
        </row>
        <row r="276">
          <cell r="A276">
            <v>257</v>
          </cell>
          <cell r="B276" t="str">
            <v>Nguyen Van Quy B</v>
          </cell>
          <cell r="C276" t="str">
            <v>102</v>
          </cell>
          <cell r="D276" t="str">
            <v>Thu Duc Security</v>
          </cell>
          <cell r="E276">
            <v>17210794</v>
          </cell>
          <cell r="G276">
            <v>1</v>
          </cell>
          <cell r="H276">
            <v>298026405</v>
          </cell>
          <cell r="I276">
            <v>0</v>
          </cell>
          <cell r="S276">
            <v>68</v>
          </cell>
          <cell r="T276">
            <v>945744</v>
          </cell>
          <cell r="U276">
            <v>26</v>
          </cell>
          <cell r="V276">
            <v>5</v>
          </cell>
          <cell r="W276">
            <v>48</v>
          </cell>
          <cell r="X276">
            <v>80</v>
          </cell>
          <cell r="Y276">
            <v>48</v>
          </cell>
          <cell r="Z276">
            <v>0</v>
          </cell>
          <cell r="AA276">
            <v>34101</v>
          </cell>
          <cell r="AB276">
            <v>436497</v>
          </cell>
          <cell r="AC276">
            <v>109124</v>
          </cell>
          <cell r="AD276">
            <v>579722</v>
          </cell>
          <cell r="AE276">
            <v>0</v>
          </cell>
          <cell r="AF276">
            <v>87299</v>
          </cell>
          <cell r="AG276">
            <v>945744</v>
          </cell>
        </row>
        <row r="277">
          <cell r="A277">
            <v>258</v>
          </cell>
          <cell r="B277" t="str">
            <v>Doan Van Tan</v>
          </cell>
          <cell r="C277" t="str">
            <v>102</v>
          </cell>
          <cell r="D277" t="str">
            <v>Thu Duc Security</v>
          </cell>
          <cell r="E277">
            <v>17210091</v>
          </cell>
          <cell r="G277">
            <v>1</v>
          </cell>
          <cell r="H277">
            <v>296326312</v>
          </cell>
          <cell r="I277">
            <v>0</v>
          </cell>
          <cell r="S277">
            <v>85</v>
          </cell>
          <cell r="T277">
            <v>1182180</v>
          </cell>
          <cell r="U277">
            <v>26</v>
          </cell>
          <cell r="V277">
            <v>3.5</v>
          </cell>
          <cell r="W277">
            <v>48</v>
          </cell>
          <cell r="X277">
            <v>48</v>
          </cell>
          <cell r="Y277">
            <v>48</v>
          </cell>
          <cell r="Z277">
            <v>0</v>
          </cell>
          <cell r="AA277">
            <v>29839</v>
          </cell>
          <cell r="AB277">
            <v>545622</v>
          </cell>
          <cell r="AC277">
            <v>81843</v>
          </cell>
          <cell r="AD277">
            <v>657304</v>
          </cell>
          <cell r="AE277">
            <v>0</v>
          </cell>
          <cell r="AF277">
            <v>109124</v>
          </cell>
          <cell r="AG277">
            <v>1182180</v>
          </cell>
        </row>
        <row r="278">
          <cell r="A278">
            <v>259</v>
          </cell>
          <cell r="B278" t="str">
            <v>Do Trong Kinh</v>
          </cell>
          <cell r="C278" t="str">
            <v>102</v>
          </cell>
          <cell r="D278" t="str">
            <v>Thu Duc Security</v>
          </cell>
          <cell r="E278">
            <v>17210094</v>
          </cell>
          <cell r="G278">
            <v>1</v>
          </cell>
          <cell r="H278">
            <v>296326316</v>
          </cell>
          <cell r="I278">
            <v>0</v>
          </cell>
          <cell r="S278">
            <v>73</v>
          </cell>
          <cell r="T278">
            <v>1015284</v>
          </cell>
          <cell r="U278">
            <v>26</v>
          </cell>
          <cell r="V278">
            <v>3.5</v>
          </cell>
          <cell r="W278">
            <v>48</v>
          </cell>
          <cell r="X278">
            <v>32</v>
          </cell>
          <cell r="Y278">
            <v>80</v>
          </cell>
          <cell r="Z278">
            <v>0</v>
          </cell>
          <cell r="AA278">
            <v>25626</v>
          </cell>
          <cell r="AB278">
            <v>468593</v>
          </cell>
          <cell r="AC278">
            <v>46859</v>
          </cell>
          <cell r="AD278">
            <v>541078</v>
          </cell>
          <cell r="AE278">
            <v>0</v>
          </cell>
          <cell r="AF278">
            <v>156198</v>
          </cell>
          <cell r="AG278">
            <v>1015284</v>
          </cell>
        </row>
        <row r="279">
          <cell r="A279">
            <v>260</v>
          </cell>
          <cell r="B279" t="str">
            <v>Hoang Quang Tuyen</v>
          </cell>
          <cell r="C279" t="str">
            <v>102</v>
          </cell>
          <cell r="D279" t="str">
            <v>Thu Duc Security</v>
          </cell>
          <cell r="E279">
            <v>17210062</v>
          </cell>
          <cell r="G279">
            <v>1</v>
          </cell>
          <cell r="H279">
            <v>296326310</v>
          </cell>
          <cell r="I279">
            <v>0</v>
          </cell>
          <cell r="S279">
            <v>73</v>
          </cell>
          <cell r="T279">
            <v>1015284</v>
          </cell>
          <cell r="U279">
            <v>26</v>
          </cell>
          <cell r="V279">
            <v>1.5</v>
          </cell>
          <cell r="W279">
            <v>48</v>
          </cell>
          <cell r="X279">
            <v>56</v>
          </cell>
          <cell r="Y279">
            <v>80</v>
          </cell>
          <cell r="Z279">
            <v>0</v>
          </cell>
          <cell r="AA279">
            <v>10983</v>
          </cell>
          <cell r="AB279">
            <v>468593</v>
          </cell>
          <cell r="AC279">
            <v>82004</v>
          </cell>
          <cell r="AD279">
            <v>561580</v>
          </cell>
          <cell r="AE279">
            <v>0</v>
          </cell>
          <cell r="AF279">
            <v>156198</v>
          </cell>
          <cell r="AG279">
            <v>1015284</v>
          </cell>
        </row>
        <row r="280">
          <cell r="A280">
            <v>261</v>
          </cell>
          <cell r="B280" t="str">
            <v>Vo Truong Duc</v>
          </cell>
          <cell r="C280" t="str">
            <v>102</v>
          </cell>
          <cell r="D280" t="str">
            <v>Thu Duc Security</v>
          </cell>
          <cell r="E280">
            <v>17210396</v>
          </cell>
          <cell r="G280">
            <v>1</v>
          </cell>
          <cell r="H280">
            <v>296326582</v>
          </cell>
          <cell r="I280">
            <v>0</v>
          </cell>
          <cell r="S280">
            <v>73</v>
          </cell>
          <cell r="T280">
            <v>1015284</v>
          </cell>
          <cell r="U280">
            <v>26</v>
          </cell>
          <cell r="V280">
            <v>16</v>
          </cell>
          <cell r="W280">
            <v>48</v>
          </cell>
          <cell r="X280">
            <v>32</v>
          </cell>
          <cell r="Y280">
            <v>48</v>
          </cell>
          <cell r="Z280">
            <v>0</v>
          </cell>
          <cell r="AA280">
            <v>117148</v>
          </cell>
          <cell r="AB280">
            <v>468593</v>
          </cell>
          <cell r="AC280">
            <v>46859</v>
          </cell>
          <cell r="AD280">
            <v>632600</v>
          </cell>
          <cell r="AE280">
            <v>0</v>
          </cell>
          <cell r="AF280">
            <v>93719</v>
          </cell>
          <cell r="AG280">
            <v>1015284</v>
          </cell>
        </row>
        <row r="281">
          <cell r="A281">
            <v>262</v>
          </cell>
          <cell r="B281" t="str">
            <v>Duong Tu Phuong</v>
          </cell>
          <cell r="C281" t="str">
            <v>102</v>
          </cell>
          <cell r="D281" t="str">
            <v>Thu Duc Security</v>
          </cell>
          <cell r="E281">
            <v>17210399</v>
          </cell>
          <cell r="G281">
            <v>1</v>
          </cell>
          <cell r="H281">
            <v>296326585</v>
          </cell>
          <cell r="I281">
            <v>0</v>
          </cell>
          <cell r="S281">
            <v>74</v>
          </cell>
          <cell r="T281">
            <v>1029192</v>
          </cell>
          <cell r="U281">
            <v>26</v>
          </cell>
          <cell r="V281">
            <v>1.5</v>
          </cell>
          <cell r="W281">
            <v>48</v>
          </cell>
          <cell r="X281">
            <v>56</v>
          </cell>
          <cell r="Y281">
            <v>56</v>
          </cell>
          <cell r="Z281">
            <v>0</v>
          </cell>
          <cell r="AA281">
            <v>11133</v>
          </cell>
          <cell r="AB281">
            <v>475012</v>
          </cell>
          <cell r="AC281">
            <v>83127</v>
          </cell>
          <cell r="AD281">
            <v>569272</v>
          </cell>
          <cell r="AE281">
            <v>0</v>
          </cell>
          <cell r="AF281">
            <v>110836</v>
          </cell>
          <cell r="AG281">
            <v>1029192</v>
          </cell>
        </row>
        <row r="282">
          <cell r="A282">
            <v>263</v>
          </cell>
          <cell r="B282" t="str">
            <v>Huynh Thanh Dien</v>
          </cell>
          <cell r="C282" t="str">
            <v>102</v>
          </cell>
          <cell r="D282" t="str">
            <v>Thu Duc Security</v>
          </cell>
          <cell r="E282">
            <v>17210172</v>
          </cell>
          <cell r="G282">
            <v>1</v>
          </cell>
          <cell r="H282">
            <v>296326366</v>
          </cell>
          <cell r="I282">
            <v>0</v>
          </cell>
          <cell r="S282">
            <v>73</v>
          </cell>
          <cell r="T282">
            <v>1015284</v>
          </cell>
          <cell r="U282">
            <v>26</v>
          </cell>
          <cell r="V282">
            <v>11.5</v>
          </cell>
          <cell r="W282">
            <v>48</v>
          </cell>
          <cell r="X282">
            <v>44</v>
          </cell>
          <cell r="Y282">
            <v>64</v>
          </cell>
          <cell r="Z282">
            <v>0</v>
          </cell>
          <cell r="AA282">
            <v>84200</v>
          </cell>
          <cell r="AB282">
            <v>468593</v>
          </cell>
          <cell r="AC282">
            <v>64431</v>
          </cell>
          <cell r="AD282">
            <v>617224</v>
          </cell>
          <cell r="AE282">
            <v>0</v>
          </cell>
          <cell r="AF282">
            <v>124958</v>
          </cell>
          <cell r="AG282">
            <v>1015284</v>
          </cell>
        </row>
        <row r="283">
          <cell r="A283">
            <v>264</v>
          </cell>
          <cell r="B283" t="str">
            <v>Le Van Liem</v>
          </cell>
          <cell r="C283" t="str">
            <v>102</v>
          </cell>
          <cell r="D283" t="str">
            <v>Thu Duc Security</v>
          </cell>
          <cell r="E283">
            <v>17210724</v>
          </cell>
          <cell r="G283">
            <v>1</v>
          </cell>
          <cell r="H283">
            <v>298006907</v>
          </cell>
          <cell r="I283">
            <v>0</v>
          </cell>
          <cell r="S283">
            <v>68</v>
          </cell>
          <cell r="T283">
            <v>945744</v>
          </cell>
          <cell r="U283">
            <v>26</v>
          </cell>
          <cell r="V283">
            <v>24</v>
          </cell>
          <cell r="W283">
            <v>40</v>
          </cell>
          <cell r="X283">
            <v>56</v>
          </cell>
          <cell r="Y283">
            <v>56</v>
          </cell>
          <cell r="Z283">
            <v>0</v>
          </cell>
          <cell r="AA283">
            <v>163686</v>
          </cell>
          <cell r="AB283">
            <v>363748</v>
          </cell>
          <cell r="AC283">
            <v>76387</v>
          </cell>
          <cell r="AD283">
            <v>603821</v>
          </cell>
          <cell r="AE283">
            <v>0</v>
          </cell>
          <cell r="AF283">
            <v>101849</v>
          </cell>
          <cell r="AG283">
            <v>945744</v>
          </cell>
        </row>
        <row r="284">
          <cell r="A284">
            <v>265</v>
          </cell>
          <cell r="B284" t="str">
            <v>Dang Van Quang</v>
          </cell>
          <cell r="C284" t="str">
            <v>102</v>
          </cell>
          <cell r="D284" t="str">
            <v>Thu Duc Security</v>
          </cell>
          <cell r="E284">
            <v>17210090</v>
          </cell>
          <cell r="G284">
            <v>1</v>
          </cell>
          <cell r="H284">
            <v>296326315</v>
          </cell>
          <cell r="I284">
            <v>0</v>
          </cell>
          <cell r="S284">
            <v>85</v>
          </cell>
          <cell r="T284">
            <v>1182180</v>
          </cell>
          <cell r="U284">
            <v>26</v>
          </cell>
          <cell r="V284">
            <v>16</v>
          </cell>
          <cell r="W284">
            <v>48</v>
          </cell>
          <cell r="X284">
            <v>64</v>
          </cell>
          <cell r="Y284">
            <v>56</v>
          </cell>
          <cell r="Z284">
            <v>0</v>
          </cell>
          <cell r="AA284">
            <v>136405</v>
          </cell>
          <cell r="AB284">
            <v>545622</v>
          </cell>
          <cell r="AC284">
            <v>109124</v>
          </cell>
          <cell r="AD284">
            <v>791151</v>
          </cell>
          <cell r="AE284">
            <v>0</v>
          </cell>
          <cell r="AF284">
            <v>127312</v>
          </cell>
          <cell r="AG284">
            <v>1182180</v>
          </cell>
        </row>
        <row r="285">
          <cell r="A285">
            <v>266</v>
          </cell>
          <cell r="B285" t="str">
            <v>Mai Van Xem</v>
          </cell>
          <cell r="C285" t="str">
            <v>102</v>
          </cell>
          <cell r="D285" t="str">
            <v>Thu Duc Security</v>
          </cell>
          <cell r="E285">
            <v>17210092</v>
          </cell>
          <cell r="G285">
            <v>1</v>
          </cell>
          <cell r="H285">
            <v>296326313</v>
          </cell>
          <cell r="I285">
            <v>0</v>
          </cell>
          <cell r="S285">
            <v>74</v>
          </cell>
          <cell r="T285">
            <v>1029192</v>
          </cell>
          <cell r="U285">
            <v>26</v>
          </cell>
          <cell r="V285">
            <v>1</v>
          </cell>
          <cell r="W285">
            <v>48</v>
          </cell>
          <cell r="X285">
            <v>72</v>
          </cell>
          <cell r="Y285">
            <v>64</v>
          </cell>
          <cell r="Z285">
            <v>0</v>
          </cell>
          <cell r="AA285">
            <v>7422</v>
          </cell>
          <cell r="AB285">
            <v>475012</v>
          </cell>
          <cell r="AC285">
            <v>106878</v>
          </cell>
          <cell r="AD285">
            <v>589312</v>
          </cell>
          <cell r="AE285">
            <v>0</v>
          </cell>
          <cell r="AF285">
            <v>126670</v>
          </cell>
          <cell r="AG285">
            <v>1029192</v>
          </cell>
        </row>
        <row r="286">
          <cell r="A286">
            <v>267</v>
          </cell>
          <cell r="B286" t="str">
            <v>Huynh Van Yen</v>
          </cell>
          <cell r="C286" t="str">
            <v>102</v>
          </cell>
          <cell r="D286" t="str">
            <v>Thu Duc Security</v>
          </cell>
          <cell r="E286">
            <v>17210093</v>
          </cell>
          <cell r="G286">
            <v>1</v>
          </cell>
          <cell r="H286">
            <v>296326314</v>
          </cell>
          <cell r="I286">
            <v>0</v>
          </cell>
          <cell r="S286">
            <v>73</v>
          </cell>
          <cell r="T286">
            <v>1015284</v>
          </cell>
          <cell r="U286">
            <v>26</v>
          </cell>
          <cell r="V286">
            <v>1</v>
          </cell>
          <cell r="W286">
            <v>48</v>
          </cell>
          <cell r="X286">
            <v>48</v>
          </cell>
          <cell r="Y286">
            <v>56</v>
          </cell>
          <cell r="Z286">
            <v>0</v>
          </cell>
          <cell r="AA286">
            <v>7322</v>
          </cell>
          <cell r="AB286">
            <v>468593</v>
          </cell>
          <cell r="AC286">
            <v>70289</v>
          </cell>
          <cell r="AD286">
            <v>546204</v>
          </cell>
          <cell r="AE286">
            <v>0</v>
          </cell>
          <cell r="AF286">
            <v>109338</v>
          </cell>
          <cell r="AG286">
            <v>1015284</v>
          </cell>
        </row>
        <row r="287">
          <cell r="A287">
            <v>268</v>
          </cell>
          <cell r="B287" t="str">
            <v>Nguyen Huu Hiep</v>
          </cell>
          <cell r="C287" t="str">
            <v>102</v>
          </cell>
          <cell r="D287" t="str">
            <v>Thu Duc Security</v>
          </cell>
          <cell r="E287">
            <v>17210397</v>
          </cell>
          <cell r="G287">
            <v>1</v>
          </cell>
          <cell r="H287">
            <v>296326583</v>
          </cell>
          <cell r="I287">
            <v>0</v>
          </cell>
          <cell r="S287">
            <v>73</v>
          </cell>
          <cell r="T287">
            <v>1015284</v>
          </cell>
          <cell r="U287">
            <v>26</v>
          </cell>
          <cell r="V287">
            <v>1</v>
          </cell>
          <cell r="W287">
            <v>40</v>
          </cell>
          <cell r="X287">
            <v>64</v>
          </cell>
          <cell r="Y287">
            <v>48</v>
          </cell>
          <cell r="Z287">
            <v>0</v>
          </cell>
          <cell r="AA287">
            <v>7322</v>
          </cell>
          <cell r="AB287">
            <v>390494</v>
          </cell>
          <cell r="AC287">
            <v>93719</v>
          </cell>
          <cell r="AD287">
            <v>491535</v>
          </cell>
          <cell r="AE287">
            <v>0</v>
          </cell>
          <cell r="AF287">
            <v>93719</v>
          </cell>
          <cell r="AG287">
            <v>1015284</v>
          </cell>
        </row>
        <row r="288">
          <cell r="A288">
            <v>269</v>
          </cell>
          <cell r="B288" t="str">
            <v>Tran Minh Thuan</v>
          </cell>
          <cell r="C288" t="str">
            <v>102</v>
          </cell>
          <cell r="D288" t="str">
            <v>Thu Duc Security</v>
          </cell>
          <cell r="E288">
            <v>17210402</v>
          </cell>
          <cell r="G288">
            <v>1</v>
          </cell>
          <cell r="H288">
            <v>296326588</v>
          </cell>
          <cell r="I288">
            <v>0</v>
          </cell>
          <cell r="S288">
            <v>73</v>
          </cell>
          <cell r="T288">
            <v>1015284</v>
          </cell>
          <cell r="U288">
            <v>26</v>
          </cell>
          <cell r="V288">
            <v>0</v>
          </cell>
          <cell r="W288">
            <v>48</v>
          </cell>
          <cell r="X288">
            <v>72</v>
          </cell>
          <cell r="Y288">
            <v>32</v>
          </cell>
          <cell r="Z288">
            <v>0</v>
          </cell>
          <cell r="AA288">
            <v>0</v>
          </cell>
          <cell r="AB288">
            <v>468593</v>
          </cell>
          <cell r="AC288">
            <v>105433</v>
          </cell>
          <cell r="AD288">
            <v>574026</v>
          </cell>
          <cell r="AE288">
            <v>0</v>
          </cell>
          <cell r="AF288">
            <v>62479</v>
          </cell>
          <cell r="AG288">
            <v>1015284</v>
          </cell>
        </row>
        <row r="289">
          <cell r="A289">
            <v>270</v>
          </cell>
          <cell r="B289" t="str">
            <v>Chau Minh Vu</v>
          </cell>
          <cell r="C289" t="str">
            <v>102</v>
          </cell>
          <cell r="D289" t="str">
            <v>Thu Duc Security</v>
          </cell>
          <cell r="E289">
            <v>17210403</v>
          </cell>
          <cell r="G289">
            <v>1</v>
          </cell>
          <cell r="H289">
            <v>296326589</v>
          </cell>
          <cell r="I289">
            <v>0</v>
          </cell>
          <cell r="S289">
            <v>73</v>
          </cell>
          <cell r="T289">
            <v>1015284</v>
          </cell>
          <cell r="U289">
            <v>26</v>
          </cell>
          <cell r="V289">
            <v>1</v>
          </cell>
          <cell r="W289">
            <v>48</v>
          </cell>
          <cell r="X289">
            <v>80</v>
          </cell>
          <cell r="Y289">
            <v>64</v>
          </cell>
          <cell r="Z289">
            <v>0</v>
          </cell>
          <cell r="AA289">
            <v>7322</v>
          </cell>
          <cell r="AB289">
            <v>468593</v>
          </cell>
          <cell r="AC289">
            <v>117148</v>
          </cell>
          <cell r="AD289">
            <v>593063</v>
          </cell>
          <cell r="AE289">
            <v>0</v>
          </cell>
          <cell r="AF289">
            <v>124958</v>
          </cell>
          <cell r="AG289">
            <v>1015284</v>
          </cell>
        </row>
        <row r="290">
          <cell r="A290">
            <v>271</v>
          </cell>
          <cell r="B290" t="str">
            <v>Nguyen Thanh Phuoc</v>
          </cell>
          <cell r="C290" t="str">
            <v>102</v>
          </cell>
          <cell r="D290" t="str">
            <v>Thu Duc Security</v>
          </cell>
          <cell r="E290">
            <v>17210725</v>
          </cell>
          <cell r="G290">
            <v>0</v>
          </cell>
          <cell r="H290">
            <v>298006921</v>
          </cell>
          <cell r="I290">
            <v>0</v>
          </cell>
          <cell r="S290">
            <v>68</v>
          </cell>
          <cell r="T290">
            <v>945744</v>
          </cell>
          <cell r="U290">
            <v>26</v>
          </cell>
          <cell r="V290">
            <v>25.5</v>
          </cell>
          <cell r="W290">
            <v>16</v>
          </cell>
          <cell r="X290">
            <v>0</v>
          </cell>
          <cell r="Y290">
            <v>0</v>
          </cell>
          <cell r="Z290">
            <v>0</v>
          </cell>
          <cell r="AA290">
            <v>173917</v>
          </cell>
          <cell r="AB290">
            <v>145499</v>
          </cell>
          <cell r="AC290">
            <v>0</v>
          </cell>
          <cell r="AD290">
            <v>319416</v>
          </cell>
          <cell r="AE290">
            <v>0</v>
          </cell>
          <cell r="AF290">
            <v>0</v>
          </cell>
          <cell r="AG290">
            <v>945744</v>
          </cell>
        </row>
        <row r="291">
          <cell r="A291">
            <v>272</v>
          </cell>
          <cell r="B291" t="str">
            <v>Ho Xuan Phu</v>
          </cell>
          <cell r="C291" t="str">
            <v>102</v>
          </cell>
          <cell r="D291" t="str">
            <v>Thu Duc Security</v>
          </cell>
          <cell r="E291">
            <v>17210061</v>
          </cell>
          <cell r="G291">
            <v>1</v>
          </cell>
          <cell r="H291">
            <v>296326309</v>
          </cell>
          <cell r="I291">
            <v>0</v>
          </cell>
          <cell r="S291">
            <v>85</v>
          </cell>
          <cell r="T291">
            <v>1182180</v>
          </cell>
          <cell r="U291">
            <v>26</v>
          </cell>
          <cell r="V291">
            <v>0</v>
          </cell>
          <cell r="W291">
            <v>48</v>
          </cell>
          <cell r="X291">
            <v>48</v>
          </cell>
          <cell r="Y291">
            <v>40</v>
          </cell>
          <cell r="Z291">
            <v>0</v>
          </cell>
          <cell r="AA291">
            <v>0</v>
          </cell>
          <cell r="AB291">
            <v>545622</v>
          </cell>
          <cell r="AC291">
            <v>81843</v>
          </cell>
          <cell r="AD291">
            <v>627465</v>
          </cell>
          <cell r="AE291">
            <v>0</v>
          </cell>
          <cell r="AF291">
            <v>90937</v>
          </cell>
          <cell r="AG291">
            <v>1182180</v>
          </cell>
        </row>
        <row r="292">
          <cell r="A292">
            <v>273</v>
          </cell>
          <cell r="B292" t="str">
            <v>Nguyen Van Son</v>
          </cell>
          <cell r="C292" t="str">
            <v>102</v>
          </cell>
          <cell r="D292" t="str">
            <v>Thu Duc Security</v>
          </cell>
          <cell r="E292">
            <v>17210400</v>
          </cell>
          <cell r="G292">
            <v>1</v>
          </cell>
          <cell r="H292">
            <v>296326586</v>
          </cell>
          <cell r="I292">
            <v>0</v>
          </cell>
          <cell r="S292">
            <v>73</v>
          </cell>
          <cell r="T292">
            <v>1015284</v>
          </cell>
          <cell r="U292">
            <v>26</v>
          </cell>
          <cell r="V292">
            <v>11</v>
          </cell>
          <cell r="W292">
            <v>48</v>
          </cell>
          <cell r="X292">
            <v>64</v>
          </cell>
          <cell r="Y292">
            <v>48</v>
          </cell>
          <cell r="Z292">
            <v>0</v>
          </cell>
          <cell r="AA292">
            <v>80539</v>
          </cell>
          <cell r="AB292">
            <v>468593</v>
          </cell>
          <cell r="AC292">
            <v>93719</v>
          </cell>
          <cell r="AD292">
            <v>642851</v>
          </cell>
          <cell r="AE292">
            <v>0</v>
          </cell>
          <cell r="AF292">
            <v>93719</v>
          </cell>
          <cell r="AG292">
            <v>1015284</v>
          </cell>
        </row>
        <row r="293">
          <cell r="A293">
            <v>274</v>
          </cell>
          <cell r="B293" t="str">
            <v>Vo Van Dao</v>
          </cell>
          <cell r="C293" t="str">
            <v>102</v>
          </cell>
          <cell r="D293" t="str">
            <v>Thu Duc Security</v>
          </cell>
          <cell r="E293">
            <v>17210395</v>
          </cell>
          <cell r="G293">
            <v>1</v>
          </cell>
          <cell r="H293">
            <v>296326581</v>
          </cell>
          <cell r="I293">
            <v>0</v>
          </cell>
          <cell r="S293">
            <v>74</v>
          </cell>
          <cell r="T293">
            <v>1029192</v>
          </cell>
          <cell r="U293">
            <v>26</v>
          </cell>
          <cell r="V293">
            <v>4</v>
          </cell>
          <cell r="W293">
            <v>48</v>
          </cell>
          <cell r="X293">
            <v>64</v>
          </cell>
          <cell r="Y293">
            <v>32</v>
          </cell>
          <cell r="Z293">
            <v>0</v>
          </cell>
          <cell r="AA293">
            <v>29688</v>
          </cell>
          <cell r="AB293">
            <v>475012</v>
          </cell>
          <cell r="AC293">
            <v>95002</v>
          </cell>
          <cell r="AD293">
            <v>599702</v>
          </cell>
          <cell r="AE293">
            <v>0</v>
          </cell>
          <cell r="AF293">
            <v>63335</v>
          </cell>
          <cell r="AG293">
            <v>1029192</v>
          </cell>
        </row>
        <row r="294">
          <cell r="A294">
            <v>275</v>
          </cell>
          <cell r="B294" t="str">
            <v>Nguyen Ngoc Tam</v>
          </cell>
          <cell r="C294" t="str">
            <v>102</v>
          </cell>
          <cell r="D294" t="str">
            <v>Thu Duc Security</v>
          </cell>
          <cell r="E294">
            <v>17210401</v>
          </cell>
          <cell r="G294">
            <v>1</v>
          </cell>
          <cell r="H294">
            <v>296326587</v>
          </cell>
          <cell r="I294">
            <v>0</v>
          </cell>
          <cell r="S294">
            <v>73</v>
          </cell>
          <cell r="T294">
            <v>1015284</v>
          </cell>
          <cell r="U294">
            <v>26</v>
          </cell>
          <cell r="V294">
            <v>14</v>
          </cell>
          <cell r="W294">
            <v>48</v>
          </cell>
          <cell r="X294">
            <v>64</v>
          </cell>
          <cell r="Y294">
            <v>32</v>
          </cell>
          <cell r="Z294">
            <v>0</v>
          </cell>
          <cell r="AA294">
            <v>102505</v>
          </cell>
          <cell r="AB294">
            <v>468593</v>
          </cell>
          <cell r="AC294">
            <v>93719</v>
          </cell>
          <cell r="AD294">
            <v>664817</v>
          </cell>
          <cell r="AE294">
            <v>0</v>
          </cell>
          <cell r="AF294">
            <v>62479</v>
          </cell>
          <cell r="AG294">
            <v>1015284</v>
          </cell>
        </row>
        <row r="295">
          <cell r="A295">
            <v>276</v>
          </cell>
          <cell r="B295" t="str">
            <v>Nguyen Minh Nhat</v>
          </cell>
          <cell r="C295" t="str">
            <v>102</v>
          </cell>
          <cell r="D295" t="str">
            <v>Thu Duc Security</v>
          </cell>
          <cell r="E295">
            <v>17210398</v>
          </cell>
          <cell r="G295">
            <v>1</v>
          </cell>
          <cell r="H295">
            <v>296326584</v>
          </cell>
          <cell r="I295">
            <v>0</v>
          </cell>
          <cell r="S295">
            <v>73</v>
          </cell>
          <cell r="T295">
            <v>1015284</v>
          </cell>
          <cell r="U295">
            <v>26</v>
          </cell>
          <cell r="V295">
            <v>4</v>
          </cell>
          <cell r="W295">
            <v>48</v>
          </cell>
          <cell r="X295">
            <v>32</v>
          </cell>
          <cell r="Y295">
            <v>40</v>
          </cell>
          <cell r="Z295">
            <v>0</v>
          </cell>
          <cell r="AA295">
            <v>29287</v>
          </cell>
          <cell r="AB295">
            <v>468593</v>
          </cell>
          <cell r="AC295">
            <v>46859</v>
          </cell>
          <cell r="AD295">
            <v>544739</v>
          </cell>
          <cell r="AE295">
            <v>0</v>
          </cell>
          <cell r="AF295">
            <v>78099</v>
          </cell>
          <cell r="AG295">
            <v>1015284</v>
          </cell>
        </row>
        <row r="296">
          <cell r="A296">
            <v>277</v>
          </cell>
          <cell r="B296" t="str">
            <v>Bui Thanh Chinh</v>
          </cell>
          <cell r="C296" t="str">
            <v>102</v>
          </cell>
          <cell r="D296" t="str">
            <v>Thu Duc Security</v>
          </cell>
          <cell r="E296">
            <v>17210508</v>
          </cell>
          <cell r="G296">
            <v>1</v>
          </cell>
          <cell r="H296">
            <v>297089472</v>
          </cell>
          <cell r="I296">
            <v>0</v>
          </cell>
          <cell r="S296">
            <v>73</v>
          </cell>
          <cell r="T296">
            <v>1015284</v>
          </cell>
          <cell r="U296">
            <v>26</v>
          </cell>
          <cell r="V296">
            <v>4</v>
          </cell>
          <cell r="W296">
            <v>48</v>
          </cell>
          <cell r="X296">
            <v>64</v>
          </cell>
          <cell r="Y296">
            <v>56</v>
          </cell>
          <cell r="Z296">
            <v>0</v>
          </cell>
          <cell r="AA296">
            <v>29287</v>
          </cell>
          <cell r="AB296">
            <v>468593</v>
          </cell>
          <cell r="AC296">
            <v>93719</v>
          </cell>
          <cell r="AD296">
            <v>591599</v>
          </cell>
          <cell r="AE296">
            <v>0</v>
          </cell>
          <cell r="AF296">
            <v>109338</v>
          </cell>
          <cell r="AG296">
            <v>1015284</v>
          </cell>
        </row>
        <row r="297">
          <cell r="A297">
            <v>278</v>
          </cell>
          <cell r="B297" t="str">
            <v>Lu Cong Quy</v>
          </cell>
          <cell r="C297" t="str">
            <v>102</v>
          </cell>
          <cell r="D297" t="str">
            <v>Thu Duc Security</v>
          </cell>
          <cell r="E297">
            <v>17210726</v>
          </cell>
          <cell r="G297">
            <v>0</v>
          </cell>
          <cell r="H297">
            <v>298006908</v>
          </cell>
          <cell r="I297">
            <v>0</v>
          </cell>
          <cell r="S297">
            <v>68</v>
          </cell>
          <cell r="T297">
            <v>945744</v>
          </cell>
          <cell r="U297">
            <v>26</v>
          </cell>
          <cell r="V297">
            <v>0</v>
          </cell>
          <cell r="W297">
            <v>48</v>
          </cell>
          <cell r="X297">
            <v>48</v>
          </cell>
          <cell r="Y297">
            <v>56</v>
          </cell>
          <cell r="Z297">
            <v>0</v>
          </cell>
          <cell r="AA297">
            <v>0</v>
          </cell>
          <cell r="AB297">
            <v>436497</v>
          </cell>
          <cell r="AC297">
            <v>65475</v>
          </cell>
          <cell r="AD297">
            <v>501972</v>
          </cell>
          <cell r="AE297">
            <v>0</v>
          </cell>
          <cell r="AF297">
            <v>101849</v>
          </cell>
          <cell r="AG297">
            <v>945744</v>
          </cell>
        </row>
        <row r="298">
          <cell r="B298" t="str">
            <v>Thu Duc Security Total</v>
          </cell>
          <cell r="P298">
            <v>11</v>
          </cell>
          <cell r="Q298">
            <v>0</v>
          </cell>
          <cell r="R298">
            <v>0</v>
          </cell>
          <cell r="S298">
            <v>1823</v>
          </cell>
          <cell r="T298">
            <v>25354284</v>
          </cell>
          <cell r="U298">
            <v>598</v>
          </cell>
          <cell r="V298">
            <v>168</v>
          </cell>
          <cell r="W298">
            <v>1019</v>
          </cell>
          <cell r="X298">
            <v>1188</v>
          </cell>
          <cell r="Y298">
            <v>1104</v>
          </cell>
          <cell r="Z298">
            <v>0</v>
          </cell>
          <cell r="AA298">
            <v>1277732</v>
          </cell>
          <cell r="AB298">
            <v>10280426</v>
          </cell>
          <cell r="AC298">
            <v>1763561</v>
          </cell>
          <cell r="AD298">
            <v>13321719</v>
          </cell>
          <cell r="AE298">
            <v>0</v>
          </cell>
          <cell r="AF298">
            <v>2184413</v>
          </cell>
          <cell r="AG298">
            <v>25354284</v>
          </cell>
        </row>
        <row r="299">
          <cell r="A299">
            <v>279</v>
          </cell>
          <cell r="B299" t="str">
            <v>Pham Hong Hoa</v>
          </cell>
          <cell r="C299" t="str">
            <v>304.2</v>
          </cell>
          <cell r="D299" t="str">
            <v>NhaTrang Warehouse&amp;Sales</v>
          </cell>
          <cell r="E299">
            <v>16210740</v>
          </cell>
          <cell r="G299">
            <v>0</v>
          </cell>
          <cell r="H299">
            <v>298026409</v>
          </cell>
          <cell r="I299">
            <v>0</v>
          </cell>
          <cell r="S299">
            <v>157</v>
          </cell>
          <cell r="T299">
            <v>2183556</v>
          </cell>
          <cell r="U299">
            <v>26</v>
          </cell>
          <cell r="V299">
            <v>15</v>
          </cell>
          <cell r="W299">
            <v>9</v>
          </cell>
          <cell r="X299">
            <v>0</v>
          </cell>
          <cell r="Y299">
            <v>0</v>
          </cell>
          <cell r="Z299">
            <v>0</v>
          </cell>
          <cell r="AA299">
            <v>236202</v>
          </cell>
          <cell r="AB299">
            <v>188962</v>
          </cell>
          <cell r="AC299">
            <v>0</v>
          </cell>
          <cell r="AD299">
            <v>425164</v>
          </cell>
          <cell r="AE299">
            <v>0</v>
          </cell>
          <cell r="AF299">
            <v>0</v>
          </cell>
          <cell r="AG299">
            <v>2183556</v>
          </cell>
        </row>
        <row r="300">
          <cell r="A300">
            <v>280</v>
          </cell>
          <cell r="B300" t="str">
            <v>Nguyen Thanh Long B</v>
          </cell>
          <cell r="C300" t="str">
            <v>304.2</v>
          </cell>
          <cell r="D300" t="str">
            <v>NhaTrang Warehouse&amp;Sales</v>
          </cell>
          <cell r="E300">
            <v>16220744</v>
          </cell>
          <cell r="G300">
            <v>0</v>
          </cell>
          <cell r="H300">
            <v>298026396</v>
          </cell>
          <cell r="I300">
            <v>0</v>
          </cell>
          <cell r="S300">
            <v>85</v>
          </cell>
          <cell r="T300">
            <v>1182180</v>
          </cell>
          <cell r="U300">
            <v>26</v>
          </cell>
          <cell r="V300">
            <v>0</v>
          </cell>
          <cell r="W300">
            <v>16</v>
          </cell>
          <cell r="X300">
            <v>0</v>
          </cell>
          <cell r="Y300">
            <v>0</v>
          </cell>
          <cell r="Z300">
            <v>0</v>
          </cell>
          <cell r="AA300">
            <v>0</v>
          </cell>
          <cell r="AB300">
            <v>181874</v>
          </cell>
          <cell r="AC300">
            <v>0</v>
          </cell>
          <cell r="AD300">
            <v>181874</v>
          </cell>
          <cell r="AE300">
            <v>0</v>
          </cell>
          <cell r="AF300">
            <v>0</v>
          </cell>
          <cell r="AG300">
            <v>1182180</v>
          </cell>
        </row>
        <row r="301">
          <cell r="A301">
            <v>281</v>
          </cell>
          <cell r="B301" t="str">
            <v>Truong Ngoc Loi</v>
          </cell>
          <cell r="C301" t="str">
            <v>304.2</v>
          </cell>
          <cell r="D301" t="str">
            <v>NhaTrang Warehouse&amp;Sales</v>
          </cell>
          <cell r="E301">
            <v>16220748</v>
          </cell>
          <cell r="G301">
            <v>0</v>
          </cell>
          <cell r="H301">
            <v>298026423</v>
          </cell>
          <cell r="I301">
            <v>0</v>
          </cell>
          <cell r="S301">
            <v>85</v>
          </cell>
          <cell r="T301">
            <v>1182180</v>
          </cell>
          <cell r="U301">
            <v>26</v>
          </cell>
          <cell r="V301">
            <v>0</v>
          </cell>
          <cell r="W301">
            <v>16</v>
          </cell>
          <cell r="X301">
            <v>0</v>
          </cell>
          <cell r="Y301">
            <v>0</v>
          </cell>
          <cell r="Z301">
            <v>0</v>
          </cell>
          <cell r="AA301">
            <v>0</v>
          </cell>
          <cell r="AB301">
            <v>181874</v>
          </cell>
          <cell r="AC301">
            <v>0</v>
          </cell>
          <cell r="AD301">
            <v>181874</v>
          </cell>
          <cell r="AE301">
            <v>0</v>
          </cell>
          <cell r="AF301">
            <v>0</v>
          </cell>
          <cell r="AG301">
            <v>1182180</v>
          </cell>
        </row>
        <row r="302">
          <cell r="A302">
            <v>282</v>
          </cell>
          <cell r="B302" t="str">
            <v>Nguyen Xuan Hung</v>
          </cell>
          <cell r="C302" t="str">
            <v>304.2</v>
          </cell>
          <cell r="D302" t="str">
            <v>NhaTrang Warehouse&amp;Sales</v>
          </cell>
          <cell r="E302">
            <v>16220742</v>
          </cell>
          <cell r="G302">
            <v>0</v>
          </cell>
          <cell r="H302">
            <v>298026407</v>
          </cell>
          <cell r="I302">
            <v>0</v>
          </cell>
          <cell r="S302">
            <v>85</v>
          </cell>
          <cell r="T302">
            <v>1182180</v>
          </cell>
          <cell r="U302">
            <v>26</v>
          </cell>
          <cell r="V302">
            <v>0</v>
          </cell>
          <cell r="W302">
            <v>16</v>
          </cell>
          <cell r="X302">
            <v>0</v>
          </cell>
          <cell r="Y302">
            <v>0</v>
          </cell>
          <cell r="Z302">
            <v>0</v>
          </cell>
          <cell r="AA302">
            <v>0</v>
          </cell>
          <cell r="AB302">
            <v>181874</v>
          </cell>
          <cell r="AC302">
            <v>0</v>
          </cell>
          <cell r="AD302">
            <v>181874</v>
          </cell>
          <cell r="AE302">
            <v>0</v>
          </cell>
          <cell r="AF302">
            <v>0</v>
          </cell>
          <cell r="AG302">
            <v>1182180</v>
          </cell>
        </row>
        <row r="303">
          <cell r="A303">
            <v>283</v>
          </cell>
          <cell r="B303" t="str">
            <v>Tran Binh Khanh</v>
          </cell>
          <cell r="C303" t="str">
            <v>304.2</v>
          </cell>
          <cell r="D303" t="str">
            <v>NhaTrang Warehouse&amp;Sales</v>
          </cell>
          <cell r="E303">
            <v>16220743</v>
          </cell>
          <cell r="G303">
            <v>0</v>
          </cell>
          <cell r="H303">
            <v>298026415</v>
          </cell>
          <cell r="I303">
            <v>0</v>
          </cell>
          <cell r="S303">
            <v>85</v>
          </cell>
          <cell r="T303">
            <v>1182180</v>
          </cell>
          <cell r="U303">
            <v>26</v>
          </cell>
          <cell r="V303">
            <v>0</v>
          </cell>
          <cell r="W303">
            <v>16</v>
          </cell>
          <cell r="X303">
            <v>0</v>
          </cell>
          <cell r="Y303">
            <v>0</v>
          </cell>
          <cell r="Z303">
            <v>0</v>
          </cell>
          <cell r="AA303">
            <v>0</v>
          </cell>
          <cell r="AB303">
            <v>181874</v>
          </cell>
          <cell r="AC303">
            <v>0</v>
          </cell>
          <cell r="AD303">
            <v>181874</v>
          </cell>
          <cell r="AE303">
            <v>0</v>
          </cell>
          <cell r="AF303">
            <v>0</v>
          </cell>
          <cell r="AG303">
            <v>1182180</v>
          </cell>
        </row>
        <row r="304">
          <cell r="A304">
            <v>284</v>
          </cell>
          <cell r="B304" t="str">
            <v>Pham Hoang Minh</v>
          </cell>
          <cell r="C304" t="str">
            <v>304.2</v>
          </cell>
          <cell r="D304" t="str">
            <v>NhaTrang Warehouse&amp;Sales</v>
          </cell>
          <cell r="E304">
            <v>16220801</v>
          </cell>
          <cell r="G304">
            <v>0</v>
          </cell>
          <cell r="H304">
            <v>298026408</v>
          </cell>
          <cell r="I304">
            <v>0</v>
          </cell>
          <cell r="S304">
            <v>85</v>
          </cell>
          <cell r="T304">
            <v>1182180</v>
          </cell>
          <cell r="U304">
            <v>26</v>
          </cell>
          <cell r="V304">
            <v>0</v>
          </cell>
          <cell r="W304">
            <v>16</v>
          </cell>
          <cell r="X304">
            <v>0</v>
          </cell>
          <cell r="Y304">
            <v>0</v>
          </cell>
          <cell r="Z304">
            <v>0</v>
          </cell>
          <cell r="AA304">
            <v>0</v>
          </cell>
          <cell r="AB304">
            <v>181874</v>
          </cell>
          <cell r="AC304">
            <v>0</v>
          </cell>
          <cell r="AD304">
            <v>181874</v>
          </cell>
          <cell r="AE304">
            <v>0</v>
          </cell>
          <cell r="AF304">
            <v>0</v>
          </cell>
          <cell r="AG304">
            <v>1182180</v>
          </cell>
        </row>
        <row r="305">
          <cell r="A305">
            <v>285</v>
          </cell>
          <cell r="B305" t="str">
            <v>Thanh Quang Tuan</v>
          </cell>
          <cell r="C305" t="str">
            <v>304.2</v>
          </cell>
          <cell r="D305" t="str">
            <v>NhaTrang Warehouse&amp;Sales</v>
          </cell>
          <cell r="E305">
            <v>16220746</v>
          </cell>
          <cell r="G305">
            <v>0</v>
          </cell>
          <cell r="H305">
            <v>298026414</v>
          </cell>
          <cell r="I305">
            <v>0</v>
          </cell>
          <cell r="S305">
            <v>85</v>
          </cell>
          <cell r="T305">
            <v>1182180</v>
          </cell>
          <cell r="U305">
            <v>26</v>
          </cell>
          <cell r="V305">
            <v>0</v>
          </cell>
          <cell r="W305">
            <v>16</v>
          </cell>
          <cell r="X305">
            <v>0</v>
          </cell>
          <cell r="Y305">
            <v>0</v>
          </cell>
          <cell r="Z305">
            <v>0</v>
          </cell>
          <cell r="AA305">
            <v>0</v>
          </cell>
          <cell r="AB305">
            <v>181874</v>
          </cell>
          <cell r="AC305">
            <v>0</v>
          </cell>
          <cell r="AD305">
            <v>181874</v>
          </cell>
          <cell r="AE305">
            <v>0</v>
          </cell>
          <cell r="AF305">
            <v>0</v>
          </cell>
          <cell r="AG305">
            <v>1182180</v>
          </cell>
        </row>
        <row r="306">
          <cell r="A306">
            <v>286</v>
          </cell>
          <cell r="B306" t="str">
            <v>Nguyen Van Huong</v>
          </cell>
          <cell r="C306" t="str">
            <v>304.2</v>
          </cell>
          <cell r="D306" t="str">
            <v>NhaTrang Warehouse&amp;Sales</v>
          </cell>
          <cell r="E306">
            <v>16220757</v>
          </cell>
          <cell r="G306">
            <v>0</v>
          </cell>
          <cell r="H306">
            <v>298026402</v>
          </cell>
          <cell r="I306">
            <v>0</v>
          </cell>
          <cell r="S306">
            <v>85</v>
          </cell>
          <cell r="T306">
            <v>1182180</v>
          </cell>
          <cell r="U306">
            <v>26</v>
          </cell>
          <cell r="V306">
            <v>0</v>
          </cell>
          <cell r="W306">
            <v>16</v>
          </cell>
          <cell r="X306">
            <v>0</v>
          </cell>
          <cell r="Y306">
            <v>0</v>
          </cell>
          <cell r="Z306">
            <v>0</v>
          </cell>
          <cell r="AA306">
            <v>0</v>
          </cell>
          <cell r="AB306">
            <v>181874</v>
          </cell>
          <cell r="AC306">
            <v>0</v>
          </cell>
          <cell r="AD306">
            <v>181874</v>
          </cell>
          <cell r="AE306">
            <v>0</v>
          </cell>
          <cell r="AF306">
            <v>0</v>
          </cell>
          <cell r="AG306">
            <v>1182180</v>
          </cell>
        </row>
        <row r="307">
          <cell r="A307">
            <v>287</v>
          </cell>
          <cell r="B307" t="str">
            <v>Tran Dai Duong</v>
          </cell>
          <cell r="C307" t="str">
            <v>304.2</v>
          </cell>
          <cell r="D307" t="str">
            <v>NhaTrang Warehouse&amp;Sales</v>
          </cell>
          <cell r="E307">
            <v>16220635</v>
          </cell>
          <cell r="G307">
            <v>0</v>
          </cell>
          <cell r="H307">
            <v>297134784</v>
          </cell>
          <cell r="I307">
            <v>0</v>
          </cell>
          <cell r="S307">
            <v>92</v>
          </cell>
          <cell r="T307">
            <v>1279536</v>
          </cell>
          <cell r="U307">
            <v>26</v>
          </cell>
          <cell r="V307">
            <v>0</v>
          </cell>
          <cell r="W307">
            <v>8</v>
          </cell>
          <cell r="X307">
            <v>0</v>
          </cell>
          <cell r="Y307">
            <v>0</v>
          </cell>
          <cell r="Z307">
            <v>0</v>
          </cell>
          <cell r="AA307">
            <v>0</v>
          </cell>
          <cell r="AB307">
            <v>98426</v>
          </cell>
          <cell r="AC307">
            <v>0</v>
          </cell>
          <cell r="AD307">
            <v>98426</v>
          </cell>
          <cell r="AE307">
            <v>0</v>
          </cell>
          <cell r="AF307">
            <v>0</v>
          </cell>
          <cell r="AG307">
            <v>1279536</v>
          </cell>
        </row>
        <row r="308">
          <cell r="A308">
            <v>288</v>
          </cell>
          <cell r="B308" t="str">
            <v>Tran Cong Vinh</v>
          </cell>
          <cell r="C308" t="str">
            <v>304.2</v>
          </cell>
          <cell r="D308" t="str">
            <v>NhaTrang Warehouse&amp;Sales</v>
          </cell>
          <cell r="E308">
            <v>16220567</v>
          </cell>
          <cell r="G308">
            <v>0</v>
          </cell>
          <cell r="H308">
            <v>297089484</v>
          </cell>
          <cell r="I308">
            <v>0</v>
          </cell>
          <cell r="S308">
            <v>92</v>
          </cell>
          <cell r="T308">
            <v>1279536</v>
          </cell>
          <cell r="U308">
            <v>26</v>
          </cell>
          <cell r="V308">
            <v>0</v>
          </cell>
          <cell r="W308">
            <v>8</v>
          </cell>
          <cell r="X308">
            <v>0</v>
          </cell>
          <cell r="Y308">
            <v>0</v>
          </cell>
          <cell r="Z308">
            <v>0</v>
          </cell>
          <cell r="AA308">
            <v>0</v>
          </cell>
          <cell r="AB308">
            <v>98426</v>
          </cell>
          <cell r="AC308">
            <v>0</v>
          </cell>
          <cell r="AD308">
            <v>98426</v>
          </cell>
          <cell r="AE308">
            <v>0</v>
          </cell>
          <cell r="AF308">
            <v>0</v>
          </cell>
          <cell r="AG308">
            <v>1279536</v>
          </cell>
        </row>
        <row r="309">
          <cell r="A309">
            <v>289</v>
          </cell>
          <cell r="B309" t="str">
            <v>Vuong Xuan Thanh</v>
          </cell>
          <cell r="C309" t="str">
            <v>304.2</v>
          </cell>
          <cell r="D309" t="str">
            <v>NhaTrang Warehouse&amp;Sales</v>
          </cell>
          <cell r="E309">
            <v>16220640</v>
          </cell>
          <cell r="G309">
            <v>0</v>
          </cell>
          <cell r="H309">
            <v>297134806</v>
          </cell>
          <cell r="I309">
            <v>0</v>
          </cell>
          <cell r="S309">
            <v>92</v>
          </cell>
          <cell r="T309">
            <v>1279536</v>
          </cell>
          <cell r="U309">
            <v>26</v>
          </cell>
          <cell r="V309">
            <v>0</v>
          </cell>
          <cell r="W309">
            <v>8</v>
          </cell>
          <cell r="X309">
            <v>0</v>
          </cell>
          <cell r="Y309">
            <v>0</v>
          </cell>
          <cell r="Z309">
            <v>0</v>
          </cell>
          <cell r="AA309">
            <v>0</v>
          </cell>
          <cell r="AB309">
            <v>98426</v>
          </cell>
          <cell r="AC309">
            <v>0</v>
          </cell>
          <cell r="AD309">
            <v>98426</v>
          </cell>
          <cell r="AE309">
            <v>0</v>
          </cell>
          <cell r="AF309">
            <v>0</v>
          </cell>
          <cell r="AG309">
            <v>1279536</v>
          </cell>
        </row>
        <row r="310">
          <cell r="A310">
            <v>290</v>
          </cell>
          <cell r="B310" t="str">
            <v>Tran Quoc Toan</v>
          </cell>
          <cell r="C310" t="str">
            <v>304.2</v>
          </cell>
          <cell r="D310" t="str">
            <v>NhaTrang Warehouse&amp;Sales</v>
          </cell>
          <cell r="E310">
            <v>16220759</v>
          </cell>
          <cell r="G310">
            <v>0</v>
          </cell>
          <cell r="H310">
            <v>298026420</v>
          </cell>
          <cell r="I310">
            <v>0</v>
          </cell>
          <cell r="S310">
            <v>55</v>
          </cell>
          <cell r="T310">
            <v>764940</v>
          </cell>
          <cell r="U310">
            <v>26</v>
          </cell>
          <cell r="V310">
            <v>0</v>
          </cell>
          <cell r="W310">
            <v>16</v>
          </cell>
          <cell r="X310">
            <v>0</v>
          </cell>
          <cell r="Y310">
            <v>0</v>
          </cell>
          <cell r="Z310">
            <v>0</v>
          </cell>
          <cell r="AA310">
            <v>0</v>
          </cell>
          <cell r="AB310">
            <v>117683</v>
          </cell>
          <cell r="AC310">
            <v>0</v>
          </cell>
          <cell r="AD310">
            <v>117683</v>
          </cell>
          <cell r="AE310">
            <v>0</v>
          </cell>
          <cell r="AF310">
            <v>0</v>
          </cell>
          <cell r="AG310">
            <v>764940</v>
          </cell>
        </row>
        <row r="311">
          <cell r="A311">
            <v>291</v>
          </cell>
          <cell r="B311" t="str">
            <v>Dang Duc Chinh</v>
          </cell>
          <cell r="C311" t="str">
            <v>304.2</v>
          </cell>
          <cell r="D311" t="str">
            <v>NhaTrang Warehouse&amp;Sales</v>
          </cell>
          <cell r="E311">
            <v>16220756</v>
          </cell>
          <cell r="G311">
            <v>0</v>
          </cell>
          <cell r="H311">
            <v>298026352</v>
          </cell>
          <cell r="I311">
            <v>0</v>
          </cell>
          <cell r="S311">
            <v>55</v>
          </cell>
          <cell r="T311">
            <v>764940</v>
          </cell>
          <cell r="U311">
            <v>26</v>
          </cell>
          <cell r="V311">
            <v>0</v>
          </cell>
          <cell r="W311">
            <v>16</v>
          </cell>
          <cell r="X311">
            <v>0</v>
          </cell>
          <cell r="Y311">
            <v>0</v>
          </cell>
          <cell r="Z311">
            <v>0</v>
          </cell>
          <cell r="AA311">
            <v>0</v>
          </cell>
          <cell r="AB311">
            <v>117683</v>
          </cell>
          <cell r="AC311">
            <v>0</v>
          </cell>
          <cell r="AD311">
            <v>117683</v>
          </cell>
          <cell r="AE311">
            <v>0</v>
          </cell>
          <cell r="AF311">
            <v>0</v>
          </cell>
          <cell r="AG311">
            <v>764940</v>
          </cell>
        </row>
        <row r="312">
          <cell r="A312">
            <v>292</v>
          </cell>
          <cell r="B312" t="str">
            <v>Tran Quang Hong</v>
          </cell>
          <cell r="C312" t="str">
            <v>304.2</v>
          </cell>
          <cell r="D312" t="str">
            <v>NhaTrang Warehouse&amp;Sales</v>
          </cell>
          <cell r="E312">
            <v>16220741</v>
          </cell>
          <cell r="G312">
            <v>0</v>
          </cell>
          <cell r="H312">
            <v>298026419</v>
          </cell>
          <cell r="I312">
            <v>0</v>
          </cell>
          <cell r="S312">
            <v>85</v>
          </cell>
          <cell r="T312">
            <v>1182180</v>
          </cell>
          <cell r="U312">
            <v>26</v>
          </cell>
          <cell r="V312">
            <v>0</v>
          </cell>
          <cell r="W312">
            <v>16</v>
          </cell>
          <cell r="X312">
            <v>0</v>
          </cell>
          <cell r="Y312">
            <v>0</v>
          </cell>
          <cell r="Z312">
            <v>0</v>
          </cell>
          <cell r="AA312">
            <v>0</v>
          </cell>
          <cell r="AB312">
            <v>181874</v>
          </cell>
          <cell r="AC312">
            <v>0</v>
          </cell>
          <cell r="AD312">
            <v>181874</v>
          </cell>
          <cell r="AE312">
            <v>0</v>
          </cell>
          <cell r="AF312">
            <v>0</v>
          </cell>
          <cell r="AG312">
            <v>1182180</v>
          </cell>
        </row>
        <row r="313">
          <cell r="A313">
            <v>293</v>
          </cell>
          <cell r="B313" t="str">
            <v>Vo Xuan My</v>
          </cell>
          <cell r="C313" t="str">
            <v>304.2</v>
          </cell>
          <cell r="D313" t="str">
            <v>NhaTrang Warehouse&amp;Sales</v>
          </cell>
          <cell r="E313">
            <v>16220758</v>
          </cell>
          <cell r="G313">
            <v>0</v>
          </cell>
          <cell r="H313">
            <v>298026428</v>
          </cell>
          <cell r="I313">
            <v>0</v>
          </cell>
          <cell r="S313">
            <v>55</v>
          </cell>
          <cell r="T313">
            <v>764940</v>
          </cell>
          <cell r="U313">
            <v>26</v>
          </cell>
          <cell r="V313">
            <v>0</v>
          </cell>
          <cell r="W313">
            <v>16</v>
          </cell>
          <cell r="X313">
            <v>0</v>
          </cell>
          <cell r="Y313">
            <v>0</v>
          </cell>
          <cell r="Z313">
            <v>0</v>
          </cell>
          <cell r="AA313">
            <v>0</v>
          </cell>
          <cell r="AB313">
            <v>117683</v>
          </cell>
          <cell r="AC313">
            <v>0</v>
          </cell>
          <cell r="AD313">
            <v>117683</v>
          </cell>
          <cell r="AE313">
            <v>0</v>
          </cell>
          <cell r="AF313">
            <v>0</v>
          </cell>
          <cell r="AG313">
            <v>764940</v>
          </cell>
        </row>
        <row r="314">
          <cell r="A314">
            <v>294</v>
          </cell>
          <cell r="B314" t="str">
            <v>Mai Dinh Tuan</v>
          </cell>
          <cell r="C314" t="str">
            <v>304.2</v>
          </cell>
          <cell r="D314" t="str">
            <v>NhaTrang Warehouse&amp;Sales</v>
          </cell>
          <cell r="E314">
            <v>16220761</v>
          </cell>
          <cell r="G314">
            <v>0</v>
          </cell>
          <cell r="H314">
            <v>298026376</v>
          </cell>
          <cell r="I314">
            <v>0</v>
          </cell>
          <cell r="S314">
            <v>55</v>
          </cell>
          <cell r="T314">
            <v>764940</v>
          </cell>
          <cell r="U314">
            <v>26</v>
          </cell>
          <cell r="V314">
            <v>0</v>
          </cell>
          <cell r="W314">
            <v>8</v>
          </cell>
          <cell r="X314">
            <v>0</v>
          </cell>
          <cell r="Y314">
            <v>0</v>
          </cell>
          <cell r="Z314">
            <v>0</v>
          </cell>
          <cell r="AA314">
            <v>0</v>
          </cell>
          <cell r="AB314">
            <v>58842</v>
          </cell>
          <cell r="AC314">
            <v>0</v>
          </cell>
          <cell r="AD314">
            <v>58842</v>
          </cell>
          <cell r="AE314">
            <v>0</v>
          </cell>
          <cell r="AF314">
            <v>0</v>
          </cell>
          <cell r="AG314">
            <v>764940</v>
          </cell>
        </row>
        <row r="315">
          <cell r="A315">
            <v>295</v>
          </cell>
          <cell r="B315" t="str">
            <v>Huynh Nhut Vinh</v>
          </cell>
          <cell r="C315" t="str">
            <v>304.2</v>
          </cell>
          <cell r="D315" t="str">
            <v>NhaTrang Warehouse&amp;Sales</v>
          </cell>
          <cell r="E315">
            <v>16220762</v>
          </cell>
          <cell r="G315">
            <v>0</v>
          </cell>
          <cell r="H315">
            <v>298026364</v>
          </cell>
          <cell r="I315">
            <v>0</v>
          </cell>
          <cell r="S315">
            <v>55</v>
          </cell>
          <cell r="T315">
            <v>764940</v>
          </cell>
          <cell r="U315">
            <v>26</v>
          </cell>
          <cell r="V315">
            <v>0</v>
          </cell>
          <cell r="W315">
            <v>16</v>
          </cell>
          <cell r="X315">
            <v>0</v>
          </cell>
          <cell r="Y315">
            <v>0</v>
          </cell>
          <cell r="Z315">
            <v>0</v>
          </cell>
          <cell r="AA315">
            <v>0</v>
          </cell>
          <cell r="AB315">
            <v>117683</v>
          </cell>
          <cell r="AC315">
            <v>0</v>
          </cell>
          <cell r="AD315">
            <v>117683</v>
          </cell>
          <cell r="AE315">
            <v>0</v>
          </cell>
          <cell r="AF315">
            <v>0</v>
          </cell>
          <cell r="AG315">
            <v>764940</v>
          </cell>
        </row>
        <row r="316">
          <cell r="A316">
            <v>296</v>
          </cell>
          <cell r="B316" t="str">
            <v>Tran Quoc Trung</v>
          </cell>
          <cell r="C316" t="str">
            <v>304.2</v>
          </cell>
          <cell r="D316" t="str">
            <v>NhaTrang Warehouse&amp;Sales</v>
          </cell>
          <cell r="E316">
            <v>16230763</v>
          </cell>
          <cell r="G316">
            <v>0</v>
          </cell>
          <cell r="H316">
            <v>298026421</v>
          </cell>
          <cell r="I316">
            <v>0</v>
          </cell>
          <cell r="S316">
            <v>55</v>
          </cell>
          <cell r="T316">
            <v>764940</v>
          </cell>
          <cell r="U316">
            <v>26</v>
          </cell>
          <cell r="V316">
            <v>0</v>
          </cell>
          <cell r="W316">
            <v>16</v>
          </cell>
          <cell r="X316">
            <v>0</v>
          </cell>
          <cell r="Y316">
            <v>0</v>
          </cell>
          <cell r="Z316">
            <v>0</v>
          </cell>
          <cell r="AA316">
            <v>0</v>
          </cell>
          <cell r="AB316">
            <v>117683</v>
          </cell>
          <cell r="AC316">
            <v>0</v>
          </cell>
          <cell r="AD316">
            <v>117683</v>
          </cell>
          <cell r="AE316">
            <v>0</v>
          </cell>
          <cell r="AF316">
            <v>0</v>
          </cell>
          <cell r="AG316">
            <v>764940</v>
          </cell>
        </row>
        <row r="317">
          <cell r="A317">
            <v>297</v>
          </cell>
          <cell r="B317" t="str">
            <v>Nguyen Phuong Toan</v>
          </cell>
          <cell r="C317" t="str">
            <v>304.2</v>
          </cell>
          <cell r="D317" t="str">
            <v>NhaTrang Warehouse&amp;Sales</v>
          </cell>
          <cell r="E317">
            <v>16220745</v>
          </cell>
          <cell r="G317">
            <v>0</v>
          </cell>
          <cell r="H317">
            <v>298026394</v>
          </cell>
          <cell r="I317">
            <v>0</v>
          </cell>
          <cell r="S317">
            <v>68</v>
          </cell>
          <cell r="T317">
            <v>945744</v>
          </cell>
          <cell r="U317">
            <v>26</v>
          </cell>
          <cell r="V317">
            <v>0</v>
          </cell>
          <cell r="W317">
            <v>16</v>
          </cell>
          <cell r="X317">
            <v>0</v>
          </cell>
          <cell r="Y317">
            <v>0</v>
          </cell>
          <cell r="Z317">
            <v>0</v>
          </cell>
          <cell r="AA317">
            <v>0</v>
          </cell>
          <cell r="AB317">
            <v>145499</v>
          </cell>
          <cell r="AC317">
            <v>0</v>
          </cell>
          <cell r="AD317">
            <v>145499</v>
          </cell>
          <cell r="AE317">
            <v>0</v>
          </cell>
          <cell r="AF317">
            <v>0</v>
          </cell>
          <cell r="AG317">
            <v>945744</v>
          </cell>
        </row>
        <row r="318">
          <cell r="A318">
            <v>298</v>
          </cell>
          <cell r="B318" t="str">
            <v>Truong Tuan Son</v>
          </cell>
          <cell r="C318" t="str">
            <v>304.2</v>
          </cell>
          <cell r="D318" t="str">
            <v>NhaTrang Warehouse&amp;Sales</v>
          </cell>
          <cell r="E318">
            <v>16220749</v>
          </cell>
          <cell r="G318">
            <v>0</v>
          </cell>
          <cell r="H318">
            <v>298026424</v>
          </cell>
          <cell r="I318">
            <v>0</v>
          </cell>
          <cell r="S318">
            <v>68</v>
          </cell>
          <cell r="T318">
            <v>945744</v>
          </cell>
          <cell r="U318">
            <v>26</v>
          </cell>
          <cell r="V318">
            <v>0</v>
          </cell>
          <cell r="W318">
            <v>16</v>
          </cell>
          <cell r="X318">
            <v>0</v>
          </cell>
          <cell r="Y318">
            <v>0</v>
          </cell>
          <cell r="Z318">
            <v>0</v>
          </cell>
          <cell r="AA318">
            <v>0</v>
          </cell>
          <cell r="AB318">
            <v>145499</v>
          </cell>
          <cell r="AC318">
            <v>0</v>
          </cell>
          <cell r="AD318">
            <v>145499</v>
          </cell>
          <cell r="AE318">
            <v>0</v>
          </cell>
          <cell r="AF318">
            <v>0</v>
          </cell>
          <cell r="AG318">
            <v>945744</v>
          </cell>
        </row>
        <row r="319">
          <cell r="A319">
            <v>299</v>
          </cell>
          <cell r="B319" t="str">
            <v>Nguyen Minh Tuan</v>
          </cell>
          <cell r="C319" t="str">
            <v>304.2</v>
          </cell>
          <cell r="D319" t="str">
            <v>NhaTrang Warehouse&amp;Sales</v>
          </cell>
          <cell r="E319">
            <v>16220750</v>
          </cell>
          <cell r="G319">
            <v>0</v>
          </cell>
          <cell r="H319">
            <v>298026389</v>
          </cell>
          <cell r="I319">
            <v>0</v>
          </cell>
          <cell r="S319">
            <v>68</v>
          </cell>
          <cell r="T319">
            <v>945744</v>
          </cell>
          <cell r="U319">
            <v>26</v>
          </cell>
          <cell r="V319">
            <v>0</v>
          </cell>
          <cell r="W319">
            <v>16</v>
          </cell>
          <cell r="X319">
            <v>0</v>
          </cell>
          <cell r="Y319">
            <v>0</v>
          </cell>
          <cell r="Z319">
            <v>0</v>
          </cell>
          <cell r="AA319">
            <v>0</v>
          </cell>
          <cell r="AB319">
            <v>145499</v>
          </cell>
          <cell r="AC319">
            <v>0</v>
          </cell>
          <cell r="AD319">
            <v>145499</v>
          </cell>
          <cell r="AE319">
            <v>0</v>
          </cell>
          <cell r="AF319">
            <v>0</v>
          </cell>
          <cell r="AG319">
            <v>945744</v>
          </cell>
        </row>
        <row r="320">
          <cell r="A320">
            <v>300</v>
          </cell>
          <cell r="B320" t="str">
            <v>Ngo Duc Canh</v>
          </cell>
          <cell r="C320" t="str">
            <v>304.2</v>
          </cell>
          <cell r="D320" t="str">
            <v>NhaTrang Warehouse&amp;Sales</v>
          </cell>
          <cell r="E320">
            <v>16220952</v>
          </cell>
          <cell r="I320">
            <v>0</v>
          </cell>
          <cell r="S320">
            <v>63</v>
          </cell>
          <cell r="T320">
            <v>876204</v>
          </cell>
          <cell r="U320">
            <v>26</v>
          </cell>
          <cell r="V320">
            <v>0</v>
          </cell>
          <cell r="W320">
            <v>16</v>
          </cell>
          <cell r="X320">
            <v>0</v>
          </cell>
          <cell r="Y320">
            <v>0</v>
          </cell>
          <cell r="Z320">
            <v>0</v>
          </cell>
          <cell r="AA320">
            <v>0</v>
          </cell>
          <cell r="AB320">
            <v>134801</v>
          </cell>
          <cell r="AC320">
            <v>0</v>
          </cell>
          <cell r="AD320">
            <v>134801</v>
          </cell>
          <cell r="AE320">
            <v>0</v>
          </cell>
          <cell r="AF320">
            <v>0</v>
          </cell>
          <cell r="AG320">
            <v>876204</v>
          </cell>
        </row>
        <row r="321">
          <cell r="A321">
            <v>301</v>
          </cell>
          <cell r="B321" t="str">
            <v>Nguyen Trong Dai</v>
          </cell>
          <cell r="C321" t="str">
            <v>304.2</v>
          </cell>
          <cell r="D321" t="str">
            <v>NhaTrang Warehouse&amp;Sales</v>
          </cell>
          <cell r="E321">
            <v>16220953</v>
          </cell>
          <cell r="I321">
            <v>0</v>
          </cell>
          <cell r="S321">
            <v>63</v>
          </cell>
          <cell r="T321">
            <v>876204</v>
          </cell>
          <cell r="U321">
            <v>26</v>
          </cell>
          <cell r="V321">
            <v>0</v>
          </cell>
          <cell r="W321">
            <v>16</v>
          </cell>
          <cell r="X321">
            <v>0</v>
          </cell>
          <cell r="Y321">
            <v>0</v>
          </cell>
          <cell r="Z321">
            <v>0</v>
          </cell>
          <cell r="AA321">
            <v>0</v>
          </cell>
          <cell r="AB321">
            <v>134801</v>
          </cell>
          <cell r="AC321">
            <v>0</v>
          </cell>
          <cell r="AD321">
            <v>134801</v>
          </cell>
          <cell r="AE321">
            <v>0</v>
          </cell>
          <cell r="AF321">
            <v>0</v>
          </cell>
          <cell r="AG321">
            <v>876204</v>
          </cell>
        </row>
        <row r="322">
          <cell r="A322">
            <v>302</v>
          </cell>
          <cell r="B322" t="str">
            <v>Tham Quang Dung</v>
          </cell>
          <cell r="C322" t="str">
            <v>304.2</v>
          </cell>
          <cell r="D322" t="str">
            <v>NhaTrang Warehouse&amp;Sales</v>
          </cell>
          <cell r="E322">
            <v>16220954</v>
          </cell>
          <cell r="I322">
            <v>0</v>
          </cell>
          <cell r="S322">
            <v>63</v>
          </cell>
          <cell r="T322">
            <v>876204</v>
          </cell>
          <cell r="U322">
            <v>26</v>
          </cell>
          <cell r="V322">
            <v>0</v>
          </cell>
          <cell r="W322">
            <v>16</v>
          </cell>
          <cell r="X322">
            <v>0</v>
          </cell>
          <cell r="Y322">
            <v>0</v>
          </cell>
          <cell r="Z322">
            <v>0</v>
          </cell>
          <cell r="AA322">
            <v>0</v>
          </cell>
          <cell r="AB322">
            <v>134801</v>
          </cell>
          <cell r="AC322">
            <v>0</v>
          </cell>
          <cell r="AD322">
            <v>134801</v>
          </cell>
          <cell r="AE322">
            <v>0</v>
          </cell>
          <cell r="AF322">
            <v>0</v>
          </cell>
          <cell r="AG322">
            <v>876204</v>
          </cell>
        </row>
        <row r="323">
          <cell r="A323">
            <v>303</v>
          </cell>
          <cell r="B323" t="str">
            <v>Luong Tien Hai</v>
          </cell>
          <cell r="C323" t="str">
            <v>304.2</v>
          </cell>
          <cell r="D323" t="str">
            <v>NhaTrang Warehouse&amp;Sales</v>
          </cell>
          <cell r="E323">
            <v>16220955</v>
          </cell>
          <cell r="I323">
            <v>0</v>
          </cell>
          <cell r="S323">
            <v>63</v>
          </cell>
          <cell r="T323">
            <v>876204</v>
          </cell>
          <cell r="U323">
            <v>26</v>
          </cell>
          <cell r="V323">
            <v>0</v>
          </cell>
          <cell r="W323">
            <v>16</v>
          </cell>
          <cell r="X323">
            <v>0</v>
          </cell>
          <cell r="Y323">
            <v>0</v>
          </cell>
          <cell r="Z323">
            <v>0</v>
          </cell>
          <cell r="AA323">
            <v>0</v>
          </cell>
          <cell r="AB323">
            <v>134801</v>
          </cell>
          <cell r="AC323">
            <v>0</v>
          </cell>
          <cell r="AD323">
            <v>134801</v>
          </cell>
          <cell r="AE323">
            <v>0</v>
          </cell>
          <cell r="AF323">
            <v>0</v>
          </cell>
          <cell r="AG323">
            <v>876204</v>
          </cell>
        </row>
        <row r="324">
          <cell r="A324">
            <v>304</v>
          </cell>
          <cell r="B324" t="str">
            <v>Ho Viet Hung</v>
          </cell>
          <cell r="C324" t="str">
            <v>304.2</v>
          </cell>
          <cell r="D324" t="str">
            <v>NhaTrang Warehouse&amp;Sales</v>
          </cell>
          <cell r="E324">
            <v>16220956</v>
          </cell>
          <cell r="I324">
            <v>0</v>
          </cell>
          <cell r="S324">
            <v>63</v>
          </cell>
          <cell r="T324">
            <v>876204</v>
          </cell>
          <cell r="U324">
            <v>26</v>
          </cell>
          <cell r="V324">
            <v>0</v>
          </cell>
          <cell r="W324">
            <v>16</v>
          </cell>
          <cell r="X324">
            <v>0</v>
          </cell>
          <cell r="Y324">
            <v>0</v>
          </cell>
          <cell r="Z324">
            <v>0</v>
          </cell>
          <cell r="AA324">
            <v>0</v>
          </cell>
          <cell r="AB324">
            <v>134801</v>
          </cell>
          <cell r="AC324">
            <v>0</v>
          </cell>
          <cell r="AD324">
            <v>134801</v>
          </cell>
          <cell r="AE324">
            <v>0</v>
          </cell>
          <cell r="AF324">
            <v>0</v>
          </cell>
          <cell r="AG324">
            <v>876204</v>
          </cell>
        </row>
        <row r="325">
          <cell r="A325">
            <v>305</v>
          </cell>
          <cell r="B325" t="str">
            <v>Bui Van Loi</v>
          </cell>
          <cell r="C325" t="str">
            <v>304.2</v>
          </cell>
          <cell r="D325" t="str">
            <v>NhaTrang Warehouse&amp;Sales</v>
          </cell>
          <cell r="E325">
            <v>16220957</v>
          </cell>
          <cell r="I325">
            <v>0</v>
          </cell>
          <cell r="S325">
            <v>63</v>
          </cell>
          <cell r="T325">
            <v>876204</v>
          </cell>
          <cell r="U325">
            <v>26</v>
          </cell>
          <cell r="V325">
            <v>0</v>
          </cell>
          <cell r="W325">
            <v>16</v>
          </cell>
          <cell r="X325">
            <v>0</v>
          </cell>
          <cell r="Y325">
            <v>0</v>
          </cell>
          <cell r="Z325">
            <v>0</v>
          </cell>
          <cell r="AA325">
            <v>0</v>
          </cell>
          <cell r="AB325">
            <v>134801</v>
          </cell>
          <cell r="AC325">
            <v>0</v>
          </cell>
          <cell r="AD325">
            <v>134801</v>
          </cell>
          <cell r="AE325">
            <v>0</v>
          </cell>
          <cell r="AF325">
            <v>0</v>
          </cell>
          <cell r="AG325">
            <v>876204</v>
          </cell>
        </row>
        <row r="326">
          <cell r="A326">
            <v>306</v>
          </cell>
          <cell r="B326" t="str">
            <v>Nguyen Thanh Long C</v>
          </cell>
          <cell r="C326" t="str">
            <v>304.2</v>
          </cell>
          <cell r="D326" t="str">
            <v>NhaTrang Warehouse&amp;Sales</v>
          </cell>
          <cell r="E326">
            <v>16220958</v>
          </cell>
          <cell r="I326">
            <v>0</v>
          </cell>
          <cell r="S326">
            <v>63</v>
          </cell>
          <cell r="T326">
            <v>876204</v>
          </cell>
          <cell r="U326">
            <v>26</v>
          </cell>
          <cell r="V326">
            <v>0</v>
          </cell>
          <cell r="W326">
            <v>16</v>
          </cell>
          <cell r="X326">
            <v>0</v>
          </cell>
          <cell r="Y326">
            <v>0</v>
          </cell>
          <cell r="Z326">
            <v>0</v>
          </cell>
          <cell r="AA326">
            <v>0</v>
          </cell>
          <cell r="AB326">
            <v>134801</v>
          </cell>
          <cell r="AC326">
            <v>0</v>
          </cell>
          <cell r="AD326">
            <v>134801</v>
          </cell>
          <cell r="AE326">
            <v>0</v>
          </cell>
          <cell r="AF326">
            <v>0</v>
          </cell>
          <cell r="AG326">
            <v>876204</v>
          </cell>
        </row>
        <row r="327">
          <cell r="A327">
            <v>307</v>
          </cell>
          <cell r="B327" t="str">
            <v>Bui Hoang Duc Phong</v>
          </cell>
          <cell r="C327" t="str">
            <v>304.2</v>
          </cell>
          <cell r="D327" t="str">
            <v>NhaTrang Warehouse&amp;Sales</v>
          </cell>
          <cell r="E327">
            <v>16220959</v>
          </cell>
          <cell r="I327">
            <v>0</v>
          </cell>
          <cell r="S327">
            <v>63</v>
          </cell>
          <cell r="T327">
            <v>876204</v>
          </cell>
          <cell r="U327">
            <v>26</v>
          </cell>
          <cell r="V327">
            <v>0</v>
          </cell>
          <cell r="W327">
            <v>16</v>
          </cell>
          <cell r="X327">
            <v>0</v>
          </cell>
          <cell r="Y327">
            <v>0</v>
          </cell>
          <cell r="Z327">
            <v>0</v>
          </cell>
          <cell r="AA327">
            <v>0</v>
          </cell>
          <cell r="AB327">
            <v>134801</v>
          </cell>
          <cell r="AC327">
            <v>0</v>
          </cell>
          <cell r="AD327">
            <v>134801</v>
          </cell>
          <cell r="AE327">
            <v>0</v>
          </cell>
          <cell r="AF327">
            <v>0</v>
          </cell>
          <cell r="AG327">
            <v>876204</v>
          </cell>
        </row>
        <row r="328">
          <cell r="A328">
            <v>308</v>
          </cell>
          <cell r="B328" t="str">
            <v>Truong Hung Phuc</v>
          </cell>
          <cell r="C328" t="str">
            <v>304.2</v>
          </cell>
          <cell r="D328" t="str">
            <v>NhaTrang Warehouse&amp;Sales</v>
          </cell>
          <cell r="E328">
            <v>16220638</v>
          </cell>
          <cell r="G328">
            <v>0</v>
          </cell>
          <cell r="H328">
            <v>297134798</v>
          </cell>
          <cell r="I328">
            <v>1</v>
          </cell>
          <cell r="J328">
            <v>0</v>
          </cell>
          <cell r="K328">
            <v>2.5</v>
          </cell>
          <cell r="L328">
            <v>0</v>
          </cell>
          <cell r="M328">
            <v>0</v>
          </cell>
          <cell r="N328">
            <v>0</v>
          </cell>
          <cell r="O328">
            <v>8</v>
          </cell>
          <cell r="P328">
            <v>11.833333333333332</v>
          </cell>
          <cell r="S328">
            <v>250</v>
          </cell>
          <cell r="T328">
            <v>3477000</v>
          </cell>
          <cell r="U328">
            <v>26</v>
          </cell>
          <cell r="V328">
            <v>52.5</v>
          </cell>
          <cell r="W328">
            <v>10.5</v>
          </cell>
          <cell r="X328">
            <v>0</v>
          </cell>
          <cell r="Y328">
            <v>0</v>
          </cell>
          <cell r="Z328">
            <v>0</v>
          </cell>
          <cell r="AA328">
            <v>525000</v>
          </cell>
          <cell r="AB328">
            <v>395620</v>
          </cell>
          <cell r="AC328">
            <v>0</v>
          </cell>
          <cell r="AD328">
            <v>920620</v>
          </cell>
          <cell r="AE328">
            <v>0</v>
          </cell>
          <cell r="AF328">
            <v>0</v>
          </cell>
          <cell r="AG328">
            <v>3477000</v>
          </cell>
        </row>
        <row r="329">
          <cell r="A329">
            <v>309</v>
          </cell>
          <cell r="B329" t="str">
            <v>Bui Phuoc Dat</v>
          </cell>
          <cell r="C329" t="str">
            <v>304.2</v>
          </cell>
          <cell r="D329" t="str">
            <v>NhaTrang Warehouse&amp;Sales</v>
          </cell>
          <cell r="E329">
            <v>16230739</v>
          </cell>
          <cell r="G329">
            <v>0</v>
          </cell>
          <cell r="H329">
            <v>298006941</v>
          </cell>
          <cell r="I329">
            <v>0</v>
          </cell>
          <cell r="S329">
            <v>97</v>
          </cell>
          <cell r="T329">
            <v>1349076</v>
          </cell>
          <cell r="U329">
            <v>26</v>
          </cell>
          <cell r="V329">
            <v>60</v>
          </cell>
          <cell r="W329">
            <v>18</v>
          </cell>
          <cell r="X329">
            <v>0</v>
          </cell>
          <cell r="Y329">
            <v>0</v>
          </cell>
          <cell r="Z329">
            <v>0</v>
          </cell>
          <cell r="AA329">
            <v>583735</v>
          </cell>
          <cell r="AB329">
            <v>233494</v>
          </cell>
          <cell r="AC329">
            <v>0</v>
          </cell>
          <cell r="AD329">
            <v>817229</v>
          </cell>
          <cell r="AE329">
            <v>0</v>
          </cell>
          <cell r="AF329">
            <v>0</v>
          </cell>
          <cell r="AG329">
            <v>1349076</v>
          </cell>
        </row>
        <row r="330">
          <cell r="A330">
            <v>310</v>
          </cell>
          <cell r="B330" t="str">
            <v>Nguyen Vo Trung</v>
          </cell>
          <cell r="C330" t="str">
            <v>304.2</v>
          </cell>
          <cell r="D330" t="str">
            <v>NhaTrang Warehouse&amp;Sales</v>
          </cell>
          <cell r="E330">
            <v>16220760</v>
          </cell>
          <cell r="G330">
            <v>0</v>
          </cell>
          <cell r="H330">
            <v>298026406</v>
          </cell>
          <cell r="I330">
            <v>0</v>
          </cell>
          <cell r="S330">
            <v>55</v>
          </cell>
          <cell r="T330">
            <v>764940</v>
          </cell>
          <cell r="U330">
            <v>26</v>
          </cell>
          <cell r="V330">
            <v>66.5</v>
          </cell>
          <cell r="W330">
            <v>18</v>
          </cell>
          <cell r="X330">
            <v>0</v>
          </cell>
          <cell r="Y330">
            <v>0</v>
          </cell>
          <cell r="Z330">
            <v>0</v>
          </cell>
          <cell r="AA330">
            <v>366840</v>
          </cell>
          <cell r="AB330">
            <v>132393</v>
          </cell>
          <cell r="AC330">
            <v>0</v>
          </cell>
          <cell r="AD330">
            <v>499233</v>
          </cell>
          <cell r="AE330">
            <v>0</v>
          </cell>
          <cell r="AF330">
            <v>0</v>
          </cell>
          <cell r="AG330">
            <v>764940</v>
          </cell>
        </row>
        <row r="331">
          <cell r="A331">
            <v>311</v>
          </cell>
          <cell r="B331" t="str">
            <v>Le Minh Tuan B</v>
          </cell>
          <cell r="C331" t="str">
            <v>304.2</v>
          </cell>
          <cell r="D331" t="str">
            <v>NhaTrang Warehouse&amp;Sales</v>
          </cell>
          <cell r="E331">
            <v>16230764</v>
          </cell>
          <cell r="G331">
            <v>0</v>
          </cell>
          <cell r="H331">
            <v>298026371</v>
          </cell>
          <cell r="I331">
            <v>0</v>
          </cell>
          <cell r="S331">
            <v>55</v>
          </cell>
          <cell r="T331">
            <v>764940</v>
          </cell>
          <cell r="U331">
            <v>26</v>
          </cell>
          <cell r="V331">
            <v>56.5</v>
          </cell>
          <cell r="W331">
            <v>18</v>
          </cell>
          <cell r="X331">
            <v>0</v>
          </cell>
          <cell r="Y331">
            <v>0</v>
          </cell>
          <cell r="Z331">
            <v>0</v>
          </cell>
          <cell r="AA331">
            <v>311676</v>
          </cell>
          <cell r="AB331">
            <v>132393</v>
          </cell>
          <cell r="AC331">
            <v>0</v>
          </cell>
          <cell r="AD331">
            <v>444069</v>
          </cell>
          <cell r="AE331">
            <v>0</v>
          </cell>
          <cell r="AF331">
            <v>0</v>
          </cell>
          <cell r="AG331">
            <v>764940</v>
          </cell>
        </row>
        <row r="332">
          <cell r="A332">
            <v>312</v>
          </cell>
          <cell r="B332" t="str">
            <v>Nguyen Hong Vuong</v>
          </cell>
          <cell r="C332" t="str">
            <v>304.2</v>
          </cell>
          <cell r="D332" t="str">
            <v>NhaTrang Warehouse&amp;Sales</v>
          </cell>
          <cell r="E332">
            <v>16230765</v>
          </cell>
          <cell r="G332">
            <v>0</v>
          </cell>
          <cell r="H332">
            <v>298026384</v>
          </cell>
          <cell r="I332">
            <v>0</v>
          </cell>
          <cell r="S332">
            <v>55</v>
          </cell>
          <cell r="T332">
            <v>764940</v>
          </cell>
          <cell r="U332">
            <v>26</v>
          </cell>
          <cell r="V332">
            <v>66.5</v>
          </cell>
          <cell r="W332">
            <v>18</v>
          </cell>
          <cell r="X332">
            <v>0</v>
          </cell>
          <cell r="Y332">
            <v>0</v>
          </cell>
          <cell r="Z332">
            <v>0</v>
          </cell>
          <cell r="AA332">
            <v>366840</v>
          </cell>
          <cell r="AB332">
            <v>132393</v>
          </cell>
          <cell r="AC332">
            <v>0</v>
          </cell>
          <cell r="AD332">
            <v>499233</v>
          </cell>
          <cell r="AE332">
            <v>0</v>
          </cell>
          <cell r="AF332">
            <v>0</v>
          </cell>
          <cell r="AG332">
            <v>764940</v>
          </cell>
        </row>
        <row r="333">
          <cell r="A333">
            <v>313</v>
          </cell>
          <cell r="B333" t="str">
            <v>Nguyen Van Hang</v>
          </cell>
          <cell r="C333" t="str">
            <v>304.2</v>
          </cell>
          <cell r="D333" t="str">
            <v>NhaTrang Warehouse&amp;Sales</v>
          </cell>
          <cell r="E333">
            <v>16230747</v>
          </cell>
          <cell r="G333">
            <v>0</v>
          </cell>
          <cell r="H333">
            <v>298026400</v>
          </cell>
          <cell r="I333">
            <v>0</v>
          </cell>
          <cell r="S333">
            <v>85</v>
          </cell>
          <cell r="T333">
            <v>1182180</v>
          </cell>
          <cell r="U333">
            <v>26</v>
          </cell>
          <cell r="V333">
            <v>69.5</v>
          </cell>
          <cell r="W333">
            <v>18</v>
          </cell>
          <cell r="X333">
            <v>0</v>
          </cell>
          <cell r="Y333">
            <v>0</v>
          </cell>
          <cell r="Z333">
            <v>0</v>
          </cell>
          <cell r="AA333">
            <v>592511</v>
          </cell>
          <cell r="AB333">
            <v>204608</v>
          </cell>
          <cell r="AC333">
            <v>0</v>
          </cell>
          <cell r="AD333">
            <v>797119</v>
          </cell>
          <cell r="AE333">
            <v>0</v>
          </cell>
          <cell r="AF333">
            <v>0</v>
          </cell>
          <cell r="AG333">
            <v>1182180</v>
          </cell>
        </row>
        <row r="334">
          <cell r="A334">
            <v>314</v>
          </cell>
          <cell r="B334" t="str">
            <v>Vu Anh Minh</v>
          </cell>
          <cell r="C334" t="str">
            <v>304.2</v>
          </cell>
          <cell r="D334" t="str">
            <v>NhaTrang Warehouse&amp;Sales</v>
          </cell>
          <cell r="E334">
            <v>16230752</v>
          </cell>
          <cell r="G334">
            <v>0</v>
          </cell>
          <cell r="H334">
            <v>298026429</v>
          </cell>
          <cell r="I334">
            <v>0</v>
          </cell>
          <cell r="S334">
            <v>68</v>
          </cell>
          <cell r="T334">
            <v>945744</v>
          </cell>
          <cell r="U334">
            <v>26</v>
          </cell>
          <cell r="V334">
            <v>0</v>
          </cell>
          <cell r="W334">
            <v>32</v>
          </cell>
          <cell r="X334">
            <v>64</v>
          </cell>
          <cell r="Y334">
            <v>32</v>
          </cell>
          <cell r="Z334">
            <v>0</v>
          </cell>
          <cell r="AA334">
            <v>0</v>
          </cell>
          <cell r="AB334">
            <v>290998</v>
          </cell>
          <cell r="AC334">
            <v>87299</v>
          </cell>
          <cell r="AD334">
            <v>378297</v>
          </cell>
          <cell r="AE334">
            <v>0</v>
          </cell>
          <cell r="AF334">
            <v>58200</v>
          </cell>
          <cell r="AG334">
            <v>945744</v>
          </cell>
        </row>
        <row r="335">
          <cell r="A335">
            <v>315</v>
          </cell>
          <cell r="B335" t="str">
            <v>Pham Phan Anh Tuan</v>
          </cell>
          <cell r="C335" t="str">
            <v>304.2</v>
          </cell>
          <cell r="D335" t="str">
            <v>NhaTrang Warehouse&amp;Sales</v>
          </cell>
          <cell r="E335">
            <v>16230755</v>
          </cell>
          <cell r="G335">
            <v>0</v>
          </cell>
          <cell r="H335">
            <v>298026411</v>
          </cell>
          <cell r="I335">
            <v>0</v>
          </cell>
          <cell r="S335">
            <v>68</v>
          </cell>
          <cell r="T335">
            <v>945744</v>
          </cell>
          <cell r="U335">
            <v>26</v>
          </cell>
          <cell r="V335">
            <v>0</v>
          </cell>
          <cell r="W335">
            <v>40</v>
          </cell>
          <cell r="X335">
            <v>80</v>
          </cell>
          <cell r="Y335">
            <v>32</v>
          </cell>
          <cell r="Z335">
            <v>0</v>
          </cell>
          <cell r="AA335">
            <v>0</v>
          </cell>
          <cell r="AB335">
            <v>363748</v>
          </cell>
          <cell r="AC335">
            <v>109124</v>
          </cell>
          <cell r="AD335">
            <v>472872</v>
          </cell>
          <cell r="AE335">
            <v>0</v>
          </cell>
          <cell r="AF335">
            <v>58200</v>
          </cell>
          <cell r="AG335">
            <v>945744</v>
          </cell>
        </row>
        <row r="336">
          <cell r="A336">
            <v>316</v>
          </cell>
          <cell r="B336" t="str">
            <v>Vo Kim Phi</v>
          </cell>
          <cell r="C336" t="str">
            <v>304.2</v>
          </cell>
          <cell r="D336" t="str">
            <v>NhaTrang Warehouse&amp;Sales</v>
          </cell>
          <cell r="E336">
            <v>16230754</v>
          </cell>
          <cell r="G336">
            <v>0</v>
          </cell>
          <cell r="H336">
            <v>298026427</v>
          </cell>
          <cell r="I336">
            <v>0</v>
          </cell>
          <cell r="S336">
            <v>68</v>
          </cell>
          <cell r="T336">
            <v>945744</v>
          </cell>
          <cell r="U336">
            <v>26</v>
          </cell>
          <cell r="V336">
            <v>0</v>
          </cell>
          <cell r="W336">
            <v>40</v>
          </cell>
          <cell r="X336">
            <v>88</v>
          </cell>
          <cell r="Y336">
            <v>48</v>
          </cell>
          <cell r="Z336">
            <v>0</v>
          </cell>
          <cell r="AA336">
            <v>0</v>
          </cell>
          <cell r="AB336">
            <v>363748</v>
          </cell>
          <cell r="AC336">
            <v>120037</v>
          </cell>
          <cell r="AD336">
            <v>483785</v>
          </cell>
          <cell r="AE336">
            <v>0</v>
          </cell>
          <cell r="AF336">
            <v>87299</v>
          </cell>
          <cell r="AG336">
            <v>945744</v>
          </cell>
        </row>
        <row r="337">
          <cell r="A337">
            <v>317</v>
          </cell>
          <cell r="B337" t="str">
            <v>Nguyen Dinh Thang</v>
          </cell>
          <cell r="C337" t="str">
            <v>304.2</v>
          </cell>
          <cell r="D337" t="str">
            <v>NhaTrang Warehouse&amp;Sales</v>
          </cell>
          <cell r="E337">
            <v>16230753</v>
          </cell>
          <cell r="G337">
            <v>0</v>
          </cell>
          <cell r="H337">
            <v>298026382</v>
          </cell>
          <cell r="I337">
            <v>0</v>
          </cell>
          <cell r="S337">
            <v>68</v>
          </cell>
          <cell r="T337">
            <v>945744</v>
          </cell>
          <cell r="U337">
            <v>26</v>
          </cell>
          <cell r="V337">
            <v>0</v>
          </cell>
          <cell r="W337">
            <v>40</v>
          </cell>
          <cell r="X337">
            <v>88</v>
          </cell>
          <cell r="Y337">
            <v>40</v>
          </cell>
          <cell r="Z337">
            <v>0</v>
          </cell>
          <cell r="AA337">
            <v>0</v>
          </cell>
          <cell r="AB337">
            <v>363748</v>
          </cell>
          <cell r="AC337">
            <v>120037</v>
          </cell>
          <cell r="AD337">
            <v>483785</v>
          </cell>
          <cell r="AE337">
            <v>0</v>
          </cell>
          <cell r="AF337">
            <v>72750</v>
          </cell>
          <cell r="AG337">
            <v>945744</v>
          </cell>
        </row>
        <row r="338">
          <cell r="A338">
            <v>318</v>
          </cell>
          <cell r="B338" t="str">
            <v>Pham Nguyen Hong</v>
          </cell>
          <cell r="C338" t="str">
            <v>304.2</v>
          </cell>
          <cell r="D338" t="str">
            <v>NhaTrang Warehouse&amp;Sales</v>
          </cell>
          <cell r="E338">
            <v>16230751</v>
          </cell>
          <cell r="G338">
            <v>0</v>
          </cell>
          <cell r="H338">
            <v>298026410</v>
          </cell>
          <cell r="I338">
            <v>0</v>
          </cell>
          <cell r="S338">
            <v>68</v>
          </cell>
          <cell r="T338">
            <v>945744</v>
          </cell>
          <cell r="U338">
            <v>26</v>
          </cell>
          <cell r="V338">
            <v>0</v>
          </cell>
          <cell r="W338">
            <v>40</v>
          </cell>
          <cell r="X338">
            <v>80</v>
          </cell>
          <cell r="Y338">
            <v>48</v>
          </cell>
          <cell r="Z338">
            <v>0</v>
          </cell>
          <cell r="AA338">
            <v>0</v>
          </cell>
          <cell r="AB338">
            <v>363748</v>
          </cell>
          <cell r="AC338">
            <v>109124</v>
          </cell>
          <cell r="AD338">
            <v>472872</v>
          </cell>
          <cell r="AE338">
            <v>0</v>
          </cell>
          <cell r="AF338">
            <v>87299</v>
          </cell>
          <cell r="AG338">
            <v>945744</v>
          </cell>
        </row>
        <row r="339">
          <cell r="B339" t="str">
            <v>NhaTrang Warehouse&amp;Sales Total</v>
          </cell>
          <cell r="P339">
            <v>11.833333333333332</v>
          </cell>
          <cell r="Q339">
            <v>0</v>
          </cell>
          <cell r="R339">
            <v>0</v>
          </cell>
          <cell r="S339">
            <v>3088</v>
          </cell>
          <cell r="T339">
            <v>42947904</v>
          </cell>
          <cell r="U339">
            <v>1040</v>
          </cell>
          <cell r="V339">
            <v>386.5</v>
          </cell>
          <cell r="W339">
            <v>717.5</v>
          </cell>
          <cell r="X339">
            <v>400</v>
          </cell>
          <cell r="Y339">
            <v>200</v>
          </cell>
          <cell r="Z339">
            <v>0</v>
          </cell>
          <cell r="AA339">
            <v>2982804</v>
          </cell>
          <cell r="AB339">
            <v>7078285</v>
          </cell>
          <cell r="AC339">
            <v>545621</v>
          </cell>
          <cell r="AD339">
            <v>10606710</v>
          </cell>
          <cell r="AE339">
            <v>0</v>
          </cell>
          <cell r="AF339">
            <v>363748</v>
          </cell>
          <cell r="AG339">
            <v>42947904</v>
          </cell>
        </row>
        <row r="340">
          <cell r="A340">
            <v>319</v>
          </cell>
          <cell r="B340" t="str">
            <v>Le Thanh Hung</v>
          </cell>
          <cell r="C340" t="str">
            <v>304.1</v>
          </cell>
          <cell r="D340" t="str">
            <v>NhaTrang Finance</v>
          </cell>
          <cell r="E340">
            <v>18210268</v>
          </cell>
          <cell r="G340">
            <v>0</v>
          </cell>
          <cell r="H340">
            <v>296326472</v>
          </cell>
          <cell r="I340">
            <v>1</v>
          </cell>
          <cell r="J340">
            <v>0</v>
          </cell>
          <cell r="K340">
            <v>3.5</v>
          </cell>
          <cell r="L340">
            <v>0</v>
          </cell>
          <cell r="M340">
            <v>0</v>
          </cell>
          <cell r="N340">
            <v>0</v>
          </cell>
          <cell r="O340">
            <v>0</v>
          </cell>
          <cell r="P340">
            <v>3.5</v>
          </cell>
          <cell r="S340">
            <v>250</v>
          </cell>
          <cell r="T340">
            <v>3477000</v>
          </cell>
          <cell r="U340">
            <v>26</v>
          </cell>
          <cell r="V340">
            <v>33.5</v>
          </cell>
          <cell r="W340">
            <v>3.5</v>
          </cell>
          <cell r="X340">
            <v>0</v>
          </cell>
          <cell r="Y340">
            <v>0</v>
          </cell>
          <cell r="Z340">
            <v>0</v>
          </cell>
          <cell r="AA340">
            <v>335000</v>
          </cell>
          <cell r="AB340">
            <v>117014</v>
          </cell>
          <cell r="AC340">
            <v>0</v>
          </cell>
          <cell r="AD340">
            <v>452014</v>
          </cell>
          <cell r="AE340">
            <v>0</v>
          </cell>
          <cell r="AF340">
            <v>0</v>
          </cell>
          <cell r="AG340">
            <v>3477000</v>
          </cell>
        </row>
        <row r="341">
          <cell r="A341">
            <v>320</v>
          </cell>
          <cell r="B341" t="str">
            <v>Nguyen Thi Hoa Thuan</v>
          </cell>
          <cell r="C341" t="str">
            <v>304.1</v>
          </cell>
          <cell r="D341" t="str">
            <v>NhaTrang Finance</v>
          </cell>
          <cell r="E341">
            <v>18210736</v>
          </cell>
          <cell r="G341">
            <v>0</v>
          </cell>
          <cell r="H341">
            <v>298026398</v>
          </cell>
          <cell r="I341">
            <v>0</v>
          </cell>
          <cell r="S341">
            <v>127</v>
          </cell>
          <cell r="T341">
            <v>1766316</v>
          </cell>
          <cell r="U341">
            <v>26</v>
          </cell>
          <cell r="V341">
            <v>17</v>
          </cell>
          <cell r="W341">
            <v>2.5</v>
          </cell>
          <cell r="X341">
            <v>0</v>
          </cell>
          <cell r="Y341">
            <v>0</v>
          </cell>
          <cell r="Z341">
            <v>0</v>
          </cell>
          <cell r="AA341">
            <v>216544</v>
          </cell>
          <cell r="AB341">
            <v>42460</v>
          </cell>
          <cell r="AC341">
            <v>0</v>
          </cell>
          <cell r="AD341">
            <v>259004</v>
          </cell>
          <cell r="AE341">
            <v>0</v>
          </cell>
          <cell r="AF341">
            <v>0</v>
          </cell>
          <cell r="AG341">
            <v>1766316</v>
          </cell>
        </row>
        <row r="342">
          <cell r="A342">
            <v>321</v>
          </cell>
          <cell r="B342" t="str">
            <v>Huynh Trung Binh</v>
          </cell>
          <cell r="C342" t="str">
            <v>304.1</v>
          </cell>
          <cell r="D342" t="str">
            <v>NhaTrang Finance</v>
          </cell>
          <cell r="E342">
            <v>18210737</v>
          </cell>
          <cell r="G342">
            <v>0</v>
          </cell>
          <cell r="H342">
            <v>298026367</v>
          </cell>
          <cell r="I342">
            <v>0</v>
          </cell>
          <cell r="S342">
            <v>119</v>
          </cell>
          <cell r="T342">
            <v>1655052</v>
          </cell>
          <cell r="U342">
            <v>26</v>
          </cell>
          <cell r="V342">
            <v>8.5</v>
          </cell>
          <cell r="W342">
            <v>8</v>
          </cell>
          <cell r="X342">
            <v>176</v>
          </cell>
          <cell r="Y342">
            <v>0</v>
          </cell>
          <cell r="Z342">
            <v>0</v>
          </cell>
          <cell r="AA342">
            <v>101452</v>
          </cell>
          <cell r="AB342">
            <v>127312</v>
          </cell>
          <cell r="AC342">
            <v>420129</v>
          </cell>
          <cell r="AD342">
            <v>648893</v>
          </cell>
          <cell r="AE342">
            <v>0</v>
          </cell>
          <cell r="AF342">
            <v>0</v>
          </cell>
          <cell r="AG342">
            <v>1655052</v>
          </cell>
        </row>
        <row r="343">
          <cell r="A343">
            <v>322</v>
          </cell>
          <cell r="B343" t="str">
            <v>Tran Nam Trung</v>
          </cell>
          <cell r="C343" t="str">
            <v>304.1</v>
          </cell>
          <cell r="D343" t="str">
            <v>NhaTrang Finance</v>
          </cell>
          <cell r="E343">
            <v>18210738</v>
          </cell>
          <cell r="G343">
            <v>0</v>
          </cell>
          <cell r="H343">
            <v>298026418</v>
          </cell>
          <cell r="I343">
            <v>0</v>
          </cell>
          <cell r="S343">
            <v>119</v>
          </cell>
          <cell r="T343">
            <v>1655052</v>
          </cell>
          <cell r="U343">
            <v>26</v>
          </cell>
          <cell r="V343">
            <v>2.5</v>
          </cell>
          <cell r="W343">
            <v>10</v>
          </cell>
          <cell r="X343">
            <v>184</v>
          </cell>
          <cell r="Y343">
            <v>0</v>
          </cell>
          <cell r="Z343">
            <v>0</v>
          </cell>
          <cell r="AA343">
            <v>29839</v>
          </cell>
          <cell r="AB343">
            <v>159140</v>
          </cell>
          <cell r="AC343">
            <v>439225</v>
          </cell>
          <cell r="AD343">
            <v>628204</v>
          </cell>
          <cell r="AE343">
            <v>0</v>
          </cell>
          <cell r="AF343">
            <v>0</v>
          </cell>
          <cell r="AG343">
            <v>1655052</v>
          </cell>
        </row>
        <row r="344">
          <cell r="B344" t="str">
            <v>NhaTrang Finance Total</v>
          </cell>
          <cell r="P344">
            <v>3.5</v>
          </cell>
          <cell r="Q344">
            <v>0</v>
          </cell>
          <cell r="R344">
            <v>0</v>
          </cell>
          <cell r="S344">
            <v>615</v>
          </cell>
          <cell r="T344">
            <v>8553420</v>
          </cell>
          <cell r="U344">
            <v>104</v>
          </cell>
          <cell r="V344">
            <v>61.5</v>
          </cell>
          <cell r="W344">
            <v>24</v>
          </cell>
          <cell r="X344">
            <v>360</v>
          </cell>
          <cell r="Y344">
            <v>0</v>
          </cell>
          <cell r="Z344">
            <v>0</v>
          </cell>
          <cell r="AA344">
            <v>682835</v>
          </cell>
          <cell r="AB344">
            <v>445926</v>
          </cell>
          <cell r="AC344">
            <v>859354</v>
          </cell>
          <cell r="AD344">
            <v>1988115</v>
          </cell>
          <cell r="AE344">
            <v>0</v>
          </cell>
          <cell r="AF344">
            <v>0</v>
          </cell>
          <cell r="AG344">
            <v>8553420</v>
          </cell>
        </row>
        <row r="345">
          <cell r="A345">
            <v>323</v>
          </cell>
          <cell r="B345" t="str">
            <v>Nguyen Thanh Tung A</v>
          </cell>
          <cell r="C345" t="str">
            <v>308</v>
          </cell>
          <cell r="D345" t="str">
            <v>Mekong Delta</v>
          </cell>
          <cell r="E345">
            <v>16210623</v>
          </cell>
          <cell r="G345">
            <v>0</v>
          </cell>
          <cell r="H345">
            <v>297134759</v>
          </cell>
          <cell r="I345">
            <v>1</v>
          </cell>
          <cell r="J345">
            <v>0</v>
          </cell>
          <cell r="K345">
            <v>8</v>
          </cell>
          <cell r="L345">
            <v>8</v>
          </cell>
          <cell r="M345">
            <v>0</v>
          </cell>
          <cell r="N345">
            <v>8</v>
          </cell>
          <cell r="O345">
            <v>8</v>
          </cell>
          <cell r="P345">
            <v>37.333333333333329</v>
          </cell>
          <cell r="S345">
            <v>270</v>
          </cell>
          <cell r="T345">
            <v>3755160</v>
          </cell>
          <cell r="U345">
            <v>26</v>
          </cell>
          <cell r="V345">
            <v>0</v>
          </cell>
          <cell r="W345">
            <v>32</v>
          </cell>
          <cell r="X345">
            <v>0</v>
          </cell>
          <cell r="Y345">
            <v>0</v>
          </cell>
          <cell r="Z345">
            <v>0</v>
          </cell>
          <cell r="AA345">
            <v>0</v>
          </cell>
          <cell r="AB345">
            <v>1348006</v>
          </cell>
          <cell r="AC345">
            <v>0</v>
          </cell>
          <cell r="AD345">
            <v>1348006</v>
          </cell>
          <cell r="AE345">
            <v>0</v>
          </cell>
          <cell r="AF345">
            <v>0</v>
          </cell>
          <cell r="AG345">
            <v>3755160</v>
          </cell>
        </row>
        <row r="346">
          <cell r="A346">
            <v>324</v>
          </cell>
          <cell r="B346" t="str">
            <v>Nguyen Cong Luan</v>
          </cell>
          <cell r="C346" t="str">
            <v>308</v>
          </cell>
          <cell r="D346" t="str">
            <v>Mekong Delta</v>
          </cell>
          <cell r="E346">
            <v>16220558</v>
          </cell>
          <cell r="G346">
            <v>0</v>
          </cell>
          <cell r="H346">
            <v>297089492</v>
          </cell>
          <cell r="I346">
            <v>0</v>
          </cell>
          <cell r="S346">
            <v>92</v>
          </cell>
          <cell r="T346">
            <v>1279536</v>
          </cell>
          <cell r="U346">
            <v>26</v>
          </cell>
          <cell r="V346">
            <v>0</v>
          </cell>
          <cell r="W346">
            <v>0</v>
          </cell>
          <cell r="X346">
            <v>0</v>
          </cell>
          <cell r="Y346">
            <v>0</v>
          </cell>
          <cell r="Z346">
            <v>0</v>
          </cell>
          <cell r="AA346">
            <v>0</v>
          </cell>
          <cell r="AB346">
            <v>0</v>
          </cell>
          <cell r="AC346">
            <v>0</v>
          </cell>
          <cell r="AD346">
            <v>0</v>
          </cell>
          <cell r="AE346">
            <v>0</v>
          </cell>
          <cell r="AF346">
            <v>0</v>
          </cell>
          <cell r="AG346">
            <v>1279536</v>
          </cell>
        </row>
        <row r="347">
          <cell r="A347">
            <v>325</v>
          </cell>
          <cell r="B347" t="str">
            <v>Nguyen Quoc Viet</v>
          </cell>
          <cell r="C347" t="str">
            <v>308</v>
          </cell>
          <cell r="D347" t="str">
            <v>Mekong Delta</v>
          </cell>
          <cell r="E347">
            <v>16220566</v>
          </cell>
          <cell r="F347" t="str">
            <v>Mekong Delta (HL)</v>
          </cell>
          <cell r="G347">
            <v>0</v>
          </cell>
          <cell r="H347">
            <v>297089490</v>
          </cell>
          <cell r="I347">
            <v>0</v>
          </cell>
          <cell r="S347">
            <v>92</v>
          </cell>
          <cell r="T347">
            <v>1279536</v>
          </cell>
          <cell r="U347">
            <v>26</v>
          </cell>
          <cell r="V347">
            <v>0</v>
          </cell>
          <cell r="W347">
            <v>24</v>
          </cell>
          <cell r="X347">
            <v>0</v>
          </cell>
          <cell r="Y347">
            <v>0</v>
          </cell>
          <cell r="Z347">
            <v>0</v>
          </cell>
          <cell r="AA347">
            <v>0</v>
          </cell>
          <cell r="AB347">
            <v>295278</v>
          </cell>
          <cell r="AC347">
            <v>0</v>
          </cell>
          <cell r="AD347">
            <v>295278</v>
          </cell>
          <cell r="AE347">
            <v>0</v>
          </cell>
          <cell r="AF347">
            <v>0</v>
          </cell>
          <cell r="AG347">
            <v>1279536</v>
          </cell>
        </row>
        <row r="348">
          <cell r="A348">
            <v>326</v>
          </cell>
          <cell r="B348" t="str">
            <v>Tran Hien Ly</v>
          </cell>
          <cell r="C348" t="str">
            <v>308</v>
          </cell>
          <cell r="D348" t="str">
            <v>Mekong Delta</v>
          </cell>
          <cell r="E348">
            <v>16220559</v>
          </cell>
          <cell r="F348" t="str">
            <v>Mekong Delta (HL)</v>
          </cell>
          <cell r="G348">
            <v>0</v>
          </cell>
          <cell r="H348">
            <v>297089489</v>
          </cell>
          <cell r="I348">
            <v>1</v>
          </cell>
          <cell r="J348">
            <v>0</v>
          </cell>
          <cell r="K348">
            <v>0</v>
          </cell>
          <cell r="L348">
            <v>8</v>
          </cell>
          <cell r="M348">
            <v>0</v>
          </cell>
          <cell r="N348">
            <v>0</v>
          </cell>
          <cell r="O348">
            <v>0</v>
          </cell>
          <cell r="P348">
            <v>9.3333333333333321</v>
          </cell>
          <cell r="S348">
            <v>250</v>
          </cell>
          <cell r="T348">
            <v>3477000</v>
          </cell>
          <cell r="U348">
            <v>26</v>
          </cell>
          <cell r="V348">
            <v>0</v>
          </cell>
          <cell r="W348">
            <v>8</v>
          </cell>
          <cell r="X348">
            <v>0</v>
          </cell>
          <cell r="Y348">
            <v>0</v>
          </cell>
          <cell r="Z348">
            <v>0</v>
          </cell>
          <cell r="AA348">
            <v>0</v>
          </cell>
          <cell r="AB348">
            <v>312038</v>
          </cell>
          <cell r="AC348">
            <v>0</v>
          </cell>
          <cell r="AD348">
            <v>312038</v>
          </cell>
          <cell r="AE348">
            <v>0</v>
          </cell>
          <cell r="AF348">
            <v>0</v>
          </cell>
          <cell r="AG348">
            <v>3477000</v>
          </cell>
        </row>
        <row r="349">
          <cell r="A349">
            <v>327</v>
          </cell>
          <cell r="B349" t="str">
            <v>Hoang Dinh Long</v>
          </cell>
          <cell r="C349" t="str">
            <v>308</v>
          </cell>
          <cell r="D349" t="str">
            <v>Mekong Delta</v>
          </cell>
          <cell r="E349">
            <v>16220557</v>
          </cell>
          <cell r="G349">
            <v>0</v>
          </cell>
          <cell r="H349">
            <v>297089494</v>
          </cell>
          <cell r="I349">
            <v>0</v>
          </cell>
          <cell r="S349">
            <v>92</v>
          </cell>
          <cell r="T349">
            <v>1279536</v>
          </cell>
          <cell r="U349">
            <v>26</v>
          </cell>
          <cell r="V349">
            <v>0</v>
          </cell>
          <cell r="W349">
            <v>8</v>
          </cell>
          <cell r="X349">
            <v>0</v>
          </cell>
          <cell r="Y349">
            <v>0</v>
          </cell>
          <cell r="Z349">
            <v>0</v>
          </cell>
          <cell r="AA349">
            <v>0</v>
          </cell>
          <cell r="AB349">
            <v>98426</v>
          </cell>
          <cell r="AC349">
            <v>0</v>
          </cell>
          <cell r="AD349">
            <v>98426</v>
          </cell>
          <cell r="AE349">
            <v>0</v>
          </cell>
          <cell r="AF349">
            <v>0</v>
          </cell>
          <cell r="AG349">
            <v>1279536</v>
          </cell>
        </row>
        <row r="350">
          <cell r="A350">
            <v>328</v>
          </cell>
          <cell r="B350" t="str">
            <v>Le Trung Hieu</v>
          </cell>
          <cell r="C350" t="str">
            <v>308</v>
          </cell>
          <cell r="D350" t="str">
            <v>Mekong Delta</v>
          </cell>
          <cell r="E350">
            <v>16220555</v>
          </cell>
          <cell r="G350">
            <v>0</v>
          </cell>
          <cell r="H350">
            <v>297089495</v>
          </cell>
          <cell r="I350">
            <v>0</v>
          </cell>
          <cell r="S350">
            <v>92</v>
          </cell>
          <cell r="T350">
            <v>1279536</v>
          </cell>
          <cell r="U350">
            <v>26</v>
          </cell>
          <cell r="V350">
            <v>0</v>
          </cell>
          <cell r="W350">
            <v>16</v>
          </cell>
          <cell r="X350">
            <v>0</v>
          </cell>
          <cell r="Y350">
            <v>0</v>
          </cell>
          <cell r="Z350">
            <v>0</v>
          </cell>
          <cell r="AA350">
            <v>0</v>
          </cell>
          <cell r="AB350">
            <v>196852</v>
          </cell>
          <cell r="AC350">
            <v>0</v>
          </cell>
          <cell r="AD350">
            <v>196852</v>
          </cell>
          <cell r="AE350">
            <v>0</v>
          </cell>
          <cell r="AF350">
            <v>0</v>
          </cell>
          <cell r="AG350">
            <v>1279536</v>
          </cell>
        </row>
        <row r="351">
          <cell r="A351">
            <v>329</v>
          </cell>
          <cell r="B351" t="str">
            <v>Phan Thanh Tung</v>
          </cell>
          <cell r="C351" t="str">
            <v>308</v>
          </cell>
          <cell r="D351" t="str">
            <v>Mekong Delta</v>
          </cell>
          <cell r="E351">
            <v>16220718</v>
          </cell>
          <cell r="G351">
            <v>0</v>
          </cell>
          <cell r="H351">
            <v>298006934</v>
          </cell>
          <cell r="I351">
            <v>1</v>
          </cell>
          <cell r="J351">
            <v>0</v>
          </cell>
          <cell r="K351">
            <v>0</v>
          </cell>
          <cell r="L351">
            <v>8</v>
          </cell>
          <cell r="M351">
            <v>0</v>
          </cell>
          <cell r="N351">
            <v>0</v>
          </cell>
          <cell r="O351">
            <v>0</v>
          </cell>
          <cell r="P351">
            <v>9.3333333333333321</v>
          </cell>
          <cell r="S351">
            <v>195</v>
          </cell>
          <cell r="T351">
            <v>2712060</v>
          </cell>
          <cell r="U351">
            <v>26</v>
          </cell>
          <cell r="V351">
            <v>0</v>
          </cell>
          <cell r="W351">
            <v>8</v>
          </cell>
          <cell r="X351">
            <v>0</v>
          </cell>
          <cell r="Y351">
            <v>0</v>
          </cell>
          <cell r="Z351">
            <v>0</v>
          </cell>
          <cell r="AA351">
            <v>0</v>
          </cell>
          <cell r="AB351">
            <v>243390</v>
          </cell>
          <cell r="AC351">
            <v>0</v>
          </cell>
          <cell r="AD351">
            <v>243390</v>
          </cell>
          <cell r="AE351">
            <v>0</v>
          </cell>
          <cell r="AF351">
            <v>0</v>
          </cell>
          <cell r="AG351">
            <v>2712060</v>
          </cell>
        </row>
        <row r="352">
          <cell r="A352">
            <v>330</v>
          </cell>
          <cell r="B352" t="str">
            <v>Lam Van Hua</v>
          </cell>
          <cell r="C352" t="str">
            <v>308</v>
          </cell>
          <cell r="D352" t="str">
            <v>Mekong Delta</v>
          </cell>
          <cell r="E352">
            <v>16220714</v>
          </cell>
          <cell r="G352">
            <v>0</v>
          </cell>
          <cell r="H352">
            <v>298006904</v>
          </cell>
          <cell r="I352">
            <v>1</v>
          </cell>
          <cell r="J352">
            <v>8</v>
          </cell>
          <cell r="K352">
            <v>8</v>
          </cell>
          <cell r="L352">
            <v>8</v>
          </cell>
          <cell r="M352">
            <v>0</v>
          </cell>
          <cell r="N352">
            <v>0</v>
          </cell>
          <cell r="O352">
            <v>0</v>
          </cell>
          <cell r="P352">
            <v>27.999999999999996</v>
          </cell>
          <cell r="S352">
            <v>195</v>
          </cell>
          <cell r="T352">
            <v>2712060</v>
          </cell>
          <cell r="U352">
            <v>26</v>
          </cell>
          <cell r="V352">
            <v>0</v>
          </cell>
          <cell r="W352">
            <v>24</v>
          </cell>
          <cell r="X352">
            <v>0</v>
          </cell>
          <cell r="Y352">
            <v>0</v>
          </cell>
          <cell r="Z352">
            <v>0</v>
          </cell>
          <cell r="AA352">
            <v>0</v>
          </cell>
          <cell r="AB352">
            <v>730170</v>
          </cell>
          <cell r="AC352">
            <v>0</v>
          </cell>
          <cell r="AD352">
            <v>730170</v>
          </cell>
          <cell r="AE352">
            <v>0</v>
          </cell>
          <cell r="AF352">
            <v>0</v>
          </cell>
          <cell r="AG352">
            <v>2712060</v>
          </cell>
        </row>
        <row r="353">
          <cell r="A353">
            <v>331</v>
          </cell>
          <cell r="B353" t="str">
            <v>Nguyen Tan Quoc</v>
          </cell>
          <cell r="C353" t="str">
            <v>308</v>
          </cell>
          <cell r="D353" t="str">
            <v>Mekong Delta</v>
          </cell>
          <cell r="E353">
            <v>16220717</v>
          </cell>
          <cell r="G353">
            <v>0</v>
          </cell>
          <cell r="H353">
            <v>298006917</v>
          </cell>
          <cell r="I353">
            <v>0</v>
          </cell>
          <cell r="S353">
            <v>92</v>
          </cell>
          <cell r="T353">
            <v>1279536</v>
          </cell>
          <cell r="U353">
            <v>26</v>
          </cell>
          <cell r="V353">
            <v>0</v>
          </cell>
          <cell r="W353">
            <v>8</v>
          </cell>
          <cell r="X353">
            <v>0</v>
          </cell>
          <cell r="Y353">
            <v>0</v>
          </cell>
          <cell r="Z353">
            <v>0</v>
          </cell>
          <cell r="AA353">
            <v>0</v>
          </cell>
          <cell r="AB353">
            <v>98426</v>
          </cell>
          <cell r="AC353">
            <v>0</v>
          </cell>
          <cell r="AD353">
            <v>98426</v>
          </cell>
          <cell r="AE353">
            <v>0</v>
          </cell>
          <cell r="AF353">
            <v>0</v>
          </cell>
          <cell r="AG353">
            <v>1279536</v>
          </cell>
        </row>
        <row r="354">
          <cell r="A354">
            <v>332</v>
          </cell>
          <cell r="B354" t="str">
            <v>Lu Tan Loi</v>
          </cell>
          <cell r="C354" t="str">
            <v>308</v>
          </cell>
          <cell r="D354" t="str">
            <v>Mekong Delta</v>
          </cell>
          <cell r="E354">
            <v>16220716</v>
          </cell>
          <cell r="F354" t="str">
            <v>Mekong Delta (HL)</v>
          </cell>
          <cell r="G354">
            <v>0</v>
          </cell>
          <cell r="H354">
            <v>298006909</v>
          </cell>
          <cell r="I354">
            <v>0</v>
          </cell>
          <cell r="S354">
            <v>92</v>
          </cell>
          <cell r="T354">
            <v>1279536</v>
          </cell>
          <cell r="U354">
            <v>26</v>
          </cell>
          <cell r="V354">
            <v>0</v>
          </cell>
          <cell r="W354">
            <v>24</v>
          </cell>
          <cell r="X354">
            <v>0</v>
          </cell>
          <cell r="Y354">
            <v>0</v>
          </cell>
          <cell r="Z354">
            <v>0</v>
          </cell>
          <cell r="AA354">
            <v>0</v>
          </cell>
          <cell r="AB354">
            <v>295278</v>
          </cell>
          <cell r="AC354">
            <v>0</v>
          </cell>
          <cell r="AD354">
            <v>295278</v>
          </cell>
          <cell r="AE354">
            <v>0</v>
          </cell>
          <cell r="AF354">
            <v>0</v>
          </cell>
          <cell r="AG354">
            <v>1279536</v>
          </cell>
        </row>
        <row r="355">
          <cell r="A355">
            <v>333</v>
          </cell>
          <cell r="B355" t="str">
            <v>Tran Hien Vinh</v>
          </cell>
          <cell r="C355" t="str">
            <v>308</v>
          </cell>
          <cell r="D355" t="str">
            <v>Mekong Delta</v>
          </cell>
          <cell r="E355">
            <v>16220873</v>
          </cell>
          <cell r="G355">
            <v>0</v>
          </cell>
          <cell r="H355">
            <v>298077548</v>
          </cell>
          <cell r="I355">
            <v>0</v>
          </cell>
          <cell r="S355">
            <v>86</v>
          </cell>
          <cell r="T355">
            <v>1196088</v>
          </cell>
          <cell r="U355">
            <v>26</v>
          </cell>
          <cell r="V355">
            <v>0</v>
          </cell>
          <cell r="W355">
            <v>8</v>
          </cell>
          <cell r="X355">
            <v>0</v>
          </cell>
          <cell r="Y355">
            <v>0</v>
          </cell>
          <cell r="Z355">
            <v>0</v>
          </cell>
          <cell r="AA355">
            <v>0</v>
          </cell>
          <cell r="AB355">
            <v>92007</v>
          </cell>
          <cell r="AC355">
            <v>0</v>
          </cell>
          <cell r="AD355">
            <v>92007</v>
          </cell>
          <cell r="AE355">
            <v>0</v>
          </cell>
          <cell r="AF355">
            <v>0</v>
          </cell>
          <cell r="AG355">
            <v>1196088</v>
          </cell>
        </row>
        <row r="356">
          <cell r="A356">
            <v>334</v>
          </cell>
          <cell r="B356" t="str">
            <v>Vuong Thanh Hai</v>
          </cell>
          <cell r="C356" t="str">
            <v>308</v>
          </cell>
          <cell r="D356" t="str">
            <v>Mekong Delta</v>
          </cell>
          <cell r="E356">
            <v>16220874</v>
          </cell>
          <cell r="F356" t="str">
            <v>Mekong Delta (HL)</v>
          </cell>
          <cell r="G356">
            <v>0</v>
          </cell>
          <cell r="H356">
            <v>298077549</v>
          </cell>
          <cell r="I356">
            <v>0</v>
          </cell>
          <cell r="S356">
            <v>86</v>
          </cell>
          <cell r="T356">
            <v>1196088</v>
          </cell>
          <cell r="U356">
            <v>26</v>
          </cell>
          <cell r="V356">
            <v>0</v>
          </cell>
          <cell r="W356">
            <v>24</v>
          </cell>
          <cell r="X356">
            <v>0</v>
          </cell>
          <cell r="Y356">
            <v>0</v>
          </cell>
          <cell r="Z356">
            <v>0</v>
          </cell>
          <cell r="AA356">
            <v>0</v>
          </cell>
          <cell r="AB356">
            <v>276020</v>
          </cell>
          <cell r="AC356">
            <v>0</v>
          </cell>
          <cell r="AD356">
            <v>276020</v>
          </cell>
          <cell r="AE356">
            <v>0</v>
          </cell>
          <cell r="AF356">
            <v>0</v>
          </cell>
          <cell r="AG356">
            <v>1196088</v>
          </cell>
        </row>
        <row r="357">
          <cell r="A357">
            <v>335</v>
          </cell>
          <cell r="B357" t="str">
            <v>Ta Thanh Tam</v>
          </cell>
          <cell r="C357" t="str">
            <v>308</v>
          </cell>
          <cell r="D357" t="str">
            <v>Mekong Delta</v>
          </cell>
          <cell r="E357">
            <v>16220875</v>
          </cell>
          <cell r="F357" t="str">
            <v>Mekong Delta (HL)</v>
          </cell>
          <cell r="G357">
            <v>0</v>
          </cell>
          <cell r="H357">
            <v>298077550</v>
          </cell>
          <cell r="I357">
            <v>0</v>
          </cell>
          <cell r="S357">
            <v>86</v>
          </cell>
          <cell r="T357">
            <v>1196088</v>
          </cell>
          <cell r="U357">
            <v>26</v>
          </cell>
          <cell r="V357">
            <v>0</v>
          </cell>
          <cell r="W357">
            <v>32</v>
          </cell>
          <cell r="X357">
            <v>0</v>
          </cell>
          <cell r="Y357">
            <v>0</v>
          </cell>
          <cell r="Z357">
            <v>0</v>
          </cell>
          <cell r="AA357">
            <v>0</v>
          </cell>
          <cell r="AB357">
            <v>368027</v>
          </cell>
          <cell r="AC357">
            <v>0</v>
          </cell>
          <cell r="AD357">
            <v>368027</v>
          </cell>
          <cell r="AE357">
            <v>0</v>
          </cell>
          <cell r="AF357">
            <v>0</v>
          </cell>
          <cell r="AG357">
            <v>1196088</v>
          </cell>
        </row>
        <row r="358">
          <cell r="A358">
            <v>336</v>
          </cell>
          <cell r="B358" t="str">
            <v>Ngo Quang Vinh</v>
          </cell>
          <cell r="C358" t="str">
            <v>308</v>
          </cell>
          <cell r="D358" t="str">
            <v>Mekong Delta</v>
          </cell>
          <cell r="E358">
            <v>16220876</v>
          </cell>
          <cell r="G358">
            <v>0</v>
          </cell>
          <cell r="H358">
            <v>298077551</v>
          </cell>
          <cell r="I358">
            <v>0</v>
          </cell>
          <cell r="S358">
            <v>86</v>
          </cell>
          <cell r="T358">
            <v>1196088</v>
          </cell>
          <cell r="U358">
            <v>26</v>
          </cell>
          <cell r="V358">
            <v>0</v>
          </cell>
          <cell r="W358">
            <v>16</v>
          </cell>
          <cell r="X358">
            <v>0</v>
          </cell>
          <cell r="Y358">
            <v>0</v>
          </cell>
          <cell r="Z358">
            <v>0</v>
          </cell>
          <cell r="AA358">
            <v>0</v>
          </cell>
          <cell r="AB358">
            <v>184014</v>
          </cell>
          <cell r="AC358">
            <v>0</v>
          </cell>
          <cell r="AD358">
            <v>184014</v>
          </cell>
          <cell r="AE358">
            <v>0</v>
          </cell>
          <cell r="AF358">
            <v>0</v>
          </cell>
          <cell r="AG358">
            <v>1196088</v>
          </cell>
        </row>
        <row r="359">
          <cell r="A359">
            <v>337</v>
          </cell>
          <cell r="B359" t="str">
            <v>Pham Ngoc Truong</v>
          </cell>
          <cell r="C359" t="str">
            <v>308</v>
          </cell>
          <cell r="D359" t="str">
            <v>Mekong Delta</v>
          </cell>
          <cell r="E359">
            <v>16221168</v>
          </cell>
          <cell r="I359">
            <v>0</v>
          </cell>
          <cell r="S359">
            <v>86</v>
          </cell>
          <cell r="T359">
            <v>1196088</v>
          </cell>
          <cell r="U359">
            <v>26</v>
          </cell>
          <cell r="V359">
            <v>0</v>
          </cell>
          <cell r="W359">
            <v>8</v>
          </cell>
          <cell r="X359">
            <v>0</v>
          </cell>
          <cell r="Y359">
            <v>0</v>
          </cell>
          <cell r="Z359">
            <v>0</v>
          </cell>
          <cell r="AA359">
            <v>0</v>
          </cell>
          <cell r="AB359">
            <v>92007</v>
          </cell>
          <cell r="AC359">
            <v>0</v>
          </cell>
          <cell r="AD359">
            <v>92007</v>
          </cell>
          <cell r="AE359">
            <v>0</v>
          </cell>
          <cell r="AF359">
            <v>0</v>
          </cell>
          <cell r="AG359">
            <v>1196088</v>
          </cell>
        </row>
        <row r="360">
          <cell r="A360">
            <v>338</v>
          </cell>
          <cell r="B360" t="str">
            <v>Nguyen Hoang Lam</v>
          </cell>
          <cell r="C360" t="str">
            <v>308</v>
          </cell>
          <cell r="D360" t="str">
            <v>Mekong Delta</v>
          </cell>
          <cell r="E360">
            <v>16211198</v>
          </cell>
          <cell r="I360">
            <v>0</v>
          </cell>
          <cell r="S360">
            <v>85</v>
          </cell>
          <cell r="T360">
            <v>1182180</v>
          </cell>
          <cell r="U360">
            <v>12</v>
          </cell>
          <cell r="V360">
            <v>0</v>
          </cell>
          <cell r="W360">
            <v>0</v>
          </cell>
          <cell r="X360">
            <v>0</v>
          </cell>
          <cell r="Y360">
            <v>0</v>
          </cell>
          <cell r="Z360">
            <v>0</v>
          </cell>
          <cell r="AA360">
            <v>0</v>
          </cell>
          <cell r="AB360">
            <v>0</v>
          </cell>
          <cell r="AC360">
            <v>0</v>
          </cell>
          <cell r="AD360">
            <v>0</v>
          </cell>
          <cell r="AE360">
            <v>0</v>
          </cell>
          <cell r="AF360">
            <v>0</v>
          </cell>
          <cell r="AG360">
            <v>545622</v>
          </cell>
        </row>
        <row r="361">
          <cell r="A361">
            <v>339</v>
          </cell>
          <cell r="B361" t="str">
            <v>Tran Anh Viet</v>
          </cell>
          <cell r="C361" t="str">
            <v>308</v>
          </cell>
          <cell r="D361" t="str">
            <v>Mekong Delta</v>
          </cell>
          <cell r="E361">
            <v>16211200</v>
          </cell>
          <cell r="I361">
            <v>1</v>
          </cell>
          <cell r="S361">
            <v>345</v>
          </cell>
          <cell r="T361">
            <v>4798260</v>
          </cell>
          <cell r="U361">
            <v>12</v>
          </cell>
          <cell r="V361">
            <v>0</v>
          </cell>
          <cell r="W361">
            <v>0</v>
          </cell>
          <cell r="X361">
            <v>0</v>
          </cell>
          <cell r="Y361">
            <v>0</v>
          </cell>
          <cell r="Z361">
            <v>0</v>
          </cell>
          <cell r="AA361">
            <v>0</v>
          </cell>
          <cell r="AB361">
            <v>0</v>
          </cell>
          <cell r="AC361">
            <v>0</v>
          </cell>
          <cell r="AD361">
            <v>0</v>
          </cell>
          <cell r="AE361">
            <v>0</v>
          </cell>
          <cell r="AF361">
            <v>0</v>
          </cell>
          <cell r="AG361">
            <v>2214582</v>
          </cell>
        </row>
        <row r="362">
          <cell r="A362">
            <v>340</v>
          </cell>
          <cell r="B362" t="str">
            <v>Le Minh Son</v>
          </cell>
          <cell r="C362" t="str">
            <v>308</v>
          </cell>
          <cell r="D362" t="str">
            <v>Mekong Delta</v>
          </cell>
          <cell r="E362">
            <v>16230390</v>
          </cell>
          <cell r="G362">
            <v>0</v>
          </cell>
          <cell r="H362">
            <v>296326526</v>
          </cell>
          <cell r="I362">
            <v>1</v>
          </cell>
          <cell r="J362">
            <v>0</v>
          </cell>
          <cell r="K362">
            <v>0</v>
          </cell>
          <cell r="L362">
            <v>8</v>
          </cell>
          <cell r="M362">
            <v>0</v>
          </cell>
          <cell r="N362">
            <v>0</v>
          </cell>
          <cell r="O362">
            <v>8</v>
          </cell>
          <cell r="P362">
            <v>18.666666666666664</v>
          </cell>
          <cell r="S362">
            <v>250</v>
          </cell>
          <cell r="T362">
            <v>3477000</v>
          </cell>
          <cell r="U362">
            <v>26</v>
          </cell>
          <cell r="V362">
            <v>0</v>
          </cell>
          <cell r="W362">
            <v>16</v>
          </cell>
          <cell r="X362">
            <v>0</v>
          </cell>
          <cell r="Y362">
            <v>0</v>
          </cell>
          <cell r="Z362">
            <v>0</v>
          </cell>
          <cell r="AA362">
            <v>0</v>
          </cell>
          <cell r="AB362">
            <v>624077</v>
          </cell>
          <cell r="AC362">
            <v>0</v>
          </cell>
          <cell r="AD362">
            <v>624077</v>
          </cell>
          <cell r="AE362">
            <v>0</v>
          </cell>
          <cell r="AF362">
            <v>0</v>
          </cell>
          <cell r="AG362">
            <v>3477000</v>
          </cell>
        </row>
        <row r="363">
          <cell r="A363">
            <v>341</v>
          </cell>
          <cell r="B363" t="str">
            <v>Huynh Kien Quoc</v>
          </cell>
          <cell r="C363" t="str">
            <v>308</v>
          </cell>
          <cell r="D363" t="str">
            <v>Mekong Delta</v>
          </cell>
          <cell r="E363">
            <v>16220562</v>
          </cell>
          <cell r="G363">
            <v>0</v>
          </cell>
          <cell r="H363">
            <v>297089488</v>
          </cell>
          <cell r="I363">
            <v>0</v>
          </cell>
          <cell r="S363">
            <v>92</v>
          </cell>
          <cell r="T363">
            <v>1279536</v>
          </cell>
          <cell r="U363">
            <v>26</v>
          </cell>
          <cell r="V363">
            <v>0</v>
          </cell>
          <cell r="W363">
            <v>16</v>
          </cell>
          <cell r="X363">
            <v>0</v>
          </cell>
          <cell r="Y363">
            <v>0</v>
          </cell>
          <cell r="Z363">
            <v>0</v>
          </cell>
          <cell r="AA363">
            <v>0</v>
          </cell>
          <cell r="AB363">
            <v>196852</v>
          </cell>
          <cell r="AC363">
            <v>0</v>
          </cell>
          <cell r="AD363">
            <v>196852</v>
          </cell>
          <cell r="AE363">
            <v>0</v>
          </cell>
          <cell r="AF363">
            <v>0</v>
          </cell>
          <cell r="AG363">
            <v>1279536</v>
          </cell>
        </row>
        <row r="364">
          <cell r="A364">
            <v>342</v>
          </cell>
          <cell r="B364" t="str">
            <v>Nguyen Thanh Phuc C</v>
          </cell>
          <cell r="C364" t="str">
            <v>308</v>
          </cell>
          <cell r="D364" t="str">
            <v>Mekong Delta</v>
          </cell>
          <cell r="E364">
            <v>16220785</v>
          </cell>
          <cell r="G364">
            <v>0</v>
          </cell>
          <cell r="H364">
            <v>298026397</v>
          </cell>
          <cell r="I364">
            <v>0</v>
          </cell>
          <cell r="S364">
            <v>92</v>
          </cell>
          <cell r="T364">
            <v>1279536</v>
          </cell>
          <cell r="U364">
            <v>26</v>
          </cell>
          <cell r="V364">
            <v>0</v>
          </cell>
          <cell r="W364">
            <v>16</v>
          </cell>
          <cell r="X364">
            <v>0</v>
          </cell>
          <cell r="Y364">
            <v>0</v>
          </cell>
          <cell r="Z364">
            <v>0</v>
          </cell>
          <cell r="AA364">
            <v>0</v>
          </cell>
          <cell r="AB364">
            <v>196852</v>
          </cell>
          <cell r="AC364">
            <v>0</v>
          </cell>
          <cell r="AD364">
            <v>196852</v>
          </cell>
          <cell r="AE364">
            <v>0</v>
          </cell>
          <cell r="AF364">
            <v>0</v>
          </cell>
          <cell r="AG364">
            <v>1279536</v>
          </cell>
        </row>
        <row r="365">
          <cell r="A365">
            <v>343</v>
          </cell>
          <cell r="B365" t="str">
            <v>Dang Ho Quang Minh</v>
          </cell>
          <cell r="C365" t="str">
            <v>308</v>
          </cell>
          <cell r="D365" t="str">
            <v>Mekong Delta</v>
          </cell>
          <cell r="E365">
            <v>16220829</v>
          </cell>
          <cell r="G365">
            <v>0</v>
          </cell>
          <cell r="H365">
            <v>298077547</v>
          </cell>
          <cell r="I365">
            <v>0</v>
          </cell>
          <cell r="S365">
            <v>92</v>
          </cell>
          <cell r="T365">
            <v>1279536</v>
          </cell>
          <cell r="U365">
            <v>26</v>
          </cell>
          <cell r="V365">
            <v>0</v>
          </cell>
          <cell r="W365">
            <v>16</v>
          </cell>
          <cell r="X365">
            <v>0</v>
          </cell>
          <cell r="Y365">
            <v>0</v>
          </cell>
          <cell r="Z365">
            <v>0</v>
          </cell>
          <cell r="AA365">
            <v>0</v>
          </cell>
          <cell r="AB365">
            <v>196852</v>
          </cell>
          <cell r="AC365">
            <v>0</v>
          </cell>
          <cell r="AD365">
            <v>196852</v>
          </cell>
          <cell r="AE365">
            <v>0</v>
          </cell>
          <cell r="AF365">
            <v>0</v>
          </cell>
          <cell r="AG365">
            <v>1279536</v>
          </cell>
        </row>
        <row r="366">
          <cell r="A366">
            <v>344</v>
          </cell>
          <cell r="B366" t="str">
            <v>Nguyen Gia Binh</v>
          </cell>
          <cell r="C366" t="str">
            <v>308</v>
          </cell>
          <cell r="D366" t="str">
            <v>Mekong Delta</v>
          </cell>
          <cell r="E366">
            <v>16220632</v>
          </cell>
          <cell r="G366">
            <v>0</v>
          </cell>
          <cell r="H366">
            <v>297134744</v>
          </cell>
          <cell r="I366">
            <v>0</v>
          </cell>
          <cell r="S366">
            <v>92</v>
          </cell>
          <cell r="T366">
            <v>1279536</v>
          </cell>
          <cell r="U366">
            <v>26</v>
          </cell>
          <cell r="V366">
            <v>0</v>
          </cell>
          <cell r="W366">
            <v>16</v>
          </cell>
          <cell r="X366">
            <v>0</v>
          </cell>
          <cell r="Y366">
            <v>0</v>
          </cell>
          <cell r="Z366">
            <v>0</v>
          </cell>
          <cell r="AA366">
            <v>0</v>
          </cell>
          <cell r="AB366">
            <v>196852</v>
          </cell>
          <cell r="AC366">
            <v>0</v>
          </cell>
          <cell r="AD366">
            <v>196852</v>
          </cell>
          <cell r="AE366">
            <v>0</v>
          </cell>
          <cell r="AF366">
            <v>0</v>
          </cell>
          <cell r="AG366">
            <v>1279536</v>
          </cell>
        </row>
        <row r="367">
          <cell r="B367" t="str">
            <v>Mekong Delta Total</v>
          </cell>
          <cell r="P367">
            <v>102.66666666666666</v>
          </cell>
          <cell r="Q367">
            <v>0</v>
          </cell>
          <cell r="R367">
            <v>0</v>
          </cell>
          <cell r="S367">
            <v>2940</v>
          </cell>
          <cell r="T367">
            <v>40889520</v>
          </cell>
          <cell r="U367">
            <v>544</v>
          </cell>
          <cell r="V367">
            <v>0</v>
          </cell>
          <cell r="W367">
            <v>320</v>
          </cell>
          <cell r="X367">
            <v>0</v>
          </cell>
          <cell r="Y367">
            <v>0</v>
          </cell>
          <cell r="Z367">
            <v>0</v>
          </cell>
          <cell r="AA367">
            <v>0</v>
          </cell>
          <cell r="AB367">
            <v>6041424</v>
          </cell>
          <cell r="AC367">
            <v>0</v>
          </cell>
          <cell r="AD367">
            <v>6041424</v>
          </cell>
          <cell r="AE367">
            <v>0</v>
          </cell>
          <cell r="AF367">
            <v>0</v>
          </cell>
          <cell r="AG367">
            <v>37669284</v>
          </cell>
        </row>
        <row r="368">
          <cell r="A368">
            <v>345</v>
          </cell>
          <cell r="B368" t="str">
            <v>Do Trong Hot</v>
          </cell>
          <cell r="C368" t="str">
            <v>305</v>
          </cell>
          <cell r="D368" t="str">
            <v>Central</v>
          </cell>
          <cell r="E368">
            <v>16220619</v>
          </cell>
          <cell r="G368">
            <v>0</v>
          </cell>
          <cell r="H368">
            <v>297134718</v>
          </cell>
          <cell r="I368">
            <v>1</v>
          </cell>
          <cell r="J368">
            <v>8</v>
          </cell>
          <cell r="K368">
            <v>0</v>
          </cell>
          <cell r="L368">
            <v>0</v>
          </cell>
          <cell r="M368">
            <v>0</v>
          </cell>
          <cell r="N368">
            <v>8</v>
          </cell>
          <cell r="O368">
            <v>0</v>
          </cell>
          <cell r="P368">
            <v>18.666666666666664</v>
          </cell>
          <cell r="S368">
            <v>250</v>
          </cell>
          <cell r="T368">
            <v>3477000</v>
          </cell>
          <cell r="U368">
            <v>26</v>
          </cell>
          <cell r="V368">
            <v>0</v>
          </cell>
          <cell r="W368">
            <v>16</v>
          </cell>
          <cell r="X368">
            <v>0</v>
          </cell>
          <cell r="Y368">
            <v>0</v>
          </cell>
          <cell r="Z368">
            <v>0</v>
          </cell>
          <cell r="AA368">
            <v>0</v>
          </cell>
          <cell r="AB368">
            <v>624077</v>
          </cell>
          <cell r="AC368">
            <v>0</v>
          </cell>
          <cell r="AD368">
            <v>624077</v>
          </cell>
          <cell r="AE368">
            <v>0</v>
          </cell>
          <cell r="AF368">
            <v>0</v>
          </cell>
          <cell r="AG368">
            <v>3477000</v>
          </cell>
        </row>
        <row r="369">
          <cell r="A369">
            <v>346</v>
          </cell>
          <cell r="B369" t="str">
            <v>Chu Quang Van</v>
          </cell>
          <cell r="C369" t="str">
            <v>305</v>
          </cell>
          <cell r="D369" t="str">
            <v>Central</v>
          </cell>
          <cell r="E369">
            <v>16220796</v>
          </cell>
          <cell r="G369">
            <v>0</v>
          </cell>
          <cell r="H369">
            <v>298026351</v>
          </cell>
          <cell r="I369">
            <v>1</v>
          </cell>
          <cell r="J369">
            <v>8</v>
          </cell>
          <cell r="K369">
            <v>0</v>
          </cell>
          <cell r="L369">
            <v>0</v>
          </cell>
          <cell r="M369">
            <v>0</v>
          </cell>
          <cell r="N369">
            <v>8</v>
          </cell>
          <cell r="O369">
            <v>0</v>
          </cell>
          <cell r="P369">
            <v>18.666666666666664</v>
          </cell>
          <cell r="S369">
            <v>250</v>
          </cell>
          <cell r="T369">
            <v>3477000</v>
          </cell>
          <cell r="U369">
            <v>26</v>
          </cell>
          <cell r="V369">
            <v>0</v>
          </cell>
          <cell r="W369">
            <v>16</v>
          </cell>
          <cell r="X369">
            <v>0</v>
          </cell>
          <cell r="Y369">
            <v>0</v>
          </cell>
          <cell r="Z369">
            <v>0</v>
          </cell>
          <cell r="AA369">
            <v>0</v>
          </cell>
          <cell r="AB369">
            <v>624077</v>
          </cell>
          <cell r="AC369">
            <v>0</v>
          </cell>
          <cell r="AD369">
            <v>624077</v>
          </cell>
          <cell r="AE369">
            <v>0</v>
          </cell>
          <cell r="AF369">
            <v>0</v>
          </cell>
          <cell r="AG369">
            <v>3477000</v>
          </cell>
        </row>
        <row r="370">
          <cell r="A370">
            <v>347</v>
          </cell>
          <cell r="B370" t="str">
            <v>Tran Van Tuan</v>
          </cell>
          <cell r="C370" t="str">
            <v>305</v>
          </cell>
          <cell r="D370" t="str">
            <v>Central</v>
          </cell>
          <cell r="E370">
            <v>16220565</v>
          </cell>
          <cell r="G370">
            <v>0</v>
          </cell>
          <cell r="H370">
            <v>297089486</v>
          </cell>
          <cell r="I370">
            <v>1</v>
          </cell>
          <cell r="J370">
            <v>8</v>
          </cell>
          <cell r="K370">
            <v>0</v>
          </cell>
          <cell r="L370">
            <v>0</v>
          </cell>
          <cell r="M370">
            <v>0</v>
          </cell>
          <cell r="N370">
            <v>8</v>
          </cell>
          <cell r="O370">
            <v>0</v>
          </cell>
          <cell r="P370">
            <v>18.666666666666664</v>
          </cell>
          <cell r="S370">
            <v>250</v>
          </cell>
          <cell r="T370">
            <v>3477000</v>
          </cell>
          <cell r="U370">
            <v>26</v>
          </cell>
          <cell r="V370">
            <v>0</v>
          </cell>
          <cell r="W370">
            <v>16</v>
          </cell>
          <cell r="X370">
            <v>0</v>
          </cell>
          <cell r="Y370">
            <v>0</v>
          </cell>
          <cell r="Z370">
            <v>0</v>
          </cell>
          <cell r="AA370">
            <v>0</v>
          </cell>
          <cell r="AB370">
            <v>624077</v>
          </cell>
          <cell r="AC370">
            <v>0</v>
          </cell>
          <cell r="AD370">
            <v>624077</v>
          </cell>
          <cell r="AE370">
            <v>0</v>
          </cell>
          <cell r="AF370">
            <v>0</v>
          </cell>
          <cell r="AG370">
            <v>3477000</v>
          </cell>
        </row>
        <row r="371">
          <cell r="A371">
            <v>348</v>
          </cell>
          <cell r="B371" t="str">
            <v>Nguyen Cong Lam</v>
          </cell>
          <cell r="C371" t="str">
            <v>305</v>
          </cell>
          <cell r="D371" t="str">
            <v>Central</v>
          </cell>
          <cell r="E371">
            <v>16220855</v>
          </cell>
          <cell r="G371">
            <v>0</v>
          </cell>
          <cell r="H371">
            <v>298077552</v>
          </cell>
          <cell r="I371">
            <v>0</v>
          </cell>
          <cell r="S371">
            <v>86</v>
          </cell>
          <cell r="T371">
            <v>1196088</v>
          </cell>
          <cell r="U371">
            <v>26</v>
          </cell>
          <cell r="V371">
            <v>0</v>
          </cell>
          <cell r="W371">
            <v>16</v>
          </cell>
          <cell r="X371">
            <v>0</v>
          </cell>
          <cell r="Y371">
            <v>0</v>
          </cell>
          <cell r="Z371">
            <v>0</v>
          </cell>
          <cell r="AA371">
            <v>0</v>
          </cell>
          <cell r="AB371">
            <v>184014</v>
          </cell>
          <cell r="AC371">
            <v>0</v>
          </cell>
          <cell r="AD371">
            <v>184014</v>
          </cell>
          <cell r="AE371">
            <v>0</v>
          </cell>
          <cell r="AF371">
            <v>0</v>
          </cell>
          <cell r="AG371">
            <v>1196088</v>
          </cell>
        </row>
        <row r="372">
          <cell r="A372">
            <v>349</v>
          </cell>
          <cell r="B372" t="str">
            <v>Phan Huy Thiem</v>
          </cell>
          <cell r="C372" t="str">
            <v>305</v>
          </cell>
          <cell r="D372" t="str">
            <v>Central</v>
          </cell>
          <cell r="E372">
            <v>16220933</v>
          </cell>
          <cell r="G372">
            <v>0</v>
          </cell>
          <cell r="I372">
            <v>0</v>
          </cell>
          <cell r="S372">
            <v>86</v>
          </cell>
          <cell r="T372">
            <v>1196088</v>
          </cell>
          <cell r="U372">
            <v>26</v>
          </cell>
          <cell r="V372">
            <v>0</v>
          </cell>
          <cell r="W372">
            <v>16</v>
          </cell>
          <cell r="X372">
            <v>0</v>
          </cell>
          <cell r="Y372">
            <v>0</v>
          </cell>
          <cell r="Z372">
            <v>0</v>
          </cell>
          <cell r="AA372">
            <v>0</v>
          </cell>
          <cell r="AB372">
            <v>184014</v>
          </cell>
          <cell r="AC372">
            <v>0</v>
          </cell>
          <cell r="AD372">
            <v>184014</v>
          </cell>
          <cell r="AE372">
            <v>0</v>
          </cell>
          <cell r="AF372">
            <v>0</v>
          </cell>
          <cell r="AG372">
            <v>1196088</v>
          </cell>
        </row>
        <row r="373">
          <cell r="A373">
            <v>350</v>
          </cell>
          <cell r="B373" t="str">
            <v>Le Quang Khai</v>
          </cell>
          <cell r="C373" t="str">
            <v>305</v>
          </cell>
          <cell r="D373" t="str">
            <v>Central</v>
          </cell>
          <cell r="E373">
            <v>16220620</v>
          </cell>
          <cell r="G373">
            <v>0</v>
          </cell>
          <cell r="H373">
            <v>297134732</v>
          </cell>
          <cell r="I373">
            <v>1</v>
          </cell>
          <cell r="J373">
            <v>8</v>
          </cell>
          <cell r="K373">
            <v>0</v>
          </cell>
          <cell r="L373">
            <v>0</v>
          </cell>
          <cell r="M373">
            <v>0</v>
          </cell>
          <cell r="N373">
            <v>8</v>
          </cell>
          <cell r="O373">
            <v>0</v>
          </cell>
          <cell r="P373">
            <v>18.666666666666664</v>
          </cell>
          <cell r="S373">
            <v>92</v>
          </cell>
          <cell r="T373">
            <v>1279536</v>
          </cell>
          <cell r="U373">
            <v>26</v>
          </cell>
          <cell r="V373">
            <v>0</v>
          </cell>
          <cell r="W373">
            <v>16</v>
          </cell>
          <cell r="X373">
            <v>0</v>
          </cell>
          <cell r="Y373">
            <v>0</v>
          </cell>
          <cell r="Z373">
            <v>0</v>
          </cell>
          <cell r="AA373">
            <v>0</v>
          </cell>
          <cell r="AB373">
            <v>229660</v>
          </cell>
          <cell r="AC373">
            <v>0</v>
          </cell>
          <cell r="AD373">
            <v>229660</v>
          </cell>
          <cell r="AE373">
            <v>0</v>
          </cell>
          <cell r="AF373">
            <v>0</v>
          </cell>
          <cell r="AG373">
            <v>1279536</v>
          </cell>
        </row>
        <row r="374">
          <cell r="A374">
            <v>351</v>
          </cell>
          <cell r="B374" t="str">
            <v>Dang Thanh Liem</v>
          </cell>
          <cell r="C374" t="str">
            <v>305</v>
          </cell>
          <cell r="D374" t="str">
            <v>Central</v>
          </cell>
          <cell r="E374">
            <v>16220862</v>
          </cell>
          <cell r="G374">
            <v>0</v>
          </cell>
          <cell r="H374">
            <v>298077553</v>
          </cell>
          <cell r="I374">
            <v>0</v>
          </cell>
          <cell r="S374">
            <v>86</v>
          </cell>
          <cell r="T374">
            <v>1196088</v>
          </cell>
          <cell r="U374">
            <v>26</v>
          </cell>
          <cell r="V374">
            <v>0</v>
          </cell>
          <cell r="W374">
            <v>16</v>
          </cell>
          <cell r="X374">
            <v>0</v>
          </cell>
          <cell r="Y374">
            <v>0</v>
          </cell>
          <cell r="Z374">
            <v>0</v>
          </cell>
          <cell r="AA374">
            <v>0</v>
          </cell>
          <cell r="AB374">
            <v>184014</v>
          </cell>
          <cell r="AC374">
            <v>0</v>
          </cell>
          <cell r="AD374">
            <v>184014</v>
          </cell>
          <cell r="AE374">
            <v>0</v>
          </cell>
          <cell r="AF374">
            <v>0</v>
          </cell>
          <cell r="AG374">
            <v>1196088</v>
          </cell>
        </row>
        <row r="375">
          <cell r="A375">
            <v>352</v>
          </cell>
          <cell r="B375" t="str">
            <v>Ngo Binh Phu</v>
          </cell>
          <cell r="C375" t="str">
            <v>305</v>
          </cell>
          <cell r="D375" t="str">
            <v>Central</v>
          </cell>
          <cell r="E375">
            <v>16220560</v>
          </cell>
          <cell r="G375">
            <v>0</v>
          </cell>
          <cell r="H375">
            <v>297089483</v>
          </cell>
          <cell r="I375">
            <v>0</v>
          </cell>
          <cell r="S375">
            <v>92</v>
          </cell>
          <cell r="T375">
            <v>1279536</v>
          </cell>
          <cell r="U375">
            <v>26</v>
          </cell>
          <cell r="V375">
            <v>0</v>
          </cell>
          <cell r="W375">
            <v>16</v>
          </cell>
          <cell r="X375">
            <v>0</v>
          </cell>
          <cell r="Y375">
            <v>0</v>
          </cell>
          <cell r="Z375">
            <v>0</v>
          </cell>
          <cell r="AA375">
            <v>0</v>
          </cell>
          <cell r="AB375">
            <v>196852</v>
          </cell>
          <cell r="AC375">
            <v>0</v>
          </cell>
          <cell r="AD375">
            <v>196852</v>
          </cell>
          <cell r="AE375">
            <v>0</v>
          </cell>
          <cell r="AF375">
            <v>0</v>
          </cell>
          <cell r="AG375">
            <v>1279536</v>
          </cell>
        </row>
        <row r="376">
          <cell r="A376">
            <v>353</v>
          </cell>
          <cell r="B376" t="str">
            <v>Pham Thanh Truc</v>
          </cell>
          <cell r="C376" t="str">
            <v>305</v>
          </cell>
          <cell r="D376" t="str">
            <v>Central</v>
          </cell>
          <cell r="E376">
            <v>16220932</v>
          </cell>
          <cell r="G376">
            <v>0</v>
          </cell>
          <cell r="I376">
            <v>0</v>
          </cell>
          <cell r="S376">
            <v>86</v>
          </cell>
          <cell r="T376">
            <v>1196088</v>
          </cell>
          <cell r="U376">
            <v>26</v>
          </cell>
          <cell r="V376">
            <v>0</v>
          </cell>
          <cell r="W376">
            <v>16</v>
          </cell>
          <cell r="X376">
            <v>0</v>
          </cell>
          <cell r="Y376">
            <v>0</v>
          </cell>
          <cell r="Z376">
            <v>0</v>
          </cell>
          <cell r="AA376">
            <v>0</v>
          </cell>
          <cell r="AB376">
            <v>184014</v>
          </cell>
          <cell r="AC376">
            <v>0</v>
          </cell>
          <cell r="AD376">
            <v>184014</v>
          </cell>
          <cell r="AE376">
            <v>0</v>
          </cell>
          <cell r="AF376">
            <v>0</v>
          </cell>
          <cell r="AG376">
            <v>1196088</v>
          </cell>
        </row>
        <row r="377">
          <cell r="A377">
            <v>354</v>
          </cell>
          <cell r="B377" t="str">
            <v>Huynh Bao Quoc</v>
          </cell>
          <cell r="C377" t="str">
            <v>305</v>
          </cell>
          <cell r="D377" t="str">
            <v>Central</v>
          </cell>
          <cell r="E377">
            <v>16220802</v>
          </cell>
          <cell r="G377">
            <v>0</v>
          </cell>
          <cell r="H377">
            <v>298026362</v>
          </cell>
          <cell r="I377">
            <v>0</v>
          </cell>
          <cell r="S377">
            <v>92</v>
          </cell>
          <cell r="T377">
            <v>1279536</v>
          </cell>
          <cell r="U377">
            <v>26</v>
          </cell>
          <cell r="V377">
            <v>0</v>
          </cell>
          <cell r="W377">
            <v>16</v>
          </cell>
          <cell r="X377">
            <v>0</v>
          </cell>
          <cell r="Y377">
            <v>0</v>
          </cell>
          <cell r="Z377">
            <v>0</v>
          </cell>
          <cell r="AA377">
            <v>0</v>
          </cell>
          <cell r="AB377">
            <v>196852</v>
          </cell>
          <cell r="AC377">
            <v>0</v>
          </cell>
          <cell r="AD377">
            <v>196852</v>
          </cell>
          <cell r="AE377">
            <v>0</v>
          </cell>
          <cell r="AF377">
            <v>0</v>
          </cell>
          <cell r="AG377">
            <v>1279536</v>
          </cell>
        </row>
        <row r="378">
          <cell r="B378" t="str">
            <v>Central Total</v>
          </cell>
          <cell r="P378">
            <v>74.666666666666657</v>
          </cell>
          <cell r="Q378">
            <v>0</v>
          </cell>
          <cell r="R378">
            <v>0</v>
          </cell>
          <cell r="S378">
            <v>1370</v>
          </cell>
          <cell r="T378">
            <v>19053960</v>
          </cell>
          <cell r="U378">
            <v>260</v>
          </cell>
          <cell r="V378">
            <v>0</v>
          </cell>
          <cell r="W378">
            <v>160</v>
          </cell>
          <cell r="X378">
            <v>0</v>
          </cell>
          <cell r="Y378">
            <v>0</v>
          </cell>
          <cell r="Z378">
            <v>0</v>
          </cell>
          <cell r="AA378">
            <v>0</v>
          </cell>
          <cell r="AB378">
            <v>3231651</v>
          </cell>
          <cell r="AC378">
            <v>0</v>
          </cell>
          <cell r="AD378">
            <v>3231651</v>
          </cell>
          <cell r="AE378">
            <v>0</v>
          </cell>
          <cell r="AF378">
            <v>0</v>
          </cell>
          <cell r="AG378">
            <v>19053960</v>
          </cell>
        </row>
        <row r="379">
          <cell r="A379">
            <v>355</v>
          </cell>
          <cell r="B379" t="str">
            <v>Pham Thi Uyen Chau</v>
          </cell>
          <cell r="C379" t="str">
            <v>302</v>
          </cell>
          <cell r="D379" t="str">
            <v>Sales Off.</v>
          </cell>
          <cell r="E379">
            <v>17210923</v>
          </cell>
          <cell r="G379">
            <v>0</v>
          </cell>
          <cell r="I379">
            <v>0</v>
          </cell>
          <cell r="S379">
            <v>146</v>
          </cell>
          <cell r="T379">
            <v>2030568</v>
          </cell>
          <cell r="U379">
            <v>26</v>
          </cell>
          <cell r="V379">
            <v>0</v>
          </cell>
          <cell r="W379">
            <v>0</v>
          </cell>
          <cell r="X379">
            <v>0</v>
          </cell>
          <cell r="Y379">
            <v>0</v>
          </cell>
          <cell r="Z379">
            <v>0</v>
          </cell>
          <cell r="AA379">
            <v>0</v>
          </cell>
          <cell r="AB379">
            <v>0</v>
          </cell>
          <cell r="AC379">
            <v>0</v>
          </cell>
          <cell r="AD379">
            <v>0</v>
          </cell>
          <cell r="AE379">
            <v>0</v>
          </cell>
          <cell r="AF379">
            <v>0</v>
          </cell>
          <cell r="AG379">
            <v>2030568</v>
          </cell>
        </row>
        <row r="380">
          <cell r="A380">
            <v>356</v>
          </cell>
          <cell r="B380" t="str">
            <v>Nguyen Minh Yen Phuong</v>
          </cell>
          <cell r="C380" t="str">
            <v>302</v>
          </cell>
          <cell r="D380" t="str">
            <v>Sales Off.</v>
          </cell>
          <cell r="E380">
            <v>19210312</v>
          </cell>
          <cell r="G380">
            <v>1</v>
          </cell>
          <cell r="H380">
            <v>296326503</v>
          </cell>
          <cell r="I380">
            <v>0</v>
          </cell>
          <cell r="S380">
            <v>253</v>
          </cell>
          <cell r="T380">
            <v>3518724</v>
          </cell>
          <cell r="U380">
            <v>26</v>
          </cell>
          <cell r="V380">
            <v>0</v>
          </cell>
          <cell r="W380">
            <v>0</v>
          </cell>
          <cell r="X380">
            <v>0</v>
          </cell>
          <cell r="Y380">
            <v>0</v>
          </cell>
          <cell r="Z380">
            <v>0</v>
          </cell>
          <cell r="AA380">
            <v>0</v>
          </cell>
          <cell r="AB380">
            <v>0</v>
          </cell>
          <cell r="AC380">
            <v>0</v>
          </cell>
          <cell r="AD380">
            <v>0</v>
          </cell>
          <cell r="AE380">
            <v>0</v>
          </cell>
          <cell r="AF380">
            <v>0</v>
          </cell>
          <cell r="AG380">
            <v>3518724</v>
          </cell>
        </row>
        <row r="381">
          <cell r="A381">
            <v>357</v>
          </cell>
          <cell r="B381" t="str">
            <v>Pham Van Dung</v>
          </cell>
          <cell r="C381" t="str">
            <v>302</v>
          </cell>
          <cell r="D381" t="str">
            <v>Sales Off.</v>
          </cell>
          <cell r="E381">
            <v>18210224</v>
          </cell>
          <cell r="G381">
            <v>1</v>
          </cell>
          <cell r="H381">
            <v>296326429</v>
          </cell>
          <cell r="I381">
            <v>0</v>
          </cell>
          <cell r="S381">
            <v>143</v>
          </cell>
          <cell r="T381">
            <v>1988844</v>
          </cell>
          <cell r="U381">
            <v>26</v>
          </cell>
          <cell r="V381">
            <v>0</v>
          </cell>
          <cell r="W381">
            <v>0</v>
          </cell>
          <cell r="X381">
            <v>0</v>
          </cell>
          <cell r="Y381">
            <v>0</v>
          </cell>
          <cell r="Z381">
            <v>0</v>
          </cell>
          <cell r="AA381">
            <v>0</v>
          </cell>
          <cell r="AB381">
            <v>0</v>
          </cell>
          <cell r="AC381">
            <v>0</v>
          </cell>
          <cell r="AD381">
            <v>0</v>
          </cell>
          <cell r="AE381">
            <v>0</v>
          </cell>
          <cell r="AF381">
            <v>0</v>
          </cell>
          <cell r="AG381">
            <v>1988844</v>
          </cell>
        </row>
        <row r="382">
          <cell r="A382">
            <v>358</v>
          </cell>
          <cell r="B382" t="str">
            <v>Pham Viet Dung</v>
          </cell>
          <cell r="C382" t="str">
            <v>302</v>
          </cell>
          <cell r="D382" t="str">
            <v>Sales Off.</v>
          </cell>
          <cell r="E382">
            <v>16210950</v>
          </cell>
          <cell r="G382">
            <v>0</v>
          </cell>
          <cell r="H382">
            <v>298031564</v>
          </cell>
          <cell r="I382">
            <v>0</v>
          </cell>
          <cell r="S382">
            <v>146</v>
          </cell>
          <cell r="T382">
            <v>2030568</v>
          </cell>
          <cell r="U382">
            <v>26</v>
          </cell>
          <cell r="V382">
            <v>0</v>
          </cell>
          <cell r="W382">
            <v>0</v>
          </cell>
          <cell r="X382">
            <v>0</v>
          </cell>
          <cell r="Y382">
            <v>0</v>
          </cell>
          <cell r="Z382">
            <v>0</v>
          </cell>
          <cell r="AA382">
            <v>0</v>
          </cell>
          <cell r="AB382">
            <v>0</v>
          </cell>
          <cell r="AC382">
            <v>0</v>
          </cell>
          <cell r="AD382">
            <v>0</v>
          </cell>
          <cell r="AE382">
            <v>0</v>
          </cell>
          <cell r="AF382">
            <v>0</v>
          </cell>
          <cell r="AG382">
            <v>2030568</v>
          </cell>
        </row>
        <row r="383">
          <cell r="A383">
            <v>359</v>
          </cell>
          <cell r="B383" t="str">
            <v>Tran Thi Anh Thu</v>
          </cell>
          <cell r="C383" t="str">
            <v>302</v>
          </cell>
          <cell r="D383" t="str">
            <v>Sales Off.</v>
          </cell>
          <cell r="E383">
            <v>16221139</v>
          </cell>
          <cell r="I383">
            <v>0</v>
          </cell>
          <cell r="S383">
            <v>111</v>
          </cell>
          <cell r="T383">
            <v>1543788</v>
          </cell>
          <cell r="U383">
            <v>26</v>
          </cell>
          <cell r="V383">
            <v>0</v>
          </cell>
          <cell r="W383">
            <v>0</v>
          </cell>
          <cell r="X383">
            <v>0</v>
          </cell>
          <cell r="Y383">
            <v>0</v>
          </cell>
          <cell r="Z383">
            <v>0</v>
          </cell>
          <cell r="AA383">
            <v>0</v>
          </cell>
          <cell r="AB383">
            <v>0</v>
          </cell>
          <cell r="AC383">
            <v>0</v>
          </cell>
          <cell r="AD383">
            <v>0</v>
          </cell>
          <cell r="AE383">
            <v>0</v>
          </cell>
          <cell r="AF383">
            <v>0</v>
          </cell>
          <cell r="AG383">
            <v>1543788</v>
          </cell>
        </row>
        <row r="384">
          <cell r="A384">
            <v>360</v>
          </cell>
          <cell r="B384" t="str">
            <v>Dao Hong Ha</v>
          </cell>
          <cell r="C384" t="str">
            <v>302</v>
          </cell>
          <cell r="D384" t="str">
            <v>Sales Off.</v>
          </cell>
          <cell r="E384">
            <v>16210887</v>
          </cell>
          <cell r="G384">
            <v>0</v>
          </cell>
          <cell r="I384">
            <v>0</v>
          </cell>
          <cell r="S384">
            <v>111</v>
          </cell>
          <cell r="T384">
            <v>1543788</v>
          </cell>
          <cell r="U384">
            <v>26</v>
          </cell>
          <cell r="V384">
            <v>0</v>
          </cell>
          <cell r="W384">
            <v>0</v>
          </cell>
          <cell r="X384">
            <v>0</v>
          </cell>
          <cell r="Y384">
            <v>0</v>
          </cell>
          <cell r="Z384">
            <v>0</v>
          </cell>
          <cell r="AA384">
            <v>0</v>
          </cell>
          <cell r="AB384">
            <v>0</v>
          </cell>
          <cell r="AC384">
            <v>0</v>
          </cell>
          <cell r="AD384">
            <v>0</v>
          </cell>
          <cell r="AE384">
            <v>0</v>
          </cell>
          <cell r="AF384">
            <v>0</v>
          </cell>
          <cell r="AG384">
            <v>1543788</v>
          </cell>
        </row>
        <row r="385">
          <cell r="B385" t="str">
            <v>Sales Off. Total</v>
          </cell>
          <cell r="P385">
            <v>0</v>
          </cell>
          <cell r="Q385">
            <v>0</v>
          </cell>
          <cell r="R385">
            <v>0</v>
          </cell>
          <cell r="S385">
            <v>910</v>
          </cell>
          <cell r="T385">
            <v>12656280</v>
          </cell>
          <cell r="U385">
            <v>156</v>
          </cell>
          <cell r="V385">
            <v>0</v>
          </cell>
          <cell r="W385">
            <v>0</v>
          </cell>
          <cell r="X385">
            <v>0</v>
          </cell>
          <cell r="Y385">
            <v>0</v>
          </cell>
          <cell r="Z385">
            <v>0</v>
          </cell>
          <cell r="AA385">
            <v>0</v>
          </cell>
          <cell r="AB385">
            <v>0</v>
          </cell>
          <cell r="AC385">
            <v>0</v>
          </cell>
          <cell r="AD385">
            <v>0</v>
          </cell>
          <cell r="AE385">
            <v>0</v>
          </cell>
          <cell r="AF385">
            <v>0</v>
          </cell>
          <cell r="AG385">
            <v>12656280</v>
          </cell>
        </row>
        <row r="386">
          <cell r="A386">
            <v>361</v>
          </cell>
          <cell r="B386" t="str">
            <v>Ho Viet Chuong</v>
          </cell>
          <cell r="C386" t="str">
            <v>302</v>
          </cell>
          <cell r="D386" t="str">
            <v>ThuDuc Sales</v>
          </cell>
          <cell r="E386">
            <v>16220768</v>
          </cell>
          <cell r="F386" t="str">
            <v>0399</v>
          </cell>
          <cell r="G386">
            <v>1</v>
          </cell>
          <cell r="H386">
            <v>298026360</v>
          </cell>
          <cell r="I386">
            <v>0</v>
          </cell>
          <cell r="S386">
            <v>85</v>
          </cell>
          <cell r="T386">
            <v>1182180</v>
          </cell>
          <cell r="U386">
            <v>26</v>
          </cell>
          <cell r="V386">
            <v>0</v>
          </cell>
          <cell r="W386">
            <v>16</v>
          </cell>
          <cell r="X386">
            <v>0</v>
          </cell>
          <cell r="Y386">
            <v>0</v>
          </cell>
          <cell r="Z386">
            <v>0</v>
          </cell>
          <cell r="AA386">
            <v>0</v>
          </cell>
          <cell r="AB386">
            <v>181874</v>
          </cell>
          <cell r="AC386">
            <v>0</v>
          </cell>
          <cell r="AD386">
            <v>181874</v>
          </cell>
          <cell r="AE386">
            <v>0</v>
          </cell>
          <cell r="AF386">
            <v>0</v>
          </cell>
          <cell r="AG386">
            <v>1182180</v>
          </cell>
        </row>
        <row r="387">
          <cell r="A387">
            <v>362</v>
          </cell>
          <cell r="B387" t="str">
            <v>Nguyen Duyen</v>
          </cell>
          <cell r="C387" t="str">
            <v>302</v>
          </cell>
          <cell r="D387" t="str">
            <v>ThuDuc Sales</v>
          </cell>
          <cell r="E387">
            <v>16220070</v>
          </cell>
          <cell r="G387">
            <v>1</v>
          </cell>
          <cell r="H387">
            <v>296326255</v>
          </cell>
          <cell r="I387">
            <v>0</v>
          </cell>
          <cell r="S387">
            <v>85</v>
          </cell>
          <cell r="T387">
            <v>1182180</v>
          </cell>
          <cell r="U387">
            <v>26</v>
          </cell>
          <cell r="V387">
            <v>0</v>
          </cell>
          <cell r="W387">
            <v>16</v>
          </cell>
          <cell r="X387">
            <v>0</v>
          </cell>
          <cell r="Y387">
            <v>0</v>
          </cell>
          <cell r="Z387">
            <v>0</v>
          </cell>
          <cell r="AA387">
            <v>0</v>
          </cell>
          <cell r="AB387">
            <v>181874</v>
          </cell>
          <cell r="AC387">
            <v>0</v>
          </cell>
          <cell r="AD387">
            <v>181874</v>
          </cell>
          <cell r="AE387">
            <v>0</v>
          </cell>
          <cell r="AF387">
            <v>0</v>
          </cell>
          <cell r="AG387">
            <v>1182180</v>
          </cell>
        </row>
        <row r="388">
          <cell r="A388">
            <v>363</v>
          </cell>
          <cell r="B388" t="str">
            <v>Huynh Van Dung</v>
          </cell>
          <cell r="C388" t="str">
            <v>302</v>
          </cell>
          <cell r="D388" t="str">
            <v>ThuDuc Sales</v>
          </cell>
          <cell r="E388">
            <v>16220266</v>
          </cell>
          <cell r="G388">
            <v>1</v>
          </cell>
          <cell r="H388">
            <v>296326465</v>
          </cell>
          <cell r="I388">
            <v>1</v>
          </cell>
          <cell r="J388">
            <v>0</v>
          </cell>
          <cell r="K388">
            <v>8</v>
          </cell>
          <cell r="L388">
            <v>0</v>
          </cell>
          <cell r="M388">
            <v>0</v>
          </cell>
          <cell r="N388">
            <v>8</v>
          </cell>
          <cell r="O388">
            <v>0</v>
          </cell>
          <cell r="P388">
            <v>18.666666666666664</v>
          </cell>
          <cell r="S388">
            <v>250</v>
          </cell>
          <cell r="T388">
            <v>3477000</v>
          </cell>
          <cell r="U388">
            <v>26</v>
          </cell>
          <cell r="V388">
            <v>0</v>
          </cell>
          <cell r="W388">
            <v>16</v>
          </cell>
          <cell r="X388">
            <v>0</v>
          </cell>
          <cell r="Y388">
            <v>0</v>
          </cell>
          <cell r="Z388">
            <v>0</v>
          </cell>
          <cell r="AA388">
            <v>0</v>
          </cell>
          <cell r="AB388">
            <v>624077</v>
          </cell>
          <cell r="AC388">
            <v>0</v>
          </cell>
          <cell r="AD388">
            <v>624077</v>
          </cell>
          <cell r="AE388">
            <v>0</v>
          </cell>
          <cell r="AF388">
            <v>0</v>
          </cell>
          <cell r="AG388">
            <v>3477000</v>
          </cell>
        </row>
        <row r="389">
          <cell r="A389">
            <v>364</v>
          </cell>
          <cell r="B389" t="str">
            <v>Trinh Van Phuc</v>
          </cell>
          <cell r="C389" t="str">
            <v>302</v>
          </cell>
          <cell r="D389" t="str">
            <v>ThuDuc Sales</v>
          </cell>
          <cell r="E389">
            <v>16220710</v>
          </cell>
          <cell r="F389" t="str">
            <v>0358</v>
          </cell>
          <cell r="G389">
            <v>0</v>
          </cell>
          <cell r="H389">
            <v>298006940</v>
          </cell>
          <cell r="I389">
            <v>0</v>
          </cell>
          <cell r="S389">
            <v>85</v>
          </cell>
          <cell r="T389">
            <v>1182180</v>
          </cell>
          <cell r="U389">
            <v>26</v>
          </cell>
          <cell r="V389">
            <v>0</v>
          </cell>
          <cell r="W389">
            <v>16</v>
          </cell>
          <cell r="X389">
            <v>0</v>
          </cell>
          <cell r="Y389">
            <v>0</v>
          </cell>
          <cell r="Z389">
            <v>0</v>
          </cell>
          <cell r="AA389">
            <v>0</v>
          </cell>
          <cell r="AB389">
            <v>181874</v>
          </cell>
          <cell r="AC389">
            <v>0</v>
          </cell>
          <cell r="AD389">
            <v>181874</v>
          </cell>
          <cell r="AE389">
            <v>0</v>
          </cell>
          <cell r="AF389">
            <v>0</v>
          </cell>
          <cell r="AG389">
            <v>1182180</v>
          </cell>
        </row>
        <row r="390">
          <cell r="A390">
            <v>365</v>
          </cell>
          <cell r="B390" t="str">
            <v>Tran Khai Thanh</v>
          </cell>
          <cell r="C390" t="str">
            <v>302</v>
          </cell>
          <cell r="D390" t="str">
            <v>ThuDuc Sales</v>
          </cell>
          <cell r="E390">
            <v>16220627</v>
          </cell>
          <cell r="F390" t="str">
            <v>0301</v>
          </cell>
          <cell r="G390">
            <v>0</v>
          </cell>
          <cell r="H390">
            <v>297134787</v>
          </cell>
          <cell r="I390">
            <v>0</v>
          </cell>
          <cell r="S390">
            <v>85</v>
          </cell>
          <cell r="T390">
            <v>1182180</v>
          </cell>
          <cell r="U390">
            <v>26</v>
          </cell>
          <cell r="V390">
            <v>0</v>
          </cell>
          <cell r="W390">
            <v>16</v>
          </cell>
          <cell r="X390">
            <v>0</v>
          </cell>
          <cell r="Y390">
            <v>0</v>
          </cell>
          <cell r="Z390">
            <v>0</v>
          </cell>
          <cell r="AA390">
            <v>0</v>
          </cell>
          <cell r="AB390">
            <v>181874</v>
          </cell>
          <cell r="AC390">
            <v>0</v>
          </cell>
          <cell r="AD390">
            <v>181874</v>
          </cell>
          <cell r="AE390">
            <v>0</v>
          </cell>
          <cell r="AF390">
            <v>0</v>
          </cell>
          <cell r="AG390">
            <v>1182180</v>
          </cell>
        </row>
        <row r="391">
          <cell r="A391">
            <v>366</v>
          </cell>
          <cell r="B391" t="str">
            <v>Nguyen Le Hung</v>
          </cell>
          <cell r="C391" t="str">
            <v>302</v>
          </cell>
          <cell r="D391" t="str">
            <v>ThuDuc Sales</v>
          </cell>
          <cell r="E391">
            <v>16220698</v>
          </cell>
          <cell r="F391" t="str">
            <v>0329</v>
          </cell>
          <cell r="G391">
            <v>0</v>
          </cell>
          <cell r="H391">
            <v>298006913</v>
          </cell>
          <cell r="I391">
            <v>0</v>
          </cell>
          <cell r="S391">
            <v>85</v>
          </cell>
          <cell r="T391">
            <v>1182180</v>
          </cell>
          <cell r="U391">
            <v>26</v>
          </cell>
          <cell r="V391">
            <v>0</v>
          </cell>
          <cell r="W391">
            <v>16</v>
          </cell>
          <cell r="X391">
            <v>0</v>
          </cell>
          <cell r="Y391">
            <v>0</v>
          </cell>
          <cell r="Z391">
            <v>0</v>
          </cell>
          <cell r="AA391">
            <v>0</v>
          </cell>
          <cell r="AB391">
            <v>181874</v>
          </cell>
          <cell r="AC391">
            <v>0</v>
          </cell>
          <cell r="AD391">
            <v>181874</v>
          </cell>
          <cell r="AE391">
            <v>0</v>
          </cell>
          <cell r="AF391">
            <v>0</v>
          </cell>
          <cell r="AG391">
            <v>1182180</v>
          </cell>
        </row>
        <row r="392">
          <cell r="A392">
            <v>367</v>
          </cell>
          <cell r="B392" t="str">
            <v>Nguyen Ba Ty</v>
          </cell>
          <cell r="C392" t="str">
            <v>302</v>
          </cell>
          <cell r="D392" t="str">
            <v>ThuDuc Sales</v>
          </cell>
          <cell r="E392">
            <v>16221167</v>
          </cell>
          <cell r="I392">
            <v>1</v>
          </cell>
          <cell r="J392">
            <v>0</v>
          </cell>
          <cell r="K392">
            <v>8</v>
          </cell>
          <cell r="L392">
            <v>0</v>
          </cell>
          <cell r="M392">
            <v>0</v>
          </cell>
          <cell r="N392">
            <v>8</v>
          </cell>
          <cell r="O392">
            <v>0</v>
          </cell>
          <cell r="P392">
            <v>18.666666666666664</v>
          </cell>
          <cell r="S392">
            <v>233</v>
          </cell>
          <cell r="T392">
            <v>3240564</v>
          </cell>
          <cell r="U392">
            <v>26</v>
          </cell>
          <cell r="V392">
            <v>0</v>
          </cell>
          <cell r="W392">
            <v>16</v>
          </cell>
          <cell r="X392">
            <v>0</v>
          </cell>
          <cell r="Y392">
            <v>0</v>
          </cell>
          <cell r="Z392">
            <v>0</v>
          </cell>
          <cell r="AA392">
            <v>0</v>
          </cell>
          <cell r="AB392">
            <v>581640</v>
          </cell>
          <cell r="AC392">
            <v>0</v>
          </cell>
          <cell r="AD392">
            <v>581640</v>
          </cell>
          <cell r="AE392">
            <v>0</v>
          </cell>
          <cell r="AF392">
            <v>0</v>
          </cell>
          <cell r="AG392">
            <v>3240564</v>
          </cell>
        </row>
        <row r="393">
          <cell r="A393">
            <v>368</v>
          </cell>
          <cell r="B393" t="str">
            <v>Nguyen Van Be</v>
          </cell>
          <cell r="C393" t="str">
            <v>302</v>
          </cell>
          <cell r="D393" t="str">
            <v>ThuDuc Sales</v>
          </cell>
          <cell r="E393">
            <v>16230156</v>
          </cell>
          <cell r="F393" t="str">
            <v>0196</v>
          </cell>
          <cell r="G393">
            <v>1</v>
          </cell>
          <cell r="H393">
            <v>296326231</v>
          </cell>
          <cell r="I393">
            <v>0</v>
          </cell>
          <cell r="S393">
            <v>85</v>
          </cell>
          <cell r="T393">
            <v>1182180</v>
          </cell>
          <cell r="U393">
            <v>24</v>
          </cell>
          <cell r="V393">
            <v>0</v>
          </cell>
          <cell r="W393">
            <v>16</v>
          </cell>
          <cell r="X393">
            <v>0</v>
          </cell>
          <cell r="Y393">
            <v>0</v>
          </cell>
          <cell r="Z393">
            <v>0</v>
          </cell>
          <cell r="AA393">
            <v>0</v>
          </cell>
          <cell r="AB393">
            <v>181874</v>
          </cell>
          <cell r="AC393">
            <v>0</v>
          </cell>
          <cell r="AD393">
            <v>181874</v>
          </cell>
          <cell r="AE393">
            <v>0</v>
          </cell>
          <cell r="AF393">
            <v>0</v>
          </cell>
          <cell r="AG393">
            <v>1091243</v>
          </cell>
        </row>
        <row r="394">
          <cell r="A394">
            <v>369</v>
          </cell>
          <cell r="B394" t="str">
            <v>Tran Kim Tan</v>
          </cell>
          <cell r="C394" t="str">
            <v>302</v>
          </cell>
          <cell r="D394" t="str">
            <v>ThuDuc Sales</v>
          </cell>
          <cell r="E394">
            <v>16220239</v>
          </cell>
          <cell r="G394">
            <v>1</v>
          </cell>
          <cell r="H394">
            <v>296326439</v>
          </cell>
          <cell r="I394">
            <v>1</v>
          </cell>
          <cell r="J394">
            <v>0</v>
          </cell>
          <cell r="K394">
            <v>8</v>
          </cell>
          <cell r="L394">
            <v>0</v>
          </cell>
          <cell r="M394">
            <v>0</v>
          </cell>
          <cell r="N394">
            <v>8</v>
          </cell>
          <cell r="O394">
            <v>0</v>
          </cell>
          <cell r="P394">
            <v>18.666666666666664</v>
          </cell>
          <cell r="S394">
            <v>231</v>
          </cell>
          <cell r="T394">
            <v>3212748</v>
          </cell>
          <cell r="U394">
            <v>26</v>
          </cell>
          <cell r="V394">
            <v>0</v>
          </cell>
          <cell r="W394">
            <v>16</v>
          </cell>
          <cell r="X394">
            <v>0</v>
          </cell>
          <cell r="Y394">
            <v>0</v>
          </cell>
          <cell r="Z394">
            <v>0</v>
          </cell>
          <cell r="AA394">
            <v>0</v>
          </cell>
          <cell r="AB394">
            <v>576647</v>
          </cell>
          <cell r="AC394">
            <v>0</v>
          </cell>
          <cell r="AD394">
            <v>576647</v>
          </cell>
          <cell r="AE394">
            <v>0</v>
          </cell>
          <cell r="AF394">
            <v>0</v>
          </cell>
          <cell r="AG394">
            <v>3212748</v>
          </cell>
        </row>
        <row r="395">
          <cell r="A395">
            <v>370</v>
          </cell>
          <cell r="B395" t="str">
            <v>Dang Van Thuan</v>
          </cell>
          <cell r="C395" t="str">
            <v>302</v>
          </cell>
          <cell r="D395" t="str">
            <v>ThuDuc Sales</v>
          </cell>
          <cell r="E395">
            <v>16220261</v>
          </cell>
          <cell r="F395" t="str">
            <v>0060</v>
          </cell>
          <cell r="G395">
            <v>1</v>
          </cell>
          <cell r="H395">
            <v>296326459</v>
          </cell>
          <cell r="I395">
            <v>0</v>
          </cell>
          <cell r="S395">
            <v>85</v>
          </cell>
          <cell r="T395">
            <v>1182180</v>
          </cell>
          <cell r="U395">
            <v>26</v>
          </cell>
          <cell r="V395">
            <v>0</v>
          </cell>
          <cell r="W395">
            <v>16</v>
          </cell>
          <cell r="X395">
            <v>0</v>
          </cell>
          <cell r="Y395">
            <v>0</v>
          </cell>
          <cell r="Z395">
            <v>0</v>
          </cell>
          <cell r="AA395">
            <v>0</v>
          </cell>
          <cell r="AB395">
            <v>181874</v>
          </cell>
          <cell r="AC395">
            <v>0</v>
          </cell>
          <cell r="AD395">
            <v>181874</v>
          </cell>
          <cell r="AE395">
            <v>0</v>
          </cell>
          <cell r="AF395">
            <v>0</v>
          </cell>
          <cell r="AG395">
            <v>1182180</v>
          </cell>
        </row>
        <row r="396">
          <cell r="A396">
            <v>371</v>
          </cell>
          <cell r="B396" t="str">
            <v>Vo Trong Khiem</v>
          </cell>
          <cell r="C396" t="str">
            <v>302</v>
          </cell>
          <cell r="D396" t="str">
            <v>ThuDuc Sales</v>
          </cell>
          <cell r="E396">
            <v>16220679</v>
          </cell>
          <cell r="F396" t="str">
            <v>0362</v>
          </cell>
          <cell r="G396">
            <v>0</v>
          </cell>
          <cell r="H396">
            <v>297134804</v>
          </cell>
          <cell r="I396">
            <v>0</v>
          </cell>
          <cell r="S396">
            <v>85</v>
          </cell>
          <cell r="T396">
            <v>1182180</v>
          </cell>
          <cell r="U396">
            <v>26</v>
          </cell>
          <cell r="V396">
            <v>0</v>
          </cell>
          <cell r="W396">
            <v>16</v>
          </cell>
          <cell r="X396">
            <v>0</v>
          </cell>
          <cell r="Y396">
            <v>0</v>
          </cell>
          <cell r="Z396">
            <v>0</v>
          </cell>
          <cell r="AA396">
            <v>0</v>
          </cell>
          <cell r="AB396">
            <v>181874</v>
          </cell>
          <cell r="AC396">
            <v>0</v>
          </cell>
          <cell r="AD396">
            <v>181874</v>
          </cell>
          <cell r="AE396">
            <v>0</v>
          </cell>
          <cell r="AF396">
            <v>0</v>
          </cell>
          <cell r="AG396">
            <v>1182180</v>
          </cell>
        </row>
        <row r="397">
          <cell r="A397">
            <v>372</v>
          </cell>
          <cell r="B397" t="str">
            <v>Truong Quang Thai</v>
          </cell>
          <cell r="C397" t="str">
            <v>302</v>
          </cell>
          <cell r="D397" t="str">
            <v>ThuDuc Sales</v>
          </cell>
          <cell r="E397">
            <v>16221152</v>
          </cell>
          <cell r="I397">
            <v>0</v>
          </cell>
          <cell r="S397">
            <v>79</v>
          </cell>
          <cell r="T397">
            <v>1098732</v>
          </cell>
          <cell r="U397">
            <v>26</v>
          </cell>
          <cell r="V397">
            <v>0</v>
          </cell>
          <cell r="W397">
            <v>16</v>
          </cell>
          <cell r="X397">
            <v>0</v>
          </cell>
          <cell r="Y397">
            <v>0</v>
          </cell>
          <cell r="Z397">
            <v>0</v>
          </cell>
          <cell r="AA397">
            <v>0</v>
          </cell>
          <cell r="AB397">
            <v>169036</v>
          </cell>
          <cell r="AC397">
            <v>0</v>
          </cell>
          <cell r="AD397">
            <v>169036</v>
          </cell>
          <cell r="AE397">
            <v>0</v>
          </cell>
          <cell r="AF397">
            <v>0</v>
          </cell>
          <cell r="AG397">
            <v>1098732</v>
          </cell>
        </row>
        <row r="398">
          <cell r="A398">
            <v>373</v>
          </cell>
          <cell r="B398" t="str">
            <v>Nguyen Tan Dat</v>
          </cell>
          <cell r="C398" t="str">
            <v>302</v>
          </cell>
          <cell r="D398" t="str">
            <v>ThuDuc Sales</v>
          </cell>
          <cell r="E398">
            <v>16220110</v>
          </cell>
          <cell r="G398">
            <v>1</v>
          </cell>
          <cell r="H398">
            <v>296326332</v>
          </cell>
          <cell r="I398">
            <v>1</v>
          </cell>
          <cell r="J398">
            <v>0</v>
          </cell>
          <cell r="K398">
            <v>8</v>
          </cell>
          <cell r="L398">
            <v>0</v>
          </cell>
          <cell r="M398">
            <v>0</v>
          </cell>
          <cell r="N398">
            <v>8</v>
          </cell>
          <cell r="O398">
            <v>0</v>
          </cell>
          <cell r="P398">
            <v>18.666666666666664</v>
          </cell>
          <cell r="S398">
            <v>231</v>
          </cell>
          <cell r="T398">
            <v>3212748</v>
          </cell>
          <cell r="U398">
            <v>26</v>
          </cell>
          <cell r="V398">
            <v>0</v>
          </cell>
          <cell r="W398">
            <v>16</v>
          </cell>
          <cell r="X398">
            <v>0</v>
          </cell>
          <cell r="Y398">
            <v>0</v>
          </cell>
          <cell r="Z398">
            <v>0</v>
          </cell>
          <cell r="AA398">
            <v>0</v>
          </cell>
          <cell r="AB398">
            <v>576647</v>
          </cell>
          <cell r="AC398">
            <v>0</v>
          </cell>
          <cell r="AD398">
            <v>576647</v>
          </cell>
          <cell r="AE398">
            <v>0</v>
          </cell>
          <cell r="AF398">
            <v>0</v>
          </cell>
          <cell r="AG398">
            <v>3212748</v>
          </cell>
        </row>
        <row r="399">
          <cell r="A399">
            <v>374</v>
          </cell>
          <cell r="B399" t="str">
            <v>Tran Dinh Duc</v>
          </cell>
          <cell r="C399" t="str">
            <v>302</v>
          </cell>
          <cell r="D399" t="str">
            <v>ThuDuc Sales</v>
          </cell>
          <cell r="E399">
            <v>16220265</v>
          </cell>
          <cell r="G399">
            <v>1</v>
          </cell>
          <cell r="H399">
            <v>296326464</v>
          </cell>
          <cell r="I399">
            <v>1</v>
          </cell>
          <cell r="J399">
            <v>0</v>
          </cell>
          <cell r="K399">
            <v>8</v>
          </cell>
          <cell r="L399">
            <v>0</v>
          </cell>
          <cell r="M399">
            <v>0</v>
          </cell>
          <cell r="N399">
            <v>8</v>
          </cell>
          <cell r="O399">
            <v>0</v>
          </cell>
          <cell r="P399">
            <v>18.666666666666664</v>
          </cell>
          <cell r="S399">
            <v>250</v>
          </cell>
          <cell r="T399">
            <v>3477000</v>
          </cell>
          <cell r="U399">
            <v>26</v>
          </cell>
          <cell r="V399">
            <v>0</v>
          </cell>
          <cell r="W399">
            <v>16</v>
          </cell>
          <cell r="X399">
            <v>0</v>
          </cell>
          <cell r="Y399">
            <v>0</v>
          </cell>
          <cell r="Z399">
            <v>0</v>
          </cell>
          <cell r="AA399">
            <v>0</v>
          </cell>
          <cell r="AB399">
            <v>624077</v>
          </cell>
          <cell r="AC399">
            <v>0</v>
          </cell>
          <cell r="AD399">
            <v>624077</v>
          </cell>
          <cell r="AE399">
            <v>0</v>
          </cell>
          <cell r="AF399">
            <v>0</v>
          </cell>
          <cell r="AG399">
            <v>3477000</v>
          </cell>
        </row>
        <row r="400">
          <cell r="A400">
            <v>375</v>
          </cell>
          <cell r="B400" t="str">
            <v>Ngu Hoang Thach</v>
          </cell>
          <cell r="C400" t="str">
            <v>302</v>
          </cell>
          <cell r="D400" t="str">
            <v>ThuDuc Sales</v>
          </cell>
          <cell r="E400">
            <v>16221151</v>
          </cell>
          <cell r="I400">
            <v>0</v>
          </cell>
          <cell r="S400">
            <v>79</v>
          </cell>
          <cell r="T400">
            <v>1098732</v>
          </cell>
          <cell r="U400">
            <v>26</v>
          </cell>
          <cell r="V400">
            <v>0</v>
          </cell>
          <cell r="W400">
            <v>0</v>
          </cell>
          <cell r="X400">
            <v>0</v>
          </cell>
          <cell r="Y400">
            <v>0</v>
          </cell>
          <cell r="Z400">
            <v>0</v>
          </cell>
          <cell r="AA400">
            <v>0</v>
          </cell>
          <cell r="AB400">
            <v>0</v>
          </cell>
          <cell r="AC400">
            <v>0</v>
          </cell>
          <cell r="AD400">
            <v>0</v>
          </cell>
          <cell r="AE400">
            <v>0</v>
          </cell>
          <cell r="AF400">
            <v>0</v>
          </cell>
          <cell r="AG400">
            <v>1098732</v>
          </cell>
        </row>
        <row r="401">
          <cell r="A401">
            <v>376</v>
          </cell>
          <cell r="B401" t="str">
            <v>Nguyen Hoang Dung C</v>
          </cell>
          <cell r="C401" t="str">
            <v>302</v>
          </cell>
          <cell r="D401" t="str">
            <v>ThuDuc Sales</v>
          </cell>
          <cell r="E401">
            <v>16221028</v>
          </cell>
          <cell r="I401">
            <v>0</v>
          </cell>
          <cell r="S401">
            <v>79</v>
          </cell>
          <cell r="T401">
            <v>1098732</v>
          </cell>
          <cell r="U401">
            <v>26</v>
          </cell>
          <cell r="V401">
            <v>0</v>
          </cell>
          <cell r="W401">
            <v>8</v>
          </cell>
          <cell r="X401">
            <v>0</v>
          </cell>
          <cell r="Y401">
            <v>0</v>
          </cell>
          <cell r="Z401">
            <v>0</v>
          </cell>
          <cell r="AA401">
            <v>0</v>
          </cell>
          <cell r="AB401">
            <v>84518</v>
          </cell>
          <cell r="AC401">
            <v>0</v>
          </cell>
          <cell r="AD401">
            <v>84518</v>
          </cell>
          <cell r="AE401">
            <v>0</v>
          </cell>
          <cell r="AF401">
            <v>0</v>
          </cell>
          <cell r="AG401">
            <v>1098732</v>
          </cell>
        </row>
        <row r="402">
          <cell r="A402">
            <v>377</v>
          </cell>
          <cell r="B402" t="str">
            <v>Ha Tuan Khanh</v>
          </cell>
          <cell r="C402" t="str">
            <v>302</v>
          </cell>
          <cell r="D402" t="str">
            <v>ThuDuc Sales</v>
          </cell>
          <cell r="E402">
            <v>16220198</v>
          </cell>
          <cell r="F402" t="str">
            <v>0055</v>
          </cell>
          <cell r="G402">
            <v>1</v>
          </cell>
          <cell r="H402">
            <v>296326402</v>
          </cell>
          <cell r="I402">
            <v>1</v>
          </cell>
          <cell r="S402">
            <v>195</v>
          </cell>
          <cell r="T402">
            <v>2712060</v>
          </cell>
          <cell r="U402">
            <v>26</v>
          </cell>
          <cell r="V402">
            <v>0</v>
          </cell>
          <cell r="W402">
            <v>0</v>
          </cell>
          <cell r="X402">
            <v>0</v>
          </cell>
          <cell r="Y402">
            <v>0</v>
          </cell>
          <cell r="Z402">
            <v>0</v>
          </cell>
          <cell r="AA402">
            <v>0</v>
          </cell>
          <cell r="AB402">
            <v>0</v>
          </cell>
          <cell r="AC402">
            <v>0</v>
          </cell>
          <cell r="AD402">
            <v>0</v>
          </cell>
          <cell r="AE402">
            <v>0</v>
          </cell>
          <cell r="AF402">
            <v>0</v>
          </cell>
          <cell r="AG402">
            <v>2712060</v>
          </cell>
        </row>
        <row r="403">
          <cell r="A403">
            <v>378</v>
          </cell>
          <cell r="B403" t="str">
            <v>Le Hoang Tien</v>
          </cell>
          <cell r="C403" t="str">
            <v>302</v>
          </cell>
          <cell r="D403" t="str">
            <v>ThuDuc Sales</v>
          </cell>
          <cell r="E403">
            <v>16220273</v>
          </cell>
          <cell r="G403">
            <v>1</v>
          </cell>
          <cell r="H403">
            <v>296326469</v>
          </cell>
          <cell r="I403">
            <v>1</v>
          </cell>
          <cell r="S403">
            <v>195</v>
          </cell>
          <cell r="T403">
            <v>2712060</v>
          </cell>
          <cell r="U403">
            <v>26</v>
          </cell>
          <cell r="V403">
            <v>0</v>
          </cell>
          <cell r="W403">
            <v>0</v>
          </cell>
          <cell r="X403">
            <v>0</v>
          </cell>
          <cell r="Y403">
            <v>0</v>
          </cell>
          <cell r="Z403">
            <v>0</v>
          </cell>
          <cell r="AA403">
            <v>0</v>
          </cell>
          <cell r="AB403">
            <v>0</v>
          </cell>
          <cell r="AC403">
            <v>0</v>
          </cell>
          <cell r="AD403">
            <v>0</v>
          </cell>
          <cell r="AE403">
            <v>0</v>
          </cell>
          <cell r="AF403">
            <v>0</v>
          </cell>
          <cell r="AG403">
            <v>2712060</v>
          </cell>
        </row>
        <row r="404">
          <cell r="A404">
            <v>379</v>
          </cell>
          <cell r="B404" t="str">
            <v>Pham Nhat Quang</v>
          </cell>
          <cell r="C404" t="str">
            <v>302</v>
          </cell>
          <cell r="D404" t="str">
            <v>ThuDuc Sales</v>
          </cell>
          <cell r="E404">
            <v>15220293</v>
          </cell>
          <cell r="F404" t="str">
            <v>0010</v>
          </cell>
          <cell r="G404">
            <v>0</v>
          </cell>
          <cell r="H404">
            <v>296326487</v>
          </cell>
          <cell r="I404">
            <v>1</v>
          </cell>
          <cell r="S404">
            <v>195</v>
          </cell>
          <cell r="T404">
            <v>2712060</v>
          </cell>
          <cell r="U404">
            <v>26</v>
          </cell>
          <cell r="V404">
            <v>0</v>
          </cell>
          <cell r="W404">
            <v>0</v>
          </cell>
          <cell r="X404">
            <v>0</v>
          </cell>
          <cell r="Y404">
            <v>0</v>
          </cell>
          <cell r="Z404">
            <v>0</v>
          </cell>
          <cell r="AA404">
            <v>0</v>
          </cell>
          <cell r="AB404">
            <v>0</v>
          </cell>
          <cell r="AC404">
            <v>0</v>
          </cell>
          <cell r="AD404">
            <v>0</v>
          </cell>
          <cell r="AE404">
            <v>0</v>
          </cell>
          <cell r="AF404">
            <v>0</v>
          </cell>
          <cell r="AG404">
            <v>2712060</v>
          </cell>
        </row>
        <row r="405">
          <cell r="A405">
            <v>380</v>
          </cell>
          <cell r="B405" t="str">
            <v>Nguyen Xuan Tho</v>
          </cell>
          <cell r="C405" t="str">
            <v>302</v>
          </cell>
          <cell r="D405" t="str">
            <v>ThuDuc Sales</v>
          </cell>
          <cell r="E405">
            <v>16220914</v>
          </cell>
          <cell r="F405" t="str">
            <v>0005</v>
          </cell>
          <cell r="G405">
            <v>0</v>
          </cell>
          <cell r="I405">
            <v>1</v>
          </cell>
          <cell r="S405">
            <v>182</v>
          </cell>
          <cell r="T405">
            <v>2531256</v>
          </cell>
          <cell r="U405">
            <v>26</v>
          </cell>
          <cell r="V405">
            <v>0</v>
          </cell>
          <cell r="W405">
            <v>0</v>
          </cell>
          <cell r="X405">
            <v>0</v>
          </cell>
          <cell r="Y405">
            <v>0</v>
          </cell>
          <cell r="Z405">
            <v>0</v>
          </cell>
          <cell r="AA405">
            <v>0</v>
          </cell>
          <cell r="AB405">
            <v>0</v>
          </cell>
          <cell r="AC405">
            <v>0</v>
          </cell>
          <cell r="AD405">
            <v>0</v>
          </cell>
          <cell r="AE405">
            <v>0</v>
          </cell>
          <cell r="AF405">
            <v>0</v>
          </cell>
          <cell r="AG405">
            <v>2531256</v>
          </cell>
        </row>
        <row r="406">
          <cell r="A406">
            <v>381</v>
          </cell>
          <cell r="B406" t="str">
            <v>Huynh Hoang Tham</v>
          </cell>
          <cell r="C406" t="str">
            <v>302</v>
          </cell>
          <cell r="D406" t="str">
            <v>ThuDuc Sales</v>
          </cell>
          <cell r="E406">
            <v>16220792</v>
          </cell>
          <cell r="G406">
            <v>1</v>
          </cell>
          <cell r="H406">
            <v>298026363</v>
          </cell>
          <cell r="I406">
            <v>1</v>
          </cell>
          <cell r="J406">
            <v>0</v>
          </cell>
          <cell r="K406">
            <v>8</v>
          </cell>
          <cell r="L406">
            <v>0</v>
          </cell>
          <cell r="M406">
            <v>0</v>
          </cell>
          <cell r="N406">
            <v>8</v>
          </cell>
          <cell r="O406">
            <v>0</v>
          </cell>
          <cell r="P406">
            <v>18.666666666666664</v>
          </cell>
          <cell r="S406">
            <v>250</v>
          </cell>
          <cell r="T406">
            <v>3477000</v>
          </cell>
          <cell r="U406">
            <v>26</v>
          </cell>
          <cell r="V406">
            <v>0</v>
          </cell>
          <cell r="W406">
            <v>16</v>
          </cell>
          <cell r="X406">
            <v>0</v>
          </cell>
          <cell r="Y406">
            <v>0</v>
          </cell>
          <cell r="Z406">
            <v>0</v>
          </cell>
          <cell r="AA406">
            <v>0</v>
          </cell>
          <cell r="AB406">
            <v>624077</v>
          </cell>
          <cell r="AC406">
            <v>0</v>
          </cell>
          <cell r="AD406">
            <v>624077</v>
          </cell>
          <cell r="AE406">
            <v>0</v>
          </cell>
          <cell r="AF406">
            <v>0</v>
          </cell>
          <cell r="AG406">
            <v>3477000</v>
          </cell>
        </row>
        <row r="407">
          <cell r="A407">
            <v>382</v>
          </cell>
          <cell r="B407" t="str">
            <v>Dang Hoang Minh</v>
          </cell>
          <cell r="C407" t="str">
            <v>302</v>
          </cell>
          <cell r="D407" t="str">
            <v>ThuDuc Sales</v>
          </cell>
          <cell r="E407">
            <v>16220511</v>
          </cell>
          <cell r="F407" t="str">
            <v>0188</v>
          </cell>
          <cell r="G407">
            <v>1</v>
          </cell>
          <cell r="H407">
            <v>297089424</v>
          </cell>
          <cell r="I407">
            <v>0</v>
          </cell>
          <cell r="S407">
            <v>85</v>
          </cell>
          <cell r="T407">
            <v>1182180</v>
          </cell>
          <cell r="U407">
            <v>26</v>
          </cell>
          <cell r="V407">
            <v>0</v>
          </cell>
          <cell r="W407">
            <v>0</v>
          </cell>
          <cell r="X407">
            <v>0</v>
          </cell>
          <cell r="Y407">
            <v>0</v>
          </cell>
          <cell r="Z407">
            <v>0</v>
          </cell>
          <cell r="AA407">
            <v>0</v>
          </cell>
          <cell r="AB407">
            <v>0</v>
          </cell>
          <cell r="AC407">
            <v>0</v>
          </cell>
          <cell r="AD407">
            <v>0</v>
          </cell>
          <cell r="AE407">
            <v>0</v>
          </cell>
          <cell r="AF407">
            <v>0</v>
          </cell>
          <cell r="AG407">
            <v>1182180</v>
          </cell>
        </row>
        <row r="408">
          <cell r="A408">
            <v>383</v>
          </cell>
          <cell r="B408" t="str">
            <v>Dang Trung Thanh</v>
          </cell>
          <cell r="C408" t="str">
            <v>302</v>
          </cell>
          <cell r="D408" t="str">
            <v>ThuDuc Sales</v>
          </cell>
          <cell r="E408">
            <v>16220185</v>
          </cell>
          <cell r="F408" t="str">
            <v>0053</v>
          </cell>
          <cell r="G408">
            <v>0</v>
          </cell>
          <cell r="H408">
            <v>296326381</v>
          </cell>
          <cell r="I408">
            <v>0</v>
          </cell>
          <cell r="S408">
            <v>85</v>
          </cell>
          <cell r="T408">
            <v>1182180</v>
          </cell>
          <cell r="U408">
            <v>26</v>
          </cell>
          <cell r="V408">
            <v>0</v>
          </cell>
          <cell r="W408">
            <v>0</v>
          </cell>
          <cell r="X408">
            <v>0</v>
          </cell>
          <cell r="Y408">
            <v>0</v>
          </cell>
          <cell r="Z408">
            <v>0</v>
          </cell>
          <cell r="AA408">
            <v>0</v>
          </cell>
          <cell r="AB408">
            <v>0</v>
          </cell>
          <cell r="AC408">
            <v>0</v>
          </cell>
          <cell r="AD408">
            <v>0</v>
          </cell>
          <cell r="AE408">
            <v>0</v>
          </cell>
          <cell r="AF408">
            <v>0</v>
          </cell>
          <cell r="AG408">
            <v>1182180</v>
          </cell>
        </row>
        <row r="409">
          <cell r="A409">
            <v>384</v>
          </cell>
          <cell r="B409" t="str">
            <v>Nguyen Hung Manh</v>
          </cell>
          <cell r="C409" t="str">
            <v>302</v>
          </cell>
          <cell r="D409" t="str">
            <v>ThuDuc Sales</v>
          </cell>
          <cell r="E409">
            <v>16220053</v>
          </cell>
          <cell r="G409">
            <v>1</v>
          </cell>
          <cell r="H409">
            <v>296326242</v>
          </cell>
          <cell r="I409">
            <v>1</v>
          </cell>
          <cell r="S409">
            <v>231</v>
          </cell>
          <cell r="T409">
            <v>3212748</v>
          </cell>
          <cell r="U409">
            <v>26</v>
          </cell>
          <cell r="V409">
            <v>0</v>
          </cell>
          <cell r="W409">
            <v>0</v>
          </cell>
          <cell r="X409">
            <v>0</v>
          </cell>
          <cell r="Y409">
            <v>0</v>
          </cell>
          <cell r="Z409">
            <v>0</v>
          </cell>
          <cell r="AA409">
            <v>0</v>
          </cell>
          <cell r="AB409">
            <v>0</v>
          </cell>
          <cell r="AC409">
            <v>0</v>
          </cell>
          <cell r="AD409">
            <v>0</v>
          </cell>
          <cell r="AE409">
            <v>0</v>
          </cell>
          <cell r="AF409">
            <v>0</v>
          </cell>
          <cell r="AG409">
            <v>3212748</v>
          </cell>
        </row>
        <row r="410">
          <cell r="A410">
            <v>385</v>
          </cell>
          <cell r="B410" t="str">
            <v>Nguyen Van Tao</v>
          </cell>
          <cell r="C410" t="str">
            <v>302</v>
          </cell>
          <cell r="D410" t="str">
            <v>ThuDuc Sales</v>
          </cell>
          <cell r="E410">
            <v>16220617</v>
          </cell>
          <cell r="F410" t="str">
            <v>0313</v>
          </cell>
          <cell r="G410">
            <v>0</v>
          </cell>
          <cell r="H410">
            <v>297134767</v>
          </cell>
          <cell r="I410">
            <v>0</v>
          </cell>
          <cell r="S410">
            <v>85</v>
          </cell>
          <cell r="T410">
            <v>1182180</v>
          </cell>
          <cell r="U410">
            <v>26</v>
          </cell>
          <cell r="V410">
            <v>0</v>
          </cell>
          <cell r="W410">
            <v>24</v>
          </cell>
          <cell r="X410">
            <v>0</v>
          </cell>
          <cell r="Y410">
            <v>0</v>
          </cell>
          <cell r="Z410">
            <v>0</v>
          </cell>
          <cell r="AA410">
            <v>0</v>
          </cell>
          <cell r="AB410">
            <v>272811</v>
          </cell>
          <cell r="AC410">
            <v>0</v>
          </cell>
          <cell r="AD410">
            <v>272811</v>
          </cell>
          <cell r="AE410">
            <v>0</v>
          </cell>
          <cell r="AF410">
            <v>0</v>
          </cell>
          <cell r="AG410">
            <v>1182180</v>
          </cell>
        </row>
        <row r="411">
          <cell r="A411">
            <v>386</v>
          </cell>
          <cell r="B411" t="str">
            <v>Vo Tan Sang</v>
          </cell>
          <cell r="C411" t="str">
            <v>302</v>
          </cell>
          <cell r="D411" t="str">
            <v>ThuDuc Sales</v>
          </cell>
          <cell r="E411">
            <v>16220832</v>
          </cell>
          <cell r="F411" t="str">
            <v>0377</v>
          </cell>
          <cell r="G411">
            <v>1</v>
          </cell>
          <cell r="H411">
            <v>298077522</v>
          </cell>
          <cell r="I411">
            <v>0</v>
          </cell>
          <cell r="S411">
            <v>85</v>
          </cell>
          <cell r="T411">
            <v>1182180</v>
          </cell>
          <cell r="U411">
            <v>26</v>
          </cell>
          <cell r="V411">
            <v>0</v>
          </cell>
          <cell r="W411">
            <v>16</v>
          </cell>
          <cell r="X411">
            <v>0</v>
          </cell>
          <cell r="Y411">
            <v>0</v>
          </cell>
          <cell r="Z411">
            <v>0</v>
          </cell>
          <cell r="AA411">
            <v>0</v>
          </cell>
          <cell r="AB411">
            <v>181874</v>
          </cell>
          <cell r="AC411">
            <v>0</v>
          </cell>
          <cell r="AD411">
            <v>181874</v>
          </cell>
          <cell r="AE411">
            <v>0</v>
          </cell>
          <cell r="AF411">
            <v>0</v>
          </cell>
          <cell r="AG411">
            <v>1182180</v>
          </cell>
        </row>
        <row r="412">
          <cell r="A412">
            <v>387</v>
          </cell>
          <cell r="B412" t="str">
            <v>Nguyen Ngoc Son</v>
          </cell>
          <cell r="C412" t="str">
            <v>302</v>
          </cell>
          <cell r="D412" t="str">
            <v>ThuDuc Sales</v>
          </cell>
          <cell r="E412">
            <v>16220054</v>
          </cell>
          <cell r="G412">
            <v>1</v>
          </cell>
          <cell r="H412">
            <v>296326241</v>
          </cell>
          <cell r="I412">
            <v>1</v>
          </cell>
          <cell r="J412">
            <v>0</v>
          </cell>
          <cell r="K412">
            <v>8</v>
          </cell>
          <cell r="L412">
            <v>0</v>
          </cell>
          <cell r="M412">
            <v>0</v>
          </cell>
          <cell r="N412">
            <v>8</v>
          </cell>
          <cell r="O412">
            <v>8</v>
          </cell>
          <cell r="P412">
            <v>27.999999999999996</v>
          </cell>
          <cell r="S412">
            <v>250</v>
          </cell>
          <cell r="T412">
            <v>3477000</v>
          </cell>
          <cell r="U412">
            <v>26</v>
          </cell>
          <cell r="V412">
            <v>0</v>
          </cell>
          <cell r="W412">
            <v>24</v>
          </cell>
          <cell r="X412">
            <v>0</v>
          </cell>
          <cell r="Y412">
            <v>0</v>
          </cell>
          <cell r="Z412">
            <v>0</v>
          </cell>
          <cell r="AA412">
            <v>0</v>
          </cell>
          <cell r="AB412">
            <v>936115</v>
          </cell>
          <cell r="AC412">
            <v>0</v>
          </cell>
          <cell r="AD412">
            <v>936115</v>
          </cell>
          <cell r="AE412">
            <v>0</v>
          </cell>
          <cell r="AF412">
            <v>0</v>
          </cell>
          <cell r="AG412">
            <v>3477000</v>
          </cell>
        </row>
        <row r="413">
          <cell r="A413">
            <v>388</v>
          </cell>
          <cell r="B413" t="str">
            <v>Nguyen Huu Thanh</v>
          </cell>
          <cell r="C413" t="str">
            <v>302</v>
          </cell>
          <cell r="D413" t="str">
            <v>ThuDuc Sales</v>
          </cell>
          <cell r="E413">
            <v>16220669</v>
          </cell>
          <cell r="F413" t="str">
            <v>0350</v>
          </cell>
          <cell r="G413">
            <v>0</v>
          </cell>
          <cell r="H413">
            <v>297134746</v>
          </cell>
          <cell r="I413">
            <v>0</v>
          </cell>
          <cell r="S413">
            <v>85</v>
          </cell>
          <cell r="T413">
            <v>1182180</v>
          </cell>
          <cell r="U413">
            <v>26</v>
          </cell>
          <cell r="V413">
            <v>0</v>
          </cell>
          <cell r="W413">
            <v>24</v>
          </cell>
          <cell r="X413">
            <v>0</v>
          </cell>
          <cell r="Y413">
            <v>0</v>
          </cell>
          <cell r="Z413">
            <v>0</v>
          </cell>
          <cell r="AA413">
            <v>0</v>
          </cell>
          <cell r="AB413">
            <v>272811</v>
          </cell>
          <cell r="AC413">
            <v>0</v>
          </cell>
          <cell r="AD413">
            <v>272811</v>
          </cell>
          <cell r="AE413">
            <v>0</v>
          </cell>
          <cell r="AF413">
            <v>0</v>
          </cell>
          <cell r="AG413">
            <v>1182180</v>
          </cell>
        </row>
        <row r="414">
          <cell r="A414">
            <v>389</v>
          </cell>
          <cell r="B414" t="str">
            <v>Tran Quoc Viet</v>
          </cell>
          <cell r="C414" t="str">
            <v>302</v>
          </cell>
          <cell r="D414" t="str">
            <v>ThuDuc Sales</v>
          </cell>
          <cell r="E414">
            <v>16220275</v>
          </cell>
          <cell r="G414">
            <v>1</v>
          </cell>
          <cell r="H414">
            <v>296326471</v>
          </cell>
          <cell r="I414">
            <v>1</v>
          </cell>
          <cell r="J414">
            <v>0</v>
          </cell>
          <cell r="K414">
            <v>8</v>
          </cell>
          <cell r="L414">
            <v>0</v>
          </cell>
          <cell r="M414">
            <v>0</v>
          </cell>
          <cell r="N414">
            <v>8</v>
          </cell>
          <cell r="O414">
            <v>0</v>
          </cell>
          <cell r="P414">
            <v>18.666666666666664</v>
          </cell>
          <cell r="S414">
            <v>231</v>
          </cell>
          <cell r="T414">
            <v>3212748</v>
          </cell>
          <cell r="U414">
            <v>26</v>
          </cell>
          <cell r="V414">
            <v>0</v>
          </cell>
          <cell r="W414">
            <v>16</v>
          </cell>
          <cell r="X414">
            <v>0</v>
          </cell>
          <cell r="Y414">
            <v>0</v>
          </cell>
          <cell r="Z414">
            <v>0</v>
          </cell>
          <cell r="AA414">
            <v>0</v>
          </cell>
          <cell r="AB414">
            <v>576647</v>
          </cell>
          <cell r="AC414">
            <v>0</v>
          </cell>
          <cell r="AD414">
            <v>576647</v>
          </cell>
          <cell r="AE414">
            <v>0</v>
          </cell>
          <cell r="AF414">
            <v>0</v>
          </cell>
          <cell r="AG414">
            <v>3212748</v>
          </cell>
        </row>
        <row r="415">
          <cell r="A415">
            <v>390</v>
          </cell>
          <cell r="B415" t="str">
            <v>Nguyen Tan Thanh A</v>
          </cell>
          <cell r="C415" t="str">
            <v>302</v>
          </cell>
          <cell r="D415" t="str">
            <v>ThuDuc Sales</v>
          </cell>
          <cell r="E415">
            <v>16220500</v>
          </cell>
          <cell r="G415">
            <v>1</v>
          </cell>
          <cell r="H415">
            <v>297089417</v>
          </cell>
          <cell r="I415">
            <v>1</v>
          </cell>
          <cell r="J415">
            <v>0</v>
          </cell>
          <cell r="K415">
            <v>0</v>
          </cell>
          <cell r="L415">
            <v>0</v>
          </cell>
          <cell r="M415">
            <v>0</v>
          </cell>
          <cell r="N415">
            <v>8</v>
          </cell>
          <cell r="O415">
            <v>8</v>
          </cell>
          <cell r="P415">
            <v>18.666666666666664</v>
          </cell>
          <cell r="S415">
            <v>250</v>
          </cell>
          <cell r="T415">
            <v>3477000</v>
          </cell>
          <cell r="U415">
            <v>26</v>
          </cell>
          <cell r="V415">
            <v>0</v>
          </cell>
          <cell r="W415">
            <v>16</v>
          </cell>
          <cell r="X415">
            <v>0</v>
          </cell>
          <cell r="Y415">
            <v>0</v>
          </cell>
          <cell r="Z415">
            <v>0</v>
          </cell>
          <cell r="AA415">
            <v>0</v>
          </cell>
          <cell r="AB415">
            <v>624077</v>
          </cell>
          <cell r="AC415">
            <v>0</v>
          </cell>
          <cell r="AD415">
            <v>624077</v>
          </cell>
          <cell r="AE415">
            <v>0</v>
          </cell>
          <cell r="AF415">
            <v>0</v>
          </cell>
          <cell r="AG415">
            <v>3477000</v>
          </cell>
        </row>
        <row r="416">
          <cell r="B416" t="str">
            <v>ThuDuc Sales Total</v>
          </cell>
          <cell r="P416">
            <v>177.33333333333329</v>
          </cell>
          <cell r="Q416">
            <v>0</v>
          </cell>
          <cell r="R416">
            <v>0</v>
          </cell>
          <cell r="S416">
            <v>4516</v>
          </cell>
          <cell r="T416">
            <v>62808528</v>
          </cell>
          <cell r="U416">
            <v>778</v>
          </cell>
          <cell r="V416">
            <v>0</v>
          </cell>
          <cell r="W416">
            <v>368</v>
          </cell>
          <cell r="X416">
            <v>0</v>
          </cell>
          <cell r="Y416">
            <v>0</v>
          </cell>
          <cell r="Z416">
            <v>0</v>
          </cell>
          <cell r="AA416">
            <v>0</v>
          </cell>
          <cell r="AB416">
            <v>8180046</v>
          </cell>
          <cell r="AC416">
            <v>0</v>
          </cell>
          <cell r="AD416">
            <v>8180046</v>
          </cell>
          <cell r="AE416">
            <v>0</v>
          </cell>
          <cell r="AF416">
            <v>0</v>
          </cell>
          <cell r="AG416">
            <v>62717591</v>
          </cell>
        </row>
        <row r="417">
          <cell r="A417">
            <v>391</v>
          </cell>
          <cell r="B417" t="str">
            <v>Phan Tan Kha</v>
          </cell>
          <cell r="C417" t="str">
            <v>302</v>
          </cell>
          <cell r="D417" t="str">
            <v>ThuDuc Helper</v>
          </cell>
          <cell r="E417">
            <v>16220700</v>
          </cell>
          <cell r="F417" t="str">
            <v>0337</v>
          </cell>
          <cell r="G417">
            <v>0</v>
          </cell>
          <cell r="H417">
            <v>298006933</v>
          </cell>
          <cell r="I417">
            <v>0</v>
          </cell>
          <cell r="S417">
            <v>55</v>
          </cell>
          <cell r="T417">
            <v>764940</v>
          </cell>
          <cell r="U417">
            <v>26</v>
          </cell>
          <cell r="V417">
            <v>0</v>
          </cell>
          <cell r="W417">
            <v>16</v>
          </cell>
          <cell r="X417">
            <v>0</v>
          </cell>
          <cell r="Y417">
            <v>0</v>
          </cell>
          <cell r="Z417">
            <v>0</v>
          </cell>
          <cell r="AA417">
            <v>0</v>
          </cell>
          <cell r="AB417">
            <v>117683</v>
          </cell>
          <cell r="AC417">
            <v>0</v>
          </cell>
          <cell r="AD417">
            <v>117683</v>
          </cell>
          <cell r="AE417">
            <v>0</v>
          </cell>
          <cell r="AF417">
            <v>0</v>
          </cell>
          <cell r="AG417">
            <v>764940</v>
          </cell>
        </row>
        <row r="418">
          <cell r="A418">
            <v>392</v>
          </cell>
          <cell r="B418" t="str">
            <v>Nguyen Thanh Lam</v>
          </cell>
          <cell r="C418" t="str">
            <v>302</v>
          </cell>
          <cell r="D418" t="str">
            <v>ThuDuc Helper</v>
          </cell>
          <cell r="E418">
            <v>16220701</v>
          </cell>
          <cell r="F418" t="str">
            <v>0334</v>
          </cell>
          <cell r="G418">
            <v>0</v>
          </cell>
          <cell r="H418">
            <v>298006920</v>
          </cell>
          <cell r="I418">
            <v>0</v>
          </cell>
          <cell r="S418">
            <v>55</v>
          </cell>
          <cell r="T418">
            <v>764940</v>
          </cell>
          <cell r="U418">
            <v>26</v>
          </cell>
          <cell r="V418">
            <v>0</v>
          </cell>
          <cell r="W418">
            <v>16</v>
          </cell>
          <cell r="X418">
            <v>0</v>
          </cell>
          <cell r="Y418">
            <v>0</v>
          </cell>
          <cell r="Z418">
            <v>0</v>
          </cell>
          <cell r="AA418">
            <v>0</v>
          </cell>
          <cell r="AB418">
            <v>117683</v>
          </cell>
          <cell r="AC418">
            <v>0</v>
          </cell>
          <cell r="AD418">
            <v>117683</v>
          </cell>
          <cell r="AE418">
            <v>0</v>
          </cell>
          <cell r="AF418">
            <v>0</v>
          </cell>
          <cell r="AG418">
            <v>764940</v>
          </cell>
        </row>
        <row r="419">
          <cell r="A419">
            <v>393</v>
          </cell>
          <cell r="B419" t="str">
            <v>Phan Thiet Kiet</v>
          </cell>
          <cell r="C419" t="str">
            <v>302</v>
          </cell>
          <cell r="D419" t="str">
            <v>ThuDuc Helper</v>
          </cell>
          <cell r="E419">
            <v>16221011</v>
          </cell>
          <cell r="I419">
            <v>0</v>
          </cell>
          <cell r="S419">
            <v>51</v>
          </cell>
          <cell r="T419">
            <v>709308</v>
          </cell>
          <cell r="U419">
            <v>26</v>
          </cell>
          <cell r="V419">
            <v>0</v>
          </cell>
          <cell r="W419">
            <v>16</v>
          </cell>
          <cell r="X419">
            <v>0</v>
          </cell>
          <cell r="Y419">
            <v>0</v>
          </cell>
          <cell r="Z419">
            <v>0</v>
          </cell>
          <cell r="AA419">
            <v>0</v>
          </cell>
          <cell r="AB419">
            <v>109124</v>
          </cell>
          <cell r="AC419">
            <v>0</v>
          </cell>
          <cell r="AD419">
            <v>109124</v>
          </cell>
          <cell r="AE419">
            <v>0</v>
          </cell>
          <cell r="AF419">
            <v>0</v>
          </cell>
          <cell r="AG419">
            <v>709308</v>
          </cell>
        </row>
        <row r="420">
          <cell r="A420">
            <v>394</v>
          </cell>
          <cell r="B420" t="str">
            <v>Cao Van Xuan</v>
          </cell>
          <cell r="C420" t="str">
            <v>302</v>
          </cell>
          <cell r="D420" t="str">
            <v>ThuDuc Helper</v>
          </cell>
          <cell r="E420">
            <v>16220825</v>
          </cell>
          <cell r="F420" t="str">
            <v>0374</v>
          </cell>
          <cell r="G420">
            <v>1</v>
          </cell>
          <cell r="H420">
            <v>298077525</v>
          </cell>
          <cell r="I420">
            <v>0</v>
          </cell>
          <cell r="S420">
            <v>55</v>
          </cell>
          <cell r="T420">
            <v>764940</v>
          </cell>
          <cell r="U420">
            <v>26</v>
          </cell>
          <cell r="V420">
            <v>0</v>
          </cell>
          <cell r="W420">
            <v>16</v>
          </cell>
          <cell r="X420">
            <v>0</v>
          </cell>
          <cell r="Y420">
            <v>0</v>
          </cell>
          <cell r="Z420">
            <v>0</v>
          </cell>
          <cell r="AA420">
            <v>0</v>
          </cell>
          <cell r="AB420">
            <v>117683</v>
          </cell>
          <cell r="AC420">
            <v>0</v>
          </cell>
          <cell r="AD420">
            <v>117683</v>
          </cell>
          <cell r="AE420">
            <v>0</v>
          </cell>
          <cell r="AF420">
            <v>0</v>
          </cell>
          <cell r="AG420">
            <v>764940</v>
          </cell>
        </row>
        <row r="421">
          <cell r="A421">
            <v>395</v>
          </cell>
          <cell r="B421" t="str">
            <v>Tran Minh Duc</v>
          </cell>
          <cell r="C421" t="str">
            <v>302</v>
          </cell>
          <cell r="D421" t="str">
            <v>ThuDuc Helper</v>
          </cell>
          <cell r="E421">
            <v>16230088</v>
          </cell>
          <cell r="F421" t="str">
            <v>0192</v>
          </cell>
          <cell r="G421">
            <v>1</v>
          </cell>
          <cell r="H421">
            <v>296326318</v>
          </cell>
          <cell r="I421">
            <v>0</v>
          </cell>
          <cell r="S421">
            <v>68</v>
          </cell>
          <cell r="T421">
            <v>945744</v>
          </cell>
          <cell r="U421">
            <v>25</v>
          </cell>
          <cell r="V421">
            <v>0</v>
          </cell>
          <cell r="W421">
            <v>16</v>
          </cell>
          <cell r="X421">
            <v>0</v>
          </cell>
          <cell r="Y421">
            <v>0</v>
          </cell>
          <cell r="Z421">
            <v>0</v>
          </cell>
          <cell r="AA421">
            <v>0</v>
          </cell>
          <cell r="AB421">
            <v>145499</v>
          </cell>
          <cell r="AC421">
            <v>0</v>
          </cell>
          <cell r="AD421">
            <v>145499</v>
          </cell>
          <cell r="AE421">
            <v>0</v>
          </cell>
          <cell r="AF421">
            <v>0</v>
          </cell>
          <cell r="AG421">
            <v>909369</v>
          </cell>
        </row>
        <row r="422">
          <cell r="A422">
            <v>396</v>
          </cell>
          <cell r="B422" t="str">
            <v>Phung Dep</v>
          </cell>
          <cell r="C422" t="str">
            <v>302</v>
          </cell>
          <cell r="D422" t="str">
            <v>ThuDuc Helper</v>
          </cell>
          <cell r="E422">
            <v>16230317</v>
          </cell>
          <cell r="F422" t="str">
            <v>0190</v>
          </cell>
          <cell r="G422">
            <v>1</v>
          </cell>
          <cell r="H422">
            <v>296326510</v>
          </cell>
          <cell r="I422">
            <v>0</v>
          </cell>
          <cell r="S422">
            <v>68</v>
          </cell>
          <cell r="T422">
            <v>945744</v>
          </cell>
          <cell r="U422">
            <v>26</v>
          </cell>
          <cell r="V422">
            <v>0</v>
          </cell>
          <cell r="W422">
            <v>16</v>
          </cell>
          <cell r="X422">
            <v>0</v>
          </cell>
          <cell r="Y422">
            <v>0</v>
          </cell>
          <cell r="Z422">
            <v>0</v>
          </cell>
          <cell r="AA422">
            <v>0</v>
          </cell>
          <cell r="AB422">
            <v>145499</v>
          </cell>
          <cell r="AC422">
            <v>0</v>
          </cell>
          <cell r="AD422">
            <v>145499</v>
          </cell>
          <cell r="AE422">
            <v>0</v>
          </cell>
          <cell r="AF422">
            <v>0</v>
          </cell>
          <cell r="AG422">
            <v>945744</v>
          </cell>
        </row>
        <row r="423">
          <cell r="A423">
            <v>397</v>
          </cell>
          <cell r="B423" t="str">
            <v>Ho Van Dung</v>
          </cell>
          <cell r="C423" t="str">
            <v>302</v>
          </cell>
          <cell r="D423" t="str">
            <v>ThuDuc Helper</v>
          </cell>
          <cell r="E423">
            <v>16230159</v>
          </cell>
          <cell r="F423" t="str">
            <v>0189</v>
          </cell>
          <cell r="G423">
            <v>1</v>
          </cell>
          <cell r="H423">
            <v>296326229</v>
          </cell>
          <cell r="I423">
            <v>0</v>
          </cell>
          <cell r="S423">
            <v>68</v>
          </cell>
          <cell r="T423">
            <v>945744</v>
          </cell>
          <cell r="U423">
            <v>26</v>
          </cell>
          <cell r="V423">
            <v>0</v>
          </cell>
          <cell r="W423">
            <v>16</v>
          </cell>
          <cell r="X423">
            <v>0</v>
          </cell>
          <cell r="Y423">
            <v>0</v>
          </cell>
          <cell r="Z423">
            <v>0</v>
          </cell>
          <cell r="AA423">
            <v>0</v>
          </cell>
          <cell r="AB423">
            <v>145499</v>
          </cell>
          <cell r="AC423">
            <v>0</v>
          </cell>
          <cell r="AD423">
            <v>145499</v>
          </cell>
          <cell r="AE423">
            <v>0</v>
          </cell>
          <cell r="AF423">
            <v>0</v>
          </cell>
          <cell r="AG423">
            <v>945744</v>
          </cell>
        </row>
        <row r="424">
          <cell r="A424">
            <v>398</v>
          </cell>
          <cell r="B424" t="str">
            <v>Nguyen Ngoc Thanh A</v>
          </cell>
          <cell r="C424" t="str">
            <v>302</v>
          </cell>
          <cell r="D424" t="str">
            <v>ThuDuc Helper</v>
          </cell>
          <cell r="E424">
            <v>16220808</v>
          </cell>
          <cell r="F424" t="str">
            <v>0368</v>
          </cell>
          <cell r="G424">
            <v>0</v>
          </cell>
          <cell r="H424">
            <v>298077527</v>
          </cell>
          <cell r="I424">
            <v>0</v>
          </cell>
          <cell r="S424">
            <v>55</v>
          </cell>
          <cell r="T424">
            <v>764940</v>
          </cell>
          <cell r="U424">
            <v>26</v>
          </cell>
          <cell r="V424">
            <v>0</v>
          </cell>
          <cell r="W424">
            <v>16</v>
          </cell>
          <cell r="X424">
            <v>0</v>
          </cell>
          <cell r="Y424">
            <v>0</v>
          </cell>
          <cell r="Z424">
            <v>0</v>
          </cell>
          <cell r="AA424">
            <v>0</v>
          </cell>
          <cell r="AB424">
            <v>117683</v>
          </cell>
          <cell r="AC424">
            <v>0</v>
          </cell>
          <cell r="AD424">
            <v>117683</v>
          </cell>
          <cell r="AE424">
            <v>0</v>
          </cell>
          <cell r="AF424">
            <v>0</v>
          </cell>
          <cell r="AG424">
            <v>764940</v>
          </cell>
        </row>
        <row r="425">
          <cell r="A425">
            <v>399</v>
          </cell>
          <cell r="B425" t="str">
            <v>Do Trong Dat</v>
          </cell>
          <cell r="C425" t="str">
            <v>302</v>
          </cell>
          <cell r="D425" t="str">
            <v>ThuDuc Helper</v>
          </cell>
          <cell r="E425">
            <v>15220158</v>
          </cell>
          <cell r="F425" t="str">
            <v>0342</v>
          </cell>
          <cell r="G425">
            <v>0</v>
          </cell>
          <cell r="H425">
            <v>296326230</v>
          </cell>
          <cell r="I425">
            <v>0</v>
          </cell>
          <cell r="S425">
            <v>68</v>
          </cell>
          <cell r="T425">
            <v>945744</v>
          </cell>
          <cell r="U425">
            <v>26</v>
          </cell>
          <cell r="V425">
            <v>0</v>
          </cell>
          <cell r="W425">
            <v>16</v>
          </cell>
          <cell r="X425">
            <v>0</v>
          </cell>
          <cell r="Y425">
            <v>0</v>
          </cell>
          <cell r="Z425">
            <v>0</v>
          </cell>
          <cell r="AA425">
            <v>0</v>
          </cell>
          <cell r="AB425">
            <v>145499</v>
          </cell>
          <cell r="AC425">
            <v>0</v>
          </cell>
          <cell r="AD425">
            <v>145499</v>
          </cell>
          <cell r="AE425">
            <v>0</v>
          </cell>
          <cell r="AF425">
            <v>0</v>
          </cell>
          <cell r="AG425">
            <v>945744</v>
          </cell>
        </row>
        <row r="426">
          <cell r="A426">
            <v>400</v>
          </cell>
          <cell r="B426" t="str">
            <v>Nguyen Quoc Trung</v>
          </cell>
          <cell r="C426" t="str">
            <v>302</v>
          </cell>
          <cell r="D426" t="str">
            <v>ThuDuc Helper</v>
          </cell>
          <cell r="E426">
            <v>16220824</v>
          </cell>
          <cell r="F426" t="str">
            <v>0379</v>
          </cell>
          <cell r="G426">
            <v>1</v>
          </cell>
          <cell r="H426">
            <v>298077526</v>
          </cell>
          <cell r="I426">
            <v>0</v>
          </cell>
          <cell r="S426">
            <v>55</v>
          </cell>
          <cell r="T426">
            <v>764940</v>
          </cell>
          <cell r="U426">
            <v>26</v>
          </cell>
          <cell r="V426">
            <v>0</v>
          </cell>
          <cell r="W426">
            <v>16</v>
          </cell>
          <cell r="X426">
            <v>0</v>
          </cell>
          <cell r="Y426">
            <v>0</v>
          </cell>
          <cell r="Z426">
            <v>0</v>
          </cell>
          <cell r="AA426">
            <v>0</v>
          </cell>
          <cell r="AB426">
            <v>117683</v>
          </cell>
          <cell r="AC426">
            <v>0</v>
          </cell>
          <cell r="AD426">
            <v>117683</v>
          </cell>
          <cell r="AE426">
            <v>0</v>
          </cell>
          <cell r="AF426">
            <v>0</v>
          </cell>
          <cell r="AG426">
            <v>764940</v>
          </cell>
        </row>
        <row r="427">
          <cell r="A427">
            <v>401</v>
          </cell>
          <cell r="B427" t="str">
            <v>Nguyen Ngoc Thanh B</v>
          </cell>
          <cell r="C427" t="str">
            <v>302</v>
          </cell>
          <cell r="D427" t="str">
            <v>ThuDuc Helper</v>
          </cell>
          <cell r="E427">
            <v>16220823</v>
          </cell>
          <cell r="F427" t="str">
            <v>0381</v>
          </cell>
          <cell r="G427">
            <v>0</v>
          </cell>
          <cell r="I427">
            <v>0</v>
          </cell>
          <cell r="S427">
            <v>55</v>
          </cell>
          <cell r="T427">
            <v>764940</v>
          </cell>
          <cell r="U427">
            <v>26</v>
          </cell>
          <cell r="V427">
            <v>0</v>
          </cell>
          <cell r="W427">
            <v>8</v>
          </cell>
          <cell r="X427">
            <v>0</v>
          </cell>
          <cell r="Y427">
            <v>0</v>
          </cell>
          <cell r="Z427">
            <v>0</v>
          </cell>
          <cell r="AA427">
            <v>0</v>
          </cell>
          <cell r="AB427">
            <v>58842</v>
          </cell>
          <cell r="AC427">
            <v>0</v>
          </cell>
          <cell r="AD427">
            <v>58842</v>
          </cell>
          <cell r="AE427">
            <v>0</v>
          </cell>
          <cell r="AF427">
            <v>0</v>
          </cell>
          <cell r="AG427">
            <v>764940</v>
          </cell>
        </row>
        <row r="428">
          <cell r="A428">
            <v>402</v>
          </cell>
          <cell r="B428" t="str">
            <v>Vo Ngoc Son</v>
          </cell>
          <cell r="C428" t="str">
            <v>302</v>
          </cell>
          <cell r="D428" t="str">
            <v>ThuDuc Helper</v>
          </cell>
          <cell r="E428">
            <v>16220673</v>
          </cell>
          <cell r="F428" t="str">
            <v>0398</v>
          </cell>
          <cell r="G428">
            <v>0</v>
          </cell>
          <cell r="H428">
            <v>297134802</v>
          </cell>
          <cell r="I428">
            <v>0</v>
          </cell>
          <cell r="S428">
            <v>55</v>
          </cell>
          <cell r="T428">
            <v>764940</v>
          </cell>
          <cell r="U428">
            <v>26</v>
          </cell>
          <cell r="V428">
            <v>0</v>
          </cell>
          <cell r="W428">
            <v>16</v>
          </cell>
          <cell r="X428">
            <v>0</v>
          </cell>
          <cell r="Y428">
            <v>0</v>
          </cell>
          <cell r="Z428">
            <v>0</v>
          </cell>
          <cell r="AA428">
            <v>0</v>
          </cell>
          <cell r="AB428">
            <v>117683</v>
          </cell>
          <cell r="AC428">
            <v>0</v>
          </cell>
          <cell r="AD428">
            <v>117683</v>
          </cell>
          <cell r="AE428">
            <v>0</v>
          </cell>
          <cell r="AF428">
            <v>0</v>
          </cell>
          <cell r="AG428">
            <v>764940</v>
          </cell>
        </row>
        <row r="429">
          <cell r="A429">
            <v>403</v>
          </cell>
          <cell r="B429" t="str">
            <v>Le Quoc Dung</v>
          </cell>
          <cell r="C429" t="str">
            <v>302</v>
          </cell>
          <cell r="D429" t="str">
            <v>ThuDuc Helper</v>
          </cell>
          <cell r="E429">
            <v>16220916</v>
          </cell>
          <cell r="F429" t="str">
            <v>0064</v>
          </cell>
          <cell r="G429">
            <v>0</v>
          </cell>
          <cell r="I429">
            <v>0</v>
          </cell>
          <cell r="S429">
            <v>51</v>
          </cell>
          <cell r="T429">
            <v>709308</v>
          </cell>
          <cell r="U429">
            <v>26</v>
          </cell>
          <cell r="V429">
            <v>0</v>
          </cell>
          <cell r="W429">
            <v>0</v>
          </cell>
          <cell r="X429">
            <v>0</v>
          </cell>
          <cell r="Y429">
            <v>0</v>
          </cell>
          <cell r="Z429">
            <v>0</v>
          </cell>
          <cell r="AA429">
            <v>0</v>
          </cell>
          <cell r="AB429">
            <v>0</v>
          </cell>
          <cell r="AC429">
            <v>0</v>
          </cell>
          <cell r="AD429">
            <v>0</v>
          </cell>
          <cell r="AE429">
            <v>0</v>
          </cell>
          <cell r="AF429">
            <v>0</v>
          </cell>
          <cell r="AG429">
            <v>709308</v>
          </cell>
        </row>
        <row r="430">
          <cell r="A430">
            <v>404</v>
          </cell>
          <cell r="B430" t="str">
            <v>Nguyen Minh Quan</v>
          </cell>
          <cell r="C430" t="str">
            <v>302</v>
          </cell>
          <cell r="D430" t="str">
            <v>ThuDuc Helper</v>
          </cell>
          <cell r="E430">
            <v>16220807</v>
          </cell>
          <cell r="F430" t="str">
            <v>0367</v>
          </cell>
          <cell r="G430">
            <v>1</v>
          </cell>
          <cell r="H430">
            <v>298026388</v>
          </cell>
          <cell r="I430">
            <v>0</v>
          </cell>
          <cell r="S430">
            <v>55</v>
          </cell>
          <cell r="T430">
            <v>764940</v>
          </cell>
          <cell r="U430">
            <v>26</v>
          </cell>
          <cell r="V430">
            <v>0</v>
          </cell>
          <cell r="W430">
            <v>8</v>
          </cell>
          <cell r="X430">
            <v>0</v>
          </cell>
          <cell r="Y430">
            <v>0</v>
          </cell>
          <cell r="Z430">
            <v>0</v>
          </cell>
          <cell r="AA430">
            <v>0</v>
          </cell>
          <cell r="AB430">
            <v>58842</v>
          </cell>
          <cell r="AC430">
            <v>0</v>
          </cell>
          <cell r="AD430">
            <v>58842</v>
          </cell>
          <cell r="AE430">
            <v>0</v>
          </cell>
          <cell r="AF430">
            <v>0</v>
          </cell>
          <cell r="AG430">
            <v>764940</v>
          </cell>
        </row>
        <row r="431">
          <cell r="A431">
            <v>405</v>
          </cell>
          <cell r="B431" t="str">
            <v>Pham Van Trien</v>
          </cell>
          <cell r="C431" t="str">
            <v>302</v>
          </cell>
          <cell r="D431" t="str">
            <v>ThuDuc Helper</v>
          </cell>
          <cell r="E431">
            <v>16221162</v>
          </cell>
          <cell r="I431">
            <v>0</v>
          </cell>
          <cell r="S431">
            <v>51</v>
          </cell>
          <cell r="T431">
            <v>709308</v>
          </cell>
          <cell r="U431">
            <v>26</v>
          </cell>
          <cell r="V431">
            <v>0</v>
          </cell>
          <cell r="W431">
            <v>8</v>
          </cell>
          <cell r="X431">
            <v>0</v>
          </cell>
          <cell r="Y431">
            <v>0</v>
          </cell>
          <cell r="Z431">
            <v>0</v>
          </cell>
          <cell r="AA431">
            <v>0</v>
          </cell>
          <cell r="AB431">
            <v>54562</v>
          </cell>
          <cell r="AC431">
            <v>0</v>
          </cell>
          <cell r="AD431">
            <v>54562</v>
          </cell>
          <cell r="AE431">
            <v>0</v>
          </cell>
          <cell r="AF431">
            <v>0</v>
          </cell>
          <cell r="AG431">
            <v>709308</v>
          </cell>
        </row>
        <row r="432">
          <cell r="A432">
            <v>406</v>
          </cell>
          <cell r="B432" t="str">
            <v>Nguyen Minh Thang</v>
          </cell>
          <cell r="C432" t="str">
            <v>302</v>
          </cell>
          <cell r="D432" t="str">
            <v>ThuDuc Helper</v>
          </cell>
          <cell r="E432">
            <v>16221184</v>
          </cell>
          <cell r="I432">
            <v>0</v>
          </cell>
          <cell r="S432">
            <v>51</v>
          </cell>
          <cell r="T432">
            <v>709308</v>
          </cell>
          <cell r="U432">
            <v>26</v>
          </cell>
          <cell r="V432">
            <v>0</v>
          </cell>
          <cell r="W432">
            <v>8</v>
          </cell>
          <cell r="X432">
            <v>0</v>
          </cell>
          <cell r="Y432">
            <v>0</v>
          </cell>
          <cell r="Z432">
            <v>0</v>
          </cell>
          <cell r="AA432">
            <v>0</v>
          </cell>
          <cell r="AB432">
            <v>54562</v>
          </cell>
          <cell r="AC432">
            <v>0</v>
          </cell>
          <cell r="AD432">
            <v>54562</v>
          </cell>
          <cell r="AE432">
            <v>0</v>
          </cell>
          <cell r="AF432">
            <v>0</v>
          </cell>
          <cell r="AG432">
            <v>709308</v>
          </cell>
        </row>
        <row r="433">
          <cell r="A433">
            <v>407</v>
          </cell>
          <cell r="B433" t="str">
            <v>Huynh Ngoc Tuan</v>
          </cell>
          <cell r="C433" t="str">
            <v>302</v>
          </cell>
          <cell r="D433" t="str">
            <v>ThuDuc Helper</v>
          </cell>
          <cell r="E433">
            <v>16221185</v>
          </cell>
          <cell r="I433">
            <v>0</v>
          </cell>
          <cell r="S433">
            <v>51</v>
          </cell>
          <cell r="T433">
            <v>709308</v>
          </cell>
          <cell r="U433">
            <v>25</v>
          </cell>
          <cell r="V433">
            <v>0</v>
          </cell>
          <cell r="W433">
            <v>0</v>
          </cell>
          <cell r="X433">
            <v>0</v>
          </cell>
          <cell r="Y433">
            <v>0</v>
          </cell>
          <cell r="Z433">
            <v>0</v>
          </cell>
          <cell r="AA433">
            <v>0</v>
          </cell>
          <cell r="AB433">
            <v>0</v>
          </cell>
          <cell r="AC433">
            <v>0</v>
          </cell>
          <cell r="AD433">
            <v>0</v>
          </cell>
          <cell r="AE433">
            <v>0</v>
          </cell>
          <cell r="AF433">
            <v>0</v>
          </cell>
          <cell r="AG433">
            <v>682027</v>
          </cell>
        </row>
        <row r="434">
          <cell r="A434">
            <v>408</v>
          </cell>
          <cell r="B434" t="str">
            <v>Ho Thanh Quan</v>
          </cell>
          <cell r="C434" t="str">
            <v>302</v>
          </cell>
          <cell r="D434" t="str">
            <v>ThuDuc Helper</v>
          </cell>
          <cell r="E434">
            <v>16220702</v>
          </cell>
          <cell r="F434" t="str">
            <v>0326</v>
          </cell>
          <cell r="G434">
            <v>0</v>
          </cell>
          <cell r="H434">
            <v>298006900</v>
          </cell>
          <cell r="I434">
            <v>0</v>
          </cell>
          <cell r="S434">
            <v>55</v>
          </cell>
          <cell r="T434">
            <v>764940</v>
          </cell>
          <cell r="U434">
            <v>26</v>
          </cell>
          <cell r="V434">
            <v>0</v>
          </cell>
          <cell r="W434">
            <v>0</v>
          </cell>
          <cell r="X434">
            <v>0</v>
          </cell>
          <cell r="Y434">
            <v>0</v>
          </cell>
          <cell r="Z434">
            <v>0</v>
          </cell>
          <cell r="AA434">
            <v>0</v>
          </cell>
          <cell r="AB434">
            <v>0</v>
          </cell>
          <cell r="AC434">
            <v>0</v>
          </cell>
          <cell r="AD434">
            <v>0</v>
          </cell>
          <cell r="AE434">
            <v>0</v>
          </cell>
          <cell r="AF434">
            <v>0</v>
          </cell>
          <cell r="AG434">
            <v>764940</v>
          </cell>
        </row>
        <row r="435">
          <cell r="A435">
            <v>409</v>
          </cell>
          <cell r="B435" t="str">
            <v>Do Minh Hai</v>
          </cell>
          <cell r="C435" t="str">
            <v>302</v>
          </cell>
          <cell r="D435" t="str">
            <v>ThuDuc Helper</v>
          </cell>
          <cell r="E435">
            <v>16220219</v>
          </cell>
          <cell r="F435" t="str">
            <v>0104</v>
          </cell>
          <cell r="G435">
            <v>1</v>
          </cell>
          <cell r="H435">
            <v>296326423</v>
          </cell>
          <cell r="I435">
            <v>0</v>
          </cell>
          <cell r="S435">
            <v>68</v>
          </cell>
          <cell r="T435">
            <v>945744</v>
          </cell>
          <cell r="U435">
            <v>26</v>
          </cell>
          <cell r="V435">
            <v>0</v>
          </cell>
          <cell r="W435">
            <v>24</v>
          </cell>
          <cell r="X435">
            <v>0</v>
          </cell>
          <cell r="Y435">
            <v>0</v>
          </cell>
          <cell r="Z435">
            <v>0</v>
          </cell>
          <cell r="AA435">
            <v>0</v>
          </cell>
          <cell r="AB435">
            <v>218249</v>
          </cell>
          <cell r="AC435">
            <v>0</v>
          </cell>
          <cell r="AD435">
            <v>218249</v>
          </cell>
          <cell r="AE435">
            <v>0</v>
          </cell>
          <cell r="AF435">
            <v>0</v>
          </cell>
          <cell r="AG435">
            <v>945744</v>
          </cell>
        </row>
        <row r="436">
          <cell r="A436">
            <v>410</v>
          </cell>
          <cell r="B436" t="str">
            <v>Dao Duy Tan</v>
          </cell>
          <cell r="C436" t="str">
            <v>302</v>
          </cell>
          <cell r="D436" t="str">
            <v>ThuDuc Helper</v>
          </cell>
          <cell r="E436">
            <v>16220260</v>
          </cell>
          <cell r="F436" t="str">
            <v>0076</v>
          </cell>
          <cell r="G436">
            <v>1</v>
          </cell>
          <cell r="H436">
            <v>296326458</v>
          </cell>
          <cell r="I436">
            <v>0</v>
          </cell>
          <cell r="S436">
            <v>68</v>
          </cell>
          <cell r="T436">
            <v>945744</v>
          </cell>
          <cell r="U436">
            <v>26</v>
          </cell>
          <cell r="V436">
            <v>0</v>
          </cell>
          <cell r="W436">
            <v>24</v>
          </cell>
          <cell r="X436">
            <v>0</v>
          </cell>
          <cell r="Y436">
            <v>0</v>
          </cell>
          <cell r="Z436">
            <v>0</v>
          </cell>
          <cell r="AA436">
            <v>0</v>
          </cell>
          <cell r="AB436">
            <v>218249</v>
          </cell>
          <cell r="AC436">
            <v>0</v>
          </cell>
          <cell r="AD436">
            <v>218249</v>
          </cell>
          <cell r="AE436">
            <v>0</v>
          </cell>
          <cell r="AF436">
            <v>0</v>
          </cell>
          <cell r="AG436">
            <v>945744</v>
          </cell>
        </row>
        <row r="437">
          <cell r="A437">
            <v>411</v>
          </cell>
          <cell r="B437" t="str">
            <v>Duong Van Tri</v>
          </cell>
          <cell r="C437" t="str">
            <v>302</v>
          </cell>
          <cell r="D437" t="str">
            <v>ThuDuc Helper</v>
          </cell>
          <cell r="E437">
            <v>16220706</v>
          </cell>
          <cell r="F437" t="str">
            <v>0314</v>
          </cell>
          <cell r="G437">
            <v>0</v>
          </cell>
          <cell r="H437">
            <v>298006899</v>
          </cell>
          <cell r="I437">
            <v>0</v>
          </cell>
          <cell r="S437">
            <v>55</v>
          </cell>
          <cell r="T437">
            <v>764940</v>
          </cell>
          <cell r="U437">
            <v>26</v>
          </cell>
          <cell r="V437">
            <v>0</v>
          </cell>
          <cell r="W437">
            <v>24</v>
          </cell>
          <cell r="X437">
            <v>0</v>
          </cell>
          <cell r="Y437">
            <v>0</v>
          </cell>
          <cell r="Z437">
            <v>0</v>
          </cell>
          <cell r="AA437">
            <v>0</v>
          </cell>
          <cell r="AB437">
            <v>176525</v>
          </cell>
          <cell r="AC437">
            <v>0</v>
          </cell>
          <cell r="AD437">
            <v>176525</v>
          </cell>
          <cell r="AE437">
            <v>0</v>
          </cell>
          <cell r="AF437">
            <v>0</v>
          </cell>
          <cell r="AG437">
            <v>764940</v>
          </cell>
        </row>
        <row r="438">
          <cell r="A438">
            <v>412</v>
          </cell>
          <cell r="B438" t="str">
            <v>Cao Tien Dat</v>
          </cell>
          <cell r="C438" t="str">
            <v>302</v>
          </cell>
          <cell r="D438" t="str">
            <v>ThuDuc Helper</v>
          </cell>
          <cell r="E438">
            <v>16220912</v>
          </cell>
          <cell r="F438" t="str">
            <v>0074</v>
          </cell>
          <cell r="G438">
            <v>0</v>
          </cell>
          <cell r="I438">
            <v>0</v>
          </cell>
          <cell r="S438">
            <v>51</v>
          </cell>
          <cell r="T438">
            <v>709308</v>
          </cell>
          <cell r="U438">
            <v>26</v>
          </cell>
          <cell r="V438">
            <v>0</v>
          </cell>
          <cell r="W438">
            <v>24</v>
          </cell>
          <cell r="X438">
            <v>0</v>
          </cell>
          <cell r="Y438">
            <v>0</v>
          </cell>
          <cell r="Z438">
            <v>0</v>
          </cell>
          <cell r="AA438">
            <v>0</v>
          </cell>
          <cell r="AB438">
            <v>163686</v>
          </cell>
          <cell r="AC438">
            <v>0</v>
          </cell>
          <cell r="AD438">
            <v>163686</v>
          </cell>
          <cell r="AE438">
            <v>0</v>
          </cell>
          <cell r="AF438">
            <v>0</v>
          </cell>
          <cell r="AG438">
            <v>709308</v>
          </cell>
        </row>
        <row r="439">
          <cell r="A439">
            <v>413</v>
          </cell>
          <cell r="B439" t="str">
            <v>Tran Duc Hoa</v>
          </cell>
          <cell r="C439" t="str">
            <v>302</v>
          </cell>
          <cell r="D439" t="str">
            <v>ThuDuc Helper</v>
          </cell>
          <cell r="E439">
            <v>16220936</v>
          </cell>
          <cell r="F439" t="str">
            <v>0004</v>
          </cell>
          <cell r="G439">
            <v>0</v>
          </cell>
          <cell r="I439">
            <v>0</v>
          </cell>
          <cell r="S439">
            <v>51</v>
          </cell>
          <cell r="T439">
            <v>709308</v>
          </cell>
          <cell r="U439">
            <v>26</v>
          </cell>
          <cell r="V439">
            <v>0</v>
          </cell>
          <cell r="W439">
            <v>24</v>
          </cell>
          <cell r="X439">
            <v>0</v>
          </cell>
          <cell r="Y439">
            <v>0</v>
          </cell>
          <cell r="Z439">
            <v>0</v>
          </cell>
          <cell r="AA439">
            <v>0</v>
          </cell>
          <cell r="AB439">
            <v>163686</v>
          </cell>
          <cell r="AC439">
            <v>0</v>
          </cell>
          <cell r="AD439">
            <v>163686</v>
          </cell>
          <cell r="AE439">
            <v>0</v>
          </cell>
          <cell r="AF439">
            <v>0</v>
          </cell>
          <cell r="AG439">
            <v>709308</v>
          </cell>
        </row>
        <row r="440">
          <cell r="A440">
            <v>414</v>
          </cell>
          <cell r="B440" t="str">
            <v>Nguyen Thong Minh</v>
          </cell>
          <cell r="C440" t="str">
            <v>302</v>
          </cell>
          <cell r="D440" t="str">
            <v>ThuDuc Helper</v>
          </cell>
          <cell r="E440">
            <v>16221172</v>
          </cell>
          <cell r="I440">
            <v>0</v>
          </cell>
          <cell r="S440">
            <v>51</v>
          </cell>
          <cell r="T440">
            <v>709308</v>
          </cell>
          <cell r="U440">
            <v>26</v>
          </cell>
          <cell r="V440">
            <v>0</v>
          </cell>
          <cell r="W440">
            <v>24</v>
          </cell>
          <cell r="X440">
            <v>0</v>
          </cell>
          <cell r="Y440">
            <v>0</v>
          </cell>
          <cell r="Z440">
            <v>0</v>
          </cell>
          <cell r="AA440">
            <v>0</v>
          </cell>
          <cell r="AB440">
            <v>163686</v>
          </cell>
          <cell r="AC440">
            <v>0</v>
          </cell>
          <cell r="AD440">
            <v>163686</v>
          </cell>
          <cell r="AE440">
            <v>0</v>
          </cell>
          <cell r="AF440">
            <v>0</v>
          </cell>
          <cell r="AG440">
            <v>709308</v>
          </cell>
        </row>
        <row r="441">
          <cell r="A441">
            <v>415</v>
          </cell>
          <cell r="B441" t="str">
            <v>Nguyen Minh Phuc</v>
          </cell>
          <cell r="C441" t="str">
            <v>302</v>
          </cell>
          <cell r="D441" t="str">
            <v>ThuDuc Helper</v>
          </cell>
          <cell r="E441">
            <v>16221173</v>
          </cell>
          <cell r="I441">
            <v>0</v>
          </cell>
          <cell r="S441">
            <v>51</v>
          </cell>
          <cell r="T441">
            <v>709308</v>
          </cell>
          <cell r="U441">
            <v>26</v>
          </cell>
          <cell r="V441">
            <v>0</v>
          </cell>
          <cell r="W441">
            <v>24</v>
          </cell>
          <cell r="X441">
            <v>0</v>
          </cell>
          <cell r="Y441">
            <v>0</v>
          </cell>
          <cell r="Z441">
            <v>0</v>
          </cell>
          <cell r="AA441">
            <v>0</v>
          </cell>
          <cell r="AB441">
            <v>163686</v>
          </cell>
          <cell r="AC441">
            <v>0</v>
          </cell>
          <cell r="AD441">
            <v>163686</v>
          </cell>
          <cell r="AE441">
            <v>0</v>
          </cell>
          <cell r="AF441">
            <v>0</v>
          </cell>
          <cell r="AG441">
            <v>709308</v>
          </cell>
        </row>
        <row r="442">
          <cell r="A442">
            <v>416</v>
          </cell>
          <cell r="B442" t="str">
            <v>Le Thanh Hong</v>
          </cell>
          <cell r="C442" t="str">
            <v>302</v>
          </cell>
          <cell r="D442" t="str">
            <v>ThuDuc Helper</v>
          </cell>
          <cell r="E442">
            <v>16220257</v>
          </cell>
          <cell r="F442" t="str">
            <v>0069</v>
          </cell>
          <cell r="G442">
            <v>1</v>
          </cell>
          <cell r="H442">
            <v>296326455</v>
          </cell>
          <cell r="I442">
            <v>0</v>
          </cell>
          <cell r="S442">
            <v>68</v>
          </cell>
          <cell r="T442">
            <v>945744</v>
          </cell>
          <cell r="U442">
            <v>26</v>
          </cell>
          <cell r="V442">
            <v>0</v>
          </cell>
          <cell r="W442">
            <v>24</v>
          </cell>
          <cell r="X442">
            <v>0</v>
          </cell>
          <cell r="Y442">
            <v>0</v>
          </cell>
          <cell r="Z442">
            <v>0</v>
          </cell>
          <cell r="AA442">
            <v>0</v>
          </cell>
          <cell r="AB442">
            <v>218249</v>
          </cell>
          <cell r="AC442">
            <v>0</v>
          </cell>
          <cell r="AD442">
            <v>218249</v>
          </cell>
          <cell r="AE442">
            <v>0</v>
          </cell>
          <cell r="AF442">
            <v>0</v>
          </cell>
          <cell r="AG442">
            <v>945744</v>
          </cell>
        </row>
        <row r="443">
          <cell r="A443">
            <v>417</v>
          </cell>
          <cell r="B443" t="str">
            <v>Nguyen Duy Trung</v>
          </cell>
          <cell r="C443" t="str">
            <v>302</v>
          </cell>
          <cell r="D443" t="str">
            <v>ThuDuc Helper</v>
          </cell>
          <cell r="E443">
            <v>15220464</v>
          </cell>
          <cell r="F443" t="str">
            <v>0036</v>
          </cell>
          <cell r="G443">
            <v>0</v>
          </cell>
          <cell r="H443">
            <v>297025880</v>
          </cell>
          <cell r="I443">
            <v>0</v>
          </cell>
          <cell r="S443">
            <v>68</v>
          </cell>
          <cell r="T443">
            <v>945744</v>
          </cell>
          <cell r="U443">
            <v>26</v>
          </cell>
          <cell r="V443">
            <v>0</v>
          </cell>
          <cell r="W443">
            <v>24</v>
          </cell>
          <cell r="X443">
            <v>0</v>
          </cell>
          <cell r="Y443">
            <v>0</v>
          </cell>
          <cell r="Z443">
            <v>0</v>
          </cell>
          <cell r="AA443">
            <v>0</v>
          </cell>
          <cell r="AB443">
            <v>218249</v>
          </cell>
          <cell r="AC443">
            <v>0</v>
          </cell>
          <cell r="AD443">
            <v>218249</v>
          </cell>
          <cell r="AE443">
            <v>0</v>
          </cell>
          <cell r="AF443">
            <v>0</v>
          </cell>
          <cell r="AG443">
            <v>945744</v>
          </cell>
        </row>
        <row r="444">
          <cell r="A444">
            <v>418</v>
          </cell>
          <cell r="B444" t="str">
            <v>Do Trung Chi</v>
          </cell>
          <cell r="C444" t="str">
            <v>302</v>
          </cell>
          <cell r="D444" t="str">
            <v>ThuDuc Helper</v>
          </cell>
          <cell r="E444">
            <v>16220193</v>
          </cell>
          <cell r="F444" t="str">
            <v>0119</v>
          </cell>
          <cell r="G444">
            <v>0</v>
          </cell>
          <cell r="H444">
            <v>296326398</v>
          </cell>
          <cell r="I444">
            <v>0</v>
          </cell>
          <cell r="S444">
            <v>68</v>
          </cell>
          <cell r="T444">
            <v>945744</v>
          </cell>
          <cell r="U444">
            <v>26</v>
          </cell>
          <cell r="V444">
            <v>0</v>
          </cell>
          <cell r="W444">
            <v>24</v>
          </cell>
          <cell r="X444">
            <v>0</v>
          </cell>
          <cell r="Y444">
            <v>0</v>
          </cell>
          <cell r="Z444">
            <v>0</v>
          </cell>
          <cell r="AA444">
            <v>0</v>
          </cell>
          <cell r="AB444">
            <v>218249</v>
          </cell>
          <cell r="AC444">
            <v>0</v>
          </cell>
          <cell r="AD444">
            <v>218249</v>
          </cell>
          <cell r="AE444">
            <v>0</v>
          </cell>
          <cell r="AF444">
            <v>0</v>
          </cell>
          <cell r="AG444">
            <v>945744</v>
          </cell>
        </row>
        <row r="445">
          <cell r="A445">
            <v>419</v>
          </cell>
          <cell r="B445" t="str">
            <v>Lu Tuan Kiet</v>
          </cell>
          <cell r="C445" t="str">
            <v>302</v>
          </cell>
          <cell r="D445" t="str">
            <v>ThuDuc Helper</v>
          </cell>
          <cell r="E445">
            <v>16221169</v>
          </cell>
          <cell r="I445">
            <v>0</v>
          </cell>
          <cell r="S445">
            <v>51</v>
          </cell>
          <cell r="T445">
            <v>709308</v>
          </cell>
          <cell r="U445">
            <v>26</v>
          </cell>
          <cell r="V445">
            <v>0</v>
          </cell>
          <cell r="W445">
            <v>24</v>
          </cell>
          <cell r="X445">
            <v>0</v>
          </cell>
          <cell r="Y445">
            <v>0</v>
          </cell>
          <cell r="Z445">
            <v>0</v>
          </cell>
          <cell r="AA445">
            <v>0</v>
          </cell>
          <cell r="AB445">
            <v>163686</v>
          </cell>
          <cell r="AC445">
            <v>0</v>
          </cell>
          <cell r="AD445">
            <v>163686</v>
          </cell>
          <cell r="AE445">
            <v>0</v>
          </cell>
          <cell r="AF445">
            <v>0</v>
          </cell>
          <cell r="AG445">
            <v>709308</v>
          </cell>
        </row>
        <row r="446">
          <cell r="A446">
            <v>420</v>
          </cell>
          <cell r="B446" t="str">
            <v>Vo Anh Tuan</v>
          </cell>
          <cell r="C446" t="str">
            <v>302</v>
          </cell>
          <cell r="D446" t="str">
            <v>ThuDuc Helper</v>
          </cell>
          <cell r="E446">
            <v>16220809</v>
          </cell>
          <cell r="F446" t="str">
            <v>0699</v>
          </cell>
          <cell r="G446">
            <v>0</v>
          </cell>
          <cell r="H446">
            <v>298026426</v>
          </cell>
          <cell r="I446">
            <v>0</v>
          </cell>
          <cell r="S446">
            <v>55</v>
          </cell>
          <cell r="T446">
            <v>764940</v>
          </cell>
          <cell r="U446">
            <v>25</v>
          </cell>
          <cell r="V446">
            <v>0</v>
          </cell>
          <cell r="W446">
            <v>24</v>
          </cell>
          <cell r="X446">
            <v>0</v>
          </cell>
          <cell r="Y446">
            <v>0</v>
          </cell>
          <cell r="Z446">
            <v>0</v>
          </cell>
          <cell r="AA446">
            <v>0</v>
          </cell>
          <cell r="AB446">
            <v>176525</v>
          </cell>
          <cell r="AC446">
            <v>0</v>
          </cell>
          <cell r="AD446">
            <v>176525</v>
          </cell>
          <cell r="AE446">
            <v>0</v>
          </cell>
          <cell r="AF446">
            <v>0</v>
          </cell>
          <cell r="AG446">
            <v>735519</v>
          </cell>
        </row>
        <row r="447">
          <cell r="A447">
            <v>421</v>
          </cell>
          <cell r="B447" t="str">
            <v>Nguyen Thanh Phu</v>
          </cell>
          <cell r="C447" t="str">
            <v>302</v>
          </cell>
          <cell r="D447" t="str">
            <v>ThuDuc Helper</v>
          </cell>
          <cell r="E447">
            <v>16221170</v>
          </cell>
          <cell r="I447">
            <v>0</v>
          </cell>
          <cell r="S447">
            <v>51</v>
          </cell>
          <cell r="T447">
            <v>709308</v>
          </cell>
          <cell r="U447">
            <v>26</v>
          </cell>
          <cell r="V447">
            <v>0</v>
          </cell>
          <cell r="W447">
            <v>24</v>
          </cell>
          <cell r="X447">
            <v>0</v>
          </cell>
          <cell r="Y447">
            <v>0</v>
          </cell>
          <cell r="Z447">
            <v>0</v>
          </cell>
          <cell r="AA447">
            <v>0</v>
          </cell>
          <cell r="AB447">
            <v>163686</v>
          </cell>
          <cell r="AC447">
            <v>0</v>
          </cell>
          <cell r="AD447">
            <v>163686</v>
          </cell>
          <cell r="AE447">
            <v>0</v>
          </cell>
          <cell r="AF447">
            <v>0</v>
          </cell>
          <cell r="AG447">
            <v>709308</v>
          </cell>
        </row>
        <row r="448">
          <cell r="A448">
            <v>422</v>
          </cell>
          <cell r="B448" t="str">
            <v>Duong Thanh Thao</v>
          </cell>
          <cell r="C448" t="str">
            <v>302</v>
          </cell>
          <cell r="D448" t="str">
            <v>ThuDuc Helper</v>
          </cell>
          <cell r="E448">
            <v>16221171</v>
          </cell>
          <cell r="I448">
            <v>0</v>
          </cell>
          <cell r="S448">
            <v>51</v>
          </cell>
          <cell r="T448">
            <v>709308</v>
          </cell>
          <cell r="U448">
            <v>26</v>
          </cell>
          <cell r="V448">
            <v>0</v>
          </cell>
          <cell r="W448">
            <v>24</v>
          </cell>
          <cell r="X448">
            <v>0</v>
          </cell>
          <cell r="Y448">
            <v>0</v>
          </cell>
          <cell r="Z448">
            <v>0</v>
          </cell>
          <cell r="AA448">
            <v>0</v>
          </cell>
          <cell r="AB448">
            <v>163686</v>
          </cell>
          <cell r="AC448">
            <v>0</v>
          </cell>
          <cell r="AD448">
            <v>163686</v>
          </cell>
          <cell r="AE448">
            <v>0</v>
          </cell>
          <cell r="AF448">
            <v>0</v>
          </cell>
          <cell r="AG448">
            <v>709308</v>
          </cell>
        </row>
        <row r="449">
          <cell r="A449">
            <v>423</v>
          </cell>
          <cell r="B449" t="str">
            <v>Le Thanh Sang</v>
          </cell>
          <cell r="C449" t="str">
            <v>302</v>
          </cell>
          <cell r="D449" t="str">
            <v>ThuDuc Helper</v>
          </cell>
          <cell r="E449">
            <v>16230078</v>
          </cell>
          <cell r="F449" t="str">
            <v>0191</v>
          </cell>
          <cell r="G449">
            <v>1</v>
          </cell>
          <cell r="H449">
            <v>296326301</v>
          </cell>
          <cell r="I449">
            <v>0</v>
          </cell>
          <cell r="S449">
            <v>68</v>
          </cell>
          <cell r="T449">
            <v>945744</v>
          </cell>
          <cell r="U449">
            <v>26</v>
          </cell>
          <cell r="V449">
            <v>0</v>
          </cell>
          <cell r="W449">
            <v>24</v>
          </cell>
          <cell r="X449">
            <v>0</v>
          </cell>
          <cell r="Y449">
            <v>0</v>
          </cell>
          <cell r="Z449">
            <v>0</v>
          </cell>
          <cell r="AA449">
            <v>0</v>
          </cell>
          <cell r="AB449">
            <v>218249</v>
          </cell>
          <cell r="AC449">
            <v>0</v>
          </cell>
          <cell r="AD449">
            <v>218249</v>
          </cell>
          <cell r="AE449">
            <v>0</v>
          </cell>
          <cell r="AF449">
            <v>0</v>
          </cell>
          <cell r="AG449">
            <v>945744</v>
          </cell>
        </row>
        <row r="450">
          <cell r="A450">
            <v>424</v>
          </cell>
          <cell r="B450" t="str">
            <v>Nguyen Dinh Chuong</v>
          </cell>
          <cell r="C450" t="str">
            <v>302</v>
          </cell>
          <cell r="D450" t="str">
            <v>ThuDuc Helper</v>
          </cell>
          <cell r="E450">
            <v>16220911</v>
          </cell>
          <cell r="F450" t="str">
            <v>0063</v>
          </cell>
          <cell r="G450">
            <v>0</v>
          </cell>
          <cell r="I450">
            <v>0</v>
          </cell>
          <cell r="S450">
            <v>51</v>
          </cell>
          <cell r="T450">
            <v>709308</v>
          </cell>
          <cell r="U450">
            <v>26</v>
          </cell>
          <cell r="V450">
            <v>0</v>
          </cell>
          <cell r="W450">
            <v>24</v>
          </cell>
          <cell r="X450">
            <v>0</v>
          </cell>
          <cell r="Y450">
            <v>0</v>
          </cell>
          <cell r="Z450">
            <v>0</v>
          </cell>
          <cell r="AA450">
            <v>0</v>
          </cell>
          <cell r="AB450">
            <v>163686</v>
          </cell>
          <cell r="AC450">
            <v>0</v>
          </cell>
          <cell r="AD450">
            <v>163686</v>
          </cell>
          <cell r="AE450">
            <v>0</v>
          </cell>
          <cell r="AF450">
            <v>0</v>
          </cell>
          <cell r="AG450">
            <v>709308</v>
          </cell>
        </row>
        <row r="451">
          <cell r="A451">
            <v>425</v>
          </cell>
          <cell r="B451" t="str">
            <v>Nguyen Ngoc Tai</v>
          </cell>
          <cell r="C451" t="str">
            <v>302</v>
          </cell>
          <cell r="D451" t="str">
            <v>ThuDuc Helper</v>
          </cell>
          <cell r="E451">
            <v>16221012</v>
          </cell>
          <cell r="I451">
            <v>0</v>
          </cell>
          <cell r="S451">
            <v>51</v>
          </cell>
          <cell r="T451">
            <v>709308</v>
          </cell>
          <cell r="U451">
            <v>26</v>
          </cell>
          <cell r="V451">
            <v>0</v>
          </cell>
          <cell r="W451">
            <v>24</v>
          </cell>
          <cell r="X451">
            <v>0</v>
          </cell>
          <cell r="Y451">
            <v>0</v>
          </cell>
          <cell r="Z451">
            <v>0</v>
          </cell>
          <cell r="AA451">
            <v>0</v>
          </cell>
          <cell r="AB451">
            <v>163686</v>
          </cell>
          <cell r="AC451">
            <v>0</v>
          </cell>
          <cell r="AD451">
            <v>163686</v>
          </cell>
          <cell r="AE451">
            <v>0</v>
          </cell>
          <cell r="AF451">
            <v>0</v>
          </cell>
          <cell r="AG451">
            <v>709308</v>
          </cell>
        </row>
        <row r="452">
          <cell r="A452">
            <v>426</v>
          </cell>
          <cell r="B452" t="str">
            <v>Nguyen Thanh Son B</v>
          </cell>
          <cell r="C452" t="str">
            <v>302</v>
          </cell>
          <cell r="D452" t="str">
            <v>ThuDuc Helper</v>
          </cell>
          <cell r="E452">
            <v>16220247</v>
          </cell>
          <cell r="F452" t="str">
            <v>0061</v>
          </cell>
          <cell r="G452">
            <v>1</v>
          </cell>
          <cell r="H452">
            <v>296326446</v>
          </cell>
          <cell r="I452">
            <v>0</v>
          </cell>
          <cell r="S452">
            <v>68</v>
          </cell>
          <cell r="T452">
            <v>945744</v>
          </cell>
          <cell r="U452">
            <v>26</v>
          </cell>
          <cell r="V452">
            <v>0</v>
          </cell>
          <cell r="W452">
            <v>24</v>
          </cell>
          <cell r="X452">
            <v>0</v>
          </cell>
          <cell r="Y452">
            <v>0</v>
          </cell>
          <cell r="Z452">
            <v>0</v>
          </cell>
          <cell r="AA452">
            <v>0</v>
          </cell>
          <cell r="AB452">
            <v>218249</v>
          </cell>
          <cell r="AC452">
            <v>0</v>
          </cell>
          <cell r="AD452">
            <v>218249</v>
          </cell>
          <cell r="AE452">
            <v>0</v>
          </cell>
          <cell r="AF452">
            <v>0</v>
          </cell>
          <cell r="AG452">
            <v>945744</v>
          </cell>
        </row>
        <row r="453">
          <cell r="B453" t="str">
            <v>ThuDuc Helper Total</v>
          </cell>
          <cell r="P453">
            <v>0</v>
          </cell>
          <cell r="Q453">
            <v>0</v>
          </cell>
          <cell r="R453">
            <v>0</v>
          </cell>
          <cell r="S453">
            <v>2067</v>
          </cell>
          <cell r="T453">
            <v>28747836</v>
          </cell>
          <cell r="U453">
            <v>933</v>
          </cell>
          <cell r="V453">
            <v>0</v>
          </cell>
          <cell r="W453">
            <v>640</v>
          </cell>
          <cell r="X453">
            <v>0</v>
          </cell>
          <cell r="Y453">
            <v>0</v>
          </cell>
          <cell r="Z453">
            <v>0</v>
          </cell>
          <cell r="AA453">
            <v>0</v>
          </cell>
          <cell r="AB453">
            <v>4977993</v>
          </cell>
          <cell r="AC453">
            <v>0</v>
          </cell>
          <cell r="AD453">
            <v>4977993</v>
          </cell>
          <cell r="AE453">
            <v>0</v>
          </cell>
          <cell r="AF453">
            <v>0</v>
          </cell>
          <cell r="AG453">
            <v>28654759</v>
          </cell>
        </row>
        <row r="454">
          <cell r="A454">
            <v>427</v>
          </cell>
          <cell r="B454" t="str">
            <v>Dam Suyen Nhu</v>
          </cell>
          <cell r="C454" t="str">
            <v>307</v>
          </cell>
          <cell r="D454" t="str">
            <v>Distric 5 Sales</v>
          </cell>
          <cell r="E454">
            <v>16210828</v>
          </cell>
          <cell r="F454" t="str">
            <v>TanBinh</v>
          </cell>
          <cell r="G454">
            <v>1</v>
          </cell>
          <cell r="H454">
            <v>296178976</v>
          </cell>
          <cell r="I454">
            <v>0</v>
          </cell>
          <cell r="S454">
            <v>216</v>
          </cell>
          <cell r="T454">
            <v>3004128</v>
          </cell>
          <cell r="U454">
            <v>26</v>
          </cell>
          <cell r="V454">
            <v>18</v>
          </cell>
          <cell r="W454">
            <v>0</v>
          </cell>
          <cell r="X454">
            <v>0</v>
          </cell>
          <cell r="Y454">
            <v>0</v>
          </cell>
          <cell r="Z454">
            <v>0</v>
          </cell>
          <cell r="AA454">
            <v>389959</v>
          </cell>
          <cell r="AB454">
            <v>0</v>
          </cell>
          <cell r="AC454">
            <v>0</v>
          </cell>
          <cell r="AD454">
            <v>389959</v>
          </cell>
          <cell r="AE454">
            <v>0</v>
          </cell>
          <cell r="AF454">
            <v>0</v>
          </cell>
          <cell r="AG454">
            <v>3004128</v>
          </cell>
        </row>
        <row r="455">
          <cell r="A455">
            <v>428</v>
          </cell>
          <cell r="B455" t="str">
            <v>Nguyen Phu Vinh</v>
          </cell>
          <cell r="C455" t="str">
            <v>307</v>
          </cell>
          <cell r="D455" t="str">
            <v>Distric 5 Sales</v>
          </cell>
          <cell r="E455">
            <v>16220192</v>
          </cell>
          <cell r="F455" t="str">
            <v>TanBinh</v>
          </cell>
          <cell r="G455">
            <v>0</v>
          </cell>
          <cell r="H455">
            <v>296326396</v>
          </cell>
          <cell r="I455">
            <v>1</v>
          </cell>
          <cell r="S455">
            <v>250</v>
          </cell>
          <cell r="T455">
            <v>3477000</v>
          </cell>
          <cell r="U455">
            <v>26</v>
          </cell>
          <cell r="V455">
            <v>0</v>
          </cell>
          <cell r="W455">
            <v>0</v>
          </cell>
          <cell r="X455">
            <v>0</v>
          </cell>
          <cell r="Y455">
            <v>0</v>
          </cell>
          <cell r="Z455">
            <v>0</v>
          </cell>
          <cell r="AA455">
            <v>0</v>
          </cell>
          <cell r="AB455">
            <v>0</v>
          </cell>
          <cell r="AC455">
            <v>0</v>
          </cell>
          <cell r="AD455">
            <v>0</v>
          </cell>
          <cell r="AE455">
            <v>0</v>
          </cell>
          <cell r="AF455">
            <v>0</v>
          </cell>
          <cell r="AG455">
            <v>3477000</v>
          </cell>
        </row>
        <row r="456">
          <cell r="A456">
            <v>429</v>
          </cell>
          <cell r="B456" t="str">
            <v>Dang Phu Trong</v>
          </cell>
          <cell r="C456" t="str">
            <v>307</v>
          </cell>
          <cell r="D456" t="str">
            <v>Distric 5 Sales</v>
          </cell>
          <cell r="E456">
            <v>16220248</v>
          </cell>
          <cell r="F456" t="str">
            <v>TanBinh</v>
          </cell>
          <cell r="G456">
            <v>1</v>
          </cell>
          <cell r="H456">
            <v>296326447</v>
          </cell>
          <cell r="I456">
            <v>0</v>
          </cell>
          <cell r="S456">
            <v>85</v>
          </cell>
          <cell r="T456">
            <v>1182180</v>
          </cell>
          <cell r="U456">
            <v>26</v>
          </cell>
          <cell r="V456">
            <v>0</v>
          </cell>
          <cell r="W456">
            <v>16</v>
          </cell>
          <cell r="X456">
            <v>0</v>
          </cell>
          <cell r="Y456">
            <v>0</v>
          </cell>
          <cell r="Z456">
            <v>0</v>
          </cell>
          <cell r="AA456">
            <v>0</v>
          </cell>
          <cell r="AB456">
            <v>181874</v>
          </cell>
          <cell r="AC456">
            <v>0</v>
          </cell>
          <cell r="AD456">
            <v>181874</v>
          </cell>
          <cell r="AE456">
            <v>0</v>
          </cell>
          <cell r="AF456">
            <v>0</v>
          </cell>
          <cell r="AG456">
            <v>1182180</v>
          </cell>
        </row>
        <row r="457">
          <cell r="A457">
            <v>430</v>
          </cell>
          <cell r="B457" t="str">
            <v>Nguyen Dinh Nghia</v>
          </cell>
          <cell r="C457" t="str">
            <v>307</v>
          </cell>
          <cell r="D457" t="str">
            <v>Distric 5 Sales</v>
          </cell>
          <cell r="E457">
            <v>16220067</v>
          </cell>
          <cell r="F457" t="str">
            <v>TanBinh</v>
          </cell>
          <cell r="G457">
            <v>1</v>
          </cell>
          <cell r="H457">
            <v>296326244</v>
          </cell>
          <cell r="I457">
            <v>0</v>
          </cell>
          <cell r="S457">
            <v>92</v>
          </cell>
          <cell r="T457">
            <v>1279536</v>
          </cell>
          <cell r="U457">
            <v>26</v>
          </cell>
          <cell r="V457">
            <v>0</v>
          </cell>
          <cell r="W457">
            <v>16</v>
          </cell>
          <cell r="X457">
            <v>0</v>
          </cell>
          <cell r="Y457">
            <v>0</v>
          </cell>
          <cell r="Z457">
            <v>0</v>
          </cell>
          <cell r="AA457">
            <v>0</v>
          </cell>
          <cell r="AB457">
            <v>196852</v>
          </cell>
          <cell r="AC457">
            <v>0</v>
          </cell>
          <cell r="AD457">
            <v>196852</v>
          </cell>
          <cell r="AE457">
            <v>0</v>
          </cell>
          <cell r="AF457">
            <v>0</v>
          </cell>
          <cell r="AG457">
            <v>1279536</v>
          </cell>
        </row>
        <row r="458">
          <cell r="A458">
            <v>431</v>
          </cell>
          <cell r="B458" t="str">
            <v>Huynh Tan Phuc</v>
          </cell>
          <cell r="C458" t="str">
            <v>307</v>
          </cell>
          <cell r="D458" t="str">
            <v>Distric 5 Sales</v>
          </cell>
          <cell r="E458">
            <v>16220245</v>
          </cell>
          <cell r="F458" t="str">
            <v>TanBinh</v>
          </cell>
          <cell r="G458">
            <v>1</v>
          </cell>
          <cell r="H458">
            <v>296326444</v>
          </cell>
          <cell r="I458">
            <v>0</v>
          </cell>
          <cell r="S458">
            <v>85</v>
          </cell>
          <cell r="T458">
            <v>1182180</v>
          </cell>
          <cell r="U458">
            <v>26</v>
          </cell>
          <cell r="V458">
            <v>0</v>
          </cell>
          <cell r="W458">
            <v>16</v>
          </cell>
          <cell r="X458">
            <v>0</v>
          </cell>
          <cell r="Y458">
            <v>0</v>
          </cell>
          <cell r="Z458">
            <v>0</v>
          </cell>
          <cell r="AA458">
            <v>0</v>
          </cell>
          <cell r="AB458">
            <v>181874</v>
          </cell>
          <cell r="AC458">
            <v>0</v>
          </cell>
          <cell r="AD458">
            <v>181874</v>
          </cell>
          <cell r="AE458">
            <v>0</v>
          </cell>
          <cell r="AF458">
            <v>0</v>
          </cell>
          <cell r="AG458">
            <v>1182180</v>
          </cell>
        </row>
        <row r="459">
          <cell r="A459">
            <v>432</v>
          </cell>
          <cell r="B459" t="str">
            <v>Le Van Tien</v>
          </cell>
          <cell r="C459" t="str">
            <v>307</v>
          </cell>
          <cell r="D459" t="str">
            <v>Distric 5 Sales</v>
          </cell>
          <cell r="E459">
            <v>16220309</v>
          </cell>
          <cell r="F459" t="str">
            <v>TanBinh</v>
          </cell>
          <cell r="G459">
            <v>1</v>
          </cell>
          <cell r="H459">
            <v>296326500</v>
          </cell>
          <cell r="I459">
            <v>0</v>
          </cell>
          <cell r="S459">
            <v>92</v>
          </cell>
          <cell r="T459">
            <v>1279536</v>
          </cell>
          <cell r="U459">
            <v>26</v>
          </cell>
          <cell r="V459">
            <v>0</v>
          </cell>
          <cell r="W459">
            <v>8</v>
          </cell>
          <cell r="X459">
            <v>0</v>
          </cell>
          <cell r="Y459">
            <v>0</v>
          </cell>
          <cell r="Z459">
            <v>0</v>
          </cell>
          <cell r="AA459">
            <v>0</v>
          </cell>
          <cell r="AB459">
            <v>98426</v>
          </cell>
          <cell r="AC459">
            <v>0</v>
          </cell>
          <cell r="AD459">
            <v>98426</v>
          </cell>
          <cell r="AE459">
            <v>0</v>
          </cell>
          <cell r="AF459">
            <v>0</v>
          </cell>
          <cell r="AG459">
            <v>1279536</v>
          </cell>
        </row>
        <row r="460">
          <cell r="A460">
            <v>433</v>
          </cell>
          <cell r="B460" t="str">
            <v>Tiet Hung</v>
          </cell>
          <cell r="C460" t="str">
            <v>307</v>
          </cell>
          <cell r="D460" t="str">
            <v>Distric 5 Sales</v>
          </cell>
          <cell r="E460">
            <v>16230393</v>
          </cell>
          <cell r="F460" t="str">
            <v>TanBinh</v>
          </cell>
          <cell r="G460">
            <v>1</v>
          </cell>
          <cell r="H460">
            <v>296326564</v>
          </cell>
          <cell r="I460">
            <v>0</v>
          </cell>
          <cell r="S460">
            <v>85</v>
          </cell>
          <cell r="T460">
            <v>1182180</v>
          </cell>
          <cell r="U460">
            <v>26</v>
          </cell>
          <cell r="V460">
            <v>0</v>
          </cell>
          <cell r="W460">
            <v>16</v>
          </cell>
          <cell r="X460">
            <v>0</v>
          </cell>
          <cell r="Y460">
            <v>0</v>
          </cell>
          <cell r="Z460">
            <v>0</v>
          </cell>
          <cell r="AA460">
            <v>0</v>
          </cell>
          <cell r="AB460">
            <v>181874</v>
          </cell>
          <cell r="AC460">
            <v>0</v>
          </cell>
          <cell r="AD460">
            <v>181874</v>
          </cell>
          <cell r="AE460">
            <v>0</v>
          </cell>
          <cell r="AF460">
            <v>0</v>
          </cell>
          <cell r="AG460">
            <v>1182180</v>
          </cell>
        </row>
        <row r="461">
          <cell r="A461">
            <v>434</v>
          </cell>
          <cell r="B461" t="str">
            <v>Tran Thien Sinh</v>
          </cell>
          <cell r="C461" t="str">
            <v>307</v>
          </cell>
          <cell r="D461" t="str">
            <v>Distric 5 Sales</v>
          </cell>
          <cell r="E461">
            <v>16220308</v>
          </cell>
          <cell r="F461" t="str">
            <v>TanBinh</v>
          </cell>
          <cell r="G461">
            <v>1</v>
          </cell>
          <cell r="H461">
            <v>296326499</v>
          </cell>
          <cell r="I461">
            <v>1</v>
          </cell>
          <cell r="J461">
            <v>0</v>
          </cell>
          <cell r="K461">
            <v>8</v>
          </cell>
          <cell r="L461">
            <v>0</v>
          </cell>
          <cell r="M461">
            <v>0</v>
          </cell>
          <cell r="N461">
            <v>8</v>
          </cell>
          <cell r="O461">
            <v>0</v>
          </cell>
          <cell r="P461">
            <v>18.666666666666664</v>
          </cell>
          <cell r="S461">
            <v>250</v>
          </cell>
          <cell r="T461">
            <v>3477000</v>
          </cell>
          <cell r="U461">
            <v>26</v>
          </cell>
          <cell r="V461">
            <v>0</v>
          </cell>
          <cell r="W461">
            <v>16</v>
          </cell>
          <cell r="X461">
            <v>0</v>
          </cell>
          <cell r="Y461">
            <v>0</v>
          </cell>
          <cell r="Z461">
            <v>0</v>
          </cell>
          <cell r="AA461">
            <v>0</v>
          </cell>
          <cell r="AB461">
            <v>624077</v>
          </cell>
          <cell r="AC461">
            <v>0</v>
          </cell>
          <cell r="AD461">
            <v>624077</v>
          </cell>
          <cell r="AE461">
            <v>0</v>
          </cell>
          <cell r="AF461">
            <v>0</v>
          </cell>
          <cell r="AG461">
            <v>3477000</v>
          </cell>
        </row>
        <row r="462">
          <cell r="A462">
            <v>435</v>
          </cell>
          <cell r="B462" t="str">
            <v>Tran Cong Huu</v>
          </cell>
          <cell r="C462" t="str">
            <v>307</v>
          </cell>
          <cell r="D462" t="str">
            <v>Distric 5 Sales</v>
          </cell>
          <cell r="E462">
            <v>16220612</v>
          </cell>
          <cell r="F462" t="str">
            <v>TanBinh</v>
          </cell>
          <cell r="G462">
            <v>1</v>
          </cell>
          <cell r="H462">
            <v>297134782</v>
          </cell>
          <cell r="I462">
            <v>0</v>
          </cell>
          <cell r="S462">
            <v>85</v>
          </cell>
          <cell r="T462">
            <v>1182180</v>
          </cell>
          <cell r="U462">
            <v>26</v>
          </cell>
          <cell r="V462">
            <v>0</v>
          </cell>
          <cell r="W462">
            <v>16</v>
          </cell>
          <cell r="X462">
            <v>0</v>
          </cell>
          <cell r="Y462">
            <v>0</v>
          </cell>
          <cell r="Z462">
            <v>0</v>
          </cell>
          <cell r="AA462">
            <v>0</v>
          </cell>
          <cell r="AB462">
            <v>181874</v>
          </cell>
          <cell r="AC462">
            <v>0</v>
          </cell>
          <cell r="AD462">
            <v>181874</v>
          </cell>
          <cell r="AE462">
            <v>0</v>
          </cell>
          <cell r="AF462">
            <v>0</v>
          </cell>
          <cell r="AG462">
            <v>1182180</v>
          </cell>
        </row>
        <row r="463">
          <cell r="A463">
            <v>436</v>
          </cell>
          <cell r="B463" t="str">
            <v>Nguyen Quang Tam</v>
          </cell>
          <cell r="C463" t="str">
            <v>307</v>
          </cell>
          <cell r="D463" t="str">
            <v>Distric 5 Sales</v>
          </cell>
          <cell r="E463">
            <v>16220333</v>
          </cell>
          <cell r="F463" t="str">
            <v>TanBinh</v>
          </cell>
          <cell r="G463">
            <v>1</v>
          </cell>
          <cell r="H463">
            <v>296326519</v>
          </cell>
          <cell r="I463">
            <v>0</v>
          </cell>
          <cell r="S463">
            <v>92</v>
          </cell>
          <cell r="T463">
            <v>1279536</v>
          </cell>
          <cell r="U463">
            <v>26</v>
          </cell>
          <cell r="V463">
            <v>0</v>
          </cell>
          <cell r="W463">
            <v>16</v>
          </cell>
          <cell r="X463">
            <v>0</v>
          </cell>
          <cell r="Y463">
            <v>0</v>
          </cell>
          <cell r="Z463">
            <v>0</v>
          </cell>
          <cell r="AA463">
            <v>0</v>
          </cell>
          <cell r="AB463">
            <v>196852</v>
          </cell>
          <cell r="AC463">
            <v>0</v>
          </cell>
          <cell r="AD463">
            <v>196852</v>
          </cell>
          <cell r="AE463">
            <v>0</v>
          </cell>
          <cell r="AF463">
            <v>0</v>
          </cell>
          <cell r="AG463">
            <v>1279536</v>
          </cell>
        </row>
        <row r="464">
          <cell r="A464">
            <v>437</v>
          </cell>
          <cell r="B464" t="str">
            <v>Phan Minh Chau</v>
          </cell>
          <cell r="C464" t="str">
            <v>307</v>
          </cell>
          <cell r="D464" t="str">
            <v>Distric 5 Sales</v>
          </cell>
          <cell r="E464">
            <v>16220659</v>
          </cell>
          <cell r="F464" t="str">
            <v>TanBinh</v>
          </cell>
          <cell r="G464">
            <v>0</v>
          </cell>
          <cell r="H464">
            <v>297134776</v>
          </cell>
          <cell r="I464">
            <v>0</v>
          </cell>
          <cell r="S464">
            <v>85</v>
          </cell>
          <cell r="T464">
            <v>1182180</v>
          </cell>
          <cell r="U464">
            <v>26</v>
          </cell>
          <cell r="V464">
            <v>0</v>
          </cell>
          <cell r="W464">
            <v>16</v>
          </cell>
          <cell r="X464">
            <v>0</v>
          </cell>
          <cell r="Y464">
            <v>0</v>
          </cell>
          <cell r="Z464">
            <v>0</v>
          </cell>
          <cell r="AA464">
            <v>0</v>
          </cell>
          <cell r="AB464">
            <v>181874</v>
          </cell>
          <cell r="AC464">
            <v>0</v>
          </cell>
          <cell r="AD464">
            <v>181874</v>
          </cell>
          <cell r="AE464">
            <v>0</v>
          </cell>
          <cell r="AF464">
            <v>0</v>
          </cell>
          <cell r="AG464">
            <v>1182180</v>
          </cell>
        </row>
        <row r="465">
          <cell r="A465">
            <v>438</v>
          </cell>
          <cell r="B465" t="str">
            <v>Nguyen Minh Tram</v>
          </cell>
          <cell r="C465" t="str">
            <v>307</v>
          </cell>
          <cell r="D465" t="str">
            <v>Distric 5 Sales</v>
          </cell>
          <cell r="E465">
            <v>16220503</v>
          </cell>
          <cell r="F465" t="str">
            <v>TanBinh</v>
          </cell>
          <cell r="G465">
            <v>0</v>
          </cell>
          <cell r="H465">
            <v>297089421</v>
          </cell>
          <cell r="I465">
            <v>1</v>
          </cell>
          <cell r="J465">
            <v>0</v>
          </cell>
          <cell r="K465">
            <v>8</v>
          </cell>
          <cell r="L465">
            <v>0</v>
          </cell>
          <cell r="M465">
            <v>0</v>
          </cell>
          <cell r="N465">
            <v>8</v>
          </cell>
          <cell r="O465">
            <v>0</v>
          </cell>
          <cell r="P465">
            <v>18.666666666666664</v>
          </cell>
          <cell r="S465">
            <v>231</v>
          </cell>
          <cell r="T465">
            <v>3212748</v>
          </cell>
          <cell r="U465">
            <v>26</v>
          </cell>
          <cell r="V465">
            <v>0</v>
          </cell>
          <cell r="W465">
            <v>16</v>
          </cell>
          <cell r="X465">
            <v>0</v>
          </cell>
          <cell r="Y465">
            <v>0</v>
          </cell>
          <cell r="Z465">
            <v>0</v>
          </cell>
          <cell r="AA465">
            <v>0</v>
          </cell>
          <cell r="AB465">
            <v>576647</v>
          </cell>
          <cell r="AC465">
            <v>0</v>
          </cell>
          <cell r="AD465">
            <v>576647</v>
          </cell>
          <cell r="AE465">
            <v>0</v>
          </cell>
          <cell r="AF465">
            <v>0</v>
          </cell>
          <cell r="AG465">
            <v>3212748</v>
          </cell>
        </row>
        <row r="466">
          <cell r="A466">
            <v>439</v>
          </cell>
          <cell r="B466" t="str">
            <v>Truong Tran Vu</v>
          </cell>
          <cell r="C466" t="str">
            <v>307</v>
          </cell>
          <cell r="D466" t="str">
            <v>Distric 5 Sales</v>
          </cell>
          <cell r="E466">
            <v>16221079</v>
          </cell>
          <cell r="F466" t="str">
            <v>TanBinh</v>
          </cell>
          <cell r="I466">
            <v>0</v>
          </cell>
          <cell r="S466">
            <v>63</v>
          </cell>
          <cell r="T466">
            <v>876204</v>
          </cell>
          <cell r="U466">
            <v>26</v>
          </cell>
          <cell r="V466">
            <v>0</v>
          </cell>
          <cell r="W466">
            <v>8</v>
          </cell>
          <cell r="X466">
            <v>0</v>
          </cell>
          <cell r="Y466">
            <v>0</v>
          </cell>
          <cell r="Z466">
            <v>0</v>
          </cell>
          <cell r="AA466">
            <v>0</v>
          </cell>
          <cell r="AB466">
            <v>67400</v>
          </cell>
          <cell r="AC466">
            <v>0</v>
          </cell>
          <cell r="AD466">
            <v>67400</v>
          </cell>
          <cell r="AE466">
            <v>0</v>
          </cell>
          <cell r="AF466">
            <v>0</v>
          </cell>
          <cell r="AG466">
            <v>876204</v>
          </cell>
        </row>
        <row r="467">
          <cell r="A467">
            <v>440</v>
          </cell>
          <cell r="B467" t="str">
            <v>Vu Phuc Hoa</v>
          </cell>
          <cell r="C467" t="str">
            <v>307</v>
          </cell>
          <cell r="D467" t="str">
            <v>Distric 5 Sales</v>
          </cell>
          <cell r="E467">
            <v>16220610</v>
          </cell>
          <cell r="F467" t="str">
            <v>TanBinh</v>
          </cell>
          <cell r="G467">
            <v>1</v>
          </cell>
          <cell r="H467">
            <v>297134805</v>
          </cell>
          <cell r="I467">
            <v>0</v>
          </cell>
          <cell r="S467">
            <v>85</v>
          </cell>
          <cell r="T467">
            <v>1182180</v>
          </cell>
          <cell r="U467">
            <v>26</v>
          </cell>
          <cell r="V467">
            <v>0</v>
          </cell>
          <cell r="W467">
            <v>32</v>
          </cell>
          <cell r="X467">
            <v>0</v>
          </cell>
          <cell r="Y467">
            <v>0</v>
          </cell>
          <cell r="Z467">
            <v>0</v>
          </cell>
          <cell r="AA467">
            <v>0</v>
          </cell>
          <cell r="AB467">
            <v>363748</v>
          </cell>
          <cell r="AC467">
            <v>0</v>
          </cell>
          <cell r="AD467">
            <v>363748</v>
          </cell>
          <cell r="AE467">
            <v>0</v>
          </cell>
          <cell r="AF467">
            <v>0</v>
          </cell>
          <cell r="AG467">
            <v>1182180</v>
          </cell>
        </row>
        <row r="468">
          <cell r="A468">
            <v>441</v>
          </cell>
          <cell r="B468" t="str">
            <v>Nguyen Van Tran</v>
          </cell>
          <cell r="C468" t="str">
            <v>307</v>
          </cell>
          <cell r="D468" t="str">
            <v>Distric 5 Sales</v>
          </cell>
          <cell r="E468">
            <v>16221071</v>
          </cell>
          <cell r="F468" t="str">
            <v>TanBinh</v>
          </cell>
          <cell r="I468">
            <v>0</v>
          </cell>
          <cell r="S468">
            <v>63</v>
          </cell>
          <cell r="T468">
            <v>876204</v>
          </cell>
          <cell r="U468">
            <v>26</v>
          </cell>
          <cell r="V468">
            <v>0</v>
          </cell>
          <cell r="W468">
            <v>8</v>
          </cell>
          <cell r="X468">
            <v>0</v>
          </cell>
          <cell r="Y468">
            <v>0</v>
          </cell>
          <cell r="Z468">
            <v>0</v>
          </cell>
          <cell r="AA468">
            <v>0</v>
          </cell>
          <cell r="AB468">
            <v>67400</v>
          </cell>
          <cell r="AC468">
            <v>0</v>
          </cell>
          <cell r="AD468">
            <v>67400</v>
          </cell>
          <cell r="AE468">
            <v>0</v>
          </cell>
          <cell r="AF468">
            <v>0</v>
          </cell>
          <cell r="AG468">
            <v>876204</v>
          </cell>
        </row>
        <row r="469">
          <cell r="A469">
            <v>442</v>
          </cell>
          <cell r="B469" t="str">
            <v>Luong Quoc Dung</v>
          </cell>
          <cell r="C469" t="str">
            <v>307</v>
          </cell>
          <cell r="D469" t="str">
            <v>Distric 5 Sales</v>
          </cell>
          <cell r="E469">
            <v>16220606</v>
          </cell>
          <cell r="F469" t="str">
            <v>TanBinh</v>
          </cell>
          <cell r="G469">
            <v>0</v>
          </cell>
          <cell r="H469">
            <v>297134737</v>
          </cell>
          <cell r="I469">
            <v>0</v>
          </cell>
          <cell r="S469">
            <v>85</v>
          </cell>
          <cell r="T469">
            <v>1182180</v>
          </cell>
          <cell r="U469">
            <v>26</v>
          </cell>
          <cell r="V469">
            <v>0</v>
          </cell>
          <cell r="W469">
            <v>24</v>
          </cell>
          <cell r="X469">
            <v>0</v>
          </cell>
          <cell r="Y469">
            <v>0</v>
          </cell>
          <cell r="Z469">
            <v>0</v>
          </cell>
          <cell r="AA469">
            <v>0</v>
          </cell>
          <cell r="AB469">
            <v>272811</v>
          </cell>
          <cell r="AC469">
            <v>0</v>
          </cell>
          <cell r="AD469">
            <v>272811</v>
          </cell>
          <cell r="AE469">
            <v>0</v>
          </cell>
          <cell r="AF469">
            <v>0</v>
          </cell>
          <cell r="AG469">
            <v>1182180</v>
          </cell>
        </row>
        <row r="470">
          <cell r="A470">
            <v>443</v>
          </cell>
          <cell r="B470" t="str">
            <v>Nguyen Ngoc Tuan B</v>
          </cell>
          <cell r="C470" t="str">
            <v>307</v>
          </cell>
          <cell r="D470" t="str">
            <v>Distric 5 Sales</v>
          </cell>
          <cell r="E470">
            <v>16220961</v>
          </cell>
          <cell r="F470" t="str">
            <v>TanBinh</v>
          </cell>
          <cell r="I470">
            <v>1</v>
          </cell>
          <cell r="J470">
            <v>8</v>
          </cell>
          <cell r="K470">
            <v>8</v>
          </cell>
          <cell r="L470">
            <v>8</v>
          </cell>
          <cell r="M470">
            <v>0</v>
          </cell>
          <cell r="N470">
            <v>8</v>
          </cell>
          <cell r="O470">
            <v>8</v>
          </cell>
          <cell r="P470">
            <v>46.666666666666657</v>
          </cell>
          <cell r="S470">
            <v>216</v>
          </cell>
          <cell r="T470">
            <v>3004128</v>
          </cell>
          <cell r="U470">
            <v>26</v>
          </cell>
          <cell r="V470">
            <v>0</v>
          </cell>
          <cell r="W470">
            <v>40</v>
          </cell>
          <cell r="X470">
            <v>0</v>
          </cell>
          <cell r="Y470">
            <v>0</v>
          </cell>
          <cell r="Z470">
            <v>0</v>
          </cell>
          <cell r="AA470">
            <v>0</v>
          </cell>
          <cell r="AB470">
            <v>1348006</v>
          </cell>
          <cell r="AC470">
            <v>0</v>
          </cell>
          <cell r="AD470">
            <v>1348006</v>
          </cell>
          <cell r="AE470">
            <v>0</v>
          </cell>
          <cell r="AF470">
            <v>0</v>
          </cell>
          <cell r="AG470">
            <v>3004128</v>
          </cell>
        </row>
        <row r="471">
          <cell r="A471">
            <v>444</v>
          </cell>
          <cell r="B471" t="str">
            <v>Nguyen Ngoc Long</v>
          </cell>
          <cell r="C471" t="str">
            <v>307</v>
          </cell>
          <cell r="D471" t="str">
            <v>Distric 5 Sales</v>
          </cell>
          <cell r="E471">
            <v>16220614</v>
          </cell>
          <cell r="F471" t="str">
            <v>TanBinh</v>
          </cell>
          <cell r="G471">
            <v>0</v>
          </cell>
          <cell r="H471">
            <v>297134753</v>
          </cell>
          <cell r="I471">
            <v>0</v>
          </cell>
          <cell r="S471">
            <v>85</v>
          </cell>
          <cell r="T471">
            <v>1182180</v>
          </cell>
          <cell r="U471">
            <v>26</v>
          </cell>
          <cell r="V471">
            <v>0</v>
          </cell>
          <cell r="W471">
            <v>8</v>
          </cell>
          <cell r="X471">
            <v>0</v>
          </cell>
          <cell r="Y471">
            <v>0</v>
          </cell>
          <cell r="Z471">
            <v>0</v>
          </cell>
          <cell r="AA471">
            <v>0</v>
          </cell>
          <cell r="AB471">
            <v>90937</v>
          </cell>
          <cell r="AC471">
            <v>0</v>
          </cell>
          <cell r="AD471">
            <v>90937</v>
          </cell>
          <cell r="AE471">
            <v>0</v>
          </cell>
          <cell r="AF471">
            <v>0</v>
          </cell>
          <cell r="AG471">
            <v>1182180</v>
          </cell>
        </row>
        <row r="472">
          <cell r="A472">
            <v>445</v>
          </cell>
          <cell r="B472" t="str">
            <v>Pham Ba Khanh</v>
          </cell>
          <cell r="C472" t="str">
            <v>307</v>
          </cell>
          <cell r="D472" t="str">
            <v>Distric 5 Sales</v>
          </cell>
          <cell r="E472">
            <v>16220321</v>
          </cell>
          <cell r="F472" t="str">
            <v>TanBinh</v>
          </cell>
          <cell r="G472">
            <v>1</v>
          </cell>
          <cell r="H472">
            <v>296326515</v>
          </cell>
          <cell r="I472">
            <v>0</v>
          </cell>
          <cell r="S472">
            <v>92</v>
          </cell>
          <cell r="T472">
            <v>1279536</v>
          </cell>
          <cell r="U472">
            <v>26</v>
          </cell>
          <cell r="V472">
            <v>0</v>
          </cell>
          <cell r="W472">
            <v>40</v>
          </cell>
          <cell r="X472">
            <v>0</v>
          </cell>
          <cell r="Y472">
            <v>0</v>
          </cell>
          <cell r="Z472">
            <v>0</v>
          </cell>
          <cell r="AA472">
            <v>0</v>
          </cell>
          <cell r="AB472">
            <v>492129</v>
          </cell>
          <cell r="AC472">
            <v>0</v>
          </cell>
          <cell r="AD472">
            <v>492129</v>
          </cell>
          <cell r="AE472">
            <v>0</v>
          </cell>
          <cell r="AF472">
            <v>0</v>
          </cell>
          <cell r="AG472">
            <v>1279536</v>
          </cell>
        </row>
        <row r="473">
          <cell r="A473">
            <v>446</v>
          </cell>
          <cell r="B473" t="str">
            <v>Huynh Quoc Viet B</v>
          </cell>
          <cell r="C473" t="str">
            <v>307</v>
          </cell>
          <cell r="D473" t="str">
            <v>Distric 5 Sales</v>
          </cell>
          <cell r="E473">
            <v>16220860</v>
          </cell>
          <cell r="F473" t="str">
            <v>TanBinh</v>
          </cell>
          <cell r="G473">
            <v>0</v>
          </cell>
          <cell r="H473">
            <v>298077554</v>
          </cell>
          <cell r="I473">
            <v>0</v>
          </cell>
          <cell r="S473">
            <v>79</v>
          </cell>
          <cell r="T473">
            <v>1098732</v>
          </cell>
          <cell r="U473">
            <v>26</v>
          </cell>
          <cell r="V473">
            <v>0</v>
          </cell>
          <cell r="W473">
            <v>24</v>
          </cell>
          <cell r="X473">
            <v>0</v>
          </cell>
          <cell r="Y473">
            <v>0</v>
          </cell>
          <cell r="Z473">
            <v>0</v>
          </cell>
          <cell r="AA473">
            <v>0</v>
          </cell>
          <cell r="AB473">
            <v>253554</v>
          </cell>
          <cell r="AC473">
            <v>0</v>
          </cell>
          <cell r="AD473">
            <v>253554</v>
          </cell>
          <cell r="AE473">
            <v>0</v>
          </cell>
          <cell r="AF473">
            <v>0</v>
          </cell>
          <cell r="AG473">
            <v>1098732</v>
          </cell>
        </row>
        <row r="474">
          <cell r="A474">
            <v>447</v>
          </cell>
          <cell r="B474" t="str">
            <v>Pham Phuong Dong</v>
          </cell>
          <cell r="C474" t="str">
            <v>307</v>
          </cell>
          <cell r="D474" t="str">
            <v>Distric 5 Sales</v>
          </cell>
          <cell r="E474">
            <v>16220303</v>
          </cell>
          <cell r="F474" t="str">
            <v>TanBinh</v>
          </cell>
          <cell r="G474">
            <v>1</v>
          </cell>
          <cell r="H474">
            <v>296326495</v>
          </cell>
          <cell r="I474">
            <v>1</v>
          </cell>
          <cell r="J474">
            <v>0</v>
          </cell>
          <cell r="K474">
            <v>8</v>
          </cell>
          <cell r="L474">
            <v>0</v>
          </cell>
          <cell r="M474">
            <v>0</v>
          </cell>
          <cell r="N474">
            <v>8</v>
          </cell>
          <cell r="O474">
            <v>8</v>
          </cell>
          <cell r="P474">
            <v>27.999999999999996</v>
          </cell>
          <cell r="S474">
            <v>270</v>
          </cell>
          <cell r="T474">
            <v>3755160</v>
          </cell>
          <cell r="U474">
            <v>26</v>
          </cell>
          <cell r="V474">
            <v>0</v>
          </cell>
          <cell r="W474">
            <v>24</v>
          </cell>
          <cell r="X474">
            <v>0</v>
          </cell>
          <cell r="Y474">
            <v>0</v>
          </cell>
          <cell r="Z474">
            <v>0</v>
          </cell>
          <cell r="AA474">
            <v>0</v>
          </cell>
          <cell r="AB474">
            <v>1011005</v>
          </cell>
          <cell r="AC474">
            <v>0</v>
          </cell>
          <cell r="AD474">
            <v>1011005</v>
          </cell>
          <cell r="AE474">
            <v>0</v>
          </cell>
          <cell r="AF474">
            <v>0</v>
          </cell>
          <cell r="AG474">
            <v>3755160</v>
          </cell>
        </row>
        <row r="475">
          <cell r="B475" t="str">
            <v>Distric 5 Sales Total</v>
          </cell>
          <cell r="P475">
            <v>111.99999999999999</v>
          </cell>
          <cell r="Q475">
            <v>0</v>
          </cell>
          <cell r="R475">
            <v>0</v>
          </cell>
          <cell r="S475">
            <v>2686</v>
          </cell>
          <cell r="T475">
            <v>37356888</v>
          </cell>
          <cell r="U475">
            <v>546</v>
          </cell>
          <cell r="V475">
            <v>18</v>
          </cell>
          <cell r="W475">
            <v>360</v>
          </cell>
          <cell r="X475">
            <v>0</v>
          </cell>
          <cell r="Y475">
            <v>0</v>
          </cell>
          <cell r="Z475">
            <v>0</v>
          </cell>
          <cell r="AA475">
            <v>389959</v>
          </cell>
          <cell r="AB475">
            <v>6569214</v>
          </cell>
          <cell r="AC475">
            <v>0</v>
          </cell>
          <cell r="AD475">
            <v>6959173</v>
          </cell>
          <cell r="AE475">
            <v>0</v>
          </cell>
          <cell r="AF475">
            <v>0</v>
          </cell>
          <cell r="AG475">
            <v>37356888</v>
          </cell>
        </row>
        <row r="476">
          <cell r="A476">
            <v>448</v>
          </cell>
          <cell r="B476" t="str">
            <v>Tran Chi Kiet</v>
          </cell>
          <cell r="C476" t="str">
            <v>307</v>
          </cell>
          <cell r="D476" t="str">
            <v>Distric 5 Helper</v>
          </cell>
          <cell r="E476">
            <v>16220996</v>
          </cell>
          <cell r="F476" t="str">
            <v>TanBinh</v>
          </cell>
          <cell r="I476">
            <v>0</v>
          </cell>
          <cell r="S476">
            <v>51</v>
          </cell>
          <cell r="T476">
            <v>709308</v>
          </cell>
          <cell r="U476">
            <v>26</v>
          </cell>
          <cell r="V476">
            <v>0</v>
          </cell>
          <cell r="W476">
            <v>16</v>
          </cell>
          <cell r="X476">
            <v>0</v>
          </cell>
          <cell r="Y476">
            <v>0</v>
          </cell>
          <cell r="Z476">
            <v>0</v>
          </cell>
          <cell r="AA476">
            <v>0</v>
          </cell>
          <cell r="AB476">
            <v>109124</v>
          </cell>
          <cell r="AC476">
            <v>0</v>
          </cell>
          <cell r="AD476">
            <v>109124</v>
          </cell>
          <cell r="AE476">
            <v>0</v>
          </cell>
          <cell r="AF476">
            <v>0</v>
          </cell>
          <cell r="AG476">
            <v>709308</v>
          </cell>
        </row>
        <row r="477">
          <cell r="A477">
            <v>449</v>
          </cell>
          <cell r="B477" t="str">
            <v>Pham Quang Lam</v>
          </cell>
          <cell r="C477" t="str">
            <v>307</v>
          </cell>
          <cell r="D477" t="str">
            <v>Distric 5 Helper</v>
          </cell>
          <cell r="E477">
            <v>16230438</v>
          </cell>
          <cell r="F477" t="str">
            <v>TanBinh</v>
          </cell>
          <cell r="G477">
            <v>0</v>
          </cell>
          <cell r="H477">
            <v>297025874</v>
          </cell>
          <cell r="I477">
            <v>0</v>
          </cell>
          <cell r="S477">
            <v>55</v>
          </cell>
          <cell r="T477">
            <v>764940</v>
          </cell>
          <cell r="U477">
            <v>26</v>
          </cell>
          <cell r="V477">
            <v>0</v>
          </cell>
          <cell r="W477">
            <v>16</v>
          </cell>
          <cell r="X477">
            <v>0</v>
          </cell>
          <cell r="Y477">
            <v>0</v>
          </cell>
          <cell r="Z477">
            <v>0</v>
          </cell>
          <cell r="AA477">
            <v>0</v>
          </cell>
          <cell r="AB477">
            <v>117683</v>
          </cell>
          <cell r="AC477">
            <v>0</v>
          </cell>
          <cell r="AD477">
            <v>117683</v>
          </cell>
          <cell r="AE477">
            <v>0</v>
          </cell>
          <cell r="AF477">
            <v>0</v>
          </cell>
          <cell r="AG477">
            <v>764940</v>
          </cell>
        </row>
        <row r="478">
          <cell r="A478">
            <v>450</v>
          </cell>
          <cell r="B478" t="str">
            <v>Tran Quoc Cuong</v>
          </cell>
          <cell r="C478" t="str">
            <v>307</v>
          </cell>
          <cell r="D478" t="str">
            <v>Distric 5 Helper</v>
          </cell>
          <cell r="E478">
            <v>16220822</v>
          </cell>
          <cell r="F478" t="str">
            <v>TanBinh</v>
          </cell>
          <cell r="G478">
            <v>1</v>
          </cell>
          <cell r="H478">
            <v>298077533</v>
          </cell>
          <cell r="I478">
            <v>0</v>
          </cell>
          <cell r="S478">
            <v>55</v>
          </cell>
          <cell r="T478">
            <v>764940</v>
          </cell>
          <cell r="U478">
            <v>26</v>
          </cell>
          <cell r="V478">
            <v>0</v>
          </cell>
          <cell r="W478">
            <v>16</v>
          </cell>
          <cell r="X478">
            <v>0</v>
          </cell>
          <cell r="Y478">
            <v>0</v>
          </cell>
          <cell r="Z478">
            <v>0</v>
          </cell>
          <cell r="AA478">
            <v>0</v>
          </cell>
          <cell r="AB478">
            <v>117683</v>
          </cell>
          <cell r="AC478">
            <v>0</v>
          </cell>
          <cell r="AD478">
            <v>117683</v>
          </cell>
          <cell r="AE478">
            <v>0</v>
          </cell>
          <cell r="AF478">
            <v>0</v>
          </cell>
          <cell r="AG478">
            <v>764940</v>
          </cell>
        </row>
        <row r="479">
          <cell r="A479">
            <v>451</v>
          </cell>
          <cell r="B479" t="str">
            <v>Nguyen Kien Quoc</v>
          </cell>
          <cell r="C479" t="str">
            <v>307</v>
          </cell>
          <cell r="D479" t="str">
            <v>Distric 5 Helper</v>
          </cell>
          <cell r="E479">
            <v>16220947</v>
          </cell>
          <cell r="F479" t="str">
            <v>TanBinh</v>
          </cell>
          <cell r="G479">
            <v>0</v>
          </cell>
          <cell r="I479">
            <v>0</v>
          </cell>
          <cell r="S479">
            <v>51</v>
          </cell>
          <cell r="T479">
            <v>709308</v>
          </cell>
          <cell r="U479">
            <v>26</v>
          </cell>
          <cell r="V479">
            <v>0</v>
          </cell>
          <cell r="W479">
            <v>16</v>
          </cell>
          <cell r="X479">
            <v>0</v>
          </cell>
          <cell r="Y479">
            <v>0</v>
          </cell>
          <cell r="Z479">
            <v>0</v>
          </cell>
          <cell r="AA479">
            <v>0</v>
          </cell>
          <cell r="AB479">
            <v>109124</v>
          </cell>
          <cell r="AC479">
            <v>0</v>
          </cell>
          <cell r="AD479">
            <v>109124</v>
          </cell>
          <cell r="AE479">
            <v>0</v>
          </cell>
          <cell r="AF479">
            <v>0</v>
          </cell>
          <cell r="AG479">
            <v>709308</v>
          </cell>
        </row>
        <row r="480">
          <cell r="A480">
            <v>452</v>
          </cell>
          <cell r="B480" t="str">
            <v>Do Quang Thang</v>
          </cell>
          <cell r="C480" t="str">
            <v>307</v>
          </cell>
          <cell r="D480" t="str">
            <v>Distric 5 Helper</v>
          </cell>
          <cell r="E480">
            <v>16221159</v>
          </cell>
          <cell r="F480" t="str">
            <v>TanBinh</v>
          </cell>
          <cell r="I480">
            <v>0</v>
          </cell>
          <cell r="S480">
            <v>51</v>
          </cell>
          <cell r="T480">
            <v>709308</v>
          </cell>
          <cell r="U480">
            <v>26</v>
          </cell>
          <cell r="V480">
            <v>0</v>
          </cell>
          <cell r="W480">
            <v>16</v>
          </cell>
          <cell r="X480">
            <v>0</v>
          </cell>
          <cell r="Y480">
            <v>0</v>
          </cell>
          <cell r="Z480">
            <v>0</v>
          </cell>
          <cell r="AA480">
            <v>0</v>
          </cell>
          <cell r="AB480">
            <v>109124</v>
          </cell>
          <cell r="AC480">
            <v>0</v>
          </cell>
          <cell r="AD480">
            <v>109124</v>
          </cell>
          <cell r="AE480">
            <v>0</v>
          </cell>
          <cell r="AF480">
            <v>0</v>
          </cell>
          <cell r="AG480">
            <v>709308</v>
          </cell>
        </row>
        <row r="481">
          <cell r="A481">
            <v>453</v>
          </cell>
          <cell r="B481" t="str">
            <v>Le Tan Thao</v>
          </cell>
          <cell r="C481" t="str">
            <v>307</v>
          </cell>
          <cell r="D481" t="str">
            <v>Distric 5 Helper</v>
          </cell>
          <cell r="E481">
            <v>16220517</v>
          </cell>
          <cell r="F481" t="str">
            <v>TanBinh</v>
          </cell>
          <cell r="G481">
            <v>1</v>
          </cell>
          <cell r="H481">
            <v>297089437</v>
          </cell>
          <cell r="I481">
            <v>0</v>
          </cell>
          <cell r="S481">
            <v>68</v>
          </cell>
          <cell r="T481">
            <v>945744</v>
          </cell>
          <cell r="U481">
            <v>26</v>
          </cell>
          <cell r="V481">
            <v>0</v>
          </cell>
          <cell r="W481">
            <v>16</v>
          </cell>
          <cell r="X481">
            <v>0</v>
          </cell>
          <cell r="Y481">
            <v>0</v>
          </cell>
          <cell r="Z481">
            <v>0</v>
          </cell>
          <cell r="AA481">
            <v>0</v>
          </cell>
          <cell r="AB481">
            <v>145499</v>
          </cell>
          <cell r="AC481">
            <v>0</v>
          </cell>
          <cell r="AD481">
            <v>145499</v>
          </cell>
          <cell r="AE481">
            <v>0</v>
          </cell>
          <cell r="AF481">
            <v>0</v>
          </cell>
          <cell r="AG481">
            <v>945744</v>
          </cell>
        </row>
        <row r="482">
          <cell r="A482">
            <v>454</v>
          </cell>
          <cell r="B482" t="str">
            <v>Pham Van Hoa</v>
          </cell>
          <cell r="C482" t="str">
            <v>307</v>
          </cell>
          <cell r="D482" t="str">
            <v>Distric 5 Helper</v>
          </cell>
          <cell r="E482">
            <v>16220195</v>
          </cell>
          <cell r="F482" t="str">
            <v>TanBinh</v>
          </cell>
          <cell r="G482">
            <v>1</v>
          </cell>
          <cell r="H482">
            <v>296326400</v>
          </cell>
          <cell r="I482">
            <v>0</v>
          </cell>
          <cell r="S482">
            <v>68</v>
          </cell>
          <cell r="T482">
            <v>945744</v>
          </cell>
          <cell r="U482">
            <v>26</v>
          </cell>
          <cell r="V482">
            <v>0</v>
          </cell>
          <cell r="W482">
            <v>40</v>
          </cell>
          <cell r="X482">
            <v>0</v>
          </cell>
          <cell r="Y482">
            <v>0</v>
          </cell>
          <cell r="Z482">
            <v>0</v>
          </cell>
          <cell r="AA482">
            <v>0</v>
          </cell>
          <cell r="AB482">
            <v>363748</v>
          </cell>
          <cell r="AC482">
            <v>0</v>
          </cell>
          <cell r="AD482">
            <v>363748</v>
          </cell>
          <cell r="AE482">
            <v>0</v>
          </cell>
          <cell r="AF482">
            <v>0</v>
          </cell>
          <cell r="AG482">
            <v>945744</v>
          </cell>
        </row>
        <row r="483">
          <cell r="A483">
            <v>455</v>
          </cell>
          <cell r="B483" t="str">
            <v>Nguyen Van Muoi</v>
          </cell>
          <cell r="C483" t="str">
            <v>307</v>
          </cell>
          <cell r="D483" t="str">
            <v>Distric 5 Helper</v>
          </cell>
          <cell r="E483">
            <v>16220466</v>
          </cell>
          <cell r="F483" t="str">
            <v>TanBinh</v>
          </cell>
          <cell r="G483">
            <v>1</v>
          </cell>
          <cell r="H483">
            <v>297025891</v>
          </cell>
          <cell r="I483">
            <v>0</v>
          </cell>
          <cell r="S483">
            <v>55</v>
          </cell>
          <cell r="T483">
            <v>764940</v>
          </cell>
          <cell r="U483">
            <v>26</v>
          </cell>
          <cell r="V483">
            <v>0</v>
          </cell>
          <cell r="W483">
            <v>40</v>
          </cell>
          <cell r="X483">
            <v>0</v>
          </cell>
          <cell r="Y483">
            <v>0</v>
          </cell>
          <cell r="Z483">
            <v>0</v>
          </cell>
          <cell r="AA483">
            <v>0</v>
          </cell>
          <cell r="AB483">
            <v>294208</v>
          </cell>
          <cell r="AC483">
            <v>0</v>
          </cell>
          <cell r="AD483">
            <v>294208</v>
          </cell>
          <cell r="AE483">
            <v>0</v>
          </cell>
          <cell r="AF483">
            <v>0</v>
          </cell>
          <cell r="AG483">
            <v>764940</v>
          </cell>
        </row>
        <row r="484">
          <cell r="A484">
            <v>456</v>
          </cell>
          <cell r="B484" t="str">
            <v>Dang Cao Phuc</v>
          </cell>
          <cell r="C484" t="str">
            <v>307</v>
          </cell>
          <cell r="D484" t="str">
            <v>Distric 5 Helper</v>
          </cell>
          <cell r="E484">
            <v>16220217</v>
          </cell>
          <cell r="F484" t="str">
            <v>TanBinh</v>
          </cell>
          <cell r="G484">
            <v>1</v>
          </cell>
          <cell r="H484">
            <v>296326421</v>
          </cell>
          <cell r="I484">
            <v>0</v>
          </cell>
          <cell r="S484">
            <v>68</v>
          </cell>
          <cell r="T484">
            <v>945744</v>
          </cell>
          <cell r="U484">
            <v>26</v>
          </cell>
          <cell r="V484">
            <v>0</v>
          </cell>
          <cell r="W484">
            <v>40</v>
          </cell>
          <cell r="X484">
            <v>0</v>
          </cell>
          <cell r="Y484">
            <v>0</v>
          </cell>
          <cell r="Z484">
            <v>0</v>
          </cell>
          <cell r="AA484">
            <v>0</v>
          </cell>
          <cell r="AB484">
            <v>363748</v>
          </cell>
          <cell r="AC484">
            <v>0</v>
          </cell>
          <cell r="AD484">
            <v>363748</v>
          </cell>
          <cell r="AE484">
            <v>0</v>
          </cell>
          <cell r="AF484">
            <v>0</v>
          </cell>
          <cell r="AG484">
            <v>945744</v>
          </cell>
        </row>
        <row r="485">
          <cell r="B485" t="str">
            <v>Distric 5 Helper Total</v>
          </cell>
          <cell r="P485">
            <v>0</v>
          </cell>
          <cell r="Q485">
            <v>0</v>
          </cell>
          <cell r="R485">
            <v>0</v>
          </cell>
          <cell r="S485">
            <v>522</v>
          </cell>
          <cell r="T485">
            <v>7259976</v>
          </cell>
          <cell r="U485">
            <v>234</v>
          </cell>
          <cell r="V485">
            <v>0</v>
          </cell>
          <cell r="W485">
            <v>216</v>
          </cell>
          <cell r="X485">
            <v>0</v>
          </cell>
          <cell r="Y485">
            <v>0</v>
          </cell>
          <cell r="Z485">
            <v>0</v>
          </cell>
          <cell r="AA485">
            <v>0</v>
          </cell>
          <cell r="AB485">
            <v>1729941</v>
          </cell>
          <cell r="AC485">
            <v>0</v>
          </cell>
          <cell r="AD485">
            <v>1729941</v>
          </cell>
          <cell r="AE485">
            <v>0</v>
          </cell>
          <cell r="AF485">
            <v>0</v>
          </cell>
          <cell r="AG485">
            <v>7259976</v>
          </cell>
        </row>
        <row r="486">
          <cell r="A486">
            <v>457</v>
          </cell>
          <cell r="B486" t="str">
            <v>Nguyen Thanh Tam</v>
          </cell>
          <cell r="C486" t="str">
            <v>306</v>
          </cell>
          <cell r="D486" t="str">
            <v>Metro Sales</v>
          </cell>
          <cell r="E486">
            <v>16220705</v>
          </cell>
          <cell r="F486" t="str">
            <v>0667</v>
          </cell>
          <cell r="G486">
            <v>1</v>
          </cell>
          <cell r="H486">
            <v>298006922</v>
          </cell>
          <cell r="I486">
            <v>0</v>
          </cell>
          <cell r="S486">
            <v>85</v>
          </cell>
          <cell r="T486">
            <v>1182180</v>
          </cell>
          <cell r="U486">
            <v>26</v>
          </cell>
          <cell r="V486">
            <v>0</v>
          </cell>
          <cell r="W486">
            <v>16</v>
          </cell>
          <cell r="X486">
            <v>0</v>
          </cell>
          <cell r="Y486">
            <v>0</v>
          </cell>
          <cell r="Z486">
            <v>0</v>
          </cell>
          <cell r="AA486">
            <v>0</v>
          </cell>
          <cell r="AB486">
            <v>181874</v>
          </cell>
          <cell r="AC486">
            <v>0</v>
          </cell>
          <cell r="AD486">
            <v>181874</v>
          </cell>
          <cell r="AE486">
            <v>0</v>
          </cell>
          <cell r="AF486">
            <v>0</v>
          </cell>
          <cell r="AG486">
            <v>1182180</v>
          </cell>
        </row>
        <row r="487">
          <cell r="A487">
            <v>458</v>
          </cell>
          <cell r="B487" t="str">
            <v>Tran Ngoc Quang</v>
          </cell>
          <cell r="C487" t="str">
            <v>306</v>
          </cell>
          <cell r="D487" t="str">
            <v>Metro Sales</v>
          </cell>
          <cell r="E487">
            <v>16220893</v>
          </cell>
          <cell r="F487" t="str">
            <v>0729</v>
          </cell>
          <cell r="G487">
            <v>0</v>
          </cell>
          <cell r="I487">
            <v>0</v>
          </cell>
          <cell r="S487">
            <v>79</v>
          </cell>
          <cell r="T487">
            <v>1098732</v>
          </cell>
          <cell r="U487">
            <v>26</v>
          </cell>
          <cell r="V487">
            <v>0</v>
          </cell>
          <cell r="W487">
            <v>16</v>
          </cell>
          <cell r="X487">
            <v>0</v>
          </cell>
          <cell r="Y487">
            <v>0</v>
          </cell>
          <cell r="Z487">
            <v>0</v>
          </cell>
          <cell r="AA487">
            <v>0</v>
          </cell>
          <cell r="AB487">
            <v>169036</v>
          </cell>
          <cell r="AC487">
            <v>0</v>
          </cell>
          <cell r="AD487">
            <v>169036</v>
          </cell>
          <cell r="AE487">
            <v>0</v>
          </cell>
          <cell r="AF487">
            <v>0</v>
          </cell>
          <cell r="AG487">
            <v>1098732</v>
          </cell>
        </row>
        <row r="488">
          <cell r="A488">
            <v>459</v>
          </cell>
          <cell r="B488" t="str">
            <v>Cam Ngoc Tuan</v>
          </cell>
          <cell r="C488" t="str">
            <v>306</v>
          </cell>
          <cell r="D488" t="str">
            <v>Metro Sales</v>
          </cell>
          <cell r="E488">
            <v>16220693</v>
          </cell>
          <cell r="F488" t="str">
            <v>0730</v>
          </cell>
          <cell r="G488">
            <v>1</v>
          </cell>
          <cell r="H488">
            <v>298006895</v>
          </cell>
          <cell r="I488">
            <v>0</v>
          </cell>
          <cell r="S488">
            <v>85</v>
          </cell>
          <cell r="T488">
            <v>1182180</v>
          </cell>
          <cell r="U488">
            <v>26</v>
          </cell>
          <cell r="V488">
            <v>0</v>
          </cell>
          <cell r="W488">
            <v>16</v>
          </cell>
          <cell r="X488">
            <v>0</v>
          </cell>
          <cell r="Y488">
            <v>0</v>
          </cell>
          <cell r="Z488">
            <v>0</v>
          </cell>
          <cell r="AA488">
            <v>0</v>
          </cell>
          <cell r="AB488">
            <v>181874</v>
          </cell>
          <cell r="AC488">
            <v>0</v>
          </cell>
          <cell r="AD488">
            <v>181874</v>
          </cell>
          <cell r="AE488">
            <v>0</v>
          </cell>
          <cell r="AF488">
            <v>0</v>
          </cell>
          <cell r="AG488">
            <v>1182180</v>
          </cell>
        </row>
        <row r="489">
          <cell r="A489">
            <v>460</v>
          </cell>
          <cell r="B489" t="str">
            <v>Do Van Chinh</v>
          </cell>
          <cell r="C489" t="str">
            <v>306</v>
          </cell>
          <cell r="D489" t="str">
            <v>Metro Sales</v>
          </cell>
          <cell r="E489">
            <v>16230157</v>
          </cell>
          <cell r="F489" t="str">
            <v>0670</v>
          </cell>
          <cell r="G489">
            <v>1</v>
          </cell>
          <cell r="H489">
            <v>296326228</v>
          </cell>
          <cell r="I489">
            <v>0</v>
          </cell>
          <cell r="S489">
            <v>85</v>
          </cell>
          <cell r="T489">
            <v>1182180</v>
          </cell>
          <cell r="U489">
            <v>26</v>
          </cell>
          <cell r="V489">
            <v>0</v>
          </cell>
          <cell r="W489">
            <v>8</v>
          </cell>
          <cell r="X489">
            <v>0</v>
          </cell>
          <cell r="Y489">
            <v>0</v>
          </cell>
          <cell r="Z489">
            <v>0</v>
          </cell>
          <cell r="AA489">
            <v>0</v>
          </cell>
          <cell r="AB489">
            <v>90937</v>
          </cell>
          <cell r="AC489">
            <v>0</v>
          </cell>
          <cell r="AD489">
            <v>90937</v>
          </cell>
          <cell r="AE489">
            <v>0</v>
          </cell>
          <cell r="AF489">
            <v>0</v>
          </cell>
          <cell r="AG489">
            <v>1182180</v>
          </cell>
        </row>
        <row r="490">
          <cell r="A490">
            <v>461</v>
          </cell>
          <cell r="B490" t="str">
            <v>Phan Ngoc Thuan</v>
          </cell>
          <cell r="C490" t="str">
            <v>306</v>
          </cell>
          <cell r="D490" t="str">
            <v>Metro Sales</v>
          </cell>
          <cell r="E490">
            <v>16220502</v>
          </cell>
          <cell r="F490" t="str">
            <v>0606</v>
          </cell>
          <cell r="G490">
            <v>0</v>
          </cell>
          <cell r="H490">
            <v>297089422</v>
          </cell>
          <cell r="I490">
            <v>0</v>
          </cell>
          <cell r="S490">
            <v>92</v>
          </cell>
          <cell r="T490">
            <v>1279536</v>
          </cell>
          <cell r="U490">
            <v>26</v>
          </cell>
          <cell r="V490">
            <v>0</v>
          </cell>
          <cell r="W490">
            <v>8</v>
          </cell>
          <cell r="X490">
            <v>0</v>
          </cell>
          <cell r="Y490">
            <v>0</v>
          </cell>
          <cell r="Z490">
            <v>0</v>
          </cell>
          <cell r="AA490">
            <v>0</v>
          </cell>
          <cell r="AB490">
            <v>98426</v>
          </cell>
          <cell r="AC490">
            <v>0</v>
          </cell>
          <cell r="AD490">
            <v>98426</v>
          </cell>
          <cell r="AE490">
            <v>0</v>
          </cell>
          <cell r="AF490">
            <v>0</v>
          </cell>
          <cell r="AG490">
            <v>1279536</v>
          </cell>
        </row>
        <row r="491">
          <cell r="A491">
            <v>462</v>
          </cell>
          <cell r="B491" t="str">
            <v>Ha Thanh Tai</v>
          </cell>
          <cell r="C491" t="str">
            <v>306</v>
          </cell>
          <cell r="D491" t="str">
            <v>Metro Sales</v>
          </cell>
          <cell r="E491">
            <v>16220499</v>
          </cell>
          <cell r="G491">
            <v>0</v>
          </cell>
          <cell r="H491">
            <v>297089416</v>
          </cell>
          <cell r="I491">
            <v>1</v>
          </cell>
          <cell r="J491">
            <v>0</v>
          </cell>
          <cell r="K491">
            <v>8</v>
          </cell>
          <cell r="L491">
            <v>0</v>
          </cell>
          <cell r="M491">
            <v>0</v>
          </cell>
          <cell r="N491">
            <v>8</v>
          </cell>
          <cell r="O491">
            <v>0</v>
          </cell>
          <cell r="P491">
            <v>18.666666666666664</v>
          </cell>
          <cell r="S491">
            <v>231</v>
          </cell>
          <cell r="T491">
            <v>3212748</v>
          </cell>
          <cell r="U491">
            <v>26</v>
          </cell>
          <cell r="V491">
            <v>0</v>
          </cell>
          <cell r="W491">
            <v>16</v>
          </cell>
          <cell r="X491">
            <v>0</v>
          </cell>
          <cell r="Y491">
            <v>0</v>
          </cell>
          <cell r="Z491">
            <v>0</v>
          </cell>
          <cell r="AA491">
            <v>0</v>
          </cell>
          <cell r="AB491">
            <v>576647</v>
          </cell>
          <cell r="AC491">
            <v>0</v>
          </cell>
          <cell r="AD491">
            <v>576647</v>
          </cell>
          <cell r="AE491">
            <v>0</v>
          </cell>
          <cell r="AF491">
            <v>0</v>
          </cell>
          <cell r="AG491">
            <v>3212748</v>
          </cell>
        </row>
        <row r="492">
          <cell r="A492">
            <v>463</v>
          </cell>
          <cell r="B492" t="str">
            <v>Nguyen Trong Quy</v>
          </cell>
          <cell r="C492" t="str">
            <v>306</v>
          </cell>
          <cell r="D492" t="str">
            <v>Metro Sales</v>
          </cell>
          <cell r="E492">
            <v>16220077</v>
          </cell>
          <cell r="F492" t="str">
            <v>0614</v>
          </cell>
          <cell r="G492">
            <v>1</v>
          </cell>
          <cell r="H492">
            <v>296326253</v>
          </cell>
          <cell r="I492">
            <v>0</v>
          </cell>
          <cell r="S492">
            <v>85</v>
          </cell>
          <cell r="T492">
            <v>1182180</v>
          </cell>
          <cell r="U492">
            <v>26</v>
          </cell>
          <cell r="V492">
            <v>0</v>
          </cell>
          <cell r="W492">
            <v>16</v>
          </cell>
          <cell r="X492">
            <v>0</v>
          </cell>
          <cell r="Y492">
            <v>0</v>
          </cell>
          <cell r="Z492">
            <v>0</v>
          </cell>
          <cell r="AA492">
            <v>0</v>
          </cell>
          <cell r="AB492">
            <v>181874</v>
          </cell>
          <cell r="AC492">
            <v>0</v>
          </cell>
          <cell r="AD492">
            <v>181874</v>
          </cell>
          <cell r="AE492">
            <v>0</v>
          </cell>
          <cell r="AF492">
            <v>0</v>
          </cell>
          <cell r="AG492">
            <v>1182180</v>
          </cell>
        </row>
        <row r="493">
          <cell r="A493">
            <v>464</v>
          </cell>
          <cell r="B493" t="str">
            <v>Vo Van Tien</v>
          </cell>
          <cell r="C493" t="str">
            <v>306</v>
          </cell>
          <cell r="D493" t="str">
            <v>Metro Sales</v>
          </cell>
          <cell r="E493">
            <v>16221069</v>
          </cell>
          <cell r="I493">
            <v>0</v>
          </cell>
          <cell r="S493">
            <v>79</v>
          </cell>
          <cell r="T493">
            <v>1098732</v>
          </cell>
          <cell r="U493">
            <v>26</v>
          </cell>
          <cell r="V493">
            <v>0</v>
          </cell>
          <cell r="W493">
            <v>16</v>
          </cell>
          <cell r="X493">
            <v>0</v>
          </cell>
          <cell r="Y493">
            <v>0</v>
          </cell>
          <cell r="Z493">
            <v>0</v>
          </cell>
          <cell r="AA493">
            <v>0</v>
          </cell>
          <cell r="AB493">
            <v>169036</v>
          </cell>
          <cell r="AC493">
            <v>0</v>
          </cell>
          <cell r="AD493">
            <v>169036</v>
          </cell>
          <cell r="AE493">
            <v>0</v>
          </cell>
          <cell r="AF493">
            <v>0</v>
          </cell>
          <cell r="AG493">
            <v>1098732</v>
          </cell>
        </row>
        <row r="494">
          <cell r="A494">
            <v>465</v>
          </cell>
          <cell r="B494" t="str">
            <v>Tran Xuan Luu</v>
          </cell>
          <cell r="C494" t="str">
            <v>306</v>
          </cell>
          <cell r="D494" t="str">
            <v>Metro Sales</v>
          </cell>
          <cell r="E494">
            <v>16220666</v>
          </cell>
          <cell r="F494" t="str">
            <v>0611</v>
          </cell>
          <cell r="G494">
            <v>0</v>
          </cell>
          <cell r="H494">
            <v>297134795</v>
          </cell>
          <cell r="I494">
            <v>0</v>
          </cell>
          <cell r="S494">
            <v>85</v>
          </cell>
          <cell r="T494">
            <v>1182180</v>
          </cell>
          <cell r="U494">
            <v>26</v>
          </cell>
          <cell r="V494">
            <v>0</v>
          </cell>
          <cell r="W494">
            <v>16</v>
          </cell>
          <cell r="X494">
            <v>0</v>
          </cell>
          <cell r="Y494">
            <v>0</v>
          </cell>
          <cell r="Z494">
            <v>0</v>
          </cell>
          <cell r="AA494">
            <v>0</v>
          </cell>
          <cell r="AB494">
            <v>181874</v>
          </cell>
          <cell r="AC494">
            <v>0</v>
          </cell>
          <cell r="AD494">
            <v>181874</v>
          </cell>
          <cell r="AE494">
            <v>0</v>
          </cell>
          <cell r="AF494">
            <v>0</v>
          </cell>
          <cell r="AG494">
            <v>1182180</v>
          </cell>
        </row>
        <row r="495">
          <cell r="A495">
            <v>466</v>
          </cell>
          <cell r="B495" t="str">
            <v>Nguyen Nhu Hai</v>
          </cell>
          <cell r="C495" t="str">
            <v>306</v>
          </cell>
          <cell r="D495" t="str">
            <v>Metro Sales</v>
          </cell>
          <cell r="E495">
            <v>16221166</v>
          </cell>
          <cell r="I495">
            <v>1</v>
          </cell>
          <cell r="J495">
            <v>0</v>
          </cell>
          <cell r="K495">
            <v>8</v>
          </cell>
          <cell r="L495">
            <v>0</v>
          </cell>
          <cell r="M495">
            <v>0</v>
          </cell>
          <cell r="N495">
            <v>8</v>
          </cell>
          <cell r="O495">
            <v>0</v>
          </cell>
          <cell r="P495">
            <v>18.666666666666664</v>
          </cell>
          <cell r="S495">
            <v>233</v>
          </cell>
          <cell r="T495">
            <v>3240564</v>
          </cell>
          <cell r="U495">
            <v>26</v>
          </cell>
          <cell r="V495">
            <v>0</v>
          </cell>
          <cell r="W495">
            <v>16</v>
          </cell>
          <cell r="X495">
            <v>0</v>
          </cell>
          <cell r="Y495">
            <v>0</v>
          </cell>
          <cell r="Z495">
            <v>0</v>
          </cell>
          <cell r="AA495">
            <v>0</v>
          </cell>
          <cell r="AB495">
            <v>581640</v>
          </cell>
          <cell r="AC495">
            <v>0</v>
          </cell>
          <cell r="AD495">
            <v>581640</v>
          </cell>
          <cell r="AE495">
            <v>0</v>
          </cell>
          <cell r="AF495">
            <v>0</v>
          </cell>
          <cell r="AG495">
            <v>3240564</v>
          </cell>
        </row>
        <row r="496">
          <cell r="A496">
            <v>467</v>
          </cell>
          <cell r="B496" t="str">
            <v>Le Long Ca</v>
          </cell>
          <cell r="C496" t="str">
            <v>306</v>
          </cell>
          <cell r="D496" t="str">
            <v>Metro Sales</v>
          </cell>
          <cell r="E496">
            <v>16221019</v>
          </cell>
          <cell r="I496">
            <v>0</v>
          </cell>
          <cell r="S496">
            <v>79</v>
          </cell>
          <cell r="T496">
            <v>1098732</v>
          </cell>
          <cell r="U496">
            <v>25</v>
          </cell>
          <cell r="V496">
            <v>0</v>
          </cell>
          <cell r="W496">
            <v>16</v>
          </cell>
          <cell r="X496">
            <v>0</v>
          </cell>
          <cell r="Y496">
            <v>0</v>
          </cell>
          <cell r="Z496">
            <v>0</v>
          </cell>
          <cell r="AA496">
            <v>0</v>
          </cell>
          <cell r="AB496">
            <v>169036</v>
          </cell>
          <cell r="AC496">
            <v>0</v>
          </cell>
          <cell r="AD496">
            <v>169036</v>
          </cell>
          <cell r="AE496">
            <v>0</v>
          </cell>
          <cell r="AF496">
            <v>0</v>
          </cell>
          <cell r="AG496">
            <v>1056473</v>
          </cell>
        </row>
        <row r="497">
          <cell r="A497">
            <v>468</v>
          </cell>
          <cell r="B497" t="str">
            <v>Truong Van Trung</v>
          </cell>
          <cell r="C497" t="str">
            <v>306</v>
          </cell>
          <cell r="D497" t="str">
            <v>Metro Sales</v>
          </cell>
          <cell r="E497">
            <v>16221072</v>
          </cell>
          <cell r="I497">
            <v>0</v>
          </cell>
          <cell r="S497">
            <v>79</v>
          </cell>
          <cell r="T497">
            <v>1098732</v>
          </cell>
          <cell r="U497">
            <v>26</v>
          </cell>
          <cell r="V497">
            <v>0</v>
          </cell>
          <cell r="W497">
            <v>16</v>
          </cell>
          <cell r="X497">
            <v>0</v>
          </cell>
          <cell r="Y497">
            <v>0</v>
          </cell>
          <cell r="Z497">
            <v>0</v>
          </cell>
          <cell r="AA497">
            <v>0</v>
          </cell>
          <cell r="AB497">
            <v>169036</v>
          </cell>
          <cell r="AC497">
            <v>0</v>
          </cell>
          <cell r="AD497">
            <v>169036</v>
          </cell>
          <cell r="AE497">
            <v>0</v>
          </cell>
          <cell r="AF497">
            <v>0</v>
          </cell>
          <cell r="AG497">
            <v>1098732</v>
          </cell>
        </row>
        <row r="498">
          <cell r="A498">
            <v>469</v>
          </cell>
          <cell r="B498" t="str">
            <v>Ha Van Hoa</v>
          </cell>
          <cell r="C498" t="str">
            <v>306</v>
          </cell>
          <cell r="D498" t="str">
            <v>Metro Sales</v>
          </cell>
          <cell r="E498">
            <v>16221033</v>
          </cell>
          <cell r="I498">
            <v>0</v>
          </cell>
          <cell r="S498">
            <v>79</v>
          </cell>
          <cell r="T498">
            <v>1098732</v>
          </cell>
          <cell r="U498">
            <v>26</v>
          </cell>
          <cell r="V498">
            <v>0</v>
          </cell>
          <cell r="W498">
            <v>16</v>
          </cell>
          <cell r="X498">
            <v>0</v>
          </cell>
          <cell r="Y498">
            <v>0</v>
          </cell>
          <cell r="Z498">
            <v>0</v>
          </cell>
          <cell r="AA498">
            <v>0</v>
          </cell>
          <cell r="AB498">
            <v>169036</v>
          </cell>
          <cell r="AC498">
            <v>0</v>
          </cell>
          <cell r="AD498">
            <v>169036</v>
          </cell>
          <cell r="AE498">
            <v>0</v>
          </cell>
          <cell r="AF498">
            <v>0</v>
          </cell>
          <cell r="AG498">
            <v>1098732</v>
          </cell>
        </row>
        <row r="499">
          <cell r="A499">
            <v>470</v>
          </cell>
          <cell r="B499" t="str">
            <v>Nguyen Thanh Long</v>
          </cell>
          <cell r="C499" t="str">
            <v>306</v>
          </cell>
          <cell r="D499" t="str">
            <v>Metro Sales</v>
          </cell>
          <cell r="E499">
            <v>16220270</v>
          </cell>
          <cell r="G499">
            <v>1</v>
          </cell>
          <cell r="H499">
            <v>296326468</v>
          </cell>
          <cell r="I499">
            <v>1</v>
          </cell>
          <cell r="J499">
            <v>0</v>
          </cell>
          <cell r="K499">
            <v>8</v>
          </cell>
          <cell r="L499">
            <v>0</v>
          </cell>
          <cell r="M499">
            <v>0</v>
          </cell>
          <cell r="N499">
            <v>8</v>
          </cell>
          <cell r="O499">
            <v>0</v>
          </cell>
          <cell r="P499">
            <v>18.666666666666664</v>
          </cell>
          <cell r="S499">
            <v>250</v>
          </cell>
          <cell r="T499">
            <v>3477000</v>
          </cell>
          <cell r="U499">
            <v>26</v>
          </cell>
          <cell r="V499">
            <v>0</v>
          </cell>
          <cell r="W499">
            <v>16</v>
          </cell>
          <cell r="X499">
            <v>0</v>
          </cell>
          <cell r="Y499">
            <v>0</v>
          </cell>
          <cell r="Z499">
            <v>0</v>
          </cell>
          <cell r="AA499">
            <v>0</v>
          </cell>
          <cell r="AB499">
            <v>624077</v>
          </cell>
          <cell r="AC499">
            <v>0</v>
          </cell>
          <cell r="AD499">
            <v>624077</v>
          </cell>
          <cell r="AE499">
            <v>0</v>
          </cell>
          <cell r="AF499">
            <v>0</v>
          </cell>
          <cell r="AG499">
            <v>3477000</v>
          </cell>
        </row>
        <row r="500">
          <cell r="A500">
            <v>471</v>
          </cell>
          <cell r="B500" t="str">
            <v>Nguyen Thanh Tung B</v>
          </cell>
          <cell r="C500" t="str">
            <v>306</v>
          </cell>
          <cell r="D500" t="str">
            <v>Metro Sales</v>
          </cell>
          <cell r="E500">
            <v>16220694</v>
          </cell>
          <cell r="F500" t="str">
            <v>0628</v>
          </cell>
          <cell r="G500">
            <v>0</v>
          </cell>
          <cell r="H500">
            <v>298006923</v>
          </cell>
          <cell r="I500">
            <v>0</v>
          </cell>
          <cell r="S500">
            <v>85</v>
          </cell>
          <cell r="T500">
            <v>1182180</v>
          </cell>
          <cell r="U500">
            <v>26</v>
          </cell>
          <cell r="V500">
            <v>0</v>
          </cell>
          <cell r="W500">
            <v>16</v>
          </cell>
          <cell r="X500">
            <v>0</v>
          </cell>
          <cell r="Y500">
            <v>0</v>
          </cell>
          <cell r="Z500">
            <v>0</v>
          </cell>
          <cell r="AA500">
            <v>0</v>
          </cell>
          <cell r="AB500">
            <v>181874</v>
          </cell>
          <cell r="AC500">
            <v>0</v>
          </cell>
          <cell r="AD500">
            <v>181874</v>
          </cell>
          <cell r="AE500">
            <v>0</v>
          </cell>
          <cell r="AF500">
            <v>0</v>
          </cell>
          <cell r="AG500">
            <v>1182180</v>
          </cell>
        </row>
        <row r="501">
          <cell r="A501">
            <v>472</v>
          </cell>
          <cell r="B501" t="str">
            <v>Do Trong Thanh</v>
          </cell>
          <cell r="C501" t="str">
            <v>306</v>
          </cell>
          <cell r="D501" t="str">
            <v>Metro Sales</v>
          </cell>
          <cell r="E501">
            <v>16230319</v>
          </cell>
          <cell r="F501" t="str">
            <v>0629</v>
          </cell>
          <cell r="G501">
            <v>0</v>
          </cell>
          <cell r="H501">
            <v>296326508</v>
          </cell>
          <cell r="I501">
            <v>0</v>
          </cell>
          <cell r="S501">
            <v>92</v>
          </cell>
          <cell r="T501">
            <v>1279536</v>
          </cell>
          <cell r="U501">
            <v>26</v>
          </cell>
          <cell r="V501">
            <v>0</v>
          </cell>
          <cell r="W501">
            <v>16</v>
          </cell>
          <cell r="X501">
            <v>0</v>
          </cell>
          <cell r="Y501">
            <v>0</v>
          </cell>
          <cell r="Z501">
            <v>0</v>
          </cell>
          <cell r="AA501">
            <v>0</v>
          </cell>
          <cell r="AB501">
            <v>196852</v>
          </cell>
          <cell r="AC501">
            <v>0</v>
          </cell>
          <cell r="AD501">
            <v>196852</v>
          </cell>
          <cell r="AE501">
            <v>0</v>
          </cell>
          <cell r="AF501">
            <v>0</v>
          </cell>
          <cell r="AG501">
            <v>1279536</v>
          </cell>
        </row>
        <row r="502">
          <cell r="A502">
            <v>473</v>
          </cell>
          <cell r="B502" t="str">
            <v>Nguyen Trung Nhan</v>
          </cell>
          <cell r="C502" t="str">
            <v>306</v>
          </cell>
          <cell r="D502" t="str">
            <v>Metro Sales</v>
          </cell>
          <cell r="E502">
            <v>15220599</v>
          </cell>
          <cell r="F502" t="str">
            <v>0630</v>
          </cell>
          <cell r="G502">
            <v>0</v>
          </cell>
          <cell r="H502">
            <v>297134760</v>
          </cell>
          <cell r="I502">
            <v>0</v>
          </cell>
          <cell r="S502">
            <v>85</v>
          </cell>
          <cell r="T502">
            <v>1182180</v>
          </cell>
          <cell r="U502">
            <v>26</v>
          </cell>
          <cell r="V502">
            <v>0</v>
          </cell>
          <cell r="W502">
            <v>16</v>
          </cell>
          <cell r="X502">
            <v>0</v>
          </cell>
          <cell r="Y502">
            <v>0</v>
          </cell>
          <cell r="Z502">
            <v>0</v>
          </cell>
          <cell r="AA502">
            <v>0</v>
          </cell>
          <cell r="AB502">
            <v>181874</v>
          </cell>
          <cell r="AC502">
            <v>0</v>
          </cell>
          <cell r="AD502">
            <v>181874</v>
          </cell>
          <cell r="AE502">
            <v>0</v>
          </cell>
          <cell r="AF502">
            <v>0</v>
          </cell>
          <cell r="AG502">
            <v>1182180</v>
          </cell>
        </row>
        <row r="503">
          <cell r="A503">
            <v>474</v>
          </cell>
          <cell r="B503" t="str">
            <v>Phan Van Minh</v>
          </cell>
          <cell r="C503" t="str">
            <v>306</v>
          </cell>
          <cell r="D503" t="str">
            <v>Metro Sales</v>
          </cell>
          <cell r="E503">
            <v>15220594</v>
          </cell>
          <cell r="F503" t="str">
            <v>0626</v>
          </cell>
          <cell r="G503">
            <v>0</v>
          </cell>
          <cell r="H503">
            <v>297134778</v>
          </cell>
          <cell r="I503">
            <v>0</v>
          </cell>
          <cell r="S503">
            <v>85</v>
          </cell>
          <cell r="T503">
            <v>1182180</v>
          </cell>
          <cell r="U503">
            <v>26</v>
          </cell>
          <cell r="V503">
            <v>0</v>
          </cell>
          <cell r="W503">
            <v>16</v>
          </cell>
          <cell r="X503">
            <v>0</v>
          </cell>
          <cell r="Y503">
            <v>0</v>
          </cell>
          <cell r="Z503">
            <v>0</v>
          </cell>
          <cell r="AA503">
            <v>0</v>
          </cell>
          <cell r="AB503">
            <v>181874</v>
          </cell>
          <cell r="AC503">
            <v>0</v>
          </cell>
          <cell r="AD503">
            <v>181874</v>
          </cell>
          <cell r="AE503">
            <v>0</v>
          </cell>
          <cell r="AF503">
            <v>0</v>
          </cell>
          <cell r="AG503">
            <v>1182180</v>
          </cell>
        </row>
        <row r="504">
          <cell r="A504">
            <v>475</v>
          </cell>
          <cell r="B504" t="str">
            <v>Tran Anh Quan</v>
          </cell>
          <cell r="C504" t="str">
            <v>306</v>
          </cell>
          <cell r="D504" t="str">
            <v>Metro Sales</v>
          </cell>
          <cell r="E504">
            <v>16220292</v>
          </cell>
          <cell r="G504">
            <v>1</v>
          </cell>
          <cell r="H504">
            <v>296326486</v>
          </cell>
          <cell r="I504">
            <v>1</v>
          </cell>
          <cell r="J504">
            <v>0</v>
          </cell>
          <cell r="K504">
            <v>8</v>
          </cell>
          <cell r="L504">
            <v>0</v>
          </cell>
          <cell r="M504">
            <v>0</v>
          </cell>
          <cell r="N504">
            <v>8</v>
          </cell>
          <cell r="O504">
            <v>0</v>
          </cell>
          <cell r="P504">
            <v>18.666666666666664</v>
          </cell>
          <cell r="S504">
            <v>231</v>
          </cell>
          <cell r="T504">
            <v>3212748</v>
          </cell>
          <cell r="U504">
            <v>26</v>
          </cell>
          <cell r="V504">
            <v>0</v>
          </cell>
          <cell r="W504">
            <v>16</v>
          </cell>
          <cell r="X504">
            <v>0</v>
          </cell>
          <cell r="Y504">
            <v>0</v>
          </cell>
          <cell r="Z504">
            <v>0</v>
          </cell>
          <cell r="AA504">
            <v>0</v>
          </cell>
          <cell r="AB504">
            <v>576647</v>
          </cell>
          <cell r="AC504">
            <v>0</v>
          </cell>
          <cell r="AD504">
            <v>576647</v>
          </cell>
          <cell r="AE504">
            <v>0</v>
          </cell>
          <cell r="AF504">
            <v>0</v>
          </cell>
          <cell r="AG504">
            <v>3212748</v>
          </cell>
        </row>
        <row r="505">
          <cell r="A505">
            <v>476</v>
          </cell>
          <cell r="B505" t="str">
            <v>Nguyen Trong Hieu</v>
          </cell>
          <cell r="C505" t="str">
            <v>306</v>
          </cell>
          <cell r="D505" t="str">
            <v>Metro Sales</v>
          </cell>
          <cell r="E505">
            <v>16220730</v>
          </cell>
          <cell r="F505" t="str">
            <v>0736</v>
          </cell>
          <cell r="G505">
            <v>1</v>
          </cell>
          <cell r="H505">
            <v>298026399</v>
          </cell>
          <cell r="I505">
            <v>0</v>
          </cell>
          <cell r="S505">
            <v>85</v>
          </cell>
          <cell r="T505">
            <v>1182180</v>
          </cell>
          <cell r="U505">
            <v>26</v>
          </cell>
          <cell r="V505">
            <v>0</v>
          </cell>
          <cell r="W505">
            <v>8</v>
          </cell>
          <cell r="X505">
            <v>0</v>
          </cell>
          <cell r="Y505">
            <v>0</v>
          </cell>
          <cell r="Z505">
            <v>0</v>
          </cell>
          <cell r="AA505">
            <v>0</v>
          </cell>
          <cell r="AB505">
            <v>90937</v>
          </cell>
          <cell r="AC505">
            <v>0</v>
          </cell>
          <cell r="AD505">
            <v>90937</v>
          </cell>
          <cell r="AE505">
            <v>0</v>
          </cell>
          <cell r="AF505">
            <v>0</v>
          </cell>
          <cell r="AG505">
            <v>1182180</v>
          </cell>
        </row>
        <row r="506">
          <cell r="A506">
            <v>477</v>
          </cell>
          <cell r="B506" t="str">
            <v>Nguyen Minh Hau</v>
          </cell>
          <cell r="C506" t="str">
            <v>306</v>
          </cell>
          <cell r="D506" t="str">
            <v>Metro Sales</v>
          </cell>
          <cell r="E506">
            <v>15220585</v>
          </cell>
          <cell r="F506" t="str">
            <v>0624</v>
          </cell>
          <cell r="G506">
            <v>0</v>
          </cell>
          <cell r="H506">
            <v>297134750</v>
          </cell>
          <cell r="I506">
            <v>0</v>
          </cell>
          <cell r="S506">
            <v>85</v>
          </cell>
          <cell r="T506">
            <v>1182180</v>
          </cell>
          <cell r="U506">
            <v>26</v>
          </cell>
          <cell r="V506">
            <v>0</v>
          </cell>
          <cell r="W506">
            <v>16</v>
          </cell>
          <cell r="X506">
            <v>0</v>
          </cell>
          <cell r="Y506">
            <v>0</v>
          </cell>
          <cell r="Z506">
            <v>0</v>
          </cell>
          <cell r="AA506">
            <v>0</v>
          </cell>
          <cell r="AB506">
            <v>181874</v>
          </cell>
          <cell r="AC506">
            <v>0</v>
          </cell>
          <cell r="AD506">
            <v>181874</v>
          </cell>
          <cell r="AE506">
            <v>0</v>
          </cell>
          <cell r="AF506">
            <v>0</v>
          </cell>
          <cell r="AG506">
            <v>1182180</v>
          </cell>
        </row>
        <row r="507">
          <cell r="A507">
            <v>478</v>
          </cell>
          <cell r="B507" t="str">
            <v>Trinh Phuong Dien</v>
          </cell>
          <cell r="C507" t="str">
            <v>306</v>
          </cell>
          <cell r="D507" t="str">
            <v>Metro Sales</v>
          </cell>
          <cell r="E507">
            <v>16221013</v>
          </cell>
          <cell r="I507">
            <v>1</v>
          </cell>
          <cell r="J507">
            <v>0</v>
          </cell>
          <cell r="K507">
            <v>8</v>
          </cell>
          <cell r="L507">
            <v>0</v>
          </cell>
          <cell r="M507">
            <v>0</v>
          </cell>
          <cell r="N507">
            <v>8</v>
          </cell>
          <cell r="O507">
            <v>8</v>
          </cell>
          <cell r="P507">
            <v>27.999999999999996</v>
          </cell>
          <cell r="S507">
            <v>216</v>
          </cell>
          <cell r="T507">
            <v>3004128</v>
          </cell>
          <cell r="U507">
            <v>26</v>
          </cell>
          <cell r="V507">
            <v>0</v>
          </cell>
          <cell r="W507">
            <v>24</v>
          </cell>
          <cell r="X507">
            <v>0</v>
          </cell>
          <cell r="Y507">
            <v>0</v>
          </cell>
          <cell r="Z507">
            <v>0</v>
          </cell>
          <cell r="AA507">
            <v>0</v>
          </cell>
          <cell r="AB507">
            <v>808804</v>
          </cell>
          <cell r="AC507">
            <v>0</v>
          </cell>
          <cell r="AD507">
            <v>808804</v>
          </cell>
          <cell r="AE507">
            <v>0</v>
          </cell>
          <cell r="AF507">
            <v>0</v>
          </cell>
          <cell r="AG507">
            <v>3004128</v>
          </cell>
        </row>
        <row r="508">
          <cell r="A508">
            <v>479</v>
          </cell>
          <cell r="B508" t="str">
            <v>Tran Thanh Phong A</v>
          </cell>
          <cell r="C508" t="str">
            <v>306</v>
          </cell>
          <cell r="D508" t="str">
            <v>Metro Sales</v>
          </cell>
          <cell r="E508">
            <v>16220122</v>
          </cell>
          <cell r="F508" t="str">
            <v>0632</v>
          </cell>
          <cell r="G508">
            <v>1</v>
          </cell>
          <cell r="H508">
            <v>296326344</v>
          </cell>
          <cell r="I508">
            <v>0</v>
          </cell>
          <cell r="S508">
            <v>85</v>
          </cell>
          <cell r="T508">
            <v>1182180</v>
          </cell>
          <cell r="U508">
            <v>26</v>
          </cell>
          <cell r="V508">
            <v>0</v>
          </cell>
          <cell r="W508">
            <v>16</v>
          </cell>
          <cell r="X508">
            <v>0</v>
          </cell>
          <cell r="Y508">
            <v>0</v>
          </cell>
          <cell r="Z508">
            <v>0</v>
          </cell>
          <cell r="AA508">
            <v>0</v>
          </cell>
          <cell r="AB508">
            <v>181874</v>
          </cell>
          <cell r="AC508">
            <v>0</v>
          </cell>
          <cell r="AD508">
            <v>181874</v>
          </cell>
          <cell r="AE508">
            <v>0</v>
          </cell>
          <cell r="AF508">
            <v>0</v>
          </cell>
          <cell r="AG508">
            <v>1182180</v>
          </cell>
        </row>
        <row r="509">
          <cell r="A509">
            <v>480</v>
          </cell>
          <cell r="B509" t="str">
            <v>Nguyen Van Ba</v>
          </cell>
          <cell r="C509" t="str">
            <v>306</v>
          </cell>
          <cell r="D509" t="str">
            <v>Metro Sales</v>
          </cell>
          <cell r="E509">
            <v>15220583</v>
          </cell>
          <cell r="F509" t="str">
            <v>0696</v>
          </cell>
          <cell r="G509">
            <v>0</v>
          </cell>
          <cell r="H509">
            <v>297134764</v>
          </cell>
          <cell r="I509">
            <v>0</v>
          </cell>
          <cell r="S509">
            <v>85</v>
          </cell>
          <cell r="T509">
            <v>1182180</v>
          </cell>
          <cell r="U509">
            <v>26</v>
          </cell>
          <cell r="V509">
            <v>0</v>
          </cell>
          <cell r="W509">
            <v>16</v>
          </cell>
          <cell r="X509">
            <v>0</v>
          </cell>
          <cell r="Y509">
            <v>0</v>
          </cell>
          <cell r="Z509">
            <v>0</v>
          </cell>
          <cell r="AA509">
            <v>0</v>
          </cell>
          <cell r="AB509">
            <v>181874</v>
          </cell>
          <cell r="AC509">
            <v>0</v>
          </cell>
          <cell r="AD509">
            <v>181874</v>
          </cell>
          <cell r="AE509">
            <v>0</v>
          </cell>
          <cell r="AF509">
            <v>0</v>
          </cell>
          <cell r="AG509">
            <v>1182180</v>
          </cell>
        </row>
        <row r="510">
          <cell r="A510">
            <v>481</v>
          </cell>
          <cell r="B510" t="str">
            <v>Luong Van Trung</v>
          </cell>
          <cell r="C510" t="str">
            <v>306</v>
          </cell>
          <cell r="D510" t="str">
            <v>Metro Sales</v>
          </cell>
          <cell r="E510">
            <v>16221153</v>
          </cell>
          <cell r="I510">
            <v>0</v>
          </cell>
          <cell r="S510">
            <v>79</v>
          </cell>
          <cell r="T510">
            <v>1098732</v>
          </cell>
          <cell r="U510">
            <v>26</v>
          </cell>
          <cell r="V510">
            <v>0</v>
          </cell>
          <cell r="W510">
            <v>16</v>
          </cell>
          <cell r="X510">
            <v>0</v>
          </cell>
          <cell r="Y510">
            <v>0</v>
          </cell>
          <cell r="Z510">
            <v>0</v>
          </cell>
          <cell r="AA510">
            <v>0</v>
          </cell>
          <cell r="AB510">
            <v>169036</v>
          </cell>
          <cell r="AC510">
            <v>0</v>
          </cell>
          <cell r="AD510">
            <v>169036</v>
          </cell>
          <cell r="AE510">
            <v>0</v>
          </cell>
          <cell r="AF510">
            <v>0</v>
          </cell>
          <cell r="AG510">
            <v>1098732</v>
          </cell>
        </row>
        <row r="511">
          <cell r="A511">
            <v>482</v>
          </cell>
          <cell r="B511" t="str">
            <v>Dao Manh Khai</v>
          </cell>
          <cell r="C511" t="str">
            <v>306</v>
          </cell>
          <cell r="D511" t="str">
            <v>Metro Sales</v>
          </cell>
          <cell r="E511">
            <v>16220791</v>
          </cell>
          <cell r="G511">
            <v>0</v>
          </cell>
          <cell r="H511">
            <v>298026354</v>
          </cell>
          <cell r="I511">
            <v>1</v>
          </cell>
          <cell r="J511">
            <v>0</v>
          </cell>
          <cell r="K511">
            <v>8</v>
          </cell>
          <cell r="L511">
            <v>0</v>
          </cell>
          <cell r="M511">
            <v>0</v>
          </cell>
          <cell r="N511">
            <v>8</v>
          </cell>
          <cell r="O511">
            <v>8</v>
          </cell>
          <cell r="P511">
            <v>27.999999999999996</v>
          </cell>
          <cell r="S511">
            <v>250</v>
          </cell>
          <cell r="T511">
            <v>3477000</v>
          </cell>
          <cell r="U511">
            <v>26</v>
          </cell>
          <cell r="V511">
            <v>0</v>
          </cell>
          <cell r="W511">
            <v>24</v>
          </cell>
          <cell r="X511">
            <v>0</v>
          </cell>
          <cell r="Y511">
            <v>0</v>
          </cell>
          <cell r="Z511">
            <v>0</v>
          </cell>
          <cell r="AA511">
            <v>0</v>
          </cell>
          <cell r="AB511">
            <v>936115</v>
          </cell>
          <cell r="AC511">
            <v>0</v>
          </cell>
          <cell r="AD511">
            <v>936115</v>
          </cell>
          <cell r="AE511">
            <v>0</v>
          </cell>
          <cell r="AF511">
            <v>0</v>
          </cell>
          <cell r="AG511">
            <v>3477000</v>
          </cell>
        </row>
        <row r="512">
          <cell r="A512">
            <v>483</v>
          </cell>
          <cell r="B512" t="str">
            <v>Truong Vinh Huyen Quang</v>
          </cell>
          <cell r="C512" t="str">
            <v>306</v>
          </cell>
          <cell r="D512" t="str">
            <v>Metro Sales</v>
          </cell>
          <cell r="E512">
            <v>16220497</v>
          </cell>
          <cell r="F512" t="str">
            <v>0634</v>
          </cell>
          <cell r="G512">
            <v>1</v>
          </cell>
          <cell r="H512">
            <v>297089415</v>
          </cell>
          <cell r="I512">
            <v>0</v>
          </cell>
          <cell r="S512">
            <v>92</v>
          </cell>
          <cell r="T512">
            <v>1279536</v>
          </cell>
          <cell r="U512">
            <v>26</v>
          </cell>
          <cell r="V512">
            <v>0</v>
          </cell>
          <cell r="W512">
            <v>32</v>
          </cell>
          <cell r="X512">
            <v>0</v>
          </cell>
          <cell r="Y512">
            <v>0</v>
          </cell>
          <cell r="Z512">
            <v>0</v>
          </cell>
          <cell r="AA512">
            <v>0</v>
          </cell>
          <cell r="AB512">
            <v>393703</v>
          </cell>
          <cell r="AC512">
            <v>0</v>
          </cell>
          <cell r="AD512">
            <v>393703</v>
          </cell>
          <cell r="AE512">
            <v>0</v>
          </cell>
          <cell r="AF512">
            <v>0</v>
          </cell>
          <cell r="AG512">
            <v>1279536</v>
          </cell>
        </row>
        <row r="513">
          <cell r="A513">
            <v>484</v>
          </cell>
          <cell r="B513" t="str">
            <v>Hoang Nam Phu</v>
          </cell>
          <cell r="C513" t="str">
            <v>306</v>
          </cell>
          <cell r="D513" t="str">
            <v>Metro Sales</v>
          </cell>
          <cell r="E513">
            <v>16220183</v>
          </cell>
          <cell r="F513" t="str">
            <v>0631</v>
          </cell>
          <cell r="G513">
            <v>1</v>
          </cell>
          <cell r="H513">
            <v>296326375</v>
          </cell>
          <cell r="I513">
            <v>0</v>
          </cell>
          <cell r="S513">
            <v>92</v>
          </cell>
          <cell r="T513">
            <v>1279536</v>
          </cell>
          <cell r="U513">
            <v>26</v>
          </cell>
          <cell r="V513">
            <v>0</v>
          </cell>
          <cell r="W513">
            <v>32</v>
          </cell>
          <cell r="X513">
            <v>0</v>
          </cell>
          <cell r="Y513">
            <v>0</v>
          </cell>
          <cell r="Z513">
            <v>0</v>
          </cell>
          <cell r="AA513">
            <v>0</v>
          </cell>
          <cell r="AB513">
            <v>393703</v>
          </cell>
          <cell r="AC513">
            <v>0</v>
          </cell>
          <cell r="AD513">
            <v>393703</v>
          </cell>
          <cell r="AE513">
            <v>0</v>
          </cell>
          <cell r="AF513">
            <v>0</v>
          </cell>
          <cell r="AG513">
            <v>1279536</v>
          </cell>
        </row>
        <row r="514">
          <cell r="A514">
            <v>485</v>
          </cell>
          <cell r="B514" t="str">
            <v>Lam Vo Duc Kiet</v>
          </cell>
          <cell r="C514" t="str">
            <v>306</v>
          </cell>
          <cell r="D514" t="str">
            <v>Metro Sales</v>
          </cell>
          <cell r="E514">
            <v>16220663</v>
          </cell>
          <cell r="F514" t="str">
            <v>0607</v>
          </cell>
          <cell r="G514">
            <v>0</v>
          </cell>
          <cell r="H514">
            <v>297134729</v>
          </cell>
          <cell r="I514">
            <v>0</v>
          </cell>
          <cell r="S514">
            <v>85</v>
          </cell>
          <cell r="T514">
            <v>1182180</v>
          </cell>
          <cell r="U514">
            <v>26</v>
          </cell>
          <cell r="V514">
            <v>0</v>
          </cell>
          <cell r="W514">
            <v>32</v>
          </cell>
          <cell r="X514">
            <v>0</v>
          </cell>
          <cell r="Y514">
            <v>0</v>
          </cell>
          <cell r="Z514">
            <v>0</v>
          </cell>
          <cell r="AA514">
            <v>0</v>
          </cell>
          <cell r="AB514">
            <v>363748</v>
          </cell>
          <cell r="AC514">
            <v>0</v>
          </cell>
          <cell r="AD514">
            <v>363748</v>
          </cell>
          <cell r="AE514">
            <v>0</v>
          </cell>
          <cell r="AF514">
            <v>0</v>
          </cell>
          <cell r="AG514">
            <v>1182180</v>
          </cell>
        </row>
        <row r="515">
          <cell r="A515">
            <v>486</v>
          </cell>
          <cell r="B515" t="str">
            <v>Pham Quoc Diep</v>
          </cell>
          <cell r="C515" t="str">
            <v>306</v>
          </cell>
          <cell r="D515" t="str">
            <v>Metro Sales</v>
          </cell>
          <cell r="E515">
            <v>16220492</v>
          </cell>
          <cell r="G515">
            <v>1</v>
          </cell>
          <cell r="H515">
            <v>297089412</v>
          </cell>
          <cell r="I515">
            <v>1</v>
          </cell>
          <cell r="J515">
            <v>0</v>
          </cell>
          <cell r="K515">
            <v>8</v>
          </cell>
          <cell r="L515">
            <v>8</v>
          </cell>
          <cell r="M515">
            <v>0</v>
          </cell>
          <cell r="N515">
            <v>8</v>
          </cell>
          <cell r="O515">
            <v>8</v>
          </cell>
          <cell r="P515">
            <v>37.333333333333329</v>
          </cell>
          <cell r="S515">
            <v>231</v>
          </cell>
          <cell r="T515">
            <v>3212748</v>
          </cell>
          <cell r="U515">
            <v>26</v>
          </cell>
          <cell r="V515">
            <v>0</v>
          </cell>
          <cell r="W515">
            <v>32</v>
          </cell>
          <cell r="X515">
            <v>0</v>
          </cell>
          <cell r="Y515">
            <v>0</v>
          </cell>
          <cell r="Z515">
            <v>0</v>
          </cell>
          <cell r="AA515">
            <v>0</v>
          </cell>
          <cell r="AB515">
            <v>1153294</v>
          </cell>
          <cell r="AC515">
            <v>0</v>
          </cell>
          <cell r="AD515">
            <v>1153294</v>
          </cell>
          <cell r="AE515">
            <v>0</v>
          </cell>
          <cell r="AF515">
            <v>0</v>
          </cell>
          <cell r="AG515">
            <v>3212748</v>
          </cell>
        </row>
        <row r="516">
          <cell r="A516">
            <v>487</v>
          </cell>
          <cell r="B516" t="str">
            <v>Pham Thai Cong Trung</v>
          </cell>
          <cell r="C516" t="str">
            <v>306</v>
          </cell>
          <cell r="D516" t="str">
            <v>Metro Sales</v>
          </cell>
          <cell r="E516">
            <v>16220504</v>
          </cell>
          <cell r="F516" t="str">
            <v>0635</v>
          </cell>
          <cell r="G516">
            <v>0</v>
          </cell>
          <cell r="H516">
            <v>297089420</v>
          </cell>
          <cell r="I516">
            <v>0</v>
          </cell>
          <cell r="S516">
            <v>92</v>
          </cell>
          <cell r="T516">
            <v>1279536</v>
          </cell>
          <cell r="U516">
            <v>26</v>
          </cell>
          <cell r="V516">
            <v>0</v>
          </cell>
          <cell r="W516">
            <v>32</v>
          </cell>
          <cell r="X516">
            <v>0</v>
          </cell>
          <cell r="Y516">
            <v>0</v>
          </cell>
          <cell r="Z516">
            <v>0</v>
          </cell>
          <cell r="AA516">
            <v>0</v>
          </cell>
          <cell r="AB516">
            <v>393703</v>
          </cell>
          <cell r="AC516">
            <v>0</v>
          </cell>
          <cell r="AD516">
            <v>393703</v>
          </cell>
          <cell r="AE516">
            <v>0</v>
          </cell>
          <cell r="AF516">
            <v>0</v>
          </cell>
          <cell r="AG516">
            <v>1279536</v>
          </cell>
        </row>
        <row r="517">
          <cell r="A517">
            <v>488</v>
          </cell>
          <cell r="B517" t="str">
            <v>Doan Quang Khanh</v>
          </cell>
          <cell r="C517" t="str">
            <v>306</v>
          </cell>
          <cell r="D517" t="str">
            <v>Metro Sales</v>
          </cell>
          <cell r="E517">
            <v>16220215</v>
          </cell>
          <cell r="F517" t="str">
            <v>0617</v>
          </cell>
          <cell r="G517">
            <v>1</v>
          </cell>
          <cell r="H517">
            <v>296326419</v>
          </cell>
          <cell r="I517">
            <v>0</v>
          </cell>
          <cell r="S517">
            <v>92</v>
          </cell>
          <cell r="T517">
            <v>1279536</v>
          </cell>
          <cell r="U517">
            <v>26</v>
          </cell>
          <cell r="V517">
            <v>0</v>
          </cell>
          <cell r="W517">
            <v>32</v>
          </cell>
          <cell r="X517">
            <v>0</v>
          </cell>
          <cell r="Y517">
            <v>0</v>
          </cell>
          <cell r="Z517">
            <v>0</v>
          </cell>
          <cell r="AA517">
            <v>0</v>
          </cell>
          <cell r="AB517">
            <v>393703</v>
          </cell>
          <cell r="AC517">
            <v>0</v>
          </cell>
          <cell r="AD517">
            <v>393703</v>
          </cell>
          <cell r="AE517">
            <v>0</v>
          </cell>
          <cell r="AF517">
            <v>0</v>
          </cell>
          <cell r="AG517">
            <v>1279536</v>
          </cell>
        </row>
        <row r="518">
          <cell r="A518">
            <v>489</v>
          </cell>
          <cell r="B518" t="str">
            <v>Le Van Lam</v>
          </cell>
          <cell r="C518" t="str">
            <v>306</v>
          </cell>
          <cell r="D518" t="str">
            <v>Metro Sales</v>
          </cell>
          <cell r="E518">
            <v>16220072</v>
          </cell>
          <cell r="F518" t="str">
            <v>0658</v>
          </cell>
          <cell r="G518">
            <v>1</v>
          </cell>
          <cell r="H518">
            <v>296326252</v>
          </cell>
          <cell r="I518">
            <v>0</v>
          </cell>
          <cell r="S518">
            <v>85</v>
          </cell>
          <cell r="T518">
            <v>1182180</v>
          </cell>
          <cell r="U518">
            <v>26</v>
          </cell>
          <cell r="V518">
            <v>0</v>
          </cell>
          <cell r="W518">
            <v>32</v>
          </cell>
          <cell r="X518">
            <v>0</v>
          </cell>
          <cell r="Y518">
            <v>0</v>
          </cell>
          <cell r="Z518">
            <v>0</v>
          </cell>
          <cell r="AA518">
            <v>0</v>
          </cell>
          <cell r="AB518">
            <v>363748</v>
          </cell>
          <cell r="AC518">
            <v>0</v>
          </cell>
          <cell r="AD518">
            <v>363748</v>
          </cell>
          <cell r="AE518">
            <v>0</v>
          </cell>
          <cell r="AF518">
            <v>0</v>
          </cell>
          <cell r="AG518">
            <v>1182180</v>
          </cell>
        </row>
        <row r="519">
          <cell r="A519">
            <v>490</v>
          </cell>
          <cell r="B519" t="str">
            <v>Tran Minh Hoang</v>
          </cell>
          <cell r="C519" t="str">
            <v>306</v>
          </cell>
          <cell r="D519" t="str">
            <v>Metro Sales</v>
          </cell>
          <cell r="E519">
            <v>16220066</v>
          </cell>
          <cell r="G519">
            <v>1</v>
          </cell>
          <cell r="H519">
            <v>296326247</v>
          </cell>
          <cell r="I519">
            <v>1</v>
          </cell>
          <cell r="J519">
            <v>0</v>
          </cell>
          <cell r="K519">
            <v>8</v>
          </cell>
          <cell r="L519">
            <v>8</v>
          </cell>
          <cell r="M519">
            <v>0</v>
          </cell>
          <cell r="N519">
            <v>8</v>
          </cell>
          <cell r="O519">
            <v>8</v>
          </cell>
          <cell r="P519">
            <v>37.333333333333329</v>
          </cell>
          <cell r="S519">
            <v>231</v>
          </cell>
          <cell r="T519">
            <v>3212748</v>
          </cell>
          <cell r="U519">
            <v>26</v>
          </cell>
          <cell r="V519">
            <v>0</v>
          </cell>
          <cell r="W519">
            <v>32</v>
          </cell>
          <cell r="X519">
            <v>0</v>
          </cell>
          <cell r="Y519">
            <v>0</v>
          </cell>
          <cell r="Z519">
            <v>0</v>
          </cell>
          <cell r="AA519">
            <v>0</v>
          </cell>
          <cell r="AB519">
            <v>1153294</v>
          </cell>
          <cell r="AC519">
            <v>0</v>
          </cell>
          <cell r="AD519">
            <v>1153294</v>
          </cell>
          <cell r="AE519">
            <v>0</v>
          </cell>
          <cell r="AF519">
            <v>0</v>
          </cell>
          <cell r="AG519">
            <v>3212748</v>
          </cell>
        </row>
        <row r="520">
          <cell r="A520">
            <v>491</v>
          </cell>
          <cell r="B520" t="str">
            <v>Nguyen Thanh Nam A</v>
          </cell>
          <cell r="C520" t="str">
            <v>306</v>
          </cell>
          <cell r="D520" t="str">
            <v>Metro Sales</v>
          </cell>
          <cell r="E520">
            <v>16220258</v>
          </cell>
          <cell r="F520" t="str">
            <v>0612</v>
          </cell>
          <cell r="G520">
            <v>1</v>
          </cell>
          <cell r="H520">
            <v>296326456</v>
          </cell>
          <cell r="I520">
            <v>0</v>
          </cell>
          <cell r="S520">
            <v>92</v>
          </cell>
          <cell r="T520">
            <v>1279536</v>
          </cell>
          <cell r="U520">
            <v>26</v>
          </cell>
          <cell r="V520">
            <v>0</v>
          </cell>
          <cell r="W520">
            <v>0</v>
          </cell>
          <cell r="X520">
            <v>0</v>
          </cell>
          <cell r="Y520">
            <v>0</v>
          </cell>
          <cell r="Z520">
            <v>0</v>
          </cell>
          <cell r="AA520">
            <v>0</v>
          </cell>
          <cell r="AB520">
            <v>0</v>
          </cell>
          <cell r="AC520">
            <v>0</v>
          </cell>
          <cell r="AD520">
            <v>0</v>
          </cell>
          <cell r="AE520">
            <v>0</v>
          </cell>
          <cell r="AF520">
            <v>0</v>
          </cell>
          <cell r="AG520">
            <v>1279536</v>
          </cell>
        </row>
        <row r="521">
          <cell r="A521">
            <v>492</v>
          </cell>
          <cell r="B521" t="str">
            <v>Lam Anh Tu</v>
          </cell>
          <cell r="C521" t="str">
            <v>306</v>
          </cell>
          <cell r="D521" t="str">
            <v>Metro Sales</v>
          </cell>
          <cell r="E521">
            <v>16220081</v>
          </cell>
          <cell r="F521" t="str">
            <v>0058</v>
          </cell>
          <cell r="G521">
            <v>1</v>
          </cell>
          <cell r="H521">
            <v>296326248</v>
          </cell>
          <cell r="I521">
            <v>0</v>
          </cell>
          <cell r="S521">
            <v>85</v>
          </cell>
          <cell r="T521">
            <v>1182180</v>
          </cell>
          <cell r="U521">
            <v>26</v>
          </cell>
          <cell r="V521">
            <v>0</v>
          </cell>
          <cell r="W521">
            <v>0</v>
          </cell>
          <cell r="X521">
            <v>0</v>
          </cell>
          <cell r="Y521">
            <v>0</v>
          </cell>
          <cell r="Z521">
            <v>0</v>
          </cell>
          <cell r="AA521">
            <v>0</v>
          </cell>
          <cell r="AB521">
            <v>0</v>
          </cell>
          <cell r="AC521">
            <v>0</v>
          </cell>
          <cell r="AD521">
            <v>0</v>
          </cell>
          <cell r="AE521">
            <v>0</v>
          </cell>
          <cell r="AF521">
            <v>0</v>
          </cell>
          <cell r="AG521">
            <v>1182180</v>
          </cell>
        </row>
        <row r="522">
          <cell r="A522">
            <v>493</v>
          </cell>
          <cell r="B522" t="str">
            <v>Ha Phuc Tuan</v>
          </cell>
          <cell r="C522" t="str">
            <v>306</v>
          </cell>
          <cell r="D522" t="str">
            <v>Metro Sales</v>
          </cell>
          <cell r="E522">
            <v>16220103</v>
          </cell>
          <cell r="G522">
            <v>1</v>
          </cell>
          <cell r="H522">
            <v>296326325</v>
          </cell>
          <cell r="I522">
            <v>1</v>
          </cell>
          <cell r="S522">
            <v>250</v>
          </cell>
          <cell r="T522">
            <v>3477000</v>
          </cell>
          <cell r="U522">
            <v>35</v>
          </cell>
          <cell r="V522">
            <v>0</v>
          </cell>
          <cell r="W522">
            <v>0</v>
          </cell>
          <cell r="X522">
            <v>0</v>
          </cell>
          <cell r="Y522">
            <v>0</v>
          </cell>
          <cell r="Z522">
            <v>0</v>
          </cell>
          <cell r="AA522">
            <v>0</v>
          </cell>
          <cell r="AB522">
            <v>0</v>
          </cell>
          <cell r="AC522">
            <v>0</v>
          </cell>
          <cell r="AD522">
            <v>0</v>
          </cell>
          <cell r="AE522">
            <v>0</v>
          </cell>
          <cell r="AF522">
            <v>0</v>
          </cell>
          <cell r="AG522">
            <v>4680577</v>
          </cell>
        </row>
        <row r="523">
          <cell r="A523">
            <v>494</v>
          </cell>
          <cell r="B523" t="str">
            <v>Vu Quoc Dat</v>
          </cell>
          <cell r="C523" t="str">
            <v>306</v>
          </cell>
          <cell r="D523" t="str">
            <v>Metro Sales</v>
          </cell>
          <cell r="E523">
            <v>16220052</v>
          </cell>
          <cell r="G523">
            <v>1</v>
          </cell>
          <cell r="H523">
            <v>296326243</v>
          </cell>
          <cell r="I523">
            <v>1</v>
          </cell>
          <cell r="J523">
            <v>0</v>
          </cell>
          <cell r="K523">
            <v>8</v>
          </cell>
          <cell r="L523">
            <v>8</v>
          </cell>
          <cell r="M523">
            <v>0</v>
          </cell>
          <cell r="N523">
            <v>0</v>
          </cell>
          <cell r="O523">
            <v>8</v>
          </cell>
          <cell r="P523">
            <v>27.999999999999996</v>
          </cell>
          <cell r="S523">
            <v>270</v>
          </cell>
          <cell r="T523">
            <v>3755160</v>
          </cell>
          <cell r="U523">
            <v>26</v>
          </cell>
          <cell r="V523">
            <v>0</v>
          </cell>
          <cell r="W523">
            <v>24</v>
          </cell>
          <cell r="X523">
            <v>0</v>
          </cell>
          <cell r="Y523">
            <v>0</v>
          </cell>
          <cell r="Z523">
            <v>0</v>
          </cell>
          <cell r="AA523">
            <v>0</v>
          </cell>
          <cell r="AB523">
            <v>1011005</v>
          </cell>
          <cell r="AC523">
            <v>0</v>
          </cell>
          <cell r="AD523">
            <v>1011005</v>
          </cell>
          <cell r="AE523">
            <v>0</v>
          </cell>
          <cell r="AF523">
            <v>0</v>
          </cell>
          <cell r="AG523">
            <v>3755160</v>
          </cell>
        </row>
        <row r="524">
          <cell r="B524" t="str">
            <v>Metro Sales Total</v>
          </cell>
          <cell r="P524">
            <v>233.33333333333331</v>
          </cell>
          <cell r="Q524">
            <v>0</v>
          </cell>
          <cell r="R524">
            <v>0</v>
          </cell>
          <cell r="S524">
            <v>4786</v>
          </cell>
          <cell r="T524">
            <v>66563688</v>
          </cell>
          <cell r="U524">
            <v>996</v>
          </cell>
          <cell r="V524">
            <v>0</v>
          </cell>
          <cell r="W524">
            <v>688</v>
          </cell>
          <cell r="X524">
            <v>0</v>
          </cell>
          <cell r="Y524">
            <v>0</v>
          </cell>
          <cell r="Z524">
            <v>0</v>
          </cell>
          <cell r="AA524">
            <v>0</v>
          </cell>
          <cell r="AB524">
            <v>13033939</v>
          </cell>
          <cell r="AC524">
            <v>0</v>
          </cell>
          <cell r="AD524">
            <v>13033939</v>
          </cell>
          <cell r="AE524">
            <v>0</v>
          </cell>
          <cell r="AF524">
            <v>0</v>
          </cell>
          <cell r="AG524">
            <v>67725006</v>
          </cell>
        </row>
        <row r="525">
          <cell r="A525">
            <v>495</v>
          </cell>
          <cell r="B525" t="str">
            <v>Le Minh Cuong</v>
          </cell>
          <cell r="C525" t="str">
            <v>306</v>
          </cell>
          <cell r="D525" t="str">
            <v>Metro Helper</v>
          </cell>
          <cell r="E525">
            <v>16230473</v>
          </cell>
          <cell r="F525" t="str">
            <v>0671</v>
          </cell>
          <cell r="G525">
            <v>0</v>
          </cell>
          <cell r="H525">
            <v>297025912</v>
          </cell>
          <cell r="I525">
            <v>0</v>
          </cell>
          <cell r="S525">
            <v>68</v>
          </cell>
          <cell r="T525">
            <v>945744</v>
          </cell>
          <cell r="U525">
            <v>26</v>
          </cell>
          <cell r="V525">
            <v>0</v>
          </cell>
          <cell r="W525">
            <v>16</v>
          </cell>
          <cell r="X525">
            <v>0</v>
          </cell>
          <cell r="Y525">
            <v>0</v>
          </cell>
          <cell r="Z525">
            <v>0</v>
          </cell>
          <cell r="AA525">
            <v>0</v>
          </cell>
          <cell r="AB525">
            <v>145499</v>
          </cell>
          <cell r="AC525">
            <v>0</v>
          </cell>
          <cell r="AD525">
            <v>145499</v>
          </cell>
          <cell r="AE525">
            <v>0</v>
          </cell>
          <cell r="AF525">
            <v>0</v>
          </cell>
          <cell r="AG525">
            <v>945744</v>
          </cell>
        </row>
        <row r="526">
          <cell r="A526">
            <v>496</v>
          </cell>
          <cell r="B526" t="str">
            <v>Le Tan Hung</v>
          </cell>
          <cell r="C526" t="str">
            <v>306</v>
          </cell>
          <cell r="D526" t="str">
            <v>Metro Helper</v>
          </cell>
          <cell r="E526">
            <v>16221157</v>
          </cell>
          <cell r="I526">
            <v>0</v>
          </cell>
          <cell r="S526">
            <v>51</v>
          </cell>
          <cell r="T526">
            <v>709308</v>
          </cell>
          <cell r="U526">
            <v>26</v>
          </cell>
          <cell r="V526">
            <v>0</v>
          </cell>
          <cell r="W526">
            <v>16</v>
          </cell>
          <cell r="X526">
            <v>0</v>
          </cell>
          <cell r="Y526">
            <v>0</v>
          </cell>
          <cell r="Z526">
            <v>0</v>
          </cell>
          <cell r="AA526">
            <v>0</v>
          </cell>
          <cell r="AB526">
            <v>109124</v>
          </cell>
          <cell r="AC526">
            <v>0</v>
          </cell>
          <cell r="AD526">
            <v>109124</v>
          </cell>
          <cell r="AE526">
            <v>0</v>
          </cell>
          <cell r="AF526">
            <v>0</v>
          </cell>
          <cell r="AG526">
            <v>709308</v>
          </cell>
        </row>
        <row r="527">
          <cell r="A527">
            <v>497</v>
          </cell>
          <cell r="B527" t="str">
            <v>Tran Huu Nghia</v>
          </cell>
          <cell r="C527" t="str">
            <v>306</v>
          </cell>
          <cell r="D527" t="str">
            <v>Metro Helper</v>
          </cell>
          <cell r="E527">
            <v>16221183</v>
          </cell>
          <cell r="I527">
            <v>0</v>
          </cell>
          <cell r="S527">
            <v>51</v>
          </cell>
          <cell r="T527">
            <v>709308</v>
          </cell>
          <cell r="U527">
            <v>26</v>
          </cell>
          <cell r="V527">
            <v>0</v>
          </cell>
          <cell r="W527">
            <v>16</v>
          </cell>
          <cell r="X527">
            <v>0</v>
          </cell>
          <cell r="Y527">
            <v>0</v>
          </cell>
          <cell r="Z527">
            <v>0</v>
          </cell>
          <cell r="AA527">
            <v>0</v>
          </cell>
          <cell r="AB527">
            <v>109124</v>
          </cell>
          <cell r="AC527">
            <v>0</v>
          </cell>
          <cell r="AD527">
            <v>109124</v>
          </cell>
          <cell r="AE527">
            <v>0</v>
          </cell>
          <cell r="AF527">
            <v>0</v>
          </cell>
          <cell r="AG527">
            <v>709308</v>
          </cell>
        </row>
        <row r="528">
          <cell r="A528">
            <v>498</v>
          </cell>
          <cell r="B528" t="str">
            <v>Vu Duc Tuan</v>
          </cell>
          <cell r="C528" t="str">
            <v>306</v>
          </cell>
          <cell r="D528" t="str">
            <v>Metro Helper</v>
          </cell>
          <cell r="E528">
            <v>16221163</v>
          </cell>
          <cell r="I528">
            <v>0</v>
          </cell>
          <cell r="S528">
            <v>51</v>
          </cell>
          <cell r="T528">
            <v>709308</v>
          </cell>
          <cell r="U528">
            <v>26</v>
          </cell>
          <cell r="V528">
            <v>0</v>
          </cell>
          <cell r="W528">
            <v>16</v>
          </cell>
          <cell r="X528">
            <v>0</v>
          </cell>
          <cell r="Y528">
            <v>0</v>
          </cell>
          <cell r="Z528">
            <v>0</v>
          </cell>
          <cell r="AA528">
            <v>0</v>
          </cell>
          <cell r="AB528">
            <v>109124</v>
          </cell>
          <cell r="AC528">
            <v>0</v>
          </cell>
          <cell r="AD528">
            <v>109124</v>
          </cell>
          <cell r="AE528">
            <v>0</v>
          </cell>
          <cell r="AF528">
            <v>0</v>
          </cell>
          <cell r="AG528">
            <v>709308</v>
          </cell>
        </row>
        <row r="529">
          <cell r="A529">
            <v>499</v>
          </cell>
          <cell r="B529" t="str">
            <v>Nguyen Tong Quan</v>
          </cell>
          <cell r="C529" t="str">
            <v>306</v>
          </cell>
          <cell r="D529" t="str">
            <v>Metro Helper</v>
          </cell>
          <cell r="E529">
            <v>16220703</v>
          </cell>
          <cell r="F529" t="str">
            <v>0673</v>
          </cell>
          <cell r="G529">
            <v>0</v>
          </cell>
          <cell r="H529">
            <v>298006924</v>
          </cell>
          <cell r="I529">
            <v>0</v>
          </cell>
          <cell r="S529">
            <v>55</v>
          </cell>
          <cell r="T529">
            <v>764940</v>
          </cell>
          <cell r="U529">
            <v>26</v>
          </cell>
          <cell r="V529">
            <v>0</v>
          </cell>
          <cell r="W529">
            <v>16</v>
          </cell>
          <cell r="X529">
            <v>0</v>
          </cell>
          <cell r="Y529">
            <v>0</v>
          </cell>
          <cell r="Z529">
            <v>0</v>
          </cell>
          <cell r="AA529">
            <v>0</v>
          </cell>
          <cell r="AB529">
            <v>117683</v>
          </cell>
          <cell r="AC529">
            <v>0</v>
          </cell>
          <cell r="AD529">
            <v>117683</v>
          </cell>
          <cell r="AE529">
            <v>0</v>
          </cell>
          <cell r="AF529">
            <v>0</v>
          </cell>
          <cell r="AG529">
            <v>764940</v>
          </cell>
        </row>
        <row r="530">
          <cell r="A530">
            <v>500</v>
          </cell>
          <cell r="B530" t="str">
            <v>Nguyen Van Hung A</v>
          </cell>
          <cell r="C530" t="str">
            <v>306</v>
          </cell>
          <cell r="D530" t="str">
            <v>Metro Helper</v>
          </cell>
          <cell r="E530">
            <v>16220119</v>
          </cell>
          <cell r="G530">
            <v>1</v>
          </cell>
          <cell r="H530">
            <v>296326340</v>
          </cell>
          <cell r="I530">
            <v>0</v>
          </cell>
          <cell r="S530">
            <v>68</v>
          </cell>
          <cell r="T530">
            <v>945744</v>
          </cell>
          <cell r="U530">
            <v>26</v>
          </cell>
          <cell r="V530">
            <v>0</v>
          </cell>
          <cell r="W530">
            <v>16</v>
          </cell>
          <cell r="X530">
            <v>0</v>
          </cell>
          <cell r="Y530">
            <v>0</v>
          </cell>
          <cell r="Z530">
            <v>0</v>
          </cell>
          <cell r="AA530">
            <v>0</v>
          </cell>
          <cell r="AB530">
            <v>145499</v>
          </cell>
          <cell r="AC530">
            <v>0</v>
          </cell>
          <cell r="AD530">
            <v>145499</v>
          </cell>
          <cell r="AE530">
            <v>0</v>
          </cell>
          <cell r="AF530">
            <v>0</v>
          </cell>
          <cell r="AG530">
            <v>945744</v>
          </cell>
        </row>
        <row r="531">
          <cell r="A531">
            <v>501</v>
          </cell>
          <cell r="B531" t="str">
            <v>Tran Minh Thao</v>
          </cell>
          <cell r="C531" t="str">
            <v>306</v>
          </cell>
          <cell r="D531" t="str">
            <v>Metro Helper</v>
          </cell>
          <cell r="E531">
            <v>16221161</v>
          </cell>
          <cell r="I531">
            <v>0</v>
          </cell>
          <cell r="S531">
            <v>51</v>
          </cell>
          <cell r="T531">
            <v>709308</v>
          </cell>
          <cell r="U531">
            <v>0</v>
          </cell>
          <cell r="V531">
            <v>0</v>
          </cell>
          <cell r="W531">
            <v>0</v>
          </cell>
          <cell r="X531">
            <v>0</v>
          </cell>
          <cell r="Y531">
            <v>0</v>
          </cell>
          <cell r="Z531">
            <v>0</v>
          </cell>
          <cell r="AA531">
            <v>0</v>
          </cell>
          <cell r="AB531">
            <v>0</v>
          </cell>
          <cell r="AC531">
            <v>0</v>
          </cell>
          <cell r="AD531">
            <v>0</v>
          </cell>
          <cell r="AE531">
            <v>0</v>
          </cell>
          <cell r="AF531">
            <v>0</v>
          </cell>
          <cell r="AG531">
            <v>0</v>
          </cell>
        </row>
        <row r="532">
          <cell r="A532">
            <v>502</v>
          </cell>
          <cell r="B532" t="str">
            <v>Phan Dung Anh</v>
          </cell>
          <cell r="C532" t="str">
            <v>306</v>
          </cell>
          <cell r="D532" t="str">
            <v>Metro Helper</v>
          </cell>
          <cell r="E532">
            <v>16221181</v>
          </cell>
          <cell r="I532">
            <v>0</v>
          </cell>
          <cell r="S532">
            <v>51</v>
          </cell>
          <cell r="T532">
            <v>709308</v>
          </cell>
          <cell r="U532">
            <v>26</v>
          </cell>
          <cell r="V532">
            <v>0</v>
          </cell>
          <cell r="W532">
            <v>16</v>
          </cell>
          <cell r="X532">
            <v>0</v>
          </cell>
          <cell r="Y532">
            <v>0</v>
          </cell>
          <cell r="Z532">
            <v>0</v>
          </cell>
          <cell r="AA532">
            <v>0</v>
          </cell>
          <cell r="AB532">
            <v>109124</v>
          </cell>
          <cell r="AC532">
            <v>0</v>
          </cell>
          <cell r="AD532">
            <v>109124</v>
          </cell>
          <cell r="AE532">
            <v>0</v>
          </cell>
          <cell r="AF532">
            <v>0</v>
          </cell>
          <cell r="AG532">
            <v>709308</v>
          </cell>
        </row>
        <row r="533">
          <cell r="A533">
            <v>503</v>
          </cell>
          <cell r="B533" t="str">
            <v>Doan Van Thao</v>
          </cell>
          <cell r="C533" t="str">
            <v>306</v>
          </cell>
          <cell r="D533" t="str">
            <v>Metro Helper</v>
          </cell>
          <cell r="E533">
            <v>16220674</v>
          </cell>
          <cell r="F533" t="str">
            <v>0681</v>
          </cell>
          <cell r="G533">
            <v>0</v>
          </cell>
          <cell r="H533">
            <v>297134722</v>
          </cell>
          <cell r="I533">
            <v>0</v>
          </cell>
          <cell r="S533">
            <v>55</v>
          </cell>
          <cell r="T533">
            <v>764940</v>
          </cell>
          <cell r="U533">
            <v>26</v>
          </cell>
          <cell r="V533">
            <v>0</v>
          </cell>
          <cell r="W533">
            <v>16</v>
          </cell>
          <cell r="X533">
            <v>0</v>
          </cell>
          <cell r="Y533">
            <v>0</v>
          </cell>
          <cell r="Z533">
            <v>0</v>
          </cell>
          <cell r="AA533">
            <v>0</v>
          </cell>
          <cell r="AB533">
            <v>117683</v>
          </cell>
          <cell r="AC533">
            <v>0</v>
          </cell>
          <cell r="AD533">
            <v>117683</v>
          </cell>
          <cell r="AE533">
            <v>0</v>
          </cell>
          <cell r="AF533">
            <v>0</v>
          </cell>
          <cell r="AG533">
            <v>764940</v>
          </cell>
        </row>
        <row r="534">
          <cell r="A534">
            <v>504</v>
          </cell>
          <cell r="B534" t="str">
            <v>Tran Trong Dan</v>
          </cell>
          <cell r="C534" t="str">
            <v>306</v>
          </cell>
          <cell r="D534" t="str">
            <v>Metro Helper</v>
          </cell>
          <cell r="E534">
            <v>16220915</v>
          </cell>
          <cell r="F534" t="str">
            <v>0728</v>
          </cell>
          <cell r="G534">
            <v>0</v>
          </cell>
          <cell r="I534">
            <v>0</v>
          </cell>
          <cell r="S534">
            <v>51</v>
          </cell>
          <cell r="T534">
            <v>709308</v>
          </cell>
          <cell r="U534">
            <v>26</v>
          </cell>
          <cell r="V534">
            <v>0</v>
          </cell>
          <cell r="W534">
            <v>16</v>
          </cell>
          <cell r="X534">
            <v>0</v>
          </cell>
          <cell r="Y534">
            <v>0</v>
          </cell>
          <cell r="Z534">
            <v>0</v>
          </cell>
          <cell r="AA534">
            <v>0</v>
          </cell>
          <cell r="AB534">
            <v>109124</v>
          </cell>
          <cell r="AC534">
            <v>0</v>
          </cell>
          <cell r="AD534">
            <v>109124</v>
          </cell>
          <cell r="AE534">
            <v>0</v>
          </cell>
          <cell r="AF534">
            <v>0</v>
          </cell>
          <cell r="AG534">
            <v>709308</v>
          </cell>
        </row>
        <row r="535">
          <cell r="A535">
            <v>505</v>
          </cell>
          <cell r="B535" t="str">
            <v>Cao Tri Nghia</v>
          </cell>
          <cell r="C535" t="str">
            <v>306</v>
          </cell>
          <cell r="D535" t="str">
            <v>Metro Helper</v>
          </cell>
          <cell r="E535">
            <v>16221158</v>
          </cell>
          <cell r="I535">
            <v>0</v>
          </cell>
          <cell r="S535">
            <v>51</v>
          </cell>
          <cell r="T535">
            <v>709308</v>
          </cell>
          <cell r="U535">
            <v>26</v>
          </cell>
          <cell r="V535">
            <v>0</v>
          </cell>
          <cell r="W535">
            <v>16</v>
          </cell>
          <cell r="X535">
            <v>0</v>
          </cell>
          <cell r="Y535">
            <v>0</v>
          </cell>
          <cell r="Z535">
            <v>0</v>
          </cell>
          <cell r="AA535">
            <v>0</v>
          </cell>
          <cell r="AB535">
            <v>109124</v>
          </cell>
          <cell r="AC535">
            <v>0</v>
          </cell>
          <cell r="AD535">
            <v>109124</v>
          </cell>
          <cell r="AE535">
            <v>0</v>
          </cell>
          <cell r="AF535">
            <v>0</v>
          </cell>
          <cell r="AG535">
            <v>709308</v>
          </cell>
        </row>
        <row r="536">
          <cell r="A536">
            <v>506</v>
          </cell>
          <cell r="B536" t="str">
            <v>Nguyen Phuong Nam</v>
          </cell>
          <cell r="C536" t="str">
            <v>306</v>
          </cell>
          <cell r="D536" t="str">
            <v>Metro Helper</v>
          </cell>
          <cell r="E536">
            <v>16220920</v>
          </cell>
          <cell r="F536" t="str">
            <v>0732</v>
          </cell>
          <cell r="G536">
            <v>0</v>
          </cell>
          <cell r="I536">
            <v>0</v>
          </cell>
          <cell r="S536">
            <v>51</v>
          </cell>
          <cell r="T536">
            <v>709308</v>
          </cell>
          <cell r="U536">
            <v>26</v>
          </cell>
          <cell r="V536">
            <v>0</v>
          </cell>
          <cell r="W536">
            <v>16</v>
          </cell>
          <cell r="X536">
            <v>0</v>
          </cell>
          <cell r="Y536">
            <v>0</v>
          </cell>
          <cell r="Z536">
            <v>0</v>
          </cell>
          <cell r="AA536">
            <v>0</v>
          </cell>
          <cell r="AB536">
            <v>109124</v>
          </cell>
          <cell r="AC536">
            <v>0</v>
          </cell>
          <cell r="AD536">
            <v>109124</v>
          </cell>
          <cell r="AE536">
            <v>0</v>
          </cell>
          <cell r="AF536">
            <v>0</v>
          </cell>
          <cell r="AG536">
            <v>709308</v>
          </cell>
        </row>
        <row r="537">
          <cell r="A537">
            <v>507</v>
          </cell>
          <cell r="B537" t="str">
            <v>Tu Thanh Danh</v>
          </cell>
          <cell r="C537" t="str">
            <v>306</v>
          </cell>
          <cell r="D537" t="str">
            <v>Metro Helper</v>
          </cell>
          <cell r="E537">
            <v>16220918</v>
          </cell>
          <cell r="F537" t="str">
            <v>0731</v>
          </cell>
          <cell r="G537">
            <v>0</v>
          </cell>
          <cell r="I537">
            <v>0</v>
          </cell>
          <cell r="S537">
            <v>51</v>
          </cell>
          <cell r="T537">
            <v>709308</v>
          </cell>
          <cell r="U537">
            <v>26</v>
          </cell>
          <cell r="V537">
            <v>0</v>
          </cell>
          <cell r="W537">
            <v>16</v>
          </cell>
          <cell r="X537">
            <v>0</v>
          </cell>
          <cell r="Y537">
            <v>0</v>
          </cell>
          <cell r="Z537">
            <v>0</v>
          </cell>
          <cell r="AA537">
            <v>0</v>
          </cell>
          <cell r="AB537">
            <v>109124</v>
          </cell>
          <cell r="AC537">
            <v>0</v>
          </cell>
          <cell r="AD537">
            <v>109124</v>
          </cell>
          <cell r="AE537">
            <v>0</v>
          </cell>
          <cell r="AF537">
            <v>0</v>
          </cell>
          <cell r="AG537">
            <v>709308</v>
          </cell>
        </row>
        <row r="538">
          <cell r="A538">
            <v>508</v>
          </cell>
          <cell r="B538" t="str">
            <v>Mohamed Aly</v>
          </cell>
          <cell r="C538" t="str">
            <v>306</v>
          </cell>
          <cell r="D538" t="str">
            <v>Metro Helper</v>
          </cell>
          <cell r="E538">
            <v>16220803</v>
          </cell>
          <cell r="F538" t="str">
            <v>0691</v>
          </cell>
          <cell r="G538">
            <v>0</v>
          </cell>
          <cell r="H538">
            <v>298026377</v>
          </cell>
          <cell r="I538">
            <v>0</v>
          </cell>
          <cell r="S538">
            <v>55</v>
          </cell>
          <cell r="T538">
            <v>764940</v>
          </cell>
          <cell r="U538">
            <v>26</v>
          </cell>
          <cell r="V538">
            <v>0</v>
          </cell>
          <cell r="W538">
            <v>16</v>
          </cell>
          <cell r="X538">
            <v>0</v>
          </cell>
          <cell r="Y538">
            <v>0</v>
          </cell>
          <cell r="Z538">
            <v>0</v>
          </cell>
          <cell r="AA538">
            <v>0</v>
          </cell>
          <cell r="AB538">
            <v>117683</v>
          </cell>
          <cell r="AC538">
            <v>0</v>
          </cell>
          <cell r="AD538">
            <v>117683</v>
          </cell>
          <cell r="AE538">
            <v>0</v>
          </cell>
          <cell r="AF538">
            <v>0</v>
          </cell>
          <cell r="AG538">
            <v>764940</v>
          </cell>
        </row>
        <row r="539">
          <cell r="A539">
            <v>509</v>
          </cell>
          <cell r="B539" t="str">
            <v>Bui Hung Phuong</v>
          </cell>
          <cell r="C539" t="str">
            <v>306</v>
          </cell>
          <cell r="D539" t="str">
            <v>Metro Helper</v>
          </cell>
          <cell r="E539">
            <v>16220123</v>
          </cell>
          <cell r="F539" t="str">
            <v>0664</v>
          </cell>
          <cell r="G539">
            <v>1</v>
          </cell>
          <cell r="H539">
            <v>296326339</v>
          </cell>
          <cell r="I539">
            <v>0</v>
          </cell>
          <cell r="S539">
            <v>68</v>
          </cell>
          <cell r="T539">
            <v>945744</v>
          </cell>
          <cell r="U539">
            <v>26</v>
          </cell>
          <cell r="V539">
            <v>0</v>
          </cell>
          <cell r="W539">
            <v>16</v>
          </cell>
          <cell r="X539">
            <v>0</v>
          </cell>
          <cell r="Y539">
            <v>0</v>
          </cell>
          <cell r="Z539">
            <v>0</v>
          </cell>
          <cell r="AA539">
            <v>0</v>
          </cell>
          <cell r="AB539">
            <v>145499</v>
          </cell>
          <cell r="AC539">
            <v>0</v>
          </cell>
          <cell r="AD539">
            <v>145499</v>
          </cell>
          <cell r="AE539">
            <v>0</v>
          </cell>
          <cell r="AF539">
            <v>0</v>
          </cell>
          <cell r="AG539">
            <v>945744</v>
          </cell>
        </row>
        <row r="540">
          <cell r="A540">
            <v>510</v>
          </cell>
          <cell r="B540" t="str">
            <v>Nguyen Truong Nguyen</v>
          </cell>
          <cell r="C540" t="str">
            <v>306</v>
          </cell>
          <cell r="D540" t="str">
            <v>Metro Helper</v>
          </cell>
          <cell r="E540">
            <v>15220587</v>
          </cell>
          <cell r="G540">
            <v>0</v>
          </cell>
          <cell r="H540">
            <v>297134762</v>
          </cell>
          <cell r="I540">
            <v>0</v>
          </cell>
          <cell r="S540">
            <v>62</v>
          </cell>
          <cell r="T540">
            <v>862296</v>
          </cell>
          <cell r="U540">
            <v>26</v>
          </cell>
          <cell r="V540">
            <v>0</v>
          </cell>
          <cell r="W540">
            <v>16</v>
          </cell>
          <cell r="X540">
            <v>0</v>
          </cell>
          <cell r="Y540">
            <v>0</v>
          </cell>
          <cell r="Z540">
            <v>0</v>
          </cell>
          <cell r="AA540">
            <v>0</v>
          </cell>
          <cell r="AB540">
            <v>132661</v>
          </cell>
          <cell r="AC540">
            <v>0</v>
          </cell>
          <cell r="AD540">
            <v>132661</v>
          </cell>
          <cell r="AE540">
            <v>0</v>
          </cell>
          <cell r="AF540">
            <v>0</v>
          </cell>
          <cell r="AG540">
            <v>862296</v>
          </cell>
        </row>
        <row r="541">
          <cell r="A541">
            <v>511</v>
          </cell>
          <cell r="B541" t="str">
            <v>Nguyen Hoang Phong</v>
          </cell>
          <cell r="C541" t="str">
            <v>306</v>
          </cell>
          <cell r="D541" t="str">
            <v>Metro Helper</v>
          </cell>
          <cell r="E541">
            <v>16221165</v>
          </cell>
          <cell r="I541">
            <v>0</v>
          </cell>
          <cell r="S541">
            <v>51</v>
          </cell>
          <cell r="T541">
            <v>709308</v>
          </cell>
          <cell r="U541">
            <v>26</v>
          </cell>
          <cell r="V541">
            <v>0</v>
          </cell>
          <cell r="W541">
            <v>16</v>
          </cell>
          <cell r="X541">
            <v>0</v>
          </cell>
          <cell r="Y541">
            <v>0</v>
          </cell>
          <cell r="Z541">
            <v>0</v>
          </cell>
          <cell r="AA541">
            <v>0</v>
          </cell>
          <cell r="AB541">
            <v>109124</v>
          </cell>
          <cell r="AC541">
            <v>0</v>
          </cell>
          <cell r="AD541">
            <v>109124</v>
          </cell>
          <cell r="AE541">
            <v>0</v>
          </cell>
          <cell r="AF541">
            <v>0</v>
          </cell>
          <cell r="AG541">
            <v>709308</v>
          </cell>
        </row>
        <row r="542">
          <cell r="A542">
            <v>512</v>
          </cell>
          <cell r="B542" t="str">
            <v>Pham Ngoc Hung B</v>
          </cell>
          <cell r="C542" t="str">
            <v>306</v>
          </cell>
          <cell r="D542" t="str">
            <v>Metro Helper</v>
          </cell>
          <cell r="E542">
            <v>16220699</v>
          </cell>
          <cell r="G542">
            <v>0</v>
          </cell>
          <cell r="H542">
            <v>298006931</v>
          </cell>
          <cell r="I542">
            <v>0</v>
          </cell>
          <cell r="S542">
            <v>55</v>
          </cell>
          <cell r="T542">
            <v>764940</v>
          </cell>
          <cell r="U542">
            <v>26</v>
          </cell>
          <cell r="V542">
            <v>0</v>
          </cell>
          <cell r="W542">
            <v>16</v>
          </cell>
          <cell r="X542">
            <v>0</v>
          </cell>
          <cell r="Y542">
            <v>0</v>
          </cell>
          <cell r="Z542">
            <v>0</v>
          </cell>
          <cell r="AA542">
            <v>0</v>
          </cell>
          <cell r="AB542">
            <v>117683</v>
          </cell>
          <cell r="AC542">
            <v>0</v>
          </cell>
          <cell r="AD542">
            <v>117683</v>
          </cell>
          <cell r="AE542">
            <v>0</v>
          </cell>
          <cell r="AF542">
            <v>0</v>
          </cell>
          <cell r="AG542">
            <v>764940</v>
          </cell>
        </row>
        <row r="543">
          <cell r="A543">
            <v>513</v>
          </cell>
          <cell r="B543" t="str">
            <v>Doan Thanh Vuong</v>
          </cell>
          <cell r="C543" t="str">
            <v>306</v>
          </cell>
          <cell r="D543" t="str">
            <v>Metro Helper</v>
          </cell>
          <cell r="E543">
            <v>16220514</v>
          </cell>
          <cell r="F543" t="str">
            <v>0652</v>
          </cell>
          <cell r="G543">
            <v>1</v>
          </cell>
          <cell r="H543">
            <v>297089427</v>
          </cell>
          <cell r="I543">
            <v>0</v>
          </cell>
          <cell r="S543">
            <v>68</v>
          </cell>
          <cell r="T543">
            <v>945744</v>
          </cell>
          <cell r="U543">
            <v>26</v>
          </cell>
          <cell r="V543">
            <v>0</v>
          </cell>
          <cell r="W543">
            <v>32</v>
          </cell>
          <cell r="X543">
            <v>0</v>
          </cell>
          <cell r="Y543">
            <v>0</v>
          </cell>
          <cell r="Z543">
            <v>0</v>
          </cell>
          <cell r="AA543">
            <v>0</v>
          </cell>
          <cell r="AB543">
            <v>290998</v>
          </cell>
          <cell r="AC543">
            <v>0</v>
          </cell>
          <cell r="AD543">
            <v>290998</v>
          </cell>
          <cell r="AE543">
            <v>0</v>
          </cell>
          <cell r="AF543">
            <v>0</v>
          </cell>
          <cell r="AG543">
            <v>945744</v>
          </cell>
        </row>
        <row r="544">
          <cell r="A544">
            <v>514</v>
          </cell>
          <cell r="B544" t="str">
            <v>Trinh Quoc Ha</v>
          </cell>
          <cell r="C544" t="str">
            <v>306</v>
          </cell>
          <cell r="D544" t="str">
            <v>Metro Helper</v>
          </cell>
          <cell r="E544">
            <v>15220584</v>
          </cell>
          <cell r="F544" t="str">
            <v>0653</v>
          </cell>
          <cell r="G544">
            <v>1</v>
          </cell>
          <cell r="H544">
            <v>297134797</v>
          </cell>
          <cell r="I544">
            <v>0</v>
          </cell>
          <cell r="S544">
            <v>62</v>
          </cell>
          <cell r="T544">
            <v>862296</v>
          </cell>
          <cell r="U544">
            <v>26</v>
          </cell>
          <cell r="V544">
            <v>0</v>
          </cell>
          <cell r="W544">
            <v>32</v>
          </cell>
          <cell r="X544">
            <v>0</v>
          </cell>
          <cell r="Y544">
            <v>0</v>
          </cell>
          <cell r="Z544">
            <v>0</v>
          </cell>
          <cell r="AA544">
            <v>0</v>
          </cell>
          <cell r="AB544">
            <v>265322</v>
          </cell>
          <cell r="AC544">
            <v>0</v>
          </cell>
          <cell r="AD544">
            <v>265322</v>
          </cell>
          <cell r="AE544">
            <v>0</v>
          </cell>
          <cell r="AF544">
            <v>0</v>
          </cell>
          <cell r="AG544">
            <v>862296</v>
          </cell>
        </row>
        <row r="545">
          <cell r="A545">
            <v>515</v>
          </cell>
          <cell r="B545" t="str">
            <v>Dang Van Sang</v>
          </cell>
          <cell r="C545" t="str">
            <v>306</v>
          </cell>
          <cell r="D545" t="str">
            <v>Metro Helper</v>
          </cell>
          <cell r="E545">
            <v>16220815</v>
          </cell>
          <cell r="F545" t="str">
            <v>0697</v>
          </cell>
          <cell r="G545">
            <v>1</v>
          </cell>
          <cell r="H545">
            <v>298026353</v>
          </cell>
          <cell r="I545">
            <v>0</v>
          </cell>
          <cell r="S545">
            <v>55</v>
          </cell>
          <cell r="T545">
            <v>764940</v>
          </cell>
          <cell r="U545">
            <v>26</v>
          </cell>
          <cell r="V545">
            <v>0</v>
          </cell>
          <cell r="W545">
            <v>32</v>
          </cell>
          <cell r="X545">
            <v>0</v>
          </cell>
          <cell r="Y545">
            <v>0</v>
          </cell>
          <cell r="Z545">
            <v>0</v>
          </cell>
          <cell r="AA545">
            <v>0</v>
          </cell>
          <cell r="AB545">
            <v>235366</v>
          </cell>
          <cell r="AC545">
            <v>0</v>
          </cell>
          <cell r="AD545">
            <v>235366</v>
          </cell>
          <cell r="AE545">
            <v>0</v>
          </cell>
          <cell r="AF545">
            <v>0</v>
          </cell>
          <cell r="AG545">
            <v>764940</v>
          </cell>
        </row>
        <row r="546">
          <cell r="A546">
            <v>516</v>
          </cell>
          <cell r="B546" t="str">
            <v>Vo Van Tung</v>
          </cell>
          <cell r="C546" t="str">
            <v>306</v>
          </cell>
          <cell r="D546" t="str">
            <v>Metro Helper</v>
          </cell>
          <cell r="E546">
            <v>16220922</v>
          </cell>
          <cell r="F546" t="str">
            <v>0733</v>
          </cell>
          <cell r="G546">
            <v>0</v>
          </cell>
          <cell r="I546">
            <v>0</v>
          </cell>
          <cell r="S546">
            <v>51</v>
          </cell>
          <cell r="T546">
            <v>709308</v>
          </cell>
          <cell r="U546">
            <v>26</v>
          </cell>
          <cell r="V546">
            <v>0</v>
          </cell>
          <cell r="W546">
            <v>32</v>
          </cell>
          <cell r="X546">
            <v>0</v>
          </cell>
          <cell r="Y546">
            <v>0</v>
          </cell>
          <cell r="Z546">
            <v>0</v>
          </cell>
          <cell r="AA546">
            <v>0</v>
          </cell>
          <cell r="AB546">
            <v>218249</v>
          </cell>
          <cell r="AC546">
            <v>0</v>
          </cell>
          <cell r="AD546">
            <v>218249</v>
          </cell>
          <cell r="AE546">
            <v>0</v>
          </cell>
          <cell r="AF546">
            <v>0</v>
          </cell>
          <cell r="AG546">
            <v>709308</v>
          </cell>
        </row>
        <row r="547">
          <cell r="A547">
            <v>517</v>
          </cell>
          <cell r="B547" t="str">
            <v>Van Cong Loi</v>
          </cell>
          <cell r="C547" t="str">
            <v>306</v>
          </cell>
          <cell r="D547" t="str">
            <v>Metro Helper</v>
          </cell>
          <cell r="E547">
            <v>16220073</v>
          </cell>
          <cell r="F547" t="str">
            <v>0663</v>
          </cell>
          <cell r="G547">
            <v>1</v>
          </cell>
          <cell r="H547">
            <v>296326254</v>
          </cell>
          <cell r="I547">
            <v>0</v>
          </cell>
          <cell r="S547">
            <v>68</v>
          </cell>
          <cell r="T547">
            <v>945744</v>
          </cell>
          <cell r="U547">
            <v>26</v>
          </cell>
          <cell r="V547">
            <v>0</v>
          </cell>
          <cell r="W547">
            <v>32</v>
          </cell>
          <cell r="X547">
            <v>0</v>
          </cell>
          <cell r="Y547">
            <v>0</v>
          </cell>
          <cell r="Z547">
            <v>0</v>
          </cell>
          <cell r="AA547">
            <v>0</v>
          </cell>
          <cell r="AB547">
            <v>290998</v>
          </cell>
          <cell r="AC547">
            <v>0</v>
          </cell>
          <cell r="AD547">
            <v>290998</v>
          </cell>
          <cell r="AE547">
            <v>0</v>
          </cell>
          <cell r="AF547">
            <v>0</v>
          </cell>
          <cell r="AG547">
            <v>945744</v>
          </cell>
        </row>
        <row r="548">
          <cell r="A548">
            <v>518</v>
          </cell>
          <cell r="B548" t="str">
            <v>Truong Chi Thien</v>
          </cell>
          <cell r="C548" t="str">
            <v>306</v>
          </cell>
          <cell r="D548" t="str">
            <v>Metro Helper</v>
          </cell>
          <cell r="E548">
            <v>16220155</v>
          </cell>
          <cell r="F548" t="str">
            <v>0666</v>
          </cell>
          <cell r="G548">
            <v>1</v>
          </cell>
          <cell r="H548">
            <v>296326219</v>
          </cell>
          <cell r="I548">
            <v>0</v>
          </cell>
          <cell r="S548">
            <v>68</v>
          </cell>
          <cell r="T548">
            <v>945744</v>
          </cell>
          <cell r="U548">
            <v>26</v>
          </cell>
          <cell r="V548">
            <v>0</v>
          </cell>
          <cell r="W548">
            <v>32</v>
          </cell>
          <cell r="X548">
            <v>0</v>
          </cell>
          <cell r="Y548">
            <v>0</v>
          </cell>
          <cell r="Z548">
            <v>0</v>
          </cell>
          <cell r="AA548">
            <v>0</v>
          </cell>
          <cell r="AB548">
            <v>290998</v>
          </cell>
          <cell r="AC548">
            <v>0</v>
          </cell>
          <cell r="AD548">
            <v>290998</v>
          </cell>
          <cell r="AE548">
            <v>0</v>
          </cell>
          <cell r="AF548">
            <v>0</v>
          </cell>
          <cell r="AG548">
            <v>945744</v>
          </cell>
        </row>
        <row r="549">
          <cell r="A549">
            <v>519</v>
          </cell>
          <cell r="B549" t="str">
            <v>Le Ngoc Thang</v>
          </cell>
          <cell r="C549" t="str">
            <v>306</v>
          </cell>
          <cell r="D549" t="str">
            <v>Metro Helper</v>
          </cell>
          <cell r="E549">
            <v>16220218</v>
          </cell>
          <cell r="F549" t="str">
            <v>0665</v>
          </cell>
          <cell r="G549">
            <v>1</v>
          </cell>
          <cell r="H549">
            <v>296326422</v>
          </cell>
          <cell r="I549">
            <v>0</v>
          </cell>
          <cell r="S549">
            <v>68</v>
          </cell>
          <cell r="T549">
            <v>945744</v>
          </cell>
          <cell r="U549">
            <v>26</v>
          </cell>
          <cell r="V549">
            <v>0</v>
          </cell>
          <cell r="W549">
            <v>32</v>
          </cell>
          <cell r="X549">
            <v>0</v>
          </cell>
          <cell r="Y549">
            <v>0</v>
          </cell>
          <cell r="Z549">
            <v>0</v>
          </cell>
          <cell r="AA549">
            <v>0</v>
          </cell>
          <cell r="AB549">
            <v>290998</v>
          </cell>
          <cell r="AC549">
            <v>0</v>
          </cell>
          <cell r="AD549">
            <v>290998</v>
          </cell>
          <cell r="AE549">
            <v>0</v>
          </cell>
          <cell r="AF549">
            <v>0</v>
          </cell>
          <cell r="AG549">
            <v>945744</v>
          </cell>
        </row>
        <row r="550">
          <cell r="A550">
            <v>520</v>
          </cell>
          <cell r="B550" t="str">
            <v>Nguyen Van Bang</v>
          </cell>
          <cell r="C550" t="str">
            <v>306</v>
          </cell>
          <cell r="D550" t="str">
            <v>Metro Helper</v>
          </cell>
          <cell r="E550">
            <v>16221182</v>
          </cell>
          <cell r="I550">
            <v>0</v>
          </cell>
          <cell r="S550">
            <v>51</v>
          </cell>
          <cell r="T550">
            <v>709308</v>
          </cell>
          <cell r="U550">
            <v>26</v>
          </cell>
          <cell r="V550">
            <v>0</v>
          </cell>
          <cell r="W550">
            <v>32</v>
          </cell>
          <cell r="X550">
            <v>0</v>
          </cell>
          <cell r="Y550">
            <v>0</v>
          </cell>
          <cell r="Z550">
            <v>0</v>
          </cell>
          <cell r="AA550">
            <v>0</v>
          </cell>
          <cell r="AB550">
            <v>218249</v>
          </cell>
          <cell r="AC550">
            <v>0</v>
          </cell>
          <cell r="AD550">
            <v>218249</v>
          </cell>
          <cell r="AE550">
            <v>0</v>
          </cell>
          <cell r="AF550">
            <v>0</v>
          </cell>
          <cell r="AG550">
            <v>709308</v>
          </cell>
        </row>
        <row r="551">
          <cell r="A551">
            <v>521</v>
          </cell>
          <cell r="B551" t="str">
            <v>Doan Tan Cuong</v>
          </cell>
          <cell r="C551" t="str">
            <v>306</v>
          </cell>
          <cell r="D551" t="str">
            <v>Metro Helper</v>
          </cell>
          <cell r="E551">
            <v>16220154</v>
          </cell>
          <cell r="F551" t="str">
            <v>0662</v>
          </cell>
          <cell r="G551">
            <v>1</v>
          </cell>
          <cell r="H551">
            <v>296326220</v>
          </cell>
          <cell r="I551">
            <v>0</v>
          </cell>
          <cell r="S551">
            <v>68</v>
          </cell>
          <cell r="T551">
            <v>945744</v>
          </cell>
          <cell r="U551">
            <v>26</v>
          </cell>
          <cell r="V551">
            <v>0</v>
          </cell>
          <cell r="W551">
            <v>32</v>
          </cell>
          <cell r="X551">
            <v>0</v>
          </cell>
          <cell r="Y551">
            <v>0</v>
          </cell>
          <cell r="Z551">
            <v>0</v>
          </cell>
          <cell r="AA551">
            <v>0</v>
          </cell>
          <cell r="AB551">
            <v>290998</v>
          </cell>
          <cell r="AC551">
            <v>0</v>
          </cell>
          <cell r="AD551">
            <v>290998</v>
          </cell>
          <cell r="AE551">
            <v>0</v>
          </cell>
          <cell r="AF551">
            <v>0</v>
          </cell>
          <cell r="AG551">
            <v>945744</v>
          </cell>
        </row>
        <row r="552">
          <cell r="A552">
            <v>522</v>
          </cell>
          <cell r="B552" t="str">
            <v>La Hoang Sang</v>
          </cell>
          <cell r="C552" t="str">
            <v>306</v>
          </cell>
          <cell r="D552" t="str">
            <v>Metro Helper</v>
          </cell>
          <cell r="E552">
            <v>16220704</v>
          </cell>
          <cell r="F552" t="str">
            <v>0659</v>
          </cell>
          <cell r="G552">
            <v>0</v>
          </cell>
          <cell r="H552">
            <v>298006903</v>
          </cell>
          <cell r="I552">
            <v>0</v>
          </cell>
          <cell r="S552">
            <v>55</v>
          </cell>
          <cell r="T552">
            <v>764940</v>
          </cell>
          <cell r="U552">
            <v>26</v>
          </cell>
          <cell r="V552">
            <v>0</v>
          </cell>
          <cell r="W552">
            <v>32</v>
          </cell>
          <cell r="X552">
            <v>0</v>
          </cell>
          <cell r="Y552">
            <v>0</v>
          </cell>
          <cell r="Z552">
            <v>0</v>
          </cell>
          <cell r="AA552">
            <v>0</v>
          </cell>
          <cell r="AB552">
            <v>235366</v>
          </cell>
          <cell r="AC552">
            <v>0</v>
          </cell>
          <cell r="AD552">
            <v>235366</v>
          </cell>
          <cell r="AE552">
            <v>0</v>
          </cell>
          <cell r="AF552">
            <v>0</v>
          </cell>
          <cell r="AG552">
            <v>764940</v>
          </cell>
        </row>
        <row r="553">
          <cell r="A553">
            <v>523</v>
          </cell>
          <cell r="B553" t="str">
            <v>Nguyen Trung Hieu</v>
          </cell>
          <cell r="C553" t="str">
            <v>306</v>
          </cell>
          <cell r="D553" t="str">
            <v>Metro Helper</v>
          </cell>
          <cell r="E553">
            <v>16220697</v>
          </cell>
          <cell r="F553" t="str">
            <v>0660</v>
          </cell>
          <cell r="G553">
            <v>0</v>
          </cell>
          <cell r="H553">
            <v>298006925</v>
          </cell>
          <cell r="I553">
            <v>0</v>
          </cell>
          <cell r="S553">
            <v>55</v>
          </cell>
          <cell r="T553">
            <v>764940</v>
          </cell>
          <cell r="U553">
            <v>26</v>
          </cell>
          <cell r="V553">
            <v>0</v>
          </cell>
          <cell r="W553">
            <v>32</v>
          </cell>
          <cell r="X553">
            <v>0</v>
          </cell>
          <cell r="Y553">
            <v>0</v>
          </cell>
          <cell r="Z553">
            <v>0</v>
          </cell>
          <cell r="AA553">
            <v>0</v>
          </cell>
          <cell r="AB553">
            <v>235366</v>
          </cell>
          <cell r="AC553">
            <v>0</v>
          </cell>
          <cell r="AD553">
            <v>235366</v>
          </cell>
          <cell r="AE553">
            <v>0</v>
          </cell>
          <cell r="AF553">
            <v>0</v>
          </cell>
          <cell r="AG553">
            <v>764940</v>
          </cell>
        </row>
        <row r="554">
          <cell r="A554">
            <v>524</v>
          </cell>
          <cell r="B554" t="str">
            <v>Nhan Hoai Tuan Vu</v>
          </cell>
          <cell r="C554" t="str">
            <v>306</v>
          </cell>
          <cell r="D554" t="str">
            <v>Metro Helper</v>
          </cell>
          <cell r="E554">
            <v>15220600</v>
          </cell>
          <cell r="F554" t="str">
            <v>0698</v>
          </cell>
          <cell r="G554">
            <v>0</v>
          </cell>
          <cell r="H554">
            <v>297134769</v>
          </cell>
          <cell r="I554">
            <v>0</v>
          </cell>
          <cell r="S554">
            <v>62</v>
          </cell>
          <cell r="T554">
            <v>862296</v>
          </cell>
          <cell r="U554">
            <v>26</v>
          </cell>
          <cell r="V554">
            <v>0</v>
          </cell>
          <cell r="W554">
            <v>32</v>
          </cell>
          <cell r="X554">
            <v>0</v>
          </cell>
          <cell r="Y554">
            <v>0</v>
          </cell>
          <cell r="Z554">
            <v>0</v>
          </cell>
          <cell r="AA554">
            <v>0</v>
          </cell>
          <cell r="AB554">
            <v>265322</v>
          </cell>
          <cell r="AC554">
            <v>0</v>
          </cell>
          <cell r="AD554">
            <v>265322</v>
          </cell>
          <cell r="AE554">
            <v>0</v>
          </cell>
          <cell r="AF554">
            <v>0</v>
          </cell>
          <cell r="AG554">
            <v>862296</v>
          </cell>
        </row>
        <row r="555">
          <cell r="A555">
            <v>525</v>
          </cell>
          <cell r="B555" t="str">
            <v>Huynh Thanh Long</v>
          </cell>
          <cell r="C555" t="str">
            <v>306</v>
          </cell>
          <cell r="D555" t="str">
            <v>Metro Helper</v>
          </cell>
          <cell r="E555">
            <v>16220684</v>
          </cell>
          <cell r="F555" t="str">
            <v>0661</v>
          </cell>
          <cell r="G555">
            <v>0</v>
          </cell>
          <cell r="H555">
            <v>297134727</v>
          </cell>
          <cell r="I555">
            <v>0</v>
          </cell>
          <cell r="S555">
            <v>55</v>
          </cell>
          <cell r="T555">
            <v>764940</v>
          </cell>
          <cell r="U555">
            <v>26</v>
          </cell>
          <cell r="V555">
            <v>0</v>
          </cell>
          <cell r="W555">
            <v>24</v>
          </cell>
          <cell r="X555">
            <v>0</v>
          </cell>
          <cell r="Y555">
            <v>0</v>
          </cell>
          <cell r="Z555">
            <v>0</v>
          </cell>
          <cell r="AA555">
            <v>0</v>
          </cell>
          <cell r="AB555">
            <v>176525</v>
          </cell>
          <cell r="AC555">
            <v>0</v>
          </cell>
          <cell r="AD555">
            <v>176525</v>
          </cell>
          <cell r="AE555">
            <v>0</v>
          </cell>
          <cell r="AF555">
            <v>0</v>
          </cell>
          <cell r="AG555">
            <v>764940</v>
          </cell>
        </row>
        <row r="556">
          <cell r="A556">
            <v>526</v>
          </cell>
          <cell r="B556" t="str">
            <v>Do Van Ut</v>
          </cell>
          <cell r="C556" t="str">
            <v>306</v>
          </cell>
          <cell r="D556" t="str">
            <v>Metro Helper</v>
          </cell>
          <cell r="E556">
            <v>16220816</v>
          </cell>
          <cell r="F556" t="str">
            <v>0688</v>
          </cell>
          <cell r="G556">
            <v>0</v>
          </cell>
          <cell r="H556">
            <v>298026357</v>
          </cell>
          <cell r="I556">
            <v>0</v>
          </cell>
          <cell r="S556">
            <v>55</v>
          </cell>
          <cell r="T556">
            <v>764940</v>
          </cell>
          <cell r="U556">
            <v>26</v>
          </cell>
          <cell r="V556">
            <v>0</v>
          </cell>
          <cell r="W556">
            <v>32</v>
          </cell>
          <cell r="X556">
            <v>0</v>
          </cell>
          <cell r="Y556">
            <v>0</v>
          </cell>
          <cell r="Z556">
            <v>0</v>
          </cell>
          <cell r="AA556">
            <v>0</v>
          </cell>
          <cell r="AB556">
            <v>235366</v>
          </cell>
          <cell r="AC556">
            <v>0</v>
          </cell>
          <cell r="AD556">
            <v>235366</v>
          </cell>
          <cell r="AE556">
            <v>0</v>
          </cell>
          <cell r="AF556">
            <v>0</v>
          </cell>
          <cell r="AG556">
            <v>764940</v>
          </cell>
        </row>
        <row r="557">
          <cell r="A557">
            <v>527</v>
          </cell>
          <cell r="B557" t="str">
            <v>Tran Van Dinh</v>
          </cell>
          <cell r="C557" t="str">
            <v>306</v>
          </cell>
          <cell r="D557" t="str">
            <v>Metro Helper</v>
          </cell>
          <cell r="E557">
            <v>16220919</v>
          </cell>
          <cell r="F557" t="str">
            <v>0735</v>
          </cell>
          <cell r="G557">
            <v>0</v>
          </cell>
          <cell r="I557">
            <v>0</v>
          </cell>
          <cell r="S557">
            <v>51</v>
          </cell>
          <cell r="T557">
            <v>709308</v>
          </cell>
          <cell r="U557">
            <v>26</v>
          </cell>
          <cell r="V557">
            <v>0</v>
          </cell>
          <cell r="W557">
            <v>32</v>
          </cell>
          <cell r="X557">
            <v>0</v>
          </cell>
          <cell r="Y557">
            <v>0</v>
          </cell>
          <cell r="Z557">
            <v>0</v>
          </cell>
          <cell r="AA557">
            <v>0</v>
          </cell>
          <cell r="AB557">
            <v>218249</v>
          </cell>
          <cell r="AC557">
            <v>0</v>
          </cell>
          <cell r="AD557">
            <v>218249</v>
          </cell>
          <cell r="AE557">
            <v>0</v>
          </cell>
          <cell r="AF557">
            <v>0</v>
          </cell>
          <cell r="AG557">
            <v>709308</v>
          </cell>
        </row>
        <row r="558">
          <cell r="A558">
            <v>528</v>
          </cell>
          <cell r="B558" t="str">
            <v>Nguyen Tan Tai</v>
          </cell>
          <cell r="C558" t="str">
            <v>306</v>
          </cell>
          <cell r="D558" t="str">
            <v>Metro Helper</v>
          </cell>
          <cell r="E558">
            <v>16220259</v>
          </cell>
          <cell r="F558" t="str">
            <v>0690</v>
          </cell>
          <cell r="G558">
            <v>1</v>
          </cell>
          <cell r="H558">
            <v>296326457</v>
          </cell>
          <cell r="I558">
            <v>0</v>
          </cell>
          <cell r="S558">
            <v>68</v>
          </cell>
          <cell r="T558">
            <v>945744</v>
          </cell>
          <cell r="U558">
            <v>26</v>
          </cell>
          <cell r="V558">
            <v>0</v>
          </cell>
          <cell r="W558">
            <v>32</v>
          </cell>
          <cell r="X558">
            <v>0</v>
          </cell>
          <cell r="Y558">
            <v>0</v>
          </cell>
          <cell r="Z558">
            <v>0</v>
          </cell>
          <cell r="AA558">
            <v>0</v>
          </cell>
          <cell r="AB558">
            <v>290998</v>
          </cell>
          <cell r="AC558">
            <v>0</v>
          </cell>
          <cell r="AD558">
            <v>290998</v>
          </cell>
          <cell r="AE558">
            <v>0</v>
          </cell>
          <cell r="AF558">
            <v>0</v>
          </cell>
          <cell r="AG558">
            <v>945744</v>
          </cell>
        </row>
        <row r="559">
          <cell r="A559">
            <v>529</v>
          </cell>
          <cell r="B559" t="str">
            <v>Le The Cuong</v>
          </cell>
          <cell r="C559" t="str">
            <v>306</v>
          </cell>
          <cell r="D559" t="str">
            <v>Metro Helper</v>
          </cell>
          <cell r="E559">
            <v>16220696</v>
          </cell>
          <cell r="F559" t="str">
            <v>0651</v>
          </cell>
          <cell r="G559">
            <v>1</v>
          </cell>
          <cell r="H559">
            <v>298006906</v>
          </cell>
          <cell r="I559">
            <v>0</v>
          </cell>
          <cell r="S559">
            <v>55</v>
          </cell>
          <cell r="T559">
            <v>764940</v>
          </cell>
          <cell r="U559">
            <v>26</v>
          </cell>
          <cell r="V559">
            <v>0</v>
          </cell>
          <cell r="W559">
            <v>32</v>
          </cell>
          <cell r="X559">
            <v>0</v>
          </cell>
          <cell r="Y559">
            <v>0</v>
          </cell>
          <cell r="Z559">
            <v>0</v>
          </cell>
          <cell r="AA559">
            <v>0</v>
          </cell>
          <cell r="AB559">
            <v>235366</v>
          </cell>
          <cell r="AC559">
            <v>0</v>
          </cell>
          <cell r="AD559">
            <v>235366</v>
          </cell>
          <cell r="AE559">
            <v>0</v>
          </cell>
          <cell r="AF559">
            <v>0</v>
          </cell>
          <cell r="AG559">
            <v>764940</v>
          </cell>
        </row>
        <row r="560">
          <cell r="A560">
            <v>530</v>
          </cell>
          <cell r="B560" t="str">
            <v>Pham Van Phuoc</v>
          </cell>
          <cell r="C560" t="str">
            <v>306</v>
          </cell>
          <cell r="D560" t="str">
            <v>Metro Helper</v>
          </cell>
          <cell r="E560">
            <v>16220921</v>
          </cell>
          <cell r="F560" t="str">
            <v>0734</v>
          </cell>
          <cell r="G560">
            <v>0</v>
          </cell>
          <cell r="I560">
            <v>0</v>
          </cell>
          <cell r="S560">
            <v>51</v>
          </cell>
          <cell r="T560">
            <v>709308</v>
          </cell>
          <cell r="U560">
            <v>26</v>
          </cell>
          <cell r="V560">
            <v>0</v>
          </cell>
          <cell r="W560">
            <v>32</v>
          </cell>
          <cell r="X560">
            <v>0</v>
          </cell>
          <cell r="Y560">
            <v>0</v>
          </cell>
          <cell r="Z560">
            <v>0</v>
          </cell>
          <cell r="AA560">
            <v>0</v>
          </cell>
          <cell r="AB560">
            <v>218249</v>
          </cell>
          <cell r="AC560">
            <v>0</v>
          </cell>
          <cell r="AD560">
            <v>218249</v>
          </cell>
          <cell r="AE560">
            <v>0</v>
          </cell>
          <cell r="AF560">
            <v>0</v>
          </cell>
          <cell r="AG560">
            <v>709308</v>
          </cell>
        </row>
        <row r="561">
          <cell r="A561">
            <v>531</v>
          </cell>
          <cell r="B561" t="str">
            <v>Nguyen Tan Loc</v>
          </cell>
          <cell r="C561" t="str">
            <v>306</v>
          </cell>
          <cell r="D561" t="str">
            <v>Metro Helper</v>
          </cell>
          <cell r="E561">
            <v>16221174</v>
          </cell>
          <cell r="I561">
            <v>0</v>
          </cell>
          <cell r="S561">
            <v>51</v>
          </cell>
          <cell r="T561">
            <v>709308</v>
          </cell>
          <cell r="U561">
            <v>26</v>
          </cell>
          <cell r="V561">
            <v>0</v>
          </cell>
          <cell r="W561">
            <v>32</v>
          </cell>
          <cell r="X561">
            <v>0</v>
          </cell>
          <cell r="Y561">
            <v>0</v>
          </cell>
          <cell r="Z561">
            <v>0</v>
          </cell>
          <cell r="AA561">
            <v>0</v>
          </cell>
          <cell r="AB561">
            <v>218249</v>
          </cell>
          <cell r="AC561">
            <v>0</v>
          </cell>
          <cell r="AD561">
            <v>218249</v>
          </cell>
          <cell r="AE561">
            <v>0</v>
          </cell>
          <cell r="AF561">
            <v>0</v>
          </cell>
          <cell r="AG561">
            <v>709308</v>
          </cell>
        </row>
        <row r="562">
          <cell r="A562">
            <v>532</v>
          </cell>
          <cell r="B562" t="str">
            <v>Pham Vu Truyen</v>
          </cell>
          <cell r="C562" t="str">
            <v>306</v>
          </cell>
          <cell r="D562" t="str">
            <v>Metro Helper</v>
          </cell>
          <cell r="E562">
            <v>15220590</v>
          </cell>
          <cell r="G562">
            <v>1</v>
          </cell>
          <cell r="H562">
            <v>297134775</v>
          </cell>
          <cell r="I562">
            <v>0</v>
          </cell>
          <cell r="S562">
            <v>62</v>
          </cell>
          <cell r="T562">
            <v>862296</v>
          </cell>
          <cell r="U562">
            <v>26</v>
          </cell>
          <cell r="V562">
            <v>0</v>
          </cell>
          <cell r="W562">
            <v>32</v>
          </cell>
          <cell r="X562">
            <v>0</v>
          </cell>
          <cell r="Y562">
            <v>0</v>
          </cell>
          <cell r="Z562">
            <v>0</v>
          </cell>
          <cell r="AA562">
            <v>0</v>
          </cell>
          <cell r="AB562">
            <v>265322</v>
          </cell>
          <cell r="AC562">
            <v>0</v>
          </cell>
          <cell r="AD562">
            <v>265322</v>
          </cell>
          <cell r="AE562">
            <v>0</v>
          </cell>
          <cell r="AF562">
            <v>0</v>
          </cell>
          <cell r="AG562">
            <v>862296</v>
          </cell>
        </row>
        <row r="563">
          <cell r="A563">
            <v>533</v>
          </cell>
          <cell r="B563" t="str">
            <v>Cat Van Lan</v>
          </cell>
          <cell r="C563" t="str">
            <v>306</v>
          </cell>
          <cell r="D563" t="str">
            <v>Metro Helper</v>
          </cell>
          <cell r="E563">
            <v>16220708</v>
          </cell>
          <cell r="F563" t="str">
            <v>0657</v>
          </cell>
          <cell r="G563">
            <v>1</v>
          </cell>
          <cell r="H563">
            <v>298006896</v>
          </cell>
          <cell r="I563">
            <v>0</v>
          </cell>
          <cell r="S563">
            <v>55</v>
          </cell>
          <cell r="T563">
            <v>764940</v>
          </cell>
          <cell r="U563">
            <v>26</v>
          </cell>
          <cell r="V563">
            <v>0</v>
          </cell>
          <cell r="W563">
            <v>32</v>
          </cell>
          <cell r="X563">
            <v>0</v>
          </cell>
          <cell r="Y563">
            <v>0</v>
          </cell>
          <cell r="Z563">
            <v>0</v>
          </cell>
          <cell r="AA563">
            <v>0</v>
          </cell>
          <cell r="AB563">
            <v>235366</v>
          </cell>
          <cell r="AC563">
            <v>0</v>
          </cell>
          <cell r="AD563">
            <v>235366</v>
          </cell>
          <cell r="AE563">
            <v>0</v>
          </cell>
          <cell r="AF563">
            <v>0</v>
          </cell>
          <cell r="AG563">
            <v>764940</v>
          </cell>
        </row>
        <row r="564">
          <cell r="A564">
            <v>534</v>
          </cell>
          <cell r="B564" t="str">
            <v>Nguyen Van Bao</v>
          </cell>
          <cell r="C564" t="str">
            <v>306</v>
          </cell>
          <cell r="D564" t="str">
            <v>Metro Helper</v>
          </cell>
          <cell r="E564">
            <v>16220695</v>
          </cell>
          <cell r="F564" t="str">
            <v>0655</v>
          </cell>
          <cell r="G564">
            <v>1</v>
          </cell>
          <cell r="H564">
            <v>298006926</v>
          </cell>
          <cell r="I564">
            <v>0</v>
          </cell>
          <cell r="S564">
            <v>55</v>
          </cell>
          <cell r="T564">
            <v>764940</v>
          </cell>
          <cell r="U564">
            <v>26</v>
          </cell>
          <cell r="V564">
            <v>0</v>
          </cell>
          <cell r="W564">
            <v>32</v>
          </cell>
          <cell r="X564">
            <v>0</v>
          </cell>
          <cell r="Y564">
            <v>0</v>
          </cell>
          <cell r="Z564">
            <v>0</v>
          </cell>
          <cell r="AA564">
            <v>0</v>
          </cell>
          <cell r="AB564">
            <v>235366</v>
          </cell>
          <cell r="AC564">
            <v>0</v>
          </cell>
          <cell r="AD564">
            <v>235366</v>
          </cell>
          <cell r="AE564">
            <v>0</v>
          </cell>
          <cell r="AF564">
            <v>0</v>
          </cell>
          <cell r="AG564">
            <v>764940</v>
          </cell>
        </row>
        <row r="565">
          <cell r="A565">
            <v>535</v>
          </cell>
          <cell r="B565" t="str">
            <v>Le Hoang Vu</v>
          </cell>
          <cell r="C565" t="str">
            <v>306</v>
          </cell>
          <cell r="D565" t="str">
            <v>Metro Helper</v>
          </cell>
          <cell r="E565">
            <v>16220852</v>
          </cell>
          <cell r="F565" t="str">
            <v>0700</v>
          </cell>
          <cell r="G565">
            <v>1</v>
          </cell>
          <cell r="H565">
            <v>298077532</v>
          </cell>
          <cell r="I565">
            <v>0</v>
          </cell>
          <cell r="S565">
            <v>55</v>
          </cell>
          <cell r="T565">
            <v>764940</v>
          </cell>
          <cell r="U565">
            <v>26</v>
          </cell>
          <cell r="V565">
            <v>0</v>
          </cell>
          <cell r="W565">
            <v>32</v>
          </cell>
          <cell r="X565">
            <v>0</v>
          </cell>
          <cell r="Y565">
            <v>0</v>
          </cell>
          <cell r="Z565">
            <v>0</v>
          </cell>
          <cell r="AA565">
            <v>0</v>
          </cell>
          <cell r="AB565">
            <v>235366</v>
          </cell>
          <cell r="AC565">
            <v>0</v>
          </cell>
          <cell r="AD565">
            <v>235366</v>
          </cell>
          <cell r="AE565">
            <v>0</v>
          </cell>
          <cell r="AF565">
            <v>0</v>
          </cell>
          <cell r="AG565">
            <v>764940</v>
          </cell>
        </row>
        <row r="566">
          <cell r="A566">
            <v>536</v>
          </cell>
          <cell r="B566" t="str">
            <v>Nguyen Hue</v>
          </cell>
          <cell r="C566" t="str">
            <v>306</v>
          </cell>
          <cell r="D566" t="str">
            <v>Metro Helper</v>
          </cell>
          <cell r="E566">
            <v>15220586</v>
          </cell>
          <cell r="F566" t="str">
            <v>0669</v>
          </cell>
          <cell r="G566">
            <v>0</v>
          </cell>
          <cell r="H566">
            <v>297134745</v>
          </cell>
          <cell r="I566">
            <v>0</v>
          </cell>
          <cell r="S566">
            <v>62</v>
          </cell>
          <cell r="T566">
            <v>862296</v>
          </cell>
          <cell r="U566">
            <v>26</v>
          </cell>
          <cell r="V566">
            <v>0</v>
          </cell>
          <cell r="W566">
            <v>0</v>
          </cell>
          <cell r="X566">
            <v>0</v>
          </cell>
          <cell r="Y566">
            <v>0</v>
          </cell>
          <cell r="Z566">
            <v>0</v>
          </cell>
          <cell r="AA566">
            <v>0</v>
          </cell>
          <cell r="AB566">
            <v>0</v>
          </cell>
          <cell r="AC566">
            <v>0</v>
          </cell>
          <cell r="AD566">
            <v>0</v>
          </cell>
          <cell r="AE566">
            <v>0</v>
          </cell>
          <cell r="AF566">
            <v>0</v>
          </cell>
          <cell r="AG566">
            <v>862296</v>
          </cell>
        </row>
        <row r="567">
          <cell r="A567">
            <v>537</v>
          </cell>
          <cell r="B567" t="str">
            <v>Ton Van Cu</v>
          </cell>
          <cell r="C567" t="str">
            <v>306</v>
          </cell>
          <cell r="D567" t="str">
            <v>Metro Helper</v>
          </cell>
          <cell r="E567">
            <v>16220251</v>
          </cell>
          <cell r="F567" t="str">
            <v>0679</v>
          </cell>
          <cell r="G567">
            <v>1</v>
          </cell>
          <cell r="H567">
            <v>296326448</v>
          </cell>
          <cell r="I567">
            <v>0</v>
          </cell>
          <cell r="S567">
            <v>68</v>
          </cell>
          <cell r="T567">
            <v>945744</v>
          </cell>
          <cell r="U567">
            <v>26</v>
          </cell>
          <cell r="V567">
            <v>0</v>
          </cell>
          <cell r="W567">
            <v>0</v>
          </cell>
          <cell r="X567">
            <v>0</v>
          </cell>
          <cell r="Y567">
            <v>0</v>
          </cell>
          <cell r="Z567">
            <v>0</v>
          </cell>
          <cell r="AA567">
            <v>0</v>
          </cell>
          <cell r="AB567">
            <v>0</v>
          </cell>
          <cell r="AC567">
            <v>0</v>
          </cell>
          <cell r="AD567">
            <v>0</v>
          </cell>
          <cell r="AE567">
            <v>0</v>
          </cell>
          <cell r="AF567">
            <v>0</v>
          </cell>
          <cell r="AG567">
            <v>945744</v>
          </cell>
        </row>
        <row r="568">
          <cell r="A568">
            <v>538</v>
          </cell>
          <cell r="B568" t="str">
            <v>Nguyen Van Loc</v>
          </cell>
          <cell r="C568" t="str">
            <v>306</v>
          </cell>
          <cell r="D568" t="str">
            <v>Metro Helper</v>
          </cell>
          <cell r="E568">
            <v>16220709</v>
          </cell>
          <cell r="F568" t="str">
            <v>0683</v>
          </cell>
          <cell r="G568">
            <v>1</v>
          </cell>
          <cell r="H568">
            <v>298006928</v>
          </cell>
          <cell r="I568">
            <v>0</v>
          </cell>
          <cell r="S568">
            <v>55</v>
          </cell>
          <cell r="T568">
            <v>764940</v>
          </cell>
          <cell r="U568">
            <v>26</v>
          </cell>
          <cell r="V568">
            <v>0</v>
          </cell>
          <cell r="W568">
            <v>0</v>
          </cell>
          <cell r="X568">
            <v>0</v>
          </cell>
          <cell r="Y568">
            <v>0</v>
          </cell>
          <cell r="Z568">
            <v>0</v>
          </cell>
          <cell r="AA568">
            <v>0</v>
          </cell>
          <cell r="AB568">
            <v>0</v>
          </cell>
          <cell r="AC568">
            <v>0</v>
          </cell>
          <cell r="AD568">
            <v>0</v>
          </cell>
          <cell r="AE568">
            <v>0</v>
          </cell>
          <cell r="AF568">
            <v>0</v>
          </cell>
          <cell r="AG568">
            <v>764940</v>
          </cell>
        </row>
        <row r="569">
          <cell r="A569">
            <v>539</v>
          </cell>
          <cell r="B569" t="str">
            <v>Nguyen Tan Sinh</v>
          </cell>
          <cell r="C569" t="str">
            <v>306</v>
          </cell>
          <cell r="D569" t="str">
            <v>Metro Helper</v>
          </cell>
          <cell r="E569">
            <v>16220246</v>
          </cell>
          <cell r="F569" t="str">
            <v>0692</v>
          </cell>
          <cell r="G569">
            <v>1</v>
          </cell>
          <cell r="H569">
            <v>296326445</v>
          </cell>
          <cell r="I569">
            <v>0</v>
          </cell>
          <cell r="S569">
            <v>68</v>
          </cell>
          <cell r="T569">
            <v>945744</v>
          </cell>
          <cell r="U569">
            <v>26</v>
          </cell>
          <cell r="V569">
            <v>0</v>
          </cell>
          <cell r="W569">
            <v>0</v>
          </cell>
          <cell r="X569">
            <v>0</v>
          </cell>
          <cell r="Y569">
            <v>0</v>
          </cell>
          <cell r="Z569">
            <v>0</v>
          </cell>
          <cell r="AA569">
            <v>0</v>
          </cell>
          <cell r="AB569">
            <v>0</v>
          </cell>
          <cell r="AC569">
            <v>0</v>
          </cell>
          <cell r="AD569">
            <v>0</v>
          </cell>
          <cell r="AE569">
            <v>0</v>
          </cell>
          <cell r="AF569">
            <v>0</v>
          </cell>
          <cell r="AG569">
            <v>945744</v>
          </cell>
        </row>
        <row r="570">
          <cell r="A570">
            <v>540</v>
          </cell>
          <cell r="B570" t="str">
            <v>Nguyen Ngoc Tuan</v>
          </cell>
          <cell r="C570" t="str">
            <v>306</v>
          </cell>
          <cell r="D570" t="str">
            <v>Metro Helper</v>
          </cell>
          <cell r="E570">
            <v>16220711</v>
          </cell>
          <cell r="F570" t="str">
            <v>0694</v>
          </cell>
          <cell r="G570">
            <v>1</v>
          </cell>
          <cell r="H570">
            <v>298006914</v>
          </cell>
          <cell r="I570">
            <v>0</v>
          </cell>
          <cell r="S570">
            <v>55</v>
          </cell>
          <cell r="T570">
            <v>764940</v>
          </cell>
          <cell r="U570">
            <v>26</v>
          </cell>
          <cell r="V570">
            <v>0</v>
          </cell>
          <cell r="W570">
            <v>8</v>
          </cell>
          <cell r="X570">
            <v>0</v>
          </cell>
          <cell r="Y570">
            <v>0</v>
          </cell>
          <cell r="Z570">
            <v>0</v>
          </cell>
          <cell r="AA570">
            <v>0</v>
          </cell>
          <cell r="AB570">
            <v>58842</v>
          </cell>
          <cell r="AC570">
            <v>0</v>
          </cell>
          <cell r="AD570">
            <v>58842</v>
          </cell>
          <cell r="AE570">
            <v>0</v>
          </cell>
          <cell r="AF570">
            <v>0</v>
          </cell>
          <cell r="AG570">
            <v>764940</v>
          </cell>
        </row>
        <row r="571">
          <cell r="B571" t="str">
            <v>Metro Helper Total</v>
          </cell>
          <cell r="P571">
            <v>0</v>
          </cell>
          <cell r="Q571">
            <v>0</v>
          </cell>
          <cell r="R571">
            <v>0</v>
          </cell>
          <cell r="S571">
            <v>2648</v>
          </cell>
          <cell r="T571">
            <v>36828384</v>
          </cell>
          <cell r="U571">
            <v>1170</v>
          </cell>
          <cell r="V571">
            <v>0</v>
          </cell>
          <cell r="W571">
            <v>1008</v>
          </cell>
          <cell r="X571">
            <v>0</v>
          </cell>
          <cell r="Y571">
            <v>0</v>
          </cell>
          <cell r="Z571">
            <v>0</v>
          </cell>
          <cell r="AA571">
            <v>0</v>
          </cell>
          <cell r="AB571">
            <v>7773500</v>
          </cell>
          <cell r="AC571">
            <v>0</v>
          </cell>
          <cell r="AD571">
            <v>7773500</v>
          </cell>
          <cell r="AE571">
            <v>0</v>
          </cell>
          <cell r="AF571">
            <v>0</v>
          </cell>
          <cell r="AG571">
            <v>36119076</v>
          </cell>
        </row>
        <row r="572">
          <cell r="A572">
            <v>541</v>
          </cell>
          <cell r="B572" t="str">
            <v>Nguyen Duy Thien</v>
          </cell>
          <cell r="C572" t="str">
            <v>603</v>
          </cell>
          <cell r="D572" t="str">
            <v>HoReKa</v>
          </cell>
          <cell r="E572">
            <v>16220901</v>
          </cell>
          <cell r="G572">
            <v>0</v>
          </cell>
          <cell r="I572">
            <v>0</v>
          </cell>
          <cell r="S572">
            <v>79</v>
          </cell>
          <cell r="T572">
            <v>1098732</v>
          </cell>
          <cell r="U572">
            <v>26</v>
          </cell>
          <cell r="V572">
            <v>0</v>
          </cell>
          <cell r="W572">
            <v>8</v>
          </cell>
          <cell r="X572">
            <v>0</v>
          </cell>
          <cell r="Y572">
            <v>0</v>
          </cell>
          <cell r="Z572">
            <v>0</v>
          </cell>
          <cell r="AA572">
            <v>0</v>
          </cell>
          <cell r="AB572">
            <v>84518</v>
          </cell>
          <cell r="AC572">
            <v>0</v>
          </cell>
          <cell r="AD572">
            <v>84518</v>
          </cell>
          <cell r="AE572">
            <v>0</v>
          </cell>
          <cell r="AF572">
            <v>0</v>
          </cell>
          <cell r="AG572">
            <v>1098732</v>
          </cell>
        </row>
        <row r="573">
          <cell r="A573">
            <v>542</v>
          </cell>
          <cell r="B573" t="str">
            <v>Nguyen Tien Dat</v>
          </cell>
          <cell r="C573" t="str">
            <v>603</v>
          </cell>
          <cell r="D573" t="str">
            <v>HoReKa</v>
          </cell>
          <cell r="E573">
            <v>16220444</v>
          </cell>
          <cell r="F573" t="str">
            <v>0157</v>
          </cell>
          <cell r="G573">
            <v>1</v>
          </cell>
          <cell r="H573">
            <v>297025883</v>
          </cell>
          <cell r="I573">
            <v>0</v>
          </cell>
          <cell r="S573">
            <v>92</v>
          </cell>
          <cell r="T573">
            <v>1279536</v>
          </cell>
          <cell r="U573">
            <v>26</v>
          </cell>
          <cell r="V573">
            <v>0</v>
          </cell>
          <cell r="W573">
            <v>8</v>
          </cell>
          <cell r="X573">
            <v>0</v>
          </cell>
          <cell r="Y573">
            <v>0</v>
          </cell>
          <cell r="Z573">
            <v>0</v>
          </cell>
          <cell r="AA573">
            <v>0</v>
          </cell>
          <cell r="AB573">
            <v>98426</v>
          </cell>
          <cell r="AC573">
            <v>0</v>
          </cell>
          <cell r="AD573">
            <v>98426</v>
          </cell>
          <cell r="AE573">
            <v>0</v>
          </cell>
          <cell r="AF573">
            <v>0</v>
          </cell>
          <cell r="AG573">
            <v>1279536</v>
          </cell>
        </row>
        <row r="574">
          <cell r="A574">
            <v>543</v>
          </cell>
          <cell r="B574" t="str">
            <v>Nguyen Vinh Toan</v>
          </cell>
          <cell r="C574" t="str">
            <v>603</v>
          </cell>
          <cell r="D574" t="str">
            <v>HoReKa</v>
          </cell>
          <cell r="E574">
            <v>16220884</v>
          </cell>
          <cell r="G574">
            <v>0</v>
          </cell>
          <cell r="I574">
            <v>1</v>
          </cell>
          <cell r="J574">
            <v>0</v>
          </cell>
          <cell r="K574">
            <v>0</v>
          </cell>
          <cell r="L574">
            <v>0</v>
          </cell>
          <cell r="M574">
            <v>0</v>
          </cell>
          <cell r="N574">
            <v>8</v>
          </cell>
          <cell r="O574">
            <v>0</v>
          </cell>
          <cell r="P574">
            <v>9.3333333333333321</v>
          </cell>
          <cell r="S574">
            <v>216</v>
          </cell>
          <cell r="T574">
            <v>3004128</v>
          </cell>
          <cell r="U574">
            <v>26</v>
          </cell>
          <cell r="V574">
            <v>0</v>
          </cell>
          <cell r="W574">
            <v>8</v>
          </cell>
          <cell r="X574">
            <v>0</v>
          </cell>
          <cell r="Y574">
            <v>0</v>
          </cell>
          <cell r="Z574">
            <v>0</v>
          </cell>
          <cell r="AA574">
            <v>0</v>
          </cell>
          <cell r="AB574">
            <v>269601</v>
          </cell>
          <cell r="AC574">
            <v>0</v>
          </cell>
          <cell r="AD574">
            <v>269601</v>
          </cell>
          <cell r="AE574">
            <v>0</v>
          </cell>
          <cell r="AF574">
            <v>0</v>
          </cell>
          <cell r="AG574">
            <v>3004128</v>
          </cell>
        </row>
        <row r="575">
          <cell r="A575">
            <v>544</v>
          </cell>
          <cell r="B575" t="str">
            <v>Bui Duc Quynh</v>
          </cell>
          <cell r="C575" t="str">
            <v>603</v>
          </cell>
          <cell r="D575" t="str">
            <v>HoReKa</v>
          </cell>
          <cell r="E575">
            <v>16220691</v>
          </cell>
          <cell r="F575" t="str">
            <v>0254</v>
          </cell>
          <cell r="G575">
            <v>1</v>
          </cell>
          <cell r="H575">
            <v>298006894</v>
          </cell>
          <cell r="I575">
            <v>0</v>
          </cell>
          <cell r="S575">
            <v>85</v>
          </cell>
          <cell r="T575">
            <v>1182180</v>
          </cell>
          <cell r="U575">
            <v>26</v>
          </cell>
          <cell r="V575">
            <v>0</v>
          </cell>
          <cell r="W575">
            <v>8</v>
          </cell>
          <cell r="X575">
            <v>0</v>
          </cell>
          <cell r="Y575">
            <v>0</v>
          </cell>
          <cell r="Z575">
            <v>0</v>
          </cell>
          <cell r="AA575">
            <v>0</v>
          </cell>
          <cell r="AB575">
            <v>90937</v>
          </cell>
          <cell r="AC575">
            <v>0</v>
          </cell>
          <cell r="AD575">
            <v>90937</v>
          </cell>
          <cell r="AE575">
            <v>0</v>
          </cell>
          <cell r="AF575">
            <v>0</v>
          </cell>
          <cell r="AG575">
            <v>1182180</v>
          </cell>
        </row>
        <row r="576">
          <cell r="A576">
            <v>545</v>
          </cell>
          <cell r="B576" t="str">
            <v>Nguyen Van Tiep</v>
          </cell>
          <cell r="C576" t="str">
            <v>603</v>
          </cell>
          <cell r="D576" t="str">
            <v>HoReKa</v>
          </cell>
          <cell r="E576">
            <v>16221164</v>
          </cell>
          <cell r="I576">
            <v>0</v>
          </cell>
          <cell r="S576">
            <v>51</v>
          </cell>
          <cell r="T576">
            <v>709308</v>
          </cell>
          <cell r="U576">
            <v>26</v>
          </cell>
          <cell r="V576">
            <v>0</v>
          </cell>
          <cell r="W576">
            <v>8</v>
          </cell>
          <cell r="X576">
            <v>0</v>
          </cell>
          <cell r="Y576">
            <v>0</v>
          </cell>
          <cell r="Z576">
            <v>0</v>
          </cell>
          <cell r="AA576">
            <v>0</v>
          </cell>
          <cell r="AB576">
            <v>54562</v>
          </cell>
          <cell r="AC576">
            <v>0</v>
          </cell>
          <cell r="AD576">
            <v>54562</v>
          </cell>
          <cell r="AE576">
            <v>0</v>
          </cell>
          <cell r="AF576">
            <v>0</v>
          </cell>
          <cell r="AG576">
            <v>709308</v>
          </cell>
        </row>
        <row r="577">
          <cell r="A577">
            <v>546</v>
          </cell>
          <cell r="B577" t="str">
            <v>Chung Kien</v>
          </cell>
          <cell r="C577" t="str">
            <v>603</v>
          </cell>
          <cell r="D577" t="str">
            <v>HoReKa</v>
          </cell>
          <cell r="E577">
            <v>15220553</v>
          </cell>
          <cell r="G577">
            <v>1</v>
          </cell>
          <cell r="H577">
            <v>297089477</v>
          </cell>
          <cell r="I577">
            <v>1</v>
          </cell>
          <cell r="J577">
            <v>0</v>
          </cell>
          <cell r="K577">
            <v>0</v>
          </cell>
          <cell r="L577">
            <v>0</v>
          </cell>
          <cell r="M577">
            <v>0</v>
          </cell>
          <cell r="N577">
            <v>8</v>
          </cell>
          <cell r="O577">
            <v>0</v>
          </cell>
          <cell r="P577">
            <v>9.3333333333333321</v>
          </cell>
          <cell r="S577">
            <v>250</v>
          </cell>
          <cell r="T577">
            <v>3477000</v>
          </cell>
          <cell r="U577">
            <v>26</v>
          </cell>
          <cell r="V577">
            <v>0</v>
          </cell>
          <cell r="W577">
            <v>8</v>
          </cell>
          <cell r="X577">
            <v>0</v>
          </cell>
          <cell r="Y577">
            <v>0</v>
          </cell>
          <cell r="Z577">
            <v>0</v>
          </cell>
          <cell r="AA577">
            <v>0</v>
          </cell>
          <cell r="AB577">
            <v>312038</v>
          </cell>
          <cell r="AC577">
            <v>0</v>
          </cell>
          <cell r="AD577">
            <v>312038</v>
          </cell>
          <cell r="AE577">
            <v>0</v>
          </cell>
          <cell r="AF577">
            <v>0</v>
          </cell>
          <cell r="AG577">
            <v>3477000</v>
          </cell>
        </row>
        <row r="578">
          <cell r="A578">
            <v>547</v>
          </cell>
          <cell r="B578" t="str">
            <v>Do Quang Hung</v>
          </cell>
          <cell r="C578" t="str">
            <v>603</v>
          </cell>
          <cell r="D578" t="str">
            <v>HoReKa</v>
          </cell>
          <cell r="E578">
            <v>16220470</v>
          </cell>
          <cell r="F578" t="str">
            <v>0678</v>
          </cell>
          <cell r="G578">
            <v>0</v>
          </cell>
          <cell r="H578">
            <v>297025902</v>
          </cell>
          <cell r="I578">
            <v>0</v>
          </cell>
          <cell r="S578">
            <v>68</v>
          </cell>
          <cell r="T578">
            <v>945744</v>
          </cell>
          <cell r="U578">
            <v>26</v>
          </cell>
          <cell r="V578">
            <v>0</v>
          </cell>
          <cell r="W578">
            <v>0</v>
          </cell>
          <cell r="X578">
            <v>0</v>
          </cell>
          <cell r="Y578">
            <v>0</v>
          </cell>
          <cell r="Z578">
            <v>0</v>
          </cell>
          <cell r="AA578">
            <v>0</v>
          </cell>
          <cell r="AB578">
            <v>0</v>
          </cell>
          <cell r="AC578">
            <v>0</v>
          </cell>
          <cell r="AD578">
            <v>0</v>
          </cell>
          <cell r="AE578">
            <v>0</v>
          </cell>
          <cell r="AF578">
            <v>0</v>
          </cell>
          <cell r="AG578">
            <v>945744</v>
          </cell>
        </row>
        <row r="579">
          <cell r="A579">
            <v>548</v>
          </cell>
          <cell r="B579" t="str">
            <v>Ninh Dinh Tuan</v>
          </cell>
          <cell r="C579" t="str">
            <v>603</v>
          </cell>
          <cell r="D579" t="str">
            <v>HoReKa</v>
          </cell>
          <cell r="E579">
            <v>16220541</v>
          </cell>
          <cell r="F579" t="str">
            <v>0130</v>
          </cell>
          <cell r="G579">
            <v>1</v>
          </cell>
          <cell r="H579">
            <v>297089441</v>
          </cell>
          <cell r="I579">
            <v>0</v>
          </cell>
          <cell r="S579">
            <v>68</v>
          </cell>
          <cell r="T579">
            <v>945744</v>
          </cell>
          <cell r="U579">
            <v>26</v>
          </cell>
          <cell r="V579">
            <v>0</v>
          </cell>
          <cell r="W579">
            <v>8</v>
          </cell>
          <cell r="X579">
            <v>0</v>
          </cell>
          <cell r="Y579">
            <v>0</v>
          </cell>
          <cell r="Z579">
            <v>0</v>
          </cell>
          <cell r="AA579">
            <v>0</v>
          </cell>
          <cell r="AB579">
            <v>72750</v>
          </cell>
          <cell r="AC579">
            <v>0</v>
          </cell>
          <cell r="AD579">
            <v>72750</v>
          </cell>
          <cell r="AE579">
            <v>0</v>
          </cell>
          <cell r="AF579">
            <v>0</v>
          </cell>
          <cell r="AG579">
            <v>945744</v>
          </cell>
        </row>
        <row r="580">
          <cell r="A580">
            <v>549</v>
          </cell>
          <cell r="B580" t="str">
            <v>Pham Van Hoang</v>
          </cell>
          <cell r="C580" t="str">
            <v>603</v>
          </cell>
          <cell r="D580" t="str">
            <v>HoReKa</v>
          </cell>
          <cell r="E580">
            <v>15220941</v>
          </cell>
          <cell r="G580">
            <v>0</v>
          </cell>
          <cell r="I580">
            <v>1</v>
          </cell>
          <cell r="S580">
            <v>182</v>
          </cell>
          <cell r="T580">
            <v>2531256</v>
          </cell>
          <cell r="U580">
            <v>26</v>
          </cell>
          <cell r="V580">
            <v>0</v>
          </cell>
          <cell r="W580">
            <v>0</v>
          </cell>
          <cell r="X580">
            <v>0</v>
          </cell>
          <cell r="Y580">
            <v>0</v>
          </cell>
          <cell r="Z580">
            <v>0</v>
          </cell>
          <cell r="AA580">
            <v>0</v>
          </cell>
          <cell r="AB580">
            <v>0</v>
          </cell>
          <cell r="AC580">
            <v>0</v>
          </cell>
          <cell r="AD580">
            <v>0</v>
          </cell>
          <cell r="AE580">
            <v>0</v>
          </cell>
          <cell r="AF580">
            <v>0</v>
          </cell>
          <cell r="AG580">
            <v>2531256</v>
          </cell>
        </row>
        <row r="581">
          <cell r="A581">
            <v>550</v>
          </cell>
          <cell r="B581" t="str">
            <v>Pham Hoang Viet</v>
          </cell>
          <cell r="C581" t="str">
            <v>603</v>
          </cell>
          <cell r="D581" t="str">
            <v>HoReKa</v>
          </cell>
          <cell r="E581">
            <v>16220835</v>
          </cell>
          <cell r="F581" t="str">
            <v>0719</v>
          </cell>
          <cell r="G581">
            <v>1</v>
          </cell>
          <cell r="H581">
            <v>298077521</v>
          </cell>
          <cell r="I581">
            <v>0</v>
          </cell>
          <cell r="S581">
            <v>85</v>
          </cell>
          <cell r="T581">
            <v>1182180</v>
          </cell>
          <cell r="U581">
            <v>26</v>
          </cell>
          <cell r="V581">
            <v>0</v>
          </cell>
          <cell r="W581">
            <v>0</v>
          </cell>
          <cell r="X581">
            <v>0</v>
          </cell>
          <cell r="Y581">
            <v>0</v>
          </cell>
          <cell r="Z581">
            <v>0</v>
          </cell>
          <cell r="AA581">
            <v>0</v>
          </cell>
          <cell r="AB581">
            <v>0</v>
          </cell>
          <cell r="AC581">
            <v>0</v>
          </cell>
          <cell r="AD581">
            <v>0</v>
          </cell>
          <cell r="AE581">
            <v>0</v>
          </cell>
          <cell r="AF581">
            <v>0</v>
          </cell>
          <cell r="AG581">
            <v>1182180</v>
          </cell>
        </row>
        <row r="582">
          <cell r="A582">
            <v>551</v>
          </cell>
          <cell r="B582" t="str">
            <v>Nguyen Hoang Khanh</v>
          </cell>
          <cell r="C582" t="str">
            <v>603</v>
          </cell>
          <cell r="D582" t="str">
            <v>HoReKa</v>
          </cell>
          <cell r="E582">
            <v>16221039</v>
          </cell>
          <cell r="I582">
            <v>0</v>
          </cell>
          <cell r="S582">
            <v>63</v>
          </cell>
          <cell r="T582">
            <v>876204</v>
          </cell>
          <cell r="U582">
            <v>26</v>
          </cell>
          <cell r="V582">
            <v>0</v>
          </cell>
          <cell r="W582">
            <v>0</v>
          </cell>
          <cell r="X582">
            <v>0</v>
          </cell>
          <cell r="Y582">
            <v>0</v>
          </cell>
          <cell r="Z582">
            <v>0</v>
          </cell>
          <cell r="AA582">
            <v>0</v>
          </cell>
          <cell r="AB582">
            <v>0</v>
          </cell>
          <cell r="AC582">
            <v>0</v>
          </cell>
          <cell r="AD582">
            <v>0</v>
          </cell>
          <cell r="AE582">
            <v>0</v>
          </cell>
          <cell r="AF582">
            <v>0</v>
          </cell>
          <cell r="AG582">
            <v>876204</v>
          </cell>
        </row>
        <row r="583">
          <cell r="A583">
            <v>552</v>
          </cell>
          <cell r="B583" t="str">
            <v>Bui Trung Dung</v>
          </cell>
          <cell r="C583" t="str">
            <v>603</v>
          </cell>
          <cell r="D583" t="str">
            <v>HoReKa</v>
          </cell>
          <cell r="E583">
            <v>16220908</v>
          </cell>
          <cell r="F583" t="str">
            <v>0723</v>
          </cell>
          <cell r="G583">
            <v>0</v>
          </cell>
          <cell r="I583">
            <v>0</v>
          </cell>
          <cell r="S583">
            <v>51</v>
          </cell>
          <cell r="T583">
            <v>709308</v>
          </cell>
          <cell r="U583">
            <v>26</v>
          </cell>
          <cell r="V583">
            <v>0</v>
          </cell>
          <cell r="W583">
            <v>0</v>
          </cell>
          <cell r="X583">
            <v>0</v>
          </cell>
          <cell r="Y583">
            <v>0</v>
          </cell>
          <cell r="Z583">
            <v>0</v>
          </cell>
          <cell r="AA583">
            <v>0</v>
          </cell>
          <cell r="AB583">
            <v>0</v>
          </cell>
          <cell r="AC583">
            <v>0</v>
          </cell>
          <cell r="AD583">
            <v>0</v>
          </cell>
          <cell r="AE583">
            <v>0</v>
          </cell>
          <cell r="AF583">
            <v>0</v>
          </cell>
          <cell r="AG583">
            <v>709308</v>
          </cell>
        </row>
        <row r="584">
          <cell r="A584">
            <v>553</v>
          </cell>
          <cell r="B584" t="str">
            <v>Nguyen Manh Quyen</v>
          </cell>
          <cell r="C584" t="str">
            <v>603</v>
          </cell>
          <cell r="D584" t="str">
            <v>HoReKa</v>
          </cell>
          <cell r="E584">
            <v>16220112</v>
          </cell>
          <cell r="G584">
            <v>0</v>
          </cell>
          <cell r="H584">
            <v>296326336</v>
          </cell>
          <cell r="I584">
            <v>1</v>
          </cell>
          <cell r="S584">
            <v>250</v>
          </cell>
          <cell r="T584">
            <v>3477000</v>
          </cell>
          <cell r="U584">
            <v>26</v>
          </cell>
          <cell r="V584">
            <v>0</v>
          </cell>
          <cell r="W584">
            <v>0</v>
          </cell>
          <cell r="X584">
            <v>0</v>
          </cell>
          <cell r="Y584">
            <v>0</v>
          </cell>
          <cell r="Z584">
            <v>0</v>
          </cell>
          <cell r="AA584">
            <v>0</v>
          </cell>
          <cell r="AB584">
            <v>0</v>
          </cell>
          <cell r="AC584">
            <v>0</v>
          </cell>
          <cell r="AD584">
            <v>0</v>
          </cell>
          <cell r="AE584">
            <v>0</v>
          </cell>
          <cell r="AF584">
            <v>0</v>
          </cell>
          <cell r="AG584">
            <v>3477000</v>
          </cell>
        </row>
        <row r="585">
          <cell r="A585">
            <v>554</v>
          </cell>
          <cell r="B585" t="str">
            <v>Doan Quang Bao</v>
          </cell>
          <cell r="C585" t="str">
            <v>603</v>
          </cell>
          <cell r="D585" t="str">
            <v>HoReKa</v>
          </cell>
          <cell r="E585">
            <v>16220913</v>
          </cell>
          <cell r="G585">
            <v>0</v>
          </cell>
          <cell r="I585">
            <v>0</v>
          </cell>
          <cell r="S585">
            <v>79</v>
          </cell>
          <cell r="T585">
            <v>1098732</v>
          </cell>
          <cell r="U585">
            <v>26</v>
          </cell>
          <cell r="V585">
            <v>0</v>
          </cell>
          <cell r="W585">
            <v>0</v>
          </cell>
          <cell r="X585">
            <v>0</v>
          </cell>
          <cell r="Y585">
            <v>0</v>
          </cell>
          <cell r="Z585">
            <v>0</v>
          </cell>
          <cell r="AA585">
            <v>0</v>
          </cell>
          <cell r="AB585">
            <v>0</v>
          </cell>
          <cell r="AC585">
            <v>0</v>
          </cell>
          <cell r="AD585">
            <v>0</v>
          </cell>
          <cell r="AE585">
            <v>0</v>
          </cell>
          <cell r="AF585">
            <v>0</v>
          </cell>
          <cell r="AG585">
            <v>1098732</v>
          </cell>
        </row>
        <row r="586">
          <cell r="A586">
            <v>555</v>
          </cell>
          <cell r="B586" t="str">
            <v>Pham Thanh Binh</v>
          </cell>
          <cell r="C586" t="str">
            <v>603</v>
          </cell>
          <cell r="D586" t="str">
            <v>HoReKa</v>
          </cell>
          <cell r="E586">
            <v>16220943</v>
          </cell>
          <cell r="G586">
            <v>0</v>
          </cell>
          <cell r="I586">
            <v>0</v>
          </cell>
          <cell r="S586">
            <v>79</v>
          </cell>
          <cell r="T586">
            <v>1098732</v>
          </cell>
          <cell r="U586">
            <v>24</v>
          </cell>
          <cell r="V586">
            <v>0</v>
          </cell>
          <cell r="W586">
            <v>0</v>
          </cell>
          <cell r="X586">
            <v>0</v>
          </cell>
          <cell r="Y586">
            <v>0</v>
          </cell>
          <cell r="Z586">
            <v>0</v>
          </cell>
          <cell r="AA586">
            <v>0</v>
          </cell>
          <cell r="AB586">
            <v>0</v>
          </cell>
          <cell r="AC586">
            <v>0</v>
          </cell>
          <cell r="AD586">
            <v>0</v>
          </cell>
          <cell r="AE586">
            <v>0</v>
          </cell>
          <cell r="AF586">
            <v>0</v>
          </cell>
          <cell r="AG586">
            <v>1014214</v>
          </cell>
        </row>
        <row r="587">
          <cell r="A587">
            <v>556</v>
          </cell>
          <cell r="B587" t="str">
            <v>Nguyen Van Hien C</v>
          </cell>
          <cell r="C587" t="str">
            <v>603</v>
          </cell>
          <cell r="D587" t="str">
            <v>HoReKa</v>
          </cell>
          <cell r="E587">
            <v>16220910</v>
          </cell>
          <cell r="G587">
            <v>0</v>
          </cell>
          <cell r="I587">
            <v>0</v>
          </cell>
          <cell r="S587">
            <v>51</v>
          </cell>
          <cell r="T587">
            <v>709308</v>
          </cell>
          <cell r="U587">
            <v>25</v>
          </cell>
          <cell r="V587">
            <v>0</v>
          </cell>
          <cell r="W587">
            <v>0</v>
          </cell>
          <cell r="X587">
            <v>0</v>
          </cell>
          <cell r="Y587">
            <v>0</v>
          </cell>
          <cell r="Z587">
            <v>0</v>
          </cell>
          <cell r="AA587">
            <v>0</v>
          </cell>
          <cell r="AB587">
            <v>0</v>
          </cell>
          <cell r="AC587">
            <v>0</v>
          </cell>
          <cell r="AD587">
            <v>0</v>
          </cell>
          <cell r="AE587">
            <v>0</v>
          </cell>
          <cell r="AF587">
            <v>0</v>
          </cell>
          <cell r="AG587">
            <v>682027</v>
          </cell>
        </row>
        <row r="588">
          <cell r="A588">
            <v>557</v>
          </cell>
          <cell r="B588" t="str">
            <v>Tran Dinh Ngoc</v>
          </cell>
          <cell r="C588" t="str">
            <v>603</v>
          </cell>
          <cell r="D588" t="str">
            <v>HoReKa</v>
          </cell>
          <cell r="E588">
            <v>16220667</v>
          </cell>
          <cell r="G588">
            <v>0</v>
          </cell>
          <cell r="H588">
            <v>297134785</v>
          </cell>
          <cell r="I588">
            <v>1</v>
          </cell>
          <cell r="S588">
            <v>231</v>
          </cell>
          <cell r="T588">
            <v>3212748</v>
          </cell>
          <cell r="U588">
            <v>26</v>
          </cell>
          <cell r="V588">
            <v>0</v>
          </cell>
          <cell r="W588">
            <v>0</v>
          </cell>
          <cell r="X588">
            <v>0</v>
          </cell>
          <cell r="Y588">
            <v>0</v>
          </cell>
          <cell r="Z588">
            <v>0</v>
          </cell>
          <cell r="AA588">
            <v>0</v>
          </cell>
          <cell r="AB588">
            <v>0</v>
          </cell>
          <cell r="AC588">
            <v>0</v>
          </cell>
          <cell r="AD588">
            <v>0</v>
          </cell>
          <cell r="AE588">
            <v>0</v>
          </cell>
          <cell r="AF588">
            <v>0</v>
          </cell>
          <cell r="AG588">
            <v>3212748</v>
          </cell>
        </row>
        <row r="589">
          <cell r="A589">
            <v>558</v>
          </cell>
          <cell r="B589" t="str">
            <v>Ha Huy Hoang</v>
          </cell>
          <cell r="C589" t="str">
            <v>603</v>
          </cell>
          <cell r="D589" t="str">
            <v>HoReKa</v>
          </cell>
          <cell r="E589">
            <v>16220925</v>
          </cell>
          <cell r="G589">
            <v>0</v>
          </cell>
          <cell r="I589">
            <v>0</v>
          </cell>
          <cell r="S589">
            <v>79</v>
          </cell>
          <cell r="T589">
            <v>1098732</v>
          </cell>
          <cell r="U589">
            <v>26</v>
          </cell>
          <cell r="V589">
            <v>0</v>
          </cell>
          <cell r="W589">
            <v>0</v>
          </cell>
          <cell r="X589">
            <v>0</v>
          </cell>
          <cell r="Y589">
            <v>0</v>
          </cell>
          <cell r="Z589">
            <v>0</v>
          </cell>
          <cell r="AA589">
            <v>0</v>
          </cell>
          <cell r="AB589">
            <v>0</v>
          </cell>
          <cell r="AC589">
            <v>0</v>
          </cell>
          <cell r="AD589">
            <v>0</v>
          </cell>
          <cell r="AE589">
            <v>0</v>
          </cell>
          <cell r="AF589">
            <v>0</v>
          </cell>
          <cell r="AG589">
            <v>1098732</v>
          </cell>
        </row>
        <row r="590">
          <cell r="A590">
            <v>559</v>
          </cell>
          <cell r="B590" t="str">
            <v>Tran Cam Tu</v>
          </cell>
          <cell r="C590" t="str">
            <v>603</v>
          </cell>
          <cell r="D590" t="str">
            <v>HoReKa</v>
          </cell>
          <cell r="E590">
            <v>16220928</v>
          </cell>
          <cell r="G590">
            <v>0</v>
          </cell>
          <cell r="I590">
            <v>0</v>
          </cell>
          <cell r="S590">
            <v>79</v>
          </cell>
          <cell r="T590">
            <v>1098732</v>
          </cell>
          <cell r="U590">
            <v>26</v>
          </cell>
          <cell r="V590">
            <v>0</v>
          </cell>
          <cell r="W590">
            <v>0</v>
          </cell>
          <cell r="X590">
            <v>0</v>
          </cell>
          <cell r="Y590">
            <v>0</v>
          </cell>
          <cell r="Z590">
            <v>0</v>
          </cell>
          <cell r="AA590">
            <v>0</v>
          </cell>
          <cell r="AB590">
            <v>0</v>
          </cell>
          <cell r="AC590">
            <v>0</v>
          </cell>
          <cell r="AD590">
            <v>0</v>
          </cell>
          <cell r="AE590">
            <v>0</v>
          </cell>
          <cell r="AF590">
            <v>0</v>
          </cell>
          <cell r="AG590">
            <v>1098732</v>
          </cell>
        </row>
        <row r="591">
          <cell r="A591">
            <v>560</v>
          </cell>
          <cell r="B591" t="str">
            <v>Le Quang Minh</v>
          </cell>
          <cell r="C591" t="str">
            <v>603</v>
          </cell>
          <cell r="D591" t="str">
            <v>HoReKa</v>
          </cell>
          <cell r="E591">
            <v>16220967</v>
          </cell>
          <cell r="I591">
            <v>1</v>
          </cell>
          <cell r="S591">
            <v>259</v>
          </cell>
          <cell r="T591">
            <v>3602172</v>
          </cell>
          <cell r="U591">
            <v>26</v>
          </cell>
          <cell r="V591">
            <v>0</v>
          </cell>
          <cell r="W591">
            <v>0</v>
          </cell>
          <cell r="X591">
            <v>0</v>
          </cell>
          <cell r="Y591">
            <v>0</v>
          </cell>
          <cell r="Z591">
            <v>0</v>
          </cell>
          <cell r="AA591">
            <v>0</v>
          </cell>
          <cell r="AB591">
            <v>0</v>
          </cell>
          <cell r="AC591">
            <v>0</v>
          </cell>
          <cell r="AD591">
            <v>0</v>
          </cell>
          <cell r="AE591">
            <v>0</v>
          </cell>
          <cell r="AF591">
            <v>0</v>
          </cell>
          <cell r="AG591">
            <v>3602172</v>
          </cell>
        </row>
        <row r="592">
          <cell r="A592">
            <v>561</v>
          </cell>
          <cell r="B592" t="str">
            <v>Le Minh Hoang</v>
          </cell>
          <cell r="C592" t="str">
            <v>603</v>
          </cell>
          <cell r="D592" t="str">
            <v>HoReKa</v>
          </cell>
          <cell r="E592">
            <v>16220899</v>
          </cell>
          <cell r="G592">
            <v>0</v>
          </cell>
          <cell r="I592">
            <v>0</v>
          </cell>
          <cell r="S592">
            <v>79</v>
          </cell>
          <cell r="T592">
            <v>1098732</v>
          </cell>
          <cell r="U592">
            <v>26</v>
          </cell>
          <cell r="V592">
            <v>0</v>
          </cell>
          <cell r="W592">
            <v>0</v>
          </cell>
          <cell r="X592">
            <v>0</v>
          </cell>
          <cell r="Y592">
            <v>0</v>
          </cell>
          <cell r="Z592">
            <v>0</v>
          </cell>
          <cell r="AA592">
            <v>0</v>
          </cell>
          <cell r="AB592">
            <v>0</v>
          </cell>
          <cell r="AC592">
            <v>0</v>
          </cell>
          <cell r="AD592">
            <v>0</v>
          </cell>
          <cell r="AE592">
            <v>0</v>
          </cell>
          <cell r="AF592">
            <v>0</v>
          </cell>
          <cell r="AG592">
            <v>1098732</v>
          </cell>
        </row>
        <row r="593">
          <cell r="A593">
            <v>562</v>
          </cell>
          <cell r="B593" t="str">
            <v>Dang The Bao</v>
          </cell>
          <cell r="C593" t="str">
            <v>603</v>
          </cell>
          <cell r="D593" t="str">
            <v>HoReKa</v>
          </cell>
          <cell r="E593">
            <v>16220897</v>
          </cell>
          <cell r="G593">
            <v>0</v>
          </cell>
          <cell r="I593">
            <v>0</v>
          </cell>
          <cell r="S593">
            <v>79</v>
          </cell>
          <cell r="T593">
            <v>1098732</v>
          </cell>
          <cell r="U593">
            <v>26</v>
          </cell>
          <cell r="V593">
            <v>0</v>
          </cell>
          <cell r="W593">
            <v>0</v>
          </cell>
          <cell r="X593">
            <v>0</v>
          </cell>
          <cell r="Y593">
            <v>0</v>
          </cell>
          <cell r="Z593">
            <v>0</v>
          </cell>
          <cell r="AA593">
            <v>0</v>
          </cell>
          <cell r="AB593">
            <v>0</v>
          </cell>
          <cell r="AC593">
            <v>0</v>
          </cell>
          <cell r="AD593">
            <v>0</v>
          </cell>
          <cell r="AE593">
            <v>0</v>
          </cell>
          <cell r="AF593">
            <v>0</v>
          </cell>
          <cell r="AG593">
            <v>1098732</v>
          </cell>
        </row>
        <row r="594">
          <cell r="A594">
            <v>563</v>
          </cell>
          <cell r="B594" t="str">
            <v>Le The My</v>
          </cell>
          <cell r="C594" t="str">
            <v>603</v>
          </cell>
          <cell r="D594" t="str">
            <v>HoReKa</v>
          </cell>
          <cell r="E594">
            <v>16220865</v>
          </cell>
          <cell r="G594">
            <v>0</v>
          </cell>
          <cell r="H594">
            <v>298077531</v>
          </cell>
          <cell r="I594">
            <v>1</v>
          </cell>
          <cell r="S594">
            <v>233</v>
          </cell>
          <cell r="T594">
            <v>3240564</v>
          </cell>
          <cell r="U594">
            <v>26</v>
          </cell>
          <cell r="V594">
            <v>0</v>
          </cell>
          <cell r="W594">
            <v>0</v>
          </cell>
          <cell r="X594">
            <v>0</v>
          </cell>
          <cell r="Y594">
            <v>0</v>
          </cell>
          <cell r="Z594">
            <v>0</v>
          </cell>
          <cell r="AA594">
            <v>0</v>
          </cell>
          <cell r="AB594">
            <v>0</v>
          </cell>
          <cell r="AC594">
            <v>0</v>
          </cell>
          <cell r="AD594">
            <v>0</v>
          </cell>
          <cell r="AE594">
            <v>0</v>
          </cell>
          <cell r="AF594">
            <v>0</v>
          </cell>
          <cell r="AG594">
            <v>3240564</v>
          </cell>
        </row>
        <row r="595">
          <cell r="A595">
            <v>564</v>
          </cell>
          <cell r="B595" t="str">
            <v>Pham Manh Quan</v>
          </cell>
          <cell r="C595" t="str">
            <v>603</v>
          </cell>
          <cell r="D595" t="str">
            <v>HoReKa</v>
          </cell>
          <cell r="E595">
            <v>16220926</v>
          </cell>
          <cell r="G595">
            <v>0</v>
          </cell>
          <cell r="I595">
            <v>0</v>
          </cell>
          <cell r="S595">
            <v>79</v>
          </cell>
          <cell r="T595">
            <v>1098732</v>
          </cell>
          <cell r="U595">
            <v>26</v>
          </cell>
          <cell r="V595">
            <v>0</v>
          </cell>
          <cell r="W595">
            <v>8</v>
          </cell>
          <cell r="X595">
            <v>0</v>
          </cell>
          <cell r="Y595">
            <v>0</v>
          </cell>
          <cell r="Z595">
            <v>0</v>
          </cell>
          <cell r="AA595">
            <v>0</v>
          </cell>
          <cell r="AB595">
            <v>84518</v>
          </cell>
          <cell r="AC595">
            <v>0</v>
          </cell>
          <cell r="AD595">
            <v>84518</v>
          </cell>
          <cell r="AE595">
            <v>0</v>
          </cell>
          <cell r="AF595">
            <v>0</v>
          </cell>
          <cell r="AG595">
            <v>1098732</v>
          </cell>
        </row>
        <row r="596">
          <cell r="A596">
            <v>565</v>
          </cell>
          <cell r="B596" t="str">
            <v>Truong Tien Dung</v>
          </cell>
          <cell r="C596" t="str">
            <v>603</v>
          </cell>
          <cell r="D596" t="str">
            <v>HoReKa</v>
          </cell>
          <cell r="E596">
            <v>16220944</v>
          </cell>
          <cell r="G596">
            <v>0</v>
          </cell>
          <cell r="I596">
            <v>0</v>
          </cell>
          <cell r="S596">
            <v>79</v>
          </cell>
          <cell r="T596">
            <v>1098732</v>
          </cell>
          <cell r="U596">
            <v>26</v>
          </cell>
          <cell r="V596">
            <v>0</v>
          </cell>
          <cell r="W596">
            <v>8</v>
          </cell>
          <cell r="X596">
            <v>0</v>
          </cell>
          <cell r="Y596">
            <v>0</v>
          </cell>
          <cell r="Z596">
            <v>0</v>
          </cell>
          <cell r="AA596">
            <v>0</v>
          </cell>
          <cell r="AB596">
            <v>84518</v>
          </cell>
          <cell r="AC596">
            <v>0</v>
          </cell>
          <cell r="AD596">
            <v>84518</v>
          </cell>
          <cell r="AE596">
            <v>0</v>
          </cell>
          <cell r="AF596">
            <v>0</v>
          </cell>
          <cell r="AG596">
            <v>1098732</v>
          </cell>
        </row>
        <row r="597">
          <cell r="B597" t="str">
            <v>HoReKa Total</v>
          </cell>
          <cell r="P597">
            <v>18.666666666666664</v>
          </cell>
          <cell r="Q597">
            <v>0</v>
          </cell>
          <cell r="R597">
            <v>0</v>
          </cell>
          <cell r="S597">
            <v>2946</v>
          </cell>
          <cell r="T597">
            <v>40972968</v>
          </cell>
          <cell r="U597">
            <v>647</v>
          </cell>
          <cell r="V597">
            <v>0</v>
          </cell>
          <cell r="W597">
            <v>72</v>
          </cell>
          <cell r="X597">
            <v>0</v>
          </cell>
          <cell r="Y597">
            <v>0</v>
          </cell>
          <cell r="Z597">
            <v>0</v>
          </cell>
          <cell r="AA597">
            <v>0</v>
          </cell>
          <cell r="AB597">
            <v>1151868</v>
          </cell>
          <cell r="AC597">
            <v>0</v>
          </cell>
          <cell r="AD597">
            <v>1151868</v>
          </cell>
          <cell r="AE597">
            <v>0</v>
          </cell>
          <cell r="AF597">
            <v>0</v>
          </cell>
          <cell r="AG597">
            <v>40861169</v>
          </cell>
        </row>
        <row r="598">
          <cell r="A598">
            <v>566</v>
          </cell>
          <cell r="B598" t="str">
            <v>Huynh Quoc Dung</v>
          </cell>
          <cell r="C598" t="str">
            <v>603</v>
          </cell>
          <cell r="D598" t="str">
            <v>M.I.S</v>
          </cell>
          <cell r="E598">
            <v>16221135</v>
          </cell>
          <cell r="I598">
            <v>0</v>
          </cell>
          <cell r="S598">
            <v>79</v>
          </cell>
          <cell r="T598">
            <v>1098732</v>
          </cell>
          <cell r="U598">
            <v>26</v>
          </cell>
          <cell r="V598">
            <v>0</v>
          </cell>
          <cell r="W598">
            <v>8</v>
          </cell>
          <cell r="X598">
            <v>0</v>
          </cell>
          <cell r="Y598">
            <v>0</v>
          </cell>
          <cell r="Z598">
            <v>0</v>
          </cell>
          <cell r="AA598">
            <v>0</v>
          </cell>
          <cell r="AB598">
            <v>84518</v>
          </cell>
          <cell r="AC598">
            <v>0</v>
          </cell>
          <cell r="AD598">
            <v>84518</v>
          </cell>
          <cell r="AE598">
            <v>0</v>
          </cell>
          <cell r="AF598">
            <v>0</v>
          </cell>
          <cell r="AG598">
            <v>1098732</v>
          </cell>
        </row>
        <row r="599">
          <cell r="A599">
            <v>567</v>
          </cell>
          <cell r="B599" t="str">
            <v>Huynh Tien Dung</v>
          </cell>
          <cell r="C599" t="str">
            <v>603</v>
          </cell>
          <cell r="D599" t="str">
            <v>M.I.S</v>
          </cell>
          <cell r="E599">
            <v>16221136</v>
          </cell>
          <cell r="I599">
            <v>0</v>
          </cell>
          <cell r="S599">
            <v>79</v>
          </cell>
          <cell r="T599">
            <v>1098732</v>
          </cell>
          <cell r="U599">
            <v>26</v>
          </cell>
          <cell r="V599">
            <v>0</v>
          </cell>
          <cell r="W599">
            <v>0</v>
          </cell>
          <cell r="X599">
            <v>0</v>
          </cell>
          <cell r="Y599">
            <v>0</v>
          </cell>
          <cell r="Z599">
            <v>0</v>
          </cell>
          <cell r="AA599">
            <v>0</v>
          </cell>
          <cell r="AB599">
            <v>0</v>
          </cell>
          <cell r="AC599">
            <v>0</v>
          </cell>
          <cell r="AD599">
            <v>0</v>
          </cell>
          <cell r="AE599">
            <v>0</v>
          </cell>
          <cell r="AF599">
            <v>0</v>
          </cell>
          <cell r="AG599">
            <v>1098732</v>
          </cell>
        </row>
        <row r="600">
          <cell r="A600">
            <v>568</v>
          </cell>
          <cell r="B600" t="str">
            <v>Do Thanh Hai</v>
          </cell>
          <cell r="C600" t="str">
            <v>603</v>
          </cell>
          <cell r="D600" t="str">
            <v>M.I.S</v>
          </cell>
          <cell r="E600">
            <v>16221137</v>
          </cell>
          <cell r="I600">
            <v>0</v>
          </cell>
          <cell r="S600">
            <v>79</v>
          </cell>
          <cell r="T600">
            <v>1098732</v>
          </cell>
          <cell r="U600">
            <v>26</v>
          </cell>
          <cell r="V600">
            <v>0</v>
          </cell>
          <cell r="W600">
            <v>0</v>
          </cell>
          <cell r="X600">
            <v>0</v>
          </cell>
          <cell r="Y600">
            <v>0</v>
          </cell>
          <cell r="Z600">
            <v>0</v>
          </cell>
          <cell r="AA600">
            <v>0</v>
          </cell>
          <cell r="AB600">
            <v>0</v>
          </cell>
          <cell r="AC600">
            <v>0</v>
          </cell>
          <cell r="AD600">
            <v>0</v>
          </cell>
          <cell r="AE600">
            <v>0</v>
          </cell>
          <cell r="AF600">
            <v>0</v>
          </cell>
          <cell r="AG600">
            <v>1098732</v>
          </cell>
        </row>
        <row r="601">
          <cell r="A601">
            <v>569</v>
          </cell>
          <cell r="B601" t="str">
            <v>Nguyen Duong Quy</v>
          </cell>
          <cell r="C601" t="str">
            <v>603</v>
          </cell>
          <cell r="D601" t="str">
            <v>M.I.S</v>
          </cell>
          <cell r="E601">
            <v>16221138</v>
          </cell>
          <cell r="I601">
            <v>0</v>
          </cell>
          <cell r="S601">
            <v>79</v>
          </cell>
          <cell r="T601">
            <v>1098732</v>
          </cell>
          <cell r="U601">
            <v>26</v>
          </cell>
          <cell r="V601">
            <v>0</v>
          </cell>
          <cell r="W601">
            <v>0</v>
          </cell>
          <cell r="X601">
            <v>0</v>
          </cell>
          <cell r="Y601">
            <v>0</v>
          </cell>
          <cell r="Z601">
            <v>0</v>
          </cell>
          <cell r="AA601">
            <v>0</v>
          </cell>
          <cell r="AB601">
            <v>0</v>
          </cell>
          <cell r="AC601">
            <v>0</v>
          </cell>
          <cell r="AD601">
            <v>0</v>
          </cell>
          <cell r="AE601">
            <v>0</v>
          </cell>
          <cell r="AF601">
            <v>0</v>
          </cell>
          <cell r="AG601">
            <v>1098732</v>
          </cell>
        </row>
        <row r="602">
          <cell r="B602" t="str">
            <v>M.I.S Total</v>
          </cell>
          <cell r="P602">
            <v>0</v>
          </cell>
          <cell r="Q602">
            <v>0</v>
          </cell>
          <cell r="R602">
            <v>0</v>
          </cell>
          <cell r="S602">
            <v>316</v>
          </cell>
          <cell r="T602">
            <v>4394928</v>
          </cell>
          <cell r="U602">
            <v>104</v>
          </cell>
          <cell r="V602">
            <v>0</v>
          </cell>
          <cell r="W602">
            <v>8</v>
          </cell>
          <cell r="X602">
            <v>0</v>
          </cell>
          <cell r="Y602">
            <v>0</v>
          </cell>
          <cell r="Z602">
            <v>0</v>
          </cell>
          <cell r="AA602">
            <v>0</v>
          </cell>
          <cell r="AB602">
            <v>84518</v>
          </cell>
          <cell r="AC602">
            <v>0</v>
          </cell>
          <cell r="AD602">
            <v>84518</v>
          </cell>
          <cell r="AE602">
            <v>0</v>
          </cell>
          <cell r="AF602">
            <v>0</v>
          </cell>
          <cell r="AG602">
            <v>4394928</v>
          </cell>
        </row>
        <row r="603">
          <cell r="A603">
            <v>570</v>
          </cell>
          <cell r="B603" t="str">
            <v>Bui Cao Tri</v>
          </cell>
          <cell r="C603" t="str">
            <v>603</v>
          </cell>
          <cell r="D603" t="str">
            <v>Youth Market</v>
          </cell>
          <cell r="E603">
            <v>16220895</v>
          </cell>
          <cell r="F603" t="str">
            <v>0726</v>
          </cell>
          <cell r="G603">
            <v>0</v>
          </cell>
          <cell r="I603">
            <v>0</v>
          </cell>
          <cell r="S603">
            <v>79</v>
          </cell>
          <cell r="T603">
            <v>1098732</v>
          </cell>
          <cell r="U603">
            <v>26</v>
          </cell>
          <cell r="V603">
            <v>0</v>
          </cell>
          <cell r="W603">
            <v>0</v>
          </cell>
          <cell r="X603">
            <v>0</v>
          </cell>
          <cell r="Y603">
            <v>0</v>
          </cell>
          <cell r="Z603">
            <v>0</v>
          </cell>
          <cell r="AA603">
            <v>0</v>
          </cell>
          <cell r="AB603">
            <v>0</v>
          </cell>
          <cell r="AC603">
            <v>0</v>
          </cell>
          <cell r="AD603">
            <v>0</v>
          </cell>
          <cell r="AE603">
            <v>0</v>
          </cell>
          <cell r="AF603">
            <v>0</v>
          </cell>
          <cell r="AG603">
            <v>1098732</v>
          </cell>
        </row>
        <row r="604">
          <cell r="A604">
            <v>571</v>
          </cell>
          <cell r="B604" t="str">
            <v>Duong Quy Phuong</v>
          </cell>
          <cell r="C604" t="str">
            <v>603</v>
          </cell>
          <cell r="D604" t="str">
            <v>Youth Market</v>
          </cell>
          <cell r="E604">
            <v>16220200</v>
          </cell>
          <cell r="G604">
            <v>1</v>
          </cell>
          <cell r="H604">
            <v>296326406</v>
          </cell>
          <cell r="I604">
            <v>1</v>
          </cell>
          <cell r="S604">
            <v>195</v>
          </cell>
          <cell r="T604">
            <v>2712060</v>
          </cell>
          <cell r="U604">
            <v>26</v>
          </cell>
          <cell r="V604">
            <v>0</v>
          </cell>
          <cell r="W604">
            <v>0</v>
          </cell>
          <cell r="X604">
            <v>0</v>
          </cell>
          <cell r="Y604">
            <v>0</v>
          </cell>
          <cell r="Z604">
            <v>0</v>
          </cell>
          <cell r="AA604">
            <v>0</v>
          </cell>
          <cell r="AB604">
            <v>0</v>
          </cell>
          <cell r="AC604">
            <v>0</v>
          </cell>
          <cell r="AD604">
            <v>0</v>
          </cell>
          <cell r="AE604">
            <v>0</v>
          </cell>
          <cell r="AF604">
            <v>0</v>
          </cell>
          <cell r="AG604">
            <v>2712060</v>
          </cell>
        </row>
        <row r="605">
          <cell r="A605">
            <v>572</v>
          </cell>
          <cell r="B605" t="str">
            <v>Tran Van Phuoc</v>
          </cell>
          <cell r="C605" t="str">
            <v>603</v>
          </cell>
          <cell r="D605" t="str">
            <v>Youth Market</v>
          </cell>
          <cell r="E605">
            <v>16220690</v>
          </cell>
          <cell r="F605" t="str">
            <v>0615</v>
          </cell>
          <cell r="G605">
            <v>0</v>
          </cell>
          <cell r="H605">
            <v>298006938</v>
          </cell>
          <cell r="I605">
            <v>0</v>
          </cell>
          <cell r="S605">
            <v>85</v>
          </cell>
          <cell r="T605">
            <v>1182180</v>
          </cell>
          <cell r="U605">
            <v>26</v>
          </cell>
          <cell r="V605">
            <v>0</v>
          </cell>
          <cell r="W605">
            <v>0</v>
          </cell>
          <cell r="X605">
            <v>0</v>
          </cell>
          <cell r="Y605">
            <v>0</v>
          </cell>
          <cell r="Z605">
            <v>0</v>
          </cell>
          <cell r="AA605">
            <v>0</v>
          </cell>
          <cell r="AB605">
            <v>0</v>
          </cell>
          <cell r="AC605">
            <v>0</v>
          </cell>
          <cell r="AD605">
            <v>0</v>
          </cell>
          <cell r="AE605">
            <v>0</v>
          </cell>
          <cell r="AF605">
            <v>0</v>
          </cell>
          <cell r="AG605">
            <v>1182180</v>
          </cell>
        </row>
        <row r="606">
          <cell r="A606">
            <v>573</v>
          </cell>
          <cell r="B606" t="str">
            <v>Nguyen Thanh Binh B</v>
          </cell>
          <cell r="C606" t="str">
            <v>603</v>
          </cell>
          <cell r="D606" t="str">
            <v>Youth Market</v>
          </cell>
          <cell r="E606">
            <v>16220821</v>
          </cell>
          <cell r="G606">
            <v>0</v>
          </cell>
          <cell r="H606">
            <v>298077528</v>
          </cell>
          <cell r="I606">
            <v>0</v>
          </cell>
          <cell r="S606">
            <v>55</v>
          </cell>
          <cell r="T606">
            <v>764940</v>
          </cell>
          <cell r="U606">
            <v>26</v>
          </cell>
          <cell r="V606">
            <v>0</v>
          </cell>
          <cell r="W606">
            <v>0</v>
          </cell>
          <cell r="X606">
            <v>0</v>
          </cell>
          <cell r="Y606">
            <v>0</v>
          </cell>
          <cell r="Z606">
            <v>0</v>
          </cell>
          <cell r="AA606">
            <v>0</v>
          </cell>
          <cell r="AB606">
            <v>0</v>
          </cell>
          <cell r="AC606">
            <v>0</v>
          </cell>
          <cell r="AD606">
            <v>0</v>
          </cell>
          <cell r="AE606">
            <v>0</v>
          </cell>
          <cell r="AF606">
            <v>0</v>
          </cell>
          <cell r="AG606">
            <v>764940</v>
          </cell>
        </row>
        <row r="607">
          <cell r="A607">
            <v>574</v>
          </cell>
          <cell r="B607" t="str">
            <v>Le Ngoc Linh</v>
          </cell>
          <cell r="C607" t="str">
            <v>603</v>
          </cell>
          <cell r="D607" t="str">
            <v>Youth Market</v>
          </cell>
          <cell r="E607">
            <v>16220199</v>
          </cell>
          <cell r="G607">
            <v>1</v>
          </cell>
          <cell r="H607">
            <v>296326405</v>
          </cell>
          <cell r="I607">
            <v>1</v>
          </cell>
          <cell r="S607">
            <v>195</v>
          </cell>
          <cell r="T607">
            <v>2712060</v>
          </cell>
          <cell r="U607">
            <v>26</v>
          </cell>
          <cell r="V607">
            <v>0</v>
          </cell>
          <cell r="W607">
            <v>0</v>
          </cell>
          <cell r="X607">
            <v>0</v>
          </cell>
          <cell r="Y607">
            <v>0</v>
          </cell>
          <cell r="Z607">
            <v>0</v>
          </cell>
          <cell r="AA607">
            <v>0</v>
          </cell>
          <cell r="AB607">
            <v>0</v>
          </cell>
          <cell r="AC607">
            <v>0</v>
          </cell>
          <cell r="AD607">
            <v>0</v>
          </cell>
          <cell r="AE607">
            <v>0</v>
          </cell>
          <cell r="AF607">
            <v>0</v>
          </cell>
          <cell r="AG607">
            <v>2712060</v>
          </cell>
        </row>
        <row r="608">
          <cell r="A608">
            <v>575</v>
          </cell>
          <cell r="B608" t="str">
            <v>Huynh Viet Tan</v>
          </cell>
          <cell r="C608" t="str">
            <v>603</v>
          </cell>
          <cell r="D608" t="str">
            <v>Youth Market</v>
          </cell>
          <cell r="E608">
            <v>16220833</v>
          </cell>
          <cell r="F608" t="str">
            <v>0376</v>
          </cell>
          <cell r="G608">
            <v>1</v>
          </cell>
          <cell r="H608">
            <v>298077524</v>
          </cell>
          <cell r="I608">
            <v>0</v>
          </cell>
          <cell r="S608">
            <v>85</v>
          </cell>
          <cell r="T608">
            <v>1182180</v>
          </cell>
          <cell r="U608">
            <v>26</v>
          </cell>
          <cell r="V608">
            <v>0</v>
          </cell>
          <cell r="W608">
            <v>0</v>
          </cell>
          <cell r="X608">
            <v>0</v>
          </cell>
          <cell r="Y608">
            <v>0</v>
          </cell>
          <cell r="Z608">
            <v>0</v>
          </cell>
          <cell r="AA608">
            <v>0</v>
          </cell>
          <cell r="AB608">
            <v>0</v>
          </cell>
          <cell r="AC608">
            <v>0</v>
          </cell>
          <cell r="AD608">
            <v>0</v>
          </cell>
          <cell r="AE608">
            <v>0</v>
          </cell>
          <cell r="AF608">
            <v>0</v>
          </cell>
          <cell r="AG608">
            <v>1182180</v>
          </cell>
        </row>
        <row r="609">
          <cell r="A609">
            <v>576</v>
          </cell>
          <cell r="B609" t="str">
            <v>Tran Cao Tai</v>
          </cell>
          <cell r="C609" t="str">
            <v>603</v>
          </cell>
          <cell r="D609" t="str">
            <v>Youth Market</v>
          </cell>
          <cell r="E609">
            <v>16220894</v>
          </cell>
          <cell r="F609" t="str">
            <v>0393</v>
          </cell>
          <cell r="G609">
            <v>0</v>
          </cell>
          <cell r="I609">
            <v>0</v>
          </cell>
          <cell r="S609">
            <v>79</v>
          </cell>
          <cell r="T609">
            <v>1098732</v>
          </cell>
          <cell r="U609">
            <v>26</v>
          </cell>
          <cell r="V609">
            <v>0</v>
          </cell>
          <cell r="W609">
            <v>0</v>
          </cell>
          <cell r="X609">
            <v>0</v>
          </cell>
          <cell r="Y609">
            <v>0</v>
          </cell>
          <cell r="Z609">
            <v>0</v>
          </cell>
          <cell r="AA609">
            <v>0</v>
          </cell>
          <cell r="AB609">
            <v>0</v>
          </cell>
          <cell r="AC609">
            <v>0</v>
          </cell>
          <cell r="AD609">
            <v>0</v>
          </cell>
          <cell r="AE609">
            <v>0</v>
          </cell>
          <cell r="AF609">
            <v>0</v>
          </cell>
          <cell r="AG609">
            <v>1098732</v>
          </cell>
        </row>
        <row r="610">
          <cell r="A610">
            <v>577</v>
          </cell>
          <cell r="B610" t="str">
            <v>Nguyen Ngoc Lam</v>
          </cell>
          <cell r="C610" t="str">
            <v>603</v>
          </cell>
          <cell r="D610" t="str">
            <v>Youth Market</v>
          </cell>
          <cell r="E610">
            <v>16220121</v>
          </cell>
          <cell r="G610">
            <v>1</v>
          </cell>
          <cell r="H610">
            <v>296326343</v>
          </cell>
          <cell r="I610">
            <v>1</v>
          </cell>
          <cell r="S610">
            <v>195</v>
          </cell>
          <cell r="T610">
            <v>2712060</v>
          </cell>
          <cell r="U610">
            <v>24</v>
          </cell>
          <cell r="V610">
            <v>0</v>
          </cell>
          <cell r="W610">
            <v>0</v>
          </cell>
          <cell r="X610">
            <v>0</v>
          </cell>
          <cell r="Y610">
            <v>0</v>
          </cell>
          <cell r="Z610">
            <v>0</v>
          </cell>
          <cell r="AA610">
            <v>0</v>
          </cell>
          <cell r="AB610">
            <v>0</v>
          </cell>
          <cell r="AC610">
            <v>0</v>
          </cell>
          <cell r="AD610">
            <v>0</v>
          </cell>
          <cell r="AE610">
            <v>0</v>
          </cell>
          <cell r="AF610">
            <v>0</v>
          </cell>
          <cell r="AG610">
            <v>2503440</v>
          </cell>
        </row>
        <row r="611">
          <cell r="A611">
            <v>578</v>
          </cell>
          <cell r="B611" t="str">
            <v>Ngo Thanh Tuan</v>
          </cell>
          <cell r="C611" t="str">
            <v>603</v>
          </cell>
          <cell r="D611" t="str">
            <v>Youth Market</v>
          </cell>
          <cell r="E611">
            <v>16220505</v>
          </cell>
          <cell r="F611" t="str">
            <v>0608</v>
          </cell>
          <cell r="G611">
            <v>0</v>
          </cell>
          <cell r="H611">
            <v>297089419</v>
          </cell>
          <cell r="I611">
            <v>0</v>
          </cell>
          <cell r="S611">
            <v>92</v>
          </cell>
          <cell r="T611">
            <v>1279536</v>
          </cell>
          <cell r="U611">
            <v>26</v>
          </cell>
          <cell r="V611">
            <v>0</v>
          </cell>
          <cell r="W611">
            <v>0</v>
          </cell>
          <cell r="X611">
            <v>0</v>
          </cell>
          <cell r="Y611">
            <v>0</v>
          </cell>
          <cell r="Z611">
            <v>0</v>
          </cell>
          <cell r="AA611">
            <v>0</v>
          </cell>
          <cell r="AB611">
            <v>0</v>
          </cell>
          <cell r="AC611">
            <v>0</v>
          </cell>
          <cell r="AD611">
            <v>0</v>
          </cell>
          <cell r="AE611">
            <v>0</v>
          </cell>
          <cell r="AF611">
            <v>0</v>
          </cell>
          <cell r="AG611">
            <v>1279536</v>
          </cell>
        </row>
        <row r="612">
          <cell r="A612">
            <v>579</v>
          </cell>
          <cell r="B612" t="str">
            <v>Nguyen Van Duc</v>
          </cell>
          <cell r="C612" t="str">
            <v>603</v>
          </cell>
          <cell r="D612" t="str">
            <v>Youth Market</v>
          </cell>
          <cell r="E612">
            <v>16221186</v>
          </cell>
          <cell r="I612">
            <v>0</v>
          </cell>
          <cell r="S612">
            <v>51</v>
          </cell>
          <cell r="T612">
            <v>709308</v>
          </cell>
          <cell r="U612">
            <v>26</v>
          </cell>
          <cell r="V612">
            <v>0</v>
          </cell>
          <cell r="W612">
            <v>0</v>
          </cell>
          <cell r="X612">
            <v>0</v>
          </cell>
          <cell r="Y612">
            <v>0</v>
          </cell>
          <cell r="Z612">
            <v>0</v>
          </cell>
          <cell r="AA612">
            <v>0</v>
          </cell>
          <cell r="AB612">
            <v>0</v>
          </cell>
          <cell r="AC612">
            <v>0</v>
          </cell>
          <cell r="AD612">
            <v>0</v>
          </cell>
          <cell r="AE612">
            <v>0</v>
          </cell>
          <cell r="AF612">
            <v>0</v>
          </cell>
          <cell r="AG612">
            <v>709308</v>
          </cell>
        </row>
        <row r="613">
          <cell r="A613">
            <v>580</v>
          </cell>
          <cell r="B613" t="str">
            <v>Nguyen Thanh Tu</v>
          </cell>
          <cell r="C613" t="str">
            <v>603</v>
          </cell>
          <cell r="D613" t="str">
            <v>Youth Market</v>
          </cell>
          <cell r="E613">
            <v>16220834</v>
          </cell>
          <cell r="F613" t="str">
            <v>0249</v>
          </cell>
          <cell r="G613">
            <v>0</v>
          </cell>
          <cell r="H613">
            <v>298077535</v>
          </cell>
          <cell r="I613">
            <v>0</v>
          </cell>
          <cell r="S613">
            <v>85</v>
          </cell>
          <cell r="T613">
            <v>1182180</v>
          </cell>
          <cell r="U613">
            <v>26</v>
          </cell>
          <cell r="V613">
            <v>0</v>
          </cell>
          <cell r="W613">
            <v>0</v>
          </cell>
          <cell r="X613">
            <v>0</v>
          </cell>
          <cell r="Y613">
            <v>0</v>
          </cell>
          <cell r="Z613">
            <v>0</v>
          </cell>
          <cell r="AA613">
            <v>0</v>
          </cell>
          <cell r="AB613">
            <v>0</v>
          </cell>
          <cell r="AC613">
            <v>0</v>
          </cell>
          <cell r="AD613">
            <v>0</v>
          </cell>
          <cell r="AE613">
            <v>0</v>
          </cell>
          <cell r="AF613">
            <v>0</v>
          </cell>
          <cell r="AG613">
            <v>1182180</v>
          </cell>
        </row>
        <row r="614">
          <cell r="A614">
            <v>581</v>
          </cell>
          <cell r="B614" t="str">
            <v>Tran Quoc Cong</v>
          </cell>
          <cell r="C614" t="str">
            <v>603</v>
          </cell>
          <cell r="D614" t="str">
            <v>Youth Market</v>
          </cell>
          <cell r="E614">
            <v>16220660</v>
          </cell>
          <cell r="F614" t="str">
            <v>0239</v>
          </cell>
          <cell r="G614">
            <v>1</v>
          </cell>
          <cell r="H614">
            <v>297134789</v>
          </cell>
          <cell r="I614">
            <v>0</v>
          </cell>
          <cell r="S614">
            <v>85</v>
          </cell>
          <cell r="T614">
            <v>1182180</v>
          </cell>
          <cell r="U614">
            <v>25</v>
          </cell>
          <cell r="V614">
            <v>0</v>
          </cell>
          <cell r="W614">
            <v>0</v>
          </cell>
          <cell r="X614">
            <v>0</v>
          </cell>
          <cell r="Y614">
            <v>0</v>
          </cell>
          <cell r="Z614">
            <v>0</v>
          </cell>
          <cell r="AA614">
            <v>0</v>
          </cell>
          <cell r="AB614">
            <v>0</v>
          </cell>
          <cell r="AC614">
            <v>0</v>
          </cell>
          <cell r="AD614">
            <v>0</v>
          </cell>
          <cell r="AE614">
            <v>0</v>
          </cell>
          <cell r="AF614">
            <v>0</v>
          </cell>
          <cell r="AG614">
            <v>1136712</v>
          </cell>
        </row>
        <row r="615">
          <cell r="A615">
            <v>582</v>
          </cell>
          <cell r="B615" t="str">
            <v>Nguyen Huu Thao</v>
          </cell>
          <cell r="C615" t="str">
            <v>603</v>
          </cell>
          <cell r="D615" t="str">
            <v>Youth Market</v>
          </cell>
          <cell r="E615">
            <v>15220589</v>
          </cell>
          <cell r="F615" t="str">
            <v>0686</v>
          </cell>
          <cell r="G615">
            <v>1</v>
          </cell>
          <cell r="H615">
            <v>297134747</v>
          </cell>
          <cell r="I615">
            <v>0</v>
          </cell>
          <cell r="S615">
            <v>62</v>
          </cell>
          <cell r="T615">
            <v>862296</v>
          </cell>
          <cell r="U615">
            <v>26</v>
          </cell>
          <cell r="V615">
            <v>0</v>
          </cell>
          <cell r="W615">
            <v>0</v>
          </cell>
          <cell r="X615">
            <v>0</v>
          </cell>
          <cell r="Y615">
            <v>0</v>
          </cell>
          <cell r="Z615">
            <v>0</v>
          </cell>
          <cell r="AA615">
            <v>0</v>
          </cell>
          <cell r="AB615">
            <v>0</v>
          </cell>
          <cell r="AC615">
            <v>0</v>
          </cell>
          <cell r="AD615">
            <v>0</v>
          </cell>
          <cell r="AE615">
            <v>0</v>
          </cell>
          <cell r="AF615">
            <v>0</v>
          </cell>
          <cell r="AG615">
            <v>862296</v>
          </cell>
        </row>
        <row r="616">
          <cell r="A616">
            <v>583</v>
          </cell>
          <cell r="B616" t="str">
            <v>Nguyen Le Bao Chau</v>
          </cell>
          <cell r="C616" t="str">
            <v>603</v>
          </cell>
          <cell r="D616" t="str">
            <v>Youth Market</v>
          </cell>
          <cell r="E616">
            <v>15220552</v>
          </cell>
          <cell r="G616">
            <v>0</v>
          </cell>
          <cell r="H616">
            <v>297089476</v>
          </cell>
          <cell r="I616">
            <v>1</v>
          </cell>
          <cell r="S616">
            <v>195</v>
          </cell>
          <cell r="T616">
            <v>2712060</v>
          </cell>
          <cell r="U616">
            <v>26</v>
          </cell>
          <cell r="V616">
            <v>0</v>
          </cell>
          <cell r="W616">
            <v>0</v>
          </cell>
          <cell r="X616">
            <v>0</v>
          </cell>
          <cell r="Y616">
            <v>0</v>
          </cell>
          <cell r="Z616">
            <v>0</v>
          </cell>
          <cell r="AA616">
            <v>0</v>
          </cell>
          <cell r="AB616">
            <v>0</v>
          </cell>
          <cell r="AC616">
            <v>0</v>
          </cell>
          <cell r="AD616">
            <v>0</v>
          </cell>
          <cell r="AE616">
            <v>0</v>
          </cell>
          <cell r="AF616">
            <v>0</v>
          </cell>
          <cell r="AG616">
            <v>2712060</v>
          </cell>
        </row>
        <row r="617">
          <cell r="B617" t="str">
            <v>Youth Market Total</v>
          </cell>
          <cell r="P617">
            <v>0</v>
          </cell>
          <cell r="Q617">
            <v>0</v>
          </cell>
          <cell r="R617">
            <v>0</v>
          </cell>
          <cell r="S617">
            <v>1538</v>
          </cell>
          <cell r="T617">
            <v>21390504</v>
          </cell>
          <cell r="U617">
            <v>361</v>
          </cell>
          <cell r="V617">
            <v>0</v>
          </cell>
          <cell r="W617">
            <v>0</v>
          </cell>
          <cell r="X617">
            <v>0</v>
          </cell>
          <cell r="Y617">
            <v>0</v>
          </cell>
          <cell r="Z617">
            <v>0</v>
          </cell>
          <cell r="AA617">
            <v>0</v>
          </cell>
          <cell r="AB617">
            <v>0</v>
          </cell>
          <cell r="AC617">
            <v>0</v>
          </cell>
          <cell r="AD617">
            <v>0</v>
          </cell>
          <cell r="AE617">
            <v>0</v>
          </cell>
          <cell r="AF617">
            <v>0</v>
          </cell>
          <cell r="AG617">
            <v>21136416</v>
          </cell>
        </row>
        <row r="618">
          <cell r="A618">
            <v>584</v>
          </cell>
          <cell r="B618" t="str">
            <v>Nguyen Ngoc Phong Dinh</v>
          </cell>
          <cell r="C618" t="str">
            <v>302</v>
          </cell>
          <cell r="D618" t="str">
            <v>C.F.D</v>
          </cell>
          <cell r="E618">
            <v>16210777</v>
          </cell>
          <cell r="G618">
            <v>0</v>
          </cell>
          <cell r="H618">
            <v>298026392</v>
          </cell>
          <cell r="I618">
            <v>1</v>
          </cell>
          <cell r="S618">
            <v>250</v>
          </cell>
          <cell r="T618">
            <v>3477000</v>
          </cell>
          <cell r="U618">
            <v>26</v>
          </cell>
          <cell r="V618">
            <v>0</v>
          </cell>
          <cell r="W618">
            <v>0</v>
          </cell>
          <cell r="X618">
            <v>0</v>
          </cell>
          <cell r="Y618">
            <v>0</v>
          </cell>
          <cell r="Z618">
            <v>0</v>
          </cell>
          <cell r="AA618">
            <v>0</v>
          </cell>
          <cell r="AB618">
            <v>0</v>
          </cell>
          <cell r="AC618">
            <v>0</v>
          </cell>
          <cell r="AD618">
            <v>0</v>
          </cell>
          <cell r="AE618">
            <v>0</v>
          </cell>
          <cell r="AF618">
            <v>0</v>
          </cell>
          <cell r="AG618">
            <v>3477000</v>
          </cell>
        </row>
        <row r="619">
          <cell r="A619">
            <v>585</v>
          </cell>
          <cell r="B619" t="str">
            <v>Tran Huu Chinh</v>
          </cell>
          <cell r="C619" t="str">
            <v>302</v>
          </cell>
          <cell r="D619" t="str">
            <v>C.F.D</v>
          </cell>
          <cell r="E619">
            <v>16220109</v>
          </cell>
          <cell r="G619">
            <v>1</v>
          </cell>
          <cell r="H619">
            <v>296326334</v>
          </cell>
          <cell r="I619">
            <v>1</v>
          </cell>
          <cell r="J619">
            <v>0</v>
          </cell>
          <cell r="K619">
            <v>8</v>
          </cell>
          <cell r="L619">
            <v>8</v>
          </cell>
          <cell r="M619">
            <v>0</v>
          </cell>
          <cell r="N619">
            <v>8</v>
          </cell>
          <cell r="O619">
            <v>0</v>
          </cell>
          <cell r="P619">
            <v>27.999999999999996</v>
          </cell>
          <cell r="S619">
            <v>250</v>
          </cell>
          <cell r="T619">
            <v>3477000</v>
          </cell>
          <cell r="U619">
            <v>26</v>
          </cell>
          <cell r="V619">
            <v>0</v>
          </cell>
          <cell r="W619">
            <v>24</v>
          </cell>
          <cell r="X619">
            <v>0</v>
          </cell>
          <cell r="Y619">
            <v>0</v>
          </cell>
          <cell r="Z619">
            <v>0</v>
          </cell>
          <cell r="AA619">
            <v>0</v>
          </cell>
          <cell r="AB619">
            <v>936115</v>
          </cell>
          <cell r="AC619">
            <v>0</v>
          </cell>
          <cell r="AD619">
            <v>936115</v>
          </cell>
          <cell r="AE619">
            <v>0</v>
          </cell>
          <cell r="AF619">
            <v>0</v>
          </cell>
          <cell r="AG619">
            <v>3477000</v>
          </cell>
        </row>
        <row r="620">
          <cell r="A620">
            <v>586</v>
          </cell>
          <cell r="B620" t="str">
            <v>Hoang Van Luong</v>
          </cell>
          <cell r="C620" t="str">
            <v>302</v>
          </cell>
          <cell r="D620" t="str">
            <v>C.F.D</v>
          </cell>
          <cell r="E620">
            <v>16220305</v>
          </cell>
          <cell r="G620">
            <v>1</v>
          </cell>
          <cell r="H620">
            <v>296326496</v>
          </cell>
          <cell r="I620">
            <v>1</v>
          </cell>
          <cell r="J620">
            <v>0</v>
          </cell>
          <cell r="K620">
            <v>8</v>
          </cell>
          <cell r="L620">
            <v>0</v>
          </cell>
          <cell r="M620">
            <v>0</v>
          </cell>
          <cell r="N620">
            <v>8</v>
          </cell>
          <cell r="O620">
            <v>0</v>
          </cell>
          <cell r="P620">
            <v>18.666666666666664</v>
          </cell>
          <cell r="S620">
            <v>250</v>
          </cell>
          <cell r="T620">
            <v>3477000</v>
          </cell>
          <cell r="U620">
            <v>26</v>
          </cell>
          <cell r="V620">
            <v>0</v>
          </cell>
          <cell r="W620">
            <v>16</v>
          </cell>
          <cell r="X620">
            <v>0</v>
          </cell>
          <cell r="Y620">
            <v>0</v>
          </cell>
          <cell r="Z620">
            <v>0</v>
          </cell>
          <cell r="AA620">
            <v>0</v>
          </cell>
          <cell r="AB620">
            <v>624077</v>
          </cell>
          <cell r="AC620">
            <v>0</v>
          </cell>
          <cell r="AD620">
            <v>624077</v>
          </cell>
          <cell r="AE620">
            <v>0</v>
          </cell>
          <cell r="AF620">
            <v>0</v>
          </cell>
          <cell r="AG620">
            <v>3477000</v>
          </cell>
        </row>
        <row r="621">
          <cell r="A621">
            <v>587</v>
          </cell>
          <cell r="B621" t="str">
            <v>Ho Van Nguyen</v>
          </cell>
          <cell r="C621" t="str">
            <v>302</v>
          </cell>
          <cell r="D621" t="str">
            <v>C.F.D</v>
          </cell>
          <cell r="E621">
            <v>16220615</v>
          </cell>
          <cell r="G621">
            <v>0</v>
          </cell>
          <cell r="H621">
            <v>297134723</v>
          </cell>
          <cell r="I621">
            <v>1</v>
          </cell>
          <cell r="S621">
            <v>250</v>
          </cell>
          <cell r="T621">
            <v>3477000</v>
          </cell>
          <cell r="U621">
            <v>26</v>
          </cell>
          <cell r="V621">
            <v>0</v>
          </cell>
          <cell r="W621">
            <v>0</v>
          </cell>
          <cell r="X621">
            <v>0</v>
          </cell>
          <cell r="Y621">
            <v>0</v>
          </cell>
          <cell r="Z621">
            <v>0</v>
          </cell>
          <cell r="AA621">
            <v>0</v>
          </cell>
          <cell r="AB621">
            <v>0</v>
          </cell>
          <cell r="AC621">
            <v>0</v>
          </cell>
          <cell r="AD621">
            <v>0</v>
          </cell>
          <cell r="AE621">
            <v>0</v>
          </cell>
          <cell r="AF621">
            <v>0</v>
          </cell>
          <cell r="AG621">
            <v>3477000</v>
          </cell>
        </row>
        <row r="622">
          <cell r="A622">
            <v>588</v>
          </cell>
          <cell r="B622" t="str">
            <v>Pham Huu Nghia</v>
          </cell>
          <cell r="C622" t="str">
            <v>302</v>
          </cell>
          <cell r="D622" t="str">
            <v>C.F.D</v>
          </cell>
          <cell r="E622">
            <v>16220866</v>
          </cell>
          <cell r="G622">
            <v>0</v>
          </cell>
          <cell r="H622">
            <v>298077517</v>
          </cell>
          <cell r="I622">
            <v>1</v>
          </cell>
          <cell r="J622">
            <v>0</v>
          </cell>
          <cell r="K622">
            <v>0</v>
          </cell>
          <cell r="L622">
            <v>0</v>
          </cell>
          <cell r="M622">
            <v>0</v>
          </cell>
          <cell r="N622">
            <v>0</v>
          </cell>
          <cell r="O622">
            <v>8</v>
          </cell>
          <cell r="P622">
            <v>9.3333333333333321</v>
          </cell>
          <cell r="S622">
            <v>233</v>
          </cell>
          <cell r="T622">
            <v>3240564</v>
          </cell>
          <cell r="U622">
            <v>26</v>
          </cell>
          <cell r="V622">
            <v>0</v>
          </cell>
          <cell r="W622">
            <v>8</v>
          </cell>
          <cell r="X622">
            <v>0</v>
          </cell>
          <cell r="Y622">
            <v>0</v>
          </cell>
          <cell r="Z622">
            <v>0</v>
          </cell>
          <cell r="AA622">
            <v>0</v>
          </cell>
          <cell r="AB622">
            <v>290820</v>
          </cell>
          <cell r="AC622">
            <v>0</v>
          </cell>
          <cell r="AD622">
            <v>290820</v>
          </cell>
          <cell r="AE622">
            <v>0</v>
          </cell>
          <cell r="AF622">
            <v>0</v>
          </cell>
          <cell r="AG622">
            <v>3240564</v>
          </cell>
        </row>
        <row r="623">
          <cell r="A623">
            <v>589</v>
          </cell>
          <cell r="B623" t="str">
            <v>Le Do Tuan Quoc</v>
          </cell>
          <cell r="C623" t="str">
            <v>302</v>
          </cell>
          <cell r="D623" t="str">
            <v>C.F.D</v>
          </cell>
          <cell r="E623">
            <v>16220868</v>
          </cell>
          <cell r="G623">
            <v>1</v>
          </cell>
          <cell r="H623">
            <v>298077518</v>
          </cell>
          <cell r="I623">
            <v>1</v>
          </cell>
          <cell r="S623">
            <v>233</v>
          </cell>
          <cell r="T623">
            <v>3240564</v>
          </cell>
          <cell r="U623">
            <v>26</v>
          </cell>
          <cell r="V623">
            <v>0</v>
          </cell>
          <cell r="W623">
            <v>0</v>
          </cell>
          <cell r="X623">
            <v>0</v>
          </cell>
          <cell r="Y623">
            <v>0</v>
          </cell>
          <cell r="Z623">
            <v>0</v>
          </cell>
          <cell r="AA623">
            <v>0</v>
          </cell>
          <cell r="AB623">
            <v>0</v>
          </cell>
          <cell r="AC623">
            <v>0</v>
          </cell>
          <cell r="AD623">
            <v>0</v>
          </cell>
          <cell r="AE623">
            <v>0</v>
          </cell>
          <cell r="AF623">
            <v>0</v>
          </cell>
          <cell r="AG623">
            <v>3240564</v>
          </cell>
        </row>
        <row r="624">
          <cell r="A624">
            <v>590</v>
          </cell>
          <cell r="B624" t="str">
            <v>Vo Kim Thong</v>
          </cell>
          <cell r="C624" t="str">
            <v>302</v>
          </cell>
          <cell r="D624" t="str">
            <v>C.F.D</v>
          </cell>
          <cell r="E624">
            <v>16220869</v>
          </cell>
          <cell r="G624">
            <v>1</v>
          </cell>
          <cell r="H624">
            <v>298077519</v>
          </cell>
          <cell r="I624">
            <v>1</v>
          </cell>
          <cell r="S624">
            <v>233</v>
          </cell>
          <cell r="T624">
            <v>3240564</v>
          </cell>
          <cell r="U624">
            <v>26</v>
          </cell>
          <cell r="V624">
            <v>0</v>
          </cell>
          <cell r="W624">
            <v>0</v>
          </cell>
          <cell r="X624">
            <v>0</v>
          </cell>
          <cell r="Y624">
            <v>0</v>
          </cell>
          <cell r="Z624">
            <v>0</v>
          </cell>
          <cell r="AA624">
            <v>0</v>
          </cell>
          <cell r="AB624">
            <v>0</v>
          </cell>
          <cell r="AC624">
            <v>0</v>
          </cell>
          <cell r="AD624">
            <v>0</v>
          </cell>
          <cell r="AE624">
            <v>0</v>
          </cell>
          <cell r="AF624">
            <v>0</v>
          </cell>
          <cell r="AG624">
            <v>3240564</v>
          </cell>
        </row>
        <row r="625">
          <cell r="A625">
            <v>591</v>
          </cell>
          <cell r="B625" t="str">
            <v>Pham Dinh Nguyen</v>
          </cell>
          <cell r="C625" t="str">
            <v>302</v>
          </cell>
          <cell r="D625" t="str">
            <v>C.F.D</v>
          </cell>
          <cell r="E625">
            <v>16220870</v>
          </cell>
          <cell r="G625">
            <v>0</v>
          </cell>
          <cell r="H625">
            <v>298077520</v>
          </cell>
          <cell r="I625">
            <v>1</v>
          </cell>
          <cell r="S625">
            <v>233</v>
          </cell>
          <cell r="T625">
            <v>3240564</v>
          </cell>
          <cell r="U625">
            <v>26</v>
          </cell>
          <cell r="V625">
            <v>0</v>
          </cell>
          <cell r="W625">
            <v>0</v>
          </cell>
          <cell r="X625">
            <v>0</v>
          </cell>
          <cell r="Y625">
            <v>0</v>
          </cell>
          <cell r="Z625">
            <v>0</v>
          </cell>
          <cell r="AA625">
            <v>0</v>
          </cell>
          <cell r="AB625">
            <v>0</v>
          </cell>
          <cell r="AC625">
            <v>0</v>
          </cell>
          <cell r="AD625">
            <v>0</v>
          </cell>
          <cell r="AE625">
            <v>0</v>
          </cell>
          <cell r="AF625">
            <v>0</v>
          </cell>
          <cell r="AG625">
            <v>3240564</v>
          </cell>
        </row>
        <row r="626">
          <cell r="A626">
            <v>592</v>
          </cell>
          <cell r="B626" t="str">
            <v>Le Quang Khai B</v>
          </cell>
          <cell r="C626" t="str">
            <v>302</v>
          </cell>
          <cell r="D626" t="str">
            <v>C.F.D</v>
          </cell>
          <cell r="E626">
            <v>19210786</v>
          </cell>
          <cell r="G626">
            <v>0</v>
          </cell>
          <cell r="H626">
            <v>298026372</v>
          </cell>
          <cell r="I626">
            <v>1</v>
          </cell>
          <cell r="J626">
            <v>0</v>
          </cell>
          <cell r="K626">
            <v>0</v>
          </cell>
          <cell r="L626">
            <v>0</v>
          </cell>
          <cell r="M626">
            <v>0</v>
          </cell>
          <cell r="N626">
            <v>0</v>
          </cell>
          <cell r="O626">
            <v>8</v>
          </cell>
          <cell r="P626">
            <v>9.3333333333333321</v>
          </cell>
          <cell r="Q626">
            <v>1</v>
          </cell>
          <cell r="R626">
            <v>172737</v>
          </cell>
          <cell r="S626">
            <v>250</v>
          </cell>
          <cell r="T626">
            <v>3477000</v>
          </cell>
          <cell r="U626">
            <v>26</v>
          </cell>
          <cell r="V626">
            <v>0</v>
          </cell>
          <cell r="W626">
            <v>8</v>
          </cell>
          <cell r="X626">
            <v>0</v>
          </cell>
          <cell r="Y626">
            <v>0</v>
          </cell>
          <cell r="Z626">
            <v>0</v>
          </cell>
          <cell r="AA626">
            <v>0</v>
          </cell>
          <cell r="AB626">
            <v>312038</v>
          </cell>
          <cell r="AC626">
            <v>0</v>
          </cell>
          <cell r="AD626">
            <v>312038</v>
          </cell>
          <cell r="AE626">
            <v>0</v>
          </cell>
          <cell r="AF626">
            <v>0</v>
          </cell>
          <cell r="AG626">
            <v>3477000</v>
          </cell>
        </row>
        <row r="627">
          <cell r="A627">
            <v>593</v>
          </cell>
          <cell r="B627" t="str">
            <v>Tran Hoang Nam</v>
          </cell>
          <cell r="C627" t="str">
            <v>302</v>
          </cell>
          <cell r="D627" t="str">
            <v>C.F.D</v>
          </cell>
          <cell r="E627">
            <v>19210787</v>
          </cell>
          <cell r="G627">
            <v>0</v>
          </cell>
          <cell r="H627">
            <v>298026416</v>
          </cell>
          <cell r="I627">
            <v>1</v>
          </cell>
          <cell r="S627">
            <v>250</v>
          </cell>
          <cell r="T627">
            <v>3477000</v>
          </cell>
          <cell r="U627">
            <v>26</v>
          </cell>
          <cell r="V627">
            <v>0</v>
          </cell>
          <cell r="W627">
            <v>0</v>
          </cell>
          <cell r="X627">
            <v>0</v>
          </cell>
          <cell r="Y627">
            <v>0</v>
          </cell>
          <cell r="Z627">
            <v>0</v>
          </cell>
          <cell r="AA627">
            <v>0</v>
          </cell>
          <cell r="AB627">
            <v>0</v>
          </cell>
          <cell r="AC627">
            <v>0</v>
          </cell>
          <cell r="AD627">
            <v>0</v>
          </cell>
          <cell r="AE627">
            <v>0</v>
          </cell>
          <cell r="AF627">
            <v>0</v>
          </cell>
          <cell r="AG627">
            <v>3477000</v>
          </cell>
        </row>
        <row r="628">
          <cell r="A628">
            <v>594</v>
          </cell>
          <cell r="B628" t="str">
            <v>Dao Nguyen Thien Ly Phi</v>
          </cell>
          <cell r="C628" t="str">
            <v>302</v>
          </cell>
          <cell r="D628" t="str">
            <v>C.F.D</v>
          </cell>
          <cell r="E628">
            <v>19210788</v>
          </cell>
          <cell r="G628">
            <v>0</v>
          </cell>
          <cell r="H628">
            <v>298026355</v>
          </cell>
          <cell r="I628">
            <v>1</v>
          </cell>
          <cell r="Q628">
            <v>1</v>
          </cell>
          <cell r="R628">
            <v>172737</v>
          </cell>
          <cell r="S628">
            <v>250</v>
          </cell>
          <cell r="T628">
            <v>3477000</v>
          </cell>
          <cell r="U628">
            <v>26</v>
          </cell>
          <cell r="V628">
            <v>0</v>
          </cell>
          <cell r="W628">
            <v>0</v>
          </cell>
          <cell r="X628">
            <v>0</v>
          </cell>
          <cell r="Y628">
            <v>0</v>
          </cell>
          <cell r="Z628">
            <v>0</v>
          </cell>
          <cell r="AA628">
            <v>0</v>
          </cell>
          <cell r="AB628">
            <v>0</v>
          </cell>
          <cell r="AC628">
            <v>0</v>
          </cell>
          <cell r="AD628">
            <v>0</v>
          </cell>
          <cell r="AE628">
            <v>0</v>
          </cell>
          <cell r="AF628">
            <v>0</v>
          </cell>
          <cell r="AG628">
            <v>3477000</v>
          </cell>
        </row>
        <row r="629">
          <cell r="A629">
            <v>595</v>
          </cell>
          <cell r="B629" t="str">
            <v>Ly Hieu Nghia</v>
          </cell>
          <cell r="C629" t="str">
            <v>302</v>
          </cell>
          <cell r="D629" t="str">
            <v>C.F.D</v>
          </cell>
          <cell r="E629">
            <v>16220898</v>
          </cell>
          <cell r="F629" t="str">
            <v>0394</v>
          </cell>
          <cell r="G629">
            <v>0</v>
          </cell>
          <cell r="I629">
            <v>0</v>
          </cell>
          <cell r="S629">
            <v>79</v>
          </cell>
          <cell r="T629">
            <v>1098732</v>
          </cell>
          <cell r="U629">
            <v>26</v>
          </cell>
          <cell r="V629">
            <v>0</v>
          </cell>
          <cell r="W629">
            <v>16</v>
          </cell>
          <cell r="X629">
            <v>0</v>
          </cell>
          <cell r="Y629">
            <v>0</v>
          </cell>
          <cell r="Z629">
            <v>0</v>
          </cell>
          <cell r="AA629">
            <v>0</v>
          </cell>
          <cell r="AB629">
            <v>169036</v>
          </cell>
          <cell r="AC629">
            <v>0</v>
          </cell>
          <cell r="AD629">
            <v>169036</v>
          </cell>
          <cell r="AE629">
            <v>0</v>
          </cell>
          <cell r="AF629">
            <v>0</v>
          </cell>
          <cell r="AG629">
            <v>1098732</v>
          </cell>
        </row>
        <row r="630">
          <cell r="A630">
            <v>596</v>
          </cell>
          <cell r="B630" t="str">
            <v>Truong Hoang Trong</v>
          </cell>
          <cell r="C630" t="str">
            <v>302</v>
          </cell>
          <cell r="D630" t="str">
            <v>C.F.D</v>
          </cell>
          <cell r="E630">
            <v>16220902</v>
          </cell>
          <cell r="F630" t="str">
            <v>0395</v>
          </cell>
          <cell r="G630">
            <v>0</v>
          </cell>
          <cell r="I630">
            <v>0</v>
          </cell>
          <cell r="S630">
            <v>79</v>
          </cell>
          <cell r="T630">
            <v>1098732</v>
          </cell>
          <cell r="U630">
            <v>26</v>
          </cell>
          <cell r="V630">
            <v>0</v>
          </cell>
          <cell r="W630">
            <v>16</v>
          </cell>
          <cell r="X630">
            <v>0</v>
          </cell>
          <cell r="Y630">
            <v>0</v>
          </cell>
          <cell r="Z630">
            <v>0</v>
          </cell>
          <cell r="AA630">
            <v>0</v>
          </cell>
          <cell r="AB630">
            <v>169036</v>
          </cell>
          <cell r="AC630">
            <v>0</v>
          </cell>
          <cell r="AD630">
            <v>169036</v>
          </cell>
          <cell r="AE630">
            <v>0</v>
          </cell>
          <cell r="AF630">
            <v>0</v>
          </cell>
          <cell r="AG630">
            <v>1098732</v>
          </cell>
        </row>
        <row r="631">
          <cell r="A631">
            <v>597</v>
          </cell>
          <cell r="B631" t="str">
            <v>Lam Pham Hoang Son</v>
          </cell>
          <cell r="C631" t="str">
            <v>302</v>
          </cell>
          <cell r="D631" t="str">
            <v>C.F.D</v>
          </cell>
          <cell r="E631">
            <v>16220949</v>
          </cell>
          <cell r="F631" t="str">
            <v>0014</v>
          </cell>
          <cell r="G631">
            <v>0</v>
          </cell>
          <cell r="I631">
            <v>0</v>
          </cell>
          <cell r="S631">
            <v>79</v>
          </cell>
          <cell r="T631">
            <v>1098732</v>
          </cell>
          <cell r="U631">
            <v>26</v>
          </cell>
          <cell r="V631">
            <v>0</v>
          </cell>
          <cell r="W631">
            <v>8</v>
          </cell>
          <cell r="X631">
            <v>0</v>
          </cell>
          <cell r="Y631">
            <v>0</v>
          </cell>
          <cell r="Z631">
            <v>0</v>
          </cell>
          <cell r="AA631">
            <v>0</v>
          </cell>
          <cell r="AB631">
            <v>84518</v>
          </cell>
          <cell r="AC631">
            <v>0</v>
          </cell>
          <cell r="AD631">
            <v>84518</v>
          </cell>
          <cell r="AE631">
            <v>0</v>
          </cell>
          <cell r="AF631">
            <v>0</v>
          </cell>
          <cell r="AG631">
            <v>1098732</v>
          </cell>
        </row>
        <row r="632">
          <cell r="A632">
            <v>598</v>
          </cell>
          <cell r="B632" t="str">
            <v>Le Khanh Sang</v>
          </cell>
          <cell r="C632" t="str">
            <v>302</v>
          </cell>
          <cell r="D632" t="str">
            <v>C.F.D</v>
          </cell>
          <cell r="E632">
            <v>16220964</v>
          </cell>
          <cell r="I632">
            <v>0</v>
          </cell>
          <cell r="S632">
            <v>79</v>
          </cell>
          <cell r="T632">
            <v>1098732</v>
          </cell>
          <cell r="U632">
            <v>26</v>
          </cell>
          <cell r="V632">
            <v>0</v>
          </cell>
          <cell r="W632">
            <v>16</v>
          </cell>
          <cell r="X632">
            <v>0</v>
          </cell>
          <cell r="Y632">
            <v>0</v>
          </cell>
          <cell r="Z632">
            <v>0</v>
          </cell>
          <cell r="AA632">
            <v>0</v>
          </cell>
          <cell r="AB632">
            <v>169036</v>
          </cell>
          <cell r="AC632">
            <v>0</v>
          </cell>
          <cell r="AD632">
            <v>169036</v>
          </cell>
          <cell r="AE632">
            <v>0</v>
          </cell>
          <cell r="AF632">
            <v>0</v>
          </cell>
          <cell r="AG632">
            <v>1098732</v>
          </cell>
        </row>
        <row r="633">
          <cell r="A633">
            <v>599</v>
          </cell>
          <cell r="B633" t="str">
            <v>Vo Chi Hung</v>
          </cell>
          <cell r="C633" t="str">
            <v>302</v>
          </cell>
          <cell r="D633" t="str">
            <v>C.F.D</v>
          </cell>
          <cell r="E633">
            <v>16221003</v>
          </cell>
          <cell r="I633">
            <v>0</v>
          </cell>
          <cell r="S633">
            <v>79</v>
          </cell>
          <cell r="T633">
            <v>1098732</v>
          </cell>
          <cell r="U633">
            <v>26</v>
          </cell>
          <cell r="V633">
            <v>0</v>
          </cell>
          <cell r="W633">
            <v>16</v>
          </cell>
          <cell r="X633">
            <v>0</v>
          </cell>
          <cell r="Y633">
            <v>0</v>
          </cell>
          <cell r="Z633">
            <v>0</v>
          </cell>
          <cell r="AA633">
            <v>0</v>
          </cell>
          <cell r="AB633">
            <v>169036</v>
          </cell>
          <cell r="AC633">
            <v>0</v>
          </cell>
          <cell r="AD633">
            <v>169036</v>
          </cell>
          <cell r="AE633">
            <v>0</v>
          </cell>
          <cell r="AF633">
            <v>0</v>
          </cell>
          <cell r="AG633">
            <v>1098732</v>
          </cell>
        </row>
        <row r="634">
          <cell r="A634">
            <v>600</v>
          </cell>
          <cell r="B634" t="str">
            <v>Nguyen Minh Ba</v>
          </cell>
          <cell r="C634" t="str">
            <v>302</v>
          </cell>
          <cell r="D634" t="str">
            <v>C.F.D</v>
          </cell>
          <cell r="E634">
            <v>16221140</v>
          </cell>
          <cell r="I634">
            <v>0</v>
          </cell>
          <cell r="S634">
            <v>79</v>
          </cell>
          <cell r="T634">
            <v>1098732</v>
          </cell>
          <cell r="U634">
            <v>26</v>
          </cell>
          <cell r="V634">
            <v>0</v>
          </cell>
          <cell r="W634">
            <v>16</v>
          </cell>
          <cell r="X634">
            <v>0</v>
          </cell>
          <cell r="Y634">
            <v>0</v>
          </cell>
          <cell r="Z634">
            <v>0</v>
          </cell>
          <cell r="AA634">
            <v>0</v>
          </cell>
          <cell r="AB634">
            <v>169036</v>
          </cell>
          <cell r="AC634">
            <v>0</v>
          </cell>
          <cell r="AD634">
            <v>169036</v>
          </cell>
          <cell r="AE634">
            <v>0</v>
          </cell>
          <cell r="AF634">
            <v>0</v>
          </cell>
          <cell r="AG634">
            <v>1098732</v>
          </cell>
        </row>
        <row r="635">
          <cell r="A635">
            <v>601</v>
          </cell>
          <cell r="B635" t="str">
            <v>Huynh Huu Phuc</v>
          </cell>
          <cell r="C635" t="str">
            <v>302</v>
          </cell>
          <cell r="D635" t="str">
            <v>C.F.D</v>
          </cell>
          <cell r="E635">
            <v>16221141</v>
          </cell>
          <cell r="I635">
            <v>0</v>
          </cell>
          <cell r="S635">
            <v>79</v>
          </cell>
          <cell r="T635">
            <v>1098732</v>
          </cell>
          <cell r="U635">
            <v>26</v>
          </cell>
          <cell r="V635">
            <v>0</v>
          </cell>
          <cell r="W635">
            <v>24</v>
          </cell>
          <cell r="X635">
            <v>0</v>
          </cell>
          <cell r="Y635">
            <v>0</v>
          </cell>
          <cell r="Z635">
            <v>0</v>
          </cell>
          <cell r="AA635">
            <v>0</v>
          </cell>
          <cell r="AB635">
            <v>253554</v>
          </cell>
          <cell r="AC635">
            <v>0</v>
          </cell>
          <cell r="AD635">
            <v>253554</v>
          </cell>
          <cell r="AE635">
            <v>0</v>
          </cell>
          <cell r="AF635">
            <v>0</v>
          </cell>
          <cell r="AG635">
            <v>1098732</v>
          </cell>
        </row>
        <row r="636">
          <cell r="A636">
            <v>602</v>
          </cell>
          <cell r="B636" t="str">
            <v>Truong The Phuong</v>
          </cell>
          <cell r="C636" t="str">
            <v>302</v>
          </cell>
          <cell r="D636" t="str">
            <v>C.F.D</v>
          </cell>
          <cell r="E636">
            <v>16221142</v>
          </cell>
          <cell r="I636">
            <v>0</v>
          </cell>
          <cell r="S636">
            <v>79</v>
          </cell>
          <cell r="T636">
            <v>1098732</v>
          </cell>
          <cell r="U636">
            <v>26</v>
          </cell>
          <cell r="V636">
            <v>0</v>
          </cell>
          <cell r="W636">
            <v>24</v>
          </cell>
          <cell r="X636">
            <v>0</v>
          </cell>
          <cell r="Y636">
            <v>0</v>
          </cell>
          <cell r="Z636">
            <v>0</v>
          </cell>
          <cell r="AA636">
            <v>0</v>
          </cell>
          <cell r="AB636">
            <v>253554</v>
          </cell>
          <cell r="AC636">
            <v>0</v>
          </cell>
          <cell r="AD636">
            <v>253554</v>
          </cell>
          <cell r="AE636">
            <v>0</v>
          </cell>
          <cell r="AF636">
            <v>0</v>
          </cell>
          <cell r="AG636">
            <v>1098732</v>
          </cell>
        </row>
        <row r="637">
          <cell r="A637">
            <v>603</v>
          </cell>
          <cell r="B637" t="str">
            <v>Nguyen Trong Hoang</v>
          </cell>
          <cell r="C637" t="str">
            <v>302</v>
          </cell>
          <cell r="D637" t="str">
            <v>C.F.D</v>
          </cell>
          <cell r="E637">
            <v>16220905</v>
          </cell>
          <cell r="G637">
            <v>0</v>
          </cell>
          <cell r="I637">
            <v>0</v>
          </cell>
          <cell r="S637">
            <v>63</v>
          </cell>
          <cell r="T637">
            <v>876204</v>
          </cell>
          <cell r="U637">
            <v>26</v>
          </cell>
          <cell r="V637">
            <v>0</v>
          </cell>
          <cell r="W637">
            <v>0</v>
          </cell>
          <cell r="X637">
            <v>0</v>
          </cell>
          <cell r="Y637">
            <v>0</v>
          </cell>
          <cell r="Z637">
            <v>0</v>
          </cell>
          <cell r="AA637">
            <v>0</v>
          </cell>
          <cell r="AB637">
            <v>0</v>
          </cell>
          <cell r="AC637">
            <v>0</v>
          </cell>
          <cell r="AD637">
            <v>0</v>
          </cell>
          <cell r="AE637">
            <v>0</v>
          </cell>
          <cell r="AF637">
            <v>0</v>
          </cell>
          <cell r="AG637">
            <v>876204</v>
          </cell>
        </row>
        <row r="638">
          <cell r="A638">
            <v>604</v>
          </cell>
          <cell r="B638" t="str">
            <v>Tran Minh Luan</v>
          </cell>
          <cell r="C638" t="str">
            <v>302</v>
          </cell>
          <cell r="D638" t="str">
            <v>C.F.D</v>
          </cell>
          <cell r="E638">
            <v>16220907</v>
          </cell>
          <cell r="G638">
            <v>0</v>
          </cell>
          <cell r="I638">
            <v>0</v>
          </cell>
          <cell r="S638">
            <v>63</v>
          </cell>
          <cell r="T638">
            <v>876204</v>
          </cell>
          <cell r="U638">
            <v>26</v>
          </cell>
          <cell r="V638">
            <v>0</v>
          </cell>
          <cell r="W638">
            <v>0</v>
          </cell>
          <cell r="X638">
            <v>0</v>
          </cell>
          <cell r="Y638">
            <v>0</v>
          </cell>
          <cell r="Z638">
            <v>0</v>
          </cell>
          <cell r="AA638">
            <v>0</v>
          </cell>
          <cell r="AB638">
            <v>0</v>
          </cell>
          <cell r="AC638">
            <v>0</v>
          </cell>
          <cell r="AD638">
            <v>0</v>
          </cell>
          <cell r="AE638">
            <v>0</v>
          </cell>
          <cell r="AF638">
            <v>0</v>
          </cell>
          <cell r="AG638">
            <v>876204</v>
          </cell>
        </row>
        <row r="639">
          <cell r="A639">
            <v>605</v>
          </cell>
          <cell r="B639" t="str">
            <v>Vu Ba Luan</v>
          </cell>
          <cell r="C639" t="str">
            <v>302</v>
          </cell>
          <cell r="D639" t="str">
            <v>C.F.D</v>
          </cell>
          <cell r="E639">
            <v>16220906</v>
          </cell>
          <cell r="G639">
            <v>0</v>
          </cell>
          <cell r="I639">
            <v>0</v>
          </cell>
          <cell r="S639">
            <v>63</v>
          </cell>
          <cell r="T639">
            <v>876204</v>
          </cell>
          <cell r="U639">
            <v>26</v>
          </cell>
          <cell r="V639">
            <v>0</v>
          </cell>
          <cell r="W639">
            <v>0</v>
          </cell>
          <cell r="X639">
            <v>0</v>
          </cell>
          <cell r="Y639">
            <v>0</v>
          </cell>
          <cell r="Z639">
            <v>0</v>
          </cell>
          <cell r="AA639">
            <v>0</v>
          </cell>
          <cell r="AB639">
            <v>0</v>
          </cell>
          <cell r="AC639">
            <v>0</v>
          </cell>
          <cell r="AD639">
            <v>0</v>
          </cell>
          <cell r="AE639">
            <v>0</v>
          </cell>
          <cell r="AF639">
            <v>0</v>
          </cell>
          <cell r="AG639">
            <v>876204</v>
          </cell>
        </row>
        <row r="640">
          <cell r="A640">
            <v>606</v>
          </cell>
          <cell r="B640" t="str">
            <v>Tran Hoang Quy Nam</v>
          </cell>
          <cell r="C640" t="str">
            <v>302</v>
          </cell>
          <cell r="D640" t="str">
            <v>C.F.D</v>
          </cell>
          <cell r="E640">
            <v>16220968</v>
          </cell>
          <cell r="I640">
            <v>0</v>
          </cell>
          <cell r="S640">
            <v>63</v>
          </cell>
          <cell r="T640">
            <v>876204</v>
          </cell>
          <cell r="U640">
            <v>26</v>
          </cell>
          <cell r="V640">
            <v>0</v>
          </cell>
          <cell r="W640">
            <v>0</v>
          </cell>
          <cell r="X640">
            <v>0</v>
          </cell>
          <cell r="Y640">
            <v>0</v>
          </cell>
          <cell r="Z640">
            <v>0</v>
          </cell>
          <cell r="AA640">
            <v>0</v>
          </cell>
          <cell r="AB640">
            <v>0</v>
          </cell>
          <cell r="AC640">
            <v>0</v>
          </cell>
          <cell r="AD640">
            <v>0</v>
          </cell>
          <cell r="AE640">
            <v>0</v>
          </cell>
          <cell r="AF640">
            <v>0</v>
          </cell>
          <cell r="AG640">
            <v>876204</v>
          </cell>
        </row>
        <row r="641">
          <cell r="A641">
            <v>607</v>
          </cell>
          <cell r="B641" t="str">
            <v>Nguyen Tan Anh</v>
          </cell>
          <cell r="C641" t="str">
            <v>302</v>
          </cell>
          <cell r="D641" t="str">
            <v>C.F.D</v>
          </cell>
          <cell r="E641">
            <v>16220969</v>
          </cell>
          <cell r="I641">
            <v>0</v>
          </cell>
          <cell r="S641">
            <v>63</v>
          </cell>
          <cell r="T641">
            <v>876204</v>
          </cell>
          <cell r="U641">
            <v>26</v>
          </cell>
          <cell r="V641">
            <v>0</v>
          </cell>
          <cell r="W641">
            <v>0</v>
          </cell>
          <cell r="X641">
            <v>0</v>
          </cell>
          <cell r="Y641">
            <v>0</v>
          </cell>
          <cell r="Z641">
            <v>0</v>
          </cell>
          <cell r="AA641">
            <v>0</v>
          </cell>
          <cell r="AB641">
            <v>0</v>
          </cell>
          <cell r="AC641">
            <v>0</v>
          </cell>
          <cell r="AD641">
            <v>0</v>
          </cell>
          <cell r="AE641">
            <v>0</v>
          </cell>
          <cell r="AF641">
            <v>0</v>
          </cell>
          <cell r="AG641">
            <v>876204</v>
          </cell>
        </row>
        <row r="642">
          <cell r="A642">
            <v>608</v>
          </cell>
          <cell r="B642" t="str">
            <v>Vuong Bieu</v>
          </cell>
          <cell r="C642" t="str">
            <v>302</v>
          </cell>
          <cell r="D642" t="str">
            <v>C.F.D</v>
          </cell>
          <cell r="E642">
            <v>16220970</v>
          </cell>
          <cell r="I642">
            <v>0</v>
          </cell>
          <cell r="S642">
            <v>63</v>
          </cell>
          <cell r="T642">
            <v>876204</v>
          </cell>
          <cell r="U642">
            <v>26</v>
          </cell>
          <cell r="V642">
            <v>0</v>
          </cell>
          <cell r="W642">
            <v>0</v>
          </cell>
          <cell r="X642">
            <v>0</v>
          </cell>
          <cell r="Y642">
            <v>0</v>
          </cell>
          <cell r="Z642">
            <v>0</v>
          </cell>
          <cell r="AA642">
            <v>0</v>
          </cell>
          <cell r="AB642">
            <v>0</v>
          </cell>
          <cell r="AC642">
            <v>0</v>
          </cell>
          <cell r="AD642">
            <v>0</v>
          </cell>
          <cell r="AE642">
            <v>0</v>
          </cell>
          <cell r="AF642">
            <v>0</v>
          </cell>
          <cell r="AG642">
            <v>876204</v>
          </cell>
        </row>
        <row r="643">
          <cell r="A643">
            <v>609</v>
          </cell>
          <cell r="B643" t="str">
            <v>Nguyen Anh Dung</v>
          </cell>
          <cell r="C643" t="str">
            <v>302</v>
          </cell>
          <cell r="D643" t="str">
            <v>C.F.D</v>
          </cell>
          <cell r="E643">
            <v>16220971</v>
          </cell>
          <cell r="I643">
            <v>0</v>
          </cell>
          <cell r="S643">
            <v>63</v>
          </cell>
          <cell r="T643">
            <v>876204</v>
          </cell>
          <cell r="U643">
            <v>26</v>
          </cell>
          <cell r="V643">
            <v>0</v>
          </cell>
          <cell r="W643">
            <v>0</v>
          </cell>
          <cell r="X643">
            <v>0</v>
          </cell>
          <cell r="Y643">
            <v>0</v>
          </cell>
          <cell r="Z643">
            <v>0</v>
          </cell>
          <cell r="AA643">
            <v>0</v>
          </cell>
          <cell r="AB643">
            <v>0</v>
          </cell>
          <cell r="AC643">
            <v>0</v>
          </cell>
          <cell r="AD643">
            <v>0</v>
          </cell>
          <cell r="AE643">
            <v>0</v>
          </cell>
          <cell r="AF643">
            <v>0</v>
          </cell>
          <cell r="AG643">
            <v>876204</v>
          </cell>
        </row>
        <row r="644">
          <cell r="A644">
            <v>610</v>
          </cell>
          <cell r="B644" t="str">
            <v>Dinh Nhat Hung</v>
          </cell>
          <cell r="C644" t="str">
            <v>302</v>
          </cell>
          <cell r="D644" t="str">
            <v>C.F.D</v>
          </cell>
          <cell r="E644">
            <v>16220972</v>
          </cell>
          <cell r="I644">
            <v>0</v>
          </cell>
          <cell r="S644">
            <v>63</v>
          </cell>
          <cell r="T644">
            <v>876204</v>
          </cell>
          <cell r="U644">
            <v>26</v>
          </cell>
          <cell r="V644">
            <v>0</v>
          </cell>
          <cell r="W644">
            <v>0</v>
          </cell>
          <cell r="X644">
            <v>0</v>
          </cell>
          <cell r="Y644">
            <v>0</v>
          </cell>
          <cell r="Z644">
            <v>0</v>
          </cell>
          <cell r="AA644">
            <v>0</v>
          </cell>
          <cell r="AB644">
            <v>0</v>
          </cell>
          <cell r="AC644">
            <v>0</v>
          </cell>
          <cell r="AD644">
            <v>0</v>
          </cell>
          <cell r="AE644">
            <v>0</v>
          </cell>
          <cell r="AF644">
            <v>0</v>
          </cell>
          <cell r="AG644">
            <v>876204</v>
          </cell>
        </row>
        <row r="645">
          <cell r="A645">
            <v>611</v>
          </cell>
          <cell r="B645" t="str">
            <v>Vu Duy Khanh</v>
          </cell>
          <cell r="C645" t="str">
            <v>302</v>
          </cell>
          <cell r="D645" t="str">
            <v>C.F.D</v>
          </cell>
          <cell r="E645">
            <v>16220973</v>
          </cell>
          <cell r="I645">
            <v>0</v>
          </cell>
          <cell r="S645">
            <v>63</v>
          </cell>
          <cell r="T645">
            <v>876204</v>
          </cell>
          <cell r="U645">
            <v>26</v>
          </cell>
          <cell r="V645">
            <v>0</v>
          </cell>
          <cell r="W645">
            <v>0</v>
          </cell>
          <cell r="X645">
            <v>0</v>
          </cell>
          <cell r="Y645">
            <v>0</v>
          </cell>
          <cell r="Z645">
            <v>0</v>
          </cell>
          <cell r="AA645">
            <v>0</v>
          </cell>
          <cell r="AB645">
            <v>0</v>
          </cell>
          <cell r="AC645">
            <v>0</v>
          </cell>
          <cell r="AD645">
            <v>0</v>
          </cell>
          <cell r="AE645">
            <v>0</v>
          </cell>
          <cell r="AF645">
            <v>0</v>
          </cell>
          <cell r="AG645">
            <v>876204</v>
          </cell>
        </row>
        <row r="646">
          <cell r="A646">
            <v>612</v>
          </cell>
          <cell r="B646" t="str">
            <v>Do Tuan Kiet</v>
          </cell>
          <cell r="C646" t="str">
            <v>302</v>
          </cell>
          <cell r="D646" t="str">
            <v>C.F.D</v>
          </cell>
          <cell r="E646">
            <v>16220974</v>
          </cell>
          <cell r="I646">
            <v>0</v>
          </cell>
          <cell r="S646">
            <v>63</v>
          </cell>
          <cell r="T646">
            <v>876204</v>
          </cell>
          <cell r="U646">
            <v>26</v>
          </cell>
          <cell r="V646">
            <v>0</v>
          </cell>
          <cell r="W646">
            <v>0</v>
          </cell>
          <cell r="X646">
            <v>0</v>
          </cell>
          <cell r="Y646">
            <v>0</v>
          </cell>
          <cell r="Z646">
            <v>0</v>
          </cell>
          <cell r="AA646">
            <v>0</v>
          </cell>
          <cell r="AB646">
            <v>0</v>
          </cell>
          <cell r="AC646">
            <v>0</v>
          </cell>
          <cell r="AD646">
            <v>0</v>
          </cell>
          <cell r="AE646">
            <v>0</v>
          </cell>
          <cell r="AF646">
            <v>0</v>
          </cell>
          <cell r="AG646">
            <v>876204</v>
          </cell>
        </row>
        <row r="647">
          <cell r="A647">
            <v>613</v>
          </cell>
          <cell r="B647" t="str">
            <v>Nguyen Huu Kinh</v>
          </cell>
          <cell r="C647" t="str">
            <v>302</v>
          </cell>
          <cell r="D647" t="str">
            <v>C.F.D</v>
          </cell>
          <cell r="E647">
            <v>16220975</v>
          </cell>
          <cell r="I647">
            <v>0</v>
          </cell>
          <cell r="S647">
            <v>63</v>
          </cell>
          <cell r="T647">
            <v>876204</v>
          </cell>
          <cell r="U647">
            <v>26</v>
          </cell>
          <cell r="V647">
            <v>0</v>
          </cell>
          <cell r="W647">
            <v>0</v>
          </cell>
          <cell r="X647">
            <v>0</v>
          </cell>
          <cell r="Y647">
            <v>0</v>
          </cell>
          <cell r="Z647">
            <v>0</v>
          </cell>
          <cell r="AA647">
            <v>0</v>
          </cell>
          <cell r="AB647">
            <v>0</v>
          </cell>
          <cell r="AC647">
            <v>0</v>
          </cell>
          <cell r="AD647">
            <v>0</v>
          </cell>
          <cell r="AE647">
            <v>0</v>
          </cell>
          <cell r="AF647">
            <v>0</v>
          </cell>
          <cell r="AG647">
            <v>876204</v>
          </cell>
        </row>
        <row r="648">
          <cell r="A648">
            <v>614</v>
          </cell>
          <cell r="B648" t="str">
            <v>Ho Nguyen Dang Lam</v>
          </cell>
          <cell r="C648" t="str">
            <v>302</v>
          </cell>
          <cell r="D648" t="str">
            <v>C.F.D</v>
          </cell>
          <cell r="E648">
            <v>16220976</v>
          </cell>
          <cell r="I648">
            <v>0</v>
          </cell>
          <cell r="S648">
            <v>63</v>
          </cell>
          <cell r="T648">
            <v>876204</v>
          </cell>
          <cell r="U648">
            <v>26</v>
          </cell>
          <cell r="V648">
            <v>0</v>
          </cell>
          <cell r="W648">
            <v>0</v>
          </cell>
          <cell r="X648">
            <v>0</v>
          </cell>
          <cell r="Y648">
            <v>0</v>
          </cell>
          <cell r="Z648">
            <v>0</v>
          </cell>
          <cell r="AA648">
            <v>0</v>
          </cell>
          <cell r="AB648">
            <v>0</v>
          </cell>
          <cell r="AC648">
            <v>0</v>
          </cell>
          <cell r="AD648">
            <v>0</v>
          </cell>
          <cell r="AE648">
            <v>0</v>
          </cell>
          <cell r="AF648">
            <v>0</v>
          </cell>
          <cell r="AG648">
            <v>876204</v>
          </cell>
        </row>
        <row r="649">
          <cell r="A649">
            <v>615</v>
          </cell>
          <cell r="B649" t="str">
            <v>Nhan Tan Loc</v>
          </cell>
          <cell r="C649" t="str">
            <v>302</v>
          </cell>
          <cell r="D649" t="str">
            <v>C.F.D</v>
          </cell>
          <cell r="E649">
            <v>16220977</v>
          </cell>
          <cell r="I649">
            <v>0</v>
          </cell>
          <cell r="S649">
            <v>63</v>
          </cell>
          <cell r="T649">
            <v>876204</v>
          </cell>
          <cell r="U649">
            <v>26</v>
          </cell>
          <cell r="V649">
            <v>0</v>
          </cell>
          <cell r="W649">
            <v>0</v>
          </cell>
          <cell r="X649">
            <v>0</v>
          </cell>
          <cell r="Y649">
            <v>0</v>
          </cell>
          <cell r="Z649">
            <v>0</v>
          </cell>
          <cell r="AA649">
            <v>0</v>
          </cell>
          <cell r="AB649">
            <v>0</v>
          </cell>
          <cell r="AC649">
            <v>0</v>
          </cell>
          <cell r="AD649">
            <v>0</v>
          </cell>
          <cell r="AE649">
            <v>0</v>
          </cell>
          <cell r="AF649">
            <v>0</v>
          </cell>
          <cell r="AG649">
            <v>876204</v>
          </cell>
        </row>
        <row r="650">
          <cell r="A650">
            <v>616</v>
          </cell>
          <cell r="B650" t="str">
            <v>Truong Minh Luan</v>
          </cell>
          <cell r="C650" t="str">
            <v>302</v>
          </cell>
          <cell r="D650" t="str">
            <v>C.F.D</v>
          </cell>
          <cell r="E650">
            <v>16220978</v>
          </cell>
          <cell r="I650">
            <v>0</v>
          </cell>
          <cell r="S650">
            <v>63</v>
          </cell>
          <cell r="T650">
            <v>876204</v>
          </cell>
          <cell r="U650">
            <v>26</v>
          </cell>
          <cell r="V650">
            <v>0</v>
          </cell>
          <cell r="W650">
            <v>0</v>
          </cell>
          <cell r="X650">
            <v>0</v>
          </cell>
          <cell r="Y650">
            <v>0</v>
          </cell>
          <cell r="Z650">
            <v>0</v>
          </cell>
          <cell r="AA650">
            <v>0</v>
          </cell>
          <cell r="AB650">
            <v>0</v>
          </cell>
          <cell r="AC650">
            <v>0</v>
          </cell>
          <cell r="AD650">
            <v>0</v>
          </cell>
          <cell r="AE650">
            <v>0</v>
          </cell>
          <cell r="AF650">
            <v>0</v>
          </cell>
          <cell r="AG650">
            <v>876204</v>
          </cell>
        </row>
        <row r="651">
          <cell r="A651">
            <v>617</v>
          </cell>
          <cell r="B651" t="str">
            <v>Tran Hoai Nam</v>
          </cell>
          <cell r="C651" t="str">
            <v>302</v>
          </cell>
          <cell r="D651" t="str">
            <v>C.F.D</v>
          </cell>
          <cell r="E651">
            <v>16220979</v>
          </cell>
          <cell r="I651">
            <v>0</v>
          </cell>
          <cell r="S651">
            <v>63</v>
          </cell>
          <cell r="T651">
            <v>876204</v>
          </cell>
          <cell r="U651">
            <v>26</v>
          </cell>
          <cell r="V651">
            <v>0</v>
          </cell>
          <cell r="W651">
            <v>0</v>
          </cell>
          <cell r="X651">
            <v>0</v>
          </cell>
          <cell r="Y651">
            <v>0</v>
          </cell>
          <cell r="Z651">
            <v>0</v>
          </cell>
          <cell r="AA651">
            <v>0</v>
          </cell>
          <cell r="AB651">
            <v>0</v>
          </cell>
          <cell r="AC651">
            <v>0</v>
          </cell>
          <cell r="AD651">
            <v>0</v>
          </cell>
          <cell r="AE651">
            <v>0</v>
          </cell>
          <cell r="AF651">
            <v>0</v>
          </cell>
          <cell r="AG651">
            <v>876204</v>
          </cell>
        </row>
        <row r="652">
          <cell r="A652">
            <v>618</v>
          </cell>
          <cell r="B652" t="str">
            <v>Phan Van Nhan</v>
          </cell>
          <cell r="C652" t="str">
            <v>302</v>
          </cell>
          <cell r="D652" t="str">
            <v>C.F.D</v>
          </cell>
          <cell r="E652">
            <v>16220980</v>
          </cell>
          <cell r="I652">
            <v>0</v>
          </cell>
          <cell r="S652">
            <v>63</v>
          </cell>
          <cell r="T652">
            <v>876204</v>
          </cell>
          <cell r="U652">
            <v>26</v>
          </cell>
          <cell r="V652">
            <v>0</v>
          </cell>
          <cell r="W652">
            <v>0</v>
          </cell>
          <cell r="X652">
            <v>0</v>
          </cell>
          <cell r="Y652">
            <v>0</v>
          </cell>
          <cell r="Z652">
            <v>0</v>
          </cell>
          <cell r="AA652">
            <v>0</v>
          </cell>
          <cell r="AB652">
            <v>0</v>
          </cell>
          <cell r="AC652">
            <v>0</v>
          </cell>
          <cell r="AD652">
            <v>0</v>
          </cell>
          <cell r="AE652">
            <v>0</v>
          </cell>
          <cell r="AF652">
            <v>0</v>
          </cell>
          <cell r="AG652">
            <v>876204</v>
          </cell>
        </row>
        <row r="653">
          <cell r="A653">
            <v>619</v>
          </cell>
          <cell r="B653" t="str">
            <v>Tran Cam Phi</v>
          </cell>
          <cell r="C653" t="str">
            <v>302</v>
          </cell>
          <cell r="D653" t="str">
            <v>C.F.D</v>
          </cell>
          <cell r="E653">
            <v>16220981</v>
          </cell>
          <cell r="I653">
            <v>0</v>
          </cell>
          <cell r="S653">
            <v>63</v>
          </cell>
          <cell r="T653">
            <v>876204</v>
          </cell>
          <cell r="U653">
            <v>26</v>
          </cell>
          <cell r="V653">
            <v>0</v>
          </cell>
          <cell r="W653">
            <v>0</v>
          </cell>
          <cell r="X653">
            <v>0</v>
          </cell>
          <cell r="Y653">
            <v>0</v>
          </cell>
          <cell r="Z653">
            <v>0</v>
          </cell>
          <cell r="AA653">
            <v>0</v>
          </cell>
          <cell r="AB653">
            <v>0</v>
          </cell>
          <cell r="AC653">
            <v>0</v>
          </cell>
          <cell r="AD653">
            <v>0</v>
          </cell>
          <cell r="AE653">
            <v>0</v>
          </cell>
          <cell r="AF653">
            <v>0</v>
          </cell>
          <cell r="AG653">
            <v>876204</v>
          </cell>
        </row>
        <row r="654">
          <cell r="A654">
            <v>620</v>
          </cell>
          <cell r="B654" t="str">
            <v>Le Dinh Ngoc Phuong</v>
          </cell>
          <cell r="C654" t="str">
            <v>302</v>
          </cell>
          <cell r="D654" t="str">
            <v>C.F.D</v>
          </cell>
          <cell r="E654">
            <v>16220982</v>
          </cell>
          <cell r="I654">
            <v>0</v>
          </cell>
          <cell r="S654">
            <v>63</v>
          </cell>
          <cell r="T654">
            <v>876204</v>
          </cell>
          <cell r="U654">
            <v>26</v>
          </cell>
          <cell r="V654">
            <v>0</v>
          </cell>
          <cell r="W654">
            <v>0</v>
          </cell>
          <cell r="X654">
            <v>0</v>
          </cell>
          <cell r="Y654">
            <v>0</v>
          </cell>
          <cell r="Z654">
            <v>0</v>
          </cell>
          <cell r="AA654">
            <v>0</v>
          </cell>
          <cell r="AB654">
            <v>0</v>
          </cell>
          <cell r="AC654">
            <v>0</v>
          </cell>
          <cell r="AD654">
            <v>0</v>
          </cell>
          <cell r="AE654">
            <v>0</v>
          </cell>
          <cell r="AF654">
            <v>0</v>
          </cell>
          <cell r="AG654">
            <v>876204</v>
          </cell>
        </row>
        <row r="655">
          <cell r="A655">
            <v>621</v>
          </cell>
          <cell r="B655" t="str">
            <v>Vo Van Quang</v>
          </cell>
          <cell r="C655" t="str">
            <v>302</v>
          </cell>
          <cell r="D655" t="str">
            <v>C.F.D</v>
          </cell>
          <cell r="E655">
            <v>16220983</v>
          </cell>
          <cell r="I655">
            <v>0</v>
          </cell>
          <cell r="S655">
            <v>63</v>
          </cell>
          <cell r="T655">
            <v>876204</v>
          </cell>
          <cell r="U655">
            <v>26</v>
          </cell>
          <cell r="V655">
            <v>0</v>
          </cell>
          <cell r="W655">
            <v>0</v>
          </cell>
          <cell r="X655">
            <v>0</v>
          </cell>
          <cell r="Y655">
            <v>0</v>
          </cell>
          <cell r="Z655">
            <v>0</v>
          </cell>
          <cell r="AA655">
            <v>0</v>
          </cell>
          <cell r="AB655">
            <v>0</v>
          </cell>
          <cell r="AC655">
            <v>0</v>
          </cell>
          <cell r="AD655">
            <v>0</v>
          </cell>
          <cell r="AE655">
            <v>0</v>
          </cell>
          <cell r="AF655">
            <v>0</v>
          </cell>
          <cell r="AG655">
            <v>876204</v>
          </cell>
        </row>
        <row r="656">
          <cell r="A656">
            <v>622</v>
          </cell>
          <cell r="B656" t="str">
            <v>Nguyen Van Thanh B</v>
          </cell>
          <cell r="C656" t="str">
            <v>302</v>
          </cell>
          <cell r="D656" t="str">
            <v>C.F.D</v>
          </cell>
          <cell r="E656">
            <v>16220984</v>
          </cell>
          <cell r="I656">
            <v>0</v>
          </cell>
          <cell r="S656">
            <v>63</v>
          </cell>
          <cell r="T656">
            <v>876204</v>
          </cell>
          <cell r="U656">
            <v>26</v>
          </cell>
          <cell r="V656">
            <v>0</v>
          </cell>
          <cell r="W656">
            <v>16</v>
          </cell>
          <cell r="X656">
            <v>0</v>
          </cell>
          <cell r="Y656">
            <v>0</v>
          </cell>
          <cell r="Z656">
            <v>0</v>
          </cell>
          <cell r="AA656">
            <v>0</v>
          </cell>
          <cell r="AB656">
            <v>134801</v>
          </cell>
          <cell r="AC656">
            <v>0</v>
          </cell>
          <cell r="AD656">
            <v>134801</v>
          </cell>
          <cell r="AE656">
            <v>0</v>
          </cell>
          <cell r="AF656">
            <v>0</v>
          </cell>
          <cell r="AG656">
            <v>876204</v>
          </cell>
        </row>
        <row r="657">
          <cell r="A657">
            <v>623</v>
          </cell>
          <cell r="B657" t="str">
            <v>Pham Nguyen Lam Trieu</v>
          </cell>
          <cell r="C657" t="str">
            <v>302</v>
          </cell>
          <cell r="D657" t="str">
            <v>C.F.D</v>
          </cell>
          <cell r="E657">
            <v>16220986</v>
          </cell>
          <cell r="I657">
            <v>0</v>
          </cell>
          <cell r="S657">
            <v>63</v>
          </cell>
          <cell r="T657">
            <v>876204</v>
          </cell>
          <cell r="U657">
            <v>26</v>
          </cell>
          <cell r="V657">
            <v>0</v>
          </cell>
          <cell r="W657">
            <v>0</v>
          </cell>
          <cell r="X657">
            <v>0</v>
          </cell>
          <cell r="Y657">
            <v>0</v>
          </cell>
          <cell r="Z657">
            <v>0</v>
          </cell>
          <cell r="AA657">
            <v>0</v>
          </cell>
          <cell r="AB657">
            <v>0</v>
          </cell>
          <cell r="AC657">
            <v>0</v>
          </cell>
          <cell r="AD657">
            <v>0</v>
          </cell>
          <cell r="AE657">
            <v>0</v>
          </cell>
          <cell r="AF657">
            <v>0</v>
          </cell>
          <cell r="AG657">
            <v>876204</v>
          </cell>
        </row>
        <row r="658">
          <cell r="A658">
            <v>624</v>
          </cell>
          <cell r="B658" t="str">
            <v>Tran Anh Tuan</v>
          </cell>
          <cell r="C658" t="str">
            <v>302</v>
          </cell>
          <cell r="D658" t="str">
            <v>C.F.D</v>
          </cell>
          <cell r="E658">
            <v>16220987</v>
          </cell>
          <cell r="I658">
            <v>0</v>
          </cell>
          <cell r="S658">
            <v>63</v>
          </cell>
          <cell r="T658">
            <v>876204</v>
          </cell>
          <cell r="U658">
            <v>26</v>
          </cell>
          <cell r="V658">
            <v>0</v>
          </cell>
          <cell r="W658">
            <v>0</v>
          </cell>
          <cell r="X658">
            <v>0</v>
          </cell>
          <cell r="Y658">
            <v>0</v>
          </cell>
          <cell r="Z658">
            <v>0</v>
          </cell>
          <cell r="AA658">
            <v>0</v>
          </cell>
          <cell r="AB658">
            <v>0</v>
          </cell>
          <cell r="AC658">
            <v>0</v>
          </cell>
          <cell r="AD658">
            <v>0</v>
          </cell>
          <cell r="AE658">
            <v>0</v>
          </cell>
          <cell r="AF658">
            <v>0</v>
          </cell>
          <cell r="AG658">
            <v>876204</v>
          </cell>
        </row>
        <row r="659">
          <cell r="A659">
            <v>625</v>
          </cell>
          <cell r="B659" t="str">
            <v>Le Cong Vinh</v>
          </cell>
          <cell r="C659" t="str">
            <v>302</v>
          </cell>
          <cell r="D659" t="str">
            <v>C.F.D</v>
          </cell>
          <cell r="E659">
            <v>16220988</v>
          </cell>
          <cell r="I659">
            <v>0</v>
          </cell>
          <cell r="S659">
            <v>63</v>
          </cell>
          <cell r="T659">
            <v>876204</v>
          </cell>
          <cell r="U659">
            <v>26</v>
          </cell>
          <cell r="V659">
            <v>0</v>
          </cell>
          <cell r="W659">
            <v>0</v>
          </cell>
          <cell r="X659">
            <v>0</v>
          </cell>
          <cell r="Y659">
            <v>0</v>
          </cell>
          <cell r="Z659">
            <v>0</v>
          </cell>
          <cell r="AA659">
            <v>0</v>
          </cell>
          <cell r="AB659">
            <v>0</v>
          </cell>
          <cell r="AC659">
            <v>0</v>
          </cell>
          <cell r="AD659">
            <v>0</v>
          </cell>
          <cell r="AE659">
            <v>0</v>
          </cell>
          <cell r="AF659">
            <v>0</v>
          </cell>
          <cell r="AG659">
            <v>876204</v>
          </cell>
        </row>
        <row r="660">
          <cell r="A660">
            <v>626</v>
          </cell>
          <cell r="B660" t="str">
            <v>Nguyen Ngoc Giao</v>
          </cell>
          <cell r="C660" t="str">
            <v>302</v>
          </cell>
          <cell r="D660" t="str">
            <v>C.F.D</v>
          </cell>
          <cell r="E660">
            <v>16220948</v>
          </cell>
          <cell r="F660" t="str">
            <v>0019</v>
          </cell>
          <cell r="G660">
            <v>0</v>
          </cell>
          <cell r="I660">
            <v>0</v>
          </cell>
          <cell r="S660">
            <v>51</v>
          </cell>
          <cell r="T660">
            <v>709308</v>
          </cell>
          <cell r="U660">
            <v>26</v>
          </cell>
          <cell r="V660">
            <v>0</v>
          </cell>
          <cell r="W660">
            <v>24</v>
          </cell>
          <cell r="X660">
            <v>0</v>
          </cell>
          <cell r="Y660">
            <v>0</v>
          </cell>
          <cell r="Z660">
            <v>0</v>
          </cell>
          <cell r="AA660">
            <v>0</v>
          </cell>
          <cell r="AB660">
            <v>163686</v>
          </cell>
          <cell r="AC660">
            <v>0</v>
          </cell>
          <cell r="AD660">
            <v>163686</v>
          </cell>
          <cell r="AE660">
            <v>0</v>
          </cell>
          <cell r="AF660">
            <v>0</v>
          </cell>
          <cell r="AG660">
            <v>709308</v>
          </cell>
        </row>
        <row r="661">
          <cell r="A661">
            <v>627</v>
          </cell>
          <cell r="B661" t="str">
            <v>Nguyen Chi Thanh</v>
          </cell>
          <cell r="C661" t="str">
            <v>302</v>
          </cell>
          <cell r="D661" t="str">
            <v>C.F.D</v>
          </cell>
          <cell r="E661">
            <v>16220965</v>
          </cell>
          <cell r="I661">
            <v>0</v>
          </cell>
          <cell r="S661">
            <v>51</v>
          </cell>
          <cell r="T661">
            <v>709308</v>
          </cell>
          <cell r="U661">
            <v>26</v>
          </cell>
          <cell r="V661">
            <v>0</v>
          </cell>
          <cell r="W661">
            <v>16</v>
          </cell>
          <cell r="X661">
            <v>0</v>
          </cell>
          <cell r="Y661">
            <v>0</v>
          </cell>
          <cell r="Z661">
            <v>0</v>
          </cell>
          <cell r="AA661">
            <v>0</v>
          </cell>
          <cell r="AB661">
            <v>109124</v>
          </cell>
          <cell r="AC661">
            <v>0</v>
          </cell>
          <cell r="AD661">
            <v>109124</v>
          </cell>
          <cell r="AE661">
            <v>0</v>
          </cell>
          <cell r="AF661">
            <v>0</v>
          </cell>
          <cell r="AG661">
            <v>709308</v>
          </cell>
        </row>
        <row r="662">
          <cell r="A662">
            <v>628</v>
          </cell>
          <cell r="B662" t="str">
            <v>Tran Nam Trung B</v>
          </cell>
          <cell r="C662" t="str">
            <v>302</v>
          </cell>
          <cell r="D662" t="str">
            <v>C.F.D</v>
          </cell>
          <cell r="E662">
            <v>16220966</v>
          </cell>
          <cell r="I662">
            <v>0</v>
          </cell>
          <cell r="S662">
            <v>51</v>
          </cell>
          <cell r="T662">
            <v>709308</v>
          </cell>
          <cell r="U662">
            <v>26</v>
          </cell>
          <cell r="V662">
            <v>0</v>
          </cell>
          <cell r="W662">
            <v>16</v>
          </cell>
          <cell r="X662">
            <v>0</v>
          </cell>
          <cell r="Y662">
            <v>0</v>
          </cell>
          <cell r="Z662">
            <v>0</v>
          </cell>
          <cell r="AA662">
            <v>0</v>
          </cell>
          <cell r="AB662">
            <v>109124</v>
          </cell>
          <cell r="AC662">
            <v>0</v>
          </cell>
          <cell r="AD662">
            <v>109124</v>
          </cell>
          <cell r="AE662">
            <v>0</v>
          </cell>
          <cell r="AF662">
            <v>0</v>
          </cell>
          <cell r="AG662">
            <v>709308</v>
          </cell>
        </row>
        <row r="663">
          <cell r="A663">
            <v>629</v>
          </cell>
          <cell r="B663" t="str">
            <v>Huynh Hien Dat</v>
          </cell>
          <cell r="C663" t="str">
            <v>302</v>
          </cell>
          <cell r="D663" t="str">
            <v>C.F.D</v>
          </cell>
          <cell r="E663">
            <v>16220989</v>
          </cell>
          <cell r="I663">
            <v>0</v>
          </cell>
          <cell r="S663">
            <v>51</v>
          </cell>
          <cell r="T663">
            <v>709308</v>
          </cell>
          <cell r="U663">
            <v>26</v>
          </cell>
          <cell r="V663">
            <v>0</v>
          </cell>
          <cell r="W663">
            <v>40</v>
          </cell>
          <cell r="X663">
            <v>0</v>
          </cell>
          <cell r="Y663">
            <v>0</v>
          </cell>
          <cell r="Z663">
            <v>0</v>
          </cell>
          <cell r="AA663">
            <v>0</v>
          </cell>
          <cell r="AB663">
            <v>272811</v>
          </cell>
          <cell r="AC663">
            <v>0</v>
          </cell>
          <cell r="AD663">
            <v>272811</v>
          </cell>
          <cell r="AE663">
            <v>0</v>
          </cell>
          <cell r="AF663">
            <v>0</v>
          </cell>
          <cell r="AG663">
            <v>709308</v>
          </cell>
        </row>
        <row r="664">
          <cell r="A664">
            <v>630</v>
          </cell>
          <cell r="B664" t="str">
            <v>Truong Ngoc Hen</v>
          </cell>
          <cell r="C664" t="str">
            <v>302</v>
          </cell>
          <cell r="D664" t="str">
            <v>C.F.D</v>
          </cell>
          <cell r="E664">
            <v>16220990</v>
          </cell>
          <cell r="I664">
            <v>0</v>
          </cell>
          <cell r="S664">
            <v>51</v>
          </cell>
          <cell r="T664">
            <v>709308</v>
          </cell>
          <cell r="U664">
            <v>26</v>
          </cell>
          <cell r="V664">
            <v>0</v>
          </cell>
          <cell r="W664">
            <v>16</v>
          </cell>
          <cell r="X664">
            <v>0</v>
          </cell>
          <cell r="Y664">
            <v>0</v>
          </cell>
          <cell r="Z664">
            <v>0</v>
          </cell>
          <cell r="AA664">
            <v>0</v>
          </cell>
          <cell r="AB664">
            <v>109124</v>
          </cell>
          <cell r="AC664">
            <v>0</v>
          </cell>
          <cell r="AD664">
            <v>109124</v>
          </cell>
          <cell r="AE664">
            <v>0</v>
          </cell>
          <cell r="AF664">
            <v>0</v>
          </cell>
          <cell r="AG664">
            <v>709308</v>
          </cell>
        </row>
        <row r="665">
          <cell r="A665">
            <v>631</v>
          </cell>
          <cell r="B665" t="str">
            <v>Nguyen Hoang Khai</v>
          </cell>
          <cell r="C665" t="str">
            <v>302</v>
          </cell>
          <cell r="D665" t="str">
            <v>C.F.D</v>
          </cell>
          <cell r="E665">
            <v>16220991</v>
          </cell>
          <cell r="I665">
            <v>0</v>
          </cell>
          <cell r="S665">
            <v>51</v>
          </cell>
          <cell r="T665">
            <v>709308</v>
          </cell>
          <cell r="U665">
            <v>26</v>
          </cell>
          <cell r="V665">
            <v>0</v>
          </cell>
          <cell r="W665">
            <v>24</v>
          </cell>
          <cell r="X665">
            <v>0</v>
          </cell>
          <cell r="Y665">
            <v>0</v>
          </cell>
          <cell r="Z665">
            <v>0</v>
          </cell>
          <cell r="AA665">
            <v>0</v>
          </cell>
          <cell r="AB665">
            <v>163686</v>
          </cell>
          <cell r="AC665">
            <v>0</v>
          </cell>
          <cell r="AD665">
            <v>163686</v>
          </cell>
          <cell r="AE665">
            <v>0</v>
          </cell>
          <cell r="AF665">
            <v>0</v>
          </cell>
          <cell r="AG665">
            <v>709308</v>
          </cell>
        </row>
        <row r="666">
          <cell r="A666">
            <v>632</v>
          </cell>
          <cell r="B666" t="str">
            <v>Nguyen Van Minh B</v>
          </cell>
          <cell r="C666" t="str">
            <v>302</v>
          </cell>
          <cell r="D666" t="str">
            <v>C.F.D</v>
          </cell>
          <cell r="E666">
            <v>16220992</v>
          </cell>
          <cell r="I666">
            <v>0</v>
          </cell>
          <cell r="S666">
            <v>51</v>
          </cell>
          <cell r="T666">
            <v>709308</v>
          </cell>
          <cell r="U666">
            <v>14</v>
          </cell>
          <cell r="V666">
            <v>0</v>
          </cell>
          <cell r="W666">
            <v>0</v>
          </cell>
          <cell r="X666">
            <v>0</v>
          </cell>
          <cell r="Y666">
            <v>0</v>
          </cell>
          <cell r="Z666">
            <v>0</v>
          </cell>
          <cell r="AA666">
            <v>0</v>
          </cell>
          <cell r="AB666">
            <v>0</v>
          </cell>
          <cell r="AC666">
            <v>0</v>
          </cell>
          <cell r="AD666">
            <v>0</v>
          </cell>
          <cell r="AE666">
            <v>0</v>
          </cell>
          <cell r="AF666">
            <v>0</v>
          </cell>
          <cell r="AG666">
            <v>381935</v>
          </cell>
        </row>
        <row r="667">
          <cell r="A667">
            <v>633</v>
          </cell>
          <cell r="B667" t="str">
            <v>Nguyen Minh Tam c</v>
          </cell>
          <cell r="C667" t="str">
            <v>302</v>
          </cell>
          <cell r="D667" t="str">
            <v>C.F.D</v>
          </cell>
          <cell r="E667">
            <v>16220994</v>
          </cell>
          <cell r="I667">
            <v>0</v>
          </cell>
          <cell r="S667">
            <v>51</v>
          </cell>
          <cell r="T667">
            <v>709308</v>
          </cell>
          <cell r="U667">
            <v>26</v>
          </cell>
          <cell r="V667">
            <v>0</v>
          </cell>
          <cell r="W667">
            <v>16</v>
          </cell>
          <cell r="X667">
            <v>0</v>
          </cell>
          <cell r="Y667">
            <v>0</v>
          </cell>
          <cell r="Z667">
            <v>0</v>
          </cell>
          <cell r="AA667">
            <v>0</v>
          </cell>
          <cell r="AB667">
            <v>109124</v>
          </cell>
          <cell r="AC667">
            <v>0</v>
          </cell>
          <cell r="AD667">
            <v>109124</v>
          </cell>
          <cell r="AE667">
            <v>0</v>
          </cell>
          <cell r="AF667">
            <v>0</v>
          </cell>
          <cell r="AG667">
            <v>709308</v>
          </cell>
        </row>
        <row r="668">
          <cell r="A668">
            <v>634</v>
          </cell>
          <cell r="B668" t="str">
            <v>Nguyen Van Cuong</v>
          </cell>
          <cell r="C668" t="str">
            <v>302</v>
          </cell>
          <cell r="D668" t="str">
            <v>C.F.D</v>
          </cell>
          <cell r="E668">
            <v>16221004</v>
          </cell>
          <cell r="I668">
            <v>0</v>
          </cell>
          <cell r="S668">
            <v>51</v>
          </cell>
          <cell r="T668">
            <v>709308</v>
          </cell>
          <cell r="U668">
            <v>26</v>
          </cell>
          <cell r="V668">
            <v>0</v>
          </cell>
          <cell r="W668">
            <v>16</v>
          </cell>
          <cell r="X668">
            <v>0</v>
          </cell>
          <cell r="Y668">
            <v>0</v>
          </cell>
          <cell r="Z668">
            <v>0</v>
          </cell>
          <cell r="AA668">
            <v>0</v>
          </cell>
          <cell r="AB668">
            <v>109124</v>
          </cell>
          <cell r="AC668">
            <v>0</v>
          </cell>
          <cell r="AD668">
            <v>109124</v>
          </cell>
          <cell r="AE668">
            <v>0</v>
          </cell>
          <cell r="AF668">
            <v>0</v>
          </cell>
          <cell r="AG668">
            <v>709308</v>
          </cell>
        </row>
        <row r="669">
          <cell r="A669">
            <v>635</v>
          </cell>
          <cell r="B669" t="str">
            <v>Huynh Van Hai</v>
          </cell>
          <cell r="C669" t="str">
            <v>302</v>
          </cell>
          <cell r="D669" t="str">
            <v>C.F.D</v>
          </cell>
          <cell r="E669">
            <v>16221005</v>
          </cell>
          <cell r="I669">
            <v>0</v>
          </cell>
          <cell r="S669">
            <v>51</v>
          </cell>
          <cell r="T669">
            <v>709308</v>
          </cell>
          <cell r="U669">
            <v>26</v>
          </cell>
          <cell r="V669">
            <v>0</v>
          </cell>
          <cell r="W669">
            <v>32</v>
          </cell>
          <cell r="X669">
            <v>0</v>
          </cell>
          <cell r="Y669">
            <v>0</v>
          </cell>
          <cell r="Z669">
            <v>0</v>
          </cell>
          <cell r="AA669">
            <v>0</v>
          </cell>
          <cell r="AB669">
            <v>218249</v>
          </cell>
          <cell r="AC669">
            <v>0</v>
          </cell>
          <cell r="AD669">
            <v>218249</v>
          </cell>
          <cell r="AE669">
            <v>0</v>
          </cell>
          <cell r="AF669">
            <v>0</v>
          </cell>
          <cell r="AG669">
            <v>709308</v>
          </cell>
        </row>
        <row r="670">
          <cell r="A670">
            <v>636</v>
          </cell>
          <cell r="B670" t="str">
            <v>Nguyen Van Quoc</v>
          </cell>
          <cell r="C670" t="str">
            <v>302</v>
          </cell>
          <cell r="D670" t="str">
            <v>C.F.D</v>
          </cell>
          <cell r="E670">
            <v>16221006</v>
          </cell>
          <cell r="I670">
            <v>0</v>
          </cell>
          <cell r="S670">
            <v>51</v>
          </cell>
          <cell r="T670">
            <v>709308</v>
          </cell>
          <cell r="U670">
            <v>26</v>
          </cell>
          <cell r="V670">
            <v>0</v>
          </cell>
          <cell r="W670">
            <v>24</v>
          </cell>
          <cell r="X670">
            <v>0</v>
          </cell>
          <cell r="Y670">
            <v>0</v>
          </cell>
          <cell r="Z670">
            <v>0</v>
          </cell>
          <cell r="AA670">
            <v>0</v>
          </cell>
          <cell r="AB670">
            <v>163686</v>
          </cell>
          <cell r="AC670">
            <v>0</v>
          </cell>
          <cell r="AD670">
            <v>163686</v>
          </cell>
          <cell r="AE670">
            <v>0</v>
          </cell>
          <cell r="AF670">
            <v>0</v>
          </cell>
          <cell r="AG670">
            <v>709308</v>
          </cell>
        </row>
        <row r="671">
          <cell r="A671">
            <v>637</v>
          </cell>
          <cell r="B671" t="str">
            <v>Nguyen Ngoc Hoang</v>
          </cell>
          <cell r="C671" t="str">
            <v>302</v>
          </cell>
          <cell r="D671" t="str">
            <v>C.F.D</v>
          </cell>
          <cell r="E671">
            <v>16221143</v>
          </cell>
          <cell r="I671">
            <v>0</v>
          </cell>
          <cell r="S671">
            <v>51</v>
          </cell>
          <cell r="T671">
            <v>709308</v>
          </cell>
          <cell r="U671">
            <v>26</v>
          </cell>
          <cell r="V671">
            <v>0</v>
          </cell>
          <cell r="W671">
            <v>16</v>
          </cell>
          <cell r="X671">
            <v>0</v>
          </cell>
          <cell r="Y671">
            <v>0</v>
          </cell>
          <cell r="Z671">
            <v>0</v>
          </cell>
          <cell r="AA671">
            <v>0</v>
          </cell>
          <cell r="AB671">
            <v>109124</v>
          </cell>
          <cell r="AC671">
            <v>0</v>
          </cell>
          <cell r="AD671">
            <v>109124</v>
          </cell>
          <cell r="AE671">
            <v>0</v>
          </cell>
          <cell r="AF671">
            <v>0</v>
          </cell>
          <cell r="AG671">
            <v>709308</v>
          </cell>
        </row>
        <row r="672">
          <cell r="A672">
            <v>638</v>
          </cell>
          <cell r="B672" t="str">
            <v>Dinh Minh Thuan</v>
          </cell>
          <cell r="C672" t="str">
            <v>302</v>
          </cell>
          <cell r="D672" t="str">
            <v>C.F.D</v>
          </cell>
          <cell r="E672">
            <v>16221144</v>
          </cell>
          <cell r="I672">
            <v>0</v>
          </cell>
          <cell r="S672">
            <v>51</v>
          </cell>
          <cell r="T672">
            <v>709308</v>
          </cell>
          <cell r="U672">
            <v>26</v>
          </cell>
          <cell r="V672">
            <v>0</v>
          </cell>
          <cell r="W672">
            <v>24</v>
          </cell>
          <cell r="X672">
            <v>0</v>
          </cell>
          <cell r="Y672">
            <v>0</v>
          </cell>
          <cell r="Z672">
            <v>0</v>
          </cell>
          <cell r="AA672">
            <v>0</v>
          </cell>
          <cell r="AB672">
            <v>163686</v>
          </cell>
          <cell r="AC672">
            <v>0</v>
          </cell>
          <cell r="AD672">
            <v>163686</v>
          </cell>
          <cell r="AE672">
            <v>0</v>
          </cell>
          <cell r="AF672">
            <v>0</v>
          </cell>
          <cell r="AG672">
            <v>709308</v>
          </cell>
        </row>
        <row r="673">
          <cell r="B673" t="str">
            <v>C.F.D Total</v>
          </cell>
          <cell r="P673">
            <v>65.333333333333314</v>
          </cell>
          <cell r="Q673">
            <v>2</v>
          </cell>
          <cell r="R673">
            <v>345474</v>
          </cell>
          <cell r="S673">
            <v>5426</v>
          </cell>
          <cell r="T673">
            <v>75464808</v>
          </cell>
          <cell r="U673">
            <v>1418</v>
          </cell>
          <cell r="V673">
            <v>0</v>
          </cell>
          <cell r="W673">
            <v>472</v>
          </cell>
          <cell r="X673">
            <v>0</v>
          </cell>
          <cell r="Y673">
            <v>0</v>
          </cell>
          <cell r="Z673">
            <v>0</v>
          </cell>
          <cell r="AA673">
            <v>0</v>
          </cell>
          <cell r="AB673">
            <v>5535205</v>
          </cell>
          <cell r="AC673">
            <v>0</v>
          </cell>
          <cell r="AD673">
            <v>5535205</v>
          </cell>
          <cell r="AE673">
            <v>0</v>
          </cell>
          <cell r="AF673">
            <v>0</v>
          </cell>
          <cell r="AG673">
            <v>75137435</v>
          </cell>
        </row>
        <row r="674">
          <cell r="A674">
            <v>639</v>
          </cell>
          <cell r="B674" t="str">
            <v>Nguyen Thanh Danh</v>
          </cell>
          <cell r="C674" t="str">
            <v>307</v>
          </cell>
          <cell r="D674" t="str">
            <v>O.A.T</v>
          </cell>
          <cell r="E674">
            <v>16220225</v>
          </cell>
          <cell r="F674" t="str">
            <v>TanBinh</v>
          </cell>
          <cell r="G674">
            <v>1</v>
          </cell>
          <cell r="H674">
            <v>296326427</v>
          </cell>
          <cell r="I674">
            <v>1</v>
          </cell>
          <cell r="S674">
            <v>250</v>
          </cell>
          <cell r="T674">
            <v>3477000</v>
          </cell>
          <cell r="U674">
            <v>26</v>
          </cell>
          <cell r="V674">
            <v>0</v>
          </cell>
          <cell r="W674">
            <v>0</v>
          </cell>
          <cell r="X674">
            <v>0</v>
          </cell>
          <cell r="Y674">
            <v>0</v>
          </cell>
          <cell r="Z674">
            <v>0</v>
          </cell>
          <cell r="AA674">
            <v>0</v>
          </cell>
          <cell r="AB674">
            <v>0</v>
          </cell>
          <cell r="AC674">
            <v>0</v>
          </cell>
          <cell r="AD674">
            <v>0</v>
          </cell>
          <cell r="AE674">
            <v>0</v>
          </cell>
          <cell r="AF674">
            <v>0</v>
          </cell>
          <cell r="AG674">
            <v>3477000</v>
          </cell>
        </row>
        <row r="675">
          <cell r="A675">
            <v>640</v>
          </cell>
          <cell r="B675" t="str">
            <v>Huynh Anh Tuan</v>
          </cell>
          <cell r="C675" t="str">
            <v>307</v>
          </cell>
          <cell r="D675" t="str">
            <v>O.A.T</v>
          </cell>
          <cell r="E675">
            <v>16220082</v>
          </cell>
          <cell r="F675" t="str">
            <v>TanBinh</v>
          </cell>
          <cell r="G675">
            <v>1</v>
          </cell>
          <cell r="H675">
            <v>296326250</v>
          </cell>
          <cell r="I675">
            <v>0</v>
          </cell>
          <cell r="S675">
            <v>85</v>
          </cell>
          <cell r="T675">
            <v>1182180</v>
          </cell>
          <cell r="U675">
            <v>26</v>
          </cell>
          <cell r="V675">
            <v>0</v>
          </cell>
          <cell r="W675">
            <v>0</v>
          </cell>
          <cell r="X675">
            <v>0</v>
          </cell>
          <cell r="Y675">
            <v>0</v>
          </cell>
          <cell r="Z675">
            <v>0</v>
          </cell>
          <cell r="AA675">
            <v>0</v>
          </cell>
          <cell r="AB675">
            <v>0</v>
          </cell>
          <cell r="AC675">
            <v>0</v>
          </cell>
          <cell r="AD675">
            <v>0</v>
          </cell>
          <cell r="AE675">
            <v>0</v>
          </cell>
          <cell r="AF675">
            <v>0</v>
          </cell>
          <cell r="AG675">
            <v>1182180</v>
          </cell>
        </row>
        <row r="676">
          <cell r="A676">
            <v>641</v>
          </cell>
          <cell r="B676" t="str">
            <v>Nguyen Ngoc Phuong</v>
          </cell>
          <cell r="C676" t="str">
            <v>307</v>
          </cell>
          <cell r="D676" t="str">
            <v>O.A.T</v>
          </cell>
          <cell r="E676">
            <v>16220496</v>
          </cell>
          <cell r="F676" t="str">
            <v>TanBinh</v>
          </cell>
          <cell r="G676">
            <v>0</v>
          </cell>
          <cell r="H676">
            <v>297089413</v>
          </cell>
          <cell r="I676">
            <v>1</v>
          </cell>
          <cell r="S676">
            <v>250</v>
          </cell>
          <cell r="T676">
            <v>3477000</v>
          </cell>
          <cell r="U676">
            <v>26</v>
          </cell>
          <cell r="V676">
            <v>0</v>
          </cell>
          <cell r="W676">
            <v>0</v>
          </cell>
          <cell r="X676">
            <v>0</v>
          </cell>
          <cell r="Y676">
            <v>0</v>
          </cell>
          <cell r="Z676">
            <v>0</v>
          </cell>
          <cell r="AA676">
            <v>0</v>
          </cell>
          <cell r="AB676">
            <v>0</v>
          </cell>
          <cell r="AC676">
            <v>0</v>
          </cell>
          <cell r="AD676">
            <v>0</v>
          </cell>
          <cell r="AE676">
            <v>0</v>
          </cell>
          <cell r="AF676">
            <v>0</v>
          </cell>
          <cell r="AG676">
            <v>3477000</v>
          </cell>
        </row>
        <row r="677">
          <cell r="A677">
            <v>642</v>
          </cell>
          <cell r="B677" t="str">
            <v>Nguyen Thanh Tung C</v>
          </cell>
          <cell r="C677" t="str">
            <v>307</v>
          </cell>
          <cell r="D677" t="str">
            <v>O.A.T</v>
          </cell>
          <cell r="E677">
            <v>16220896</v>
          </cell>
          <cell r="F677" t="str">
            <v>TanBinh</v>
          </cell>
          <cell r="G677">
            <v>0</v>
          </cell>
          <cell r="I677">
            <v>0</v>
          </cell>
          <cell r="S677">
            <v>79</v>
          </cell>
          <cell r="T677">
            <v>1098732</v>
          </cell>
          <cell r="U677">
            <v>26</v>
          </cell>
          <cell r="V677">
            <v>0</v>
          </cell>
          <cell r="W677">
            <v>0</v>
          </cell>
          <cell r="X677">
            <v>0</v>
          </cell>
          <cell r="Y677">
            <v>0</v>
          </cell>
          <cell r="Z677">
            <v>0</v>
          </cell>
          <cell r="AA677">
            <v>0</v>
          </cell>
          <cell r="AB677">
            <v>0</v>
          </cell>
          <cell r="AC677">
            <v>0</v>
          </cell>
          <cell r="AD677">
            <v>0</v>
          </cell>
          <cell r="AE677">
            <v>0</v>
          </cell>
          <cell r="AF677">
            <v>0</v>
          </cell>
          <cell r="AG677">
            <v>1098732</v>
          </cell>
        </row>
        <row r="678">
          <cell r="A678">
            <v>643</v>
          </cell>
          <cell r="B678" t="str">
            <v>Nguyen Hoang Nam</v>
          </cell>
          <cell r="C678" t="str">
            <v>307</v>
          </cell>
          <cell r="D678" t="str">
            <v>O.A.T</v>
          </cell>
          <cell r="E678">
            <v>16221053</v>
          </cell>
          <cell r="F678" t="str">
            <v>TanBinh</v>
          </cell>
          <cell r="I678">
            <v>0</v>
          </cell>
          <cell r="S678">
            <v>63</v>
          </cell>
          <cell r="T678">
            <v>876204</v>
          </cell>
          <cell r="U678">
            <v>26</v>
          </cell>
          <cell r="V678">
            <v>0</v>
          </cell>
          <cell r="W678">
            <v>0</v>
          </cell>
          <cell r="X678">
            <v>0</v>
          </cell>
          <cell r="Y678">
            <v>0</v>
          </cell>
          <cell r="Z678">
            <v>0</v>
          </cell>
          <cell r="AA678">
            <v>0</v>
          </cell>
          <cell r="AB678">
            <v>0</v>
          </cell>
          <cell r="AC678">
            <v>0</v>
          </cell>
          <cell r="AD678">
            <v>0</v>
          </cell>
          <cell r="AE678">
            <v>0</v>
          </cell>
          <cell r="AF678">
            <v>0</v>
          </cell>
          <cell r="AG678">
            <v>876204</v>
          </cell>
        </row>
        <row r="679">
          <cell r="A679">
            <v>644</v>
          </cell>
          <cell r="B679" t="str">
            <v>Huynh Thien Quang</v>
          </cell>
          <cell r="C679" t="str">
            <v>307</v>
          </cell>
          <cell r="D679" t="str">
            <v>O.A.T</v>
          </cell>
          <cell r="E679">
            <v>16220099</v>
          </cell>
          <cell r="F679" t="str">
            <v>TanBinh</v>
          </cell>
          <cell r="G679">
            <v>1</v>
          </cell>
          <cell r="H679">
            <v>296326324</v>
          </cell>
          <cell r="I679">
            <v>1</v>
          </cell>
          <cell r="S679">
            <v>231</v>
          </cell>
          <cell r="T679">
            <v>3212748</v>
          </cell>
          <cell r="U679">
            <v>24</v>
          </cell>
          <cell r="V679">
            <v>0</v>
          </cell>
          <cell r="W679">
            <v>0</v>
          </cell>
          <cell r="X679">
            <v>0</v>
          </cell>
          <cell r="Y679">
            <v>0</v>
          </cell>
          <cell r="Z679">
            <v>0</v>
          </cell>
          <cell r="AA679">
            <v>0</v>
          </cell>
          <cell r="AB679">
            <v>0</v>
          </cell>
          <cell r="AC679">
            <v>0</v>
          </cell>
          <cell r="AD679">
            <v>0</v>
          </cell>
          <cell r="AE679">
            <v>0</v>
          </cell>
          <cell r="AF679">
            <v>0</v>
          </cell>
          <cell r="AG679">
            <v>2965614</v>
          </cell>
        </row>
        <row r="680">
          <cell r="A680">
            <v>645</v>
          </cell>
          <cell r="B680" t="str">
            <v>Tran Hoa</v>
          </cell>
          <cell r="C680" t="str">
            <v>307</v>
          </cell>
          <cell r="D680" t="str">
            <v>O.A.T</v>
          </cell>
          <cell r="E680">
            <v>16221034</v>
          </cell>
          <cell r="F680" t="str">
            <v>TanBinh</v>
          </cell>
          <cell r="I680">
            <v>0</v>
          </cell>
          <cell r="S680">
            <v>63</v>
          </cell>
          <cell r="T680">
            <v>876204</v>
          </cell>
          <cell r="U680">
            <v>26</v>
          </cell>
          <cell r="V680">
            <v>0</v>
          </cell>
          <cell r="W680">
            <v>0</v>
          </cell>
          <cell r="X680">
            <v>0</v>
          </cell>
          <cell r="Y680">
            <v>0</v>
          </cell>
          <cell r="Z680">
            <v>0</v>
          </cell>
          <cell r="AA680">
            <v>0</v>
          </cell>
          <cell r="AB680">
            <v>0</v>
          </cell>
          <cell r="AC680">
            <v>0</v>
          </cell>
          <cell r="AD680">
            <v>0</v>
          </cell>
          <cell r="AE680">
            <v>0</v>
          </cell>
          <cell r="AF680">
            <v>0</v>
          </cell>
          <cell r="AG680">
            <v>876204</v>
          </cell>
        </row>
        <row r="681">
          <cell r="A681">
            <v>646</v>
          </cell>
          <cell r="B681" t="str">
            <v>Tran Quang Hien</v>
          </cell>
          <cell r="C681" t="str">
            <v>307</v>
          </cell>
          <cell r="D681" t="str">
            <v>O.A.T</v>
          </cell>
          <cell r="E681">
            <v>16220194</v>
          </cell>
          <cell r="F681" t="str">
            <v>TanBinh</v>
          </cell>
          <cell r="G681">
            <v>1</v>
          </cell>
          <cell r="H681">
            <v>296326399</v>
          </cell>
          <cell r="I681">
            <v>0</v>
          </cell>
          <cell r="S681">
            <v>85</v>
          </cell>
          <cell r="T681">
            <v>1182180</v>
          </cell>
          <cell r="U681">
            <v>26</v>
          </cell>
          <cell r="V681">
            <v>0</v>
          </cell>
          <cell r="W681">
            <v>0</v>
          </cell>
          <cell r="X681">
            <v>0</v>
          </cell>
          <cell r="Y681">
            <v>0</v>
          </cell>
          <cell r="Z681">
            <v>0</v>
          </cell>
          <cell r="AA681">
            <v>0</v>
          </cell>
          <cell r="AB681">
            <v>0</v>
          </cell>
          <cell r="AC681">
            <v>0</v>
          </cell>
          <cell r="AD681">
            <v>0</v>
          </cell>
          <cell r="AE681">
            <v>0</v>
          </cell>
          <cell r="AF681">
            <v>0</v>
          </cell>
          <cell r="AG681">
            <v>1182180</v>
          </cell>
        </row>
        <row r="682">
          <cell r="A682">
            <v>647</v>
          </cell>
          <cell r="B682" t="str">
            <v>Le Minh Thoai</v>
          </cell>
          <cell r="C682" t="str">
            <v>307</v>
          </cell>
          <cell r="D682" t="str">
            <v>O.A.T</v>
          </cell>
          <cell r="E682">
            <v>16220501</v>
          </cell>
          <cell r="F682" t="str">
            <v>TanBinh</v>
          </cell>
          <cell r="G682">
            <v>0</v>
          </cell>
          <cell r="H682">
            <v>297089423</v>
          </cell>
          <cell r="I682">
            <v>0</v>
          </cell>
          <cell r="S682">
            <v>92</v>
          </cell>
          <cell r="T682">
            <v>1279536</v>
          </cell>
          <cell r="U682">
            <v>26</v>
          </cell>
          <cell r="V682">
            <v>0</v>
          </cell>
          <cell r="W682">
            <v>0</v>
          </cell>
          <cell r="X682">
            <v>0</v>
          </cell>
          <cell r="Y682">
            <v>0</v>
          </cell>
          <cell r="Z682">
            <v>0</v>
          </cell>
          <cell r="AA682">
            <v>0</v>
          </cell>
          <cell r="AB682">
            <v>0</v>
          </cell>
          <cell r="AC682">
            <v>0</v>
          </cell>
          <cell r="AD682">
            <v>0</v>
          </cell>
          <cell r="AE682">
            <v>0</v>
          </cell>
          <cell r="AF682">
            <v>0</v>
          </cell>
          <cell r="AG682">
            <v>1279536</v>
          </cell>
        </row>
        <row r="683">
          <cell r="A683">
            <v>648</v>
          </cell>
          <cell r="B683" t="str">
            <v>Doai Thuan Nghi</v>
          </cell>
          <cell r="C683" t="str">
            <v>307</v>
          </cell>
          <cell r="D683" t="str">
            <v>O.A.T</v>
          </cell>
          <cell r="E683">
            <v>16220530</v>
          </cell>
          <cell r="F683" t="str">
            <v>TanBinh</v>
          </cell>
          <cell r="G683">
            <v>0</v>
          </cell>
          <cell r="H683">
            <v>297089429</v>
          </cell>
          <cell r="I683">
            <v>0</v>
          </cell>
          <cell r="S683">
            <v>68</v>
          </cell>
          <cell r="T683">
            <v>945744</v>
          </cell>
          <cell r="U683">
            <v>26</v>
          </cell>
          <cell r="V683">
            <v>0</v>
          </cell>
          <cell r="W683">
            <v>0</v>
          </cell>
          <cell r="X683">
            <v>0</v>
          </cell>
          <cell r="Y683">
            <v>0</v>
          </cell>
          <cell r="Z683">
            <v>0</v>
          </cell>
          <cell r="AA683">
            <v>0</v>
          </cell>
          <cell r="AB683">
            <v>0</v>
          </cell>
          <cell r="AC683">
            <v>0</v>
          </cell>
          <cell r="AD683">
            <v>0</v>
          </cell>
          <cell r="AE683">
            <v>0</v>
          </cell>
          <cell r="AF683">
            <v>0</v>
          </cell>
          <cell r="AG683">
            <v>945744</v>
          </cell>
        </row>
        <row r="684">
          <cell r="A684">
            <v>649</v>
          </cell>
          <cell r="B684" t="str">
            <v>Nguyen Van Hong B</v>
          </cell>
          <cell r="C684" t="str">
            <v>307</v>
          </cell>
          <cell r="D684" t="str">
            <v>O.A.T</v>
          </cell>
          <cell r="E684">
            <v>16220800</v>
          </cell>
          <cell r="F684" t="str">
            <v>TanBinh</v>
          </cell>
          <cell r="G684">
            <v>0</v>
          </cell>
          <cell r="H684">
            <v>298026401</v>
          </cell>
          <cell r="I684">
            <v>1</v>
          </cell>
          <cell r="S684">
            <v>250</v>
          </cell>
          <cell r="T684">
            <v>3477000</v>
          </cell>
          <cell r="U684">
            <v>26</v>
          </cell>
          <cell r="V684">
            <v>0</v>
          </cell>
          <cell r="W684">
            <v>0</v>
          </cell>
          <cell r="X684">
            <v>0</v>
          </cell>
          <cell r="Y684">
            <v>0</v>
          </cell>
          <cell r="Z684">
            <v>0</v>
          </cell>
          <cell r="AA684">
            <v>0</v>
          </cell>
          <cell r="AB684">
            <v>0</v>
          </cell>
          <cell r="AC684">
            <v>0</v>
          </cell>
          <cell r="AD684">
            <v>0</v>
          </cell>
          <cell r="AE684">
            <v>0</v>
          </cell>
          <cell r="AF684">
            <v>0</v>
          </cell>
          <cell r="AG684">
            <v>3477000</v>
          </cell>
        </row>
        <row r="685">
          <cell r="A685">
            <v>650</v>
          </cell>
          <cell r="B685" t="str">
            <v>Nguyen Tran Hoang</v>
          </cell>
          <cell r="C685" t="str">
            <v>307</v>
          </cell>
          <cell r="D685" t="str">
            <v>O.A.T</v>
          </cell>
          <cell r="E685">
            <v>16220163</v>
          </cell>
          <cell r="F685" t="str">
            <v>TanBinh</v>
          </cell>
          <cell r="G685">
            <v>0</v>
          </cell>
          <cell r="H685">
            <v>296326223</v>
          </cell>
          <cell r="I685">
            <v>0</v>
          </cell>
          <cell r="S685">
            <v>92</v>
          </cell>
          <cell r="T685">
            <v>1279536</v>
          </cell>
          <cell r="U685">
            <v>26</v>
          </cell>
          <cell r="V685">
            <v>0</v>
          </cell>
          <cell r="W685">
            <v>0</v>
          </cell>
          <cell r="X685">
            <v>0</v>
          </cell>
          <cell r="Y685">
            <v>0</v>
          </cell>
          <cell r="Z685">
            <v>0</v>
          </cell>
          <cell r="AA685">
            <v>0</v>
          </cell>
          <cell r="AB685">
            <v>0</v>
          </cell>
          <cell r="AC685">
            <v>0</v>
          </cell>
          <cell r="AD685">
            <v>0</v>
          </cell>
          <cell r="AE685">
            <v>0</v>
          </cell>
          <cell r="AF685">
            <v>0</v>
          </cell>
          <cell r="AG685">
            <v>1279536</v>
          </cell>
        </row>
        <row r="686">
          <cell r="A686">
            <v>651</v>
          </cell>
          <cell r="B686" t="str">
            <v>Nguyen Duc Thuan</v>
          </cell>
          <cell r="C686" t="str">
            <v>307</v>
          </cell>
          <cell r="D686" t="str">
            <v>O.A.T</v>
          </cell>
          <cell r="E686">
            <v>16220512</v>
          </cell>
          <cell r="F686" t="str">
            <v>TanBinh</v>
          </cell>
          <cell r="G686">
            <v>1</v>
          </cell>
          <cell r="H686">
            <v>297089425</v>
          </cell>
          <cell r="I686">
            <v>0</v>
          </cell>
          <cell r="S686">
            <v>68</v>
          </cell>
          <cell r="T686">
            <v>945744</v>
          </cell>
          <cell r="U686">
            <v>26</v>
          </cell>
          <cell r="V686">
            <v>0</v>
          </cell>
          <cell r="W686">
            <v>0</v>
          </cell>
          <cell r="X686">
            <v>0</v>
          </cell>
          <cell r="Y686">
            <v>0</v>
          </cell>
          <cell r="Z686">
            <v>0</v>
          </cell>
          <cell r="AA686">
            <v>0</v>
          </cell>
          <cell r="AB686">
            <v>0</v>
          </cell>
          <cell r="AC686">
            <v>0</v>
          </cell>
          <cell r="AD686">
            <v>0</v>
          </cell>
          <cell r="AE686">
            <v>0</v>
          </cell>
          <cell r="AF686">
            <v>0</v>
          </cell>
          <cell r="AG686">
            <v>945744</v>
          </cell>
        </row>
        <row r="687">
          <cell r="A687">
            <v>652</v>
          </cell>
          <cell r="B687" t="str">
            <v>Duong Thanh Phuoc</v>
          </cell>
          <cell r="C687" t="str">
            <v>307</v>
          </cell>
          <cell r="D687" t="str">
            <v>O.A.T</v>
          </cell>
          <cell r="E687">
            <v>16220307</v>
          </cell>
          <cell r="F687" t="str">
            <v>TanBinh</v>
          </cell>
          <cell r="G687">
            <v>1</v>
          </cell>
          <cell r="H687">
            <v>296326498</v>
          </cell>
          <cell r="I687">
            <v>1</v>
          </cell>
          <cell r="J687">
            <v>0</v>
          </cell>
          <cell r="K687">
            <v>0</v>
          </cell>
          <cell r="L687">
            <v>0</v>
          </cell>
          <cell r="M687">
            <v>0</v>
          </cell>
          <cell r="N687">
            <v>8</v>
          </cell>
          <cell r="O687">
            <v>0</v>
          </cell>
          <cell r="P687">
            <v>9.3333333333333321</v>
          </cell>
          <cell r="S687">
            <v>250</v>
          </cell>
          <cell r="T687">
            <v>3477000</v>
          </cell>
          <cell r="U687">
            <v>26</v>
          </cell>
          <cell r="V687">
            <v>0</v>
          </cell>
          <cell r="W687">
            <v>8</v>
          </cell>
          <cell r="X687">
            <v>0</v>
          </cell>
          <cell r="Y687">
            <v>0</v>
          </cell>
          <cell r="Z687">
            <v>0</v>
          </cell>
          <cell r="AA687">
            <v>0</v>
          </cell>
          <cell r="AB687">
            <v>312038</v>
          </cell>
          <cell r="AC687">
            <v>0</v>
          </cell>
          <cell r="AD687">
            <v>312038</v>
          </cell>
          <cell r="AE687">
            <v>0</v>
          </cell>
          <cell r="AF687">
            <v>0</v>
          </cell>
          <cell r="AG687">
            <v>3477000</v>
          </cell>
        </row>
        <row r="688">
          <cell r="A688">
            <v>653</v>
          </cell>
          <cell r="B688" t="str">
            <v>Vu Tan Truc</v>
          </cell>
          <cell r="C688" t="str">
            <v>307</v>
          </cell>
          <cell r="D688" t="str">
            <v>O.A.T</v>
          </cell>
          <cell r="E688">
            <v>16220998</v>
          </cell>
          <cell r="F688" t="str">
            <v>TanBinh</v>
          </cell>
          <cell r="I688">
            <v>0</v>
          </cell>
          <cell r="S688">
            <v>51</v>
          </cell>
          <cell r="T688">
            <v>709308</v>
          </cell>
          <cell r="U688">
            <v>26</v>
          </cell>
          <cell r="V688">
            <v>0</v>
          </cell>
          <cell r="W688">
            <v>0</v>
          </cell>
          <cell r="X688">
            <v>0</v>
          </cell>
          <cell r="Y688">
            <v>0</v>
          </cell>
          <cell r="Z688">
            <v>0</v>
          </cell>
          <cell r="AA688">
            <v>0</v>
          </cell>
          <cell r="AB688">
            <v>0</v>
          </cell>
          <cell r="AC688">
            <v>0</v>
          </cell>
          <cell r="AD688">
            <v>0</v>
          </cell>
          <cell r="AE688">
            <v>0</v>
          </cell>
          <cell r="AF688">
            <v>0</v>
          </cell>
          <cell r="AG688">
            <v>709308</v>
          </cell>
        </row>
        <row r="689">
          <cell r="A689">
            <v>654</v>
          </cell>
          <cell r="B689" t="str">
            <v>Nguyen Phi Long A</v>
          </cell>
          <cell r="C689" t="str">
            <v>307</v>
          </cell>
          <cell r="D689" t="str">
            <v>O.A.T</v>
          </cell>
          <cell r="E689">
            <v>16230233</v>
          </cell>
          <cell r="F689" t="str">
            <v>TanBinh</v>
          </cell>
          <cell r="G689">
            <v>1</v>
          </cell>
          <cell r="H689">
            <v>296326451</v>
          </cell>
          <cell r="I689">
            <v>0</v>
          </cell>
          <cell r="S689">
            <v>68</v>
          </cell>
          <cell r="T689">
            <v>945744</v>
          </cell>
          <cell r="U689">
            <v>26</v>
          </cell>
          <cell r="V689">
            <v>0</v>
          </cell>
          <cell r="W689">
            <v>8</v>
          </cell>
          <cell r="X689">
            <v>0</v>
          </cell>
          <cell r="Y689">
            <v>0</v>
          </cell>
          <cell r="Z689">
            <v>0</v>
          </cell>
          <cell r="AA689">
            <v>0</v>
          </cell>
          <cell r="AB689">
            <v>72750</v>
          </cell>
          <cell r="AC689">
            <v>0</v>
          </cell>
          <cell r="AD689">
            <v>72750</v>
          </cell>
          <cell r="AE689">
            <v>0</v>
          </cell>
          <cell r="AF689">
            <v>0</v>
          </cell>
          <cell r="AG689">
            <v>945744</v>
          </cell>
        </row>
        <row r="690">
          <cell r="A690">
            <v>655</v>
          </cell>
          <cell r="B690" t="str">
            <v>Le Huynh Ky</v>
          </cell>
          <cell r="C690" t="str">
            <v>307</v>
          </cell>
          <cell r="D690" t="str">
            <v>O.A.T</v>
          </cell>
          <cell r="E690">
            <v>16221000</v>
          </cell>
          <cell r="F690" t="str">
            <v>TanBinh</v>
          </cell>
          <cell r="I690">
            <v>0</v>
          </cell>
          <cell r="S690">
            <v>51</v>
          </cell>
          <cell r="T690">
            <v>709308</v>
          </cell>
          <cell r="U690">
            <v>26</v>
          </cell>
          <cell r="V690">
            <v>0</v>
          </cell>
          <cell r="W690">
            <v>16</v>
          </cell>
          <cell r="X690">
            <v>0</v>
          </cell>
          <cell r="Y690">
            <v>0</v>
          </cell>
          <cell r="Z690">
            <v>0</v>
          </cell>
          <cell r="AA690">
            <v>0</v>
          </cell>
          <cell r="AB690">
            <v>109124</v>
          </cell>
          <cell r="AC690">
            <v>0</v>
          </cell>
          <cell r="AD690">
            <v>109124</v>
          </cell>
          <cell r="AE690">
            <v>0</v>
          </cell>
          <cell r="AF690">
            <v>0</v>
          </cell>
          <cell r="AG690">
            <v>709308</v>
          </cell>
        </row>
        <row r="691">
          <cell r="A691">
            <v>656</v>
          </cell>
          <cell r="B691" t="str">
            <v>Van Ho Hoang Lien</v>
          </cell>
          <cell r="C691" t="str">
            <v>307</v>
          </cell>
          <cell r="D691" t="str">
            <v>O.A.T</v>
          </cell>
          <cell r="E691">
            <v>16210879</v>
          </cell>
          <cell r="F691" t="str">
            <v>TanBinh</v>
          </cell>
          <cell r="G691">
            <v>0</v>
          </cell>
          <cell r="H691">
            <v>298077503</v>
          </cell>
          <cell r="I691">
            <v>0</v>
          </cell>
          <cell r="S691">
            <v>165</v>
          </cell>
          <cell r="T691">
            <v>2294820</v>
          </cell>
          <cell r="U691">
            <v>26</v>
          </cell>
          <cell r="V691">
            <v>0</v>
          </cell>
          <cell r="W691">
            <v>0</v>
          </cell>
          <cell r="X691">
            <v>0</v>
          </cell>
          <cell r="Y691">
            <v>0</v>
          </cell>
          <cell r="Z691">
            <v>0</v>
          </cell>
          <cell r="AA691">
            <v>0</v>
          </cell>
          <cell r="AB691">
            <v>0</v>
          </cell>
          <cell r="AC691">
            <v>0</v>
          </cell>
          <cell r="AD691">
            <v>0</v>
          </cell>
          <cell r="AE691">
            <v>0</v>
          </cell>
          <cell r="AF691">
            <v>0</v>
          </cell>
          <cell r="AG691">
            <v>2294820</v>
          </cell>
        </row>
        <row r="692">
          <cell r="B692" t="str">
            <v>O.A.T Total</v>
          </cell>
          <cell r="P692">
            <v>9.3333333333333321</v>
          </cell>
          <cell r="Q692">
            <v>0</v>
          </cell>
          <cell r="R692">
            <v>0</v>
          </cell>
          <cell r="S692">
            <v>2261</v>
          </cell>
          <cell r="T692">
            <v>31445988</v>
          </cell>
          <cell r="U692">
            <v>466</v>
          </cell>
          <cell r="V692">
            <v>0</v>
          </cell>
          <cell r="W692">
            <v>32</v>
          </cell>
          <cell r="X692">
            <v>0</v>
          </cell>
          <cell r="Y692">
            <v>0</v>
          </cell>
          <cell r="Z692">
            <v>0</v>
          </cell>
          <cell r="AA692">
            <v>0</v>
          </cell>
          <cell r="AB692">
            <v>493912</v>
          </cell>
          <cell r="AC692">
            <v>0</v>
          </cell>
          <cell r="AD692">
            <v>493912</v>
          </cell>
          <cell r="AE692">
            <v>0</v>
          </cell>
          <cell r="AF692">
            <v>0</v>
          </cell>
          <cell r="AG692">
            <v>31198854</v>
          </cell>
        </row>
        <row r="693">
          <cell r="A693">
            <v>657</v>
          </cell>
          <cell r="B693" t="str">
            <v>Do Thi Nga</v>
          </cell>
          <cell r="C693" t="str">
            <v>603</v>
          </cell>
          <cell r="D693" t="str">
            <v>Merchandising</v>
          </cell>
          <cell r="E693">
            <v>16220298</v>
          </cell>
          <cell r="G693">
            <v>1</v>
          </cell>
          <cell r="H693">
            <v>296326493</v>
          </cell>
          <cell r="I693">
            <v>0</v>
          </cell>
          <cell r="S693">
            <v>119</v>
          </cell>
          <cell r="T693">
            <v>1655052</v>
          </cell>
          <cell r="U693">
            <v>26</v>
          </cell>
          <cell r="V693">
            <v>45</v>
          </cell>
          <cell r="W693">
            <v>0</v>
          </cell>
          <cell r="X693">
            <v>0</v>
          </cell>
          <cell r="Y693">
            <v>0</v>
          </cell>
          <cell r="Z693">
            <v>0</v>
          </cell>
          <cell r="AA693">
            <v>537096</v>
          </cell>
          <cell r="AB693">
            <v>0</v>
          </cell>
          <cell r="AC693">
            <v>0</v>
          </cell>
          <cell r="AD693">
            <v>537096</v>
          </cell>
          <cell r="AE693">
            <v>0</v>
          </cell>
          <cell r="AF693">
            <v>0</v>
          </cell>
          <cell r="AG693">
            <v>1655052</v>
          </cell>
        </row>
        <row r="694">
          <cell r="A694">
            <v>658</v>
          </cell>
          <cell r="B694" t="str">
            <v>Vu Van Trang</v>
          </cell>
          <cell r="C694" t="str">
            <v>603</v>
          </cell>
          <cell r="D694" t="str">
            <v>Merchandising</v>
          </cell>
          <cell r="E694">
            <v>16210951</v>
          </cell>
          <cell r="I694">
            <v>0</v>
          </cell>
          <cell r="S694">
            <v>111</v>
          </cell>
          <cell r="T694">
            <v>1543788</v>
          </cell>
          <cell r="U694">
            <v>26</v>
          </cell>
          <cell r="V694">
            <v>0</v>
          </cell>
          <cell r="W694">
            <v>0</v>
          </cell>
          <cell r="X694">
            <v>0</v>
          </cell>
          <cell r="Y694">
            <v>0</v>
          </cell>
          <cell r="Z694">
            <v>0</v>
          </cell>
          <cell r="AA694">
            <v>0</v>
          </cell>
          <cell r="AB694">
            <v>0</v>
          </cell>
          <cell r="AC694">
            <v>0</v>
          </cell>
          <cell r="AD694">
            <v>0</v>
          </cell>
          <cell r="AE694">
            <v>0</v>
          </cell>
          <cell r="AF694">
            <v>0</v>
          </cell>
          <cell r="AG694">
            <v>1543788</v>
          </cell>
        </row>
        <row r="695">
          <cell r="A695">
            <v>659</v>
          </cell>
          <cell r="B695" t="str">
            <v>Nguyen Dong Ho</v>
          </cell>
          <cell r="C695" t="str">
            <v>603</v>
          </cell>
          <cell r="D695" t="str">
            <v>Merchandising</v>
          </cell>
          <cell r="E695">
            <v>16220712</v>
          </cell>
          <cell r="G695">
            <v>0</v>
          </cell>
          <cell r="H695">
            <v>298006911</v>
          </cell>
          <cell r="I695">
            <v>0</v>
          </cell>
          <cell r="S695">
            <v>68</v>
          </cell>
          <cell r="T695">
            <v>945744</v>
          </cell>
          <cell r="U695">
            <v>26</v>
          </cell>
          <cell r="V695">
            <v>0</v>
          </cell>
          <cell r="W695">
            <v>0</v>
          </cell>
          <cell r="X695">
            <v>0</v>
          </cell>
          <cell r="Y695">
            <v>0</v>
          </cell>
          <cell r="Z695">
            <v>0</v>
          </cell>
          <cell r="AA695">
            <v>0</v>
          </cell>
          <cell r="AB695">
            <v>0</v>
          </cell>
          <cell r="AC695">
            <v>0</v>
          </cell>
          <cell r="AD695">
            <v>0</v>
          </cell>
          <cell r="AE695">
            <v>0</v>
          </cell>
          <cell r="AF695">
            <v>0</v>
          </cell>
          <cell r="AG695">
            <v>945744</v>
          </cell>
        </row>
        <row r="696">
          <cell r="A696">
            <v>660</v>
          </cell>
          <cell r="B696" t="str">
            <v>Chung Hoang Phong</v>
          </cell>
          <cell r="C696" t="str">
            <v>603</v>
          </cell>
          <cell r="D696" t="str">
            <v>Merchandising</v>
          </cell>
          <cell r="E696">
            <v>16221057</v>
          </cell>
          <cell r="I696">
            <v>0</v>
          </cell>
          <cell r="S696">
            <v>63</v>
          </cell>
          <cell r="T696">
            <v>876204</v>
          </cell>
          <cell r="U696">
            <v>26</v>
          </cell>
          <cell r="V696">
            <v>0</v>
          </cell>
          <cell r="W696">
            <v>0</v>
          </cell>
          <cell r="X696">
            <v>0</v>
          </cell>
          <cell r="Y696">
            <v>0</v>
          </cell>
          <cell r="Z696">
            <v>0</v>
          </cell>
          <cell r="AA696">
            <v>0</v>
          </cell>
          <cell r="AB696">
            <v>0</v>
          </cell>
          <cell r="AC696">
            <v>0</v>
          </cell>
          <cell r="AD696">
            <v>0</v>
          </cell>
          <cell r="AE696">
            <v>0</v>
          </cell>
          <cell r="AF696">
            <v>0</v>
          </cell>
          <cell r="AG696">
            <v>876204</v>
          </cell>
        </row>
        <row r="697">
          <cell r="A697">
            <v>661</v>
          </cell>
          <cell r="B697" t="str">
            <v>Bui Huy Thuan</v>
          </cell>
          <cell r="C697" t="str">
            <v>603</v>
          </cell>
          <cell r="D697" t="str">
            <v>Merchandising</v>
          </cell>
          <cell r="E697">
            <v>16221068</v>
          </cell>
          <cell r="I697">
            <v>0</v>
          </cell>
          <cell r="S697">
            <v>63</v>
          </cell>
          <cell r="T697">
            <v>876204</v>
          </cell>
          <cell r="U697">
            <v>26</v>
          </cell>
          <cell r="V697">
            <v>0</v>
          </cell>
          <cell r="W697">
            <v>0</v>
          </cell>
          <cell r="X697">
            <v>0</v>
          </cell>
          <cell r="Y697">
            <v>0</v>
          </cell>
          <cell r="Z697">
            <v>0</v>
          </cell>
          <cell r="AA697">
            <v>0</v>
          </cell>
          <cell r="AB697">
            <v>0</v>
          </cell>
          <cell r="AC697">
            <v>0</v>
          </cell>
          <cell r="AD697">
            <v>0</v>
          </cell>
          <cell r="AE697">
            <v>0</v>
          </cell>
          <cell r="AF697">
            <v>0</v>
          </cell>
          <cell r="AG697">
            <v>876204</v>
          </cell>
        </row>
        <row r="698">
          <cell r="A698">
            <v>662</v>
          </cell>
          <cell r="B698" t="str">
            <v>Nguyen Em</v>
          </cell>
          <cell r="C698" t="str">
            <v>603</v>
          </cell>
          <cell r="D698" t="str">
            <v>Merchandising</v>
          </cell>
          <cell r="E698">
            <v>16221029</v>
          </cell>
          <cell r="I698">
            <v>0</v>
          </cell>
          <cell r="S698">
            <v>63</v>
          </cell>
          <cell r="T698">
            <v>876204</v>
          </cell>
          <cell r="U698">
            <v>26</v>
          </cell>
          <cell r="V698">
            <v>0</v>
          </cell>
          <cell r="W698">
            <v>0</v>
          </cell>
          <cell r="X698">
            <v>0</v>
          </cell>
          <cell r="Y698">
            <v>0</v>
          </cell>
          <cell r="Z698">
            <v>0</v>
          </cell>
          <cell r="AA698">
            <v>0</v>
          </cell>
          <cell r="AB698">
            <v>0</v>
          </cell>
          <cell r="AC698">
            <v>0</v>
          </cell>
          <cell r="AD698">
            <v>0</v>
          </cell>
          <cell r="AE698">
            <v>0</v>
          </cell>
          <cell r="AF698">
            <v>0</v>
          </cell>
          <cell r="AG698">
            <v>876204</v>
          </cell>
        </row>
        <row r="699">
          <cell r="A699">
            <v>663</v>
          </cell>
          <cell r="B699" t="str">
            <v>Le Minh Dao</v>
          </cell>
          <cell r="C699" t="str">
            <v>603</v>
          </cell>
          <cell r="D699" t="str">
            <v>Merchandising</v>
          </cell>
          <cell r="E699">
            <v>16221025</v>
          </cell>
          <cell r="I699">
            <v>0</v>
          </cell>
          <cell r="S699">
            <v>63</v>
          </cell>
          <cell r="T699">
            <v>876204</v>
          </cell>
          <cell r="U699">
            <v>26</v>
          </cell>
          <cell r="V699">
            <v>0</v>
          </cell>
          <cell r="W699">
            <v>0</v>
          </cell>
          <cell r="X699">
            <v>0</v>
          </cell>
          <cell r="Y699">
            <v>0</v>
          </cell>
          <cell r="Z699">
            <v>0</v>
          </cell>
          <cell r="AA699">
            <v>0</v>
          </cell>
          <cell r="AB699">
            <v>0</v>
          </cell>
          <cell r="AC699">
            <v>0</v>
          </cell>
          <cell r="AD699">
            <v>0</v>
          </cell>
          <cell r="AE699">
            <v>0</v>
          </cell>
          <cell r="AF699">
            <v>0</v>
          </cell>
          <cell r="AG699">
            <v>876204</v>
          </cell>
        </row>
        <row r="700">
          <cell r="A700">
            <v>664</v>
          </cell>
          <cell r="B700" t="str">
            <v>Khuong Huu Khanh</v>
          </cell>
          <cell r="C700" t="str">
            <v>603</v>
          </cell>
          <cell r="D700" t="str">
            <v>Merchandising</v>
          </cell>
          <cell r="E700">
            <v>16221040</v>
          </cell>
          <cell r="I700">
            <v>0</v>
          </cell>
          <cell r="S700">
            <v>63</v>
          </cell>
          <cell r="T700">
            <v>876204</v>
          </cell>
          <cell r="U700">
            <v>26</v>
          </cell>
          <cell r="V700">
            <v>0</v>
          </cell>
          <cell r="W700">
            <v>0</v>
          </cell>
          <cell r="X700">
            <v>0</v>
          </cell>
          <cell r="Y700">
            <v>0</v>
          </cell>
          <cell r="Z700">
            <v>0</v>
          </cell>
          <cell r="AA700">
            <v>0</v>
          </cell>
          <cell r="AB700">
            <v>0</v>
          </cell>
          <cell r="AC700">
            <v>0</v>
          </cell>
          <cell r="AD700">
            <v>0</v>
          </cell>
          <cell r="AE700">
            <v>0</v>
          </cell>
          <cell r="AF700">
            <v>0</v>
          </cell>
          <cell r="AG700">
            <v>876204</v>
          </cell>
        </row>
        <row r="701">
          <cell r="A701">
            <v>665</v>
          </cell>
          <cell r="B701" t="str">
            <v>Pham Dac Minh</v>
          </cell>
          <cell r="C701" t="str">
            <v>603</v>
          </cell>
          <cell r="D701" t="str">
            <v>Merchandising</v>
          </cell>
          <cell r="E701">
            <v>16220689</v>
          </cell>
          <cell r="G701">
            <v>0</v>
          </cell>
          <cell r="H701">
            <v>298006930</v>
          </cell>
          <cell r="I701">
            <v>0</v>
          </cell>
          <cell r="S701">
            <v>68</v>
          </cell>
          <cell r="T701">
            <v>945744</v>
          </cell>
          <cell r="U701">
            <v>26</v>
          </cell>
          <cell r="V701">
            <v>0</v>
          </cell>
          <cell r="W701">
            <v>0</v>
          </cell>
          <cell r="X701">
            <v>0</v>
          </cell>
          <cell r="Y701">
            <v>0</v>
          </cell>
          <cell r="Z701">
            <v>0</v>
          </cell>
          <cell r="AA701">
            <v>0</v>
          </cell>
          <cell r="AB701">
            <v>0</v>
          </cell>
          <cell r="AC701">
            <v>0</v>
          </cell>
          <cell r="AD701">
            <v>0</v>
          </cell>
          <cell r="AE701">
            <v>0</v>
          </cell>
          <cell r="AF701">
            <v>0</v>
          </cell>
          <cell r="AG701">
            <v>945744</v>
          </cell>
        </row>
        <row r="702">
          <cell r="A702">
            <v>666</v>
          </cell>
          <cell r="B702" t="str">
            <v>Ha Van Khoa</v>
          </cell>
          <cell r="C702" t="str">
            <v>603</v>
          </cell>
          <cell r="D702" t="str">
            <v>Merchandising</v>
          </cell>
          <cell r="E702">
            <v>16221041</v>
          </cell>
          <cell r="I702">
            <v>0</v>
          </cell>
          <cell r="S702">
            <v>63</v>
          </cell>
          <cell r="T702">
            <v>876204</v>
          </cell>
          <cell r="U702">
            <v>26</v>
          </cell>
          <cell r="V702">
            <v>0</v>
          </cell>
          <cell r="W702">
            <v>0</v>
          </cell>
          <cell r="X702">
            <v>0</v>
          </cell>
          <cell r="Y702">
            <v>0</v>
          </cell>
          <cell r="Z702">
            <v>0</v>
          </cell>
          <cell r="AA702">
            <v>0</v>
          </cell>
          <cell r="AB702">
            <v>0</v>
          </cell>
          <cell r="AC702">
            <v>0</v>
          </cell>
          <cell r="AD702">
            <v>0</v>
          </cell>
          <cell r="AE702">
            <v>0</v>
          </cell>
          <cell r="AF702">
            <v>0</v>
          </cell>
          <cell r="AG702">
            <v>876204</v>
          </cell>
        </row>
        <row r="703">
          <cell r="A703">
            <v>667</v>
          </cell>
          <cell r="B703" t="str">
            <v>Nguyen Ba Sang</v>
          </cell>
          <cell r="C703" t="str">
            <v>603</v>
          </cell>
          <cell r="D703" t="str">
            <v>Merchandising</v>
          </cell>
          <cell r="E703">
            <v>16221063</v>
          </cell>
          <cell r="I703">
            <v>1</v>
          </cell>
          <cell r="S703">
            <v>191</v>
          </cell>
          <cell r="T703">
            <v>2656428</v>
          </cell>
          <cell r="U703">
            <v>26</v>
          </cell>
          <cell r="V703">
            <v>0</v>
          </cell>
          <cell r="W703">
            <v>0</v>
          </cell>
          <cell r="X703">
            <v>0</v>
          </cell>
          <cell r="Y703">
            <v>0</v>
          </cell>
          <cell r="Z703">
            <v>0</v>
          </cell>
          <cell r="AA703">
            <v>0</v>
          </cell>
          <cell r="AB703">
            <v>0</v>
          </cell>
          <cell r="AC703">
            <v>0</v>
          </cell>
          <cell r="AD703">
            <v>0</v>
          </cell>
          <cell r="AE703">
            <v>0</v>
          </cell>
          <cell r="AF703">
            <v>0</v>
          </cell>
          <cell r="AG703">
            <v>2656428</v>
          </cell>
        </row>
        <row r="704">
          <cell r="A704">
            <v>668</v>
          </cell>
          <cell r="B704" t="str">
            <v>Vu Tuan Tu</v>
          </cell>
          <cell r="C704" t="str">
            <v>603</v>
          </cell>
          <cell r="D704" t="str">
            <v>Merchandising</v>
          </cell>
          <cell r="E704">
            <v>16221098</v>
          </cell>
          <cell r="I704">
            <v>0</v>
          </cell>
          <cell r="S704">
            <v>63</v>
          </cell>
          <cell r="T704">
            <v>876204</v>
          </cell>
          <cell r="U704">
            <v>26</v>
          </cell>
          <cell r="V704">
            <v>0</v>
          </cell>
          <cell r="W704">
            <v>0</v>
          </cell>
          <cell r="X704">
            <v>0</v>
          </cell>
          <cell r="Y704">
            <v>0</v>
          </cell>
          <cell r="Z704">
            <v>0</v>
          </cell>
          <cell r="AA704">
            <v>0</v>
          </cell>
          <cell r="AB704">
            <v>0</v>
          </cell>
          <cell r="AC704">
            <v>0</v>
          </cell>
          <cell r="AD704">
            <v>0</v>
          </cell>
          <cell r="AE704">
            <v>0</v>
          </cell>
          <cell r="AF704">
            <v>0</v>
          </cell>
          <cell r="AG704">
            <v>876204</v>
          </cell>
        </row>
        <row r="705">
          <cell r="A705">
            <v>669</v>
          </cell>
          <cell r="B705" t="str">
            <v>Luong Ngoc Chien</v>
          </cell>
          <cell r="C705" t="str">
            <v>603</v>
          </cell>
          <cell r="D705" t="str">
            <v>Merchandising</v>
          </cell>
          <cell r="E705">
            <v>16221021</v>
          </cell>
          <cell r="I705">
            <v>0</v>
          </cell>
          <cell r="S705">
            <v>63</v>
          </cell>
          <cell r="T705">
            <v>876204</v>
          </cell>
          <cell r="U705">
            <v>26</v>
          </cell>
          <cell r="V705">
            <v>0</v>
          </cell>
          <cell r="W705">
            <v>0</v>
          </cell>
          <cell r="X705">
            <v>0</v>
          </cell>
          <cell r="Y705">
            <v>0</v>
          </cell>
          <cell r="Z705">
            <v>0</v>
          </cell>
          <cell r="AA705">
            <v>0</v>
          </cell>
          <cell r="AB705">
            <v>0</v>
          </cell>
          <cell r="AC705">
            <v>0</v>
          </cell>
          <cell r="AD705">
            <v>0</v>
          </cell>
          <cell r="AE705">
            <v>0</v>
          </cell>
          <cell r="AF705">
            <v>0</v>
          </cell>
          <cell r="AG705">
            <v>876204</v>
          </cell>
        </row>
        <row r="706">
          <cell r="A706">
            <v>670</v>
          </cell>
          <cell r="B706" t="str">
            <v>Le Xuan Hoang</v>
          </cell>
          <cell r="C706" t="str">
            <v>603</v>
          </cell>
          <cell r="D706" t="str">
            <v>Merchandising</v>
          </cell>
          <cell r="E706">
            <v>16221036</v>
          </cell>
          <cell r="I706">
            <v>0</v>
          </cell>
          <cell r="S706">
            <v>63</v>
          </cell>
          <cell r="T706">
            <v>876204</v>
          </cell>
          <cell r="U706">
            <v>26</v>
          </cell>
          <cell r="V706">
            <v>0</v>
          </cell>
          <cell r="W706">
            <v>0</v>
          </cell>
          <cell r="X706">
            <v>0</v>
          </cell>
          <cell r="Y706">
            <v>0</v>
          </cell>
          <cell r="Z706">
            <v>0</v>
          </cell>
          <cell r="AA706">
            <v>0</v>
          </cell>
          <cell r="AB706">
            <v>0</v>
          </cell>
          <cell r="AC706">
            <v>0</v>
          </cell>
          <cell r="AD706">
            <v>0</v>
          </cell>
          <cell r="AE706">
            <v>0</v>
          </cell>
          <cell r="AF706">
            <v>0</v>
          </cell>
          <cell r="AG706">
            <v>876204</v>
          </cell>
        </row>
        <row r="707">
          <cell r="A707">
            <v>671</v>
          </cell>
          <cell r="B707" t="str">
            <v>Vu Phi Long</v>
          </cell>
          <cell r="C707" t="str">
            <v>603</v>
          </cell>
          <cell r="D707" t="str">
            <v>Merchandising</v>
          </cell>
          <cell r="E707">
            <v>16221048</v>
          </cell>
          <cell r="I707">
            <v>0</v>
          </cell>
          <cell r="S707">
            <v>63</v>
          </cell>
          <cell r="T707">
            <v>876204</v>
          </cell>
          <cell r="U707">
            <v>26</v>
          </cell>
          <cell r="V707">
            <v>0</v>
          </cell>
          <cell r="W707">
            <v>0</v>
          </cell>
          <cell r="X707">
            <v>0</v>
          </cell>
          <cell r="Y707">
            <v>0</v>
          </cell>
          <cell r="Z707">
            <v>0</v>
          </cell>
          <cell r="AA707">
            <v>0</v>
          </cell>
          <cell r="AB707">
            <v>0</v>
          </cell>
          <cell r="AC707">
            <v>0</v>
          </cell>
          <cell r="AD707">
            <v>0</v>
          </cell>
          <cell r="AE707">
            <v>0</v>
          </cell>
          <cell r="AF707">
            <v>0</v>
          </cell>
          <cell r="AG707">
            <v>876204</v>
          </cell>
        </row>
        <row r="708">
          <cell r="A708">
            <v>672</v>
          </cell>
          <cell r="B708" t="str">
            <v>Nguyen Bao Viet</v>
          </cell>
          <cell r="C708" t="str">
            <v>603</v>
          </cell>
          <cell r="D708" t="str">
            <v>Merchandising</v>
          </cell>
          <cell r="E708">
            <v>16220731</v>
          </cell>
          <cell r="G708">
            <v>0</v>
          </cell>
          <cell r="H708">
            <v>298026379</v>
          </cell>
          <cell r="I708">
            <v>0</v>
          </cell>
          <cell r="S708">
            <v>68</v>
          </cell>
          <cell r="T708">
            <v>945744</v>
          </cell>
          <cell r="U708">
            <v>26</v>
          </cell>
          <cell r="V708">
            <v>0</v>
          </cell>
          <cell r="W708">
            <v>0</v>
          </cell>
          <cell r="X708">
            <v>0</v>
          </cell>
          <cell r="Y708">
            <v>0</v>
          </cell>
          <cell r="Z708">
            <v>0</v>
          </cell>
          <cell r="AA708">
            <v>0</v>
          </cell>
          <cell r="AB708">
            <v>0</v>
          </cell>
          <cell r="AC708">
            <v>0</v>
          </cell>
          <cell r="AD708">
            <v>0</v>
          </cell>
          <cell r="AE708">
            <v>0</v>
          </cell>
          <cell r="AF708">
            <v>0</v>
          </cell>
          <cell r="AG708">
            <v>945744</v>
          </cell>
        </row>
        <row r="709">
          <cell r="A709">
            <v>673</v>
          </cell>
          <cell r="B709" t="str">
            <v>Tran Thi Ha Lan</v>
          </cell>
          <cell r="C709" t="str">
            <v>603</v>
          </cell>
          <cell r="D709" t="str">
            <v>Merchandising</v>
          </cell>
          <cell r="E709">
            <v>16220320</v>
          </cell>
          <cell r="G709">
            <v>1</v>
          </cell>
          <cell r="H709">
            <v>296326506</v>
          </cell>
          <cell r="I709">
            <v>0</v>
          </cell>
          <cell r="S709">
            <v>109</v>
          </cell>
          <cell r="T709">
            <v>1515972</v>
          </cell>
          <cell r="U709">
            <v>26</v>
          </cell>
          <cell r="V709">
            <v>0</v>
          </cell>
          <cell r="W709">
            <v>0</v>
          </cell>
          <cell r="X709">
            <v>0</v>
          </cell>
          <cell r="Y709">
            <v>0</v>
          </cell>
          <cell r="Z709">
            <v>0</v>
          </cell>
          <cell r="AA709">
            <v>0</v>
          </cell>
          <cell r="AB709">
            <v>0</v>
          </cell>
          <cell r="AC709">
            <v>0</v>
          </cell>
          <cell r="AD709">
            <v>0</v>
          </cell>
          <cell r="AE709">
            <v>0</v>
          </cell>
          <cell r="AF709">
            <v>0</v>
          </cell>
          <cell r="AG709">
            <v>1515972</v>
          </cell>
        </row>
        <row r="710">
          <cell r="A710">
            <v>674</v>
          </cell>
          <cell r="B710" t="str">
            <v>Pham Manh Tiet</v>
          </cell>
          <cell r="C710" t="str">
            <v>603</v>
          </cell>
          <cell r="D710" t="str">
            <v>Merchandising</v>
          </cell>
          <cell r="E710">
            <v>16220940</v>
          </cell>
          <cell r="G710">
            <v>0</v>
          </cell>
          <cell r="I710">
            <v>0</v>
          </cell>
          <cell r="S710">
            <v>63</v>
          </cell>
          <cell r="T710">
            <v>876204</v>
          </cell>
          <cell r="U710">
            <v>26</v>
          </cell>
          <cell r="V710">
            <v>0</v>
          </cell>
          <cell r="W710">
            <v>0</v>
          </cell>
          <cell r="X710">
            <v>0</v>
          </cell>
          <cell r="Y710">
            <v>0</v>
          </cell>
          <cell r="Z710">
            <v>0</v>
          </cell>
          <cell r="AA710">
            <v>0</v>
          </cell>
          <cell r="AB710">
            <v>0</v>
          </cell>
          <cell r="AC710">
            <v>0</v>
          </cell>
          <cell r="AD710">
            <v>0</v>
          </cell>
          <cell r="AE710">
            <v>0</v>
          </cell>
          <cell r="AF710">
            <v>0</v>
          </cell>
          <cell r="AG710">
            <v>876204</v>
          </cell>
        </row>
        <row r="711">
          <cell r="A711">
            <v>675</v>
          </cell>
          <cell r="B711" t="str">
            <v>Phan Minh Binh</v>
          </cell>
          <cell r="C711" t="str">
            <v>603</v>
          </cell>
          <cell r="D711" t="str">
            <v>Merchandising</v>
          </cell>
          <cell r="E711">
            <v>16220937</v>
          </cell>
          <cell r="G711">
            <v>0</v>
          </cell>
          <cell r="I711">
            <v>0</v>
          </cell>
          <cell r="S711">
            <v>63</v>
          </cell>
          <cell r="T711">
            <v>876204</v>
          </cell>
          <cell r="U711">
            <v>26</v>
          </cell>
          <cell r="V711">
            <v>0</v>
          </cell>
          <cell r="W711">
            <v>0</v>
          </cell>
          <cell r="X711">
            <v>0</v>
          </cell>
          <cell r="Y711">
            <v>0</v>
          </cell>
          <cell r="Z711">
            <v>0</v>
          </cell>
          <cell r="AA711">
            <v>0</v>
          </cell>
          <cell r="AB711">
            <v>0</v>
          </cell>
          <cell r="AC711">
            <v>0</v>
          </cell>
          <cell r="AD711">
            <v>0</v>
          </cell>
          <cell r="AE711">
            <v>0</v>
          </cell>
          <cell r="AF711">
            <v>0</v>
          </cell>
          <cell r="AG711">
            <v>876204</v>
          </cell>
        </row>
        <row r="712">
          <cell r="A712">
            <v>676</v>
          </cell>
          <cell r="B712" t="str">
            <v>Dang Xuan Tuan</v>
          </cell>
          <cell r="C712" t="str">
            <v>603</v>
          </cell>
          <cell r="D712" t="str">
            <v>Merchandising</v>
          </cell>
          <cell r="E712">
            <v>16221099</v>
          </cell>
          <cell r="I712">
            <v>0</v>
          </cell>
          <cell r="S712">
            <v>63</v>
          </cell>
          <cell r="T712">
            <v>876204</v>
          </cell>
          <cell r="U712">
            <v>25</v>
          </cell>
          <cell r="V712">
            <v>0</v>
          </cell>
          <cell r="W712">
            <v>0</v>
          </cell>
          <cell r="X712">
            <v>0</v>
          </cell>
          <cell r="Y712">
            <v>0</v>
          </cell>
          <cell r="Z712">
            <v>0</v>
          </cell>
          <cell r="AA712">
            <v>0</v>
          </cell>
          <cell r="AB712">
            <v>0</v>
          </cell>
          <cell r="AC712">
            <v>0</v>
          </cell>
          <cell r="AD712">
            <v>0</v>
          </cell>
          <cell r="AE712">
            <v>0</v>
          </cell>
          <cell r="AF712">
            <v>0</v>
          </cell>
          <cell r="AG712">
            <v>842504</v>
          </cell>
        </row>
        <row r="713">
          <cell r="A713">
            <v>677</v>
          </cell>
          <cell r="B713" t="str">
            <v>Nguyen Minh Tam b</v>
          </cell>
          <cell r="C713" t="str">
            <v>603</v>
          </cell>
          <cell r="D713" t="str">
            <v>Merchandising</v>
          </cell>
          <cell r="E713">
            <v>16220939</v>
          </cell>
          <cell r="G713">
            <v>0</v>
          </cell>
          <cell r="I713">
            <v>0</v>
          </cell>
          <cell r="S713">
            <v>63</v>
          </cell>
          <cell r="T713">
            <v>876204</v>
          </cell>
          <cell r="U713">
            <v>26</v>
          </cell>
          <cell r="V713">
            <v>0</v>
          </cell>
          <cell r="W713">
            <v>0</v>
          </cell>
          <cell r="X713">
            <v>0</v>
          </cell>
          <cell r="Y713">
            <v>0</v>
          </cell>
          <cell r="Z713">
            <v>0</v>
          </cell>
          <cell r="AA713">
            <v>0</v>
          </cell>
          <cell r="AB713">
            <v>0</v>
          </cell>
          <cell r="AC713">
            <v>0</v>
          </cell>
          <cell r="AD713">
            <v>0</v>
          </cell>
          <cell r="AE713">
            <v>0</v>
          </cell>
          <cell r="AF713">
            <v>0</v>
          </cell>
          <cell r="AG713">
            <v>876204</v>
          </cell>
        </row>
        <row r="714">
          <cell r="A714">
            <v>678</v>
          </cell>
          <cell r="B714" t="str">
            <v>Trinh Van Hoang</v>
          </cell>
          <cell r="C714" t="str">
            <v>603</v>
          </cell>
          <cell r="D714" t="str">
            <v>Merchandising</v>
          </cell>
          <cell r="E714">
            <v>16220687</v>
          </cell>
          <cell r="G714">
            <v>0</v>
          </cell>
          <cell r="H714">
            <v>298006939</v>
          </cell>
          <cell r="I714">
            <v>1</v>
          </cell>
          <cell r="S714">
            <v>258</v>
          </cell>
          <cell r="T714">
            <v>3588264</v>
          </cell>
          <cell r="U714">
            <v>26</v>
          </cell>
          <cell r="V714">
            <v>0</v>
          </cell>
          <cell r="W714">
            <v>0</v>
          </cell>
          <cell r="X714">
            <v>0</v>
          </cell>
          <cell r="Y714">
            <v>0</v>
          </cell>
          <cell r="Z714">
            <v>0</v>
          </cell>
          <cell r="AA714">
            <v>0</v>
          </cell>
          <cell r="AB714">
            <v>0</v>
          </cell>
          <cell r="AC714">
            <v>0</v>
          </cell>
          <cell r="AD714">
            <v>0</v>
          </cell>
          <cell r="AE714">
            <v>0</v>
          </cell>
          <cell r="AF714">
            <v>0</v>
          </cell>
          <cell r="AG714">
            <v>3588264</v>
          </cell>
        </row>
        <row r="715">
          <cell r="A715">
            <v>679</v>
          </cell>
          <cell r="B715" t="str">
            <v>Ngo Quoc Cuong</v>
          </cell>
          <cell r="C715" t="str">
            <v>603</v>
          </cell>
          <cell r="D715" t="str">
            <v>Merchandising</v>
          </cell>
          <cell r="E715">
            <v>16221022</v>
          </cell>
          <cell r="I715">
            <v>0</v>
          </cell>
          <cell r="S715">
            <v>63</v>
          </cell>
          <cell r="T715">
            <v>876204</v>
          </cell>
          <cell r="U715">
            <v>26</v>
          </cell>
          <cell r="V715">
            <v>0</v>
          </cell>
          <cell r="W715">
            <v>0</v>
          </cell>
          <cell r="X715">
            <v>0</v>
          </cell>
          <cell r="Y715">
            <v>0</v>
          </cell>
          <cell r="Z715">
            <v>0</v>
          </cell>
          <cell r="AA715">
            <v>0</v>
          </cell>
          <cell r="AB715">
            <v>0</v>
          </cell>
          <cell r="AC715">
            <v>0</v>
          </cell>
          <cell r="AD715">
            <v>0</v>
          </cell>
          <cell r="AE715">
            <v>0</v>
          </cell>
          <cell r="AF715">
            <v>0</v>
          </cell>
          <cell r="AG715">
            <v>876204</v>
          </cell>
        </row>
        <row r="716">
          <cell r="A716">
            <v>680</v>
          </cell>
          <cell r="B716" t="str">
            <v>Dong Van Viet Binh</v>
          </cell>
          <cell r="C716" t="str">
            <v>603</v>
          </cell>
          <cell r="D716" t="str">
            <v>Merchandising</v>
          </cell>
          <cell r="E716">
            <v>16220903</v>
          </cell>
          <cell r="G716">
            <v>0</v>
          </cell>
          <cell r="I716">
            <v>0</v>
          </cell>
          <cell r="S716">
            <v>63</v>
          </cell>
          <cell r="T716">
            <v>876204</v>
          </cell>
          <cell r="U716">
            <v>26</v>
          </cell>
          <cell r="V716">
            <v>0</v>
          </cell>
          <cell r="W716">
            <v>0</v>
          </cell>
          <cell r="X716">
            <v>0</v>
          </cell>
          <cell r="Y716">
            <v>0</v>
          </cell>
          <cell r="Z716">
            <v>0</v>
          </cell>
          <cell r="AA716">
            <v>0</v>
          </cell>
          <cell r="AB716">
            <v>0</v>
          </cell>
          <cell r="AC716">
            <v>0</v>
          </cell>
          <cell r="AD716">
            <v>0</v>
          </cell>
          <cell r="AE716">
            <v>0</v>
          </cell>
          <cell r="AF716">
            <v>0</v>
          </cell>
          <cell r="AG716">
            <v>876204</v>
          </cell>
        </row>
        <row r="717">
          <cell r="A717">
            <v>681</v>
          </cell>
          <cell r="B717" t="str">
            <v>Nguyen Thanh Ha</v>
          </cell>
          <cell r="C717" t="str">
            <v>603</v>
          </cell>
          <cell r="D717" t="str">
            <v>Merchandising</v>
          </cell>
          <cell r="E717">
            <v>16221030</v>
          </cell>
          <cell r="I717">
            <v>0</v>
          </cell>
          <cell r="S717">
            <v>63</v>
          </cell>
          <cell r="T717">
            <v>876204</v>
          </cell>
          <cell r="U717">
            <v>26</v>
          </cell>
          <cell r="V717">
            <v>0</v>
          </cell>
          <cell r="W717">
            <v>0</v>
          </cell>
          <cell r="X717">
            <v>0</v>
          </cell>
          <cell r="Y717">
            <v>0</v>
          </cell>
          <cell r="Z717">
            <v>0</v>
          </cell>
          <cell r="AA717">
            <v>0</v>
          </cell>
          <cell r="AB717">
            <v>0</v>
          </cell>
          <cell r="AC717">
            <v>0</v>
          </cell>
          <cell r="AD717">
            <v>0</v>
          </cell>
          <cell r="AE717">
            <v>0</v>
          </cell>
          <cell r="AF717">
            <v>0</v>
          </cell>
          <cell r="AG717">
            <v>876204</v>
          </cell>
        </row>
        <row r="718">
          <cell r="A718">
            <v>682</v>
          </cell>
          <cell r="B718" t="str">
            <v>Luong Nhu Hung</v>
          </cell>
          <cell r="C718" t="str">
            <v>603</v>
          </cell>
          <cell r="D718" t="str">
            <v>Merchandising</v>
          </cell>
          <cell r="E718">
            <v>16221088</v>
          </cell>
          <cell r="I718">
            <v>0</v>
          </cell>
          <cell r="S718">
            <v>63</v>
          </cell>
          <cell r="T718">
            <v>876204</v>
          </cell>
          <cell r="U718">
            <v>26</v>
          </cell>
          <cell r="V718">
            <v>0</v>
          </cell>
          <cell r="W718">
            <v>0</v>
          </cell>
          <cell r="X718">
            <v>0</v>
          </cell>
          <cell r="Y718">
            <v>0</v>
          </cell>
          <cell r="Z718">
            <v>0</v>
          </cell>
          <cell r="AA718">
            <v>0</v>
          </cell>
          <cell r="AB718">
            <v>0</v>
          </cell>
          <cell r="AC718">
            <v>0</v>
          </cell>
          <cell r="AD718">
            <v>0</v>
          </cell>
          <cell r="AE718">
            <v>0</v>
          </cell>
          <cell r="AF718">
            <v>0</v>
          </cell>
          <cell r="AG718">
            <v>876204</v>
          </cell>
        </row>
        <row r="719">
          <cell r="A719">
            <v>683</v>
          </cell>
          <cell r="B719" t="str">
            <v>Phan Huu Kien</v>
          </cell>
          <cell r="C719" t="str">
            <v>603</v>
          </cell>
          <cell r="D719" t="str">
            <v>Merchandising</v>
          </cell>
          <cell r="E719">
            <v>16221042</v>
          </cell>
          <cell r="I719">
            <v>0</v>
          </cell>
          <cell r="S719">
            <v>63</v>
          </cell>
          <cell r="T719">
            <v>876204</v>
          </cell>
          <cell r="U719">
            <v>26</v>
          </cell>
          <cell r="V719">
            <v>0</v>
          </cell>
          <cell r="W719">
            <v>0</v>
          </cell>
          <cell r="X719">
            <v>0</v>
          </cell>
          <cell r="Y719">
            <v>0</v>
          </cell>
          <cell r="Z719">
            <v>0</v>
          </cell>
          <cell r="AA719">
            <v>0</v>
          </cell>
          <cell r="AB719">
            <v>0</v>
          </cell>
          <cell r="AC719">
            <v>0</v>
          </cell>
          <cell r="AD719">
            <v>0</v>
          </cell>
          <cell r="AE719">
            <v>0</v>
          </cell>
          <cell r="AF719">
            <v>0</v>
          </cell>
          <cell r="AG719">
            <v>876204</v>
          </cell>
        </row>
        <row r="720">
          <cell r="A720">
            <v>684</v>
          </cell>
          <cell r="B720" t="str">
            <v>Nguyen Dinh Liem</v>
          </cell>
          <cell r="C720" t="str">
            <v>603</v>
          </cell>
          <cell r="D720" t="str">
            <v>Merchandising</v>
          </cell>
          <cell r="E720">
            <v>16221047</v>
          </cell>
          <cell r="I720">
            <v>0</v>
          </cell>
          <cell r="S720">
            <v>63</v>
          </cell>
          <cell r="T720">
            <v>876204</v>
          </cell>
          <cell r="U720">
            <v>26</v>
          </cell>
          <cell r="V720">
            <v>0</v>
          </cell>
          <cell r="W720">
            <v>0</v>
          </cell>
          <cell r="X720">
            <v>0</v>
          </cell>
          <cell r="Y720">
            <v>0</v>
          </cell>
          <cell r="Z720">
            <v>0</v>
          </cell>
          <cell r="AA720">
            <v>0</v>
          </cell>
          <cell r="AB720">
            <v>0</v>
          </cell>
          <cell r="AC720">
            <v>0</v>
          </cell>
          <cell r="AD720">
            <v>0</v>
          </cell>
          <cell r="AE720">
            <v>0</v>
          </cell>
          <cell r="AF720">
            <v>0</v>
          </cell>
          <cell r="AG720">
            <v>876204</v>
          </cell>
        </row>
        <row r="721">
          <cell r="A721">
            <v>685</v>
          </cell>
          <cell r="B721" t="str">
            <v>Do Ngoc Nam</v>
          </cell>
          <cell r="C721" t="str">
            <v>603</v>
          </cell>
          <cell r="D721" t="str">
            <v>Merchandising</v>
          </cell>
          <cell r="E721">
            <v>16221052</v>
          </cell>
          <cell r="I721">
            <v>0</v>
          </cell>
          <cell r="S721">
            <v>63</v>
          </cell>
          <cell r="T721">
            <v>876204</v>
          </cell>
          <cell r="U721">
            <v>26</v>
          </cell>
          <cell r="V721">
            <v>0</v>
          </cell>
          <cell r="W721">
            <v>0</v>
          </cell>
          <cell r="X721">
            <v>0</v>
          </cell>
          <cell r="Y721">
            <v>0</v>
          </cell>
          <cell r="Z721">
            <v>0</v>
          </cell>
          <cell r="AA721">
            <v>0</v>
          </cell>
          <cell r="AB721">
            <v>0</v>
          </cell>
          <cell r="AC721">
            <v>0</v>
          </cell>
          <cell r="AD721">
            <v>0</v>
          </cell>
          <cell r="AE721">
            <v>0</v>
          </cell>
          <cell r="AF721">
            <v>0</v>
          </cell>
          <cell r="AG721">
            <v>876204</v>
          </cell>
        </row>
        <row r="722">
          <cell r="A722">
            <v>686</v>
          </cell>
          <cell r="B722" t="str">
            <v>Nguyen Viet Son</v>
          </cell>
          <cell r="C722" t="str">
            <v>603</v>
          </cell>
          <cell r="D722" t="str">
            <v>Merchandising</v>
          </cell>
          <cell r="E722">
            <v>16221066</v>
          </cell>
          <cell r="I722">
            <v>0</v>
          </cell>
          <cell r="S722">
            <v>63</v>
          </cell>
          <cell r="T722">
            <v>876204</v>
          </cell>
          <cell r="U722">
            <v>23</v>
          </cell>
          <cell r="V722">
            <v>0</v>
          </cell>
          <cell r="W722">
            <v>0</v>
          </cell>
          <cell r="X722">
            <v>0</v>
          </cell>
          <cell r="Y722">
            <v>0</v>
          </cell>
          <cell r="Z722">
            <v>0</v>
          </cell>
          <cell r="AA722">
            <v>0</v>
          </cell>
          <cell r="AB722">
            <v>0</v>
          </cell>
          <cell r="AC722">
            <v>0</v>
          </cell>
          <cell r="AD722">
            <v>0</v>
          </cell>
          <cell r="AE722">
            <v>0</v>
          </cell>
          <cell r="AF722">
            <v>0</v>
          </cell>
          <cell r="AG722">
            <v>775104</v>
          </cell>
        </row>
        <row r="723">
          <cell r="A723">
            <v>687</v>
          </cell>
          <cell r="B723" t="str">
            <v>Phan Thanh Phuc</v>
          </cell>
          <cell r="C723" t="str">
            <v>603</v>
          </cell>
          <cell r="D723" t="str">
            <v>Merchandising</v>
          </cell>
          <cell r="E723">
            <v>16221091</v>
          </cell>
          <cell r="I723">
            <v>0</v>
          </cell>
          <cell r="S723">
            <v>63</v>
          </cell>
          <cell r="T723">
            <v>876204</v>
          </cell>
          <cell r="U723">
            <v>26</v>
          </cell>
          <cell r="V723">
            <v>0</v>
          </cell>
          <cell r="W723">
            <v>0</v>
          </cell>
          <cell r="X723">
            <v>0</v>
          </cell>
          <cell r="Y723">
            <v>0</v>
          </cell>
          <cell r="Z723">
            <v>0</v>
          </cell>
          <cell r="AA723">
            <v>0</v>
          </cell>
          <cell r="AB723">
            <v>0</v>
          </cell>
          <cell r="AC723">
            <v>0</v>
          </cell>
          <cell r="AD723">
            <v>0</v>
          </cell>
          <cell r="AE723">
            <v>0</v>
          </cell>
          <cell r="AF723">
            <v>0</v>
          </cell>
          <cell r="AG723">
            <v>876204</v>
          </cell>
        </row>
        <row r="724">
          <cell r="A724">
            <v>688</v>
          </cell>
          <cell r="B724" t="str">
            <v>Nguyen Anh Tuan B</v>
          </cell>
          <cell r="C724" t="str">
            <v>603</v>
          </cell>
          <cell r="D724" t="str">
            <v>Merchandising</v>
          </cell>
          <cell r="E724">
            <v>16221074</v>
          </cell>
          <cell r="I724">
            <v>0</v>
          </cell>
          <cell r="S724">
            <v>63</v>
          </cell>
          <cell r="T724">
            <v>876204</v>
          </cell>
          <cell r="U724">
            <v>26</v>
          </cell>
          <cell r="V724">
            <v>0</v>
          </cell>
          <cell r="W724">
            <v>0</v>
          </cell>
          <cell r="X724">
            <v>0</v>
          </cell>
          <cell r="Y724">
            <v>0</v>
          </cell>
          <cell r="Z724">
            <v>0</v>
          </cell>
          <cell r="AA724">
            <v>0</v>
          </cell>
          <cell r="AB724">
            <v>0</v>
          </cell>
          <cell r="AC724">
            <v>0</v>
          </cell>
          <cell r="AD724">
            <v>0</v>
          </cell>
          <cell r="AE724">
            <v>0</v>
          </cell>
          <cell r="AF724">
            <v>0</v>
          </cell>
          <cell r="AG724">
            <v>876204</v>
          </cell>
        </row>
        <row r="725">
          <cell r="A725">
            <v>689</v>
          </cell>
          <cell r="B725" t="str">
            <v>Pham Van Huy</v>
          </cell>
          <cell r="C725" t="str">
            <v>603</v>
          </cell>
          <cell r="D725" t="str">
            <v>Merchandising</v>
          </cell>
          <cell r="E725">
            <v>16221038</v>
          </cell>
          <cell r="I725">
            <v>0</v>
          </cell>
          <cell r="S725">
            <v>63</v>
          </cell>
          <cell r="T725">
            <v>876204</v>
          </cell>
          <cell r="U725">
            <v>26</v>
          </cell>
          <cell r="V725">
            <v>0</v>
          </cell>
          <cell r="W725">
            <v>8</v>
          </cell>
          <cell r="X725">
            <v>0</v>
          </cell>
          <cell r="Y725">
            <v>0</v>
          </cell>
          <cell r="Z725">
            <v>0</v>
          </cell>
          <cell r="AA725">
            <v>0</v>
          </cell>
          <cell r="AB725">
            <v>67400</v>
          </cell>
          <cell r="AC725">
            <v>0</v>
          </cell>
          <cell r="AD725">
            <v>67400</v>
          </cell>
          <cell r="AE725">
            <v>0</v>
          </cell>
          <cell r="AF725">
            <v>0</v>
          </cell>
          <cell r="AG725">
            <v>876204</v>
          </cell>
        </row>
        <row r="726">
          <cell r="A726">
            <v>690</v>
          </cell>
          <cell r="B726" t="str">
            <v>Nguyen Van Hung B</v>
          </cell>
          <cell r="C726" t="str">
            <v>603</v>
          </cell>
          <cell r="D726" t="str">
            <v>Merchandising</v>
          </cell>
          <cell r="E726">
            <v>16220688</v>
          </cell>
          <cell r="G726">
            <v>0</v>
          </cell>
          <cell r="H726">
            <v>298006927</v>
          </cell>
          <cell r="I726">
            <v>0</v>
          </cell>
          <cell r="S726">
            <v>68</v>
          </cell>
          <cell r="T726">
            <v>945744</v>
          </cell>
          <cell r="U726">
            <v>26</v>
          </cell>
          <cell r="V726">
            <v>0</v>
          </cell>
          <cell r="W726">
            <v>8</v>
          </cell>
          <cell r="X726">
            <v>0</v>
          </cell>
          <cell r="Y726">
            <v>0</v>
          </cell>
          <cell r="Z726">
            <v>0</v>
          </cell>
          <cell r="AA726">
            <v>0</v>
          </cell>
          <cell r="AB726">
            <v>72750</v>
          </cell>
          <cell r="AC726">
            <v>0</v>
          </cell>
          <cell r="AD726">
            <v>72750</v>
          </cell>
          <cell r="AE726">
            <v>0</v>
          </cell>
          <cell r="AF726">
            <v>0</v>
          </cell>
          <cell r="AG726">
            <v>945744</v>
          </cell>
        </row>
        <row r="727">
          <cell r="A727">
            <v>691</v>
          </cell>
          <cell r="B727" t="str">
            <v>Le Hoang Minh</v>
          </cell>
          <cell r="C727" t="str">
            <v>603</v>
          </cell>
          <cell r="D727" t="str">
            <v>Merchandising</v>
          </cell>
          <cell r="E727">
            <v>16221051</v>
          </cell>
          <cell r="I727">
            <v>0</v>
          </cell>
          <cell r="S727">
            <v>63</v>
          </cell>
          <cell r="T727">
            <v>876204</v>
          </cell>
          <cell r="U727">
            <v>26</v>
          </cell>
          <cell r="V727">
            <v>0</v>
          </cell>
          <cell r="W727">
            <v>8</v>
          </cell>
          <cell r="X727">
            <v>0</v>
          </cell>
          <cell r="Y727">
            <v>0</v>
          </cell>
          <cell r="Z727">
            <v>0</v>
          </cell>
          <cell r="AA727">
            <v>0</v>
          </cell>
          <cell r="AB727">
            <v>67400</v>
          </cell>
          <cell r="AC727">
            <v>0</v>
          </cell>
          <cell r="AD727">
            <v>67400</v>
          </cell>
          <cell r="AE727">
            <v>0</v>
          </cell>
          <cell r="AF727">
            <v>0</v>
          </cell>
          <cell r="AG727">
            <v>876204</v>
          </cell>
        </row>
        <row r="728">
          <cell r="A728">
            <v>692</v>
          </cell>
          <cell r="B728" t="str">
            <v>Tran Huy Luc</v>
          </cell>
          <cell r="C728" t="str">
            <v>603</v>
          </cell>
          <cell r="D728" t="str">
            <v>Merchandising</v>
          </cell>
          <cell r="E728">
            <v>16221049</v>
          </cell>
          <cell r="I728">
            <v>0</v>
          </cell>
          <cell r="S728">
            <v>63</v>
          </cell>
          <cell r="T728">
            <v>876204</v>
          </cell>
          <cell r="U728">
            <v>26</v>
          </cell>
          <cell r="V728">
            <v>0</v>
          </cell>
          <cell r="W728">
            <v>8</v>
          </cell>
          <cell r="X728">
            <v>0</v>
          </cell>
          <cell r="Y728">
            <v>0</v>
          </cell>
          <cell r="Z728">
            <v>0</v>
          </cell>
          <cell r="AA728">
            <v>0</v>
          </cell>
          <cell r="AB728">
            <v>67400</v>
          </cell>
          <cell r="AC728">
            <v>0</v>
          </cell>
          <cell r="AD728">
            <v>67400</v>
          </cell>
          <cell r="AE728">
            <v>0</v>
          </cell>
          <cell r="AF728">
            <v>0</v>
          </cell>
          <cell r="AG728">
            <v>876204</v>
          </cell>
        </row>
        <row r="729">
          <cell r="A729">
            <v>693</v>
          </cell>
          <cell r="B729" t="str">
            <v>Ta Dinh Du</v>
          </cell>
          <cell r="C729" t="str">
            <v>603</v>
          </cell>
          <cell r="D729" t="str">
            <v>Merchandising</v>
          </cell>
          <cell r="E729">
            <v>16221082</v>
          </cell>
          <cell r="I729">
            <v>1</v>
          </cell>
          <cell r="J729">
            <v>8</v>
          </cell>
          <cell r="K729">
            <v>0</v>
          </cell>
          <cell r="L729">
            <v>0</v>
          </cell>
          <cell r="M729">
            <v>0</v>
          </cell>
          <cell r="N729">
            <v>0</v>
          </cell>
          <cell r="O729">
            <v>0</v>
          </cell>
          <cell r="P729">
            <v>9.3333333333333321</v>
          </cell>
          <cell r="S729">
            <v>191</v>
          </cell>
          <cell r="T729">
            <v>2656428</v>
          </cell>
          <cell r="U729">
            <v>26</v>
          </cell>
          <cell r="V729">
            <v>0</v>
          </cell>
          <cell r="W729">
            <v>8</v>
          </cell>
          <cell r="X729">
            <v>0</v>
          </cell>
          <cell r="Y729">
            <v>0</v>
          </cell>
          <cell r="Z729">
            <v>0</v>
          </cell>
          <cell r="AA729">
            <v>0</v>
          </cell>
          <cell r="AB729">
            <v>238397</v>
          </cell>
          <cell r="AC729">
            <v>0</v>
          </cell>
          <cell r="AD729">
            <v>238397</v>
          </cell>
          <cell r="AE729">
            <v>0</v>
          </cell>
          <cell r="AF729">
            <v>0</v>
          </cell>
          <cell r="AG729">
            <v>2656428</v>
          </cell>
        </row>
        <row r="730">
          <cell r="A730">
            <v>694</v>
          </cell>
          <cell r="B730" t="str">
            <v>Phan Nguyen Giap</v>
          </cell>
          <cell r="C730" t="str">
            <v>603</v>
          </cell>
          <cell r="D730" t="str">
            <v>Merchandising</v>
          </cell>
          <cell r="E730">
            <v>16221084</v>
          </cell>
          <cell r="I730">
            <v>0</v>
          </cell>
          <cell r="S730">
            <v>63</v>
          </cell>
          <cell r="T730">
            <v>876204</v>
          </cell>
          <cell r="U730">
            <v>26</v>
          </cell>
          <cell r="V730">
            <v>0</v>
          </cell>
          <cell r="W730">
            <v>0</v>
          </cell>
          <cell r="X730">
            <v>0</v>
          </cell>
          <cell r="Y730">
            <v>0</v>
          </cell>
          <cell r="Z730">
            <v>0</v>
          </cell>
          <cell r="AA730">
            <v>0</v>
          </cell>
          <cell r="AB730">
            <v>0</v>
          </cell>
          <cell r="AC730">
            <v>0</v>
          </cell>
          <cell r="AD730">
            <v>0</v>
          </cell>
          <cell r="AE730">
            <v>0</v>
          </cell>
          <cell r="AF730">
            <v>0</v>
          </cell>
          <cell r="AG730">
            <v>876204</v>
          </cell>
        </row>
        <row r="731">
          <cell r="A731">
            <v>695</v>
          </cell>
          <cell r="B731" t="str">
            <v>Le Vinh Phat</v>
          </cell>
          <cell r="C731" t="str">
            <v>603</v>
          </cell>
          <cell r="D731" t="str">
            <v>Merchandising</v>
          </cell>
          <cell r="E731">
            <v>16221089</v>
          </cell>
          <cell r="I731">
            <v>0</v>
          </cell>
          <cell r="S731">
            <v>63</v>
          </cell>
          <cell r="T731">
            <v>876204</v>
          </cell>
          <cell r="U731">
            <v>26</v>
          </cell>
          <cell r="V731">
            <v>0</v>
          </cell>
          <cell r="W731">
            <v>0</v>
          </cell>
          <cell r="X731">
            <v>0</v>
          </cell>
          <cell r="Y731">
            <v>0</v>
          </cell>
          <cell r="Z731">
            <v>0</v>
          </cell>
          <cell r="AA731">
            <v>0</v>
          </cell>
          <cell r="AB731">
            <v>0</v>
          </cell>
          <cell r="AC731">
            <v>0</v>
          </cell>
          <cell r="AD731">
            <v>0</v>
          </cell>
          <cell r="AE731">
            <v>0</v>
          </cell>
          <cell r="AF731">
            <v>0</v>
          </cell>
          <cell r="AG731">
            <v>876204</v>
          </cell>
        </row>
        <row r="732">
          <cell r="A732">
            <v>696</v>
          </cell>
          <cell r="B732" t="str">
            <v>Tran Huu Tai</v>
          </cell>
          <cell r="C732" t="str">
            <v>603</v>
          </cell>
          <cell r="D732" t="str">
            <v>Merchandising</v>
          </cell>
          <cell r="E732">
            <v>16221095</v>
          </cell>
          <cell r="I732">
            <v>0</v>
          </cell>
          <cell r="S732">
            <v>63</v>
          </cell>
          <cell r="T732">
            <v>876204</v>
          </cell>
          <cell r="U732">
            <v>26</v>
          </cell>
          <cell r="V732">
            <v>0</v>
          </cell>
          <cell r="W732">
            <v>0</v>
          </cell>
          <cell r="X732">
            <v>0</v>
          </cell>
          <cell r="Y732">
            <v>0</v>
          </cell>
          <cell r="Z732">
            <v>0</v>
          </cell>
          <cell r="AA732">
            <v>0</v>
          </cell>
          <cell r="AB732">
            <v>0</v>
          </cell>
          <cell r="AC732">
            <v>0</v>
          </cell>
          <cell r="AD732">
            <v>0</v>
          </cell>
          <cell r="AE732">
            <v>0</v>
          </cell>
          <cell r="AF732">
            <v>0</v>
          </cell>
          <cell r="AG732">
            <v>876204</v>
          </cell>
        </row>
        <row r="733">
          <cell r="A733">
            <v>697</v>
          </cell>
          <cell r="B733" t="str">
            <v>Le Van Dat</v>
          </cell>
          <cell r="C733" t="str">
            <v>603</v>
          </cell>
          <cell r="D733" t="str">
            <v>Merchandising</v>
          </cell>
          <cell r="E733">
            <v>16221026</v>
          </cell>
          <cell r="I733">
            <v>0</v>
          </cell>
          <cell r="S733">
            <v>63</v>
          </cell>
          <cell r="T733">
            <v>876204</v>
          </cell>
          <cell r="U733">
            <v>26</v>
          </cell>
          <cell r="V733">
            <v>0</v>
          </cell>
          <cell r="W733">
            <v>8</v>
          </cell>
          <cell r="X733">
            <v>0</v>
          </cell>
          <cell r="Y733">
            <v>0</v>
          </cell>
          <cell r="Z733">
            <v>0</v>
          </cell>
          <cell r="AA733">
            <v>0</v>
          </cell>
          <cell r="AB733">
            <v>67400</v>
          </cell>
          <cell r="AC733">
            <v>0</v>
          </cell>
          <cell r="AD733">
            <v>67400</v>
          </cell>
          <cell r="AE733">
            <v>0</v>
          </cell>
          <cell r="AF733">
            <v>0</v>
          </cell>
          <cell r="AG733">
            <v>876204</v>
          </cell>
        </row>
        <row r="734">
          <cell r="A734">
            <v>698</v>
          </cell>
          <cell r="B734" t="str">
            <v>Nguyen Huu Tai</v>
          </cell>
          <cell r="C734" t="str">
            <v>603</v>
          </cell>
          <cell r="D734" t="str">
            <v>Merchandising</v>
          </cell>
          <cell r="E734">
            <v>16221094</v>
          </cell>
          <cell r="I734">
            <v>0</v>
          </cell>
          <cell r="S734">
            <v>63</v>
          </cell>
          <cell r="T734">
            <v>876204</v>
          </cell>
          <cell r="U734">
            <v>26</v>
          </cell>
          <cell r="V734">
            <v>0</v>
          </cell>
          <cell r="W734">
            <v>0</v>
          </cell>
          <cell r="X734">
            <v>0</v>
          </cell>
          <cell r="Y734">
            <v>0</v>
          </cell>
          <cell r="Z734">
            <v>0</v>
          </cell>
          <cell r="AA734">
            <v>0</v>
          </cell>
          <cell r="AB734">
            <v>0</v>
          </cell>
          <cell r="AC734">
            <v>0</v>
          </cell>
          <cell r="AD734">
            <v>0</v>
          </cell>
          <cell r="AE734">
            <v>0</v>
          </cell>
          <cell r="AF734">
            <v>0</v>
          </cell>
          <cell r="AG734">
            <v>876204</v>
          </cell>
        </row>
        <row r="735">
          <cell r="A735">
            <v>699</v>
          </cell>
          <cell r="B735" t="str">
            <v>Le Minh Hieu</v>
          </cell>
          <cell r="C735" t="str">
            <v>603</v>
          </cell>
          <cell r="D735" t="str">
            <v>Merchandising</v>
          </cell>
          <cell r="E735">
            <v>16221086</v>
          </cell>
          <cell r="I735">
            <v>0</v>
          </cell>
          <cell r="S735">
            <v>63</v>
          </cell>
          <cell r="T735">
            <v>876204</v>
          </cell>
          <cell r="U735">
            <v>26</v>
          </cell>
          <cell r="V735">
            <v>0</v>
          </cell>
          <cell r="W735">
            <v>16</v>
          </cell>
          <cell r="X735">
            <v>0</v>
          </cell>
          <cell r="Y735">
            <v>0</v>
          </cell>
          <cell r="Z735">
            <v>0</v>
          </cell>
          <cell r="AA735">
            <v>0</v>
          </cell>
          <cell r="AB735">
            <v>134801</v>
          </cell>
          <cell r="AC735">
            <v>0</v>
          </cell>
          <cell r="AD735">
            <v>134801</v>
          </cell>
          <cell r="AE735">
            <v>0</v>
          </cell>
          <cell r="AF735">
            <v>0</v>
          </cell>
          <cell r="AG735">
            <v>876204</v>
          </cell>
        </row>
        <row r="736">
          <cell r="A736">
            <v>700</v>
          </cell>
          <cell r="B736" t="str">
            <v>Le Hung Thanh Son</v>
          </cell>
          <cell r="C736" t="str">
            <v>603</v>
          </cell>
          <cell r="D736" t="str">
            <v>Merchandising</v>
          </cell>
          <cell r="E736">
            <v>16221093</v>
          </cell>
          <cell r="I736">
            <v>0</v>
          </cell>
          <cell r="S736">
            <v>63</v>
          </cell>
          <cell r="T736">
            <v>876204</v>
          </cell>
          <cell r="U736">
            <v>26</v>
          </cell>
          <cell r="V736">
            <v>0</v>
          </cell>
          <cell r="W736">
            <v>8</v>
          </cell>
          <cell r="X736">
            <v>0</v>
          </cell>
          <cell r="Y736">
            <v>0</v>
          </cell>
          <cell r="Z736">
            <v>0</v>
          </cell>
          <cell r="AA736">
            <v>0</v>
          </cell>
          <cell r="AB736">
            <v>67400</v>
          </cell>
          <cell r="AC736">
            <v>0</v>
          </cell>
          <cell r="AD736">
            <v>67400</v>
          </cell>
          <cell r="AE736">
            <v>0</v>
          </cell>
          <cell r="AF736">
            <v>0</v>
          </cell>
          <cell r="AG736">
            <v>876204</v>
          </cell>
        </row>
        <row r="737">
          <cell r="A737">
            <v>701</v>
          </cell>
          <cell r="B737" t="str">
            <v>Nguyen Van Phuc</v>
          </cell>
          <cell r="C737" t="str">
            <v>603</v>
          </cell>
          <cell r="D737" t="str">
            <v>Merchandising</v>
          </cell>
          <cell r="E737">
            <v>16221090</v>
          </cell>
          <cell r="I737">
            <v>0</v>
          </cell>
          <cell r="S737">
            <v>63</v>
          </cell>
          <cell r="T737">
            <v>876204</v>
          </cell>
          <cell r="U737">
            <v>26</v>
          </cell>
          <cell r="V737">
            <v>0</v>
          </cell>
          <cell r="W737">
            <v>0</v>
          </cell>
          <cell r="X737">
            <v>0</v>
          </cell>
          <cell r="Y737">
            <v>0</v>
          </cell>
          <cell r="Z737">
            <v>0</v>
          </cell>
          <cell r="AA737">
            <v>0</v>
          </cell>
          <cell r="AB737">
            <v>0</v>
          </cell>
          <cell r="AC737">
            <v>0</v>
          </cell>
          <cell r="AD737">
            <v>0</v>
          </cell>
          <cell r="AE737">
            <v>0</v>
          </cell>
          <cell r="AF737">
            <v>0</v>
          </cell>
          <cell r="AG737">
            <v>876204</v>
          </cell>
        </row>
        <row r="738">
          <cell r="A738">
            <v>702</v>
          </cell>
          <cell r="B738" t="str">
            <v>Nguyen Dang Thao</v>
          </cell>
          <cell r="C738" t="str">
            <v>603</v>
          </cell>
          <cell r="D738" t="str">
            <v>Merchandising</v>
          </cell>
          <cell r="E738">
            <v>16221096</v>
          </cell>
          <cell r="I738">
            <v>0</v>
          </cell>
          <cell r="S738">
            <v>63</v>
          </cell>
          <cell r="T738">
            <v>876204</v>
          </cell>
          <cell r="U738">
            <v>26</v>
          </cell>
          <cell r="V738">
            <v>0</v>
          </cell>
          <cell r="W738">
            <v>0</v>
          </cell>
          <cell r="X738">
            <v>0</v>
          </cell>
          <cell r="Y738">
            <v>0</v>
          </cell>
          <cell r="Z738">
            <v>0</v>
          </cell>
          <cell r="AA738">
            <v>0</v>
          </cell>
          <cell r="AB738">
            <v>0</v>
          </cell>
          <cell r="AC738">
            <v>0</v>
          </cell>
          <cell r="AD738">
            <v>0</v>
          </cell>
          <cell r="AE738">
            <v>0</v>
          </cell>
          <cell r="AF738">
            <v>0</v>
          </cell>
          <cell r="AG738">
            <v>876204</v>
          </cell>
        </row>
        <row r="739">
          <cell r="A739">
            <v>703</v>
          </cell>
          <cell r="B739" t="str">
            <v>Bui Huy Dung</v>
          </cell>
          <cell r="C739" t="str">
            <v>603</v>
          </cell>
          <cell r="D739" t="str">
            <v>Merchandising</v>
          </cell>
          <cell r="E739">
            <v>16221083</v>
          </cell>
          <cell r="I739">
            <v>0</v>
          </cell>
          <cell r="S739">
            <v>63</v>
          </cell>
          <cell r="T739">
            <v>876204</v>
          </cell>
          <cell r="U739">
            <v>26</v>
          </cell>
          <cell r="V739">
            <v>0</v>
          </cell>
          <cell r="W739">
            <v>0</v>
          </cell>
          <cell r="X739">
            <v>0</v>
          </cell>
          <cell r="Y739">
            <v>0</v>
          </cell>
          <cell r="Z739">
            <v>0</v>
          </cell>
          <cell r="AA739">
            <v>0</v>
          </cell>
          <cell r="AB739">
            <v>0</v>
          </cell>
          <cell r="AC739">
            <v>0</v>
          </cell>
          <cell r="AD739">
            <v>0</v>
          </cell>
          <cell r="AE739">
            <v>0</v>
          </cell>
          <cell r="AF739">
            <v>0</v>
          </cell>
          <cell r="AG739">
            <v>876204</v>
          </cell>
        </row>
        <row r="740">
          <cell r="A740">
            <v>704</v>
          </cell>
          <cell r="B740" t="str">
            <v>Trinh Phuoc Hau</v>
          </cell>
          <cell r="C740" t="str">
            <v>603</v>
          </cell>
          <cell r="D740" t="str">
            <v>Merchandising</v>
          </cell>
          <cell r="E740">
            <v>16221085</v>
          </cell>
          <cell r="I740">
            <v>0</v>
          </cell>
          <cell r="S740">
            <v>63</v>
          </cell>
          <cell r="T740">
            <v>876204</v>
          </cell>
          <cell r="U740">
            <v>26</v>
          </cell>
          <cell r="V740">
            <v>0</v>
          </cell>
          <cell r="W740">
            <v>0</v>
          </cell>
          <cell r="X740">
            <v>0</v>
          </cell>
          <cell r="Y740">
            <v>0</v>
          </cell>
          <cell r="Z740">
            <v>0</v>
          </cell>
          <cell r="AA740">
            <v>0</v>
          </cell>
          <cell r="AB740">
            <v>0</v>
          </cell>
          <cell r="AC740">
            <v>0</v>
          </cell>
          <cell r="AD740">
            <v>0</v>
          </cell>
          <cell r="AE740">
            <v>0</v>
          </cell>
          <cell r="AF740">
            <v>0</v>
          </cell>
          <cell r="AG740">
            <v>876204</v>
          </cell>
        </row>
        <row r="741">
          <cell r="A741">
            <v>705</v>
          </cell>
          <cell r="B741" t="str">
            <v>Nguyen Duy Dai</v>
          </cell>
          <cell r="C741" t="str">
            <v>603</v>
          </cell>
          <cell r="D741" t="str">
            <v>Merchandising</v>
          </cell>
          <cell r="E741">
            <v>16221023</v>
          </cell>
          <cell r="I741">
            <v>0</v>
          </cell>
          <cell r="S741">
            <v>79</v>
          </cell>
          <cell r="T741">
            <v>1098732</v>
          </cell>
          <cell r="U741">
            <v>26</v>
          </cell>
          <cell r="V741">
            <v>0</v>
          </cell>
          <cell r="W741">
            <v>0</v>
          </cell>
          <cell r="X741">
            <v>0</v>
          </cell>
          <cell r="Y741">
            <v>0</v>
          </cell>
          <cell r="Z741">
            <v>0</v>
          </cell>
          <cell r="AA741">
            <v>0</v>
          </cell>
          <cell r="AB741">
            <v>0</v>
          </cell>
          <cell r="AC741">
            <v>0</v>
          </cell>
          <cell r="AD741">
            <v>0</v>
          </cell>
          <cell r="AE741">
            <v>0</v>
          </cell>
          <cell r="AF741">
            <v>0</v>
          </cell>
          <cell r="AG741">
            <v>1098732</v>
          </cell>
        </row>
        <row r="742">
          <cell r="A742">
            <v>706</v>
          </cell>
          <cell r="B742" t="str">
            <v>Phan Thanh Lich</v>
          </cell>
          <cell r="C742" t="str">
            <v>603</v>
          </cell>
          <cell r="D742" t="str">
            <v>Merchandising</v>
          </cell>
          <cell r="E742">
            <v>16221046</v>
          </cell>
          <cell r="I742">
            <v>0</v>
          </cell>
          <cell r="S742">
            <v>79</v>
          </cell>
          <cell r="T742">
            <v>1098732</v>
          </cell>
          <cell r="U742">
            <v>26</v>
          </cell>
          <cell r="V742">
            <v>0</v>
          </cell>
          <cell r="W742">
            <v>0</v>
          </cell>
          <cell r="X742">
            <v>0</v>
          </cell>
          <cell r="Y742">
            <v>0</v>
          </cell>
          <cell r="Z742">
            <v>0</v>
          </cell>
          <cell r="AA742">
            <v>0</v>
          </cell>
          <cell r="AB742">
            <v>0</v>
          </cell>
          <cell r="AC742">
            <v>0</v>
          </cell>
          <cell r="AD742">
            <v>0</v>
          </cell>
          <cell r="AE742">
            <v>0</v>
          </cell>
          <cell r="AF742">
            <v>0</v>
          </cell>
          <cell r="AG742">
            <v>1098732</v>
          </cell>
        </row>
        <row r="743">
          <cell r="A743">
            <v>707</v>
          </cell>
          <cell r="B743" t="str">
            <v>Vo Tan Tai</v>
          </cell>
          <cell r="C743" t="str">
            <v>603</v>
          </cell>
          <cell r="D743" t="str">
            <v>Merchandising</v>
          </cell>
          <cell r="E743">
            <v>16221067</v>
          </cell>
          <cell r="I743">
            <v>0</v>
          </cell>
          <cell r="S743">
            <v>63</v>
          </cell>
          <cell r="T743">
            <v>876204</v>
          </cell>
          <cell r="U743">
            <v>26</v>
          </cell>
          <cell r="V743">
            <v>0</v>
          </cell>
          <cell r="W743">
            <v>0</v>
          </cell>
          <cell r="X743">
            <v>0</v>
          </cell>
          <cell r="Y743">
            <v>0</v>
          </cell>
          <cell r="Z743">
            <v>0</v>
          </cell>
          <cell r="AA743">
            <v>0</v>
          </cell>
          <cell r="AB743">
            <v>0</v>
          </cell>
          <cell r="AC743">
            <v>0</v>
          </cell>
          <cell r="AD743">
            <v>0</v>
          </cell>
          <cell r="AE743">
            <v>0</v>
          </cell>
          <cell r="AF743">
            <v>0</v>
          </cell>
          <cell r="AG743">
            <v>876204</v>
          </cell>
        </row>
        <row r="744">
          <cell r="A744">
            <v>708</v>
          </cell>
          <cell r="B744" t="str">
            <v>Nguyen Van Diep</v>
          </cell>
          <cell r="C744" t="str">
            <v>603</v>
          </cell>
          <cell r="D744" t="str">
            <v>Merchandising</v>
          </cell>
          <cell r="E744">
            <v>16221027</v>
          </cell>
          <cell r="I744">
            <v>0</v>
          </cell>
          <cell r="S744">
            <v>63</v>
          </cell>
          <cell r="T744">
            <v>876204</v>
          </cell>
          <cell r="U744">
            <v>25</v>
          </cell>
          <cell r="V744">
            <v>0</v>
          </cell>
          <cell r="W744">
            <v>0</v>
          </cell>
          <cell r="X744">
            <v>0</v>
          </cell>
          <cell r="Y744">
            <v>0</v>
          </cell>
          <cell r="Z744">
            <v>0</v>
          </cell>
          <cell r="AA744">
            <v>0</v>
          </cell>
          <cell r="AB744">
            <v>0</v>
          </cell>
          <cell r="AC744">
            <v>0</v>
          </cell>
          <cell r="AD744">
            <v>0</v>
          </cell>
          <cell r="AE744">
            <v>0</v>
          </cell>
          <cell r="AF744">
            <v>0</v>
          </cell>
          <cell r="AG744">
            <v>842504</v>
          </cell>
        </row>
        <row r="745">
          <cell r="A745">
            <v>709</v>
          </cell>
          <cell r="B745" t="str">
            <v>Le Van Viet</v>
          </cell>
          <cell r="C745" t="str">
            <v>603</v>
          </cell>
          <cell r="D745" t="str">
            <v>Merchandising</v>
          </cell>
          <cell r="E745">
            <v>16221078</v>
          </cell>
          <cell r="I745">
            <v>0</v>
          </cell>
          <cell r="S745">
            <v>63</v>
          </cell>
          <cell r="T745">
            <v>876204</v>
          </cell>
          <cell r="U745">
            <v>26</v>
          </cell>
          <cell r="V745">
            <v>0</v>
          </cell>
          <cell r="W745">
            <v>0</v>
          </cell>
          <cell r="X745">
            <v>0</v>
          </cell>
          <cell r="Y745">
            <v>0</v>
          </cell>
          <cell r="Z745">
            <v>0</v>
          </cell>
          <cell r="AA745">
            <v>0</v>
          </cell>
          <cell r="AB745">
            <v>0</v>
          </cell>
          <cell r="AC745">
            <v>0</v>
          </cell>
          <cell r="AD745">
            <v>0</v>
          </cell>
          <cell r="AE745">
            <v>0</v>
          </cell>
          <cell r="AF745">
            <v>0</v>
          </cell>
          <cell r="AG745">
            <v>876204</v>
          </cell>
        </row>
        <row r="746">
          <cell r="A746">
            <v>710</v>
          </cell>
          <cell r="B746" t="str">
            <v>Nguyen Tan Tam</v>
          </cell>
          <cell r="C746" t="str">
            <v>603</v>
          </cell>
          <cell r="D746" t="str">
            <v>Merchandising</v>
          </cell>
          <cell r="E746">
            <v>16220773</v>
          </cell>
          <cell r="G746">
            <v>1</v>
          </cell>
          <cell r="H746">
            <v>298026395</v>
          </cell>
          <cell r="I746">
            <v>0</v>
          </cell>
          <cell r="S746">
            <v>68</v>
          </cell>
          <cell r="T746">
            <v>945744</v>
          </cell>
          <cell r="U746">
            <v>26</v>
          </cell>
          <cell r="V746">
            <v>0</v>
          </cell>
          <cell r="W746">
            <v>0</v>
          </cell>
          <cell r="X746">
            <v>0</v>
          </cell>
          <cell r="Y746">
            <v>0</v>
          </cell>
          <cell r="Z746">
            <v>0</v>
          </cell>
          <cell r="AA746">
            <v>0</v>
          </cell>
          <cell r="AB746">
            <v>0</v>
          </cell>
          <cell r="AC746">
            <v>0</v>
          </cell>
          <cell r="AD746">
            <v>0</v>
          </cell>
          <cell r="AE746">
            <v>0</v>
          </cell>
          <cell r="AF746">
            <v>0</v>
          </cell>
          <cell r="AG746">
            <v>945744</v>
          </cell>
        </row>
        <row r="747">
          <cell r="A747">
            <v>711</v>
          </cell>
          <cell r="B747" t="str">
            <v>Huynh Quoc Bao</v>
          </cell>
          <cell r="C747" t="str">
            <v>603</v>
          </cell>
          <cell r="D747" t="str">
            <v>Merchandising</v>
          </cell>
          <cell r="E747">
            <v>16221018</v>
          </cell>
          <cell r="I747">
            <v>0</v>
          </cell>
          <cell r="S747">
            <v>63</v>
          </cell>
          <cell r="T747">
            <v>876204</v>
          </cell>
          <cell r="U747">
            <v>26</v>
          </cell>
          <cell r="V747">
            <v>0</v>
          </cell>
          <cell r="W747">
            <v>0</v>
          </cell>
          <cell r="X747">
            <v>0</v>
          </cell>
          <cell r="Y747">
            <v>0</v>
          </cell>
          <cell r="Z747">
            <v>0</v>
          </cell>
          <cell r="AA747">
            <v>0</v>
          </cell>
          <cell r="AB747">
            <v>0</v>
          </cell>
          <cell r="AC747">
            <v>0</v>
          </cell>
          <cell r="AD747">
            <v>0</v>
          </cell>
          <cell r="AE747">
            <v>0</v>
          </cell>
          <cell r="AF747">
            <v>0</v>
          </cell>
          <cell r="AG747">
            <v>876204</v>
          </cell>
        </row>
        <row r="748">
          <cell r="A748">
            <v>712</v>
          </cell>
          <cell r="B748" t="str">
            <v>Nguyen Ngoc Hai Dang</v>
          </cell>
          <cell r="C748" t="str">
            <v>603</v>
          </cell>
          <cell r="D748" t="str">
            <v>Merchandising</v>
          </cell>
          <cell r="E748">
            <v>16221024</v>
          </cell>
          <cell r="I748">
            <v>0</v>
          </cell>
          <cell r="S748">
            <v>63</v>
          </cell>
          <cell r="T748">
            <v>876204</v>
          </cell>
          <cell r="U748">
            <v>28</v>
          </cell>
          <cell r="V748">
            <v>0</v>
          </cell>
          <cell r="W748">
            <v>0</v>
          </cell>
          <cell r="X748">
            <v>0</v>
          </cell>
          <cell r="Y748">
            <v>0</v>
          </cell>
          <cell r="Z748">
            <v>0</v>
          </cell>
          <cell r="AA748">
            <v>0</v>
          </cell>
          <cell r="AB748">
            <v>0</v>
          </cell>
          <cell r="AC748">
            <v>0</v>
          </cell>
          <cell r="AD748">
            <v>0</v>
          </cell>
          <cell r="AE748">
            <v>0</v>
          </cell>
          <cell r="AF748">
            <v>0</v>
          </cell>
          <cell r="AG748">
            <v>943604</v>
          </cell>
        </row>
        <row r="749">
          <cell r="A749">
            <v>713</v>
          </cell>
          <cell r="B749" t="str">
            <v>Le Minh Ky</v>
          </cell>
          <cell r="C749" t="str">
            <v>603</v>
          </cell>
          <cell r="D749" t="str">
            <v>Merchandising</v>
          </cell>
          <cell r="E749">
            <v>16221043</v>
          </cell>
          <cell r="I749">
            <v>0</v>
          </cell>
          <cell r="S749">
            <v>63</v>
          </cell>
          <cell r="T749">
            <v>876204</v>
          </cell>
          <cell r="U749">
            <v>26</v>
          </cell>
          <cell r="V749">
            <v>0</v>
          </cell>
          <cell r="W749">
            <v>0</v>
          </cell>
          <cell r="X749">
            <v>0</v>
          </cell>
          <cell r="Y749">
            <v>0</v>
          </cell>
          <cell r="Z749">
            <v>0</v>
          </cell>
          <cell r="AA749">
            <v>0</v>
          </cell>
          <cell r="AB749">
            <v>0</v>
          </cell>
          <cell r="AC749">
            <v>0</v>
          </cell>
          <cell r="AD749">
            <v>0</v>
          </cell>
          <cell r="AE749">
            <v>0</v>
          </cell>
          <cell r="AF749">
            <v>0</v>
          </cell>
          <cell r="AG749">
            <v>876204</v>
          </cell>
        </row>
        <row r="750">
          <cell r="A750">
            <v>714</v>
          </cell>
          <cell r="B750" t="str">
            <v>Nguyen Tan Ngoc</v>
          </cell>
          <cell r="C750" t="str">
            <v>603</v>
          </cell>
          <cell r="D750" t="str">
            <v>Merchandising</v>
          </cell>
          <cell r="E750">
            <v>16221054</v>
          </cell>
          <cell r="I750">
            <v>0</v>
          </cell>
          <cell r="S750">
            <v>63</v>
          </cell>
          <cell r="T750">
            <v>876204</v>
          </cell>
          <cell r="U750">
            <v>26</v>
          </cell>
          <cell r="V750">
            <v>0</v>
          </cell>
          <cell r="W750">
            <v>0</v>
          </cell>
          <cell r="X750">
            <v>0</v>
          </cell>
          <cell r="Y750">
            <v>0</v>
          </cell>
          <cell r="Z750">
            <v>0</v>
          </cell>
          <cell r="AA750">
            <v>0</v>
          </cell>
          <cell r="AB750">
            <v>0</v>
          </cell>
          <cell r="AC750">
            <v>0</v>
          </cell>
          <cell r="AD750">
            <v>0</v>
          </cell>
          <cell r="AE750">
            <v>0</v>
          </cell>
          <cell r="AF750">
            <v>0</v>
          </cell>
          <cell r="AG750">
            <v>876204</v>
          </cell>
        </row>
        <row r="751">
          <cell r="A751">
            <v>715</v>
          </cell>
          <cell r="B751" t="str">
            <v>Trinh Hoai Thanh Phong</v>
          </cell>
          <cell r="C751" t="str">
            <v>603</v>
          </cell>
          <cell r="D751" t="str">
            <v>Merchandising</v>
          </cell>
          <cell r="E751">
            <v>16221058</v>
          </cell>
          <cell r="I751">
            <v>0</v>
          </cell>
          <cell r="S751">
            <v>63</v>
          </cell>
          <cell r="T751">
            <v>876204</v>
          </cell>
          <cell r="U751">
            <v>26</v>
          </cell>
          <cell r="V751">
            <v>0</v>
          </cell>
          <cell r="W751">
            <v>0</v>
          </cell>
          <cell r="X751">
            <v>0</v>
          </cell>
          <cell r="Y751">
            <v>0</v>
          </cell>
          <cell r="Z751">
            <v>0</v>
          </cell>
          <cell r="AA751">
            <v>0</v>
          </cell>
          <cell r="AB751">
            <v>0</v>
          </cell>
          <cell r="AC751">
            <v>0</v>
          </cell>
          <cell r="AD751">
            <v>0</v>
          </cell>
          <cell r="AE751">
            <v>0</v>
          </cell>
          <cell r="AF751">
            <v>0</v>
          </cell>
          <cell r="AG751">
            <v>876204</v>
          </cell>
        </row>
        <row r="752">
          <cell r="A752">
            <v>716</v>
          </cell>
          <cell r="B752" t="str">
            <v>Le Hong Phuc</v>
          </cell>
          <cell r="C752" t="str">
            <v>603</v>
          </cell>
          <cell r="D752" t="str">
            <v>Merchandising</v>
          </cell>
          <cell r="E752">
            <v>16221060</v>
          </cell>
          <cell r="I752">
            <v>0</v>
          </cell>
          <cell r="S752">
            <v>63</v>
          </cell>
          <cell r="T752">
            <v>876204</v>
          </cell>
          <cell r="U752">
            <v>25</v>
          </cell>
          <cell r="V752">
            <v>0</v>
          </cell>
          <cell r="W752">
            <v>0</v>
          </cell>
          <cell r="X752">
            <v>0</v>
          </cell>
          <cell r="Y752">
            <v>0</v>
          </cell>
          <cell r="Z752">
            <v>0</v>
          </cell>
          <cell r="AA752">
            <v>0</v>
          </cell>
          <cell r="AB752">
            <v>0</v>
          </cell>
          <cell r="AC752">
            <v>0</v>
          </cell>
          <cell r="AD752">
            <v>0</v>
          </cell>
          <cell r="AE752">
            <v>0</v>
          </cell>
          <cell r="AF752">
            <v>0</v>
          </cell>
          <cell r="AG752">
            <v>842504</v>
          </cell>
        </row>
        <row r="753">
          <cell r="A753">
            <v>717</v>
          </cell>
          <cell r="B753" t="str">
            <v>Tran Minh Sang</v>
          </cell>
          <cell r="C753" t="str">
            <v>603</v>
          </cell>
          <cell r="D753" t="str">
            <v>Merchandising</v>
          </cell>
          <cell r="E753">
            <v>16221062</v>
          </cell>
          <cell r="I753">
            <v>0</v>
          </cell>
          <cell r="S753">
            <v>63</v>
          </cell>
          <cell r="T753">
            <v>876204</v>
          </cell>
          <cell r="U753">
            <v>26</v>
          </cell>
          <cell r="V753">
            <v>0</v>
          </cell>
          <cell r="W753">
            <v>0</v>
          </cell>
          <cell r="X753">
            <v>0</v>
          </cell>
          <cell r="Y753">
            <v>0</v>
          </cell>
          <cell r="Z753">
            <v>0</v>
          </cell>
          <cell r="AA753">
            <v>0</v>
          </cell>
          <cell r="AB753">
            <v>0</v>
          </cell>
          <cell r="AC753">
            <v>0</v>
          </cell>
          <cell r="AD753">
            <v>0</v>
          </cell>
          <cell r="AE753">
            <v>0</v>
          </cell>
          <cell r="AF753">
            <v>0</v>
          </cell>
          <cell r="AG753">
            <v>876204</v>
          </cell>
        </row>
        <row r="754">
          <cell r="A754">
            <v>718</v>
          </cell>
          <cell r="B754" t="str">
            <v>Bui Thanh Sang</v>
          </cell>
          <cell r="C754" t="str">
            <v>603</v>
          </cell>
          <cell r="D754" t="str">
            <v>Merchandising</v>
          </cell>
          <cell r="E754">
            <v>16221061</v>
          </cell>
          <cell r="I754">
            <v>0</v>
          </cell>
          <cell r="S754">
            <v>63</v>
          </cell>
          <cell r="T754">
            <v>876204</v>
          </cell>
          <cell r="U754">
            <v>26</v>
          </cell>
          <cell r="V754">
            <v>0</v>
          </cell>
          <cell r="W754">
            <v>0</v>
          </cell>
          <cell r="X754">
            <v>0</v>
          </cell>
          <cell r="Y754">
            <v>0</v>
          </cell>
          <cell r="Z754">
            <v>0</v>
          </cell>
          <cell r="AA754">
            <v>0</v>
          </cell>
          <cell r="AB754">
            <v>0</v>
          </cell>
          <cell r="AC754">
            <v>0</v>
          </cell>
          <cell r="AD754">
            <v>0</v>
          </cell>
          <cell r="AE754">
            <v>0</v>
          </cell>
          <cell r="AF754">
            <v>0</v>
          </cell>
          <cell r="AG754">
            <v>876204</v>
          </cell>
        </row>
        <row r="755">
          <cell r="A755">
            <v>719</v>
          </cell>
          <cell r="B755" t="str">
            <v>Nguyen Dai Son</v>
          </cell>
          <cell r="C755" t="str">
            <v>603</v>
          </cell>
          <cell r="D755" t="str">
            <v>Merchandising</v>
          </cell>
          <cell r="E755">
            <v>16221065</v>
          </cell>
          <cell r="I755">
            <v>0</v>
          </cell>
          <cell r="S755">
            <v>63</v>
          </cell>
          <cell r="T755">
            <v>876204</v>
          </cell>
          <cell r="U755">
            <v>26</v>
          </cell>
          <cell r="V755">
            <v>0</v>
          </cell>
          <cell r="W755">
            <v>0</v>
          </cell>
          <cell r="X755">
            <v>0</v>
          </cell>
          <cell r="Y755">
            <v>0</v>
          </cell>
          <cell r="Z755">
            <v>0</v>
          </cell>
          <cell r="AA755">
            <v>0</v>
          </cell>
          <cell r="AB755">
            <v>0</v>
          </cell>
          <cell r="AC755">
            <v>0</v>
          </cell>
          <cell r="AD755">
            <v>0</v>
          </cell>
          <cell r="AE755">
            <v>0</v>
          </cell>
          <cell r="AF755">
            <v>0</v>
          </cell>
          <cell r="AG755">
            <v>876204</v>
          </cell>
        </row>
        <row r="756">
          <cell r="A756">
            <v>720</v>
          </cell>
          <cell r="B756" t="str">
            <v>Tu Minh Thanh</v>
          </cell>
          <cell r="C756" t="str">
            <v>603</v>
          </cell>
          <cell r="D756" t="str">
            <v>Merchandising</v>
          </cell>
          <cell r="E756">
            <v>16220774</v>
          </cell>
          <cell r="G756">
            <v>1</v>
          </cell>
          <cell r="H756">
            <v>298026425</v>
          </cell>
          <cell r="I756">
            <v>0</v>
          </cell>
          <cell r="S756">
            <v>68</v>
          </cell>
          <cell r="T756">
            <v>945744</v>
          </cell>
          <cell r="U756">
            <v>26</v>
          </cell>
          <cell r="V756">
            <v>0</v>
          </cell>
          <cell r="W756">
            <v>0</v>
          </cell>
          <cell r="X756">
            <v>0</v>
          </cell>
          <cell r="Y756">
            <v>0</v>
          </cell>
          <cell r="Z756">
            <v>0</v>
          </cell>
          <cell r="AA756">
            <v>0</v>
          </cell>
          <cell r="AB756">
            <v>0</v>
          </cell>
          <cell r="AC756">
            <v>0</v>
          </cell>
          <cell r="AD756">
            <v>0</v>
          </cell>
          <cell r="AE756">
            <v>0</v>
          </cell>
          <cell r="AF756">
            <v>0</v>
          </cell>
          <cell r="AG756">
            <v>945744</v>
          </cell>
        </row>
        <row r="757">
          <cell r="A757">
            <v>721</v>
          </cell>
          <cell r="B757" t="str">
            <v>Cu Van That</v>
          </cell>
          <cell r="C757" t="str">
            <v>603</v>
          </cell>
          <cell r="D757" t="str">
            <v>Merchandising</v>
          </cell>
          <cell r="E757">
            <v>16220692</v>
          </cell>
          <cell r="G757">
            <v>1</v>
          </cell>
          <cell r="H757">
            <v>298006897</v>
          </cell>
          <cell r="I757">
            <v>0</v>
          </cell>
          <cell r="S757">
            <v>68</v>
          </cell>
          <cell r="T757">
            <v>945744</v>
          </cell>
          <cell r="U757">
            <v>26</v>
          </cell>
          <cell r="V757">
            <v>0</v>
          </cell>
          <cell r="W757">
            <v>0</v>
          </cell>
          <cell r="X757">
            <v>0</v>
          </cell>
          <cell r="Y757">
            <v>0</v>
          </cell>
          <cell r="Z757">
            <v>0</v>
          </cell>
          <cell r="AA757">
            <v>0</v>
          </cell>
          <cell r="AB757">
            <v>0</v>
          </cell>
          <cell r="AC757">
            <v>0</v>
          </cell>
          <cell r="AD757">
            <v>0</v>
          </cell>
          <cell r="AE757">
            <v>0</v>
          </cell>
          <cell r="AF757">
            <v>0</v>
          </cell>
          <cell r="AG757">
            <v>945744</v>
          </cell>
        </row>
        <row r="758">
          <cell r="A758">
            <v>722</v>
          </cell>
          <cell r="B758" t="str">
            <v>Nguyen Van Van</v>
          </cell>
          <cell r="C758" t="str">
            <v>603</v>
          </cell>
          <cell r="D758" t="str">
            <v>Merchandising</v>
          </cell>
          <cell r="E758">
            <v>16221077</v>
          </cell>
          <cell r="I758">
            <v>0</v>
          </cell>
          <cell r="S758">
            <v>63</v>
          </cell>
          <cell r="T758">
            <v>876204</v>
          </cell>
          <cell r="U758">
            <v>26</v>
          </cell>
          <cell r="V758">
            <v>0</v>
          </cell>
          <cell r="W758">
            <v>0</v>
          </cell>
          <cell r="X758">
            <v>0</v>
          </cell>
          <cell r="Y758">
            <v>0</v>
          </cell>
          <cell r="Z758">
            <v>0</v>
          </cell>
          <cell r="AA758">
            <v>0</v>
          </cell>
          <cell r="AB758">
            <v>0</v>
          </cell>
          <cell r="AC758">
            <v>0</v>
          </cell>
          <cell r="AD758">
            <v>0</v>
          </cell>
          <cell r="AE758">
            <v>0</v>
          </cell>
          <cell r="AF758">
            <v>0</v>
          </cell>
          <cell r="AG758">
            <v>876204</v>
          </cell>
        </row>
        <row r="759">
          <cell r="A759">
            <v>723</v>
          </cell>
          <cell r="B759" t="str">
            <v>Pham Van Dong</v>
          </cell>
          <cell r="C759" t="str">
            <v>603</v>
          </cell>
          <cell r="D759" t="str">
            <v>Merchandising</v>
          </cell>
          <cell r="E759">
            <v>16221180</v>
          </cell>
          <cell r="I759">
            <v>0</v>
          </cell>
          <cell r="S759">
            <v>63</v>
          </cell>
          <cell r="T759">
            <v>876204</v>
          </cell>
          <cell r="U759">
            <v>26</v>
          </cell>
          <cell r="V759">
            <v>0</v>
          </cell>
          <cell r="W759">
            <v>0</v>
          </cell>
          <cell r="X759">
            <v>0</v>
          </cell>
          <cell r="Y759">
            <v>0</v>
          </cell>
          <cell r="Z759">
            <v>0</v>
          </cell>
          <cell r="AA759">
            <v>0</v>
          </cell>
          <cell r="AB759">
            <v>0</v>
          </cell>
          <cell r="AC759">
            <v>0</v>
          </cell>
          <cell r="AD759">
            <v>0</v>
          </cell>
          <cell r="AE759">
            <v>0</v>
          </cell>
          <cell r="AF759">
            <v>0</v>
          </cell>
          <cell r="AG759">
            <v>876204</v>
          </cell>
        </row>
        <row r="760">
          <cell r="A760">
            <v>724</v>
          </cell>
          <cell r="B760" t="str">
            <v>Tran Dinh Quy</v>
          </cell>
          <cell r="C760" t="str">
            <v>603</v>
          </cell>
          <cell r="D760" t="str">
            <v>Merchandising</v>
          </cell>
          <cell r="E760">
            <v>16221092</v>
          </cell>
          <cell r="I760">
            <v>0</v>
          </cell>
          <cell r="S760">
            <v>63</v>
          </cell>
          <cell r="T760">
            <v>876204</v>
          </cell>
          <cell r="U760">
            <v>26</v>
          </cell>
          <cell r="V760">
            <v>0</v>
          </cell>
          <cell r="W760">
            <v>0</v>
          </cell>
          <cell r="X760">
            <v>0</v>
          </cell>
          <cell r="Y760">
            <v>0</v>
          </cell>
          <cell r="Z760">
            <v>0</v>
          </cell>
          <cell r="AA760">
            <v>0</v>
          </cell>
          <cell r="AB760">
            <v>0</v>
          </cell>
          <cell r="AC760">
            <v>0</v>
          </cell>
          <cell r="AD760">
            <v>0</v>
          </cell>
          <cell r="AE760">
            <v>0</v>
          </cell>
          <cell r="AF760">
            <v>0</v>
          </cell>
          <cell r="AG760">
            <v>876204</v>
          </cell>
        </row>
        <row r="761">
          <cell r="A761">
            <v>725</v>
          </cell>
          <cell r="B761" t="str">
            <v>Lam Hieu Nghia</v>
          </cell>
          <cell r="C761" t="str">
            <v>603</v>
          </cell>
          <cell r="D761" t="str">
            <v>Merchandising</v>
          </cell>
          <cell r="E761">
            <v>16220306</v>
          </cell>
          <cell r="G761">
            <v>1</v>
          </cell>
          <cell r="H761">
            <v>296326497</v>
          </cell>
          <cell r="I761">
            <v>1</v>
          </cell>
          <cell r="S761">
            <v>258</v>
          </cell>
          <cell r="T761">
            <v>3588264</v>
          </cell>
          <cell r="U761">
            <v>26</v>
          </cell>
          <cell r="V761">
            <v>0</v>
          </cell>
          <cell r="W761">
            <v>0</v>
          </cell>
          <cell r="X761">
            <v>0</v>
          </cell>
          <cell r="Y761">
            <v>0</v>
          </cell>
          <cell r="Z761">
            <v>0</v>
          </cell>
          <cell r="AA761">
            <v>0</v>
          </cell>
          <cell r="AB761">
            <v>0</v>
          </cell>
          <cell r="AC761">
            <v>0</v>
          </cell>
          <cell r="AD761">
            <v>0</v>
          </cell>
          <cell r="AE761">
            <v>0</v>
          </cell>
          <cell r="AF761">
            <v>0</v>
          </cell>
          <cell r="AG761">
            <v>3588264</v>
          </cell>
        </row>
        <row r="762">
          <cell r="A762">
            <v>726</v>
          </cell>
          <cell r="B762" t="str">
            <v>Phan Thanh Sang</v>
          </cell>
          <cell r="C762" t="str">
            <v>603</v>
          </cell>
          <cell r="D762" t="str">
            <v>Merchandising</v>
          </cell>
          <cell r="E762">
            <v>16220938</v>
          </cell>
          <cell r="G762">
            <v>0</v>
          </cell>
          <cell r="I762">
            <v>1</v>
          </cell>
          <cell r="S762">
            <v>191</v>
          </cell>
          <cell r="T762">
            <v>2656428</v>
          </cell>
          <cell r="U762">
            <v>26</v>
          </cell>
          <cell r="V762">
            <v>0</v>
          </cell>
          <cell r="W762">
            <v>0</v>
          </cell>
          <cell r="X762">
            <v>0</v>
          </cell>
          <cell r="Y762">
            <v>0</v>
          </cell>
          <cell r="Z762">
            <v>0</v>
          </cell>
          <cell r="AA762">
            <v>0</v>
          </cell>
          <cell r="AB762">
            <v>0</v>
          </cell>
          <cell r="AC762">
            <v>0</v>
          </cell>
          <cell r="AD762">
            <v>0</v>
          </cell>
          <cell r="AE762">
            <v>0</v>
          </cell>
          <cell r="AF762">
            <v>0</v>
          </cell>
          <cell r="AG762">
            <v>2656428</v>
          </cell>
        </row>
        <row r="763">
          <cell r="A763">
            <v>727</v>
          </cell>
          <cell r="B763" t="str">
            <v>Do Mong Hoang</v>
          </cell>
          <cell r="C763" t="str">
            <v>603</v>
          </cell>
          <cell r="D763" t="str">
            <v>Merchandising</v>
          </cell>
          <cell r="E763">
            <v>16221108</v>
          </cell>
          <cell r="I763">
            <v>0</v>
          </cell>
          <cell r="S763">
            <v>63</v>
          </cell>
          <cell r="T763">
            <v>876204</v>
          </cell>
          <cell r="U763">
            <v>26</v>
          </cell>
          <cell r="V763">
            <v>0</v>
          </cell>
          <cell r="W763">
            <v>0</v>
          </cell>
          <cell r="X763">
            <v>0</v>
          </cell>
          <cell r="Y763">
            <v>0</v>
          </cell>
          <cell r="Z763">
            <v>0</v>
          </cell>
          <cell r="AA763">
            <v>0</v>
          </cell>
          <cell r="AB763">
            <v>0</v>
          </cell>
          <cell r="AC763">
            <v>0</v>
          </cell>
          <cell r="AD763">
            <v>0</v>
          </cell>
          <cell r="AE763">
            <v>0</v>
          </cell>
          <cell r="AF763">
            <v>0</v>
          </cell>
          <cell r="AG763">
            <v>876204</v>
          </cell>
        </row>
        <row r="764">
          <cell r="A764">
            <v>728</v>
          </cell>
          <cell r="B764" t="str">
            <v>Nguyen Anh Phuong</v>
          </cell>
          <cell r="C764" t="str">
            <v>603</v>
          </cell>
          <cell r="D764" t="str">
            <v>Merchandising</v>
          </cell>
          <cell r="E764">
            <v>16221118</v>
          </cell>
          <cell r="I764">
            <v>0</v>
          </cell>
          <cell r="S764">
            <v>63</v>
          </cell>
          <cell r="T764">
            <v>876204</v>
          </cell>
          <cell r="U764">
            <v>26</v>
          </cell>
          <cell r="V764">
            <v>0</v>
          </cell>
          <cell r="W764">
            <v>0</v>
          </cell>
          <cell r="X764">
            <v>0</v>
          </cell>
          <cell r="Y764">
            <v>0</v>
          </cell>
          <cell r="Z764">
            <v>0</v>
          </cell>
          <cell r="AA764">
            <v>0</v>
          </cell>
          <cell r="AB764">
            <v>0</v>
          </cell>
          <cell r="AC764">
            <v>0</v>
          </cell>
          <cell r="AD764">
            <v>0</v>
          </cell>
          <cell r="AE764">
            <v>0</v>
          </cell>
          <cell r="AF764">
            <v>0</v>
          </cell>
          <cell r="AG764">
            <v>876204</v>
          </cell>
        </row>
        <row r="765">
          <cell r="A765">
            <v>729</v>
          </cell>
          <cell r="B765" t="str">
            <v>Pham Duy Anh Thai</v>
          </cell>
          <cell r="C765" t="str">
            <v>603</v>
          </cell>
          <cell r="D765" t="str">
            <v>Merchandising</v>
          </cell>
          <cell r="E765">
            <v>16221122</v>
          </cell>
          <cell r="I765">
            <v>0</v>
          </cell>
          <cell r="S765">
            <v>63</v>
          </cell>
          <cell r="T765">
            <v>876204</v>
          </cell>
          <cell r="U765">
            <v>26</v>
          </cell>
          <cell r="V765">
            <v>0</v>
          </cell>
          <cell r="W765">
            <v>8</v>
          </cell>
          <cell r="X765">
            <v>0</v>
          </cell>
          <cell r="Y765">
            <v>0</v>
          </cell>
          <cell r="Z765">
            <v>0</v>
          </cell>
          <cell r="AA765">
            <v>0</v>
          </cell>
          <cell r="AB765">
            <v>67400</v>
          </cell>
          <cell r="AC765">
            <v>0</v>
          </cell>
          <cell r="AD765">
            <v>67400</v>
          </cell>
          <cell r="AE765">
            <v>0</v>
          </cell>
          <cell r="AF765">
            <v>0</v>
          </cell>
          <cell r="AG765">
            <v>876204</v>
          </cell>
        </row>
        <row r="766">
          <cell r="A766">
            <v>730</v>
          </cell>
          <cell r="B766" t="str">
            <v>Bui Quang Dai</v>
          </cell>
          <cell r="C766" t="str">
            <v>603</v>
          </cell>
          <cell r="D766" t="str">
            <v>Merchandising</v>
          </cell>
          <cell r="E766">
            <v>16221103</v>
          </cell>
          <cell r="I766">
            <v>0</v>
          </cell>
          <cell r="S766">
            <v>63</v>
          </cell>
          <cell r="T766">
            <v>876204</v>
          </cell>
          <cell r="U766">
            <v>26</v>
          </cell>
          <cell r="V766">
            <v>0</v>
          </cell>
          <cell r="W766">
            <v>0</v>
          </cell>
          <cell r="X766">
            <v>0</v>
          </cell>
          <cell r="Y766">
            <v>0</v>
          </cell>
          <cell r="Z766">
            <v>0</v>
          </cell>
          <cell r="AA766">
            <v>0</v>
          </cell>
          <cell r="AB766">
            <v>0</v>
          </cell>
          <cell r="AC766">
            <v>0</v>
          </cell>
          <cell r="AD766">
            <v>0</v>
          </cell>
          <cell r="AE766">
            <v>0</v>
          </cell>
          <cell r="AF766">
            <v>0</v>
          </cell>
          <cell r="AG766">
            <v>876204</v>
          </cell>
        </row>
        <row r="767">
          <cell r="A767">
            <v>731</v>
          </cell>
          <cell r="B767" t="str">
            <v>Nguyen The An Thanh</v>
          </cell>
          <cell r="C767" t="str">
            <v>603</v>
          </cell>
          <cell r="D767" t="str">
            <v>Merchandising</v>
          </cell>
          <cell r="E767">
            <v>16221124</v>
          </cell>
          <cell r="I767">
            <v>0</v>
          </cell>
          <cell r="S767">
            <v>63</v>
          </cell>
          <cell r="T767">
            <v>876204</v>
          </cell>
          <cell r="U767">
            <v>26</v>
          </cell>
          <cell r="V767">
            <v>0</v>
          </cell>
          <cell r="W767">
            <v>0</v>
          </cell>
          <cell r="X767">
            <v>0</v>
          </cell>
          <cell r="Y767">
            <v>0</v>
          </cell>
          <cell r="Z767">
            <v>0</v>
          </cell>
          <cell r="AA767">
            <v>0</v>
          </cell>
          <cell r="AB767">
            <v>0</v>
          </cell>
          <cell r="AC767">
            <v>0</v>
          </cell>
          <cell r="AD767">
            <v>0</v>
          </cell>
          <cell r="AE767">
            <v>0</v>
          </cell>
          <cell r="AF767">
            <v>0</v>
          </cell>
          <cell r="AG767">
            <v>876204</v>
          </cell>
        </row>
        <row r="768">
          <cell r="A768">
            <v>732</v>
          </cell>
          <cell r="B768" t="str">
            <v>Nguyen Van Hien D</v>
          </cell>
          <cell r="C768" t="str">
            <v>603</v>
          </cell>
          <cell r="D768" t="str">
            <v>Merchandising</v>
          </cell>
          <cell r="E768">
            <v>16221106</v>
          </cell>
          <cell r="I768">
            <v>0</v>
          </cell>
          <cell r="S768">
            <v>63</v>
          </cell>
          <cell r="T768">
            <v>876204</v>
          </cell>
          <cell r="U768">
            <v>26</v>
          </cell>
          <cell r="V768">
            <v>0</v>
          </cell>
          <cell r="W768">
            <v>0</v>
          </cell>
          <cell r="X768">
            <v>0</v>
          </cell>
          <cell r="Y768">
            <v>0</v>
          </cell>
          <cell r="Z768">
            <v>0</v>
          </cell>
          <cell r="AA768">
            <v>0</v>
          </cell>
          <cell r="AB768">
            <v>0</v>
          </cell>
          <cell r="AC768">
            <v>0</v>
          </cell>
          <cell r="AD768">
            <v>0</v>
          </cell>
          <cell r="AE768">
            <v>0</v>
          </cell>
          <cell r="AF768">
            <v>0</v>
          </cell>
          <cell r="AG768">
            <v>876204</v>
          </cell>
        </row>
        <row r="769">
          <cell r="A769">
            <v>733</v>
          </cell>
          <cell r="B769" t="str">
            <v>Phuong Han Hoa</v>
          </cell>
          <cell r="C769" t="str">
            <v>603</v>
          </cell>
          <cell r="D769" t="str">
            <v>Merchandising</v>
          </cell>
          <cell r="E769">
            <v>16221107</v>
          </cell>
          <cell r="I769">
            <v>0</v>
          </cell>
          <cell r="S769">
            <v>63</v>
          </cell>
          <cell r="T769">
            <v>876204</v>
          </cell>
          <cell r="U769">
            <v>26</v>
          </cell>
          <cell r="V769">
            <v>0</v>
          </cell>
          <cell r="W769">
            <v>0</v>
          </cell>
          <cell r="X769">
            <v>0</v>
          </cell>
          <cell r="Y769">
            <v>0</v>
          </cell>
          <cell r="Z769">
            <v>0</v>
          </cell>
          <cell r="AA769">
            <v>0</v>
          </cell>
          <cell r="AB769">
            <v>0</v>
          </cell>
          <cell r="AC769">
            <v>0</v>
          </cell>
          <cell r="AD769">
            <v>0</v>
          </cell>
          <cell r="AE769">
            <v>0</v>
          </cell>
          <cell r="AF769">
            <v>0</v>
          </cell>
          <cell r="AG769">
            <v>876204</v>
          </cell>
        </row>
        <row r="770">
          <cell r="A770">
            <v>734</v>
          </cell>
          <cell r="B770" t="str">
            <v>Trinh Cong Minh</v>
          </cell>
          <cell r="C770" t="str">
            <v>603</v>
          </cell>
          <cell r="D770" t="str">
            <v>Merchandising</v>
          </cell>
          <cell r="E770">
            <v>16221114</v>
          </cell>
          <cell r="I770">
            <v>0</v>
          </cell>
          <cell r="S770">
            <v>63</v>
          </cell>
          <cell r="T770">
            <v>876204</v>
          </cell>
          <cell r="U770">
            <v>26</v>
          </cell>
          <cell r="V770">
            <v>0</v>
          </cell>
          <cell r="W770">
            <v>0</v>
          </cell>
          <cell r="X770">
            <v>0</v>
          </cell>
          <cell r="Y770">
            <v>0</v>
          </cell>
          <cell r="Z770">
            <v>0</v>
          </cell>
          <cell r="AA770">
            <v>0</v>
          </cell>
          <cell r="AB770">
            <v>0</v>
          </cell>
          <cell r="AC770">
            <v>0</v>
          </cell>
          <cell r="AD770">
            <v>0</v>
          </cell>
          <cell r="AE770">
            <v>0</v>
          </cell>
          <cell r="AF770">
            <v>0</v>
          </cell>
          <cell r="AG770">
            <v>876204</v>
          </cell>
        </row>
        <row r="771">
          <cell r="A771">
            <v>735</v>
          </cell>
          <cell r="B771" t="str">
            <v>Duong Van Dam</v>
          </cell>
          <cell r="C771" t="str">
            <v>603</v>
          </cell>
          <cell r="D771" t="str">
            <v>Merchandising</v>
          </cell>
          <cell r="E771">
            <v>16221104</v>
          </cell>
          <cell r="I771">
            <v>0</v>
          </cell>
          <cell r="S771">
            <v>63</v>
          </cell>
          <cell r="T771">
            <v>876204</v>
          </cell>
          <cell r="U771">
            <v>26</v>
          </cell>
          <cell r="V771">
            <v>0</v>
          </cell>
          <cell r="W771">
            <v>0</v>
          </cell>
          <cell r="X771">
            <v>0</v>
          </cell>
          <cell r="Y771">
            <v>0</v>
          </cell>
          <cell r="Z771">
            <v>0</v>
          </cell>
          <cell r="AA771">
            <v>0</v>
          </cell>
          <cell r="AB771">
            <v>0</v>
          </cell>
          <cell r="AC771">
            <v>0</v>
          </cell>
          <cell r="AD771">
            <v>0</v>
          </cell>
          <cell r="AE771">
            <v>0</v>
          </cell>
          <cell r="AF771">
            <v>0</v>
          </cell>
          <cell r="AG771">
            <v>876204</v>
          </cell>
        </row>
        <row r="772">
          <cell r="A772">
            <v>736</v>
          </cell>
          <cell r="B772" t="str">
            <v>Huynh Ngoc Tan</v>
          </cell>
          <cell r="C772" t="str">
            <v>603</v>
          </cell>
          <cell r="D772" t="str">
            <v>Merchandising</v>
          </cell>
          <cell r="E772">
            <v>16221121</v>
          </cell>
          <cell r="I772">
            <v>0</v>
          </cell>
          <cell r="S772">
            <v>63</v>
          </cell>
          <cell r="T772">
            <v>876204</v>
          </cell>
          <cell r="U772">
            <v>26</v>
          </cell>
          <cell r="V772">
            <v>0</v>
          </cell>
          <cell r="W772">
            <v>0</v>
          </cell>
          <cell r="X772">
            <v>0</v>
          </cell>
          <cell r="Y772">
            <v>0</v>
          </cell>
          <cell r="Z772">
            <v>0</v>
          </cell>
          <cell r="AA772">
            <v>0</v>
          </cell>
          <cell r="AB772">
            <v>0</v>
          </cell>
          <cell r="AC772">
            <v>0</v>
          </cell>
          <cell r="AD772">
            <v>0</v>
          </cell>
          <cell r="AE772">
            <v>0</v>
          </cell>
          <cell r="AF772">
            <v>0</v>
          </cell>
          <cell r="AG772">
            <v>876204</v>
          </cell>
        </row>
        <row r="773">
          <cell r="A773">
            <v>737</v>
          </cell>
          <cell r="B773" t="str">
            <v>Mai Hoang Bao</v>
          </cell>
          <cell r="C773" t="str">
            <v>603</v>
          </cell>
          <cell r="D773" t="str">
            <v>Merchandising</v>
          </cell>
          <cell r="E773">
            <v>16221130</v>
          </cell>
          <cell r="I773">
            <v>0</v>
          </cell>
          <cell r="S773">
            <v>63</v>
          </cell>
          <cell r="T773">
            <v>876204</v>
          </cell>
          <cell r="U773">
            <v>26</v>
          </cell>
          <cell r="V773">
            <v>0</v>
          </cell>
          <cell r="W773">
            <v>0</v>
          </cell>
          <cell r="X773">
            <v>0</v>
          </cell>
          <cell r="Y773">
            <v>0</v>
          </cell>
          <cell r="Z773">
            <v>0</v>
          </cell>
          <cell r="AA773">
            <v>0</v>
          </cell>
          <cell r="AB773">
            <v>0</v>
          </cell>
          <cell r="AC773">
            <v>0</v>
          </cell>
          <cell r="AD773">
            <v>0</v>
          </cell>
          <cell r="AE773">
            <v>0</v>
          </cell>
          <cell r="AF773">
            <v>0</v>
          </cell>
          <cell r="AG773">
            <v>876204</v>
          </cell>
        </row>
        <row r="774">
          <cell r="A774">
            <v>738</v>
          </cell>
          <cell r="B774" t="str">
            <v>Nguyen Hoang Minh Tien</v>
          </cell>
          <cell r="C774" t="str">
            <v>603</v>
          </cell>
          <cell r="D774" t="str">
            <v>Merchandising</v>
          </cell>
          <cell r="E774">
            <v>16221126</v>
          </cell>
          <cell r="I774">
            <v>0</v>
          </cell>
          <cell r="S774">
            <v>63</v>
          </cell>
          <cell r="T774">
            <v>876204</v>
          </cell>
          <cell r="U774">
            <v>26</v>
          </cell>
          <cell r="V774">
            <v>0</v>
          </cell>
          <cell r="W774">
            <v>0</v>
          </cell>
          <cell r="X774">
            <v>0</v>
          </cell>
          <cell r="Y774">
            <v>0</v>
          </cell>
          <cell r="Z774">
            <v>0</v>
          </cell>
          <cell r="AA774">
            <v>0</v>
          </cell>
          <cell r="AB774">
            <v>0</v>
          </cell>
          <cell r="AC774">
            <v>0</v>
          </cell>
          <cell r="AD774">
            <v>0</v>
          </cell>
          <cell r="AE774">
            <v>0</v>
          </cell>
          <cell r="AF774">
            <v>0</v>
          </cell>
          <cell r="AG774">
            <v>876204</v>
          </cell>
        </row>
        <row r="775">
          <cell r="A775">
            <v>739</v>
          </cell>
          <cell r="B775" t="str">
            <v>Tran Quang Tho</v>
          </cell>
          <cell r="C775" t="str">
            <v>603</v>
          </cell>
          <cell r="D775" t="str">
            <v>Merchandising</v>
          </cell>
          <cell r="E775">
            <v>16221097</v>
          </cell>
          <cell r="I775">
            <v>0</v>
          </cell>
          <cell r="S775">
            <v>63</v>
          </cell>
          <cell r="T775">
            <v>876204</v>
          </cell>
          <cell r="U775">
            <v>26</v>
          </cell>
          <cell r="V775">
            <v>0</v>
          </cell>
          <cell r="W775">
            <v>8</v>
          </cell>
          <cell r="X775">
            <v>0</v>
          </cell>
          <cell r="Y775">
            <v>0</v>
          </cell>
          <cell r="Z775">
            <v>0</v>
          </cell>
          <cell r="AA775">
            <v>0</v>
          </cell>
          <cell r="AB775">
            <v>67400</v>
          </cell>
          <cell r="AC775">
            <v>0</v>
          </cell>
          <cell r="AD775">
            <v>67400</v>
          </cell>
          <cell r="AE775">
            <v>0</v>
          </cell>
          <cell r="AF775">
            <v>0</v>
          </cell>
          <cell r="AG775">
            <v>876204</v>
          </cell>
        </row>
        <row r="776">
          <cell r="A776">
            <v>740</v>
          </cell>
          <cell r="B776" t="str">
            <v>Le Van Cao Nguyen</v>
          </cell>
          <cell r="C776" t="str">
            <v>603</v>
          </cell>
          <cell r="D776" t="str">
            <v>Merchandising</v>
          </cell>
          <cell r="E776">
            <v>16221055</v>
          </cell>
          <cell r="I776">
            <v>0</v>
          </cell>
          <cell r="S776">
            <v>63</v>
          </cell>
          <cell r="T776">
            <v>876204</v>
          </cell>
          <cell r="U776">
            <v>26</v>
          </cell>
          <cell r="V776">
            <v>0</v>
          </cell>
          <cell r="W776">
            <v>0</v>
          </cell>
          <cell r="X776">
            <v>0</v>
          </cell>
          <cell r="Y776">
            <v>0</v>
          </cell>
          <cell r="Z776">
            <v>0</v>
          </cell>
          <cell r="AA776">
            <v>0</v>
          </cell>
          <cell r="AB776">
            <v>0</v>
          </cell>
          <cell r="AC776">
            <v>0</v>
          </cell>
          <cell r="AD776">
            <v>0</v>
          </cell>
          <cell r="AE776">
            <v>0</v>
          </cell>
          <cell r="AF776">
            <v>0</v>
          </cell>
          <cell r="AG776">
            <v>876204</v>
          </cell>
        </row>
        <row r="777">
          <cell r="A777">
            <v>741</v>
          </cell>
          <cell r="B777" t="str">
            <v>Nguyen Hiep Hoa</v>
          </cell>
          <cell r="C777" t="str">
            <v>603</v>
          </cell>
          <cell r="D777" t="str">
            <v>Merchandising</v>
          </cell>
          <cell r="E777">
            <v>16221035</v>
          </cell>
          <cell r="I777">
            <v>0</v>
          </cell>
          <cell r="S777">
            <v>63</v>
          </cell>
          <cell r="T777">
            <v>876204</v>
          </cell>
          <cell r="U777">
            <v>26</v>
          </cell>
          <cell r="V777">
            <v>0</v>
          </cell>
          <cell r="W777">
            <v>0</v>
          </cell>
          <cell r="X777">
            <v>0</v>
          </cell>
          <cell r="Y777">
            <v>0</v>
          </cell>
          <cell r="Z777">
            <v>0</v>
          </cell>
          <cell r="AA777">
            <v>0</v>
          </cell>
          <cell r="AB777">
            <v>0</v>
          </cell>
          <cell r="AC777">
            <v>0</v>
          </cell>
          <cell r="AD777">
            <v>0</v>
          </cell>
          <cell r="AE777">
            <v>0</v>
          </cell>
          <cell r="AF777">
            <v>0</v>
          </cell>
          <cell r="AG777">
            <v>876204</v>
          </cell>
        </row>
        <row r="778">
          <cell r="A778">
            <v>742</v>
          </cell>
          <cell r="B778" t="str">
            <v>Thach Minh Chien</v>
          </cell>
          <cell r="C778" t="str">
            <v>603</v>
          </cell>
          <cell r="D778" t="str">
            <v>Merchandising</v>
          </cell>
          <cell r="E778">
            <v>16221020</v>
          </cell>
          <cell r="I778">
            <v>1</v>
          </cell>
          <cell r="S778">
            <v>191</v>
          </cell>
          <cell r="T778">
            <v>2656428</v>
          </cell>
          <cell r="U778">
            <v>26</v>
          </cell>
          <cell r="V778">
            <v>0</v>
          </cell>
          <cell r="W778">
            <v>0</v>
          </cell>
          <cell r="X778">
            <v>0</v>
          </cell>
          <cell r="Y778">
            <v>0</v>
          </cell>
          <cell r="Z778">
            <v>0</v>
          </cell>
          <cell r="AA778">
            <v>0</v>
          </cell>
          <cell r="AB778">
            <v>0</v>
          </cell>
          <cell r="AC778">
            <v>0</v>
          </cell>
          <cell r="AD778">
            <v>0</v>
          </cell>
          <cell r="AE778">
            <v>0</v>
          </cell>
          <cell r="AF778">
            <v>0</v>
          </cell>
          <cell r="AG778">
            <v>2656428</v>
          </cell>
        </row>
        <row r="779">
          <cell r="A779">
            <v>743</v>
          </cell>
          <cell r="B779" t="str">
            <v>Tran Van Phu</v>
          </cell>
          <cell r="C779" t="str">
            <v>603</v>
          </cell>
          <cell r="D779" t="str">
            <v>Merchandising</v>
          </cell>
          <cell r="E779">
            <v>16220713</v>
          </cell>
          <cell r="G779">
            <v>0</v>
          </cell>
          <cell r="H779">
            <v>298006937</v>
          </cell>
          <cell r="I779">
            <v>0</v>
          </cell>
          <cell r="S779">
            <v>68</v>
          </cell>
          <cell r="T779">
            <v>945744</v>
          </cell>
          <cell r="U779">
            <v>26</v>
          </cell>
          <cell r="V779">
            <v>0</v>
          </cell>
          <cell r="W779">
            <v>0</v>
          </cell>
          <cell r="X779">
            <v>0</v>
          </cell>
          <cell r="Y779">
            <v>0</v>
          </cell>
          <cell r="Z779">
            <v>0</v>
          </cell>
          <cell r="AA779">
            <v>0</v>
          </cell>
          <cell r="AB779">
            <v>0</v>
          </cell>
          <cell r="AC779">
            <v>0</v>
          </cell>
          <cell r="AD779">
            <v>0</v>
          </cell>
          <cell r="AE779">
            <v>0</v>
          </cell>
          <cell r="AF779">
            <v>0</v>
          </cell>
          <cell r="AG779">
            <v>945744</v>
          </cell>
        </row>
        <row r="780">
          <cell r="A780">
            <v>744</v>
          </cell>
          <cell r="B780" t="str">
            <v>Nguyen The Huyen</v>
          </cell>
          <cell r="C780" t="str">
            <v>603</v>
          </cell>
          <cell r="D780" t="str">
            <v>Merchandising</v>
          </cell>
          <cell r="E780">
            <v>16221110</v>
          </cell>
          <cell r="I780">
            <v>0</v>
          </cell>
          <cell r="S780">
            <v>63</v>
          </cell>
          <cell r="T780">
            <v>876204</v>
          </cell>
          <cell r="U780">
            <v>26</v>
          </cell>
          <cell r="V780">
            <v>0</v>
          </cell>
          <cell r="W780">
            <v>0</v>
          </cell>
          <cell r="X780">
            <v>0</v>
          </cell>
          <cell r="Y780">
            <v>0</v>
          </cell>
          <cell r="Z780">
            <v>0</v>
          </cell>
          <cell r="AA780">
            <v>0</v>
          </cell>
          <cell r="AB780">
            <v>0</v>
          </cell>
          <cell r="AC780">
            <v>0</v>
          </cell>
          <cell r="AD780">
            <v>0</v>
          </cell>
          <cell r="AE780">
            <v>0</v>
          </cell>
          <cell r="AF780">
            <v>0</v>
          </cell>
          <cell r="AG780">
            <v>876204</v>
          </cell>
        </row>
        <row r="781">
          <cell r="A781">
            <v>745</v>
          </cell>
          <cell r="B781" t="str">
            <v>Pham Van Hoang B</v>
          </cell>
          <cell r="C781" t="str">
            <v>603</v>
          </cell>
          <cell r="D781" t="str">
            <v>Merchandising</v>
          </cell>
          <cell r="E781">
            <v>16221109</v>
          </cell>
          <cell r="I781">
            <v>0</v>
          </cell>
          <cell r="S781">
            <v>63</v>
          </cell>
          <cell r="T781">
            <v>876204</v>
          </cell>
          <cell r="U781">
            <v>26</v>
          </cell>
          <cell r="V781">
            <v>0</v>
          </cell>
          <cell r="W781">
            <v>0</v>
          </cell>
          <cell r="X781">
            <v>0</v>
          </cell>
          <cell r="Y781">
            <v>0</v>
          </cell>
          <cell r="Z781">
            <v>0</v>
          </cell>
          <cell r="AA781">
            <v>0</v>
          </cell>
          <cell r="AB781">
            <v>0</v>
          </cell>
          <cell r="AC781">
            <v>0</v>
          </cell>
          <cell r="AD781">
            <v>0</v>
          </cell>
          <cell r="AE781">
            <v>0</v>
          </cell>
          <cell r="AF781">
            <v>0</v>
          </cell>
          <cell r="AG781">
            <v>876204</v>
          </cell>
        </row>
        <row r="782">
          <cell r="A782">
            <v>746</v>
          </cell>
          <cell r="B782" t="str">
            <v>Nguyen Cong Thai</v>
          </cell>
          <cell r="C782" t="str">
            <v>603</v>
          </cell>
          <cell r="D782" t="str">
            <v>Merchandising</v>
          </cell>
          <cell r="E782">
            <v>16221123</v>
          </cell>
          <cell r="I782">
            <v>0</v>
          </cell>
          <cell r="S782">
            <v>63</v>
          </cell>
          <cell r="T782">
            <v>876204</v>
          </cell>
          <cell r="U782">
            <v>26</v>
          </cell>
          <cell r="V782">
            <v>0</v>
          </cell>
          <cell r="W782">
            <v>0</v>
          </cell>
          <cell r="X782">
            <v>0</v>
          </cell>
          <cell r="Y782">
            <v>0</v>
          </cell>
          <cell r="Z782">
            <v>0</v>
          </cell>
          <cell r="AA782">
            <v>0</v>
          </cell>
          <cell r="AB782">
            <v>0</v>
          </cell>
          <cell r="AC782">
            <v>0</v>
          </cell>
          <cell r="AD782">
            <v>0</v>
          </cell>
          <cell r="AE782">
            <v>0</v>
          </cell>
          <cell r="AF782">
            <v>0</v>
          </cell>
          <cell r="AG782">
            <v>876204</v>
          </cell>
        </row>
        <row r="783">
          <cell r="A783">
            <v>747</v>
          </cell>
          <cell r="B783" t="str">
            <v>Vo Truong Sinh</v>
          </cell>
          <cell r="C783" t="str">
            <v>603</v>
          </cell>
          <cell r="D783" t="str">
            <v>Merchandising</v>
          </cell>
          <cell r="E783">
            <v>16221064</v>
          </cell>
          <cell r="I783">
            <v>0</v>
          </cell>
          <cell r="S783">
            <v>63</v>
          </cell>
          <cell r="T783">
            <v>876204</v>
          </cell>
          <cell r="U783">
            <v>26</v>
          </cell>
          <cell r="V783">
            <v>0</v>
          </cell>
          <cell r="W783">
            <v>0</v>
          </cell>
          <cell r="X783">
            <v>0</v>
          </cell>
          <cell r="Y783">
            <v>0</v>
          </cell>
          <cell r="Z783">
            <v>0</v>
          </cell>
          <cell r="AA783">
            <v>0</v>
          </cell>
          <cell r="AB783">
            <v>0</v>
          </cell>
          <cell r="AC783">
            <v>0</v>
          </cell>
          <cell r="AD783">
            <v>0</v>
          </cell>
          <cell r="AE783">
            <v>0</v>
          </cell>
          <cell r="AF783">
            <v>0</v>
          </cell>
          <cell r="AG783">
            <v>876204</v>
          </cell>
        </row>
        <row r="784">
          <cell r="A784">
            <v>748</v>
          </cell>
          <cell r="B784" t="str">
            <v>Le Huu Tai</v>
          </cell>
          <cell r="C784" t="str">
            <v>603</v>
          </cell>
          <cell r="D784" t="str">
            <v>Merchandising</v>
          </cell>
          <cell r="E784">
            <v>16221120</v>
          </cell>
          <cell r="I784">
            <v>0</v>
          </cell>
          <cell r="S784">
            <v>63</v>
          </cell>
          <cell r="T784">
            <v>876204</v>
          </cell>
          <cell r="U784">
            <v>26</v>
          </cell>
          <cell r="V784">
            <v>0</v>
          </cell>
          <cell r="W784">
            <v>0</v>
          </cell>
          <cell r="X784">
            <v>0</v>
          </cell>
          <cell r="Y784">
            <v>0</v>
          </cell>
          <cell r="Z784">
            <v>0</v>
          </cell>
          <cell r="AA784">
            <v>0</v>
          </cell>
          <cell r="AB784">
            <v>0</v>
          </cell>
          <cell r="AC784">
            <v>0</v>
          </cell>
          <cell r="AD784">
            <v>0</v>
          </cell>
          <cell r="AE784">
            <v>0</v>
          </cell>
          <cell r="AF784">
            <v>0</v>
          </cell>
          <cell r="AG784">
            <v>876204</v>
          </cell>
        </row>
        <row r="785">
          <cell r="A785">
            <v>749</v>
          </cell>
          <cell r="B785" t="str">
            <v>Dang Hoang Vu</v>
          </cell>
          <cell r="C785" t="str">
            <v>603</v>
          </cell>
          <cell r="D785" t="str">
            <v>Merchandising</v>
          </cell>
          <cell r="E785">
            <v>16221129</v>
          </cell>
          <cell r="I785">
            <v>0</v>
          </cell>
          <cell r="S785">
            <v>63</v>
          </cell>
          <cell r="T785">
            <v>876204</v>
          </cell>
          <cell r="U785">
            <v>26</v>
          </cell>
          <cell r="V785">
            <v>0</v>
          </cell>
          <cell r="W785">
            <v>0</v>
          </cell>
          <cell r="X785">
            <v>0</v>
          </cell>
          <cell r="Y785">
            <v>0</v>
          </cell>
          <cell r="Z785">
            <v>0</v>
          </cell>
          <cell r="AA785">
            <v>0</v>
          </cell>
          <cell r="AB785">
            <v>0</v>
          </cell>
          <cell r="AC785">
            <v>0</v>
          </cell>
          <cell r="AD785">
            <v>0</v>
          </cell>
          <cell r="AE785">
            <v>0</v>
          </cell>
          <cell r="AF785">
            <v>0</v>
          </cell>
          <cell r="AG785">
            <v>876204</v>
          </cell>
        </row>
        <row r="786">
          <cell r="A786">
            <v>750</v>
          </cell>
          <cell r="B786" t="str">
            <v>Nguyen Hanh</v>
          </cell>
          <cell r="C786" t="str">
            <v>603</v>
          </cell>
          <cell r="D786" t="str">
            <v>Merchandising</v>
          </cell>
          <cell r="E786">
            <v>16221032</v>
          </cell>
          <cell r="I786">
            <v>0</v>
          </cell>
          <cell r="S786">
            <v>63</v>
          </cell>
          <cell r="T786">
            <v>876204</v>
          </cell>
          <cell r="U786">
            <v>26</v>
          </cell>
          <cell r="V786">
            <v>0</v>
          </cell>
          <cell r="W786">
            <v>0</v>
          </cell>
          <cell r="X786">
            <v>0</v>
          </cell>
          <cell r="Y786">
            <v>0</v>
          </cell>
          <cell r="Z786">
            <v>0</v>
          </cell>
          <cell r="AA786">
            <v>0</v>
          </cell>
          <cell r="AB786">
            <v>0</v>
          </cell>
          <cell r="AC786">
            <v>0</v>
          </cell>
          <cell r="AD786">
            <v>0</v>
          </cell>
          <cell r="AE786">
            <v>0</v>
          </cell>
          <cell r="AF786">
            <v>0</v>
          </cell>
          <cell r="AG786">
            <v>876204</v>
          </cell>
        </row>
        <row r="787">
          <cell r="A787">
            <v>751</v>
          </cell>
          <cell r="B787" t="str">
            <v>Le Van Ninh</v>
          </cell>
          <cell r="C787" t="str">
            <v>603</v>
          </cell>
          <cell r="D787" t="str">
            <v>Merchandising</v>
          </cell>
          <cell r="E787">
            <v>16221056</v>
          </cell>
          <cell r="I787">
            <v>0</v>
          </cell>
          <cell r="S787">
            <v>63</v>
          </cell>
          <cell r="T787">
            <v>876204</v>
          </cell>
          <cell r="U787">
            <v>26</v>
          </cell>
          <cell r="V787">
            <v>0</v>
          </cell>
          <cell r="W787">
            <v>0</v>
          </cell>
          <cell r="X787">
            <v>0</v>
          </cell>
          <cell r="Y787">
            <v>0</v>
          </cell>
          <cell r="Z787">
            <v>0</v>
          </cell>
          <cell r="AA787">
            <v>0</v>
          </cell>
          <cell r="AB787">
            <v>0</v>
          </cell>
          <cell r="AC787">
            <v>0</v>
          </cell>
          <cell r="AD787">
            <v>0</v>
          </cell>
          <cell r="AE787">
            <v>0</v>
          </cell>
          <cell r="AF787">
            <v>0</v>
          </cell>
          <cell r="AG787">
            <v>876204</v>
          </cell>
        </row>
        <row r="788">
          <cell r="A788">
            <v>752</v>
          </cell>
          <cell r="B788" t="str">
            <v>Nguyen Hoang Minh</v>
          </cell>
          <cell r="C788" t="str">
            <v>603</v>
          </cell>
          <cell r="D788" t="str">
            <v>Merchandising</v>
          </cell>
          <cell r="E788">
            <v>16221116</v>
          </cell>
          <cell r="I788">
            <v>0</v>
          </cell>
          <cell r="S788">
            <v>63</v>
          </cell>
          <cell r="T788">
            <v>876204</v>
          </cell>
          <cell r="U788">
            <v>26</v>
          </cell>
          <cell r="V788">
            <v>0</v>
          </cell>
          <cell r="W788">
            <v>0</v>
          </cell>
          <cell r="X788">
            <v>0</v>
          </cell>
          <cell r="Y788">
            <v>0</v>
          </cell>
          <cell r="Z788">
            <v>0</v>
          </cell>
          <cell r="AA788">
            <v>0</v>
          </cell>
          <cell r="AB788">
            <v>0</v>
          </cell>
          <cell r="AC788">
            <v>0</v>
          </cell>
          <cell r="AD788">
            <v>0</v>
          </cell>
          <cell r="AE788">
            <v>0</v>
          </cell>
          <cell r="AF788">
            <v>0</v>
          </cell>
          <cell r="AG788">
            <v>876204</v>
          </cell>
        </row>
        <row r="789">
          <cell r="A789">
            <v>753</v>
          </cell>
          <cell r="B789" t="str">
            <v>Tang Tan Trieu</v>
          </cell>
          <cell r="C789" t="str">
            <v>603</v>
          </cell>
          <cell r="D789" t="str">
            <v>Merchandising</v>
          </cell>
          <cell r="E789">
            <v>16221128</v>
          </cell>
          <cell r="I789">
            <v>0</v>
          </cell>
          <cell r="S789">
            <v>63</v>
          </cell>
          <cell r="T789">
            <v>876204</v>
          </cell>
          <cell r="U789">
            <v>26</v>
          </cell>
          <cell r="V789">
            <v>0</v>
          </cell>
          <cell r="W789">
            <v>0</v>
          </cell>
          <cell r="X789">
            <v>0</v>
          </cell>
          <cell r="Y789">
            <v>0</v>
          </cell>
          <cell r="Z789">
            <v>0</v>
          </cell>
          <cell r="AA789">
            <v>0</v>
          </cell>
          <cell r="AB789">
            <v>0</v>
          </cell>
          <cell r="AC789">
            <v>0</v>
          </cell>
          <cell r="AD789">
            <v>0</v>
          </cell>
          <cell r="AE789">
            <v>0</v>
          </cell>
          <cell r="AF789">
            <v>0</v>
          </cell>
          <cell r="AG789">
            <v>876204</v>
          </cell>
        </row>
        <row r="790">
          <cell r="A790">
            <v>754</v>
          </cell>
          <cell r="B790" t="str">
            <v>Le Vinh Bang</v>
          </cell>
          <cell r="C790" t="str">
            <v>603</v>
          </cell>
          <cell r="D790" t="str">
            <v>Merchandising</v>
          </cell>
          <cell r="E790">
            <v>16221100</v>
          </cell>
          <cell r="I790">
            <v>0</v>
          </cell>
          <cell r="S790">
            <v>63</v>
          </cell>
          <cell r="T790">
            <v>876204</v>
          </cell>
          <cell r="U790">
            <v>26</v>
          </cell>
          <cell r="V790">
            <v>0</v>
          </cell>
          <cell r="W790">
            <v>0</v>
          </cell>
          <cell r="X790">
            <v>0</v>
          </cell>
          <cell r="Y790">
            <v>0</v>
          </cell>
          <cell r="Z790">
            <v>0</v>
          </cell>
          <cell r="AA790">
            <v>0</v>
          </cell>
          <cell r="AB790">
            <v>0</v>
          </cell>
          <cell r="AC790">
            <v>0</v>
          </cell>
          <cell r="AD790">
            <v>0</v>
          </cell>
          <cell r="AE790">
            <v>0</v>
          </cell>
          <cell r="AF790">
            <v>0</v>
          </cell>
          <cell r="AG790">
            <v>876204</v>
          </cell>
        </row>
        <row r="791">
          <cell r="A791">
            <v>755</v>
          </cell>
          <cell r="B791" t="str">
            <v>Nguyen Ngoc Huong</v>
          </cell>
          <cell r="C791" t="str">
            <v>603</v>
          </cell>
          <cell r="D791" t="str">
            <v>Merchandising</v>
          </cell>
          <cell r="E791">
            <v>16221037</v>
          </cell>
          <cell r="I791">
            <v>0</v>
          </cell>
          <cell r="S791">
            <v>63</v>
          </cell>
          <cell r="T791">
            <v>876204</v>
          </cell>
          <cell r="U791">
            <v>26</v>
          </cell>
          <cell r="V791">
            <v>0</v>
          </cell>
          <cell r="W791">
            <v>0</v>
          </cell>
          <cell r="X791">
            <v>0</v>
          </cell>
          <cell r="Y791">
            <v>0</v>
          </cell>
          <cell r="Z791">
            <v>0</v>
          </cell>
          <cell r="AA791">
            <v>0</v>
          </cell>
          <cell r="AB791">
            <v>0</v>
          </cell>
          <cell r="AC791">
            <v>0</v>
          </cell>
          <cell r="AD791">
            <v>0</v>
          </cell>
          <cell r="AE791">
            <v>0</v>
          </cell>
          <cell r="AF791">
            <v>0</v>
          </cell>
          <cell r="AG791">
            <v>876204</v>
          </cell>
        </row>
        <row r="792">
          <cell r="A792">
            <v>756</v>
          </cell>
          <cell r="B792" t="str">
            <v>Le Van Xich</v>
          </cell>
          <cell r="C792" t="str">
            <v>603</v>
          </cell>
          <cell r="D792" t="str">
            <v>Merchandising</v>
          </cell>
          <cell r="E792">
            <v>16221080</v>
          </cell>
          <cell r="I792">
            <v>0</v>
          </cell>
          <cell r="S792">
            <v>63</v>
          </cell>
          <cell r="T792">
            <v>876204</v>
          </cell>
          <cell r="U792">
            <v>26</v>
          </cell>
          <cell r="V792">
            <v>0</v>
          </cell>
          <cell r="W792">
            <v>0</v>
          </cell>
          <cell r="X792">
            <v>0</v>
          </cell>
          <cell r="Y792">
            <v>0</v>
          </cell>
          <cell r="Z792">
            <v>0</v>
          </cell>
          <cell r="AA792">
            <v>0</v>
          </cell>
          <cell r="AB792">
            <v>0</v>
          </cell>
          <cell r="AC792">
            <v>0</v>
          </cell>
          <cell r="AD792">
            <v>0</v>
          </cell>
          <cell r="AE792">
            <v>0</v>
          </cell>
          <cell r="AF792">
            <v>0</v>
          </cell>
          <cell r="AG792">
            <v>876204</v>
          </cell>
        </row>
        <row r="793">
          <cell r="A793">
            <v>757</v>
          </cell>
          <cell r="B793" t="str">
            <v>Luong Van Hai</v>
          </cell>
          <cell r="C793" t="str">
            <v>603</v>
          </cell>
          <cell r="D793" t="str">
            <v>Merchandising</v>
          </cell>
          <cell r="E793">
            <v>16221031</v>
          </cell>
          <cell r="I793">
            <v>0</v>
          </cell>
          <cell r="S793">
            <v>63</v>
          </cell>
          <cell r="T793">
            <v>876204</v>
          </cell>
          <cell r="U793">
            <v>26</v>
          </cell>
          <cell r="V793">
            <v>0</v>
          </cell>
          <cell r="W793">
            <v>0</v>
          </cell>
          <cell r="X793">
            <v>0</v>
          </cell>
          <cell r="Y793">
            <v>0</v>
          </cell>
          <cell r="Z793">
            <v>0</v>
          </cell>
          <cell r="AA793">
            <v>0</v>
          </cell>
          <cell r="AB793">
            <v>0</v>
          </cell>
          <cell r="AC793">
            <v>0</v>
          </cell>
          <cell r="AD793">
            <v>0</v>
          </cell>
          <cell r="AE793">
            <v>0</v>
          </cell>
          <cell r="AF793">
            <v>0</v>
          </cell>
          <cell r="AG793">
            <v>876204</v>
          </cell>
        </row>
        <row r="794">
          <cell r="A794">
            <v>758</v>
          </cell>
          <cell r="B794" t="str">
            <v>Huynh Phuc Lam</v>
          </cell>
          <cell r="C794" t="str">
            <v>603</v>
          </cell>
          <cell r="D794" t="str">
            <v>Merchandising</v>
          </cell>
          <cell r="E794">
            <v>16221044</v>
          </cell>
          <cell r="I794">
            <v>1</v>
          </cell>
          <cell r="S794">
            <v>191</v>
          </cell>
          <cell r="T794">
            <v>2656428</v>
          </cell>
          <cell r="U794">
            <v>26</v>
          </cell>
          <cell r="V794">
            <v>0</v>
          </cell>
          <cell r="W794">
            <v>0</v>
          </cell>
          <cell r="X794">
            <v>0</v>
          </cell>
          <cell r="Y794">
            <v>0</v>
          </cell>
          <cell r="Z794">
            <v>0</v>
          </cell>
          <cell r="AA794">
            <v>0</v>
          </cell>
          <cell r="AB794">
            <v>0</v>
          </cell>
          <cell r="AC794">
            <v>0</v>
          </cell>
          <cell r="AD794">
            <v>0</v>
          </cell>
          <cell r="AE794">
            <v>0</v>
          </cell>
          <cell r="AF794">
            <v>0</v>
          </cell>
          <cell r="AG794">
            <v>2656428</v>
          </cell>
        </row>
        <row r="795">
          <cell r="A795">
            <v>759</v>
          </cell>
          <cell r="B795" t="str">
            <v>Nguyen Trung Hieu B</v>
          </cell>
          <cell r="C795" t="str">
            <v>603</v>
          </cell>
          <cell r="D795" t="str">
            <v>Merchandising</v>
          </cell>
          <cell r="E795">
            <v>16221087</v>
          </cell>
          <cell r="I795">
            <v>0</v>
          </cell>
          <cell r="S795">
            <v>63</v>
          </cell>
          <cell r="T795">
            <v>876204</v>
          </cell>
          <cell r="U795">
            <v>26</v>
          </cell>
          <cell r="V795">
            <v>0</v>
          </cell>
          <cell r="W795">
            <v>0</v>
          </cell>
          <cell r="X795">
            <v>0</v>
          </cell>
          <cell r="Y795">
            <v>0</v>
          </cell>
          <cell r="Z795">
            <v>0</v>
          </cell>
          <cell r="AA795">
            <v>0</v>
          </cell>
          <cell r="AB795">
            <v>0</v>
          </cell>
          <cell r="AC795">
            <v>0</v>
          </cell>
          <cell r="AD795">
            <v>0</v>
          </cell>
          <cell r="AE795">
            <v>0</v>
          </cell>
          <cell r="AF795">
            <v>0</v>
          </cell>
          <cell r="AG795">
            <v>876204</v>
          </cell>
        </row>
        <row r="796">
          <cell r="A796">
            <v>760</v>
          </cell>
          <cell r="B796" t="str">
            <v>Vo Thanh Hau</v>
          </cell>
          <cell r="C796" t="str">
            <v>603</v>
          </cell>
          <cell r="D796" t="str">
            <v>Merchandising</v>
          </cell>
          <cell r="E796">
            <v>16221105</v>
          </cell>
          <cell r="I796">
            <v>0</v>
          </cell>
          <cell r="S796">
            <v>63</v>
          </cell>
          <cell r="T796">
            <v>876204</v>
          </cell>
          <cell r="U796">
            <v>26</v>
          </cell>
          <cell r="V796">
            <v>0</v>
          </cell>
          <cell r="W796">
            <v>0</v>
          </cell>
          <cell r="X796">
            <v>0</v>
          </cell>
          <cell r="Y796">
            <v>0</v>
          </cell>
          <cell r="Z796">
            <v>0</v>
          </cell>
          <cell r="AA796">
            <v>0</v>
          </cell>
          <cell r="AB796">
            <v>0</v>
          </cell>
          <cell r="AC796">
            <v>0</v>
          </cell>
          <cell r="AD796">
            <v>0</v>
          </cell>
          <cell r="AE796">
            <v>0</v>
          </cell>
          <cell r="AF796">
            <v>0</v>
          </cell>
          <cell r="AG796">
            <v>876204</v>
          </cell>
        </row>
        <row r="797">
          <cell r="A797">
            <v>761</v>
          </cell>
          <cell r="B797" t="str">
            <v>Nguyen Ky Lan</v>
          </cell>
          <cell r="C797" t="str">
            <v>603</v>
          </cell>
          <cell r="D797" t="str">
            <v>Merchandising</v>
          </cell>
          <cell r="E797">
            <v>16221133</v>
          </cell>
          <cell r="I797">
            <v>0</v>
          </cell>
          <cell r="S797">
            <v>63</v>
          </cell>
          <cell r="T797">
            <v>876204</v>
          </cell>
          <cell r="U797">
            <v>26</v>
          </cell>
          <cell r="V797">
            <v>0</v>
          </cell>
          <cell r="W797">
            <v>0</v>
          </cell>
          <cell r="X797">
            <v>0</v>
          </cell>
          <cell r="Y797">
            <v>0</v>
          </cell>
          <cell r="Z797">
            <v>0</v>
          </cell>
          <cell r="AA797">
            <v>0</v>
          </cell>
          <cell r="AB797">
            <v>0</v>
          </cell>
          <cell r="AC797">
            <v>0</v>
          </cell>
          <cell r="AD797">
            <v>0</v>
          </cell>
          <cell r="AE797">
            <v>0</v>
          </cell>
          <cell r="AF797">
            <v>0</v>
          </cell>
          <cell r="AG797">
            <v>876204</v>
          </cell>
        </row>
        <row r="798">
          <cell r="A798">
            <v>762</v>
          </cell>
          <cell r="B798" t="str">
            <v>Lai Quoc Sinh</v>
          </cell>
          <cell r="C798" t="str">
            <v>603</v>
          </cell>
          <cell r="D798" t="str">
            <v>Merchandising</v>
          </cell>
          <cell r="E798">
            <v>16221119</v>
          </cell>
          <cell r="I798">
            <v>0</v>
          </cell>
          <cell r="S798">
            <v>63</v>
          </cell>
          <cell r="T798">
            <v>876204</v>
          </cell>
          <cell r="U798">
            <v>26</v>
          </cell>
          <cell r="V798">
            <v>0</v>
          </cell>
          <cell r="W798">
            <v>0</v>
          </cell>
          <cell r="X798">
            <v>0</v>
          </cell>
          <cell r="Y798">
            <v>0</v>
          </cell>
          <cell r="Z798">
            <v>0</v>
          </cell>
          <cell r="AA798">
            <v>0</v>
          </cell>
          <cell r="AB798">
            <v>0</v>
          </cell>
          <cell r="AC798">
            <v>0</v>
          </cell>
          <cell r="AD798">
            <v>0</v>
          </cell>
          <cell r="AE798">
            <v>0</v>
          </cell>
          <cell r="AF798">
            <v>0</v>
          </cell>
          <cell r="AG798">
            <v>876204</v>
          </cell>
        </row>
        <row r="799">
          <cell r="A799">
            <v>763</v>
          </cell>
          <cell r="B799" t="str">
            <v>Nguyen Quang Phi Tin</v>
          </cell>
          <cell r="C799" t="str">
            <v>603</v>
          </cell>
          <cell r="D799" t="str">
            <v>Merchandising</v>
          </cell>
          <cell r="E799">
            <v>16221127</v>
          </cell>
          <cell r="I799">
            <v>0</v>
          </cell>
          <cell r="S799">
            <v>63</v>
          </cell>
          <cell r="T799">
            <v>876204</v>
          </cell>
          <cell r="U799">
            <v>26</v>
          </cell>
          <cell r="V799">
            <v>0</v>
          </cell>
          <cell r="W799">
            <v>0</v>
          </cell>
          <cell r="X799">
            <v>0</v>
          </cell>
          <cell r="Y799">
            <v>0</v>
          </cell>
          <cell r="Z799">
            <v>0</v>
          </cell>
          <cell r="AA799">
            <v>0</v>
          </cell>
          <cell r="AB799">
            <v>0</v>
          </cell>
          <cell r="AC799">
            <v>0</v>
          </cell>
          <cell r="AD799">
            <v>0</v>
          </cell>
          <cell r="AE799">
            <v>0</v>
          </cell>
          <cell r="AF799">
            <v>0</v>
          </cell>
          <cell r="AG799">
            <v>876204</v>
          </cell>
        </row>
        <row r="800">
          <cell r="A800">
            <v>764</v>
          </cell>
          <cell r="B800" t="str">
            <v>Le Van Ut</v>
          </cell>
          <cell r="C800" t="str">
            <v>603</v>
          </cell>
          <cell r="D800" t="str">
            <v>Merchandising</v>
          </cell>
          <cell r="E800">
            <v>16221076</v>
          </cell>
          <cell r="I800">
            <v>0</v>
          </cell>
          <cell r="S800">
            <v>63</v>
          </cell>
          <cell r="T800">
            <v>876204</v>
          </cell>
          <cell r="U800">
            <v>26</v>
          </cell>
          <cell r="V800">
            <v>0</v>
          </cell>
          <cell r="W800">
            <v>0</v>
          </cell>
          <cell r="X800">
            <v>0</v>
          </cell>
          <cell r="Y800">
            <v>0</v>
          </cell>
          <cell r="Z800">
            <v>0</v>
          </cell>
          <cell r="AA800">
            <v>0</v>
          </cell>
          <cell r="AB800">
            <v>0</v>
          </cell>
          <cell r="AC800">
            <v>0</v>
          </cell>
          <cell r="AD800">
            <v>0</v>
          </cell>
          <cell r="AE800">
            <v>0</v>
          </cell>
          <cell r="AF800">
            <v>0</v>
          </cell>
          <cell r="AG800">
            <v>876204</v>
          </cell>
        </row>
        <row r="801">
          <cell r="A801">
            <v>765</v>
          </cell>
          <cell r="B801" t="str">
            <v>Nguyen Che Phi Hoai</v>
          </cell>
          <cell r="C801" t="str">
            <v>603</v>
          </cell>
          <cell r="D801" t="str">
            <v>Merchandising</v>
          </cell>
          <cell r="E801">
            <v>16221131</v>
          </cell>
          <cell r="I801">
            <v>0</v>
          </cell>
          <cell r="S801">
            <v>63</v>
          </cell>
          <cell r="T801">
            <v>876204</v>
          </cell>
          <cell r="U801">
            <v>26</v>
          </cell>
          <cell r="V801">
            <v>0</v>
          </cell>
          <cell r="W801">
            <v>0</v>
          </cell>
          <cell r="X801">
            <v>0</v>
          </cell>
          <cell r="Y801">
            <v>0</v>
          </cell>
          <cell r="Z801">
            <v>0</v>
          </cell>
          <cell r="AA801">
            <v>0</v>
          </cell>
          <cell r="AB801">
            <v>0</v>
          </cell>
          <cell r="AC801">
            <v>0</v>
          </cell>
          <cell r="AD801">
            <v>0</v>
          </cell>
          <cell r="AE801">
            <v>0</v>
          </cell>
          <cell r="AF801">
            <v>0</v>
          </cell>
          <cell r="AG801">
            <v>876204</v>
          </cell>
        </row>
        <row r="802">
          <cell r="A802">
            <v>766</v>
          </cell>
          <cell r="B802" t="str">
            <v>Tran Nguyen Tuan Anh</v>
          </cell>
          <cell r="C802" t="str">
            <v>603</v>
          </cell>
          <cell r="D802" t="str">
            <v>Merchandising</v>
          </cell>
          <cell r="E802">
            <v>16221017</v>
          </cell>
          <cell r="I802">
            <v>0</v>
          </cell>
          <cell r="S802">
            <v>63</v>
          </cell>
          <cell r="T802">
            <v>876204</v>
          </cell>
          <cell r="U802">
            <v>26</v>
          </cell>
          <cell r="V802">
            <v>0</v>
          </cell>
          <cell r="W802">
            <v>8</v>
          </cell>
          <cell r="X802">
            <v>0</v>
          </cell>
          <cell r="Y802">
            <v>0</v>
          </cell>
          <cell r="Z802">
            <v>0</v>
          </cell>
          <cell r="AA802">
            <v>0</v>
          </cell>
          <cell r="AB802">
            <v>67400</v>
          </cell>
          <cell r="AC802">
            <v>0</v>
          </cell>
          <cell r="AD802">
            <v>67400</v>
          </cell>
          <cell r="AE802">
            <v>0</v>
          </cell>
          <cell r="AF802">
            <v>0</v>
          </cell>
          <cell r="AG802">
            <v>876204</v>
          </cell>
        </row>
        <row r="803">
          <cell r="A803">
            <v>767</v>
          </cell>
          <cell r="B803" t="str">
            <v>Phan Quang Tu</v>
          </cell>
          <cell r="C803" t="str">
            <v>603</v>
          </cell>
          <cell r="D803" t="str">
            <v>Merchandising</v>
          </cell>
          <cell r="E803">
            <v>16221134</v>
          </cell>
          <cell r="I803">
            <v>0</v>
          </cell>
          <cell r="S803">
            <v>63</v>
          </cell>
          <cell r="T803">
            <v>876204</v>
          </cell>
          <cell r="U803">
            <v>26</v>
          </cell>
          <cell r="V803">
            <v>0</v>
          </cell>
          <cell r="W803">
            <v>8</v>
          </cell>
          <cell r="X803">
            <v>0</v>
          </cell>
          <cell r="Y803">
            <v>0</v>
          </cell>
          <cell r="Z803">
            <v>0</v>
          </cell>
          <cell r="AA803">
            <v>0</v>
          </cell>
          <cell r="AB803">
            <v>67400</v>
          </cell>
          <cell r="AC803">
            <v>0</v>
          </cell>
          <cell r="AD803">
            <v>67400</v>
          </cell>
          <cell r="AE803">
            <v>0</v>
          </cell>
          <cell r="AF803">
            <v>0</v>
          </cell>
          <cell r="AG803">
            <v>876204</v>
          </cell>
        </row>
        <row r="804">
          <cell r="A804">
            <v>768</v>
          </cell>
          <cell r="B804" t="str">
            <v>Dinh Tuan Kiet</v>
          </cell>
          <cell r="C804" t="str">
            <v>603</v>
          </cell>
          <cell r="D804" t="str">
            <v>Merchandising</v>
          </cell>
          <cell r="E804">
            <v>16221132</v>
          </cell>
          <cell r="I804">
            <v>0</v>
          </cell>
          <cell r="S804">
            <v>63</v>
          </cell>
          <cell r="T804">
            <v>876204</v>
          </cell>
          <cell r="U804">
            <v>26</v>
          </cell>
          <cell r="V804">
            <v>0</v>
          </cell>
          <cell r="W804">
            <v>8</v>
          </cell>
          <cell r="X804">
            <v>0</v>
          </cell>
          <cell r="Y804">
            <v>0</v>
          </cell>
          <cell r="Z804">
            <v>0</v>
          </cell>
          <cell r="AA804">
            <v>0</v>
          </cell>
          <cell r="AB804">
            <v>67400</v>
          </cell>
          <cell r="AC804">
            <v>0</v>
          </cell>
          <cell r="AD804">
            <v>67400</v>
          </cell>
          <cell r="AE804">
            <v>0</v>
          </cell>
          <cell r="AF804">
            <v>0</v>
          </cell>
          <cell r="AG804">
            <v>876204</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11_Finished Goods Excise Duty"/>
      <sheetName val="U-8_Schedule VI-FG Tally &amp; RM"/>
      <sheetName val="U-9_NRV Testing-FG"/>
      <sheetName val="U-10_Container Reconciliation"/>
      <sheetName val="U-12_Accrued Expenses Turnover"/>
      <sheetName val="U-13_Excise Duty Reasonability"/>
      <sheetName val="U-14_Sales Tax Reconciliation"/>
      <sheetName val="U-15_Sales Tax Incentive"/>
      <sheetName val="U-16_OAR-Balance Sheet"/>
      <sheetName val="U-17_GP Reconciliation"/>
      <sheetName val="U-18_Qty &amp; Rate Variance_GP, NP"/>
      <sheetName val="U-19_NP Reconciliation"/>
      <sheetName val="U-20_Payroll Expense"/>
      <sheetName val="U-21_Power &amp; Fuel Expense"/>
      <sheetName val="U-22_OAR-P&amp;L Account"/>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Excise Duty"/>
      <sheetName val="ST Incentive"/>
      <sheetName val="Investments &amp; Depos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sheetName val="OP (crores)"/>
      <sheetName val="BS"/>
      <sheetName val="BS (crores)"/>
      <sheetName val="Fund Flow"/>
      <sheetName val="Fund Flow (crores)"/>
      <sheetName val="FFR-II"/>
      <sheetName val="MPBF"/>
      <sheetName val="Summary"/>
      <sheetName val="BOB Format"/>
      <sheetName val="estrazione"/>
      <sheetName val="CUSTOM Jun99"/>
      <sheetName val="Disposal Request"/>
    </sheetNames>
    <sheetDataSet>
      <sheetData sheetId="0" refreshError="1"/>
      <sheetData sheetId="1">
        <row r="3">
          <cell r="C3" t="str">
            <v>30.06.97</v>
          </cell>
        </row>
      </sheetData>
      <sheetData sheetId="2">
        <row r="3">
          <cell r="C3" t="str">
            <v>30.06.97</v>
          </cell>
        </row>
      </sheetData>
      <sheetData sheetId="3">
        <row r="3">
          <cell r="C3" t="str">
            <v>30.06.97</v>
          </cell>
        </row>
      </sheetData>
      <sheetData sheetId="4">
        <row r="46">
          <cell r="D46">
            <v>66.03398300189771</v>
          </cell>
        </row>
      </sheetData>
      <sheetData sheetId="5">
        <row r="3">
          <cell r="C3" t="str">
            <v>30.06.97</v>
          </cell>
        </row>
      </sheetData>
      <sheetData sheetId="6">
        <row r="3">
          <cell r="C3" t="str">
            <v>30.06.97</v>
          </cell>
        </row>
      </sheetData>
      <sheetData sheetId="7">
        <row r="3">
          <cell r="C3" t="str">
            <v>30.06.97</v>
          </cell>
        </row>
      </sheetData>
      <sheetData sheetId="8" refreshError="1">
        <row r="3">
          <cell r="C3" t="str">
            <v>30.06.97</v>
          </cell>
        </row>
        <row r="25">
          <cell r="E25">
            <v>208.69940000000003</v>
          </cell>
        </row>
      </sheetData>
      <sheetData sheetId="9"/>
      <sheetData sheetId="10" refreshError="1"/>
      <sheetData sheetId="11" refreshError="1"/>
      <sheetData sheetId="1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uit - Year 2006"/>
      <sheetName val="Sheet1"/>
      <sheetName val="Fruit Balance Order Status"/>
      <sheetName val="Summary"/>
      <sheetName val="Sheet2"/>
      <sheetName val="Sheet3"/>
      <sheetName val="Control Chart-KOFIAT"/>
    </sheetNames>
    <sheetDataSet>
      <sheetData sheetId="0"/>
      <sheetData sheetId="1"/>
      <sheetData sheetId="2"/>
      <sheetData sheetId="3"/>
      <sheetData sheetId="4"/>
      <sheetData sheetId="5"/>
      <sheetData sheetId="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2"/>
      <sheetName val="Manual_Hierarchy"/>
      <sheetName val="CONST"/>
      <sheetName val="P&amp;L Act-RE 08.2000"/>
      <sheetName val="matl grp"/>
      <sheetName val="mat type"/>
      <sheetName val="dbase"/>
      <sheetName val="存货价差调整"/>
      <sheetName val="合并 "/>
      <sheetName val="Mach &amp; Equip- SAP Register"/>
      <sheetName val="estrazione"/>
      <sheetName val="SCG"/>
      <sheetName val="Lead"/>
      <sheetName val="Coke"/>
      <sheetName val="db lead names"/>
      <sheetName val="原材料单价分析"/>
      <sheetName val="Contents"/>
      <sheetName val="DataInput1"/>
      <sheetName val="DataInput2"/>
      <sheetName val="DataInput3"/>
      <sheetName val="Chart-BS"/>
      <sheetName val="Assumptions"/>
      <sheetName val="Area"/>
      <sheetName val="Davao"/>
      <sheetName val="lookups"/>
      <sheetName val="Volume by Month UC"/>
      <sheetName val="GSR "/>
      <sheetName val="D&amp;A "/>
      <sheetName val="Volume by Month PC"/>
      <sheetName val="TD"/>
      <sheetName val="RTRHAU"/>
      <sheetName val="MachineryNBV2004"/>
      <sheetName val="Tracking"/>
      <sheetName val="DIRECT"/>
      <sheetName val="Utilities 1"/>
      <sheetName val="Support"/>
      <sheetName val="P&amp;L Flash"/>
      <sheetName val="Overheads"/>
      <sheetName val="Cover"/>
      <sheetName val="c"/>
      <sheetName val="Exec travel"/>
      <sheetName val="Manning"/>
      <sheetName val="Cost Center"/>
      <sheetName val="stt"/>
      <sheetName val="Control"/>
      <sheetName val="LS RUS"/>
      <sheetName val="Sheet5"/>
      <sheetName val="CEO系统有设备售点明细"/>
      <sheetName val="P&amp;L_Act-RE_08_2000"/>
      <sheetName val="matl_grp"/>
      <sheetName val="mat_type"/>
      <sheetName val="合并_"/>
      <sheetName val="Mach_&amp;_Equip-_SAP_Register"/>
      <sheetName val="WORKING"/>
      <sheetName val="Fruit - Year 2006"/>
      <sheetName val="LIST"/>
      <sheetName val="G"/>
      <sheetName val="display"/>
      <sheetName val="cvbi abp"/>
      <sheetName val="fut_jurosanual"/>
      <sheetName val="fut_juros"/>
      <sheetName val="Swaps"/>
      <sheetName val="fut_dolar"/>
      <sheetName val="Consolidado US$"/>
      <sheetName val="2RFAFRES"/>
      <sheetName val="BP"/>
      <sheetName val="RE"/>
      <sheetName val="PY"/>
      <sheetName val="FO1"/>
      <sheetName val="Material #"/>
      <sheetName val="PARAMETERS"/>
      <sheetName val="EAST METRO"/>
      <sheetName val="MEYCAUAYAN"/>
      <sheetName val="data base generale rvd"/>
      <sheetName val="Volume"/>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
      <sheetName val="Variance Summary"/>
      <sheetName val="Invoice Level Data"/>
    </sheetNames>
    <sheetDataSet>
      <sheetData sheetId="0" refreshError="1">
        <row r="1">
          <cell r="A1" t="str">
            <v>Material Master</v>
          </cell>
        </row>
        <row r="2">
          <cell r="A2" t="str">
            <v>Sugar</v>
          </cell>
        </row>
        <row r="3">
          <cell r="A3" t="str">
            <v>Crowns</v>
          </cell>
        </row>
        <row r="4">
          <cell r="A4" t="str">
            <v>Maaza Crowns</v>
          </cell>
        </row>
        <row r="5">
          <cell r="A5" t="str">
            <v>CO2</v>
          </cell>
        </row>
        <row r="6">
          <cell r="A6" t="str">
            <v>500ml/600ml CSD preforms - clear</v>
          </cell>
        </row>
        <row r="7">
          <cell r="A7" t="str">
            <v>500ml/600ml CSD preforms - Sprite</v>
          </cell>
        </row>
        <row r="8">
          <cell r="A8" t="str">
            <v>1.5ltr CSD preforms - clear</v>
          </cell>
        </row>
        <row r="9">
          <cell r="A9" t="str">
            <v>1.5ltr CSD preforms - Sprite</v>
          </cell>
        </row>
        <row r="10">
          <cell r="A10" t="str">
            <v>2.0ltr / 2.25ltr CSD preforms - clear</v>
          </cell>
        </row>
        <row r="11">
          <cell r="A11" t="str">
            <v>2.25ltr CSD preforms - Sprite</v>
          </cell>
        </row>
        <row r="12">
          <cell r="A12" t="str">
            <v>CSD Closures - PET</v>
          </cell>
        </row>
        <row r="13">
          <cell r="A13" t="str">
            <v>CSD Closures - RGB</v>
          </cell>
        </row>
        <row r="14">
          <cell r="A14" t="str">
            <v>Water Closures - PET</v>
          </cell>
        </row>
        <row r="15">
          <cell r="A15" t="str">
            <v>500ml CSD Contour labels</v>
          </cell>
        </row>
        <row r="16">
          <cell r="A16" t="str">
            <v>500ml CSD Generic labels</v>
          </cell>
        </row>
        <row r="17">
          <cell r="A17" t="str">
            <v>600ml CSD Contour labels</v>
          </cell>
        </row>
        <row r="18">
          <cell r="A18" t="str">
            <v>600ml CSD Generic labels</v>
          </cell>
        </row>
        <row r="19">
          <cell r="A19" t="str">
            <v>1.5ltr CSD Contour labels</v>
          </cell>
        </row>
        <row r="20">
          <cell r="A20" t="str">
            <v>1.5ltr CSD Generic labels</v>
          </cell>
        </row>
        <row r="21">
          <cell r="A21" t="str">
            <v>2.0ltr CSD Contour labels</v>
          </cell>
        </row>
        <row r="22">
          <cell r="A22" t="str">
            <v>2.0ltr CSD Generic labels</v>
          </cell>
        </row>
        <row r="23">
          <cell r="A23" t="str">
            <v>2.25ltr CSD Contour labels</v>
          </cell>
        </row>
        <row r="24">
          <cell r="A24" t="str">
            <v>2.25ltr CSD Generic labels</v>
          </cell>
        </row>
        <row r="25">
          <cell r="A25" t="str">
            <v>500ml Water</v>
          </cell>
        </row>
        <row r="26">
          <cell r="A26" t="str">
            <v>1.0ltr  Water</v>
          </cell>
        </row>
        <row r="27">
          <cell r="A27" t="str">
            <v>2.0ltr Water</v>
          </cell>
        </row>
        <row r="28">
          <cell r="A28" t="str">
            <v>Cartons - 500ml CSD</v>
          </cell>
        </row>
        <row r="29">
          <cell r="A29" t="str">
            <v>Cartons - 600ml CSD</v>
          </cell>
        </row>
        <row r="30">
          <cell r="A30" t="str">
            <v>Cartons - 1.5ltr CSD</v>
          </cell>
        </row>
        <row r="31">
          <cell r="A31" t="str">
            <v>Cartons - 2.0ltr CSD</v>
          </cell>
        </row>
        <row r="32">
          <cell r="A32" t="str">
            <v>Cartons - 2.25ltr CSD</v>
          </cell>
        </row>
        <row r="33">
          <cell r="A33" t="str">
            <v>Cartons - 500ml Water</v>
          </cell>
        </row>
        <row r="34">
          <cell r="A34" t="str">
            <v>Cartons - 1.0ltr Water</v>
          </cell>
        </row>
        <row r="35">
          <cell r="A35" t="str">
            <v>Cartons - 2.0ltr Water</v>
          </cell>
        </row>
        <row r="36">
          <cell r="A36" t="str">
            <v>Tray - 500ml CSD</v>
          </cell>
        </row>
        <row r="37">
          <cell r="A37" t="str">
            <v>tray - 600ml CSD</v>
          </cell>
        </row>
        <row r="38">
          <cell r="A38" t="str">
            <v>tray - 1.5ltr CSD</v>
          </cell>
        </row>
        <row r="39">
          <cell r="A39" t="str">
            <v>tray - 2.0ltr CSD</v>
          </cell>
        </row>
        <row r="40">
          <cell r="A40" t="str">
            <v>tray - 2.25ltr CSD</v>
          </cell>
        </row>
        <row r="41">
          <cell r="A41" t="str">
            <v>tray - 500ml Water</v>
          </cell>
        </row>
        <row r="42">
          <cell r="A42" t="str">
            <v>tray - 1.0ltr Water</v>
          </cell>
        </row>
        <row r="43">
          <cell r="A43" t="str">
            <v>tray - 2.0ltr Water</v>
          </cell>
        </row>
        <row r="44">
          <cell r="A44" t="str">
            <v>Cans</v>
          </cell>
        </row>
        <row r="45">
          <cell r="A45" t="str">
            <v>Mango Pulp - Alphonso</v>
          </cell>
        </row>
        <row r="46">
          <cell r="A46" t="str">
            <v>Mango Pulp - Totapuri</v>
          </cell>
        </row>
        <row r="47">
          <cell r="A47" t="str">
            <v>Tetrapack Laminate</v>
          </cell>
        </row>
        <row r="48">
          <cell r="A48" t="str">
            <v xml:space="preserve">200ml Slim </v>
          </cell>
        </row>
        <row r="49">
          <cell r="A49" t="str">
            <v>Kinley Jars packaging</v>
          </cell>
        </row>
        <row r="50">
          <cell r="A50" t="str">
            <v>Jar Lids with plugs</v>
          </cell>
        </row>
        <row r="51">
          <cell r="A51" t="str">
            <v>Jar lids without plugs</v>
          </cell>
        </row>
        <row r="52">
          <cell r="A52" t="str">
            <v>Jar Side labels</v>
          </cell>
        </row>
        <row r="53">
          <cell r="A53" t="str">
            <v>Activated Carbon</v>
          </cell>
        </row>
        <row r="54">
          <cell r="A54" t="str">
            <v>Powder Activated Carbon</v>
          </cell>
        </row>
        <row r="55">
          <cell r="A55" t="str">
            <v>Granular Activated Carbon</v>
          </cell>
        </row>
        <row r="56">
          <cell r="A56" t="str">
            <v>COCA-COLA CONCENTRATE</v>
          </cell>
        </row>
        <row r="57">
          <cell r="A57" t="str">
            <v>THUMS UP CONCENTRATE</v>
          </cell>
        </row>
        <row r="58">
          <cell r="A58" t="str">
            <v>CITRA CONCENTRATE</v>
          </cell>
        </row>
        <row r="59">
          <cell r="A59" t="str">
            <v>LIMCA CONCENTRATE</v>
          </cell>
        </row>
        <row r="60">
          <cell r="A60" t="str">
            <v>KINLEY SODA CONCENTRATE</v>
          </cell>
        </row>
        <row r="61">
          <cell r="A61" t="str">
            <v>MAAZA-MANGO CONCENTRATE</v>
          </cell>
        </row>
        <row r="62">
          <cell r="A62" t="str">
            <v>FANTA-ORANGE CONCENTRATE</v>
          </cell>
        </row>
        <row r="63">
          <cell r="A63" t="str">
            <v>SPRITE CONCENTRATE</v>
          </cell>
        </row>
        <row r="64">
          <cell r="A64" t="str">
            <v>KINLEY WATER CONCENTRATE</v>
          </cell>
        </row>
        <row r="65">
          <cell r="A65" t="str">
            <v>DIET COKE CONCENTRATE</v>
          </cell>
        </row>
        <row r="66">
          <cell r="A66" t="str">
            <v>VANILA COCA-COLA CONCENTRATE</v>
          </cell>
        </row>
        <row r="67">
          <cell r="A67" t="str">
            <v>Co2 - Cylinder</v>
          </cell>
        </row>
        <row r="68">
          <cell r="A68" t="str">
            <v>SHRINK WRAP FILM</v>
          </cell>
        </row>
        <row r="69">
          <cell r="A69" t="str">
            <v>TRAYS - CSD</v>
          </cell>
        </row>
        <row r="70">
          <cell r="A70" t="str">
            <v>TRAYS - Water</v>
          </cell>
        </row>
        <row r="71">
          <cell r="A71" t="str">
            <v>SLEEVES</v>
          </cell>
        </row>
        <row r="72">
          <cell r="A72" t="str">
            <v>HYDRATED LIME</v>
          </cell>
        </row>
        <row r="73">
          <cell r="A73" t="str">
            <v>BLEACHING POWDER</v>
          </cell>
        </row>
        <row r="74">
          <cell r="A74" t="str">
            <v>COMMON CRYSTAL SALT</v>
          </cell>
        </row>
        <row r="75">
          <cell r="A75" t="str">
            <v>V / J INK BLACK 16- 8540</v>
          </cell>
        </row>
        <row r="76">
          <cell r="A76" t="str">
            <v>V / J MAKE UP 16- 8545</v>
          </cell>
        </row>
        <row r="77">
          <cell r="A77" t="str">
            <v>V / J CLEANING SOLN 16 - 3601</v>
          </cell>
        </row>
        <row r="78">
          <cell r="A78" t="str">
            <v>CAUSTIC SODA LYE</v>
          </cell>
        </row>
        <row r="79">
          <cell r="A79" t="str">
            <v>EUROMELT 362</v>
          </cell>
        </row>
        <row r="80">
          <cell r="A80" t="str">
            <v>HOT MELT ADHESIVE</v>
          </cell>
        </row>
        <row r="81">
          <cell r="A81" t="str">
            <v>HCL 33 %</v>
          </cell>
        </row>
        <row r="82">
          <cell r="A82" t="str">
            <v>HYFLOW SUPERCEL POWDER</v>
          </cell>
        </row>
        <row r="83">
          <cell r="A83" t="str">
            <v>CELLULITE 505 FLTR CHEM</v>
          </cell>
        </row>
        <row r="84">
          <cell r="A84" t="str">
            <v>CELLULITE 545 FLTR CHEM</v>
          </cell>
        </row>
        <row r="85">
          <cell r="A85" t="str">
            <v>FURNACE OIL</v>
          </cell>
        </row>
        <row r="86">
          <cell r="A86" t="str">
            <v>LPG</v>
          </cell>
        </row>
        <row r="87">
          <cell r="A87" t="str">
            <v>HIGH SPEED DIESEL</v>
          </cell>
        </row>
        <row r="88">
          <cell r="A88" t="str">
            <v>SPARES</v>
          </cell>
        </row>
        <row r="89">
          <cell r="A89" t="str">
            <v>OTHER CONSUMABLES</v>
          </cell>
        </row>
        <row r="90">
          <cell r="A90" t="str">
            <v>500 ml Water Preform</v>
          </cell>
        </row>
        <row r="91">
          <cell r="A91" t="str">
            <v>1.0 Ltr Water Preform</v>
          </cell>
        </row>
        <row r="92">
          <cell r="A92" t="str">
            <v>1.5 Ltr Water Preform</v>
          </cell>
        </row>
        <row r="93">
          <cell r="A93" t="str">
            <v>2.0 Ltr Water Preform</v>
          </cell>
        </row>
      </sheetData>
      <sheetData sheetId="1" refreshError="1"/>
      <sheetData sheetId="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Dialog1"/>
      <sheetName val="DD"/>
      <sheetName val="DE"/>
      <sheetName val="Sheet3"/>
      <sheetName val="Values"/>
      <sheetName val="May RE Summary"/>
      <sheetName val="Down Time"/>
      <sheetName val="Mast"/>
      <sheetName val="Dmin Dbase"/>
      <sheetName val="CPU Allowance"/>
      <sheetName val="SK DIST"/>
      <sheetName val="FG-chart"/>
      <sheetName val="Volume by Month UC"/>
      <sheetName val="GSR "/>
      <sheetName val="D&amp;A "/>
      <sheetName val="Volume by Month PC"/>
    </sheetNames>
    <sheetDataSet>
      <sheetData sheetId="0" refreshError="1"/>
      <sheetData sheetId="1" refreshError="1"/>
      <sheetData sheetId="2" refreshError="1"/>
      <sheetData sheetId="3" refreshError="1"/>
      <sheetData sheetId="4" refreshError="1"/>
      <sheetData sheetId="5" refreshError="1">
        <row r="1">
          <cell r="A1" t="str">
            <v>January</v>
          </cell>
        </row>
        <row r="2">
          <cell r="A2" t="str">
            <v>February</v>
          </cell>
        </row>
        <row r="3">
          <cell r="A3" t="str">
            <v>March</v>
          </cell>
        </row>
        <row r="4">
          <cell r="A4" t="str">
            <v>April</v>
          </cell>
        </row>
        <row r="5">
          <cell r="A5" t="str">
            <v>May</v>
          </cell>
        </row>
        <row r="6">
          <cell r="A6" t="str">
            <v>June</v>
          </cell>
        </row>
        <row r="7">
          <cell r="A7" t="str">
            <v>July</v>
          </cell>
        </row>
        <row r="8">
          <cell r="A8" t="str">
            <v>August</v>
          </cell>
        </row>
        <row r="9">
          <cell r="A9" t="str">
            <v>September</v>
          </cell>
        </row>
        <row r="10">
          <cell r="A10" t="str">
            <v>October</v>
          </cell>
        </row>
        <row r="11">
          <cell r="A11" t="str">
            <v>November</v>
          </cell>
        </row>
        <row r="12">
          <cell r="A12" t="str">
            <v>December</v>
          </cell>
        </row>
        <row r="14">
          <cell r="A14">
            <v>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PG 10 yr forecast"/>
      <sheetName val="PET Price 90-Present"/>
      <sheetName val="2005 Pricing"/>
      <sheetName val="Icis Lor Information"/>
      <sheetName val="Graph copy"/>
      <sheetName val="Sheet3"/>
      <sheetName val="PET Price 90_Present"/>
    </sheetNames>
    <sheetDataSet>
      <sheetData sheetId="0" refreshError="1"/>
      <sheetData sheetId="1" refreshError="1">
        <row r="134">
          <cell r="E134">
            <v>59.851548616400095</v>
          </cell>
        </row>
        <row r="135">
          <cell r="E135">
            <v>59.851548616400095</v>
          </cell>
        </row>
        <row r="136">
          <cell r="E136">
            <v>59.851548616400095</v>
          </cell>
        </row>
        <row r="137">
          <cell r="E137">
            <v>59.851548616400095</v>
          </cell>
        </row>
        <row r="138">
          <cell r="E138">
            <v>59.851548616400095</v>
          </cell>
        </row>
        <row r="139">
          <cell r="E139">
            <v>59.851548616400095</v>
          </cell>
        </row>
        <row r="140">
          <cell r="E140">
            <v>59.851548616400095</v>
          </cell>
        </row>
        <row r="141">
          <cell r="E141">
            <v>59.851548616400095</v>
          </cell>
        </row>
        <row r="142">
          <cell r="E142">
            <v>59.851548616400095</v>
          </cell>
        </row>
        <row r="143">
          <cell r="E143">
            <v>52.98</v>
          </cell>
        </row>
        <row r="144">
          <cell r="E144">
            <v>52.98</v>
          </cell>
        </row>
        <row r="145">
          <cell r="E145">
            <v>52.98</v>
          </cell>
        </row>
        <row r="146">
          <cell r="E146">
            <v>52.98</v>
          </cell>
        </row>
        <row r="147">
          <cell r="E147">
            <v>52.98</v>
          </cell>
        </row>
        <row r="148">
          <cell r="E148">
            <v>52.98</v>
          </cell>
        </row>
        <row r="149">
          <cell r="E149">
            <v>52.98</v>
          </cell>
        </row>
        <row r="150">
          <cell r="E150">
            <v>52.98</v>
          </cell>
        </row>
        <row r="151">
          <cell r="E151">
            <v>52.98</v>
          </cell>
        </row>
        <row r="152">
          <cell r="E152">
            <v>52.98</v>
          </cell>
        </row>
        <row r="153">
          <cell r="E153">
            <v>52.98</v>
          </cell>
        </row>
        <row r="154">
          <cell r="E154">
            <v>52.98</v>
          </cell>
        </row>
        <row r="155">
          <cell r="E155">
            <v>54.67</v>
          </cell>
        </row>
        <row r="156">
          <cell r="E156">
            <v>54.67</v>
          </cell>
        </row>
        <row r="157">
          <cell r="E157">
            <v>54.67</v>
          </cell>
        </row>
        <row r="158">
          <cell r="E158">
            <v>54.67</v>
          </cell>
        </row>
        <row r="159">
          <cell r="E159">
            <v>54.67</v>
          </cell>
        </row>
        <row r="160">
          <cell r="E160">
            <v>54.67</v>
          </cell>
        </row>
        <row r="161">
          <cell r="E161">
            <v>54.67</v>
          </cell>
        </row>
        <row r="162">
          <cell r="E162">
            <v>54.67</v>
          </cell>
        </row>
        <row r="163">
          <cell r="E163">
            <v>54.67</v>
          </cell>
        </row>
        <row r="164">
          <cell r="E164">
            <v>54.67</v>
          </cell>
        </row>
        <row r="165">
          <cell r="E165">
            <v>54.67</v>
          </cell>
        </row>
        <row r="166">
          <cell r="E166">
            <v>54.67</v>
          </cell>
        </row>
        <row r="167">
          <cell r="E167">
            <v>54</v>
          </cell>
        </row>
        <row r="168">
          <cell r="E168">
            <v>54</v>
          </cell>
        </row>
        <row r="169">
          <cell r="E169">
            <v>54</v>
          </cell>
        </row>
        <row r="170">
          <cell r="E170">
            <v>54</v>
          </cell>
        </row>
        <row r="171">
          <cell r="E171">
            <v>54</v>
          </cell>
        </row>
        <row r="172">
          <cell r="E172">
            <v>54</v>
          </cell>
        </row>
        <row r="173">
          <cell r="E173">
            <v>54</v>
          </cell>
        </row>
        <row r="174">
          <cell r="E174">
            <v>54</v>
          </cell>
        </row>
        <row r="175">
          <cell r="E175">
            <v>54</v>
          </cell>
        </row>
        <row r="176">
          <cell r="E176">
            <v>54</v>
          </cell>
        </row>
        <row r="177">
          <cell r="E177">
            <v>54</v>
          </cell>
        </row>
        <row r="178">
          <cell r="E178">
            <v>54</v>
          </cell>
        </row>
        <row r="179">
          <cell r="E179">
            <v>50.30725425483724</v>
          </cell>
        </row>
        <row r="180">
          <cell r="E180">
            <v>50.30725425483724</v>
          </cell>
        </row>
        <row r="181">
          <cell r="E181">
            <v>50.30725425483724</v>
          </cell>
        </row>
        <row r="182">
          <cell r="E182">
            <v>50.30725425483724</v>
          </cell>
        </row>
        <row r="183">
          <cell r="E183">
            <v>50.30725425483724</v>
          </cell>
        </row>
        <row r="184">
          <cell r="E184">
            <v>50.30725425483724</v>
          </cell>
        </row>
        <row r="185">
          <cell r="E185">
            <v>50.30725425483724</v>
          </cell>
        </row>
        <row r="186">
          <cell r="E186">
            <v>50.30725425483724</v>
          </cell>
        </row>
        <row r="187">
          <cell r="E187">
            <v>50.30725425483724</v>
          </cell>
        </row>
        <row r="188">
          <cell r="E188">
            <v>50.30725425483724</v>
          </cell>
        </row>
        <row r="189">
          <cell r="E189">
            <v>50.30725425483724</v>
          </cell>
        </row>
        <row r="190">
          <cell r="E190">
            <v>50.30725425483724</v>
          </cell>
        </row>
        <row r="191">
          <cell r="E191">
            <v>54.88</v>
          </cell>
        </row>
        <row r="192">
          <cell r="E192">
            <v>54.88</v>
          </cell>
        </row>
        <row r="193">
          <cell r="E193">
            <v>54.88</v>
          </cell>
        </row>
        <row r="194">
          <cell r="E194">
            <v>54.88</v>
          </cell>
        </row>
        <row r="195">
          <cell r="E195">
            <v>54.88</v>
          </cell>
        </row>
        <row r="196">
          <cell r="E196">
            <v>54.88</v>
          </cell>
        </row>
        <row r="197">
          <cell r="E197">
            <v>54.88</v>
          </cell>
        </row>
        <row r="198">
          <cell r="E198">
            <v>54.88</v>
          </cell>
        </row>
        <row r="199">
          <cell r="E199">
            <v>54.88</v>
          </cell>
        </row>
        <row r="200">
          <cell r="E200">
            <v>54.88</v>
          </cell>
        </row>
        <row r="201">
          <cell r="E201">
            <v>54.88</v>
          </cell>
        </row>
        <row r="202">
          <cell r="E202">
            <v>54.88</v>
          </cell>
        </row>
        <row r="203">
          <cell r="E203">
            <v>59.228599999999993</v>
          </cell>
        </row>
        <row r="204">
          <cell r="E204">
            <v>56.142000000000003</v>
          </cell>
        </row>
        <row r="205">
          <cell r="E205">
            <v>50.373599999999989</v>
          </cell>
        </row>
      </sheetData>
      <sheetData sheetId="2" refreshError="1"/>
      <sheetData sheetId="3" refreshError="1"/>
      <sheetData sheetId="4" refreshError="1"/>
      <sheetData sheetId="5" refreshError="1"/>
      <sheetData sheetId="6"/>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 Jun99"/>
      <sheetName val="Control"/>
      <sheetName val="PET Price 90-Present"/>
    </sheetNames>
    <sheetDataSet>
      <sheetData sheetId="0" refreshError="1"/>
      <sheetData sheetId="1" refreshError="1"/>
      <sheetData sheetId="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Amrit"/>
      <sheetName val="Budget code"/>
      <sheetName val="S&amp;M EQUIP"/>
      <sheetName val="Electric Collers"/>
      <sheetName val="Serial No"/>
    </sheetNames>
    <sheetDataSet>
      <sheetData sheetId="0" refreshError="1">
        <row r="2">
          <cell r="B2" t="str">
            <v>A</v>
          </cell>
          <cell r="C2">
            <v>3.33</v>
          </cell>
          <cell r="D2">
            <v>3.33</v>
          </cell>
        </row>
        <row r="3">
          <cell r="B3" t="str">
            <v>B</v>
          </cell>
          <cell r="C3">
            <v>2</v>
          </cell>
          <cell r="D3">
            <v>2</v>
          </cell>
        </row>
        <row r="4">
          <cell r="B4" t="str">
            <v>C1</v>
          </cell>
          <cell r="C4">
            <v>8.3000000000000007</v>
          </cell>
          <cell r="D4">
            <v>8.3000000000000007</v>
          </cell>
        </row>
        <row r="5">
          <cell r="B5" t="str">
            <v>C2</v>
          </cell>
          <cell r="C5">
            <v>8.3000000000000007</v>
          </cell>
          <cell r="D5">
            <v>8.3000000000000007</v>
          </cell>
        </row>
        <row r="6">
          <cell r="B6" t="str">
            <v>C3</v>
          </cell>
          <cell r="C6">
            <v>8.3000000000000007</v>
          </cell>
          <cell r="D6">
            <v>8.3000000000000007</v>
          </cell>
        </row>
        <row r="7">
          <cell r="B7" t="str">
            <v>C4</v>
          </cell>
          <cell r="C7">
            <v>10</v>
          </cell>
          <cell r="D7">
            <v>10</v>
          </cell>
        </row>
        <row r="8">
          <cell r="B8" t="str">
            <v>C5</v>
          </cell>
          <cell r="C8">
            <v>10</v>
          </cell>
          <cell r="D8">
            <v>10</v>
          </cell>
        </row>
        <row r="9">
          <cell r="B9" t="str">
            <v>C6</v>
          </cell>
          <cell r="C9">
            <v>10</v>
          </cell>
          <cell r="D9">
            <v>10</v>
          </cell>
        </row>
        <row r="10">
          <cell r="B10" t="str">
            <v>D1</v>
          </cell>
          <cell r="C10">
            <v>20</v>
          </cell>
          <cell r="D10">
            <v>20</v>
          </cell>
        </row>
        <row r="11">
          <cell r="B11" t="str">
            <v>D2</v>
          </cell>
          <cell r="C11">
            <v>20</v>
          </cell>
          <cell r="D11">
            <v>20</v>
          </cell>
        </row>
        <row r="12">
          <cell r="B12" t="str">
            <v>D3</v>
          </cell>
          <cell r="C12">
            <v>10</v>
          </cell>
          <cell r="D12">
            <v>10</v>
          </cell>
        </row>
        <row r="13">
          <cell r="B13" t="str">
            <v>E1</v>
          </cell>
          <cell r="C13">
            <v>10</v>
          </cell>
          <cell r="D13">
            <v>10</v>
          </cell>
        </row>
        <row r="14">
          <cell r="B14" t="str">
            <v>E2</v>
          </cell>
          <cell r="C14">
            <v>10</v>
          </cell>
          <cell r="D14">
            <v>10</v>
          </cell>
        </row>
        <row r="15">
          <cell r="B15" t="str">
            <v>F1</v>
          </cell>
          <cell r="C15">
            <v>10</v>
          </cell>
          <cell r="D15">
            <v>10</v>
          </cell>
        </row>
        <row r="16">
          <cell r="B16" t="str">
            <v>F2</v>
          </cell>
          <cell r="C16">
            <v>14.3</v>
          </cell>
          <cell r="D16">
            <v>14.3</v>
          </cell>
        </row>
        <row r="17">
          <cell r="B17" t="str">
            <v>F3</v>
          </cell>
          <cell r="C17">
            <v>12.5</v>
          </cell>
          <cell r="D17">
            <v>12.5</v>
          </cell>
        </row>
        <row r="18">
          <cell r="B18" t="str">
            <v>F4</v>
          </cell>
          <cell r="C18">
            <v>12.5</v>
          </cell>
          <cell r="D18">
            <v>12.5</v>
          </cell>
        </row>
      </sheetData>
      <sheetData sheetId="1" refreshError="1"/>
      <sheetData sheetId="2" refreshError="1"/>
      <sheetData sheetId="3" refreshError="1"/>
      <sheetData sheetId="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
      <sheetName val="Summary by Manager"/>
      <sheetName val="Summary by Country"/>
      <sheetName val="Vitaminwater"/>
      <sheetName val="Sheet3"/>
    </sheetNames>
    <sheetDataSet>
      <sheetData sheetId="0"/>
      <sheetData sheetId="1"/>
      <sheetData sheetId="2"/>
      <sheetData sheetId="3"/>
      <sheetData sheetId="4"/>
      <sheetData sheetId="5">
        <row r="2">
          <cell r="A2" t="str">
            <v>Afganistan</v>
          </cell>
          <cell r="N2" t="str">
            <v>Blends-Premix</v>
          </cell>
          <cell r="V2" t="str">
            <v>Avoidance</v>
          </cell>
          <cell r="Y2" t="str">
            <v>Alternative Sourcing</v>
          </cell>
        </row>
        <row r="3">
          <cell r="N3" t="str">
            <v>HFCS-42</v>
          </cell>
          <cell r="V3" t="str">
            <v>Hedge</v>
          </cell>
          <cell r="Y3" t="str">
            <v>Dual Sweetener</v>
          </cell>
        </row>
        <row r="4">
          <cell r="N4" t="str">
            <v>HFCS-55</v>
          </cell>
          <cell r="V4" t="str">
            <v>Savings</v>
          </cell>
          <cell r="Y4" t="str">
            <v>Freight/Fuel</v>
          </cell>
        </row>
        <row r="5">
          <cell r="N5" t="str">
            <v>HFCS-95</v>
          </cell>
          <cell r="V5" t="str">
            <v>TBD</v>
          </cell>
          <cell r="Y5" t="str">
            <v>Global Leverage</v>
          </cell>
        </row>
        <row r="6">
          <cell r="N6" t="str">
            <v>Fructose</v>
          </cell>
          <cell r="Y6" t="str">
            <v>Infrastructure Development</v>
          </cell>
        </row>
        <row r="7">
          <cell r="N7" t="str">
            <v>Liquid fructose</v>
          </cell>
          <cell r="Y7" t="str">
            <v>Intense Sweetener</v>
          </cell>
        </row>
        <row r="8">
          <cell r="N8" t="str">
            <v>Crystalline Fructose</v>
          </cell>
          <cell r="Y8" t="str">
            <v>Negotiations</v>
          </cell>
        </row>
        <row r="9">
          <cell r="N9" t="str">
            <v>Liquid Sugar</v>
          </cell>
          <cell r="Y9" t="str">
            <v>Regulatory Efforts</v>
          </cell>
        </row>
        <row r="10">
          <cell r="N10" t="str">
            <v>Local Sugars</v>
          </cell>
          <cell r="Y10" t="str">
            <v>Risk Management</v>
          </cell>
        </row>
        <row r="11">
          <cell r="N11" t="str">
            <v>Pre-Mix Sugar for PhilBev</v>
          </cell>
          <cell r="Y11" t="str">
            <v>Specifications</v>
          </cell>
        </row>
        <row r="12">
          <cell r="N12" t="str">
            <v>Sugar</v>
          </cell>
          <cell r="Y12" t="str">
            <v>Supply Capacity Expansion</v>
          </cell>
        </row>
        <row r="13">
          <cell r="N13" t="str">
            <v>Sugar - Beet</v>
          </cell>
          <cell r="Y13" t="str">
            <v>Technology</v>
          </cell>
        </row>
        <row r="14">
          <cell r="N14" t="str">
            <v>Sugar - Cane</v>
          </cell>
          <cell r="Y14" t="str">
            <v>Unbundling</v>
          </cell>
        </row>
        <row r="15">
          <cell r="N15" t="str">
            <v>Sugar-Non CSD</v>
          </cell>
          <cell r="Y15" t="str">
            <v>Volume Aggregation</v>
          </cell>
        </row>
      </sheetData>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
      <sheetName val="JV Form"/>
      <sheetName val="Sheet1"/>
      <sheetName val="Sdata"/>
      <sheetName val="Journal"/>
      <sheetName val="map"/>
    </sheetNames>
    <sheetDataSet>
      <sheetData sheetId="0" refreshError="1"/>
      <sheetData sheetId="1" refreshError="1">
        <row r="4">
          <cell r="I4">
            <v>35490</v>
          </cell>
        </row>
      </sheetData>
      <sheetData sheetId="2" refreshError="1"/>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Market Package Structure"/>
      <sheetName val="Commercial Beverages Consumptio"/>
      <sheetName val="Report For keith"/>
      <sheetName val="Size of market"/>
      <sheetName val="Brands by flavour"/>
      <sheetName val="Russia 3 companies by SKU"/>
      <sheetName val="Brand Mix"/>
      <sheetName val="Brand Mix in %"/>
      <sheetName val="Package Mix"/>
      <sheetName val="Package Mix in %"/>
      <sheetName val="Canadean Fanta Sprite"/>
      <sheetName val="Other"/>
      <sheetName val="QSRS15N1"/>
      <sheetName val="a"/>
      <sheetName val="PPE 1006"/>
      <sheetName val="Ref"/>
      <sheetName val="Sch B"/>
      <sheetName val="MEYCAUAYAN"/>
      <sheetName val="EAST METRO"/>
      <sheetName val="LOC"/>
      <sheetName val="Employee benefit insurance"/>
      <sheetName val="cable_915"/>
      <sheetName val="BCD"/>
      <sheetName val="SBDG"/>
      <sheetName val="SCCGD"/>
      <sheetName val="SCCHF"/>
      <sheetName val="SCCHK"/>
      <sheetName val="SCCHZ"/>
      <sheetName val="SCCNJ"/>
      <sheetName val="SCCT"/>
      <sheetName val="SCCXM"/>
      <sheetName val="SCCXN"/>
      <sheetName val="SCCZZ"/>
      <sheetName val="c"/>
      <sheetName val="Exec travel"/>
      <sheetName val="Database"/>
      <sheetName val="ORIGINAL"/>
      <sheetName val="laundry-FC"/>
      <sheetName val="hair"/>
      <sheetName val="oral"/>
      <sheetName val="laundry-Pwd"/>
      <sheetName val="PW-sc"/>
      <sheetName val="PW-soap"/>
      <sheetName val="VarianceFY00vsBP"/>
      <sheetName val="detailed"/>
      <sheetName val="act2000"/>
      <sheetName val="jr2001"/>
      <sheetName val="le2000"/>
      <sheetName val="opl2001"/>
      <sheetName val="sr2001"/>
      <sheetName val="6月单价"/>
      <sheetName val="RE-01"/>
      <sheetName val="G"/>
      <sheetName val="Sheet1"/>
      <sheetName val="master"/>
      <sheetName val="Details"/>
      <sheetName val="Indirect Input"/>
      <sheetName val="Diagnostic Database"/>
      <sheetName val="LIST BOX RANGE"/>
      <sheetName val="Instructions"/>
      <sheetName val="BU"/>
      <sheetName val="Country - Bottler"/>
      <sheetName val="Angola - SAB"/>
      <sheetName val="Zimbabwe - Delta"/>
      <sheetName val="NSR-Angola-All-local curr "/>
      <sheetName val="NSR-Angola-All-cn to 2013"/>
      <sheetName val="NSR-Zimbabwe-All-local curr"/>
      <sheetName val="NSR-Zimbabwe-All-cn to 2013"/>
      <sheetName val="Atlanta NSR Temp (Zim)"/>
      <sheetName val="Outputs"/>
      <sheetName val="estrazione"/>
      <sheetName val="CONTROL"/>
      <sheetName val="ACTUAL00"/>
      <sheetName val="Sheet2"/>
      <sheetName val="data"/>
      <sheetName val="Market_Package_Structure"/>
      <sheetName val="Commercial_Beverages_Consumptio"/>
      <sheetName val="Report_For_keith"/>
      <sheetName val="Size_of_market"/>
      <sheetName val="Brands_by_flavour"/>
      <sheetName val="Russia_3_companies_by_SKU"/>
      <sheetName val="Brand_Mix"/>
      <sheetName val="Brand_Mix_in_%"/>
      <sheetName val="Package_Mix"/>
      <sheetName val="Package_Mix_in_%"/>
      <sheetName val="Canadean_Fanta_Sprite"/>
      <sheetName val="Employee_benefit_insurance"/>
      <sheetName val="PPE_1006"/>
      <sheetName val="Sch_B"/>
      <sheetName val="EAST_METRO"/>
      <sheetName val="Sap Oct data"/>
      <sheetName val="base products in OA2"/>
      <sheetName val="Oct"/>
      <sheetName val="MachineryNBV2004"/>
      <sheetName val="Overheads"/>
      <sheetName val="Pd03-Cash outlet Granted Credit"/>
      <sheetName val="Pd03-Outlets Exceeding CL"/>
      <sheetName val="Template"/>
      <sheetName val="97Actual"/>
    </sheetNames>
    <sheetDataSet>
      <sheetData sheetId="0" refreshError="1"/>
      <sheetData sheetId="1" refreshError="1"/>
      <sheetData sheetId="2" refreshError="1"/>
      <sheetData sheetId="3" refreshError="1"/>
      <sheetData sheetId="4" refreshError="1"/>
      <sheetData sheetId="5" refreshError="1"/>
      <sheetData sheetId="6" refreshError="1">
        <row r="9">
          <cell r="A9" t="str">
            <v>Category</v>
          </cell>
        </row>
        <row r="129">
          <cell r="A129" t="str">
            <v>Category</v>
          </cell>
          <cell r="B129" t="str">
            <v>Brand</v>
          </cell>
          <cell r="C129" t="str">
            <v>Flavor</v>
          </cell>
          <cell r="D129" t="str">
            <v>Variation</v>
          </cell>
          <cell r="E129" t="str">
            <v>Segment</v>
          </cell>
          <cell r="F129" t="str">
            <v>Size</v>
          </cell>
          <cell r="G129" t="str">
            <v>P-Type</v>
          </cell>
          <cell r="H129" t="str">
            <v>Q1/94</v>
          </cell>
          <cell r="I129" t="str">
            <v>Q1/94</v>
          </cell>
          <cell r="J129" t="str">
            <v>Q2/94</v>
          </cell>
          <cell r="K129" t="str">
            <v>Q3/94</v>
          </cell>
          <cell r="L129" t="str">
            <v>Q4/94</v>
          </cell>
          <cell r="M129" t="str">
            <v>YTD/94</v>
          </cell>
          <cell r="N129" t="str">
            <v>Q1/95</v>
          </cell>
          <cell r="O129" t="str">
            <v>Q2/95</v>
          </cell>
          <cell r="P129" t="str">
            <v>Q3/95</v>
          </cell>
          <cell r="Q129" t="str">
            <v>Q4/95</v>
          </cell>
          <cell r="R129" t="str">
            <v>YTD/95</v>
          </cell>
          <cell r="S129" t="str">
            <v>Q1/96</v>
          </cell>
          <cell r="T129" t="str">
            <v>Q2/96</v>
          </cell>
          <cell r="U129" t="str">
            <v>Q3/96</v>
          </cell>
          <cell r="V129" t="str">
            <v>Q4/96</v>
          </cell>
          <cell r="W129" t="str">
            <v>YTD/96</v>
          </cell>
        </row>
        <row r="130">
          <cell r="A130" t="str">
            <v>CSD</v>
          </cell>
          <cell r="B130" t="str">
            <v>PC</v>
          </cell>
          <cell r="C130" t="str">
            <v>CO</v>
          </cell>
          <cell r="D130" t="str">
            <v>REG</v>
          </cell>
          <cell r="E130" t="str">
            <v>CO</v>
          </cell>
          <cell r="F130">
            <v>0.18</v>
          </cell>
          <cell r="G130" t="str">
            <v>RGB</v>
          </cell>
          <cell r="H130">
            <v>0</v>
          </cell>
          <cell r="I130">
            <v>6.3024999999999995E-4</v>
          </cell>
          <cell r="J130">
            <v>0</v>
          </cell>
          <cell r="K130">
            <v>6.3024999999999995E-4</v>
          </cell>
          <cell r="L130">
            <v>0</v>
          </cell>
          <cell r="M130">
            <v>0</v>
          </cell>
          <cell r="N130">
            <v>32.231000000000002</v>
          </cell>
          <cell r="O130">
            <v>0</v>
          </cell>
          <cell r="P130">
            <v>6.3024999999999995E-4</v>
          </cell>
          <cell r="Q130">
            <v>0</v>
          </cell>
          <cell r="R130">
            <v>6.3024999999999995E-4</v>
          </cell>
          <cell r="S130">
            <v>0</v>
          </cell>
          <cell r="T130">
            <v>0</v>
          </cell>
          <cell r="U130">
            <v>0</v>
          </cell>
          <cell r="V130">
            <v>0</v>
          </cell>
          <cell r="W130">
            <v>0</v>
          </cell>
        </row>
        <row r="131">
          <cell r="A131" t="str">
            <v>CSD</v>
          </cell>
          <cell r="B131" t="str">
            <v>PC</v>
          </cell>
          <cell r="C131" t="str">
            <v>CO</v>
          </cell>
          <cell r="D131" t="str">
            <v>REG</v>
          </cell>
          <cell r="E131" t="str">
            <v>CO</v>
          </cell>
          <cell r="F131">
            <v>0.25</v>
          </cell>
          <cell r="G131" t="str">
            <v>RGB</v>
          </cell>
          <cell r="H131">
            <v>0</v>
          </cell>
          <cell r="I131">
            <v>0</v>
          </cell>
          <cell r="J131">
            <v>3.0000000000000001E-3</v>
          </cell>
          <cell r="K131">
            <v>2E-3</v>
          </cell>
          <cell r="L131">
            <v>5.0000000000000001E-3</v>
          </cell>
          <cell r="M131">
            <v>0</v>
          </cell>
          <cell r="N131">
            <v>1E-3</v>
          </cell>
          <cell r="O131">
            <v>0</v>
          </cell>
          <cell r="P131">
            <v>0</v>
          </cell>
          <cell r="Q131">
            <v>0</v>
          </cell>
          <cell r="R131">
            <v>0</v>
          </cell>
          <cell r="S131">
            <v>0</v>
          </cell>
          <cell r="T131">
            <v>0</v>
          </cell>
          <cell r="U131">
            <v>3.0000000000000001E-3</v>
          </cell>
          <cell r="V131">
            <v>2E-3</v>
          </cell>
          <cell r="W131">
            <v>5.0000000000000001E-3</v>
          </cell>
        </row>
        <row r="132">
          <cell r="A132" t="str">
            <v>CSD</v>
          </cell>
          <cell r="B132" t="str">
            <v>PC</v>
          </cell>
          <cell r="C132" t="str">
            <v>CO</v>
          </cell>
          <cell r="D132" t="str">
            <v>REG</v>
          </cell>
          <cell r="E132" t="str">
            <v>CO</v>
          </cell>
          <cell r="F132">
            <v>0.33</v>
          </cell>
          <cell r="G132" t="str">
            <v>RGB</v>
          </cell>
          <cell r="H132">
            <v>9.8490079999999995</v>
          </cell>
          <cell r="I132">
            <v>9.8490079999999995</v>
          </cell>
          <cell r="J132">
            <v>14.729963</v>
          </cell>
          <cell r="K132">
            <v>12.057422000000001</v>
          </cell>
          <cell r="L132">
            <v>9.8854325000000003</v>
          </cell>
          <cell r="M132">
            <v>46.521825499999998</v>
          </cell>
          <cell r="N132">
            <v>9.9138400000000004</v>
          </cell>
          <cell r="O132">
            <v>14.248932</v>
          </cell>
          <cell r="P132">
            <v>10.565640760000001</v>
          </cell>
          <cell r="Q132">
            <v>7.1483499999999998</v>
          </cell>
          <cell r="R132">
            <v>41.876762759999998</v>
          </cell>
          <cell r="S132">
            <v>6.9897539999999996</v>
          </cell>
          <cell r="T132">
            <v>11.455</v>
          </cell>
          <cell r="U132">
            <v>9.1590000000000007</v>
          </cell>
          <cell r="V132">
            <v>4.0110000000000001</v>
          </cell>
          <cell r="W132">
            <v>31.614754000000001</v>
          </cell>
        </row>
        <row r="133">
          <cell r="A133" t="str">
            <v>CSD</v>
          </cell>
          <cell r="B133" t="str">
            <v>PC</v>
          </cell>
          <cell r="C133" t="str">
            <v>CO</v>
          </cell>
          <cell r="D133" t="str">
            <v>REG</v>
          </cell>
          <cell r="E133" t="str">
            <v>CO</v>
          </cell>
          <cell r="F133">
            <v>0.18</v>
          </cell>
          <cell r="G133" t="str">
            <v>NGB</v>
          </cell>
          <cell r="H133">
            <v>0</v>
          </cell>
          <cell r="I133">
            <v>1.022E-4</v>
          </cell>
          <cell r="J133">
            <v>1.0449999999999999E-3</v>
          </cell>
          <cell r="K133">
            <v>1.1471999999999999E-3</v>
          </cell>
          <cell r="L133">
            <v>1.3339999999999999E-3</v>
          </cell>
          <cell r="M133">
            <v>0</v>
          </cell>
          <cell r="N133">
            <v>1.3339999999999999E-3</v>
          </cell>
          <cell r="O133">
            <v>0</v>
          </cell>
          <cell r="P133">
            <v>1.022E-4</v>
          </cell>
          <cell r="Q133">
            <v>1.0449999999999999E-3</v>
          </cell>
          <cell r="R133">
            <v>1.1471999999999999E-3</v>
          </cell>
          <cell r="S133">
            <v>1.3339999999999999E-3</v>
          </cell>
          <cell r="T133">
            <v>0</v>
          </cell>
          <cell r="U133">
            <v>0</v>
          </cell>
          <cell r="V133">
            <v>0</v>
          </cell>
          <cell r="W133">
            <v>1.3339999999999999E-3</v>
          </cell>
        </row>
        <row r="134">
          <cell r="A134" t="str">
            <v>CSD</v>
          </cell>
          <cell r="B134" t="str">
            <v>PC</v>
          </cell>
          <cell r="C134" t="str">
            <v>CO</v>
          </cell>
          <cell r="D134" t="str">
            <v>REG</v>
          </cell>
          <cell r="E134" t="str">
            <v>CO</v>
          </cell>
          <cell r="F134">
            <v>0.3</v>
          </cell>
          <cell r="G134" t="str">
            <v>NGB</v>
          </cell>
          <cell r="H134">
            <v>1.277E-2</v>
          </cell>
          <cell r="I134">
            <v>4.6000000000000001E-4</v>
          </cell>
          <cell r="J134">
            <v>1.277E-2</v>
          </cell>
          <cell r="K134">
            <v>4.6000000000000001E-4</v>
          </cell>
          <cell r="L134">
            <v>0</v>
          </cell>
          <cell r="M134">
            <v>1.323E-2</v>
          </cell>
          <cell r="N134">
            <v>0</v>
          </cell>
          <cell r="O134">
            <v>0</v>
          </cell>
          <cell r="P134">
            <v>0</v>
          </cell>
          <cell r="Q134">
            <v>0</v>
          </cell>
          <cell r="R134">
            <v>0</v>
          </cell>
          <cell r="S134">
            <v>0</v>
          </cell>
          <cell r="T134">
            <v>0</v>
          </cell>
          <cell r="U134">
            <v>0</v>
          </cell>
          <cell r="V134">
            <v>0</v>
          </cell>
          <cell r="W134">
            <v>0</v>
          </cell>
        </row>
        <row r="135">
          <cell r="A135" t="str">
            <v>CSD</v>
          </cell>
          <cell r="B135" t="str">
            <v>PC</v>
          </cell>
          <cell r="C135" t="str">
            <v>CO</v>
          </cell>
          <cell r="D135" t="str">
            <v>REG</v>
          </cell>
          <cell r="E135" t="str">
            <v>CO</v>
          </cell>
          <cell r="F135">
            <v>0.33</v>
          </cell>
          <cell r="G135" t="str">
            <v>NGB</v>
          </cell>
          <cell r="H135">
            <v>0</v>
          </cell>
          <cell r="I135">
            <v>1.1259E-2</v>
          </cell>
          <cell r="J135">
            <v>8.6929999999999993E-3</v>
          </cell>
          <cell r="K135">
            <v>1.9951999999999998E-2</v>
          </cell>
          <cell r="L135">
            <v>1E-3</v>
          </cell>
          <cell r="M135">
            <v>0</v>
          </cell>
          <cell r="N135">
            <v>1.1259E-2</v>
          </cell>
          <cell r="O135">
            <v>2.371</v>
          </cell>
          <cell r="P135">
            <v>2.4540000000000002</v>
          </cell>
          <cell r="Q135">
            <v>8.6929999999999993E-3</v>
          </cell>
          <cell r="R135">
            <v>1.9951999999999998E-2</v>
          </cell>
          <cell r="S135">
            <v>1E-3</v>
          </cell>
          <cell r="T135">
            <v>0</v>
          </cell>
          <cell r="U135">
            <v>0</v>
          </cell>
          <cell r="V135">
            <v>0</v>
          </cell>
          <cell r="W135">
            <v>1E-3</v>
          </cell>
        </row>
        <row r="136">
          <cell r="A136" t="str">
            <v>CSD</v>
          </cell>
          <cell r="B136" t="str">
            <v>PC</v>
          </cell>
          <cell r="C136" t="str">
            <v>CO</v>
          </cell>
          <cell r="D136" t="str">
            <v>REG</v>
          </cell>
          <cell r="E136" t="str">
            <v>CO</v>
          </cell>
          <cell r="F136">
            <v>1.5</v>
          </cell>
          <cell r="G136" t="str">
            <v>NGB</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row>
        <row r="137">
          <cell r="A137" t="str">
            <v>CSD</v>
          </cell>
          <cell r="B137" t="str">
            <v>PC</v>
          </cell>
          <cell r="C137" t="str">
            <v>CO</v>
          </cell>
          <cell r="D137" t="str">
            <v>REG</v>
          </cell>
          <cell r="E137" t="str">
            <v>CO</v>
          </cell>
          <cell r="F137">
            <v>1</v>
          </cell>
          <cell r="G137" t="str">
            <v>NGB</v>
          </cell>
          <cell r="H137">
            <v>5.1589999999999997E-2</v>
          </cell>
          <cell r="I137">
            <v>5.1589999999999997E-2</v>
          </cell>
          <cell r="J137">
            <v>1.5841999999999998E-2</v>
          </cell>
          <cell r="K137">
            <v>0.13244400000000001</v>
          </cell>
          <cell r="L137">
            <v>3.6514999999999999E-2</v>
          </cell>
          <cell r="M137">
            <v>0.23639099999999999</v>
          </cell>
          <cell r="N137">
            <v>0</v>
          </cell>
          <cell r="O137">
            <v>0</v>
          </cell>
          <cell r="P137">
            <v>0</v>
          </cell>
          <cell r="Q137">
            <v>0</v>
          </cell>
          <cell r="R137">
            <v>0</v>
          </cell>
          <cell r="S137">
            <v>0</v>
          </cell>
          <cell r="T137">
            <v>0</v>
          </cell>
          <cell r="U137">
            <v>0</v>
          </cell>
          <cell r="V137">
            <v>0</v>
          </cell>
          <cell r="W137">
            <v>0</v>
          </cell>
        </row>
        <row r="138">
          <cell r="A138" t="str">
            <v>CSD</v>
          </cell>
          <cell r="B138" t="str">
            <v>PC</v>
          </cell>
          <cell r="C138" t="str">
            <v>CO</v>
          </cell>
          <cell r="D138" t="str">
            <v>REG</v>
          </cell>
          <cell r="E138" t="str">
            <v>CO</v>
          </cell>
          <cell r="F138">
            <v>0.5</v>
          </cell>
          <cell r="G138" t="str">
            <v>PET</v>
          </cell>
          <cell r="H138">
            <v>0</v>
          </cell>
          <cell r="I138">
            <v>0</v>
          </cell>
          <cell r="J138">
            <v>3.2000000000000001E-2</v>
          </cell>
          <cell r="K138">
            <v>3.2000000000000001E-2</v>
          </cell>
          <cell r="L138">
            <v>0.115</v>
          </cell>
          <cell r="M138">
            <v>0</v>
          </cell>
          <cell r="N138">
            <v>0.28000000000000003</v>
          </cell>
          <cell r="O138">
            <v>0.41899999999999998</v>
          </cell>
          <cell r="P138">
            <v>0.41899999999999998</v>
          </cell>
          <cell r="Q138">
            <v>0</v>
          </cell>
          <cell r="R138">
            <v>0</v>
          </cell>
          <cell r="S138">
            <v>3.2000000000000001E-2</v>
          </cell>
          <cell r="T138">
            <v>3.2000000000000001E-2</v>
          </cell>
          <cell r="U138">
            <v>0.115</v>
          </cell>
          <cell r="V138">
            <v>0.10100000000000001</v>
          </cell>
          <cell r="W138">
            <v>0.28000000000000003</v>
          </cell>
        </row>
        <row r="139">
          <cell r="A139" t="str">
            <v>CSD</v>
          </cell>
          <cell r="B139" t="str">
            <v>PC</v>
          </cell>
          <cell r="C139" t="str">
            <v>CO</v>
          </cell>
          <cell r="D139" t="str">
            <v>REG</v>
          </cell>
          <cell r="E139" t="str">
            <v>CO</v>
          </cell>
          <cell r="F139">
            <v>1</v>
          </cell>
          <cell r="G139" t="str">
            <v>PET</v>
          </cell>
          <cell r="H139">
            <v>6.0822000000000001E-2</v>
          </cell>
          <cell r="I139">
            <v>0.14801300000000001</v>
          </cell>
          <cell r="J139">
            <v>6.0822000000000001E-2</v>
          </cell>
          <cell r="K139">
            <v>0.33062750000000002</v>
          </cell>
          <cell r="L139">
            <v>0.14801300000000001</v>
          </cell>
          <cell r="M139">
            <v>0.20883499999999999</v>
          </cell>
          <cell r="N139">
            <v>0.33062750000000002</v>
          </cell>
          <cell r="O139">
            <v>1.036972</v>
          </cell>
          <cell r="P139">
            <v>0.85793944</v>
          </cell>
          <cell r="Q139">
            <v>1.3392360000000001</v>
          </cell>
          <cell r="R139">
            <v>3.5647749399999999</v>
          </cell>
          <cell r="S139">
            <v>0.81906800000000002</v>
          </cell>
          <cell r="T139">
            <v>0.99099999999999999</v>
          </cell>
          <cell r="U139">
            <v>1.004</v>
          </cell>
          <cell r="V139">
            <v>0.91400000000000003</v>
          </cell>
          <cell r="W139">
            <v>3.7280679999999999</v>
          </cell>
        </row>
        <row r="140">
          <cell r="A140" t="str">
            <v>CSD</v>
          </cell>
          <cell r="B140" t="str">
            <v>PC</v>
          </cell>
          <cell r="C140" t="str">
            <v>CO</v>
          </cell>
          <cell r="D140" t="str">
            <v>REG</v>
          </cell>
          <cell r="E140" t="str">
            <v>CO</v>
          </cell>
          <cell r="F140">
            <v>1.25</v>
          </cell>
          <cell r="G140" t="str">
            <v>PET</v>
          </cell>
          <cell r="H140">
            <v>0</v>
          </cell>
          <cell r="I140">
            <v>0</v>
          </cell>
          <cell r="J140">
            <v>0.94599999999999995</v>
          </cell>
          <cell r="K140">
            <v>0.94599999999999995</v>
          </cell>
          <cell r="L140">
            <v>0.18099999999999999</v>
          </cell>
          <cell r="M140">
            <v>0</v>
          </cell>
          <cell r="N140">
            <v>2.302</v>
          </cell>
          <cell r="O140">
            <v>0</v>
          </cell>
          <cell r="P140">
            <v>0</v>
          </cell>
          <cell r="Q140">
            <v>0</v>
          </cell>
          <cell r="R140">
            <v>0</v>
          </cell>
          <cell r="S140">
            <v>0.94599999999999995</v>
          </cell>
          <cell r="T140">
            <v>0.94599999999999995</v>
          </cell>
          <cell r="U140">
            <v>0.18099999999999999</v>
          </cell>
          <cell r="V140">
            <v>0.22900000000000001</v>
          </cell>
          <cell r="W140">
            <v>2.302</v>
          </cell>
        </row>
        <row r="141">
          <cell r="A141" t="str">
            <v>CSD</v>
          </cell>
          <cell r="B141" t="str">
            <v>PC</v>
          </cell>
          <cell r="C141" t="str">
            <v>CO</v>
          </cell>
          <cell r="D141" t="str">
            <v>REG</v>
          </cell>
          <cell r="E141" t="str">
            <v>CO</v>
          </cell>
          <cell r="F141">
            <v>1.5</v>
          </cell>
          <cell r="G141" t="str">
            <v>PET</v>
          </cell>
          <cell r="H141">
            <v>0</v>
          </cell>
          <cell r="I141">
            <v>0.12636863000000001</v>
          </cell>
          <cell r="J141">
            <v>1.137426</v>
          </cell>
          <cell r="K141">
            <v>1.26379463</v>
          </cell>
          <cell r="L141">
            <v>1.2210000000000001</v>
          </cell>
          <cell r="M141">
            <v>0</v>
          </cell>
          <cell r="N141">
            <v>0.59299999999999997</v>
          </cell>
          <cell r="O141">
            <v>2.153</v>
          </cell>
          <cell r="P141">
            <v>0.12636863000000001</v>
          </cell>
          <cell r="Q141">
            <v>1.137426</v>
          </cell>
          <cell r="R141">
            <v>1.26379463</v>
          </cell>
          <cell r="S141">
            <v>1.2210000000000001</v>
          </cell>
          <cell r="T141">
            <v>3.9740000000000002</v>
          </cell>
          <cell r="U141">
            <v>0.59299999999999997</v>
          </cell>
          <cell r="V141">
            <v>2.153</v>
          </cell>
          <cell r="W141">
            <v>7.9410000000000007</v>
          </cell>
        </row>
        <row r="142">
          <cell r="A142" t="str">
            <v>CSD</v>
          </cell>
          <cell r="B142" t="str">
            <v>PC</v>
          </cell>
          <cell r="C142" t="str">
            <v>CO</v>
          </cell>
          <cell r="D142" t="str">
            <v>REG</v>
          </cell>
          <cell r="E142" t="str">
            <v>CO</v>
          </cell>
          <cell r="F142">
            <v>1.65</v>
          </cell>
          <cell r="G142" t="str">
            <v>PET</v>
          </cell>
          <cell r="H142">
            <v>0.15443499999999999</v>
          </cell>
          <cell r="I142">
            <v>0</v>
          </cell>
          <cell r="J142">
            <v>0.15443499999999999</v>
          </cell>
          <cell r="K142">
            <v>0</v>
          </cell>
          <cell r="L142">
            <v>0</v>
          </cell>
          <cell r="M142">
            <v>0.15443499999999999</v>
          </cell>
          <cell r="N142">
            <v>0</v>
          </cell>
          <cell r="O142">
            <v>0</v>
          </cell>
          <cell r="P142">
            <v>0</v>
          </cell>
          <cell r="Q142">
            <v>0</v>
          </cell>
          <cell r="R142">
            <v>0</v>
          </cell>
          <cell r="S142">
            <v>0</v>
          </cell>
          <cell r="T142">
            <v>0</v>
          </cell>
          <cell r="U142">
            <v>0</v>
          </cell>
          <cell r="V142">
            <v>0</v>
          </cell>
          <cell r="W142">
            <v>0</v>
          </cell>
        </row>
        <row r="143">
          <cell r="A143" t="str">
            <v>CSD</v>
          </cell>
          <cell r="B143" t="str">
            <v>PC</v>
          </cell>
          <cell r="C143" t="str">
            <v>CO</v>
          </cell>
          <cell r="D143" t="str">
            <v>REG</v>
          </cell>
          <cell r="E143" t="str">
            <v>CO</v>
          </cell>
          <cell r="F143">
            <v>2</v>
          </cell>
          <cell r="G143" t="str">
            <v>PET</v>
          </cell>
          <cell r="H143">
            <v>14.372064</v>
          </cell>
          <cell r="I143">
            <v>14.372064</v>
          </cell>
          <cell r="J143">
            <v>15.9869375</v>
          </cell>
          <cell r="K143">
            <v>14.567073499999999</v>
          </cell>
          <cell r="L143">
            <v>19.834192000000002</v>
          </cell>
          <cell r="M143">
            <v>64.760266999999999</v>
          </cell>
          <cell r="N143">
            <v>30.8145278</v>
          </cell>
          <cell r="O143">
            <v>30.260126</v>
          </cell>
          <cell r="P143">
            <v>17.637276279999998</v>
          </cell>
          <cell r="Q143">
            <v>14.243192000000001</v>
          </cell>
          <cell r="R143">
            <v>92.955122079999995</v>
          </cell>
          <cell r="S143">
            <v>21.384983999999999</v>
          </cell>
          <cell r="T143">
            <v>33.125</v>
          </cell>
          <cell r="U143">
            <v>18.329999999999998</v>
          </cell>
          <cell r="V143">
            <v>11.988</v>
          </cell>
          <cell r="W143">
            <v>84.827984000000001</v>
          </cell>
        </row>
        <row r="144">
          <cell r="A144" t="str">
            <v>CSD</v>
          </cell>
          <cell r="B144" t="str">
            <v>PC</v>
          </cell>
          <cell r="C144" t="str">
            <v>CO</v>
          </cell>
          <cell r="D144" t="str">
            <v>REG</v>
          </cell>
          <cell r="E144" t="str">
            <v>CO</v>
          </cell>
          <cell r="F144">
            <v>2.25</v>
          </cell>
          <cell r="G144" t="str">
            <v>PET</v>
          </cell>
          <cell r="H144">
            <v>5.0533999999999996E-2</v>
          </cell>
          <cell r="I144">
            <v>1.1742000000000001E-2</v>
          </cell>
          <cell r="J144">
            <v>5.0533999999999996E-2</v>
          </cell>
          <cell r="K144">
            <v>1.1742000000000001E-2</v>
          </cell>
          <cell r="L144">
            <v>0</v>
          </cell>
          <cell r="M144">
            <v>6.2275999999999998E-2</v>
          </cell>
          <cell r="N144">
            <v>0</v>
          </cell>
          <cell r="O144">
            <v>2.4377120199999998</v>
          </cell>
          <cell r="P144">
            <v>0.23317102000000001</v>
          </cell>
          <cell r="Q144">
            <v>2.2045409999999999</v>
          </cell>
          <cell r="R144">
            <v>2.4377120199999998</v>
          </cell>
          <cell r="S144">
            <v>9.2619000000000007E-2</v>
          </cell>
          <cell r="T144">
            <v>0</v>
          </cell>
          <cell r="U144">
            <v>2.1999999999999999E-2</v>
          </cell>
          <cell r="V144">
            <v>0</v>
          </cell>
          <cell r="W144">
            <v>0.114619</v>
          </cell>
        </row>
        <row r="145">
          <cell r="A145" t="str">
            <v>CSD</v>
          </cell>
          <cell r="B145" t="str">
            <v>PC</v>
          </cell>
          <cell r="C145" t="str">
            <v>CO</v>
          </cell>
          <cell r="D145" t="str">
            <v>REG</v>
          </cell>
          <cell r="E145" t="str">
            <v>CO</v>
          </cell>
          <cell r="F145">
            <v>0.15</v>
          </cell>
          <cell r="G145" t="str">
            <v>CAN</v>
          </cell>
          <cell r="H145">
            <v>0</v>
          </cell>
          <cell r="I145">
            <v>0</v>
          </cell>
          <cell r="J145">
            <v>4.0000000000000001E-3</v>
          </cell>
          <cell r="K145">
            <v>4.0000000000000001E-3</v>
          </cell>
          <cell r="L145">
            <v>5.0000000000000001E-3</v>
          </cell>
          <cell r="M145">
            <v>0</v>
          </cell>
          <cell r="N145">
            <v>1.6E-2</v>
          </cell>
          <cell r="O145">
            <v>5.0000000000000001E-3</v>
          </cell>
          <cell r="P145">
            <v>5.0000000000000001E-3</v>
          </cell>
          <cell r="Q145">
            <v>0</v>
          </cell>
          <cell r="R145">
            <v>0</v>
          </cell>
          <cell r="S145">
            <v>4.0000000000000001E-3</v>
          </cell>
          <cell r="T145">
            <v>4.0000000000000001E-3</v>
          </cell>
          <cell r="U145">
            <v>5.0000000000000001E-3</v>
          </cell>
          <cell r="V145">
            <v>3.0000000000000001E-3</v>
          </cell>
          <cell r="W145">
            <v>1.6E-2</v>
          </cell>
        </row>
        <row r="146">
          <cell r="A146" t="str">
            <v>CSD</v>
          </cell>
          <cell r="B146" t="str">
            <v>PC</v>
          </cell>
          <cell r="C146" t="str">
            <v>CO</v>
          </cell>
          <cell r="D146" t="str">
            <v>REG</v>
          </cell>
          <cell r="E146" t="str">
            <v>CO</v>
          </cell>
          <cell r="F146">
            <v>0.25</v>
          </cell>
          <cell r="G146" t="str">
            <v>CAN</v>
          </cell>
          <cell r="H146">
            <v>0</v>
          </cell>
          <cell r="I146">
            <v>5.0000000000000004E-6</v>
          </cell>
          <cell r="J146">
            <v>0.87865300000000002</v>
          </cell>
          <cell r="K146">
            <v>0.87865800000000005</v>
          </cell>
          <cell r="L146">
            <v>0.14624699999999999</v>
          </cell>
          <cell r="M146">
            <v>0</v>
          </cell>
          <cell r="N146">
            <v>0.10199999999999999</v>
          </cell>
          <cell r="O146">
            <v>6.2E-2</v>
          </cell>
          <cell r="P146">
            <v>5.0000000000000004E-6</v>
          </cell>
          <cell r="Q146">
            <v>0.87865300000000002</v>
          </cell>
          <cell r="R146">
            <v>0.87865800000000005</v>
          </cell>
          <cell r="S146">
            <v>0.14624699999999999</v>
          </cell>
          <cell r="T146">
            <v>0.20300000000000001</v>
          </cell>
          <cell r="U146">
            <v>0.10199999999999999</v>
          </cell>
          <cell r="V146">
            <v>6.2E-2</v>
          </cell>
          <cell r="W146">
            <v>0.51324700000000001</v>
          </cell>
        </row>
        <row r="147">
          <cell r="A147" t="str">
            <v>CSD</v>
          </cell>
          <cell r="B147" t="str">
            <v>PC</v>
          </cell>
          <cell r="C147" t="str">
            <v>CO</v>
          </cell>
          <cell r="D147" t="str">
            <v>REG</v>
          </cell>
          <cell r="E147" t="str">
            <v>CO</v>
          </cell>
          <cell r="F147">
            <v>0.33</v>
          </cell>
          <cell r="G147" t="str">
            <v>CAN</v>
          </cell>
          <cell r="H147">
            <v>1.056748</v>
          </cell>
          <cell r="I147">
            <v>1.056748</v>
          </cell>
          <cell r="J147">
            <v>2.025487</v>
          </cell>
          <cell r="K147">
            <v>3.7873229999999998</v>
          </cell>
          <cell r="L147">
            <v>1.1061179999999999</v>
          </cell>
          <cell r="M147">
            <v>7.975676</v>
          </cell>
          <cell r="N147">
            <v>0.96629759999999998</v>
          </cell>
          <cell r="O147">
            <v>1.3911449999999999</v>
          </cell>
          <cell r="P147">
            <v>1.949742664</v>
          </cell>
          <cell r="Q147">
            <v>1.7193309999999999</v>
          </cell>
          <cell r="R147">
            <v>6.0265162639999996</v>
          </cell>
          <cell r="S147">
            <v>1.8104169999999999</v>
          </cell>
          <cell r="T147">
            <v>3.9689999999999999</v>
          </cell>
          <cell r="U147">
            <v>2.6669999999999998</v>
          </cell>
          <cell r="V147">
            <v>1.732</v>
          </cell>
          <cell r="W147">
            <v>10.178417</v>
          </cell>
        </row>
        <row r="148">
          <cell r="A148" t="str">
            <v>CSD</v>
          </cell>
          <cell r="B148" t="str">
            <v>PC</v>
          </cell>
          <cell r="C148" t="str">
            <v>CO</v>
          </cell>
          <cell r="D148" t="str">
            <v>REG</v>
          </cell>
          <cell r="E148" t="str">
            <v>CO</v>
          </cell>
          <cell r="F148">
            <v>0.5</v>
          </cell>
          <cell r="G148" t="str">
            <v>CAN</v>
          </cell>
          <cell r="H148">
            <v>8.8423000000000002E-2</v>
          </cell>
          <cell r="I148">
            <v>0.42635200000000001</v>
          </cell>
          <cell r="J148">
            <v>8.8423000000000002E-2</v>
          </cell>
          <cell r="K148">
            <v>0.42635200000000001</v>
          </cell>
          <cell r="L148">
            <v>0.13612299999999999</v>
          </cell>
          <cell r="M148">
            <v>0.65089799999999998</v>
          </cell>
          <cell r="N148">
            <v>3.3727100000000003E-2</v>
          </cell>
          <cell r="O148">
            <v>0.110601</v>
          </cell>
          <cell r="P148">
            <v>7.4227940000000006E-2</v>
          </cell>
          <cell r="Q148">
            <v>0.13735</v>
          </cell>
          <cell r="R148">
            <v>0.35590604000000003</v>
          </cell>
          <cell r="S148">
            <v>0.19745099999999999</v>
          </cell>
          <cell r="T148">
            <v>0</v>
          </cell>
          <cell r="U148">
            <v>1.7999999999999999E-2</v>
          </cell>
          <cell r="V148">
            <v>0</v>
          </cell>
          <cell r="W148">
            <v>0.21545099999999998</v>
          </cell>
        </row>
        <row r="149">
          <cell r="A149" t="str">
            <v>CSD</v>
          </cell>
          <cell r="B149" t="str">
            <v>PC</v>
          </cell>
          <cell r="C149" t="str">
            <v>CO</v>
          </cell>
          <cell r="D149" t="str">
            <v>REG</v>
          </cell>
          <cell r="E149" t="str">
            <v>CO</v>
          </cell>
          <cell r="F149" t="str">
            <v>MIX</v>
          </cell>
          <cell r="G149" t="str">
            <v>MIX</v>
          </cell>
          <cell r="H149">
            <v>0.63850300000000004</v>
          </cell>
          <cell r="I149">
            <v>0.44580500000000001</v>
          </cell>
          <cell r="J149">
            <v>0.63850300000000004</v>
          </cell>
          <cell r="K149">
            <v>0.91505400000000003</v>
          </cell>
          <cell r="L149">
            <v>0.90581599999999995</v>
          </cell>
          <cell r="M149">
            <v>2.9051780000000003</v>
          </cell>
          <cell r="N149">
            <v>0.75701379999999996</v>
          </cell>
          <cell r="O149">
            <v>0.85470400000000002</v>
          </cell>
          <cell r="P149">
            <v>0.75074527999999996</v>
          </cell>
          <cell r="Q149">
            <v>0.49562899999999999</v>
          </cell>
          <cell r="R149">
            <v>2.85809208</v>
          </cell>
          <cell r="S149">
            <v>0.45041500000000001</v>
          </cell>
          <cell r="T149">
            <v>0.75900000000000001</v>
          </cell>
          <cell r="U149">
            <v>0.60599999999999998</v>
          </cell>
          <cell r="V149">
            <v>0.48199999999999998</v>
          </cell>
          <cell r="W149">
            <v>2.297415</v>
          </cell>
        </row>
        <row r="150">
          <cell r="A150" t="str">
            <v>CSD</v>
          </cell>
          <cell r="B150" t="str">
            <v>PC</v>
          </cell>
          <cell r="C150" t="str">
            <v>CO</v>
          </cell>
          <cell r="D150" t="str">
            <v>REG</v>
          </cell>
          <cell r="E150" t="str">
            <v>CO</v>
          </cell>
          <cell r="F150" t="str">
            <v>BOX</v>
          </cell>
          <cell r="G150" t="str">
            <v>BOX</v>
          </cell>
          <cell r="H150">
            <v>0</v>
          </cell>
          <cell r="I150">
            <v>1.9189999999999999E-3</v>
          </cell>
          <cell r="J150">
            <v>0</v>
          </cell>
          <cell r="K150">
            <v>1.9189999999999999E-3</v>
          </cell>
          <cell r="L150">
            <v>0</v>
          </cell>
          <cell r="M150">
            <v>1.9189999999999999E-3</v>
          </cell>
          <cell r="N150">
            <v>0</v>
          </cell>
          <cell r="O150">
            <v>0</v>
          </cell>
          <cell r="P150">
            <v>0</v>
          </cell>
          <cell r="Q150">
            <v>0</v>
          </cell>
          <cell r="R150">
            <v>0</v>
          </cell>
          <cell r="S150">
            <v>0</v>
          </cell>
          <cell r="T150">
            <v>0</v>
          </cell>
          <cell r="U150">
            <v>0</v>
          </cell>
          <cell r="V150">
            <v>0</v>
          </cell>
          <cell r="W150">
            <v>0</v>
          </cell>
        </row>
        <row r="151">
          <cell r="A151" t="str">
            <v>CSD</v>
          </cell>
          <cell r="B151" t="str">
            <v>PC</v>
          </cell>
          <cell r="C151" t="str">
            <v>CO</v>
          </cell>
          <cell r="D151" t="str">
            <v>MAX</v>
          </cell>
          <cell r="E151" t="str">
            <v>CO</v>
          </cell>
          <cell r="F151">
            <v>0.33</v>
          </cell>
          <cell r="G151" t="str">
            <v>CAN</v>
          </cell>
          <cell r="H151">
            <v>0</v>
          </cell>
          <cell r="I151">
            <v>6.4205999999999999E-2</v>
          </cell>
          <cell r="J151">
            <v>9.1585499999999997E-3</v>
          </cell>
          <cell r="K151">
            <v>5.3247999999999997E-2</v>
          </cell>
          <cell r="L151">
            <v>0.12661254999999999</v>
          </cell>
          <cell r="M151">
            <v>0</v>
          </cell>
          <cell r="N151">
            <v>0</v>
          </cell>
          <cell r="O151">
            <v>6.4205999999999999E-2</v>
          </cell>
          <cell r="P151">
            <v>9.1585499999999997E-3</v>
          </cell>
          <cell r="Q151">
            <v>5.3247999999999997E-2</v>
          </cell>
          <cell r="R151">
            <v>0.12661254999999999</v>
          </cell>
          <cell r="S151">
            <v>0</v>
          </cell>
          <cell r="T151">
            <v>0</v>
          </cell>
          <cell r="U151">
            <v>0</v>
          </cell>
          <cell r="V151">
            <v>0</v>
          </cell>
          <cell r="W151">
            <v>0</v>
          </cell>
        </row>
        <row r="152">
          <cell r="A152" t="str">
            <v>CSD</v>
          </cell>
          <cell r="B152" t="str">
            <v>PC</v>
          </cell>
          <cell r="C152" t="str">
            <v>CO</v>
          </cell>
          <cell r="D152" t="str">
            <v>BLU</v>
          </cell>
          <cell r="E152" t="str">
            <v>CO</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row>
        <row r="153">
          <cell r="A153" t="str">
            <v>CSD</v>
          </cell>
          <cell r="B153" t="str">
            <v>PC</v>
          </cell>
          <cell r="C153" t="str">
            <v>CO</v>
          </cell>
          <cell r="D153" t="str">
            <v>LIGHT</v>
          </cell>
          <cell r="E153" t="str">
            <v>CO</v>
          </cell>
          <cell r="F153">
            <v>0.15</v>
          </cell>
          <cell r="G153" t="str">
            <v>CAN</v>
          </cell>
          <cell r="H153">
            <v>0</v>
          </cell>
          <cell r="I153">
            <v>0</v>
          </cell>
          <cell r="J153">
            <v>2E-3</v>
          </cell>
          <cell r="K153">
            <v>2E-3</v>
          </cell>
          <cell r="L153">
            <v>4.0000000000000001E-3</v>
          </cell>
          <cell r="M153">
            <v>0</v>
          </cell>
          <cell r="N153">
            <v>0.01</v>
          </cell>
          <cell r="O153">
            <v>0</v>
          </cell>
          <cell r="P153">
            <v>0</v>
          </cell>
          <cell r="Q153">
            <v>0</v>
          </cell>
          <cell r="R153">
            <v>0</v>
          </cell>
          <cell r="S153">
            <v>2E-3</v>
          </cell>
          <cell r="T153">
            <v>2E-3</v>
          </cell>
          <cell r="U153">
            <v>4.0000000000000001E-3</v>
          </cell>
          <cell r="V153">
            <v>2E-3</v>
          </cell>
          <cell r="W153">
            <v>0.01</v>
          </cell>
        </row>
        <row r="154">
          <cell r="A154" t="str">
            <v>CSD</v>
          </cell>
          <cell r="B154" t="str">
            <v>PC</v>
          </cell>
          <cell r="C154" t="str">
            <v>CO</v>
          </cell>
          <cell r="D154" t="str">
            <v>LIGHT</v>
          </cell>
          <cell r="E154" t="str">
            <v>CO</v>
          </cell>
          <cell r="F154">
            <v>0.33</v>
          </cell>
          <cell r="G154" t="str">
            <v>RGB</v>
          </cell>
          <cell r="H154">
            <v>1.761541</v>
          </cell>
          <cell r="I154">
            <v>1.761541</v>
          </cell>
          <cell r="J154">
            <v>0.939975</v>
          </cell>
          <cell r="K154">
            <v>0.81570699999999996</v>
          </cell>
          <cell r="L154">
            <v>0.93918500000000005</v>
          </cell>
          <cell r="M154">
            <v>4.4564079999999997</v>
          </cell>
          <cell r="N154">
            <v>0.99067900000000009</v>
          </cell>
          <cell r="O154">
            <v>1.248543</v>
          </cell>
          <cell r="P154">
            <v>0.88798200000000005</v>
          </cell>
          <cell r="Q154">
            <v>0.55316900000000002</v>
          </cell>
          <cell r="R154">
            <v>3.6803729999999999</v>
          </cell>
          <cell r="S154">
            <v>0.31533699999999998</v>
          </cell>
          <cell r="T154">
            <v>0.30299999999999999</v>
          </cell>
          <cell r="U154">
            <v>0.129</v>
          </cell>
          <cell r="V154">
            <v>0.04</v>
          </cell>
          <cell r="W154">
            <v>0.78733699999999995</v>
          </cell>
        </row>
        <row r="155">
          <cell r="A155" t="str">
            <v>CSD</v>
          </cell>
          <cell r="B155" t="str">
            <v>PC</v>
          </cell>
          <cell r="C155" t="str">
            <v>CO</v>
          </cell>
          <cell r="D155" t="str">
            <v>LIGHT</v>
          </cell>
          <cell r="E155" t="str">
            <v>CO</v>
          </cell>
          <cell r="F155">
            <v>0.25</v>
          </cell>
          <cell r="G155" t="str">
            <v>NGB</v>
          </cell>
          <cell r="H155">
            <v>5.9100000000000005E-4</v>
          </cell>
          <cell r="I155">
            <v>5.9100000000000005E-4</v>
          </cell>
          <cell r="J155">
            <v>0</v>
          </cell>
          <cell r="K155">
            <v>0</v>
          </cell>
          <cell r="L155">
            <v>5.9100000000000005E-4</v>
          </cell>
          <cell r="M155">
            <v>5.9100000000000005E-4</v>
          </cell>
          <cell r="N155">
            <v>0</v>
          </cell>
          <cell r="O155">
            <v>0</v>
          </cell>
          <cell r="P155">
            <v>0</v>
          </cell>
          <cell r="Q155">
            <v>0</v>
          </cell>
          <cell r="R155">
            <v>0</v>
          </cell>
          <cell r="S155">
            <v>0</v>
          </cell>
          <cell r="T155">
            <v>0</v>
          </cell>
          <cell r="U155">
            <v>0</v>
          </cell>
          <cell r="V155">
            <v>0</v>
          </cell>
          <cell r="W155">
            <v>0</v>
          </cell>
        </row>
        <row r="156">
          <cell r="A156" t="str">
            <v>CSD</v>
          </cell>
          <cell r="B156" t="str">
            <v>PC</v>
          </cell>
          <cell r="C156" t="str">
            <v>CO</v>
          </cell>
          <cell r="D156" t="str">
            <v>LIGHT</v>
          </cell>
          <cell r="E156" t="str">
            <v>CO</v>
          </cell>
          <cell r="F156">
            <v>0.5</v>
          </cell>
          <cell r="G156" t="str">
            <v>PET</v>
          </cell>
          <cell r="H156">
            <v>0</v>
          </cell>
          <cell r="I156">
            <v>0</v>
          </cell>
          <cell r="J156">
            <v>1.2E-2</v>
          </cell>
          <cell r="K156">
            <v>1.2E-2</v>
          </cell>
          <cell r="L156">
            <v>4.7E-2</v>
          </cell>
          <cell r="M156">
            <v>0</v>
          </cell>
          <cell r="N156">
            <v>0</v>
          </cell>
          <cell r="O156">
            <v>0</v>
          </cell>
          <cell r="P156">
            <v>0</v>
          </cell>
          <cell r="Q156">
            <v>0</v>
          </cell>
          <cell r="R156">
            <v>0</v>
          </cell>
          <cell r="S156">
            <v>0</v>
          </cell>
          <cell r="T156">
            <v>0</v>
          </cell>
          <cell r="U156">
            <v>0</v>
          </cell>
          <cell r="V156">
            <v>1.2E-2</v>
          </cell>
          <cell r="W156">
            <v>1.2E-2</v>
          </cell>
        </row>
        <row r="157">
          <cell r="A157" t="str">
            <v>CSD</v>
          </cell>
          <cell r="B157" t="str">
            <v>PC</v>
          </cell>
          <cell r="C157" t="str">
            <v>CO</v>
          </cell>
          <cell r="D157" t="str">
            <v>LIGHT</v>
          </cell>
          <cell r="E157" t="str">
            <v>CO</v>
          </cell>
          <cell r="F157">
            <v>1</v>
          </cell>
          <cell r="G157" t="str">
            <v>PET</v>
          </cell>
          <cell r="H157">
            <v>0</v>
          </cell>
          <cell r="I157">
            <v>7.7209E-2</v>
          </cell>
          <cell r="J157">
            <v>0.15130054000000001</v>
          </cell>
          <cell r="K157">
            <v>0.178816</v>
          </cell>
          <cell r="L157">
            <v>0.40732553999999999</v>
          </cell>
          <cell r="M157">
            <v>0</v>
          </cell>
          <cell r="N157">
            <v>0.13</v>
          </cell>
          <cell r="O157">
            <v>7.7209E-2</v>
          </cell>
          <cell r="P157">
            <v>0.15130054000000001</v>
          </cell>
          <cell r="Q157">
            <v>0.178816</v>
          </cell>
          <cell r="R157">
            <v>0.40732553999999999</v>
          </cell>
          <cell r="S157">
            <v>7.0434999999999998E-2</v>
          </cell>
          <cell r="T157">
            <v>0.13</v>
          </cell>
          <cell r="U157">
            <v>0.20599999999999999</v>
          </cell>
          <cell r="V157">
            <v>0.104</v>
          </cell>
          <cell r="W157">
            <v>0.51043499999999997</v>
          </cell>
        </row>
        <row r="158">
          <cell r="A158" t="str">
            <v>CSD</v>
          </cell>
          <cell r="B158" t="str">
            <v>PC</v>
          </cell>
          <cell r="C158" t="str">
            <v>CO</v>
          </cell>
          <cell r="D158" t="str">
            <v>LIGHT</v>
          </cell>
          <cell r="E158" t="str">
            <v>CO</v>
          </cell>
          <cell r="F158">
            <v>1.5</v>
          </cell>
          <cell r="G158" t="str">
            <v>PET</v>
          </cell>
          <cell r="H158">
            <v>0</v>
          </cell>
          <cell r="I158">
            <v>0</v>
          </cell>
          <cell r="J158">
            <v>0.19900000000000001</v>
          </cell>
          <cell r="K158">
            <v>0.19900000000000001</v>
          </cell>
          <cell r="L158">
            <v>0</v>
          </cell>
          <cell r="M158">
            <v>0</v>
          </cell>
          <cell r="N158">
            <v>0</v>
          </cell>
          <cell r="O158">
            <v>0</v>
          </cell>
          <cell r="P158">
            <v>0</v>
          </cell>
          <cell r="Q158">
            <v>0</v>
          </cell>
          <cell r="R158">
            <v>0</v>
          </cell>
          <cell r="S158">
            <v>0</v>
          </cell>
          <cell r="T158">
            <v>0</v>
          </cell>
          <cell r="U158">
            <v>0</v>
          </cell>
          <cell r="V158">
            <v>0.19900000000000001</v>
          </cell>
          <cell r="W158">
            <v>0.19900000000000001</v>
          </cell>
        </row>
        <row r="159">
          <cell r="A159" t="str">
            <v>CSD</v>
          </cell>
          <cell r="B159" t="str">
            <v>PC</v>
          </cell>
          <cell r="C159" t="str">
            <v>CO</v>
          </cell>
          <cell r="D159" t="str">
            <v>LIGHT</v>
          </cell>
          <cell r="E159" t="str">
            <v>CO</v>
          </cell>
          <cell r="F159">
            <v>2</v>
          </cell>
          <cell r="G159" t="str">
            <v>PET</v>
          </cell>
          <cell r="H159">
            <v>0.18557200000000001</v>
          </cell>
          <cell r="I159">
            <v>0.18557200000000001</v>
          </cell>
          <cell r="J159">
            <v>0.168158</v>
          </cell>
          <cell r="K159">
            <v>0.40337299999999998</v>
          </cell>
          <cell r="L159">
            <v>0.35567840000000001</v>
          </cell>
          <cell r="M159">
            <v>1.1127814</v>
          </cell>
          <cell r="N159">
            <v>0.6268977</v>
          </cell>
          <cell r="O159">
            <v>1.489198</v>
          </cell>
          <cell r="P159">
            <v>0.41002239000000001</v>
          </cell>
          <cell r="Q159">
            <v>0.397951</v>
          </cell>
          <cell r="R159">
            <v>2.9240690899999997</v>
          </cell>
          <cell r="S159">
            <v>0.21648400000000001</v>
          </cell>
          <cell r="T159">
            <v>0.19500000000000001</v>
          </cell>
          <cell r="U159">
            <v>0.32300000000000001</v>
          </cell>
          <cell r="V159">
            <v>0.253</v>
          </cell>
          <cell r="W159">
            <v>0.98748400000000003</v>
          </cell>
        </row>
        <row r="160">
          <cell r="A160" t="str">
            <v>CSD</v>
          </cell>
          <cell r="B160" t="str">
            <v>PC</v>
          </cell>
          <cell r="C160" t="str">
            <v>CO</v>
          </cell>
          <cell r="D160" t="str">
            <v>LIGHT</v>
          </cell>
          <cell r="E160" t="str">
            <v>CO</v>
          </cell>
          <cell r="F160">
            <v>0.33</v>
          </cell>
          <cell r="G160" t="str">
            <v>CAN</v>
          </cell>
          <cell r="H160">
            <v>0.19890540000000001</v>
          </cell>
          <cell r="I160">
            <v>0.19890540000000001</v>
          </cell>
          <cell r="J160">
            <v>0.36221400000000004</v>
          </cell>
          <cell r="K160">
            <v>0.19760999999999998</v>
          </cell>
          <cell r="L160">
            <v>0.20305499999999999</v>
          </cell>
          <cell r="M160">
            <v>0.96178439999999998</v>
          </cell>
          <cell r="N160">
            <v>0.28388649999999999</v>
          </cell>
          <cell r="O160">
            <v>0.25598500000000002</v>
          </cell>
          <cell r="P160">
            <v>0.37558000000000002</v>
          </cell>
          <cell r="Q160">
            <v>0.27524500000000002</v>
          </cell>
          <cell r="R160">
            <v>1.1906965</v>
          </cell>
          <cell r="S160">
            <v>0.223</v>
          </cell>
          <cell r="T160">
            <v>0.49199999999999999</v>
          </cell>
          <cell r="U160">
            <v>0.47899999999999998</v>
          </cell>
          <cell r="V160">
            <v>0.31</v>
          </cell>
          <cell r="W160">
            <v>1.504</v>
          </cell>
        </row>
        <row r="161">
          <cell r="A161" t="str">
            <v>CSD</v>
          </cell>
          <cell r="B161" t="str">
            <v>PC</v>
          </cell>
          <cell r="C161" t="str">
            <v>CO</v>
          </cell>
          <cell r="D161" t="str">
            <v>LIGHT</v>
          </cell>
          <cell r="E161" t="str">
            <v>CO</v>
          </cell>
          <cell r="F161" t="str">
            <v>BOX</v>
          </cell>
          <cell r="G161" t="str">
            <v>BOX</v>
          </cell>
          <cell r="H161">
            <v>7.8015000000000003E-3</v>
          </cell>
          <cell r="I161">
            <v>1.4280000000000001E-2</v>
          </cell>
          <cell r="J161">
            <v>0</v>
          </cell>
          <cell r="K161">
            <v>6.4784999999999999E-3</v>
          </cell>
          <cell r="L161">
            <v>7.8015000000000003E-3</v>
          </cell>
          <cell r="M161">
            <v>1.4280000000000001E-2</v>
          </cell>
          <cell r="N161">
            <v>0</v>
          </cell>
          <cell r="O161">
            <v>0</v>
          </cell>
          <cell r="P161">
            <v>0</v>
          </cell>
          <cell r="Q161">
            <v>0</v>
          </cell>
          <cell r="R161">
            <v>0</v>
          </cell>
          <cell r="S161">
            <v>0</v>
          </cell>
          <cell r="T161">
            <v>0</v>
          </cell>
          <cell r="U161">
            <v>0</v>
          </cell>
          <cell r="V161">
            <v>0</v>
          </cell>
          <cell r="W161">
            <v>0</v>
          </cell>
        </row>
        <row r="162">
          <cell r="A162" t="str">
            <v>CSD</v>
          </cell>
          <cell r="B162" t="str">
            <v>PC</v>
          </cell>
          <cell r="C162" t="str">
            <v>CO</v>
          </cell>
          <cell r="D162" t="str">
            <v>LIGHT</v>
          </cell>
          <cell r="E162" t="str">
            <v>CO</v>
          </cell>
          <cell r="F162" t="str">
            <v>MIX</v>
          </cell>
          <cell r="G162" t="str">
            <v>MIX</v>
          </cell>
          <cell r="H162">
            <v>0</v>
          </cell>
          <cell r="I162">
            <v>5.6779999999999999E-3</v>
          </cell>
          <cell r="J162">
            <v>0</v>
          </cell>
          <cell r="K162">
            <v>0</v>
          </cell>
          <cell r="L162">
            <v>1.0623E-2</v>
          </cell>
          <cell r="M162">
            <v>5.6779999999999999E-3</v>
          </cell>
          <cell r="N162">
            <v>9.8513000000000003E-3</v>
          </cell>
          <cell r="O162">
            <v>1.0623E-2</v>
          </cell>
          <cell r="P162">
            <v>2.657851E-2</v>
          </cell>
          <cell r="Q162">
            <v>2.4421000000000002E-2</v>
          </cell>
          <cell r="R162">
            <v>7.1473809999999999E-2</v>
          </cell>
          <cell r="S162">
            <v>2.2922000000000001E-2</v>
          </cell>
          <cell r="T162">
            <v>2.3E-2</v>
          </cell>
          <cell r="U162">
            <v>7.0999999999999994E-2</v>
          </cell>
          <cell r="V162">
            <v>0.06</v>
          </cell>
          <cell r="W162">
            <v>0.176922</v>
          </cell>
        </row>
        <row r="163">
          <cell r="A163" t="str">
            <v>CSD</v>
          </cell>
          <cell r="B163" t="str">
            <v>KS</v>
          </cell>
          <cell r="C163" t="str">
            <v>TON</v>
          </cell>
          <cell r="D163" t="str">
            <v>REG</v>
          </cell>
          <cell r="E163" t="str">
            <v>FRUIT</v>
          </cell>
          <cell r="F163">
            <v>0.15</v>
          </cell>
          <cell r="G163" t="str">
            <v>CAN</v>
          </cell>
          <cell r="H163">
            <v>0</v>
          </cell>
          <cell r="I163">
            <v>0</v>
          </cell>
          <cell r="J163">
            <v>4.0000000000000001E-3</v>
          </cell>
          <cell r="K163">
            <v>4.0000000000000001E-3</v>
          </cell>
          <cell r="L163">
            <v>2E-3</v>
          </cell>
          <cell r="M163">
            <v>0</v>
          </cell>
          <cell r="N163">
            <v>1.0999999999999999E-2</v>
          </cell>
          <cell r="O163">
            <v>2E-3</v>
          </cell>
          <cell r="P163">
            <v>2E-3</v>
          </cell>
          <cell r="Q163">
            <v>0</v>
          </cell>
          <cell r="R163">
            <v>0</v>
          </cell>
          <cell r="S163">
            <v>4.0000000000000001E-3</v>
          </cell>
          <cell r="T163">
            <v>4.0000000000000001E-3</v>
          </cell>
          <cell r="U163">
            <v>2E-3</v>
          </cell>
          <cell r="V163">
            <v>1E-3</v>
          </cell>
          <cell r="W163">
            <v>1.0999999999999999E-2</v>
          </cell>
        </row>
        <row r="164">
          <cell r="A164" t="str">
            <v>CSD</v>
          </cell>
          <cell r="B164" t="str">
            <v>KS</v>
          </cell>
          <cell r="C164" t="str">
            <v>TON</v>
          </cell>
          <cell r="D164" t="str">
            <v>REG</v>
          </cell>
          <cell r="E164" t="str">
            <v>FRUIT</v>
          </cell>
          <cell r="F164">
            <v>0.33</v>
          </cell>
          <cell r="G164" t="str">
            <v>CAN</v>
          </cell>
          <cell r="H164">
            <v>0</v>
          </cell>
          <cell r="I164">
            <v>0</v>
          </cell>
          <cell r="J164">
            <v>0.16042500000000001</v>
          </cell>
          <cell r="K164">
            <v>3.9E-2</v>
          </cell>
          <cell r="L164">
            <v>0.04</v>
          </cell>
          <cell r="M164">
            <v>0</v>
          </cell>
          <cell r="N164">
            <v>0.29042500000000004</v>
          </cell>
          <cell r="O164">
            <v>1.4999999999999999E-2</v>
          </cell>
          <cell r="P164">
            <v>0.24099999999999999</v>
          </cell>
          <cell r="Q164">
            <v>0.25600000000000001</v>
          </cell>
          <cell r="R164">
            <v>0</v>
          </cell>
          <cell r="S164">
            <v>0.16042500000000001</v>
          </cell>
          <cell r="T164">
            <v>3.9E-2</v>
          </cell>
          <cell r="U164">
            <v>0.04</v>
          </cell>
          <cell r="V164">
            <v>5.0999999999999997E-2</v>
          </cell>
          <cell r="W164">
            <v>0.29042500000000004</v>
          </cell>
        </row>
        <row r="165">
          <cell r="A165" t="str">
            <v>CSD</v>
          </cell>
          <cell r="B165" t="str">
            <v>KS</v>
          </cell>
          <cell r="C165" t="str">
            <v>TON</v>
          </cell>
          <cell r="D165" t="str">
            <v>REG</v>
          </cell>
          <cell r="E165" t="str">
            <v>FRUIT</v>
          </cell>
          <cell r="F165" t="str">
            <v>MIX</v>
          </cell>
          <cell r="G165" t="str">
            <v>MIX</v>
          </cell>
          <cell r="H165">
            <v>0</v>
          </cell>
          <cell r="I165">
            <v>4.0000000000000001E-3</v>
          </cell>
          <cell r="J165">
            <v>4.0000000000000001E-3</v>
          </cell>
          <cell r="K165">
            <v>0</v>
          </cell>
          <cell r="L165">
            <v>0</v>
          </cell>
          <cell r="M165">
            <v>0</v>
          </cell>
          <cell r="N165">
            <v>0</v>
          </cell>
          <cell r="O165">
            <v>0</v>
          </cell>
          <cell r="P165">
            <v>0</v>
          </cell>
          <cell r="Q165">
            <v>0</v>
          </cell>
          <cell r="R165">
            <v>0</v>
          </cell>
          <cell r="S165">
            <v>0</v>
          </cell>
          <cell r="T165">
            <v>0</v>
          </cell>
          <cell r="U165">
            <v>4.0000000000000001E-3</v>
          </cell>
          <cell r="V165">
            <v>0</v>
          </cell>
          <cell r="W165">
            <v>4.0000000000000001E-3</v>
          </cell>
        </row>
        <row r="166">
          <cell r="A166" t="str">
            <v>CSD</v>
          </cell>
          <cell r="B166" t="str">
            <v>MR</v>
          </cell>
          <cell r="C166" t="str">
            <v>OR</v>
          </cell>
          <cell r="D166" t="str">
            <v>REG</v>
          </cell>
          <cell r="E166" t="str">
            <v>OR</v>
          </cell>
          <cell r="F166">
            <v>0.33</v>
          </cell>
          <cell r="G166" t="str">
            <v>RGB</v>
          </cell>
          <cell r="H166">
            <v>0</v>
          </cell>
          <cell r="I166">
            <v>0</v>
          </cell>
          <cell r="J166">
            <v>0.25286217999999999</v>
          </cell>
          <cell r="K166">
            <v>0.89895700000000001</v>
          </cell>
          <cell r="L166">
            <v>1.1518191799999999</v>
          </cell>
          <cell r="M166">
            <v>0</v>
          </cell>
          <cell r="N166">
            <v>0</v>
          </cell>
          <cell r="O166">
            <v>1.2430000000000001</v>
          </cell>
          <cell r="P166">
            <v>0.25286217999999999</v>
          </cell>
          <cell r="Q166">
            <v>0.89895700000000001</v>
          </cell>
          <cell r="R166">
            <v>1.1518191799999999</v>
          </cell>
          <cell r="S166">
            <v>1.2900210000000001</v>
          </cell>
          <cell r="T166">
            <v>1.5209999999999999</v>
          </cell>
          <cell r="U166">
            <v>1.2430000000000001</v>
          </cell>
          <cell r="V166">
            <v>0.95699999999999996</v>
          </cell>
          <cell r="W166">
            <v>5.0110210000000004</v>
          </cell>
        </row>
        <row r="167">
          <cell r="A167" t="str">
            <v>CSD</v>
          </cell>
          <cell r="B167" t="str">
            <v>MR</v>
          </cell>
          <cell r="C167" t="str">
            <v>OR</v>
          </cell>
          <cell r="D167" t="str">
            <v>REG</v>
          </cell>
          <cell r="E167" t="str">
            <v>OR</v>
          </cell>
          <cell r="F167">
            <v>0.33</v>
          </cell>
          <cell r="G167" t="str">
            <v>NGB</v>
          </cell>
          <cell r="H167">
            <v>0</v>
          </cell>
          <cell r="I167">
            <v>5.9620000000000003E-3</v>
          </cell>
          <cell r="J167">
            <v>5.9620000000000003E-3</v>
          </cell>
          <cell r="K167">
            <v>3.01E-4</v>
          </cell>
          <cell r="L167">
            <v>3.01E-4</v>
          </cell>
          <cell r="M167">
            <v>0</v>
          </cell>
          <cell r="N167">
            <v>0</v>
          </cell>
          <cell r="O167">
            <v>0</v>
          </cell>
          <cell r="P167">
            <v>0</v>
          </cell>
          <cell r="Q167">
            <v>5.9620000000000003E-3</v>
          </cell>
          <cell r="R167">
            <v>5.9620000000000003E-3</v>
          </cell>
          <cell r="S167">
            <v>3.01E-4</v>
          </cell>
          <cell r="T167">
            <v>0</v>
          </cell>
          <cell r="U167">
            <v>0</v>
          </cell>
          <cell r="V167">
            <v>0</v>
          </cell>
          <cell r="W167">
            <v>3.01E-4</v>
          </cell>
        </row>
        <row r="168">
          <cell r="A168" t="str">
            <v>CSD</v>
          </cell>
          <cell r="B168" t="str">
            <v>MR</v>
          </cell>
          <cell r="C168" t="str">
            <v>OR</v>
          </cell>
          <cell r="D168" t="str">
            <v>REG</v>
          </cell>
          <cell r="E168" t="str">
            <v>OR</v>
          </cell>
          <cell r="F168">
            <v>0.5</v>
          </cell>
          <cell r="G168" t="str">
            <v>PET</v>
          </cell>
          <cell r="H168">
            <v>0</v>
          </cell>
          <cell r="I168">
            <v>0</v>
          </cell>
          <cell r="J168">
            <v>2.3E-2</v>
          </cell>
          <cell r="K168">
            <v>2.3E-2</v>
          </cell>
          <cell r="L168">
            <v>0.217</v>
          </cell>
          <cell r="M168">
            <v>0</v>
          </cell>
          <cell r="N168">
            <v>11.286000000000001</v>
          </cell>
          <cell r="O168">
            <v>0</v>
          </cell>
          <cell r="P168">
            <v>0</v>
          </cell>
          <cell r="Q168">
            <v>0</v>
          </cell>
          <cell r="R168">
            <v>0</v>
          </cell>
          <cell r="S168">
            <v>0</v>
          </cell>
          <cell r="T168">
            <v>0</v>
          </cell>
          <cell r="U168">
            <v>0</v>
          </cell>
          <cell r="V168">
            <v>2.3E-2</v>
          </cell>
          <cell r="W168">
            <v>2.3E-2</v>
          </cell>
        </row>
        <row r="169">
          <cell r="A169" t="str">
            <v>CSD</v>
          </cell>
          <cell r="B169" t="str">
            <v>MR</v>
          </cell>
          <cell r="C169" t="str">
            <v>OR</v>
          </cell>
          <cell r="D169" t="str">
            <v>REG</v>
          </cell>
          <cell r="E169" t="str">
            <v>OR</v>
          </cell>
          <cell r="F169">
            <v>1.5</v>
          </cell>
          <cell r="G169" t="str">
            <v>NGB</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row>
        <row r="170">
          <cell r="A170" t="str">
            <v>CSD</v>
          </cell>
          <cell r="B170" t="str">
            <v>MR</v>
          </cell>
          <cell r="C170" t="str">
            <v>OR</v>
          </cell>
          <cell r="D170" t="str">
            <v>REG</v>
          </cell>
          <cell r="E170" t="str">
            <v>OR</v>
          </cell>
          <cell r="F170">
            <v>1.25</v>
          </cell>
          <cell r="G170" t="str">
            <v>PET</v>
          </cell>
          <cell r="H170">
            <v>0</v>
          </cell>
          <cell r="I170">
            <v>0</v>
          </cell>
          <cell r="J170">
            <v>3.7999999999999999E-2</v>
          </cell>
          <cell r="K170">
            <v>9.1999999999999998E-2</v>
          </cell>
          <cell r="L170">
            <v>0.13</v>
          </cell>
          <cell r="M170">
            <v>0</v>
          </cell>
          <cell r="N170">
            <v>0</v>
          </cell>
          <cell r="O170">
            <v>0</v>
          </cell>
          <cell r="P170">
            <v>0</v>
          </cell>
          <cell r="Q170">
            <v>0</v>
          </cell>
          <cell r="R170">
            <v>0</v>
          </cell>
          <cell r="S170">
            <v>0</v>
          </cell>
          <cell r="T170">
            <v>0</v>
          </cell>
          <cell r="U170">
            <v>3.7999999999999999E-2</v>
          </cell>
          <cell r="V170">
            <v>9.1999999999999998E-2</v>
          </cell>
          <cell r="W170">
            <v>0.13</v>
          </cell>
        </row>
        <row r="171">
          <cell r="A171" t="str">
            <v>CSD</v>
          </cell>
          <cell r="B171" t="str">
            <v>MR</v>
          </cell>
          <cell r="C171" t="str">
            <v>OR</v>
          </cell>
          <cell r="D171" t="str">
            <v>REG</v>
          </cell>
          <cell r="E171" t="str">
            <v>OR</v>
          </cell>
          <cell r="F171">
            <v>1</v>
          </cell>
          <cell r="G171" t="str">
            <v>PET</v>
          </cell>
          <cell r="H171">
            <v>0</v>
          </cell>
          <cell r="I171">
            <v>1.2075089999999999</v>
          </cell>
          <cell r="J171">
            <v>0.49820673999999998</v>
          </cell>
          <cell r="K171">
            <v>0.72597199999999995</v>
          </cell>
          <cell r="L171">
            <v>2.4316877400000001</v>
          </cell>
          <cell r="M171">
            <v>0</v>
          </cell>
          <cell r="N171">
            <v>0.61</v>
          </cell>
          <cell r="O171">
            <v>1.2075089999999999</v>
          </cell>
          <cell r="P171">
            <v>0.49820673999999998</v>
          </cell>
          <cell r="Q171">
            <v>0.72597199999999995</v>
          </cell>
          <cell r="R171">
            <v>2.4316877400000001</v>
          </cell>
          <cell r="S171">
            <v>0.47153200000000001</v>
          </cell>
          <cell r="T171">
            <v>0.61</v>
          </cell>
          <cell r="U171">
            <v>0.59499999999999997</v>
          </cell>
          <cell r="V171">
            <v>0.377</v>
          </cell>
          <cell r="W171">
            <v>2.0535319999999997</v>
          </cell>
        </row>
        <row r="172">
          <cell r="A172" t="str">
            <v>CSD</v>
          </cell>
          <cell r="B172" t="str">
            <v>MR</v>
          </cell>
          <cell r="C172" t="str">
            <v>OR</v>
          </cell>
          <cell r="D172" t="str">
            <v>REG</v>
          </cell>
          <cell r="E172" t="str">
            <v>OR</v>
          </cell>
          <cell r="F172">
            <v>1.5</v>
          </cell>
          <cell r="G172" t="str">
            <v>PET</v>
          </cell>
          <cell r="H172">
            <v>0</v>
          </cell>
          <cell r="I172">
            <v>0</v>
          </cell>
          <cell r="J172">
            <v>0.32200000000000001</v>
          </cell>
          <cell r="K172">
            <v>1.2310000000000001</v>
          </cell>
          <cell r="L172">
            <v>0.19400000000000001</v>
          </cell>
          <cell r="M172">
            <v>0</v>
          </cell>
          <cell r="N172">
            <v>2.0310000000000001</v>
          </cell>
          <cell r="O172">
            <v>0.23799999999999999</v>
          </cell>
          <cell r="P172">
            <v>0.23799999999999999</v>
          </cell>
          <cell r="Q172">
            <v>0</v>
          </cell>
          <cell r="R172">
            <v>0</v>
          </cell>
          <cell r="S172">
            <v>0.32200000000000001</v>
          </cell>
          <cell r="T172">
            <v>1.2310000000000001</v>
          </cell>
          <cell r="U172">
            <v>0.19400000000000001</v>
          </cell>
          <cell r="V172">
            <v>0.28399999999999997</v>
          </cell>
          <cell r="W172">
            <v>2.0310000000000001</v>
          </cell>
        </row>
        <row r="173">
          <cell r="A173" t="str">
            <v>CSD</v>
          </cell>
          <cell r="B173" t="str">
            <v>MR</v>
          </cell>
          <cell r="C173" t="str">
            <v>OR</v>
          </cell>
          <cell r="D173" t="str">
            <v>REG</v>
          </cell>
          <cell r="E173" t="str">
            <v>OR</v>
          </cell>
          <cell r="F173">
            <v>2</v>
          </cell>
          <cell r="G173" t="str">
            <v>PET</v>
          </cell>
          <cell r="H173">
            <v>0.20400299999999999</v>
          </cell>
          <cell r="I173">
            <v>0.20400299999999999</v>
          </cell>
          <cell r="J173">
            <v>0.31229899999999999</v>
          </cell>
          <cell r="K173">
            <v>1.2949999999999999E-3</v>
          </cell>
          <cell r="L173">
            <v>0</v>
          </cell>
          <cell r="M173">
            <v>0.51759700000000008</v>
          </cell>
          <cell r="N173">
            <v>0.47526780000000002</v>
          </cell>
          <cell r="O173">
            <v>4.2994969999999997</v>
          </cell>
          <cell r="P173">
            <v>2.4831754300000002</v>
          </cell>
          <cell r="Q173">
            <v>0.14017199999999999</v>
          </cell>
          <cell r="R173">
            <v>7.3981122299999997</v>
          </cell>
          <cell r="S173">
            <v>3.9110290000000001</v>
          </cell>
          <cell r="T173">
            <v>5.4989999999999997</v>
          </cell>
          <cell r="U173">
            <v>2.3319999999999999</v>
          </cell>
          <cell r="V173">
            <v>1.7390000000000001</v>
          </cell>
          <cell r="W173">
            <v>13.481028999999999</v>
          </cell>
        </row>
        <row r="174">
          <cell r="A174" t="str">
            <v>CSD</v>
          </cell>
          <cell r="B174" t="str">
            <v>MR</v>
          </cell>
          <cell r="C174" t="str">
            <v>OR</v>
          </cell>
          <cell r="D174" t="str">
            <v>REG</v>
          </cell>
          <cell r="E174" t="str">
            <v>OR</v>
          </cell>
          <cell r="F174">
            <v>2.25</v>
          </cell>
          <cell r="G174" t="str">
            <v>PET</v>
          </cell>
          <cell r="H174">
            <v>0</v>
          </cell>
          <cell r="I174">
            <v>0.95086490999999995</v>
          </cell>
          <cell r="J174">
            <v>2.799426</v>
          </cell>
          <cell r="K174">
            <v>3.7502909099999999</v>
          </cell>
          <cell r="L174">
            <v>0.22800000000000001</v>
          </cell>
          <cell r="M174">
            <v>0</v>
          </cell>
          <cell r="N174">
            <v>0.22800000000000001</v>
          </cell>
          <cell r="O174">
            <v>0.32600000000000001</v>
          </cell>
          <cell r="P174">
            <v>0.95086490999999995</v>
          </cell>
          <cell r="Q174">
            <v>2.799426</v>
          </cell>
          <cell r="R174">
            <v>3.7502909099999999</v>
          </cell>
          <cell r="S174">
            <v>0.22800000000000001</v>
          </cell>
          <cell r="T174">
            <v>0</v>
          </cell>
          <cell r="U174">
            <v>0</v>
          </cell>
          <cell r="V174">
            <v>0</v>
          </cell>
          <cell r="W174">
            <v>0.22800000000000001</v>
          </cell>
        </row>
        <row r="175">
          <cell r="A175" t="str">
            <v>CSD</v>
          </cell>
          <cell r="B175" t="str">
            <v>MR</v>
          </cell>
          <cell r="C175" t="str">
            <v>OR</v>
          </cell>
          <cell r="D175" t="str">
            <v>REG</v>
          </cell>
          <cell r="E175" t="str">
            <v>OR</v>
          </cell>
          <cell r="F175">
            <v>0.33</v>
          </cell>
          <cell r="G175" t="str">
            <v>CAN</v>
          </cell>
          <cell r="H175">
            <v>0.199041</v>
          </cell>
          <cell r="I175">
            <v>0.199041</v>
          </cell>
          <cell r="J175">
            <v>0.55277200000000004</v>
          </cell>
          <cell r="K175">
            <v>0.33099650000000003</v>
          </cell>
          <cell r="L175">
            <v>0.212952</v>
          </cell>
          <cell r="M175">
            <v>1.2957615000000002</v>
          </cell>
          <cell r="N175">
            <v>0.22171859999999999</v>
          </cell>
          <cell r="O175">
            <v>0.33696900000000002</v>
          </cell>
          <cell r="P175">
            <v>0.72804480999999999</v>
          </cell>
          <cell r="Q175">
            <v>0.53058799999999995</v>
          </cell>
          <cell r="R175">
            <v>1.8173204099999998</v>
          </cell>
          <cell r="S175">
            <v>0.83025400000000005</v>
          </cell>
          <cell r="T175">
            <v>1.2789999999999999</v>
          </cell>
          <cell r="U175">
            <v>0.93600000000000005</v>
          </cell>
          <cell r="V175">
            <v>0.67800000000000005</v>
          </cell>
          <cell r="W175">
            <v>3.7232539999999998</v>
          </cell>
        </row>
        <row r="176">
          <cell r="A176" t="str">
            <v>CSD</v>
          </cell>
          <cell r="B176" t="str">
            <v>MR</v>
          </cell>
          <cell r="C176" t="str">
            <v>OR</v>
          </cell>
          <cell r="D176" t="str">
            <v>REG</v>
          </cell>
          <cell r="E176" t="str">
            <v>OR</v>
          </cell>
          <cell r="F176">
            <v>0.5</v>
          </cell>
          <cell r="G176" t="str">
            <v>CAN</v>
          </cell>
          <cell r="H176">
            <v>2.3035400000000001E-2</v>
          </cell>
          <cell r="I176">
            <v>2.3839999999999999E-4</v>
          </cell>
          <cell r="J176">
            <v>2.3273800000000001E-2</v>
          </cell>
          <cell r="K176">
            <v>2.3035400000000001E-2</v>
          </cell>
          <cell r="L176">
            <v>2.3839999999999999E-4</v>
          </cell>
          <cell r="M176">
            <v>2.3273800000000001E-2</v>
          </cell>
          <cell r="N176">
            <v>0</v>
          </cell>
          <cell r="O176">
            <v>1.9640000000000001E-2</v>
          </cell>
          <cell r="P176">
            <v>0</v>
          </cell>
          <cell r="Q176">
            <v>0</v>
          </cell>
          <cell r="R176">
            <v>1.9640000000000001E-2</v>
          </cell>
          <cell r="S176">
            <v>0</v>
          </cell>
          <cell r="T176">
            <v>0</v>
          </cell>
          <cell r="U176">
            <v>0</v>
          </cell>
          <cell r="V176">
            <v>0</v>
          </cell>
          <cell r="W176">
            <v>0</v>
          </cell>
        </row>
        <row r="177">
          <cell r="A177" t="str">
            <v>CSD</v>
          </cell>
          <cell r="B177" t="str">
            <v>MR</v>
          </cell>
          <cell r="C177" t="str">
            <v>OR</v>
          </cell>
          <cell r="D177" t="str">
            <v>REG</v>
          </cell>
          <cell r="E177" t="str">
            <v>OR</v>
          </cell>
          <cell r="F177" t="str">
            <v>MIX</v>
          </cell>
          <cell r="G177" t="str">
            <v>MIX</v>
          </cell>
          <cell r="H177">
            <v>0.26159500000000002</v>
          </cell>
          <cell r="I177">
            <v>0.11842</v>
          </cell>
          <cell r="J177">
            <v>0.26159500000000002</v>
          </cell>
          <cell r="K177">
            <v>4.4289999999999998E-4</v>
          </cell>
          <cell r="L177">
            <v>5.3997000000000003E-2</v>
          </cell>
          <cell r="M177">
            <v>0.43401200000000001</v>
          </cell>
          <cell r="N177">
            <v>4.4289999999999998E-4</v>
          </cell>
          <cell r="O177">
            <v>0.10661</v>
          </cell>
          <cell r="P177">
            <v>0.16088495</v>
          </cell>
          <cell r="Q177">
            <v>0.112231</v>
          </cell>
          <cell r="R177">
            <v>0.38016885</v>
          </cell>
          <cell r="S177">
            <v>0.10065300000000001</v>
          </cell>
          <cell r="T177">
            <v>0.19600000000000001</v>
          </cell>
          <cell r="U177">
            <v>0.219</v>
          </cell>
          <cell r="V177">
            <v>0.158</v>
          </cell>
          <cell r="W177">
            <v>0.67365300000000006</v>
          </cell>
        </row>
        <row r="178">
          <cell r="A178" t="str">
            <v>CSD</v>
          </cell>
          <cell r="B178" t="str">
            <v>MR</v>
          </cell>
          <cell r="C178" t="str">
            <v>OR</v>
          </cell>
          <cell r="D178" t="str">
            <v>REG</v>
          </cell>
          <cell r="E178" t="str">
            <v>OR</v>
          </cell>
          <cell r="F178" t="str">
            <v>BOX</v>
          </cell>
          <cell r="G178" t="str">
            <v>BOX</v>
          </cell>
          <cell r="H178">
            <v>1.1980000000000001E-3</v>
          </cell>
          <cell r="I178">
            <v>0</v>
          </cell>
          <cell r="J178">
            <v>0</v>
          </cell>
          <cell r="K178">
            <v>1.1980000000000001E-3</v>
          </cell>
          <cell r="L178">
            <v>0</v>
          </cell>
          <cell r="M178">
            <v>1.1980000000000001E-3</v>
          </cell>
          <cell r="N178">
            <v>0</v>
          </cell>
          <cell r="O178">
            <v>0</v>
          </cell>
          <cell r="P178">
            <v>0</v>
          </cell>
          <cell r="Q178">
            <v>0</v>
          </cell>
          <cell r="R178">
            <v>0</v>
          </cell>
          <cell r="S178">
            <v>0</v>
          </cell>
          <cell r="T178">
            <v>0</v>
          </cell>
          <cell r="U178">
            <v>0</v>
          </cell>
          <cell r="V178">
            <v>0</v>
          </cell>
          <cell r="W178">
            <v>0</v>
          </cell>
        </row>
        <row r="179">
          <cell r="A179" t="str">
            <v>CSD</v>
          </cell>
          <cell r="B179" t="str">
            <v>FI</v>
          </cell>
          <cell r="C179" t="str">
            <v>OR</v>
          </cell>
          <cell r="D179" t="str">
            <v>REG</v>
          </cell>
          <cell r="E179" t="str">
            <v>OR</v>
          </cell>
          <cell r="F179">
            <v>0.3</v>
          </cell>
          <cell r="G179" t="str">
            <v>RGB</v>
          </cell>
          <cell r="H179">
            <v>0</v>
          </cell>
          <cell r="I179">
            <v>2.4642000000000002E-3</v>
          </cell>
          <cell r="J179">
            <v>0</v>
          </cell>
          <cell r="K179">
            <v>2.4642000000000002E-3</v>
          </cell>
          <cell r="L179">
            <v>0</v>
          </cell>
          <cell r="M179">
            <v>0</v>
          </cell>
          <cell r="N179">
            <v>2.4642000000000002E-3</v>
          </cell>
          <cell r="O179">
            <v>0</v>
          </cell>
          <cell r="P179">
            <v>0</v>
          </cell>
          <cell r="Q179">
            <v>0</v>
          </cell>
          <cell r="R179">
            <v>2.4642000000000002E-3</v>
          </cell>
          <cell r="S179">
            <v>0</v>
          </cell>
          <cell r="T179">
            <v>0</v>
          </cell>
          <cell r="U179">
            <v>0</v>
          </cell>
          <cell r="V179">
            <v>0</v>
          </cell>
          <cell r="W179">
            <v>0</v>
          </cell>
        </row>
        <row r="180">
          <cell r="A180" t="str">
            <v>CSD</v>
          </cell>
          <cell r="B180" t="str">
            <v>FI</v>
          </cell>
          <cell r="C180" t="str">
            <v>OR</v>
          </cell>
          <cell r="D180" t="str">
            <v>REG</v>
          </cell>
          <cell r="E180" t="str">
            <v>OR</v>
          </cell>
          <cell r="F180">
            <v>0.33</v>
          </cell>
          <cell r="G180" t="str">
            <v>RGB</v>
          </cell>
          <cell r="H180">
            <v>3.9219300000000001</v>
          </cell>
          <cell r="I180">
            <v>3.9219300000000001</v>
          </cell>
          <cell r="J180">
            <v>3.0464630000000001</v>
          </cell>
          <cell r="K180">
            <v>1.802894</v>
          </cell>
          <cell r="L180">
            <v>0.858047</v>
          </cell>
          <cell r="M180">
            <v>9.6293340000000001</v>
          </cell>
          <cell r="N180">
            <v>0.84976890000000005</v>
          </cell>
          <cell r="O180">
            <v>1.7745660000000001</v>
          </cell>
          <cell r="P180">
            <v>1.5691434200000001</v>
          </cell>
          <cell r="Q180">
            <v>0.82780699999999996</v>
          </cell>
          <cell r="R180">
            <v>5.0212853200000005</v>
          </cell>
          <cell r="S180">
            <v>0.84193300000000004</v>
          </cell>
          <cell r="T180">
            <v>0.56000000000000005</v>
          </cell>
          <cell r="U180">
            <v>0.29599999999999999</v>
          </cell>
          <cell r="V180">
            <v>0.20300000000000001</v>
          </cell>
          <cell r="W180">
            <v>1.9009330000000002</v>
          </cell>
        </row>
        <row r="181">
          <cell r="A181" t="str">
            <v>CSD</v>
          </cell>
          <cell r="B181" t="str">
            <v>FI</v>
          </cell>
          <cell r="C181" t="str">
            <v>OR</v>
          </cell>
          <cell r="D181" t="str">
            <v>REG</v>
          </cell>
          <cell r="E181" t="str">
            <v>OR</v>
          </cell>
          <cell r="F181">
            <v>1</v>
          </cell>
          <cell r="G181" t="str">
            <v>PET</v>
          </cell>
          <cell r="H181">
            <v>0.13932600000000001</v>
          </cell>
          <cell r="I181">
            <v>0.13932600000000001</v>
          </cell>
          <cell r="J181">
            <v>0.24947240000000001</v>
          </cell>
          <cell r="K181">
            <v>0.43929200000000002</v>
          </cell>
          <cell r="L181">
            <v>0.13932600000000001</v>
          </cell>
          <cell r="M181">
            <v>0.13932600000000001</v>
          </cell>
          <cell r="N181">
            <v>0.24947240000000001</v>
          </cell>
          <cell r="O181">
            <v>0.43929200000000002</v>
          </cell>
          <cell r="P181">
            <v>1.3910999999999999E-3</v>
          </cell>
          <cell r="Q181">
            <v>0</v>
          </cell>
          <cell r="R181">
            <v>0.69015550000000003</v>
          </cell>
          <cell r="S181">
            <v>0</v>
          </cell>
          <cell r="T181">
            <v>0</v>
          </cell>
          <cell r="U181">
            <v>0</v>
          </cell>
          <cell r="V181">
            <v>0</v>
          </cell>
          <cell r="W181">
            <v>0</v>
          </cell>
        </row>
        <row r="182">
          <cell r="A182" t="str">
            <v>CSD</v>
          </cell>
          <cell r="B182" t="str">
            <v>FI</v>
          </cell>
          <cell r="C182" t="str">
            <v>OR</v>
          </cell>
          <cell r="D182" t="str">
            <v>REG</v>
          </cell>
          <cell r="E182" t="str">
            <v>OR</v>
          </cell>
          <cell r="F182">
            <v>1.5</v>
          </cell>
          <cell r="G182" t="str">
            <v>PET</v>
          </cell>
          <cell r="H182">
            <v>0</v>
          </cell>
          <cell r="I182">
            <v>0</v>
          </cell>
          <cell r="J182">
            <v>5.9998999999999997E-2</v>
          </cell>
          <cell r="K182">
            <v>0.252</v>
          </cell>
          <cell r="L182">
            <v>0.17499999999999999</v>
          </cell>
          <cell r="M182">
            <v>0</v>
          </cell>
          <cell r="N182">
            <v>0.51699899999999999</v>
          </cell>
          <cell r="O182">
            <v>0</v>
          </cell>
          <cell r="P182">
            <v>0</v>
          </cell>
          <cell r="Q182">
            <v>0</v>
          </cell>
          <cell r="R182">
            <v>0</v>
          </cell>
          <cell r="S182">
            <v>5.9998999999999997E-2</v>
          </cell>
          <cell r="T182">
            <v>0.252</v>
          </cell>
          <cell r="U182">
            <v>0.17499999999999999</v>
          </cell>
          <cell r="V182">
            <v>0.03</v>
          </cell>
          <cell r="W182">
            <v>0.51699899999999999</v>
          </cell>
        </row>
        <row r="183">
          <cell r="A183" t="str">
            <v>CSD</v>
          </cell>
          <cell r="B183" t="str">
            <v>FI</v>
          </cell>
          <cell r="C183" t="str">
            <v>OR</v>
          </cell>
          <cell r="D183" t="str">
            <v>REG</v>
          </cell>
          <cell r="E183" t="str">
            <v>OR</v>
          </cell>
          <cell r="F183">
            <v>2</v>
          </cell>
          <cell r="G183" t="str">
            <v>PET</v>
          </cell>
          <cell r="H183">
            <v>0.15540599999999999</v>
          </cell>
          <cell r="I183">
            <v>0.15540599999999999</v>
          </cell>
          <cell r="J183">
            <v>0.292545</v>
          </cell>
          <cell r="K183">
            <v>1.746443</v>
          </cell>
          <cell r="L183">
            <v>1.8078449999999999</v>
          </cell>
          <cell r="M183">
            <v>4.0022389999999994</v>
          </cell>
          <cell r="N183">
            <v>2.4429585</v>
          </cell>
          <cell r="O183">
            <v>0.99904899999999996</v>
          </cell>
          <cell r="P183">
            <v>0.10522392</v>
          </cell>
          <cell r="Q183">
            <v>0.69835999999999998</v>
          </cell>
          <cell r="R183">
            <v>4.2455914199999993</v>
          </cell>
          <cell r="S183">
            <v>0.113292</v>
          </cell>
          <cell r="T183">
            <v>0</v>
          </cell>
          <cell r="U183">
            <v>2E-3</v>
          </cell>
          <cell r="V183">
            <v>0</v>
          </cell>
          <cell r="W183">
            <v>0.11529200000000001</v>
          </cell>
        </row>
        <row r="184">
          <cell r="A184" t="str">
            <v>CSD</v>
          </cell>
          <cell r="B184" t="str">
            <v>FI</v>
          </cell>
          <cell r="C184" t="str">
            <v>OR</v>
          </cell>
          <cell r="D184" t="str">
            <v>REG</v>
          </cell>
          <cell r="E184" t="str">
            <v>OR</v>
          </cell>
          <cell r="F184">
            <v>0.33</v>
          </cell>
          <cell r="G184" t="str">
            <v>CAN</v>
          </cell>
          <cell r="H184">
            <v>3.2795999999999999E-2</v>
          </cell>
          <cell r="I184">
            <v>3.2795999999999999E-2</v>
          </cell>
          <cell r="J184">
            <v>3.2795999999999999E-2</v>
          </cell>
          <cell r="K184">
            <v>0</v>
          </cell>
          <cell r="L184">
            <v>0</v>
          </cell>
          <cell r="M184">
            <v>3.2795999999999999E-2</v>
          </cell>
          <cell r="N184">
            <v>0</v>
          </cell>
          <cell r="O184">
            <v>0</v>
          </cell>
          <cell r="P184">
            <v>0</v>
          </cell>
          <cell r="Q184">
            <v>0</v>
          </cell>
          <cell r="R184">
            <v>0</v>
          </cell>
          <cell r="S184">
            <v>0</v>
          </cell>
          <cell r="T184">
            <v>0</v>
          </cell>
          <cell r="U184">
            <v>0</v>
          </cell>
          <cell r="V184">
            <v>0</v>
          </cell>
          <cell r="W184">
            <v>0</v>
          </cell>
        </row>
        <row r="185">
          <cell r="A185" t="str">
            <v>CSD</v>
          </cell>
          <cell r="B185" t="str">
            <v>FI</v>
          </cell>
          <cell r="C185" t="str">
            <v>OR</v>
          </cell>
          <cell r="D185" t="str">
            <v>REG</v>
          </cell>
          <cell r="E185" t="str">
            <v>OR</v>
          </cell>
          <cell r="F185" t="str">
            <v>MIX</v>
          </cell>
          <cell r="G185" t="str">
            <v>MIX</v>
          </cell>
          <cell r="H185">
            <v>0.19445899999999999</v>
          </cell>
          <cell r="I185">
            <v>0.212395</v>
          </cell>
          <cell r="J185">
            <v>0.42964000000000002</v>
          </cell>
          <cell r="K185">
            <v>0.19445899999999999</v>
          </cell>
          <cell r="L185">
            <v>0.212395</v>
          </cell>
          <cell r="M185">
            <v>0.83649399999999996</v>
          </cell>
          <cell r="N185">
            <v>0.38767390000000002</v>
          </cell>
          <cell r="O185">
            <v>0.26784599999999997</v>
          </cell>
          <cell r="P185">
            <v>8.8570469999999998E-2</v>
          </cell>
          <cell r="Q185">
            <v>3.4112999999999997E-2</v>
          </cell>
          <cell r="R185">
            <v>0.77820336999999995</v>
          </cell>
          <cell r="S185">
            <v>4.6593000000000002E-2</v>
          </cell>
          <cell r="T185">
            <v>2.5000000000000001E-2</v>
          </cell>
          <cell r="U185">
            <v>3.0000000000000001E-3</v>
          </cell>
          <cell r="V185">
            <v>0</v>
          </cell>
          <cell r="W185">
            <v>7.4593000000000007E-2</v>
          </cell>
        </row>
        <row r="186">
          <cell r="A186" t="str">
            <v>CSD</v>
          </cell>
          <cell r="B186" t="str">
            <v>7UP</v>
          </cell>
          <cell r="C186" t="str">
            <v>OR</v>
          </cell>
          <cell r="D186" t="str">
            <v>REG</v>
          </cell>
          <cell r="E186" t="str">
            <v>OR</v>
          </cell>
          <cell r="F186">
            <v>2</v>
          </cell>
          <cell r="G186" t="str">
            <v>PET</v>
          </cell>
          <cell r="H186">
            <v>7.9963000000000006E-2</v>
          </cell>
          <cell r="I186">
            <v>0.19312399999999999</v>
          </cell>
          <cell r="J186">
            <v>7.9963000000000006E-2</v>
          </cell>
          <cell r="K186">
            <v>0.19312399999999999</v>
          </cell>
          <cell r="L186">
            <v>2.6113000000000001E-2</v>
          </cell>
          <cell r="M186">
            <v>0.29919999999999997</v>
          </cell>
          <cell r="N186">
            <v>0.1388374</v>
          </cell>
          <cell r="O186">
            <v>0.13997299999999999</v>
          </cell>
          <cell r="P186">
            <v>0</v>
          </cell>
          <cell r="Q186">
            <v>0</v>
          </cell>
          <cell r="R186">
            <v>0.27881040000000001</v>
          </cell>
          <cell r="S186">
            <v>0</v>
          </cell>
          <cell r="T186">
            <v>0</v>
          </cell>
          <cell r="U186">
            <v>0</v>
          </cell>
          <cell r="V186">
            <v>0</v>
          </cell>
          <cell r="W186">
            <v>0</v>
          </cell>
        </row>
        <row r="187">
          <cell r="A187" t="str">
            <v>CSD</v>
          </cell>
          <cell r="B187" t="str">
            <v>7UP</v>
          </cell>
          <cell r="C187" t="str">
            <v>LL</v>
          </cell>
          <cell r="D187" t="str">
            <v>REG</v>
          </cell>
          <cell r="E187" t="str">
            <v>LL</v>
          </cell>
          <cell r="F187">
            <v>0.18</v>
          </cell>
          <cell r="G187" t="str">
            <v>NGB</v>
          </cell>
          <cell r="H187">
            <v>0</v>
          </cell>
          <cell r="I187">
            <v>1.0788E-4</v>
          </cell>
          <cell r="J187">
            <v>1.067E-3</v>
          </cell>
          <cell r="K187">
            <v>1.1748800000000001E-3</v>
          </cell>
          <cell r="L187">
            <v>1E-3</v>
          </cell>
          <cell r="M187">
            <v>0</v>
          </cell>
          <cell r="N187">
            <v>1E-3</v>
          </cell>
          <cell r="O187">
            <v>0</v>
          </cell>
          <cell r="P187">
            <v>1.0788E-4</v>
          </cell>
          <cell r="Q187">
            <v>1.067E-3</v>
          </cell>
          <cell r="R187">
            <v>1.1748800000000001E-3</v>
          </cell>
          <cell r="S187">
            <v>1E-3</v>
          </cell>
          <cell r="T187">
            <v>0</v>
          </cell>
          <cell r="U187">
            <v>0</v>
          </cell>
          <cell r="V187">
            <v>0</v>
          </cell>
          <cell r="W187">
            <v>1E-3</v>
          </cell>
        </row>
        <row r="188">
          <cell r="A188" t="str">
            <v>CSD</v>
          </cell>
          <cell r="B188" t="str">
            <v>7UP</v>
          </cell>
          <cell r="C188" t="str">
            <v>LL</v>
          </cell>
          <cell r="D188" t="str">
            <v>REG</v>
          </cell>
          <cell r="E188" t="str">
            <v>LL</v>
          </cell>
          <cell r="F188">
            <v>0.18</v>
          </cell>
          <cell r="G188" t="str">
            <v>RGB</v>
          </cell>
          <cell r="H188">
            <v>0</v>
          </cell>
          <cell r="I188">
            <v>5.9617999999999997E-4</v>
          </cell>
          <cell r="J188">
            <v>0</v>
          </cell>
          <cell r="K188">
            <v>5.9617999999999997E-4</v>
          </cell>
          <cell r="L188">
            <v>0</v>
          </cell>
          <cell r="M188">
            <v>0</v>
          </cell>
          <cell r="N188">
            <v>0</v>
          </cell>
          <cell r="O188">
            <v>0</v>
          </cell>
          <cell r="P188">
            <v>5.9617999999999997E-4</v>
          </cell>
          <cell r="Q188">
            <v>0</v>
          </cell>
          <cell r="R188">
            <v>5.9617999999999997E-4</v>
          </cell>
          <cell r="S188">
            <v>0</v>
          </cell>
          <cell r="T188">
            <v>0</v>
          </cell>
          <cell r="U188">
            <v>0</v>
          </cell>
          <cell r="V188">
            <v>0</v>
          </cell>
          <cell r="W188">
            <v>0</v>
          </cell>
        </row>
        <row r="189">
          <cell r="A189" t="str">
            <v>CSD</v>
          </cell>
          <cell r="B189" t="str">
            <v>7UP</v>
          </cell>
          <cell r="C189" t="str">
            <v>LL</v>
          </cell>
          <cell r="D189" t="str">
            <v>REG</v>
          </cell>
          <cell r="E189" t="str">
            <v>LL</v>
          </cell>
          <cell r="F189">
            <v>0.33</v>
          </cell>
          <cell r="G189" t="str">
            <v>RGB</v>
          </cell>
          <cell r="H189">
            <v>0</v>
          </cell>
          <cell r="I189">
            <v>9.2743800000000001E-2</v>
          </cell>
          <cell r="J189">
            <v>0.25485000000000002</v>
          </cell>
          <cell r="K189">
            <v>0.22927027</v>
          </cell>
          <cell r="L189">
            <v>0.44134200000000001</v>
          </cell>
          <cell r="M189">
            <v>0</v>
          </cell>
          <cell r="N189">
            <v>9.2743800000000001E-2</v>
          </cell>
          <cell r="O189">
            <v>0.25485000000000002</v>
          </cell>
          <cell r="P189">
            <v>0.22927027</v>
          </cell>
          <cell r="Q189">
            <v>0.44134200000000001</v>
          </cell>
          <cell r="R189">
            <v>1.0182060700000002</v>
          </cell>
          <cell r="S189">
            <v>0.51140200000000002</v>
          </cell>
          <cell r="T189">
            <v>0.89700000000000002</v>
          </cell>
          <cell r="U189">
            <v>1.022</v>
          </cell>
          <cell r="V189">
            <v>0.755</v>
          </cell>
          <cell r="W189">
            <v>3.1854019999999998</v>
          </cell>
        </row>
        <row r="190">
          <cell r="A190" t="str">
            <v>CSD</v>
          </cell>
          <cell r="B190" t="str">
            <v>7UP</v>
          </cell>
          <cell r="C190" t="str">
            <v>LL</v>
          </cell>
          <cell r="D190" t="str">
            <v>REG</v>
          </cell>
          <cell r="E190" t="str">
            <v>LL</v>
          </cell>
          <cell r="F190">
            <v>1</v>
          </cell>
          <cell r="G190" t="str">
            <v>RGB</v>
          </cell>
          <cell r="H190">
            <v>5.8539999999999998E-3</v>
          </cell>
          <cell r="I190">
            <v>5.8539999999999998E-3</v>
          </cell>
          <cell r="J190">
            <v>5.3712999999999999E-3</v>
          </cell>
          <cell r="K190">
            <v>0</v>
          </cell>
          <cell r="L190">
            <v>5.8539999999999998E-3</v>
          </cell>
          <cell r="M190">
            <v>5.8539999999999998E-3</v>
          </cell>
          <cell r="N190">
            <v>5.3712999999999999E-3</v>
          </cell>
          <cell r="O190">
            <v>0</v>
          </cell>
          <cell r="P190">
            <v>0</v>
          </cell>
          <cell r="Q190">
            <v>0</v>
          </cell>
          <cell r="R190">
            <v>5.3712999999999999E-3</v>
          </cell>
          <cell r="S190">
            <v>0</v>
          </cell>
          <cell r="T190">
            <v>0</v>
          </cell>
          <cell r="U190">
            <v>0</v>
          </cell>
          <cell r="V190">
            <v>0</v>
          </cell>
          <cell r="W190">
            <v>0</v>
          </cell>
        </row>
        <row r="191">
          <cell r="A191" t="str">
            <v>CSD</v>
          </cell>
          <cell r="B191" t="str">
            <v>7UP</v>
          </cell>
          <cell r="C191" t="str">
            <v>LL</v>
          </cell>
          <cell r="D191" t="str">
            <v>REG</v>
          </cell>
          <cell r="E191" t="str">
            <v>LL</v>
          </cell>
          <cell r="F191">
            <v>0.25</v>
          </cell>
          <cell r="G191" t="str">
            <v>NGB</v>
          </cell>
          <cell r="H191">
            <v>0.115796</v>
          </cell>
          <cell r="I191">
            <v>0.115796</v>
          </cell>
          <cell r="J191">
            <v>6.5750000000000001E-3</v>
          </cell>
          <cell r="K191">
            <v>0</v>
          </cell>
          <cell r="L191">
            <v>0</v>
          </cell>
          <cell r="M191">
            <v>0.12237099999999999</v>
          </cell>
          <cell r="N191">
            <v>0</v>
          </cell>
          <cell r="O191">
            <v>1E-3</v>
          </cell>
          <cell r="P191">
            <v>1E-3</v>
          </cell>
          <cell r="Q191">
            <v>1E-3</v>
          </cell>
          <cell r="R191">
            <v>0</v>
          </cell>
          <cell r="S191">
            <v>0</v>
          </cell>
          <cell r="T191">
            <v>0</v>
          </cell>
          <cell r="U191">
            <v>0</v>
          </cell>
          <cell r="V191">
            <v>1E-3</v>
          </cell>
          <cell r="W191">
            <v>1E-3</v>
          </cell>
        </row>
        <row r="192">
          <cell r="A192" t="str">
            <v>CSD</v>
          </cell>
          <cell r="B192" t="str">
            <v>7UP</v>
          </cell>
          <cell r="C192" t="str">
            <v>LL</v>
          </cell>
          <cell r="D192" t="str">
            <v>REG</v>
          </cell>
          <cell r="E192" t="str">
            <v>LL</v>
          </cell>
          <cell r="F192">
            <v>0.33</v>
          </cell>
          <cell r="G192" t="str">
            <v>NGB</v>
          </cell>
          <cell r="H192">
            <v>0</v>
          </cell>
          <cell r="I192">
            <v>7.6940000000000003E-3</v>
          </cell>
          <cell r="J192">
            <v>7.6940000000000003E-3</v>
          </cell>
          <cell r="K192">
            <v>7.1000000000000002E-4</v>
          </cell>
          <cell r="L192">
            <v>0</v>
          </cell>
          <cell r="M192">
            <v>0</v>
          </cell>
          <cell r="N192">
            <v>0</v>
          </cell>
          <cell r="O192">
            <v>0</v>
          </cell>
          <cell r="P192">
            <v>0</v>
          </cell>
          <cell r="Q192">
            <v>7.6940000000000003E-3</v>
          </cell>
          <cell r="R192">
            <v>7.6940000000000003E-3</v>
          </cell>
          <cell r="S192">
            <v>7.1000000000000002E-4</v>
          </cell>
          <cell r="T192">
            <v>0</v>
          </cell>
          <cell r="U192">
            <v>0</v>
          </cell>
          <cell r="V192">
            <v>0</v>
          </cell>
          <cell r="W192">
            <v>7.1000000000000002E-4</v>
          </cell>
        </row>
        <row r="193">
          <cell r="A193" t="str">
            <v>CSD</v>
          </cell>
          <cell r="B193" t="str">
            <v>7UP</v>
          </cell>
          <cell r="C193" t="str">
            <v>LL</v>
          </cell>
          <cell r="D193" t="str">
            <v>REG</v>
          </cell>
          <cell r="E193" t="str">
            <v>LL</v>
          </cell>
          <cell r="F193">
            <v>1</v>
          </cell>
          <cell r="G193" t="str">
            <v>NGB</v>
          </cell>
          <cell r="H193">
            <v>5.7613999999999999E-2</v>
          </cell>
          <cell r="I193">
            <v>5.7613999999999999E-2</v>
          </cell>
          <cell r="J193">
            <v>4.3199999999999998E-4</v>
          </cell>
          <cell r="K193">
            <v>1.2787E-2</v>
          </cell>
          <cell r="L193">
            <v>4.3199999999999998E-4</v>
          </cell>
          <cell r="M193">
            <v>7.0832999999999993E-2</v>
          </cell>
          <cell r="N193">
            <v>0.2017833</v>
          </cell>
          <cell r="O193">
            <v>4.7920000000000003E-3</v>
          </cell>
          <cell r="P193">
            <v>0</v>
          </cell>
          <cell r="Q193">
            <v>0</v>
          </cell>
          <cell r="R193">
            <v>0.20657529999999999</v>
          </cell>
          <cell r="S193">
            <v>0</v>
          </cell>
          <cell r="T193">
            <v>0</v>
          </cell>
          <cell r="U193">
            <v>0</v>
          </cell>
          <cell r="V193">
            <v>0</v>
          </cell>
          <cell r="W193">
            <v>0</v>
          </cell>
        </row>
        <row r="194">
          <cell r="A194" t="str">
            <v>CSD</v>
          </cell>
          <cell r="B194" t="str">
            <v>7UP</v>
          </cell>
          <cell r="C194" t="str">
            <v>LL</v>
          </cell>
          <cell r="D194" t="str">
            <v>REG</v>
          </cell>
          <cell r="E194" t="str">
            <v>LL</v>
          </cell>
          <cell r="F194">
            <v>0.5</v>
          </cell>
          <cell r="G194" t="str">
            <v>PET</v>
          </cell>
          <cell r="H194">
            <v>0</v>
          </cell>
          <cell r="I194">
            <v>0</v>
          </cell>
          <cell r="J194">
            <v>3.5999999999999997E-2</v>
          </cell>
          <cell r="K194">
            <v>3.5999999999999997E-2</v>
          </cell>
          <cell r="L194">
            <v>0.32200000000000001</v>
          </cell>
          <cell r="M194">
            <v>0</v>
          </cell>
          <cell r="N194">
            <v>0</v>
          </cell>
          <cell r="O194">
            <v>0</v>
          </cell>
          <cell r="P194">
            <v>0</v>
          </cell>
          <cell r="Q194">
            <v>0</v>
          </cell>
          <cell r="R194">
            <v>0</v>
          </cell>
          <cell r="S194">
            <v>0</v>
          </cell>
          <cell r="T194">
            <v>0</v>
          </cell>
          <cell r="U194">
            <v>0</v>
          </cell>
          <cell r="V194">
            <v>3.5999999999999997E-2</v>
          </cell>
          <cell r="W194">
            <v>3.5999999999999997E-2</v>
          </cell>
        </row>
        <row r="195">
          <cell r="A195" t="str">
            <v>CSD</v>
          </cell>
          <cell r="B195" t="str">
            <v>7UP</v>
          </cell>
          <cell r="C195" t="str">
            <v>LL</v>
          </cell>
          <cell r="D195" t="str">
            <v>REG</v>
          </cell>
          <cell r="E195" t="str">
            <v>LL</v>
          </cell>
          <cell r="F195">
            <v>1</v>
          </cell>
          <cell r="G195" t="str">
            <v>PET</v>
          </cell>
          <cell r="H195">
            <v>0</v>
          </cell>
          <cell r="I195">
            <v>0</v>
          </cell>
          <cell r="J195">
            <v>0.87290199999999996</v>
          </cell>
          <cell r="K195">
            <v>0.72776658000000005</v>
          </cell>
          <cell r="L195">
            <v>0.937226</v>
          </cell>
          <cell r="M195">
            <v>0</v>
          </cell>
          <cell r="N195">
            <v>0</v>
          </cell>
          <cell r="O195">
            <v>0.87290199999999996</v>
          </cell>
          <cell r="P195">
            <v>0.72776658000000005</v>
          </cell>
          <cell r="Q195">
            <v>0.937226</v>
          </cell>
          <cell r="R195">
            <v>2.5378945800000001</v>
          </cell>
          <cell r="S195">
            <v>0.66197600000000001</v>
          </cell>
          <cell r="T195">
            <v>0.92300000000000004</v>
          </cell>
          <cell r="U195">
            <v>0.94</v>
          </cell>
          <cell r="V195">
            <v>0.73299999999999998</v>
          </cell>
          <cell r="W195">
            <v>3.2579760000000002</v>
          </cell>
        </row>
        <row r="196">
          <cell r="A196" t="str">
            <v>CSD</v>
          </cell>
          <cell r="B196" t="str">
            <v>7UP</v>
          </cell>
          <cell r="C196" t="str">
            <v>LL</v>
          </cell>
          <cell r="D196" t="str">
            <v>REG</v>
          </cell>
          <cell r="E196" t="str">
            <v>LL</v>
          </cell>
          <cell r="F196">
            <v>1.25</v>
          </cell>
          <cell r="G196" t="str">
            <v>PET</v>
          </cell>
          <cell r="H196">
            <v>0</v>
          </cell>
          <cell r="I196">
            <v>0</v>
          </cell>
          <cell r="J196">
            <v>6.4000000000000001E-2</v>
          </cell>
          <cell r="K196">
            <v>0.16200000000000001</v>
          </cell>
          <cell r="L196">
            <v>0.22600000000000001</v>
          </cell>
          <cell r="M196">
            <v>0</v>
          </cell>
          <cell r="N196">
            <v>0</v>
          </cell>
          <cell r="O196">
            <v>0</v>
          </cell>
          <cell r="P196">
            <v>0</v>
          </cell>
          <cell r="Q196">
            <v>0</v>
          </cell>
          <cell r="R196">
            <v>0</v>
          </cell>
          <cell r="S196">
            <v>0</v>
          </cell>
          <cell r="T196">
            <v>0</v>
          </cell>
          <cell r="U196">
            <v>6.4000000000000001E-2</v>
          </cell>
          <cell r="V196">
            <v>0.16200000000000001</v>
          </cell>
          <cell r="W196">
            <v>0.22600000000000001</v>
          </cell>
        </row>
        <row r="197">
          <cell r="A197" t="str">
            <v>CSD</v>
          </cell>
          <cell r="B197" t="str">
            <v>7UP</v>
          </cell>
          <cell r="C197" t="str">
            <v>LL</v>
          </cell>
          <cell r="D197" t="str">
            <v>REG</v>
          </cell>
          <cell r="E197" t="str">
            <v>LL</v>
          </cell>
          <cell r="F197">
            <v>1.5</v>
          </cell>
          <cell r="G197" t="str">
            <v>PET</v>
          </cell>
          <cell r="H197">
            <v>0</v>
          </cell>
          <cell r="I197">
            <v>1.403591E-2</v>
          </cell>
          <cell r="J197">
            <v>7.0901000000000006E-2</v>
          </cell>
          <cell r="K197">
            <v>8.4936910000000004E-2</v>
          </cell>
          <cell r="L197">
            <v>0.56299999999999994</v>
          </cell>
          <cell r="M197">
            <v>0</v>
          </cell>
          <cell r="N197">
            <v>0.35199999999999998</v>
          </cell>
          <cell r="O197">
            <v>0.60699999999999998</v>
          </cell>
          <cell r="P197">
            <v>1.403591E-2</v>
          </cell>
          <cell r="Q197">
            <v>7.0901000000000006E-2</v>
          </cell>
          <cell r="R197">
            <v>8.4936910000000004E-2</v>
          </cell>
          <cell r="S197">
            <v>0.56299999999999994</v>
          </cell>
          <cell r="T197">
            <v>1.7609999999999999</v>
          </cell>
          <cell r="U197">
            <v>0.35199999999999998</v>
          </cell>
          <cell r="V197">
            <v>0.60699999999999998</v>
          </cell>
          <cell r="W197">
            <v>3.2829999999999995</v>
          </cell>
        </row>
        <row r="198">
          <cell r="A198" t="str">
            <v>CSD</v>
          </cell>
          <cell r="B198" t="str">
            <v>7UP</v>
          </cell>
          <cell r="C198" t="str">
            <v>LL</v>
          </cell>
          <cell r="D198" t="str">
            <v>REG</v>
          </cell>
          <cell r="E198" t="str">
            <v>LL</v>
          </cell>
          <cell r="F198">
            <v>1.65</v>
          </cell>
          <cell r="G198" t="str">
            <v>PET</v>
          </cell>
          <cell r="H198">
            <v>2.3730000000000001E-3</v>
          </cell>
          <cell r="I198">
            <v>0</v>
          </cell>
          <cell r="J198">
            <v>2.3730000000000001E-3</v>
          </cell>
          <cell r="K198">
            <v>2.3730000000000001E-3</v>
          </cell>
          <cell r="L198">
            <v>0</v>
          </cell>
          <cell r="M198">
            <v>2.3730000000000001E-3</v>
          </cell>
          <cell r="N198">
            <v>0</v>
          </cell>
          <cell r="O198">
            <v>0</v>
          </cell>
          <cell r="P198">
            <v>0</v>
          </cell>
          <cell r="Q198">
            <v>0</v>
          </cell>
          <cell r="R198">
            <v>0</v>
          </cell>
          <cell r="S198">
            <v>0</v>
          </cell>
          <cell r="T198">
            <v>0</v>
          </cell>
          <cell r="U198">
            <v>0</v>
          </cell>
          <cell r="V198">
            <v>0</v>
          </cell>
          <cell r="W198">
            <v>0</v>
          </cell>
        </row>
        <row r="199">
          <cell r="A199" t="str">
            <v>CSD</v>
          </cell>
          <cell r="B199" t="str">
            <v>7UP</v>
          </cell>
          <cell r="C199" t="str">
            <v>LL</v>
          </cell>
          <cell r="D199" t="str">
            <v>REG</v>
          </cell>
          <cell r="E199" t="str">
            <v>LL</v>
          </cell>
          <cell r="F199">
            <v>2</v>
          </cell>
          <cell r="G199" t="str">
            <v>PET</v>
          </cell>
          <cell r="H199">
            <v>0.31460399999999999</v>
          </cell>
          <cell r="I199">
            <v>0.31460399999999999</v>
          </cell>
          <cell r="J199">
            <v>0.64485700000000001</v>
          </cell>
          <cell r="K199">
            <v>3.4762390000000001</v>
          </cell>
          <cell r="L199">
            <v>2.281898</v>
          </cell>
          <cell r="M199">
            <v>6.7175979999999997</v>
          </cell>
          <cell r="N199">
            <v>3.1538786000000001</v>
          </cell>
          <cell r="O199">
            <v>6.2191929999999997</v>
          </cell>
          <cell r="P199">
            <v>3.6494848100000001</v>
          </cell>
          <cell r="Q199">
            <v>0.49189300000000002</v>
          </cell>
          <cell r="R199">
            <v>13.514449409999999</v>
          </cell>
          <cell r="S199">
            <v>6.1418470000000003</v>
          </cell>
          <cell r="T199">
            <v>9.3840000000000003</v>
          </cell>
          <cell r="U199">
            <v>5.7889999999999997</v>
          </cell>
          <cell r="V199">
            <v>3.4060000000000001</v>
          </cell>
          <cell r="W199">
            <v>24.720846999999999</v>
          </cell>
        </row>
        <row r="200">
          <cell r="A200" t="str">
            <v>CSD</v>
          </cell>
          <cell r="B200" t="str">
            <v>7UP</v>
          </cell>
          <cell r="C200" t="str">
            <v>LL</v>
          </cell>
          <cell r="D200" t="str">
            <v>REG</v>
          </cell>
          <cell r="E200" t="str">
            <v>LL</v>
          </cell>
          <cell r="F200">
            <v>2.25</v>
          </cell>
          <cell r="G200" t="str">
            <v>PET</v>
          </cell>
          <cell r="H200">
            <v>0</v>
          </cell>
          <cell r="I200">
            <v>1.8021270899999999</v>
          </cell>
          <cell r="J200">
            <v>5.0151640000000004</v>
          </cell>
          <cell r="K200">
            <v>6.8172910900000003</v>
          </cell>
          <cell r="L200">
            <v>0.18</v>
          </cell>
          <cell r="M200">
            <v>0</v>
          </cell>
          <cell r="N200">
            <v>0</v>
          </cell>
          <cell r="O200">
            <v>0</v>
          </cell>
          <cell r="P200">
            <v>1.8021270899999999</v>
          </cell>
          <cell r="Q200">
            <v>5.0151640000000004</v>
          </cell>
          <cell r="R200">
            <v>6.8172910900000003</v>
          </cell>
          <cell r="S200">
            <v>0.18</v>
          </cell>
          <cell r="T200">
            <v>0</v>
          </cell>
          <cell r="U200">
            <v>0</v>
          </cell>
          <cell r="V200">
            <v>0</v>
          </cell>
          <cell r="W200">
            <v>0.18</v>
          </cell>
        </row>
        <row r="201">
          <cell r="A201" t="str">
            <v>CSD</v>
          </cell>
          <cell r="B201" t="str">
            <v>7UP</v>
          </cell>
          <cell r="C201" t="str">
            <v>LL</v>
          </cell>
          <cell r="D201" t="str">
            <v>REG</v>
          </cell>
          <cell r="E201" t="str">
            <v>LL</v>
          </cell>
          <cell r="F201">
            <v>0.15</v>
          </cell>
          <cell r="G201" t="str">
            <v>CAN</v>
          </cell>
          <cell r="H201">
            <v>0</v>
          </cell>
          <cell r="I201">
            <v>0</v>
          </cell>
          <cell r="J201">
            <v>4.0000000000000001E-3</v>
          </cell>
          <cell r="K201">
            <v>4.0000000000000001E-3</v>
          </cell>
          <cell r="L201">
            <v>4.0000000000000001E-3</v>
          </cell>
          <cell r="M201">
            <v>0</v>
          </cell>
          <cell r="N201">
            <v>1.4999999999999999E-2</v>
          </cell>
          <cell r="O201">
            <v>5.0000000000000001E-3</v>
          </cell>
          <cell r="P201">
            <v>5.0000000000000001E-3</v>
          </cell>
          <cell r="Q201">
            <v>0</v>
          </cell>
          <cell r="R201">
            <v>0</v>
          </cell>
          <cell r="S201">
            <v>4.0000000000000001E-3</v>
          </cell>
          <cell r="T201">
            <v>4.0000000000000001E-3</v>
          </cell>
          <cell r="U201">
            <v>4.0000000000000001E-3</v>
          </cell>
          <cell r="V201">
            <v>3.0000000000000001E-3</v>
          </cell>
          <cell r="W201">
            <v>1.4999999999999999E-2</v>
          </cell>
        </row>
        <row r="202">
          <cell r="A202" t="str">
            <v>CSD</v>
          </cell>
          <cell r="B202" t="str">
            <v>7UP</v>
          </cell>
          <cell r="C202" t="str">
            <v>LL</v>
          </cell>
          <cell r="D202" t="str">
            <v>REG</v>
          </cell>
          <cell r="E202" t="str">
            <v>LL</v>
          </cell>
          <cell r="F202">
            <v>0.33</v>
          </cell>
          <cell r="G202" t="str">
            <v>CAN</v>
          </cell>
          <cell r="H202">
            <v>0.52824899999999997</v>
          </cell>
          <cell r="I202">
            <v>0.52824899999999997</v>
          </cell>
          <cell r="J202">
            <v>0.88727800000000001</v>
          </cell>
          <cell r="K202">
            <v>1.00953</v>
          </cell>
          <cell r="L202">
            <v>0.55588300000000002</v>
          </cell>
          <cell r="M202">
            <v>2.9809399999999999</v>
          </cell>
          <cell r="N202">
            <v>0.41434900000000002</v>
          </cell>
          <cell r="O202">
            <v>0.73133300000000001</v>
          </cell>
          <cell r="P202">
            <v>1.1959993900000001</v>
          </cell>
          <cell r="Q202">
            <v>0.95762199999999997</v>
          </cell>
          <cell r="R202">
            <v>3.2993033900000004</v>
          </cell>
          <cell r="S202">
            <v>1.1259999999999999</v>
          </cell>
          <cell r="T202">
            <v>2.2040000000000002</v>
          </cell>
          <cell r="U202">
            <v>1.605</v>
          </cell>
          <cell r="V202">
            <v>1.175</v>
          </cell>
          <cell r="W202">
            <v>6.11</v>
          </cell>
        </row>
        <row r="203">
          <cell r="A203" t="str">
            <v>CSD</v>
          </cell>
          <cell r="B203" t="str">
            <v>7UP</v>
          </cell>
          <cell r="C203" t="str">
            <v>LL</v>
          </cell>
          <cell r="D203" t="str">
            <v>REG</v>
          </cell>
          <cell r="E203" t="str">
            <v>LL</v>
          </cell>
          <cell r="F203">
            <v>0.5</v>
          </cell>
          <cell r="G203" t="str">
            <v>CAN</v>
          </cell>
          <cell r="H203">
            <v>7.7032000000000003E-2</v>
          </cell>
          <cell r="I203">
            <v>8.0099999999999995E-4</v>
          </cell>
          <cell r="J203">
            <v>7.7832999999999999E-2</v>
          </cell>
          <cell r="K203">
            <v>7.7032000000000003E-2</v>
          </cell>
          <cell r="L203">
            <v>8.0099999999999995E-4</v>
          </cell>
          <cell r="M203">
            <v>7.7832999999999999E-2</v>
          </cell>
          <cell r="N203">
            <v>0</v>
          </cell>
          <cell r="O203">
            <v>6.5194000000000002E-2</v>
          </cell>
          <cell r="P203">
            <v>0</v>
          </cell>
          <cell r="Q203">
            <v>0</v>
          </cell>
          <cell r="R203">
            <v>6.5194000000000002E-2</v>
          </cell>
          <cell r="S203">
            <v>0</v>
          </cell>
          <cell r="T203">
            <v>0</v>
          </cell>
          <cell r="U203">
            <v>0</v>
          </cell>
          <cell r="V203">
            <v>0</v>
          </cell>
          <cell r="W203">
            <v>0</v>
          </cell>
        </row>
        <row r="204">
          <cell r="A204" t="str">
            <v>CSD</v>
          </cell>
          <cell r="B204" t="str">
            <v>7UP</v>
          </cell>
          <cell r="C204" t="str">
            <v>LL</v>
          </cell>
          <cell r="D204" t="str">
            <v>REG</v>
          </cell>
          <cell r="E204" t="str">
            <v>LL</v>
          </cell>
          <cell r="F204" t="str">
            <v>BOX</v>
          </cell>
          <cell r="G204" t="str">
            <v>BOX</v>
          </cell>
          <cell r="H204">
            <v>1.1997499999999999E-2</v>
          </cell>
          <cell r="I204">
            <v>3.0478999999999999E-2</v>
          </cell>
          <cell r="J204">
            <v>0</v>
          </cell>
          <cell r="K204">
            <v>1.8481500000000001E-2</v>
          </cell>
          <cell r="L204">
            <v>1.1997499999999999E-2</v>
          </cell>
          <cell r="M204">
            <v>3.0478999999999999E-2</v>
          </cell>
          <cell r="N204">
            <v>0</v>
          </cell>
          <cell r="O204">
            <v>0</v>
          </cell>
          <cell r="P204">
            <v>0</v>
          </cell>
          <cell r="Q204">
            <v>0</v>
          </cell>
          <cell r="R204">
            <v>0</v>
          </cell>
          <cell r="S204">
            <v>0</v>
          </cell>
          <cell r="T204">
            <v>0</v>
          </cell>
          <cell r="U204">
            <v>0</v>
          </cell>
          <cell r="V204">
            <v>0</v>
          </cell>
          <cell r="W204">
            <v>0</v>
          </cell>
        </row>
        <row r="205">
          <cell r="A205" t="str">
            <v>CSD</v>
          </cell>
          <cell r="B205" t="str">
            <v>7UP</v>
          </cell>
          <cell r="C205" t="str">
            <v>LL</v>
          </cell>
          <cell r="D205" t="str">
            <v>REG</v>
          </cell>
          <cell r="E205" t="str">
            <v>LL</v>
          </cell>
          <cell r="F205" t="str">
            <v>MIX</v>
          </cell>
          <cell r="G205" t="str">
            <v>MIX</v>
          </cell>
          <cell r="H205">
            <v>4.3901999999999997E-2</v>
          </cell>
          <cell r="I205">
            <v>7.6873999999999998E-2</v>
          </cell>
          <cell r="J205">
            <v>0.14193759</v>
          </cell>
          <cell r="K205">
            <v>9.4737000000000002E-2</v>
          </cell>
          <cell r="L205">
            <v>0.35745059000000001</v>
          </cell>
          <cell r="M205">
            <v>0</v>
          </cell>
          <cell r="N205">
            <v>4.3901999999999997E-2</v>
          </cell>
          <cell r="O205">
            <v>7.6873999999999998E-2</v>
          </cell>
          <cell r="P205">
            <v>0.14193759</v>
          </cell>
          <cell r="Q205">
            <v>9.4737000000000002E-2</v>
          </cell>
          <cell r="R205">
            <v>0.35745059000000001</v>
          </cell>
          <cell r="S205">
            <v>9.7739999999999994E-2</v>
          </cell>
          <cell r="T205">
            <v>0.21199999999999999</v>
          </cell>
          <cell r="U205">
            <v>0.214</v>
          </cell>
          <cell r="V205">
            <v>0.16900000000000001</v>
          </cell>
          <cell r="W205">
            <v>0.69274000000000002</v>
          </cell>
        </row>
        <row r="206">
          <cell r="A206" t="str">
            <v>CSD</v>
          </cell>
          <cell r="B206" t="str">
            <v>7UP</v>
          </cell>
          <cell r="C206" t="str">
            <v>LL</v>
          </cell>
          <cell r="D206" t="str">
            <v>LIGHT</v>
          </cell>
          <cell r="E206" t="str">
            <v>LL</v>
          </cell>
          <cell r="F206">
            <v>2</v>
          </cell>
          <cell r="G206" t="str">
            <v>PET</v>
          </cell>
          <cell r="H206">
            <v>0</v>
          </cell>
          <cell r="I206">
            <v>4.6502469999999997E-2</v>
          </cell>
          <cell r="J206">
            <v>0.13578799999999999</v>
          </cell>
          <cell r="K206">
            <v>0.18229046999999998</v>
          </cell>
          <cell r="L206">
            <v>3.9989999999999998E-2</v>
          </cell>
          <cell r="M206">
            <v>0</v>
          </cell>
          <cell r="N206">
            <v>8.9999999999999993E-3</v>
          </cell>
          <cell r="O206">
            <v>4.8989999999999999E-2</v>
          </cell>
          <cell r="P206">
            <v>4.6502469999999997E-2</v>
          </cell>
          <cell r="Q206">
            <v>0.13578799999999999</v>
          </cell>
          <cell r="R206">
            <v>0.18229046999999998</v>
          </cell>
          <cell r="S206">
            <v>3.9989999999999998E-2</v>
          </cell>
          <cell r="T206">
            <v>0</v>
          </cell>
          <cell r="U206">
            <v>8.9999999999999993E-3</v>
          </cell>
          <cell r="V206">
            <v>0</v>
          </cell>
          <cell r="W206">
            <v>4.8989999999999999E-2</v>
          </cell>
        </row>
        <row r="207">
          <cell r="A207" t="str">
            <v>CSD</v>
          </cell>
          <cell r="B207" t="str">
            <v>7UP</v>
          </cell>
          <cell r="C207" t="str">
            <v>LL</v>
          </cell>
          <cell r="D207" t="str">
            <v>LIGHT</v>
          </cell>
          <cell r="E207" t="str">
            <v>LL</v>
          </cell>
          <cell r="F207">
            <v>0.33</v>
          </cell>
          <cell r="G207" t="str">
            <v>CAN</v>
          </cell>
          <cell r="H207">
            <v>0.159273</v>
          </cell>
          <cell r="I207">
            <v>0.159273</v>
          </cell>
          <cell r="J207">
            <v>0.33693000000000001</v>
          </cell>
          <cell r="K207">
            <v>0.29091600000000001</v>
          </cell>
          <cell r="L207">
            <v>0.13591300000000001</v>
          </cell>
          <cell r="M207">
            <v>0.92303200000000007</v>
          </cell>
          <cell r="N207">
            <v>0.1611689</v>
          </cell>
          <cell r="O207">
            <v>0.17743100000000001</v>
          </cell>
          <cell r="P207">
            <v>0.20642216999999999</v>
          </cell>
          <cell r="Q207">
            <v>7.6363E-2</v>
          </cell>
          <cell r="R207">
            <v>0.62138506999999998</v>
          </cell>
          <cell r="S207">
            <v>5.1346000000000003E-2</v>
          </cell>
          <cell r="T207">
            <v>5.8346000000000002E-2</v>
          </cell>
          <cell r="U207">
            <v>7.0000000000000001E-3</v>
          </cell>
          <cell r="V207">
            <v>0</v>
          </cell>
          <cell r="W207">
            <v>5.8346000000000002E-2</v>
          </cell>
        </row>
        <row r="208">
          <cell r="A208" t="str">
            <v>CSD</v>
          </cell>
          <cell r="B208" t="str">
            <v>MR</v>
          </cell>
          <cell r="C208" t="str">
            <v>LE</v>
          </cell>
          <cell r="D208" t="str">
            <v>REG</v>
          </cell>
          <cell r="E208" t="str">
            <v>FRUIT</v>
          </cell>
          <cell r="F208">
            <v>0.33</v>
          </cell>
          <cell r="G208" t="str">
            <v>RGB</v>
          </cell>
          <cell r="H208">
            <v>1.6925600000000001</v>
          </cell>
          <cell r="I208">
            <v>1.6925600000000001</v>
          </cell>
          <cell r="J208">
            <v>1.3795170000000001</v>
          </cell>
          <cell r="K208">
            <v>1.4045053999999999</v>
          </cell>
          <cell r="L208">
            <v>0.55925599999999998</v>
          </cell>
          <cell r="M208">
            <v>5.0358383999999994</v>
          </cell>
          <cell r="N208">
            <v>0</v>
          </cell>
          <cell r="O208">
            <v>0.30099999999999999</v>
          </cell>
          <cell r="P208">
            <v>0.30099999999999999</v>
          </cell>
          <cell r="Q208">
            <v>0</v>
          </cell>
          <cell r="R208">
            <v>0</v>
          </cell>
          <cell r="S208">
            <v>0</v>
          </cell>
          <cell r="T208">
            <v>0</v>
          </cell>
          <cell r="U208">
            <v>0</v>
          </cell>
          <cell r="V208">
            <v>0</v>
          </cell>
          <cell r="W208">
            <v>0</v>
          </cell>
        </row>
        <row r="209">
          <cell r="A209" t="str">
            <v>CSD</v>
          </cell>
          <cell r="B209" t="str">
            <v>MR</v>
          </cell>
          <cell r="C209" t="str">
            <v>LE</v>
          </cell>
          <cell r="D209" t="str">
            <v>REG</v>
          </cell>
          <cell r="E209" t="str">
            <v>FRUIT</v>
          </cell>
          <cell r="F209" t="str">
            <v>MIX</v>
          </cell>
          <cell r="G209" t="str">
            <v>MIX</v>
          </cell>
          <cell r="H209">
            <v>0.39461200000000002</v>
          </cell>
          <cell r="I209">
            <v>0.25179499999999999</v>
          </cell>
          <cell r="J209">
            <v>0.39461200000000002</v>
          </cell>
          <cell r="K209">
            <v>0.30905139999999998</v>
          </cell>
          <cell r="L209">
            <v>0.21323600000000001</v>
          </cell>
          <cell r="M209">
            <v>1.1686943999999999</v>
          </cell>
          <cell r="N209">
            <v>0</v>
          </cell>
          <cell r="O209">
            <v>0</v>
          </cell>
          <cell r="P209">
            <v>0</v>
          </cell>
          <cell r="Q209">
            <v>0</v>
          </cell>
          <cell r="R209">
            <v>0</v>
          </cell>
          <cell r="S209">
            <v>0</v>
          </cell>
          <cell r="T209">
            <v>0</v>
          </cell>
          <cell r="U209">
            <v>0</v>
          </cell>
          <cell r="V209">
            <v>0</v>
          </cell>
          <cell r="W209">
            <v>0</v>
          </cell>
        </row>
        <row r="210">
          <cell r="A210" t="str">
            <v>CSD</v>
          </cell>
          <cell r="B210" t="str">
            <v>MR</v>
          </cell>
          <cell r="C210" t="str">
            <v>LE</v>
          </cell>
          <cell r="D210" t="str">
            <v>REG</v>
          </cell>
          <cell r="E210" t="str">
            <v>FRUIT</v>
          </cell>
          <cell r="F210">
            <v>0.33</v>
          </cell>
          <cell r="G210" t="str">
            <v>CAN</v>
          </cell>
          <cell r="H210">
            <v>0</v>
          </cell>
          <cell r="I210">
            <v>1.7000000000000001E-2</v>
          </cell>
          <cell r="J210">
            <v>1.7000000000000001E-2</v>
          </cell>
          <cell r="K210">
            <v>0</v>
          </cell>
          <cell r="L210">
            <v>0</v>
          </cell>
          <cell r="M210">
            <v>0</v>
          </cell>
          <cell r="N210">
            <v>0</v>
          </cell>
          <cell r="O210">
            <v>0</v>
          </cell>
          <cell r="P210">
            <v>0</v>
          </cell>
          <cell r="Q210">
            <v>0</v>
          </cell>
          <cell r="R210">
            <v>0</v>
          </cell>
          <cell r="S210">
            <v>0</v>
          </cell>
          <cell r="T210">
            <v>0</v>
          </cell>
          <cell r="U210">
            <v>0</v>
          </cell>
          <cell r="V210">
            <v>0</v>
          </cell>
          <cell r="W210">
            <v>0</v>
          </cell>
        </row>
        <row r="211">
          <cell r="A211" t="str">
            <v>CSD</v>
          </cell>
          <cell r="B211" t="str">
            <v>MR</v>
          </cell>
          <cell r="C211" t="str">
            <v>LE</v>
          </cell>
          <cell r="D211" t="str">
            <v>REG</v>
          </cell>
          <cell r="E211" t="str">
            <v>FRUIT</v>
          </cell>
          <cell r="F211">
            <v>0.33</v>
          </cell>
          <cell r="G211" t="str">
            <v>RGB</v>
          </cell>
          <cell r="H211">
            <v>0</v>
          </cell>
          <cell r="I211">
            <v>2E-3</v>
          </cell>
          <cell r="J211">
            <v>2E-3</v>
          </cell>
          <cell r="K211">
            <v>9.7E-5</v>
          </cell>
          <cell r="L211">
            <v>9.7E-5</v>
          </cell>
          <cell r="M211">
            <v>0</v>
          </cell>
          <cell r="N211">
            <v>0</v>
          </cell>
          <cell r="O211">
            <v>0</v>
          </cell>
          <cell r="P211">
            <v>0</v>
          </cell>
          <cell r="Q211">
            <v>2E-3</v>
          </cell>
          <cell r="R211">
            <v>2E-3</v>
          </cell>
          <cell r="S211">
            <v>9.7E-5</v>
          </cell>
          <cell r="T211">
            <v>0</v>
          </cell>
          <cell r="U211">
            <v>0</v>
          </cell>
          <cell r="V211">
            <v>0</v>
          </cell>
          <cell r="W211">
            <v>9.7E-5</v>
          </cell>
        </row>
        <row r="212">
          <cell r="A212" t="str">
            <v>CSD</v>
          </cell>
          <cell r="B212" t="str">
            <v>MR</v>
          </cell>
          <cell r="C212" t="str">
            <v>LE</v>
          </cell>
          <cell r="D212" t="str">
            <v>REG</v>
          </cell>
          <cell r="E212" t="str">
            <v>FRUIT</v>
          </cell>
          <cell r="F212">
            <v>1</v>
          </cell>
          <cell r="G212" t="str">
            <v>PET</v>
          </cell>
          <cell r="H212">
            <v>0</v>
          </cell>
          <cell r="I212">
            <v>0</v>
          </cell>
          <cell r="J212">
            <v>5.6000000000000001E-2</v>
          </cell>
          <cell r="K212">
            <v>4.4999999999999998E-2</v>
          </cell>
          <cell r="L212">
            <v>0.10100000000000001</v>
          </cell>
          <cell r="M212">
            <v>0</v>
          </cell>
          <cell r="N212">
            <v>2.5999999999999999E-2</v>
          </cell>
          <cell r="O212">
            <v>0</v>
          </cell>
          <cell r="P212">
            <v>0</v>
          </cell>
          <cell r="Q212">
            <v>0</v>
          </cell>
          <cell r="R212">
            <v>0</v>
          </cell>
          <cell r="S212">
            <v>0</v>
          </cell>
          <cell r="T212">
            <v>0</v>
          </cell>
          <cell r="U212">
            <v>5.6000000000000001E-2</v>
          </cell>
          <cell r="V212">
            <v>4.4999999999999998E-2</v>
          </cell>
          <cell r="W212">
            <v>0.10100000000000001</v>
          </cell>
        </row>
        <row r="213">
          <cell r="A213" t="str">
            <v>CSD</v>
          </cell>
          <cell r="B213" t="str">
            <v>MR</v>
          </cell>
          <cell r="C213" t="str">
            <v>LE</v>
          </cell>
          <cell r="D213" t="str">
            <v>REG</v>
          </cell>
          <cell r="E213" t="str">
            <v>FRUIT</v>
          </cell>
          <cell r="F213">
            <v>2</v>
          </cell>
          <cell r="G213" t="str">
            <v>PET</v>
          </cell>
          <cell r="H213">
            <v>1.2949999999999999E-3</v>
          </cell>
          <cell r="I213">
            <v>1.2949999999999999E-3</v>
          </cell>
          <cell r="J213">
            <v>0</v>
          </cell>
          <cell r="K213">
            <v>1.2949999999999999E-3</v>
          </cell>
          <cell r="L213">
            <v>0.40600000000000003</v>
          </cell>
          <cell r="M213">
            <v>1.2949999999999999E-3</v>
          </cell>
          <cell r="N213">
            <v>0.13100000000000001</v>
          </cell>
          <cell r="O213">
            <v>1.292</v>
          </cell>
          <cell r="P213">
            <v>0.09</v>
          </cell>
          <cell r="Q213">
            <v>0.09</v>
          </cell>
          <cell r="R213">
            <v>0</v>
          </cell>
          <cell r="S213">
            <v>0.379</v>
          </cell>
          <cell r="T213">
            <v>0.40600000000000003</v>
          </cell>
          <cell r="U213">
            <v>0.376</v>
          </cell>
          <cell r="V213">
            <v>0.13100000000000001</v>
          </cell>
          <cell r="W213">
            <v>1.292</v>
          </cell>
        </row>
        <row r="214">
          <cell r="A214" t="str">
            <v>CSD</v>
          </cell>
          <cell r="B214" t="str">
            <v>MR</v>
          </cell>
          <cell r="C214" t="str">
            <v>LE</v>
          </cell>
          <cell r="D214" t="str">
            <v>REG</v>
          </cell>
          <cell r="E214" t="str">
            <v>FRUIT</v>
          </cell>
          <cell r="F214">
            <v>2.25</v>
          </cell>
          <cell r="G214" t="str">
            <v>PET</v>
          </cell>
          <cell r="H214">
            <v>0</v>
          </cell>
          <cell r="I214">
            <v>0.75407800000000003</v>
          </cell>
          <cell r="J214">
            <v>0.85988699999999996</v>
          </cell>
          <cell r="K214">
            <v>1.6139649999999999</v>
          </cell>
          <cell r="L214">
            <v>0.13100000000000001</v>
          </cell>
          <cell r="M214">
            <v>0</v>
          </cell>
          <cell r="N214">
            <v>4.0000000000000001E-3</v>
          </cell>
          <cell r="O214">
            <v>0</v>
          </cell>
          <cell r="P214">
            <v>0.75407800000000003</v>
          </cell>
          <cell r="Q214">
            <v>0.85988699999999996</v>
          </cell>
          <cell r="R214">
            <v>1.6139649999999999</v>
          </cell>
          <cell r="S214">
            <v>0.13100000000000001</v>
          </cell>
          <cell r="T214">
            <v>0</v>
          </cell>
          <cell r="U214">
            <v>4.0000000000000001E-3</v>
          </cell>
          <cell r="V214">
            <v>0</v>
          </cell>
          <cell r="W214">
            <v>0.13500000000000001</v>
          </cell>
        </row>
        <row r="215">
          <cell r="A215" t="str">
            <v>CSD</v>
          </cell>
          <cell r="B215" t="str">
            <v>MR</v>
          </cell>
          <cell r="C215" t="str">
            <v>LE</v>
          </cell>
          <cell r="D215" t="str">
            <v>REG</v>
          </cell>
          <cell r="E215" t="str">
            <v>FRUIT</v>
          </cell>
          <cell r="F215" t="str">
            <v>MIX</v>
          </cell>
          <cell r="G215" t="str">
            <v>MIX</v>
          </cell>
          <cell r="H215">
            <v>6.0474939999999998E-2</v>
          </cell>
          <cell r="I215">
            <v>1.5768000000000001E-2</v>
          </cell>
          <cell r="J215">
            <v>7.6242939999999995E-2</v>
          </cell>
          <cell r="K215">
            <v>6.6307000000000005E-2</v>
          </cell>
          <cell r="L215">
            <v>7.4999999999999997E-2</v>
          </cell>
          <cell r="M215">
            <v>0</v>
          </cell>
          <cell r="N215">
            <v>7.3999999999999996E-2</v>
          </cell>
          <cell r="O215">
            <v>0.28230700000000003</v>
          </cell>
          <cell r="P215">
            <v>6.0474939999999998E-2</v>
          </cell>
          <cell r="Q215">
            <v>1.5768000000000001E-2</v>
          </cell>
          <cell r="R215">
            <v>7.6242939999999995E-2</v>
          </cell>
          <cell r="S215">
            <v>6.6307000000000005E-2</v>
          </cell>
          <cell r="T215">
            <v>7.4999999999999997E-2</v>
          </cell>
          <cell r="U215">
            <v>6.7000000000000004E-2</v>
          </cell>
          <cell r="V215">
            <v>7.3999999999999996E-2</v>
          </cell>
          <cell r="W215">
            <v>0.28230700000000003</v>
          </cell>
        </row>
        <row r="216">
          <cell r="A216" t="str">
            <v>CSD</v>
          </cell>
          <cell r="B216" t="str">
            <v>MR</v>
          </cell>
          <cell r="C216" t="str">
            <v>PA</v>
          </cell>
          <cell r="D216" t="str">
            <v>REG</v>
          </cell>
          <cell r="E216" t="str">
            <v>FRUIT</v>
          </cell>
          <cell r="F216">
            <v>1</v>
          </cell>
          <cell r="G216" t="str">
            <v>PET</v>
          </cell>
          <cell r="H216">
            <v>0</v>
          </cell>
          <cell r="I216">
            <v>0</v>
          </cell>
          <cell r="J216">
            <v>4.2000000000000003E-2</v>
          </cell>
          <cell r="K216">
            <v>2.8000000000000001E-2</v>
          </cell>
          <cell r="L216">
            <v>7.0000000000000007E-2</v>
          </cell>
          <cell r="M216">
            <v>0</v>
          </cell>
          <cell r="N216">
            <v>2.1000000000000001E-2</v>
          </cell>
          <cell r="O216">
            <v>0</v>
          </cell>
          <cell r="P216">
            <v>0</v>
          </cell>
          <cell r="Q216">
            <v>0</v>
          </cell>
          <cell r="R216">
            <v>0</v>
          </cell>
          <cell r="S216">
            <v>0</v>
          </cell>
          <cell r="T216">
            <v>0</v>
          </cell>
          <cell r="U216">
            <v>4.2000000000000003E-2</v>
          </cell>
          <cell r="V216">
            <v>2.8000000000000001E-2</v>
          </cell>
          <cell r="W216">
            <v>7.0000000000000007E-2</v>
          </cell>
        </row>
        <row r="217">
          <cell r="A217" t="str">
            <v>CSD</v>
          </cell>
          <cell r="B217" t="str">
            <v>MR</v>
          </cell>
          <cell r="C217" t="str">
            <v>PA</v>
          </cell>
          <cell r="D217" t="str">
            <v>REG</v>
          </cell>
          <cell r="E217" t="str">
            <v>FRUIT</v>
          </cell>
          <cell r="F217">
            <v>2</v>
          </cell>
          <cell r="G217" t="str">
            <v>PET</v>
          </cell>
          <cell r="H217">
            <v>0</v>
          </cell>
          <cell r="I217">
            <v>0</v>
          </cell>
          <cell r="J217">
            <v>0.37950299999999998</v>
          </cell>
          <cell r="K217">
            <v>0.27700000000000002</v>
          </cell>
          <cell r="L217">
            <v>0.32400000000000001</v>
          </cell>
          <cell r="M217">
            <v>0</v>
          </cell>
          <cell r="N217">
            <v>1.0555030000000001</v>
          </cell>
          <cell r="O217">
            <v>4.5999999999999999E-2</v>
          </cell>
          <cell r="P217">
            <v>4.5999999999999999E-2</v>
          </cell>
          <cell r="Q217">
            <v>0</v>
          </cell>
          <cell r="R217">
            <v>0</v>
          </cell>
          <cell r="S217">
            <v>0.37950299999999998</v>
          </cell>
          <cell r="T217">
            <v>0.27700000000000002</v>
          </cell>
          <cell r="U217">
            <v>0.32400000000000001</v>
          </cell>
          <cell r="V217">
            <v>7.4999999999999997E-2</v>
          </cell>
          <cell r="W217">
            <v>1.0555030000000001</v>
          </cell>
        </row>
        <row r="218">
          <cell r="A218" t="str">
            <v>CSD</v>
          </cell>
          <cell r="B218" t="str">
            <v>MR</v>
          </cell>
          <cell r="C218" t="str">
            <v>PA</v>
          </cell>
          <cell r="D218" t="str">
            <v>REG</v>
          </cell>
          <cell r="E218" t="str">
            <v>FRUIT</v>
          </cell>
          <cell r="F218">
            <v>2.25</v>
          </cell>
          <cell r="G218" t="str">
            <v>PET</v>
          </cell>
          <cell r="H218">
            <v>0</v>
          </cell>
          <cell r="I218">
            <v>0.7164277</v>
          </cell>
          <cell r="J218">
            <v>0.82826599999999995</v>
          </cell>
          <cell r="K218">
            <v>1.5446936999999998</v>
          </cell>
          <cell r="L218">
            <v>0.12674299999999999</v>
          </cell>
          <cell r="M218">
            <v>0</v>
          </cell>
          <cell r="N218">
            <v>5.0000000000000001E-3</v>
          </cell>
          <cell r="O218">
            <v>0</v>
          </cell>
          <cell r="P218">
            <v>0.7164277</v>
          </cell>
          <cell r="Q218">
            <v>0.82826599999999995</v>
          </cell>
          <cell r="R218">
            <v>1.5446936999999998</v>
          </cell>
          <cell r="S218">
            <v>0.12674299999999999</v>
          </cell>
          <cell r="T218">
            <v>0</v>
          </cell>
          <cell r="U218">
            <v>5.0000000000000001E-3</v>
          </cell>
          <cell r="V218">
            <v>0</v>
          </cell>
          <cell r="W218">
            <v>0.131743</v>
          </cell>
        </row>
        <row r="219">
          <cell r="A219" t="str">
            <v>CSD</v>
          </cell>
          <cell r="B219" t="str">
            <v>MR</v>
          </cell>
          <cell r="C219" t="str">
            <v>PA</v>
          </cell>
          <cell r="D219" t="str">
            <v>REG</v>
          </cell>
          <cell r="E219" t="str">
            <v>FRUIT</v>
          </cell>
          <cell r="F219">
            <v>0.33</v>
          </cell>
          <cell r="G219" t="str">
            <v>CAN</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row>
        <row r="220">
          <cell r="A220" t="str">
            <v>CSD</v>
          </cell>
          <cell r="B220" t="str">
            <v>MR</v>
          </cell>
          <cell r="C220" t="str">
            <v>STR</v>
          </cell>
          <cell r="D220" t="str">
            <v>REG</v>
          </cell>
          <cell r="E220" t="str">
            <v>FRUIT</v>
          </cell>
          <cell r="F220">
            <v>1</v>
          </cell>
          <cell r="G220" t="str">
            <v>PET</v>
          </cell>
          <cell r="H220">
            <v>0</v>
          </cell>
          <cell r="I220">
            <v>0</v>
          </cell>
          <cell r="J220">
            <v>7.0999999999999994E-2</v>
          </cell>
          <cell r="K220">
            <v>6.2E-2</v>
          </cell>
          <cell r="L220">
            <v>0.13300000000000001</v>
          </cell>
          <cell r="M220">
            <v>0</v>
          </cell>
          <cell r="N220">
            <v>2.8000000000000001E-2</v>
          </cell>
          <cell r="O220">
            <v>0</v>
          </cell>
          <cell r="P220">
            <v>0</v>
          </cell>
          <cell r="Q220">
            <v>0</v>
          </cell>
          <cell r="R220">
            <v>0</v>
          </cell>
          <cell r="S220">
            <v>0</v>
          </cell>
          <cell r="T220">
            <v>0</v>
          </cell>
          <cell r="U220">
            <v>7.0999999999999994E-2</v>
          </cell>
          <cell r="V220">
            <v>6.2E-2</v>
          </cell>
          <cell r="W220">
            <v>0.13300000000000001</v>
          </cell>
        </row>
        <row r="221">
          <cell r="A221" t="str">
            <v>CSD</v>
          </cell>
          <cell r="B221" t="str">
            <v>MR</v>
          </cell>
          <cell r="C221" t="str">
            <v>STR</v>
          </cell>
          <cell r="D221" t="str">
            <v>REG</v>
          </cell>
          <cell r="E221" t="str">
            <v>FRUIT</v>
          </cell>
          <cell r="F221">
            <v>2</v>
          </cell>
          <cell r="G221" t="str">
            <v>PET</v>
          </cell>
          <cell r="H221">
            <v>0</v>
          </cell>
          <cell r="I221">
            <v>0</v>
          </cell>
          <cell r="J221">
            <v>0.76900000000000002</v>
          </cell>
          <cell r="K221">
            <v>0.69699999999999995</v>
          </cell>
          <cell r="L221">
            <v>0.56699999999999995</v>
          </cell>
          <cell r="M221">
            <v>0</v>
          </cell>
          <cell r="N221">
            <v>2.2039999999999997</v>
          </cell>
          <cell r="O221">
            <v>9.9000000000000005E-2</v>
          </cell>
          <cell r="P221">
            <v>9.9000000000000005E-2</v>
          </cell>
          <cell r="Q221">
            <v>0</v>
          </cell>
          <cell r="R221">
            <v>0</v>
          </cell>
          <cell r="S221">
            <v>0.76900000000000002</v>
          </cell>
          <cell r="T221">
            <v>0.69699999999999995</v>
          </cell>
          <cell r="U221">
            <v>0.56699999999999995</v>
          </cell>
          <cell r="V221">
            <v>0.17100000000000001</v>
          </cell>
          <cell r="W221">
            <v>2.2039999999999997</v>
          </cell>
        </row>
        <row r="222">
          <cell r="A222" t="str">
            <v>CSD</v>
          </cell>
          <cell r="B222" t="str">
            <v>MR</v>
          </cell>
          <cell r="C222" t="str">
            <v>STR</v>
          </cell>
          <cell r="D222" t="str">
            <v>REG</v>
          </cell>
          <cell r="E222" t="str">
            <v>FRUIT</v>
          </cell>
          <cell r="F222">
            <v>2.25</v>
          </cell>
          <cell r="G222" t="str">
            <v>PET</v>
          </cell>
          <cell r="H222">
            <v>0</v>
          </cell>
          <cell r="I222">
            <v>0.96525285999999999</v>
          </cell>
          <cell r="J222">
            <v>1.4509510000000001</v>
          </cell>
          <cell r="K222">
            <v>2.41620386</v>
          </cell>
          <cell r="L222">
            <v>3.6110000000000001E-3</v>
          </cell>
          <cell r="M222">
            <v>0</v>
          </cell>
          <cell r="N222">
            <v>0</v>
          </cell>
          <cell r="O222">
            <v>3.6110000000000001E-3</v>
          </cell>
          <cell r="P222">
            <v>0.96525285999999999</v>
          </cell>
          <cell r="Q222">
            <v>1.4509510000000001</v>
          </cell>
          <cell r="R222">
            <v>2.41620386</v>
          </cell>
          <cell r="S222">
            <v>3.6110000000000001E-3</v>
          </cell>
          <cell r="T222">
            <v>0</v>
          </cell>
          <cell r="U222">
            <v>0</v>
          </cell>
          <cell r="V222">
            <v>0</v>
          </cell>
          <cell r="W222">
            <v>3.6110000000000001E-3</v>
          </cell>
        </row>
        <row r="223">
          <cell r="A223" t="str">
            <v>CSD</v>
          </cell>
          <cell r="B223" t="str">
            <v>MR</v>
          </cell>
          <cell r="C223" t="str">
            <v>STR</v>
          </cell>
          <cell r="D223" t="str">
            <v>REG</v>
          </cell>
          <cell r="E223" t="str">
            <v>FRUIT</v>
          </cell>
          <cell r="F223">
            <v>0.33</v>
          </cell>
          <cell r="G223" t="str">
            <v>CAN</v>
          </cell>
          <cell r="H223">
            <v>0</v>
          </cell>
          <cell r="I223">
            <v>0</v>
          </cell>
          <cell r="J223">
            <v>2.3E-2</v>
          </cell>
          <cell r="K223">
            <v>2.3E-2</v>
          </cell>
          <cell r="L223">
            <v>0.02</v>
          </cell>
          <cell r="M223">
            <v>0</v>
          </cell>
          <cell r="N223">
            <v>0</v>
          </cell>
          <cell r="O223">
            <v>0</v>
          </cell>
          <cell r="P223">
            <v>0</v>
          </cell>
          <cell r="Q223">
            <v>0</v>
          </cell>
          <cell r="R223">
            <v>0</v>
          </cell>
          <cell r="S223">
            <v>0</v>
          </cell>
          <cell r="T223">
            <v>0</v>
          </cell>
          <cell r="U223">
            <v>0</v>
          </cell>
          <cell r="V223">
            <v>2.3E-2</v>
          </cell>
          <cell r="W223">
            <v>2.3E-2</v>
          </cell>
        </row>
        <row r="224">
          <cell r="A224" t="str">
            <v>CSD</v>
          </cell>
          <cell r="B224" t="str">
            <v>MR</v>
          </cell>
          <cell r="C224" t="str">
            <v>CL</v>
          </cell>
          <cell r="D224" t="str">
            <v>REG</v>
          </cell>
          <cell r="E224" t="str">
            <v>FRUIT</v>
          </cell>
          <cell r="F224">
            <v>0.33</v>
          </cell>
          <cell r="G224" t="str">
            <v>RGB</v>
          </cell>
          <cell r="H224">
            <v>0</v>
          </cell>
          <cell r="I224">
            <v>0.68799999999999994</v>
          </cell>
          <cell r="J224">
            <v>0.751</v>
          </cell>
          <cell r="K224">
            <v>0.43099999999999999</v>
          </cell>
          <cell r="L224">
            <v>0.16900000000000001</v>
          </cell>
          <cell r="M224">
            <v>0</v>
          </cell>
          <cell r="N224">
            <v>0.68799999999999994</v>
          </cell>
          <cell r="O224">
            <v>0.751</v>
          </cell>
          <cell r="P224">
            <v>0.43099999999999999</v>
          </cell>
          <cell r="Q224">
            <v>0.16900000000000001</v>
          </cell>
          <cell r="R224">
            <v>2.0390000000000001</v>
          </cell>
          <cell r="S224">
            <v>0</v>
          </cell>
          <cell r="T224">
            <v>0</v>
          </cell>
          <cell r="U224">
            <v>0</v>
          </cell>
          <cell r="V224">
            <v>0</v>
          </cell>
          <cell r="W224">
            <v>0</v>
          </cell>
        </row>
        <row r="225">
          <cell r="A225" t="str">
            <v>CSD</v>
          </cell>
          <cell r="B225" t="str">
            <v>MR</v>
          </cell>
          <cell r="C225" t="str">
            <v>CL</v>
          </cell>
          <cell r="D225" t="str">
            <v>REG</v>
          </cell>
          <cell r="E225" t="str">
            <v>FRUIT</v>
          </cell>
          <cell r="F225" t="str">
            <v>MIX</v>
          </cell>
          <cell r="G225" t="str">
            <v>MIX</v>
          </cell>
          <cell r="H225">
            <v>0.252</v>
          </cell>
          <cell r="I225">
            <v>0.152</v>
          </cell>
          <cell r="J225">
            <v>0.14799999999999999</v>
          </cell>
          <cell r="K225">
            <v>8.5999999999999993E-2</v>
          </cell>
          <cell r="L225">
            <v>0.63800000000000001</v>
          </cell>
          <cell r="M225">
            <v>0</v>
          </cell>
          <cell r="N225">
            <v>0.252</v>
          </cell>
          <cell r="O225">
            <v>0.152</v>
          </cell>
          <cell r="P225">
            <v>0.14799999999999999</v>
          </cell>
          <cell r="Q225">
            <v>8.5999999999999993E-2</v>
          </cell>
          <cell r="R225">
            <v>0.63800000000000001</v>
          </cell>
          <cell r="S225">
            <v>0</v>
          </cell>
          <cell r="T225">
            <v>0</v>
          </cell>
          <cell r="U225">
            <v>0</v>
          </cell>
          <cell r="V225">
            <v>0</v>
          </cell>
          <cell r="W225">
            <v>0</v>
          </cell>
        </row>
        <row r="226">
          <cell r="A226" t="str">
            <v>CSD</v>
          </cell>
          <cell r="B226" t="str">
            <v>FI</v>
          </cell>
          <cell r="C226" t="str">
            <v>CIT</v>
          </cell>
          <cell r="D226" t="str">
            <v>REG</v>
          </cell>
          <cell r="E226" t="str">
            <v>FRUIT</v>
          </cell>
          <cell r="F226">
            <v>0.33</v>
          </cell>
          <cell r="G226" t="str">
            <v>RGB</v>
          </cell>
          <cell r="H226">
            <v>0</v>
          </cell>
          <cell r="I226">
            <v>0</v>
          </cell>
          <cell r="J226">
            <v>8.0000000000000002E-3</v>
          </cell>
          <cell r="K226">
            <v>1.2999999999999999E-2</v>
          </cell>
          <cell r="L226">
            <v>0</v>
          </cell>
          <cell r="M226">
            <v>0</v>
          </cell>
          <cell r="N226">
            <v>2.0999999999999998E-2</v>
          </cell>
          <cell r="O226">
            <v>0</v>
          </cell>
          <cell r="P226">
            <v>0</v>
          </cell>
          <cell r="Q226">
            <v>0</v>
          </cell>
          <cell r="R226">
            <v>0</v>
          </cell>
          <cell r="S226">
            <v>8.0000000000000002E-3</v>
          </cell>
          <cell r="T226">
            <v>1.2999999999999999E-2</v>
          </cell>
          <cell r="U226">
            <v>0</v>
          </cell>
          <cell r="V226">
            <v>0</v>
          </cell>
          <cell r="W226">
            <v>2.0999999999999998E-2</v>
          </cell>
        </row>
        <row r="227">
          <cell r="A227" t="str">
            <v>CSD</v>
          </cell>
          <cell r="B227" t="str">
            <v>FI</v>
          </cell>
          <cell r="C227" t="str">
            <v>GR</v>
          </cell>
          <cell r="D227" t="str">
            <v>REG</v>
          </cell>
          <cell r="E227" t="str">
            <v>FRUIT</v>
          </cell>
          <cell r="F227">
            <v>0.33</v>
          </cell>
          <cell r="G227" t="str">
            <v>RGB</v>
          </cell>
          <cell r="H227">
            <v>0</v>
          </cell>
          <cell r="I227">
            <v>0</v>
          </cell>
          <cell r="J227">
            <v>1.0999999999999999E-2</v>
          </cell>
          <cell r="K227">
            <v>0.03</v>
          </cell>
          <cell r="L227">
            <v>0.04</v>
          </cell>
          <cell r="M227">
            <v>0</v>
          </cell>
          <cell r="N227">
            <v>0</v>
          </cell>
          <cell r="O227">
            <v>0</v>
          </cell>
          <cell r="P227">
            <v>0</v>
          </cell>
          <cell r="Q227">
            <v>0</v>
          </cell>
          <cell r="R227">
            <v>0</v>
          </cell>
          <cell r="S227">
            <v>1.0999999999999999E-2</v>
          </cell>
          <cell r="T227">
            <v>0.03</v>
          </cell>
          <cell r="U227">
            <v>0.04</v>
          </cell>
          <cell r="V227">
            <v>0</v>
          </cell>
          <cell r="W227">
            <v>8.0999999999999989E-2</v>
          </cell>
        </row>
        <row r="228">
          <cell r="A228" t="str">
            <v>CSD</v>
          </cell>
          <cell r="B228" t="str">
            <v>FI</v>
          </cell>
          <cell r="C228" t="str">
            <v>LE</v>
          </cell>
          <cell r="D228" t="str">
            <v>REG</v>
          </cell>
          <cell r="E228" t="str">
            <v>FRUIT</v>
          </cell>
          <cell r="F228">
            <v>0.33</v>
          </cell>
          <cell r="G228" t="str">
            <v>RGB</v>
          </cell>
          <cell r="H228">
            <v>0</v>
          </cell>
          <cell r="I228">
            <v>0</v>
          </cell>
          <cell r="J228">
            <v>0.27200000000000002</v>
          </cell>
          <cell r="K228">
            <v>6.7000000000000004E-2</v>
          </cell>
          <cell r="L228">
            <v>3.9E-2</v>
          </cell>
          <cell r="M228">
            <v>0</v>
          </cell>
          <cell r="N228">
            <v>0</v>
          </cell>
          <cell r="O228">
            <v>0</v>
          </cell>
          <cell r="P228">
            <v>0</v>
          </cell>
          <cell r="Q228">
            <v>0</v>
          </cell>
          <cell r="R228">
            <v>0</v>
          </cell>
          <cell r="S228">
            <v>0.27200000000000002</v>
          </cell>
          <cell r="T228">
            <v>6.7000000000000004E-2</v>
          </cell>
          <cell r="U228">
            <v>3.9E-2</v>
          </cell>
          <cell r="V228">
            <v>0</v>
          </cell>
          <cell r="W228">
            <v>0.378</v>
          </cell>
        </row>
        <row r="229">
          <cell r="A229" t="str">
            <v>CSD</v>
          </cell>
          <cell r="B229" t="str">
            <v>FI</v>
          </cell>
          <cell r="C229" t="str">
            <v>LE</v>
          </cell>
          <cell r="D229" t="str">
            <v>REG</v>
          </cell>
          <cell r="E229" t="str">
            <v>FRUIT</v>
          </cell>
          <cell r="F229" t="str">
            <v>MIX</v>
          </cell>
          <cell r="G229" t="str">
            <v>MIX</v>
          </cell>
          <cell r="H229">
            <v>0</v>
          </cell>
          <cell r="I229">
            <v>1.2999999999999999E-2</v>
          </cell>
          <cell r="J229">
            <v>1.7999999999999999E-2</v>
          </cell>
          <cell r="K229">
            <v>2E-3</v>
          </cell>
          <cell r="L229">
            <v>3.3000000000000002E-2</v>
          </cell>
          <cell r="M229">
            <v>0</v>
          </cell>
          <cell r="N229">
            <v>0</v>
          </cell>
          <cell r="O229">
            <v>0</v>
          </cell>
          <cell r="P229">
            <v>0</v>
          </cell>
          <cell r="Q229">
            <v>0</v>
          </cell>
          <cell r="R229">
            <v>0</v>
          </cell>
          <cell r="S229">
            <v>1.2999999999999999E-2</v>
          </cell>
          <cell r="T229">
            <v>1.7999999999999999E-2</v>
          </cell>
          <cell r="U229">
            <v>2E-3</v>
          </cell>
          <cell r="V229">
            <v>0</v>
          </cell>
          <cell r="W229">
            <v>3.3000000000000002E-2</v>
          </cell>
        </row>
        <row r="230">
          <cell r="A230" t="str">
            <v>CSD</v>
          </cell>
          <cell r="B230" t="str">
            <v>FI</v>
          </cell>
          <cell r="C230" t="str">
            <v>GRC</v>
          </cell>
          <cell r="D230" t="str">
            <v>REG</v>
          </cell>
          <cell r="E230" t="str">
            <v>FRUIT</v>
          </cell>
          <cell r="F230">
            <v>0.33</v>
          </cell>
          <cell r="G230" t="str">
            <v>RGB</v>
          </cell>
          <cell r="H230">
            <v>0</v>
          </cell>
          <cell r="I230">
            <v>0</v>
          </cell>
          <cell r="J230">
            <v>2.4E-2</v>
          </cell>
          <cell r="K230">
            <v>0.152</v>
          </cell>
          <cell r="L230">
            <v>5.8999999999999997E-2</v>
          </cell>
          <cell r="M230">
            <v>0</v>
          </cell>
          <cell r="N230">
            <v>0.249</v>
          </cell>
          <cell r="O230">
            <v>0.04</v>
          </cell>
          <cell r="P230">
            <v>0.04</v>
          </cell>
          <cell r="Q230">
            <v>0</v>
          </cell>
          <cell r="R230">
            <v>0</v>
          </cell>
          <cell r="S230">
            <v>2.4E-2</v>
          </cell>
          <cell r="T230">
            <v>0.152</v>
          </cell>
          <cell r="U230">
            <v>5.8999999999999997E-2</v>
          </cell>
          <cell r="V230">
            <v>1.4E-2</v>
          </cell>
          <cell r="W230">
            <v>0.249</v>
          </cell>
        </row>
        <row r="231">
          <cell r="A231" t="str">
            <v>CSD</v>
          </cell>
          <cell r="B231" t="str">
            <v>FI</v>
          </cell>
          <cell r="C231" t="str">
            <v>STR</v>
          </cell>
          <cell r="D231" t="str">
            <v>REG</v>
          </cell>
          <cell r="E231" t="str">
            <v>FRUIT</v>
          </cell>
          <cell r="F231">
            <v>0.33</v>
          </cell>
          <cell r="G231" t="str">
            <v>RGB</v>
          </cell>
          <cell r="H231">
            <v>0</v>
          </cell>
          <cell r="I231">
            <v>0</v>
          </cell>
          <cell r="J231">
            <v>0.03</v>
          </cell>
          <cell r="K231">
            <v>0</v>
          </cell>
          <cell r="L231">
            <v>9.9000000000000005E-2</v>
          </cell>
          <cell r="M231">
            <v>0</v>
          </cell>
          <cell r="N231">
            <v>0</v>
          </cell>
          <cell r="O231">
            <v>0</v>
          </cell>
          <cell r="P231">
            <v>0</v>
          </cell>
          <cell r="Q231">
            <v>0</v>
          </cell>
          <cell r="R231">
            <v>0</v>
          </cell>
          <cell r="S231">
            <v>0.03</v>
          </cell>
          <cell r="T231">
            <v>0</v>
          </cell>
          <cell r="U231">
            <v>9.9000000000000005E-2</v>
          </cell>
          <cell r="V231">
            <v>0</v>
          </cell>
          <cell r="W231">
            <v>0.129</v>
          </cell>
        </row>
        <row r="232">
          <cell r="B232" t="str">
            <v xml:space="preserve">TOTAL CARBONATES </v>
          </cell>
          <cell r="C232">
            <v>35.645602400000008</v>
          </cell>
          <cell r="D232">
            <v>43.891905499999993</v>
          </cell>
          <cell r="E232">
            <v>44.218613200000007</v>
          </cell>
          <cell r="F232">
            <v>40.634704300000017</v>
          </cell>
          <cell r="G232">
            <v>164.39082539999995</v>
          </cell>
          <cell r="H232">
            <v>54.520408800000027</v>
          </cell>
          <cell r="I232">
            <v>35.645602400000008</v>
          </cell>
          <cell r="J232">
            <v>43.891905499999993</v>
          </cell>
          <cell r="K232">
            <v>44.218613200000007</v>
          </cell>
          <cell r="L232">
            <v>40.634704300000017</v>
          </cell>
          <cell r="M232">
            <v>164.39082539999995</v>
          </cell>
          <cell r="N232">
            <v>54.520408800000027</v>
          </cell>
          <cell r="O232">
            <v>69.944764000000049</v>
          </cell>
          <cell r="P232">
            <v>51.984323224000008</v>
          </cell>
          <cell r="Q232">
            <v>49.211553000000002</v>
          </cell>
          <cell r="R232">
            <v>225.66104902400002</v>
          </cell>
          <cell r="S232">
            <v>54.918771000000007</v>
          </cell>
          <cell r="T232">
            <v>84.939000000000021</v>
          </cell>
          <cell r="U232">
            <v>51.852999999999973</v>
          </cell>
          <cell r="V232">
            <v>34.919999999999995</v>
          </cell>
          <cell r="W232">
            <v>226.63077099999995</v>
          </cell>
        </row>
        <row r="249">
          <cell r="A249" t="str">
            <v>Category</v>
          </cell>
          <cell r="B249" t="str">
            <v>Brand</v>
          </cell>
          <cell r="C249" t="str">
            <v>Flavor</v>
          </cell>
          <cell r="D249" t="str">
            <v>Variation</v>
          </cell>
          <cell r="E249" t="str">
            <v>Segment</v>
          </cell>
          <cell r="F249" t="str">
            <v>Size</v>
          </cell>
          <cell r="G249" t="str">
            <v>P-Type</v>
          </cell>
          <cell r="H249" t="str">
            <v>Q1/94</v>
          </cell>
          <cell r="I249" t="str">
            <v>Q1/94</v>
          </cell>
          <cell r="J249" t="str">
            <v>Q2/94</v>
          </cell>
          <cell r="K249" t="str">
            <v>Q3/94</v>
          </cell>
          <cell r="L249" t="str">
            <v>Q4/94</v>
          </cell>
          <cell r="M249" t="str">
            <v>YTD/94</v>
          </cell>
          <cell r="N249" t="str">
            <v>Q1/95</v>
          </cell>
          <cell r="O249" t="str">
            <v>Q2/95</v>
          </cell>
          <cell r="P249" t="str">
            <v>Q3/95</v>
          </cell>
          <cell r="Q249" t="str">
            <v>Q4/95</v>
          </cell>
          <cell r="R249" t="str">
            <v>YTD/95</v>
          </cell>
          <cell r="S249" t="str">
            <v>Q1/96</v>
          </cell>
          <cell r="T249" t="str">
            <v>Q2/96</v>
          </cell>
          <cell r="U249" t="str">
            <v>Q3/96</v>
          </cell>
          <cell r="V249" t="str">
            <v>Q4/96</v>
          </cell>
          <cell r="W249" t="str">
            <v>YTD/96</v>
          </cell>
          <cell r="X249" t="str">
            <v>Q1/97</v>
          </cell>
          <cell r="Y249" t="str">
            <v>Q2/97</v>
          </cell>
          <cell r="Z249" t="str">
            <v>Q3/97</v>
          </cell>
          <cell r="AA249" t="str">
            <v>Q4/97</v>
          </cell>
          <cell r="AB249" t="str">
            <v>YTD/97</v>
          </cell>
        </row>
        <row r="254">
          <cell r="B254" t="str">
            <v xml:space="preserve">TOTAL WATER </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row>
        <row r="256">
          <cell r="A256" t="str">
            <v>Category</v>
          </cell>
          <cell r="B256" t="str">
            <v>Brand</v>
          </cell>
          <cell r="C256" t="str">
            <v>Flavor</v>
          </cell>
          <cell r="D256" t="str">
            <v>Variation</v>
          </cell>
          <cell r="E256" t="str">
            <v>Segment</v>
          </cell>
          <cell r="F256" t="str">
            <v>Size</v>
          </cell>
          <cell r="G256" t="str">
            <v>P-Type</v>
          </cell>
          <cell r="H256" t="str">
            <v>Q1/94</v>
          </cell>
          <cell r="I256" t="str">
            <v>Q1/94</v>
          </cell>
          <cell r="J256" t="str">
            <v>Q2/94</v>
          </cell>
          <cell r="K256" t="str">
            <v>Q3/94</v>
          </cell>
          <cell r="L256" t="str">
            <v>Q4/94</v>
          </cell>
          <cell r="M256" t="str">
            <v>YTD/94</v>
          </cell>
          <cell r="N256" t="str">
            <v>Q1/95</v>
          </cell>
          <cell r="O256" t="str">
            <v>Q2/95</v>
          </cell>
          <cell r="P256" t="str">
            <v>Q3/95</v>
          </cell>
          <cell r="Q256" t="str">
            <v>Q4/95</v>
          </cell>
          <cell r="R256" t="str">
            <v>YTD/95</v>
          </cell>
          <cell r="S256" t="str">
            <v>Q1/96</v>
          </cell>
          <cell r="T256" t="str">
            <v>Q2/96</v>
          </cell>
          <cell r="U256" t="str">
            <v>Q3/96</v>
          </cell>
          <cell r="V256" t="str">
            <v>Q4/96</v>
          </cell>
          <cell r="W256" t="str">
            <v>YTD/96</v>
          </cell>
        </row>
        <row r="257">
          <cell r="A257" t="str">
            <v>CSD</v>
          </cell>
          <cell r="B257" t="str">
            <v>SPT</v>
          </cell>
          <cell r="C257" t="str">
            <v>CO</v>
          </cell>
          <cell r="D257" t="str">
            <v>REG</v>
          </cell>
          <cell r="E257" t="str">
            <v>CO</v>
          </cell>
          <cell r="F257">
            <v>0.33</v>
          </cell>
          <cell r="G257" t="str">
            <v>CAN</v>
          </cell>
          <cell r="H257">
            <v>0</v>
          </cell>
          <cell r="I257">
            <v>0</v>
          </cell>
          <cell r="J257">
            <v>0</v>
          </cell>
          <cell r="K257">
            <v>0</v>
          </cell>
          <cell r="L257">
            <v>0</v>
          </cell>
          <cell r="M257">
            <v>0</v>
          </cell>
          <cell r="N257">
            <v>0.45</v>
          </cell>
          <cell r="O257">
            <v>0.80800000000000005</v>
          </cell>
          <cell r="P257">
            <v>0.38900000000000001</v>
          </cell>
          <cell r="Q257">
            <v>0.42599999999999999</v>
          </cell>
          <cell r="R257">
            <v>2.073</v>
          </cell>
          <cell r="S257">
            <v>0.84699999999999998</v>
          </cell>
          <cell r="T257">
            <v>0.378</v>
          </cell>
          <cell r="U257">
            <v>0.23799999999999999</v>
          </cell>
          <cell r="V257">
            <v>0.23899999999999999</v>
          </cell>
          <cell r="W257">
            <v>1.702</v>
          </cell>
        </row>
        <row r="258">
          <cell r="A258" t="str">
            <v>CSD</v>
          </cell>
          <cell r="B258" t="str">
            <v>SPT</v>
          </cell>
          <cell r="C258" t="str">
            <v>CO</v>
          </cell>
          <cell r="D258" t="str">
            <v>REG</v>
          </cell>
          <cell r="E258" t="str">
            <v>CO</v>
          </cell>
          <cell r="F258">
            <v>0.33</v>
          </cell>
          <cell r="G258" t="str">
            <v>NGB</v>
          </cell>
          <cell r="H258">
            <v>0.45935999999999999</v>
          </cell>
          <cell r="I258">
            <v>0.45935999999999999</v>
          </cell>
          <cell r="J258">
            <v>1.009935</v>
          </cell>
          <cell r="K258">
            <v>0.38589999999999997</v>
          </cell>
          <cell r="L258">
            <v>1.8100000000000002E-2</v>
          </cell>
          <cell r="M258">
            <v>1.8732949999999999</v>
          </cell>
          <cell r="N258">
            <v>0</v>
          </cell>
          <cell r="O258">
            <v>0</v>
          </cell>
          <cell r="P258">
            <v>0</v>
          </cell>
          <cell r="Q258">
            <v>0</v>
          </cell>
          <cell r="R258">
            <v>0</v>
          </cell>
          <cell r="S258">
            <v>0</v>
          </cell>
          <cell r="T258">
            <v>0</v>
          </cell>
          <cell r="U258">
            <v>0</v>
          </cell>
          <cell r="V258">
            <v>0</v>
          </cell>
          <cell r="W258">
            <v>0</v>
          </cell>
        </row>
        <row r="259">
          <cell r="A259" t="str">
            <v>CSD</v>
          </cell>
          <cell r="B259" t="str">
            <v>SPT</v>
          </cell>
          <cell r="C259" t="str">
            <v>CO</v>
          </cell>
          <cell r="D259" t="str">
            <v>REG</v>
          </cell>
          <cell r="E259" t="str">
            <v>CO</v>
          </cell>
          <cell r="F259">
            <v>1.5</v>
          </cell>
          <cell r="G259" t="str">
            <v>PET</v>
          </cell>
          <cell r="H259">
            <v>0</v>
          </cell>
          <cell r="I259">
            <v>0</v>
          </cell>
          <cell r="J259">
            <v>0</v>
          </cell>
          <cell r="K259">
            <v>0</v>
          </cell>
          <cell r="L259">
            <v>0.60920000000000007</v>
          </cell>
          <cell r="M259">
            <v>0.60920000000000007</v>
          </cell>
          <cell r="N259">
            <v>1.5</v>
          </cell>
          <cell r="O259">
            <v>1.669</v>
          </cell>
          <cell r="P259">
            <v>0.84099999999999997</v>
          </cell>
          <cell r="Q259">
            <v>0.53800000000000003</v>
          </cell>
          <cell r="R259">
            <v>4.548</v>
          </cell>
          <cell r="S259">
            <v>0.91600000000000004</v>
          </cell>
          <cell r="T259">
            <v>0.82</v>
          </cell>
          <cell r="U259">
            <v>0.23599999999999999</v>
          </cell>
          <cell r="V259">
            <v>0.21</v>
          </cell>
          <cell r="W259">
            <v>2.1819999999999999</v>
          </cell>
        </row>
        <row r="260">
          <cell r="A260" t="str">
            <v>CSD</v>
          </cell>
          <cell r="B260" t="str">
            <v>SPT</v>
          </cell>
          <cell r="C260" t="str">
            <v>CO</v>
          </cell>
          <cell r="D260" t="str">
            <v>REG</v>
          </cell>
          <cell r="E260" t="str">
            <v>CO</v>
          </cell>
          <cell r="F260">
            <v>2</v>
          </cell>
          <cell r="G260" t="str">
            <v>PET</v>
          </cell>
          <cell r="H260">
            <v>0</v>
          </cell>
          <cell r="I260">
            <v>0</v>
          </cell>
          <cell r="J260">
            <v>7.0000000000000001E-3</v>
          </cell>
          <cell r="K260">
            <v>0.182</v>
          </cell>
          <cell r="L260">
            <v>0.56699999999999995</v>
          </cell>
          <cell r="M260">
            <v>0</v>
          </cell>
          <cell r="N260">
            <v>0.76200000000000001</v>
          </cell>
          <cell r="O260">
            <v>0.76200000000000001</v>
          </cell>
          <cell r="P260">
            <v>0</v>
          </cell>
          <cell r="Q260">
            <v>0</v>
          </cell>
          <cell r="R260">
            <v>0</v>
          </cell>
          <cell r="S260">
            <v>0</v>
          </cell>
          <cell r="T260">
            <v>7.0000000000000001E-3</v>
          </cell>
          <cell r="U260">
            <v>0.182</v>
          </cell>
          <cell r="V260">
            <v>0.56699999999999995</v>
          </cell>
          <cell r="W260">
            <v>0.75600000000000001</v>
          </cell>
        </row>
        <row r="261">
          <cell r="A261" t="str">
            <v>CSD</v>
          </cell>
          <cell r="B261" t="str">
            <v>SPT</v>
          </cell>
          <cell r="C261" t="str">
            <v>CO</v>
          </cell>
          <cell r="D261" t="str">
            <v>LIGHT</v>
          </cell>
          <cell r="E261" t="str">
            <v>CO</v>
          </cell>
          <cell r="F261">
            <v>0.33</v>
          </cell>
          <cell r="G261" t="str">
            <v>CAN</v>
          </cell>
          <cell r="H261">
            <v>0</v>
          </cell>
          <cell r="I261">
            <v>0</v>
          </cell>
          <cell r="J261">
            <v>0</v>
          </cell>
          <cell r="K261">
            <v>0</v>
          </cell>
          <cell r="L261">
            <v>0</v>
          </cell>
          <cell r="M261">
            <v>0</v>
          </cell>
          <cell r="N261">
            <v>0</v>
          </cell>
          <cell r="O261">
            <v>0</v>
          </cell>
          <cell r="P261">
            <v>0</v>
          </cell>
          <cell r="Q261">
            <v>4.1000000000000002E-2</v>
          </cell>
          <cell r="R261">
            <v>4.1000000000000002E-2</v>
          </cell>
          <cell r="S261">
            <v>0.20499999999999999</v>
          </cell>
          <cell r="T261">
            <v>2E-3</v>
          </cell>
          <cell r="U261">
            <v>0</v>
          </cell>
          <cell r="V261">
            <v>0</v>
          </cell>
          <cell r="W261">
            <v>0.20699999999999999</v>
          </cell>
        </row>
        <row r="262">
          <cell r="A262" t="str">
            <v>CSD</v>
          </cell>
          <cell r="B262" t="str">
            <v>SCH</v>
          </cell>
          <cell r="C262" t="str">
            <v>GIN</v>
          </cell>
          <cell r="D262" t="str">
            <v>REG</v>
          </cell>
          <cell r="E262" t="str">
            <v>FRUIT</v>
          </cell>
          <cell r="F262">
            <v>0.25</v>
          </cell>
          <cell r="G262" t="str">
            <v>NGB</v>
          </cell>
          <cell r="H262">
            <v>0</v>
          </cell>
          <cell r="I262">
            <v>0</v>
          </cell>
          <cell r="J262">
            <v>0</v>
          </cell>
          <cell r="K262">
            <v>0</v>
          </cell>
          <cell r="L262">
            <v>0</v>
          </cell>
          <cell r="M262">
            <v>0</v>
          </cell>
          <cell r="N262">
            <v>1.9E-3</v>
          </cell>
          <cell r="O262">
            <v>1.09E-2</v>
          </cell>
          <cell r="P262">
            <v>8.199999999999999E-3</v>
          </cell>
          <cell r="Q262">
            <v>5.4000000000000003E-3</v>
          </cell>
          <cell r="R262">
            <v>2.64E-2</v>
          </cell>
          <cell r="S262">
            <v>1.4999999999999999E-2</v>
          </cell>
          <cell r="T262">
            <v>1.2999999999999999E-2</v>
          </cell>
          <cell r="U262">
            <v>3.0000000000000001E-3</v>
          </cell>
          <cell r="V262">
            <v>5.0000000000000001E-3</v>
          </cell>
          <cell r="W262">
            <v>3.5999999999999997E-2</v>
          </cell>
        </row>
        <row r="263">
          <cell r="A263" t="str">
            <v>CSD</v>
          </cell>
          <cell r="B263" t="str">
            <v>SCH</v>
          </cell>
          <cell r="C263" t="str">
            <v>GIN</v>
          </cell>
          <cell r="D263" t="str">
            <v>REG</v>
          </cell>
          <cell r="E263" t="str">
            <v>FRUIT</v>
          </cell>
          <cell r="F263">
            <v>0.33</v>
          </cell>
          <cell r="G263" t="str">
            <v>CAN</v>
          </cell>
          <cell r="H263">
            <v>0.15156</v>
          </cell>
          <cell r="I263">
            <v>0.15156</v>
          </cell>
          <cell r="J263">
            <v>0.12903800000000001</v>
          </cell>
          <cell r="K263">
            <v>0.2092</v>
          </cell>
          <cell r="L263">
            <v>0.27779999999999999</v>
          </cell>
          <cell r="M263">
            <v>0.767598</v>
          </cell>
          <cell r="N263">
            <v>0.2109</v>
          </cell>
          <cell r="O263">
            <v>0.46949999999999997</v>
          </cell>
          <cell r="P263">
            <v>0.253</v>
          </cell>
          <cell r="Q263">
            <v>0.1661</v>
          </cell>
          <cell r="R263">
            <v>1.0994999999999999</v>
          </cell>
          <cell r="S263">
            <v>0.20499999999999999</v>
          </cell>
          <cell r="T263">
            <v>0.187</v>
          </cell>
          <cell r="U263">
            <v>0.122</v>
          </cell>
          <cell r="V263">
            <v>0.107</v>
          </cell>
          <cell r="W263">
            <v>0.621</v>
          </cell>
        </row>
        <row r="264">
          <cell r="A264" t="str">
            <v>CSD</v>
          </cell>
          <cell r="B264" t="str">
            <v>SCH</v>
          </cell>
          <cell r="C264" t="str">
            <v>GIN</v>
          </cell>
          <cell r="D264" t="str">
            <v>REG</v>
          </cell>
          <cell r="E264" t="str">
            <v>FRUIT</v>
          </cell>
          <cell r="F264">
            <v>1</v>
          </cell>
          <cell r="G264" t="str">
            <v>PET</v>
          </cell>
          <cell r="H264">
            <v>0</v>
          </cell>
          <cell r="I264">
            <v>0</v>
          </cell>
          <cell r="J264">
            <v>0</v>
          </cell>
          <cell r="K264">
            <v>0</v>
          </cell>
          <cell r="L264">
            <v>6.0999999999999995E-3</v>
          </cell>
          <cell r="M264">
            <v>6.0999999999999995E-3</v>
          </cell>
          <cell r="N264">
            <v>1.9E-3</v>
          </cell>
          <cell r="O264">
            <v>1E-4</v>
          </cell>
          <cell r="P264">
            <v>2E-3</v>
          </cell>
          <cell r="Q264">
            <v>0</v>
          </cell>
          <cell r="R264">
            <v>2E-3</v>
          </cell>
          <cell r="S264">
            <v>0</v>
          </cell>
          <cell r="T264">
            <v>0</v>
          </cell>
          <cell r="U264">
            <v>0</v>
          </cell>
          <cell r="V264">
            <v>0</v>
          </cell>
          <cell r="W264">
            <v>0</v>
          </cell>
        </row>
        <row r="265">
          <cell r="A265" t="str">
            <v>CSD</v>
          </cell>
          <cell r="B265" t="str">
            <v>SCH</v>
          </cell>
          <cell r="C265" t="str">
            <v>GIN</v>
          </cell>
          <cell r="D265" t="str">
            <v>REG</v>
          </cell>
          <cell r="E265" t="str">
            <v>FRUIT</v>
          </cell>
          <cell r="F265">
            <v>1.5</v>
          </cell>
          <cell r="G265" t="str">
            <v>PET</v>
          </cell>
          <cell r="H265">
            <v>0</v>
          </cell>
          <cell r="I265">
            <v>0</v>
          </cell>
          <cell r="J265">
            <v>0</v>
          </cell>
          <cell r="K265">
            <v>0</v>
          </cell>
          <cell r="L265">
            <v>0</v>
          </cell>
          <cell r="M265">
            <v>0</v>
          </cell>
          <cell r="N265">
            <v>9.7000000000000003E-2</v>
          </cell>
          <cell r="O265">
            <v>0.374</v>
          </cell>
          <cell r="P265">
            <v>0.247</v>
          </cell>
          <cell r="Q265">
            <v>0.26700000000000002</v>
          </cell>
          <cell r="R265">
            <v>0.98499999999999999</v>
          </cell>
          <cell r="S265">
            <v>0.40899999999999997</v>
          </cell>
          <cell r="T265">
            <v>0.316</v>
          </cell>
          <cell r="U265">
            <v>0.28999999999999998</v>
          </cell>
          <cell r="V265">
            <v>0.34100000000000003</v>
          </cell>
          <cell r="W265">
            <v>1.3559999999999999</v>
          </cell>
        </row>
        <row r="266">
          <cell r="A266" t="str">
            <v>CSD</v>
          </cell>
          <cell r="B266" t="str">
            <v>SCH</v>
          </cell>
          <cell r="C266" t="str">
            <v>SOD</v>
          </cell>
          <cell r="D266" t="str">
            <v>REG</v>
          </cell>
          <cell r="E266">
            <v>0.25</v>
          </cell>
          <cell r="F266">
            <v>0.25</v>
          </cell>
          <cell r="G266" t="str">
            <v>NGB</v>
          </cell>
          <cell r="H266">
            <v>0</v>
          </cell>
          <cell r="I266">
            <v>0</v>
          </cell>
          <cell r="J266">
            <v>0</v>
          </cell>
          <cell r="K266">
            <v>0</v>
          </cell>
          <cell r="L266">
            <v>0</v>
          </cell>
          <cell r="M266">
            <v>0</v>
          </cell>
          <cell r="N266">
            <v>5.0000000000000001E-3</v>
          </cell>
          <cell r="O266">
            <v>1.0999999999999999E-2</v>
          </cell>
          <cell r="P266">
            <v>1.7999999999999999E-2</v>
          </cell>
          <cell r="Q266">
            <v>0.01</v>
          </cell>
          <cell r="R266">
            <v>4.4000000000000004E-2</v>
          </cell>
          <cell r="S266">
            <v>1.7999999999999999E-2</v>
          </cell>
          <cell r="T266">
            <v>1.2999999999999999E-2</v>
          </cell>
          <cell r="U266">
            <v>1.2E-2</v>
          </cell>
          <cell r="V266">
            <v>8.0000000000000002E-3</v>
          </cell>
          <cell r="W266">
            <v>5.0999999999999997E-2</v>
          </cell>
        </row>
        <row r="267">
          <cell r="A267" t="str">
            <v>CSD</v>
          </cell>
          <cell r="B267" t="str">
            <v>SCH</v>
          </cell>
          <cell r="C267" t="str">
            <v>SOD</v>
          </cell>
          <cell r="D267" t="str">
            <v>REG</v>
          </cell>
          <cell r="E267">
            <v>0.33</v>
          </cell>
          <cell r="F267">
            <v>0.33</v>
          </cell>
          <cell r="G267" t="str">
            <v>CAN</v>
          </cell>
          <cell r="H267">
            <v>0.21172600000000003</v>
          </cell>
          <cell r="I267">
            <v>9.3811999999999993E-2</v>
          </cell>
          <cell r="J267">
            <v>0.21172600000000003</v>
          </cell>
          <cell r="K267">
            <v>0.10640000000000001</v>
          </cell>
          <cell r="L267">
            <v>0.33676999999999996</v>
          </cell>
          <cell r="M267">
            <v>0.74870799999999993</v>
          </cell>
          <cell r="N267">
            <v>0.19700000000000001</v>
          </cell>
          <cell r="O267">
            <v>0.4</v>
          </cell>
          <cell r="P267">
            <v>0.222</v>
          </cell>
          <cell r="Q267">
            <v>0.17</v>
          </cell>
          <cell r="R267">
            <v>0.98899999999999999</v>
          </cell>
          <cell r="S267">
            <v>0.23400000000000001</v>
          </cell>
          <cell r="T267">
            <v>0.17299999999999999</v>
          </cell>
          <cell r="U267">
            <v>0.153</v>
          </cell>
          <cell r="V267">
            <v>0.152</v>
          </cell>
          <cell r="W267">
            <v>0.71200000000000008</v>
          </cell>
        </row>
        <row r="268">
          <cell r="A268" t="str">
            <v>CSD</v>
          </cell>
          <cell r="B268" t="str">
            <v>SCH</v>
          </cell>
          <cell r="C268" t="str">
            <v>SOD</v>
          </cell>
          <cell r="D268" t="str">
            <v>REG</v>
          </cell>
          <cell r="E268">
            <v>1</v>
          </cell>
          <cell r="F268">
            <v>1</v>
          </cell>
          <cell r="G268" t="str">
            <v>PET</v>
          </cell>
          <cell r="H268">
            <v>0</v>
          </cell>
          <cell r="I268">
            <v>0</v>
          </cell>
          <cell r="J268">
            <v>0</v>
          </cell>
          <cell r="K268">
            <v>0</v>
          </cell>
          <cell r="L268">
            <v>1.5099999999999999E-2</v>
          </cell>
          <cell r="M268">
            <v>1.5099999999999999E-2</v>
          </cell>
          <cell r="N268">
            <v>9.4000000000000004E-3</v>
          </cell>
          <cell r="O268">
            <v>0</v>
          </cell>
          <cell r="P268">
            <v>0</v>
          </cell>
          <cell r="Q268">
            <v>0</v>
          </cell>
          <cell r="R268">
            <v>9.4000000000000004E-3</v>
          </cell>
          <cell r="S268">
            <v>0</v>
          </cell>
          <cell r="T268">
            <v>0</v>
          </cell>
          <cell r="U268">
            <v>0</v>
          </cell>
          <cell r="V268">
            <v>0</v>
          </cell>
          <cell r="W268">
            <v>0</v>
          </cell>
        </row>
        <row r="269">
          <cell r="A269" t="str">
            <v>CSD</v>
          </cell>
          <cell r="B269" t="str">
            <v>SCH</v>
          </cell>
          <cell r="C269" t="str">
            <v>SOD</v>
          </cell>
          <cell r="D269" t="str">
            <v>REG</v>
          </cell>
          <cell r="E269">
            <v>1.5</v>
          </cell>
          <cell r="F269">
            <v>1.5</v>
          </cell>
          <cell r="G269" t="str">
            <v>PET</v>
          </cell>
          <cell r="H269">
            <v>0</v>
          </cell>
          <cell r="I269">
            <v>0</v>
          </cell>
          <cell r="J269">
            <v>0</v>
          </cell>
          <cell r="K269">
            <v>0</v>
          </cell>
          <cell r="L269">
            <v>0</v>
          </cell>
          <cell r="M269">
            <v>0</v>
          </cell>
          <cell r="N269">
            <v>9.0999999999999998E-2</v>
          </cell>
          <cell r="O269">
            <v>0.307</v>
          </cell>
          <cell r="P269">
            <v>0.19500000000000001</v>
          </cell>
          <cell r="Q269">
            <v>0.27100000000000002</v>
          </cell>
          <cell r="R269">
            <v>0.86399999999999999</v>
          </cell>
          <cell r="S269">
            <v>0.438</v>
          </cell>
          <cell r="T269">
            <v>0.38200000000000001</v>
          </cell>
          <cell r="U269">
            <v>0.32100000000000001</v>
          </cell>
          <cell r="V269">
            <v>0.317</v>
          </cell>
          <cell r="W269">
            <v>1.458</v>
          </cell>
        </row>
        <row r="270">
          <cell r="A270" t="str">
            <v>CSD</v>
          </cell>
          <cell r="B270" t="str">
            <v>SCH</v>
          </cell>
          <cell r="C270" t="str">
            <v>BLE</v>
          </cell>
          <cell r="D270" t="str">
            <v>REG</v>
          </cell>
          <cell r="E270" t="str">
            <v>FRUIT</v>
          </cell>
          <cell r="F270">
            <v>0.33</v>
          </cell>
          <cell r="G270" t="str">
            <v>CAN</v>
          </cell>
          <cell r="H270">
            <v>0</v>
          </cell>
          <cell r="I270">
            <v>0</v>
          </cell>
          <cell r="J270">
            <v>0</v>
          </cell>
          <cell r="K270">
            <v>0</v>
          </cell>
          <cell r="L270">
            <v>0</v>
          </cell>
          <cell r="M270">
            <v>0</v>
          </cell>
          <cell r="N270">
            <v>0.373</v>
          </cell>
          <cell r="O270">
            <v>0.68600000000000005</v>
          </cell>
          <cell r="P270">
            <v>0.40799999999999997</v>
          </cell>
          <cell r="Q270">
            <v>0.30610000000000004</v>
          </cell>
          <cell r="R270">
            <v>1.7731000000000001</v>
          </cell>
          <cell r="S270">
            <v>0.28100000000000003</v>
          </cell>
          <cell r="T270">
            <v>0.34899999999999998</v>
          </cell>
          <cell r="U270">
            <v>0.153</v>
          </cell>
          <cell r="V270">
            <v>5.8999999999999997E-2</v>
          </cell>
          <cell r="W270">
            <v>0.84200000000000008</v>
          </cell>
        </row>
        <row r="271">
          <cell r="A271" t="str">
            <v>CSD</v>
          </cell>
          <cell r="B271" t="str">
            <v>SCH</v>
          </cell>
          <cell r="C271" t="str">
            <v>BLE</v>
          </cell>
          <cell r="D271" t="str">
            <v>REG</v>
          </cell>
          <cell r="E271" t="str">
            <v>FRUIT</v>
          </cell>
          <cell r="F271">
            <v>0.25</v>
          </cell>
          <cell r="G271" t="str">
            <v>NGB</v>
          </cell>
          <cell r="H271">
            <v>0</v>
          </cell>
          <cell r="I271">
            <v>0</v>
          </cell>
          <cell r="J271">
            <v>0</v>
          </cell>
          <cell r="K271">
            <v>0</v>
          </cell>
          <cell r="L271">
            <v>0</v>
          </cell>
          <cell r="M271">
            <v>0</v>
          </cell>
          <cell r="N271">
            <v>5.0000000000000001E-3</v>
          </cell>
          <cell r="O271">
            <v>1.2999999999999999E-2</v>
          </cell>
          <cell r="P271">
            <v>1.0999999999999999E-2</v>
          </cell>
          <cell r="Q271">
            <v>8.0000000000000002E-3</v>
          </cell>
          <cell r="R271">
            <v>3.6999999999999998E-2</v>
          </cell>
          <cell r="S271">
            <v>2.5000000000000001E-2</v>
          </cell>
          <cell r="T271">
            <v>1.7999999999999999E-2</v>
          </cell>
          <cell r="U271">
            <v>1.2E-2</v>
          </cell>
          <cell r="V271">
            <v>0.01</v>
          </cell>
          <cell r="W271">
            <v>6.4999999999999988E-2</v>
          </cell>
        </row>
        <row r="272">
          <cell r="A272" t="str">
            <v>CSD</v>
          </cell>
          <cell r="B272" t="str">
            <v>SCH</v>
          </cell>
          <cell r="C272" t="str">
            <v>BLE</v>
          </cell>
          <cell r="D272" t="str">
            <v>REG</v>
          </cell>
          <cell r="E272" t="str">
            <v>FRUIT</v>
          </cell>
          <cell r="F272">
            <v>0.33</v>
          </cell>
          <cell r="G272" t="str">
            <v>RGB</v>
          </cell>
          <cell r="H272">
            <v>0.14893500000000001</v>
          </cell>
          <cell r="I272">
            <v>0.14893500000000001</v>
          </cell>
          <cell r="J272">
            <v>0.16537000000000002</v>
          </cell>
          <cell r="K272">
            <v>0.2006</v>
          </cell>
          <cell r="L272">
            <v>0.41839999999999999</v>
          </cell>
          <cell r="M272">
            <v>0.93330500000000005</v>
          </cell>
          <cell r="N272">
            <v>0</v>
          </cell>
          <cell r="O272">
            <v>0</v>
          </cell>
          <cell r="P272">
            <v>0</v>
          </cell>
          <cell r="Q272">
            <v>0</v>
          </cell>
          <cell r="R272">
            <v>0</v>
          </cell>
          <cell r="S272">
            <v>0</v>
          </cell>
          <cell r="T272">
            <v>0</v>
          </cell>
          <cell r="U272">
            <v>0</v>
          </cell>
          <cell r="V272">
            <v>0</v>
          </cell>
          <cell r="W272">
            <v>0</v>
          </cell>
        </row>
        <row r="273">
          <cell r="A273" t="str">
            <v>CSD</v>
          </cell>
          <cell r="B273" t="str">
            <v>SCH</v>
          </cell>
          <cell r="C273" t="str">
            <v>BLE</v>
          </cell>
          <cell r="D273" t="str">
            <v>REG</v>
          </cell>
          <cell r="E273" t="str">
            <v>FRUIT</v>
          </cell>
          <cell r="F273">
            <v>1</v>
          </cell>
          <cell r="G273" t="str">
            <v>PET</v>
          </cell>
          <cell r="H273">
            <v>0</v>
          </cell>
          <cell r="I273">
            <v>0</v>
          </cell>
          <cell r="J273">
            <v>0</v>
          </cell>
          <cell r="K273">
            <v>0</v>
          </cell>
          <cell r="L273">
            <v>6.4000000000000003E-3</v>
          </cell>
          <cell r="M273">
            <v>6.4000000000000003E-3</v>
          </cell>
          <cell r="N273">
            <v>3.2799999999999996E-2</v>
          </cell>
          <cell r="O273">
            <v>0</v>
          </cell>
          <cell r="P273">
            <v>1E-4</v>
          </cell>
          <cell r="Q273">
            <v>0</v>
          </cell>
          <cell r="R273">
            <v>3.2899999999999999E-2</v>
          </cell>
          <cell r="S273">
            <v>0</v>
          </cell>
          <cell r="T273">
            <v>0</v>
          </cell>
          <cell r="U273">
            <v>0</v>
          </cell>
          <cell r="V273">
            <v>0</v>
          </cell>
          <cell r="W273">
            <v>0</v>
          </cell>
        </row>
        <row r="274">
          <cell r="A274" t="str">
            <v>CSD</v>
          </cell>
          <cell r="B274" t="str">
            <v>SCH</v>
          </cell>
          <cell r="C274" t="str">
            <v>BLE</v>
          </cell>
          <cell r="D274" t="str">
            <v>REG</v>
          </cell>
          <cell r="E274" t="str">
            <v>FRUIT</v>
          </cell>
          <cell r="F274">
            <v>1.5</v>
          </cell>
          <cell r="G274" t="str">
            <v>PET</v>
          </cell>
          <cell r="H274">
            <v>0</v>
          </cell>
          <cell r="I274">
            <v>0</v>
          </cell>
          <cell r="J274">
            <v>0</v>
          </cell>
          <cell r="K274">
            <v>0</v>
          </cell>
          <cell r="L274">
            <v>0</v>
          </cell>
          <cell r="M274">
            <v>0</v>
          </cell>
          <cell r="N274">
            <v>0.14299999999999999</v>
          </cell>
          <cell r="O274">
            <v>0.48399999999999999</v>
          </cell>
          <cell r="P274">
            <v>0.309</v>
          </cell>
          <cell r="Q274">
            <v>0.57199999999999995</v>
          </cell>
          <cell r="R274">
            <v>1.508</v>
          </cell>
          <cell r="S274">
            <v>0.83699999999999997</v>
          </cell>
          <cell r="T274">
            <v>0.36799999999999999</v>
          </cell>
          <cell r="U274">
            <v>0.57499999999999996</v>
          </cell>
          <cell r="V274">
            <v>0.63900000000000001</v>
          </cell>
          <cell r="W274">
            <v>2.419</v>
          </cell>
        </row>
        <row r="275">
          <cell r="A275" t="str">
            <v>CSD</v>
          </cell>
          <cell r="B275" t="str">
            <v>SCH</v>
          </cell>
          <cell r="C275" t="str">
            <v>TON</v>
          </cell>
          <cell r="D275" t="str">
            <v>REG</v>
          </cell>
          <cell r="E275" t="str">
            <v>FRUIT</v>
          </cell>
          <cell r="F275">
            <v>0.25</v>
          </cell>
          <cell r="G275" t="str">
            <v>NGB</v>
          </cell>
          <cell r="H275">
            <v>0</v>
          </cell>
          <cell r="I275">
            <v>0</v>
          </cell>
          <cell r="J275">
            <v>0</v>
          </cell>
          <cell r="K275">
            <v>0</v>
          </cell>
          <cell r="L275">
            <v>0</v>
          </cell>
          <cell r="M275">
            <v>0</v>
          </cell>
          <cell r="N275">
            <v>8.0000000000000002E-3</v>
          </cell>
          <cell r="O275">
            <v>2.3E-2</v>
          </cell>
          <cell r="P275">
            <v>2.8000000000000001E-2</v>
          </cell>
          <cell r="Q275">
            <v>1.0999999999999999E-2</v>
          </cell>
          <cell r="R275">
            <v>6.9999999999999993E-2</v>
          </cell>
          <cell r="S275">
            <v>3.7999999999999999E-2</v>
          </cell>
          <cell r="T275">
            <v>3.5000000000000003E-2</v>
          </cell>
          <cell r="U275">
            <v>2.1000000000000001E-2</v>
          </cell>
          <cell r="V275">
            <v>2.1999999999999999E-2</v>
          </cell>
          <cell r="W275">
            <v>0.11600000000000002</v>
          </cell>
        </row>
        <row r="276">
          <cell r="A276" t="str">
            <v>CSD</v>
          </cell>
          <cell r="B276" t="str">
            <v>SCH</v>
          </cell>
          <cell r="C276" t="str">
            <v>TON</v>
          </cell>
          <cell r="D276" t="str">
            <v>REG</v>
          </cell>
          <cell r="E276" t="str">
            <v>FRUIT</v>
          </cell>
          <cell r="F276">
            <v>0.33</v>
          </cell>
          <cell r="G276" t="str">
            <v>CAN</v>
          </cell>
          <cell r="H276">
            <v>0.46929200000000004</v>
          </cell>
          <cell r="I276">
            <v>0.46929200000000004</v>
          </cell>
          <cell r="J276">
            <v>0.320245</v>
          </cell>
          <cell r="K276">
            <v>0.57029999999999992</v>
          </cell>
          <cell r="L276">
            <v>0.60970000000000002</v>
          </cell>
          <cell r="M276">
            <v>1.9695369999999999</v>
          </cell>
          <cell r="N276">
            <v>0.63600000000000001</v>
          </cell>
          <cell r="O276">
            <v>1.0880000000000001</v>
          </cell>
          <cell r="P276">
            <v>0.55400000000000005</v>
          </cell>
          <cell r="Q276">
            <v>0.57899999999999996</v>
          </cell>
          <cell r="R276">
            <v>2.8570000000000002</v>
          </cell>
          <cell r="S276">
            <v>0.78500000000000003</v>
          </cell>
          <cell r="T276">
            <v>0.65500000000000003</v>
          </cell>
          <cell r="U276">
            <v>0.753</v>
          </cell>
          <cell r="V276">
            <v>0.623</v>
          </cell>
          <cell r="W276">
            <v>2.8159999999999998</v>
          </cell>
        </row>
        <row r="277">
          <cell r="A277" t="str">
            <v>CSD</v>
          </cell>
          <cell r="B277" t="str">
            <v>SCH</v>
          </cell>
          <cell r="C277" t="str">
            <v>TON</v>
          </cell>
          <cell r="D277" t="str">
            <v>REG</v>
          </cell>
          <cell r="E277" t="str">
            <v>FRUIT</v>
          </cell>
          <cell r="F277">
            <v>1</v>
          </cell>
          <cell r="G277" t="str">
            <v>PET</v>
          </cell>
          <cell r="H277">
            <v>0</v>
          </cell>
          <cell r="I277">
            <v>0</v>
          </cell>
          <cell r="J277">
            <v>0</v>
          </cell>
          <cell r="K277">
            <v>0</v>
          </cell>
          <cell r="L277">
            <v>2.3899999999999998E-2</v>
          </cell>
          <cell r="M277">
            <v>2.3899999999999998E-2</v>
          </cell>
          <cell r="N277">
            <v>0.30499999999999999</v>
          </cell>
          <cell r="O277">
            <v>0.11</v>
          </cell>
          <cell r="P277">
            <v>2.0000000000000001E-4</v>
          </cell>
          <cell r="Q277">
            <v>0</v>
          </cell>
          <cell r="R277">
            <v>0.41519999999999996</v>
          </cell>
          <cell r="S277">
            <v>0</v>
          </cell>
          <cell r="T277">
            <v>0</v>
          </cell>
          <cell r="U277">
            <v>0</v>
          </cell>
          <cell r="V277">
            <v>0</v>
          </cell>
          <cell r="W277">
            <v>0</v>
          </cell>
        </row>
        <row r="278">
          <cell r="A278" t="str">
            <v>CSD</v>
          </cell>
          <cell r="B278" t="str">
            <v>SCH</v>
          </cell>
          <cell r="C278" t="str">
            <v>TON</v>
          </cell>
          <cell r="D278" t="str">
            <v>REG</v>
          </cell>
          <cell r="E278" t="str">
            <v>FRUIT</v>
          </cell>
          <cell r="F278">
            <v>1.5</v>
          </cell>
          <cell r="G278" t="str">
            <v>PET</v>
          </cell>
          <cell r="H278">
            <v>0</v>
          </cell>
          <cell r="I278">
            <v>0</v>
          </cell>
          <cell r="J278">
            <v>0</v>
          </cell>
          <cell r="K278">
            <v>0</v>
          </cell>
          <cell r="L278">
            <v>0</v>
          </cell>
          <cell r="M278">
            <v>0</v>
          </cell>
          <cell r="N278">
            <v>0</v>
          </cell>
          <cell r="O278">
            <v>0.39360000000000001</v>
          </cell>
          <cell r="P278">
            <v>0.73420000000000007</v>
          </cell>
          <cell r="Q278">
            <v>1.5730999999999999</v>
          </cell>
          <cell r="R278">
            <v>2.7008999999999999</v>
          </cell>
          <cell r="S278">
            <v>2.5369999999999999</v>
          </cell>
          <cell r="T278">
            <v>1.7749999999999999</v>
          </cell>
          <cell r="U278">
            <v>1.768</v>
          </cell>
          <cell r="V278">
            <v>2.2410000000000001</v>
          </cell>
          <cell r="W278">
            <v>8.3209999999999997</v>
          </cell>
        </row>
        <row r="279">
          <cell r="A279" t="str">
            <v>CSD</v>
          </cell>
          <cell r="B279" t="str">
            <v>SCH</v>
          </cell>
          <cell r="C279" t="str">
            <v>RUS</v>
          </cell>
          <cell r="D279" t="str">
            <v>REG</v>
          </cell>
          <cell r="E279" t="str">
            <v>FRUIT</v>
          </cell>
          <cell r="F279">
            <v>1.5</v>
          </cell>
          <cell r="G279" t="str">
            <v>PET</v>
          </cell>
          <cell r="H279">
            <v>0</v>
          </cell>
          <cell r="I279">
            <v>0</v>
          </cell>
          <cell r="J279">
            <v>0</v>
          </cell>
          <cell r="K279">
            <v>0</v>
          </cell>
          <cell r="L279">
            <v>0</v>
          </cell>
          <cell r="M279">
            <v>0</v>
          </cell>
          <cell r="N279">
            <v>0</v>
          </cell>
          <cell r="O279">
            <v>0</v>
          </cell>
          <cell r="P279">
            <v>0</v>
          </cell>
          <cell r="Q279">
            <v>0</v>
          </cell>
          <cell r="R279">
            <v>0</v>
          </cell>
          <cell r="S279">
            <v>0</v>
          </cell>
          <cell r="T279">
            <v>0.35199999999999998</v>
          </cell>
          <cell r="U279">
            <v>0.40600000000000003</v>
          </cell>
          <cell r="V279">
            <v>0.53500000000000003</v>
          </cell>
          <cell r="W279">
            <v>1.2930000000000001</v>
          </cell>
        </row>
        <row r="280">
          <cell r="A280" t="str">
            <v>CSD</v>
          </cell>
          <cell r="B280" t="str">
            <v>SCH</v>
          </cell>
          <cell r="C280" t="str">
            <v>RUS</v>
          </cell>
          <cell r="D280" t="str">
            <v>REG</v>
          </cell>
          <cell r="E280" t="str">
            <v>FRUIT</v>
          </cell>
          <cell r="F280">
            <v>0.33</v>
          </cell>
          <cell r="G280" t="str">
            <v>CAN</v>
          </cell>
          <cell r="H280">
            <v>0</v>
          </cell>
          <cell r="I280">
            <v>0</v>
          </cell>
          <cell r="J280">
            <v>0.192</v>
          </cell>
          <cell r="K280">
            <v>0.108</v>
          </cell>
          <cell r="L280">
            <v>0.3</v>
          </cell>
          <cell r="M280">
            <v>0</v>
          </cell>
          <cell r="N280">
            <v>0.217</v>
          </cell>
          <cell r="O280">
            <v>0</v>
          </cell>
          <cell r="P280">
            <v>0</v>
          </cell>
          <cell r="Q280">
            <v>0</v>
          </cell>
          <cell r="R280">
            <v>0</v>
          </cell>
          <cell r="S280">
            <v>0</v>
          </cell>
          <cell r="T280">
            <v>0</v>
          </cell>
          <cell r="U280">
            <v>0.192</v>
          </cell>
          <cell r="V280">
            <v>0.108</v>
          </cell>
          <cell r="W280">
            <v>0.3</v>
          </cell>
        </row>
        <row r="281">
          <cell r="A281" t="str">
            <v>CSD</v>
          </cell>
          <cell r="B281" t="str">
            <v>SPT</v>
          </cell>
          <cell r="C281" t="str">
            <v>LL</v>
          </cell>
          <cell r="D281" t="str">
            <v>REG</v>
          </cell>
          <cell r="E281" t="str">
            <v>FRUIT</v>
          </cell>
          <cell r="F281">
            <v>2</v>
          </cell>
          <cell r="G281" t="str">
            <v>PET</v>
          </cell>
          <cell r="H281">
            <v>0</v>
          </cell>
          <cell r="I281">
            <v>0.503</v>
          </cell>
          <cell r="J281">
            <v>2.024</v>
          </cell>
          <cell r="K281">
            <v>2.5270000000000001</v>
          </cell>
          <cell r="L281">
            <v>0</v>
          </cell>
          <cell r="M281">
            <v>0</v>
          </cell>
          <cell r="N281">
            <v>0</v>
          </cell>
          <cell r="O281">
            <v>0</v>
          </cell>
          <cell r="P281">
            <v>0</v>
          </cell>
          <cell r="Q281">
            <v>0</v>
          </cell>
          <cell r="R281">
            <v>0</v>
          </cell>
          <cell r="S281">
            <v>0</v>
          </cell>
          <cell r="T281">
            <v>0</v>
          </cell>
          <cell r="U281">
            <v>0</v>
          </cell>
          <cell r="V281">
            <v>0</v>
          </cell>
          <cell r="W281">
            <v>0</v>
          </cell>
        </row>
        <row r="282">
          <cell r="A282" t="str">
            <v>CSD</v>
          </cell>
          <cell r="B282" t="str">
            <v>SPT</v>
          </cell>
          <cell r="C282" t="str">
            <v>LL</v>
          </cell>
          <cell r="D282" t="str">
            <v>REG</v>
          </cell>
          <cell r="E282" t="str">
            <v>FRUIT</v>
          </cell>
          <cell r="F282">
            <v>0.33</v>
          </cell>
          <cell r="G282" t="str">
            <v>CAN</v>
          </cell>
          <cell r="H282">
            <v>0</v>
          </cell>
          <cell r="I282">
            <v>0.19400000000000001</v>
          </cell>
          <cell r="J282">
            <v>0.19400000000000001</v>
          </cell>
          <cell r="K282">
            <v>0</v>
          </cell>
          <cell r="L282">
            <v>0</v>
          </cell>
          <cell r="M282">
            <v>0</v>
          </cell>
          <cell r="N282">
            <v>0</v>
          </cell>
          <cell r="O282">
            <v>0</v>
          </cell>
          <cell r="P282">
            <v>0</v>
          </cell>
          <cell r="Q282">
            <v>0</v>
          </cell>
          <cell r="R282">
            <v>0</v>
          </cell>
          <cell r="S282">
            <v>0</v>
          </cell>
          <cell r="T282">
            <v>0</v>
          </cell>
          <cell r="U282">
            <v>0</v>
          </cell>
          <cell r="V282">
            <v>0</v>
          </cell>
          <cell r="W282">
            <v>0</v>
          </cell>
        </row>
        <row r="283">
          <cell r="A283" t="str">
            <v>CSD</v>
          </cell>
          <cell r="B283" t="str">
            <v>DP</v>
          </cell>
          <cell r="C283" t="str">
            <v>MIX</v>
          </cell>
          <cell r="D283" t="str">
            <v>REG</v>
          </cell>
          <cell r="E283" t="str">
            <v>FRUIT</v>
          </cell>
          <cell r="F283">
            <v>0.33</v>
          </cell>
          <cell r="G283" t="str">
            <v>CAN</v>
          </cell>
          <cell r="H283">
            <v>0</v>
          </cell>
          <cell r="I283">
            <v>0</v>
          </cell>
          <cell r="J283">
            <v>0</v>
          </cell>
          <cell r="K283">
            <v>0</v>
          </cell>
          <cell r="L283">
            <v>0</v>
          </cell>
          <cell r="M283">
            <v>0</v>
          </cell>
          <cell r="N283">
            <v>0</v>
          </cell>
          <cell r="O283">
            <v>0</v>
          </cell>
          <cell r="P283">
            <v>0</v>
          </cell>
          <cell r="Q283">
            <v>0</v>
          </cell>
          <cell r="R283">
            <v>0</v>
          </cell>
          <cell r="S283">
            <v>1.173</v>
          </cell>
          <cell r="T283">
            <v>2.198</v>
          </cell>
          <cell r="U283">
            <v>1.3160000000000001</v>
          </cell>
          <cell r="V283">
            <v>1.1200000000000001</v>
          </cell>
          <cell r="W283">
            <v>5.8070000000000004</v>
          </cell>
        </row>
        <row r="284">
          <cell r="A284" t="str">
            <v>CSD</v>
          </cell>
          <cell r="B284" t="str">
            <v>DP</v>
          </cell>
          <cell r="C284" t="str">
            <v>MIX</v>
          </cell>
          <cell r="D284" t="str">
            <v>REG</v>
          </cell>
          <cell r="E284" t="str">
            <v>FRUIT</v>
          </cell>
          <cell r="F284">
            <v>1.5</v>
          </cell>
          <cell r="G284" t="str">
            <v>PET</v>
          </cell>
          <cell r="H284">
            <v>0</v>
          </cell>
          <cell r="I284">
            <v>0</v>
          </cell>
          <cell r="J284">
            <v>0.09</v>
          </cell>
          <cell r="K284">
            <v>0.34100000000000003</v>
          </cell>
          <cell r="L284">
            <v>0.43100000000000005</v>
          </cell>
          <cell r="M284">
            <v>0</v>
          </cell>
          <cell r="N284">
            <v>0.217</v>
          </cell>
          <cell r="O284">
            <v>0</v>
          </cell>
          <cell r="P284">
            <v>0</v>
          </cell>
          <cell r="Q284">
            <v>0</v>
          </cell>
          <cell r="R284">
            <v>0</v>
          </cell>
          <cell r="S284">
            <v>0</v>
          </cell>
          <cell r="T284">
            <v>0</v>
          </cell>
          <cell r="U284">
            <v>0.09</v>
          </cell>
          <cell r="V284">
            <v>0.34100000000000003</v>
          </cell>
          <cell r="W284">
            <v>0.43100000000000005</v>
          </cell>
        </row>
        <row r="285">
          <cell r="A285" t="str">
            <v>CSD</v>
          </cell>
          <cell r="B285" t="str">
            <v>DP</v>
          </cell>
          <cell r="C285" t="str">
            <v>MIX</v>
          </cell>
          <cell r="D285" t="str">
            <v>REG</v>
          </cell>
          <cell r="E285" t="str">
            <v>FRUIT</v>
          </cell>
          <cell r="F285">
            <v>2</v>
          </cell>
          <cell r="G285" t="str">
            <v>PET</v>
          </cell>
          <cell r="H285">
            <v>0</v>
          </cell>
          <cell r="I285">
            <v>0</v>
          </cell>
          <cell r="J285">
            <v>0</v>
          </cell>
          <cell r="K285">
            <v>0</v>
          </cell>
          <cell r="L285">
            <v>0</v>
          </cell>
          <cell r="M285">
            <v>0</v>
          </cell>
          <cell r="N285">
            <v>0</v>
          </cell>
          <cell r="O285">
            <v>0</v>
          </cell>
          <cell r="P285">
            <v>0</v>
          </cell>
          <cell r="Q285">
            <v>0</v>
          </cell>
          <cell r="R285">
            <v>0</v>
          </cell>
          <cell r="S285">
            <v>0.35</v>
          </cell>
          <cell r="T285">
            <v>1.155</v>
          </cell>
          <cell r="U285">
            <v>1.0029999999999999</v>
          </cell>
          <cell r="V285">
            <v>1.4870000000000001</v>
          </cell>
          <cell r="W285">
            <v>3.9950000000000001</v>
          </cell>
        </row>
        <row r="286">
          <cell r="A286" t="str">
            <v>CSD</v>
          </cell>
          <cell r="B286" t="str">
            <v>CR</v>
          </cell>
          <cell r="C286" t="str">
            <v>OR</v>
          </cell>
          <cell r="D286" t="str">
            <v>REG</v>
          </cell>
          <cell r="E286" t="str">
            <v>OR</v>
          </cell>
          <cell r="F286">
            <v>0.33</v>
          </cell>
          <cell r="G286" t="str">
            <v>CAN</v>
          </cell>
          <cell r="H286">
            <v>1.7954559999999999</v>
          </cell>
          <cell r="I286">
            <v>1.7954559999999999</v>
          </cell>
          <cell r="J286">
            <v>2.4834660000000008</v>
          </cell>
          <cell r="K286">
            <v>1.2457</v>
          </cell>
          <cell r="L286">
            <v>0.75997999999999999</v>
          </cell>
          <cell r="M286">
            <v>6.2846020000000005</v>
          </cell>
          <cell r="N286">
            <v>1.222</v>
          </cell>
          <cell r="O286">
            <v>2.6739999999999999</v>
          </cell>
          <cell r="P286">
            <v>1.0649999999999999</v>
          </cell>
          <cell r="Q286">
            <v>1</v>
          </cell>
          <cell r="R286">
            <v>5.9610000000000003</v>
          </cell>
          <cell r="S286">
            <v>1.51</v>
          </cell>
          <cell r="T286">
            <v>1.1679999999999999</v>
          </cell>
          <cell r="U286">
            <v>0.98399999999999999</v>
          </cell>
          <cell r="V286">
            <v>0.56000000000000005</v>
          </cell>
          <cell r="W286">
            <v>4.2219999999999995</v>
          </cell>
        </row>
        <row r="287">
          <cell r="A287" t="str">
            <v>CSD</v>
          </cell>
          <cell r="B287" t="str">
            <v>CR</v>
          </cell>
          <cell r="C287" t="str">
            <v>OR</v>
          </cell>
          <cell r="D287" t="str">
            <v>REG</v>
          </cell>
          <cell r="E287" t="str">
            <v>OR</v>
          </cell>
          <cell r="F287">
            <v>1.5</v>
          </cell>
          <cell r="G287" t="str">
            <v>PET</v>
          </cell>
          <cell r="H287">
            <v>0</v>
          </cell>
          <cell r="I287">
            <v>0</v>
          </cell>
          <cell r="J287">
            <v>0</v>
          </cell>
          <cell r="K287">
            <v>0</v>
          </cell>
          <cell r="L287">
            <v>1.5509000000000002</v>
          </cell>
          <cell r="M287">
            <v>1.5509000000000002</v>
          </cell>
          <cell r="N287">
            <v>3.161</v>
          </cell>
          <cell r="O287">
            <v>3.0720000000000001</v>
          </cell>
          <cell r="P287">
            <v>1.869</v>
          </cell>
          <cell r="Q287">
            <v>1.2090000000000001</v>
          </cell>
          <cell r="R287">
            <v>9.3109999999999999</v>
          </cell>
          <cell r="S287">
            <v>1.071</v>
          </cell>
          <cell r="T287">
            <v>0.86399999999999999</v>
          </cell>
          <cell r="U287">
            <v>0.10199999999999999</v>
          </cell>
          <cell r="V287">
            <v>0.193</v>
          </cell>
          <cell r="W287">
            <v>2.23</v>
          </cell>
        </row>
        <row r="288">
          <cell r="A288" t="str">
            <v>CSD</v>
          </cell>
          <cell r="B288" t="str">
            <v>CR</v>
          </cell>
          <cell r="C288" t="str">
            <v>OR</v>
          </cell>
          <cell r="D288" t="str">
            <v>REG</v>
          </cell>
          <cell r="E288" t="str">
            <v>OR</v>
          </cell>
          <cell r="F288">
            <v>2</v>
          </cell>
          <cell r="G288" t="str">
            <v>PET</v>
          </cell>
          <cell r="H288">
            <v>0</v>
          </cell>
          <cell r="I288">
            <v>0</v>
          </cell>
          <cell r="J288">
            <v>0</v>
          </cell>
          <cell r="K288">
            <v>0</v>
          </cell>
          <cell r="L288">
            <v>0</v>
          </cell>
          <cell r="M288">
            <v>0</v>
          </cell>
          <cell r="N288">
            <v>0</v>
          </cell>
          <cell r="O288">
            <v>0</v>
          </cell>
          <cell r="P288">
            <v>4.5999999999999999E-2</v>
          </cell>
          <cell r="Q288">
            <v>0.22919999999999999</v>
          </cell>
          <cell r="R288">
            <v>0.2752</v>
          </cell>
          <cell r="S288">
            <v>1.57</v>
          </cell>
          <cell r="T288">
            <v>2.2120000000000002</v>
          </cell>
          <cell r="U288">
            <v>0.87</v>
          </cell>
          <cell r="V288">
            <v>0.68200000000000005</v>
          </cell>
          <cell r="W288">
            <v>5.3340000000000005</v>
          </cell>
        </row>
        <row r="289">
          <cell r="A289" t="str">
            <v>CSD</v>
          </cell>
          <cell r="B289" t="str">
            <v>CR</v>
          </cell>
          <cell r="C289" t="str">
            <v>OR</v>
          </cell>
          <cell r="D289" t="str">
            <v>LIGHT</v>
          </cell>
          <cell r="E289" t="str">
            <v>OR</v>
          </cell>
          <cell r="F289">
            <v>0.33</v>
          </cell>
          <cell r="G289" t="str">
            <v>CAN</v>
          </cell>
          <cell r="H289">
            <v>0</v>
          </cell>
          <cell r="I289">
            <v>0</v>
          </cell>
          <cell r="J289">
            <v>0.14699500000000001</v>
          </cell>
          <cell r="K289">
            <v>0.1182</v>
          </cell>
          <cell r="L289">
            <v>0.31520499999999996</v>
          </cell>
          <cell r="M289">
            <v>0.58040000000000003</v>
          </cell>
          <cell r="N289">
            <v>0.28299999999999997</v>
          </cell>
          <cell r="O289">
            <v>0.51200000000000001</v>
          </cell>
          <cell r="P289">
            <v>0.154</v>
          </cell>
          <cell r="Q289">
            <v>0.154</v>
          </cell>
          <cell r="R289">
            <v>1.103</v>
          </cell>
          <cell r="S289">
            <v>5.0999999999999997E-2</v>
          </cell>
          <cell r="T289">
            <v>9.2999999999999999E-2</v>
          </cell>
          <cell r="U289">
            <v>4.2999999999999997E-2</v>
          </cell>
          <cell r="V289">
            <v>3.7999999999999999E-2</v>
          </cell>
          <cell r="W289">
            <v>0.22500000000000001</v>
          </cell>
        </row>
        <row r="290">
          <cell r="A290" t="str">
            <v>CSD</v>
          </cell>
          <cell r="B290" t="str">
            <v>SCH</v>
          </cell>
          <cell r="C290" t="str">
            <v>OR</v>
          </cell>
          <cell r="D290" t="str">
            <v>REG</v>
          </cell>
          <cell r="E290" t="str">
            <v>OR</v>
          </cell>
          <cell r="F290">
            <v>1</v>
          </cell>
          <cell r="G290" t="str">
            <v>PET</v>
          </cell>
          <cell r="H290">
            <v>0</v>
          </cell>
          <cell r="I290">
            <v>0</v>
          </cell>
          <cell r="J290">
            <v>2.0160000000000001E-2</v>
          </cell>
          <cell r="K290">
            <v>0</v>
          </cell>
          <cell r="L290">
            <v>0</v>
          </cell>
          <cell r="M290">
            <v>2.0160000000000001E-2</v>
          </cell>
          <cell r="N290">
            <v>0</v>
          </cell>
          <cell r="O290">
            <v>0</v>
          </cell>
          <cell r="P290">
            <v>0</v>
          </cell>
          <cell r="Q290">
            <v>0</v>
          </cell>
          <cell r="R290">
            <v>0</v>
          </cell>
          <cell r="S290">
            <v>0</v>
          </cell>
          <cell r="T290">
            <v>0</v>
          </cell>
          <cell r="U290">
            <v>0</v>
          </cell>
          <cell r="V290">
            <v>0</v>
          </cell>
          <cell r="W290">
            <v>0</v>
          </cell>
        </row>
        <row r="291">
          <cell r="A291" t="str">
            <v>CSD</v>
          </cell>
          <cell r="B291" t="str">
            <v>CR</v>
          </cell>
          <cell r="C291" t="str">
            <v>LE</v>
          </cell>
          <cell r="D291" t="str">
            <v>REG</v>
          </cell>
          <cell r="E291" t="str">
            <v>FRUIT</v>
          </cell>
          <cell r="F291">
            <v>2</v>
          </cell>
          <cell r="G291" t="str">
            <v>PET</v>
          </cell>
          <cell r="H291">
            <v>0</v>
          </cell>
          <cell r="I291">
            <v>0</v>
          </cell>
          <cell r="J291">
            <v>0</v>
          </cell>
          <cell r="K291">
            <v>0</v>
          </cell>
          <cell r="L291">
            <v>0</v>
          </cell>
          <cell r="M291">
            <v>0</v>
          </cell>
          <cell r="N291">
            <v>0</v>
          </cell>
          <cell r="O291">
            <v>0</v>
          </cell>
          <cell r="P291">
            <v>0.04</v>
          </cell>
          <cell r="Q291">
            <v>0.17899999999999999</v>
          </cell>
          <cell r="R291">
            <v>0.219</v>
          </cell>
          <cell r="S291">
            <v>1.147</v>
          </cell>
          <cell r="T291">
            <v>0.92500000000000004</v>
          </cell>
          <cell r="U291">
            <v>0.59</v>
          </cell>
          <cell r="V291">
            <v>0.498</v>
          </cell>
          <cell r="W291">
            <v>3.16</v>
          </cell>
        </row>
        <row r="292">
          <cell r="A292" t="str">
            <v>CSD</v>
          </cell>
          <cell r="B292" t="str">
            <v>CR</v>
          </cell>
          <cell r="C292" t="str">
            <v>LE</v>
          </cell>
          <cell r="D292" t="str">
            <v>REG</v>
          </cell>
          <cell r="E292" t="str">
            <v>FRUIT</v>
          </cell>
          <cell r="F292">
            <v>0.33</v>
          </cell>
          <cell r="G292" t="str">
            <v>CAN</v>
          </cell>
          <cell r="H292">
            <v>0.92864400000000002</v>
          </cell>
          <cell r="I292">
            <v>0.92864400000000002</v>
          </cell>
          <cell r="J292">
            <v>0.52842200000000006</v>
          </cell>
          <cell r="K292">
            <v>0.66859999999999997</v>
          </cell>
          <cell r="L292">
            <v>0.68794000000000011</v>
          </cell>
          <cell r="M292">
            <v>2.8136060000000005</v>
          </cell>
          <cell r="N292">
            <v>0.7</v>
          </cell>
          <cell r="O292">
            <v>1.722</v>
          </cell>
          <cell r="P292">
            <v>0.80700000000000005</v>
          </cell>
          <cell r="Q292">
            <v>0.60899999999999999</v>
          </cell>
          <cell r="R292">
            <v>3.8379999999999996</v>
          </cell>
          <cell r="S292">
            <v>0.92200000000000004</v>
          </cell>
          <cell r="T292">
            <v>0.83699999999999997</v>
          </cell>
          <cell r="U292">
            <v>0.63300000000000001</v>
          </cell>
          <cell r="V292">
            <v>0.377</v>
          </cell>
          <cell r="W292">
            <v>2.7690000000000001</v>
          </cell>
        </row>
        <row r="293">
          <cell r="A293" t="str">
            <v>CSD</v>
          </cell>
          <cell r="B293" t="str">
            <v>CR</v>
          </cell>
          <cell r="C293" t="str">
            <v>LE</v>
          </cell>
          <cell r="D293" t="str">
            <v>REG</v>
          </cell>
          <cell r="E293" t="str">
            <v>FRUIT</v>
          </cell>
          <cell r="F293">
            <v>1.5</v>
          </cell>
          <cell r="G293" t="str">
            <v>PET</v>
          </cell>
          <cell r="H293">
            <v>0</v>
          </cell>
          <cell r="I293">
            <v>0</v>
          </cell>
          <cell r="J293">
            <v>0</v>
          </cell>
          <cell r="K293">
            <v>0</v>
          </cell>
          <cell r="L293">
            <v>0.92300000000000004</v>
          </cell>
          <cell r="M293">
            <v>0.92300000000000004</v>
          </cell>
          <cell r="N293">
            <v>1.5329999999999999</v>
          </cell>
          <cell r="O293">
            <v>2.2189999999999999</v>
          </cell>
          <cell r="P293">
            <v>1.4350000000000001</v>
          </cell>
          <cell r="Q293">
            <v>0.873</v>
          </cell>
          <cell r="R293">
            <v>6.06</v>
          </cell>
          <cell r="S293">
            <v>0.753</v>
          </cell>
          <cell r="T293">
            <v>2.1000000000000001E-2</v>
          </cell>
          <cell r="U293">
            <v>0.126</v>
          </cell>
          <cell r="V293">
            <v>0.13300000000000001</v>
          </cell>
          <cell r="W293">
            <v>1.0329999999999999</v>
          </cell>
        </row>
        <row r="294">
          <cell r="A294" t="str">
            <v>CSD</v>
          </cell>
          <cell r="B294" t="str">
            <v>CR</v>
          </cell>
          <cell r="C294" t="str">
            <v>LE</v>
          </cell>
          <cell r="D294" t="str">
            <v>LIGHT</v>
          </cell>
          <cell r="E294" t="str">
            <v>FRUIT</v>
          </cell>
          <cell r="F294">
            <v>0.33</v>
          </cell>
          <cell r="G294" t="str">
            <v>CAN</v>
          </cell>
          <cell r="H294">
            <v>0</v>
          </cell>
          <cell r="I294">
            <v>0</v>
          </cell>
          <cell r="J294">
            <v>0.18374399999999999</v>
          </cell>
          <cell r="K294">
            <v>0.1605</v>
          </cell>
          <cell r="L294">
            <v>0.30719999999999997</v>
          </cell>
          <cell r="M294">
            <v>0.65144399999999991</v>
          </cell>
          <cell r="N294">
            <v>0.26800000000000002</v>
          </cell>
          <cell r="O294">
            <v>0.45400000000000001</v>
          </cell>
          <cell r="P294">
            <v>0.16300000000000001</v>
          </cell>
          <cell r="Q294">
            <v>0.20200000000000001</v>
          </cell>
          <cell r="R294">
            <v>1.087</v>
          </cell>
          <cell r="S294">
            <v>0.153</v>
          </cell>
          <cell r="T294">
            <v>7.5999999999999998E-2</v>
          </cell>
          <cell r="U294">
            <v>4.3999999999999997E-2</v>
          </cell>
          <cell r="V294">
            <v>8.0000000000000002E-3</v>
          </cell>
          <cell r="W294">
            <v>0.28099999999999997</v>
          </cell>
        </row>
        <row r="295">
          <cell r="A295" t="str">
            <v>CSD</v>
          </cell>
          <cell r="B295" t="str">
            <v xml:space="preserve">SCH </v>
          </cell>
          <cell r="C295" t="str">
            <v>RS</v>
          </cell>
          <cell r="D295" t="str">
            <v>REG</v>
          </cell>
          <cell r="E295" t="str">
            <v>FRUIT</v>
          </cell>
          <cell r="F295">
            <v>1</v>
          </cell>
          <cell r="G295" t="str">
            <v>PET</v>
          </cell>
          <cell r="H295">
            <v>0</v>
          </cell>
          <cell r="I295">
            <v>0</v>
          </cell>
          <cell r="J295">
            <v>1.008E-2</v>
          </cell>
          <cell r="K295">
            <v>0</v>
          </cell>
          <cell r="L295">
            <v>0</v>
          </cell>
          <cell r="M295">
            <v>1.008E-2</v>
          </cell>
          <cell r="N295">
            <v>0</v>
          </cell>
          <cell r="O295">
            <v>0</v>
          </cell>
          <cell r="P295">
            <v>0</v>
          </cell>
          <cell r="Q295">
            <v>0</v>
          </cell>
          <cell r="R295">
            <v>0</v>
          </cell>
          <cell r="S295">
            <v>0</v>
          </cell>
          <cell r="T295">
            <v>0</v>
          </cell>
          <cell r="U295">
            <v>0</v>
          </cell>
          <cell r="V295">
            <v>0</v>
          </cell>
          <cell r="W295">
            <v>0</v>
          </cell>
        </row>
        <row r="296">
          <cell r="A296" t="str">
            <v>CSD</v>
          </cell>
          <cell r="B296" t="str">
            <v>CR</v>
          </cell>
          <cell r="C296" t="str">
            <v>BERR</v>
          </cell>
          <cell r="D296" t="str">
            <v>REG</v>
          </cell>
          <cell r="E296" t="str">
            <v>FRUIT</v>
          </cell>
          <cell r="F296">
            <v>0.33</v>
          </cell>
          <cell r="G296" t="str">
            <v>CAN</v>
          </cell>
          <cell r="H296">
            <v>0</v>
          </cell>
          <cell r="I296">
            <v>0</v>
          </cell>
          <cell r="J296">
            <v>0</v>
          </cell>
          <cell r="K296">
            <v>0</v>
          </cell>
          <cell r="L296">
            <v>0</v>
          </cell>
          <cell r="M296">
            <v>0</v>
          </cell>
          <cell r="N296">
            <v>0</v>
          </cell>
          <cell r="O296">
            <v>0</v>
          </cell>
          <cell r="P296">
            <v>0</v>
          </cell>
          <cell r="Q296">
            <v>0</v>
          </cell>
          <cell r="R296">
            <v>0</v>
          </cell>
          <cell r="S296">
            <v>0.10299999999999999</v>
          </cell>
          <cell r="T296">
            <v>0.34799999999999998</v>
          </cell>
          <cell r="U296">
            <v>0.378</v>
          </cell>
          <cell r="V296">
            <v>0.14000000000000001</v>
          </cell>
          <cell r="W296">
            <v>0.96899999999999997</v>
          </cell>
        </row>
        <row r="297">
          <cell r="A297" t="str">
            <v>CSD</v>
          </cell>
          <cell r="B297" t="str">
            <v>CR</v>
          </cell>
          <cell r="C297" t="str">
            <v>BERR</v>
          </cell>
          <cell r="D297" t="str">
            <v>REG</v>
          </cell>
          <cell r="E297" t="str">
            <v>FRUIT</v>
          </cell>
          <cell r="F297">
            <v>2</v>
          </cell>
          <cell r="G297" t="str">
            <v>PET</v>
          </cell>
          <cell r="H297">
            <v>0</v>
          </cell>
          <cell r="I297">
            <v>0</v>
          </cell>
          <cell r="J297">
            <v>0</v>
          </cell>
          <cell r="K297">
            <v>0</v>
          </cell>
          <cell r="L297">
            <v>0</v>
          </cell>
          <cell r="M297">
            <v>0</v>
          </cell>
          <cell r="N297">
            <v>0</v>
          </cell>
          <cell r="O297">
            <v>0</v>
          </cell>
          <cell r="P297">
            <v>0</v>
          </cell>
          <cell r="Q297">
            <v>0</v>
          </cell>
          <cell r="R297">
            <v>0</v>
          </cell>
          <cell r="S297">
            <v>0.81699999999999995</v>
          </cell>
          <cell r="T297">
            <v>0.61</v>
          </cell>
          <cell r="U297">
            <v>0.53800000000000003</v>
          </cell>
          <cell r="V297">
            <v>0.39600000000000002</v>
          </cell>
          <cell r="W297">
            <v>2.3610000000000002</v>
          </cell>
        </row>
        <row r="298">
          <cell r="A298" t="str">
            <v>CSD</v>
          </cell>
          <cell r="B298" t="str">
            <v>CR</v>
          </cell>
          <cell r="C298" t="str">
            <v>MTR</v>
          </cell>
          <cell r="D298" t="str">
            <v>REG</v>
          </cell>
          <cell r="E298" t="str">
            <v>FRUIT</v>
          </cell>
          <cell r="F298">
            <v>0.33</v>
          </cell>
          <cell r="G298" t="str">
            <v>CAN</v>
          </cell>
          <cell r="H298">
            <v>0</v>
          </cell>
          <cell r="I298">
            <v>0</v>
          </cell>
          <cell r="J298">
            <v>0</v>
          </cell>
          <cell r="K298">
            <v>0</v>
          </cell>
          <cell r="L298">
            <v>0</v>
          </cell>
          <cell r="M298">
            <v>0</v>
          </cell>
          <cell r="N298">
            <v>0</v>
          </cell>
          <cell r="O298">
            <v>0</v>
          </cell>
          <cell r="P298">
            <v>0</v>
          </cell>
          <cell r="Q298">
            <v>0</v>
          </cell>
          <cell r="R298">
            <v>0</v>
          </cell>
          <cell r="S298">
            <v>9.5000000000000001E-2</v>
          </cell>
          <cell r="T298">
            <v>0.60099999999999998</v>
          </cell>
          <cell r="U298">
            <v>0.311</v>
          </cell>
          <cell r="V298">
            <v>0.26900000000000002</v>
          </cell>
          <cell r="W298">
            <v>1.2759999999999998</v>
          </cell>
        </row>
        <row r="299">
          <cell r="A299" t="str">
            <v>CSD</v>
          </cell>
          <cell r="B299" t="str">
            <v>CR</v>
          </cell>
          <cell r="C299" t="str">
            <v>MTR</v>
          </cell>
          <cell r="D299" t="str">
            <v>REG</v>
          </cell>
          <cell r="E299" t="str">
            <v>FRUIT</v>
          </cell>
          <cell r="F299">
            <v>2</v>
          </cell>
          <cell r="G299" t="str">
            <v>PET</v>
          </cell>
          <cell r="H299">
            <v>0</v>
          </cell>
          <cell r="I299">
            <v>0</v>
          </cell>
          <cell r="J299">
            <v>0</v>
          </cell>
          <cell r="K299">
            <v>0</v>
          </cell>
          <cell r="L299">
            <v>0</v>
          </cell>
          <cell r="M299">
            <v>0</v>
          </cell>
          <cell r="N299">
            <v>0</v>
          </cell>
          <cell r="O299">
            <v>0</v>
          </cell>
          <cell r="P299">
            <v>0</v>
          </cell>
          <cell r="Q299">
            <v>0</v>
          </cell>
          <cell r="R299">
            <v>0</v>
          </cell>
          <cell r="S299">
            <v>0.876</v>
          </cell>
          <cell r="T299">
            <v>0.56899999999999995</v>
          </cell>
          <cell r="U299">
            <v>0.45100000000000001</v>
          </cell>
          <cell r="V299">
            <v>0.48799999999999999</v>
          </cell>
          <cell r="W299">
            <v>2.3839999999999999</v>
          </cell>
        </row>
        <row r="300">
          <cell r="A300" t="str">
            <v>CSD</v>
          </cell>
          <cell r="B300" t="str">
            <v>SCH</v>
          </cell>
          <cell r="C300" t="str">
            <v>PCH</v>
          </cell>
          <cell r="D300" t="str">
            <v>REG</v>
          </cell>
          <cell r="E300" t="str">
            <v>FRUIT</v>
          </cell>
          <cell r="F300">
            <v>1</v>
          </cell>
          <cell r="G300" t="str">
            <v>PET</v>
          </cell>
          <cell r="H300">
            <v>0</v>
          </cell>
          <cell r="I300">
            <v>0</v>
          </cell>
          <cell r="J300">
            <v>2.0160000000000001E-2</v>
          </cell>
          <cell r="K300">
            <v>0</v>
          </cell>
          <cell r="L300">
            <v>0</v>
          </cell>
          <cell r="M300">
            <v>2.0160000000000001E-2</v>
          </cell>
          <cell r="N300">
            <v>0</v>
          </cell>
          <cell r="O300">
            <v>0</v>
          </cell>
          <cell r="P300">
            <v>0</v>
          </cell>
          <cell r="Q300">
            <v>0</v>
          </cell>
          <cell r="R300">
            <v>0</v>
          </cell>
          <cell r="S300">
            <v>0</v>
          </cell>
          <cell r="T300">
            <v>0</v>
          </cell>
          <cell r="U300">
            <v>0</v>
          </cell>
          <cell r="V300">
            <v>0</v>
          </cell>
          <cell r="W300">
            <v>0</v>
          </cell>
        </row>
        <row r="301">
          <cell r="B301" t="str">
            <v xml:space="preserve">TOTAL CARBONATES </v>
          </cell>
          <cell r="C301">
            <v>4.047059</v>
          </cell>
          <cell r="D301">
            <v>5.2293410000000016</v>
          </cell>
          <cell r="E301">
            <v>3.6653999999999995</v>
          </cell>
          <cell r="F301">
            <v>6.8656949999999997</v>
          </cell>
          <cell r="G301">
            <v>19.807494999999999</v>
          </cell>
          <cell r="H301">
            <v>11.233899999999998</v>
          </cell>
          <cell r="I301">
            <v>4.047059</v>
          </cell>
          <cell r="J301">
            <v>5.2293410000000016</v>
          </cell>
          <cell r="K301">
            <v>3.6653999999999995</v>
          </cell>
          <cell r="L301">
            <v>6.8656949999999997</v>
          </cell>
          <cell r="M301">
            <v>19.807494999999999</v>
          </cell>
          <cell r="N301">
            <v>11.233899999999998</v>
          </cell>
          <cell r="O301">
            <v>17.5001</v>
          </cell>
          <cell r="P301">
            <v>9.7967000000000013</v>
          </cell>
          <cell r="Q301">
            <v>9.3988999999999976</v>
          </cell>
          <cell r="R301">
            <v>47.929600000000008</v>
          </cell>
          <cell r="S301">
            <v>18.381</v>
          </cell>
          <cell r="T301">
            <v>17.52</v>
          </cell>
          <cell r="U301">
            <v>12.915999999999999</v>
          </cell>
          <cell r="V301">
            <v>12.913000000000002</v>
          </cell>
          <cell r="W301">
            <v>61.72999999999999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ow r="9">
          <cell r="A9" t="str">
            <v>Energy</v>
          </cell>
        </row>
      </sheetData>
      <sheetData sheetId="72" refreshError="1"/>
      <sheetData sheetId="73" refreshError="1"/>
      <sheetData sheetId="74" refreshError="1"/>
      <sheetData sheetId="75" refreshError="1"/>
      <sheetData sheetId="76">
        <row r="9">
          <cell r="A9" t="str">
            <v>Category</v>
          </cell>
        </row>
      </sheetData>
      <sheetData sheetId="77">
        <row r="9">
          <cell r="A9" t="str">
            <v>Category</v>
          </cell>
        </row>
      </sheetData>
      <sheetData sheetId="78">
        <row r="9">
          <cell r="A9" t="str">
            <v>Category</v>
          </cell>
        </row>
      </sheetData>
      <sheetData sheetId="79">
        <row r="9">
          <cell r="A9" t="str">
            <v>Category</v>
          </cell>
        </row>
      </sheetData>
      <sheetData sheetId="80">
        <row r="9">
          <cell r="A9" t="str">
            <v>Category</v>
          </cell>
        </row>
      </sheetData>
      <sheetData sheetId="81">
        <row r="9">
          <cell r="A9" t="str">
            <v>Category</v>
          </cell>
        </row>
      </sheetData>
      <sheetData sheetId="82">
        <row r="9">
          <cell r="A9" t="str">
            <v>Category</v>
          </cell>
        </row>
      </sheetData>
      <sheetData sheetId="83">
        <row r="9">
          <cell r="A9" t="str">
            <v>Category</v>
          </cell>
        </row>
      </sheetData>
      <sheetData sheetId="84">
        <row r="9">
          <cell r="A9" t="str">
            <v>Category</v>
          </cell>
        </row>
      </sheetData>
      <sheetData sheetId="85">
        <row r="9">
          <cell r="A9" t="str">
            <v>Category</v>
          </cell>
        </row>
      </sheetData>
      <sheetData sheetId="86">
        <row r="9">
          <cell r="A9" t="str">
            <v>Category</v>
          </cell>
        </row>
      </sheetData>
      <sheetData sheetId="87">
        <row r="9">
          <cell r="A9" t="str">
            <v>Category</v>
          </cell>
        </row>
      </sheetData>
      <sheetData sheetId="88">
        <row r="9">
          <cell r="A9" t="str">
            <v>Category</v>
          </cell>
        </row>
      </sheetData>
      <sheetData sheetId="89">
        <row r="9">
          <cell r="A9" t="str">
            <v>Category</v>
          </cell>
        </row>
      </sheetData>
      <sheetData sheetId="90">
        <row r="9">
          <cell r="A9" t="str">
            <v>Category</v>
          </cell>
        </row>
      </sheetData>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t.01"/>
      <sheetName val="Aug."/>
      <sheetName val="Sept.01 (2)"/>
      <sheetName val="HPH08"/>
      <sheetName val="0109VMS"/>
      <sheetName val="0109MOBIL"/>
      <sheetName val="09daft"/>
      <sheetName val="Sheet2"/>
      <sheetName val="Sheet1"/>
      <sheetName val="Sheet4"/>
      <sheetName val="Sheet5"/>
    </sheetNames>
    <sheetDataSet>
      <sheetData sheetId="0" refreshError="1"/>
      <sheetData sheetId="1" refreshError="1">
        <row r="7">
          <cell r="A7" t="str">
            <v>40.4605</v>
          </cell>
          <cell r="B7" t="str">
            <v>090.340.4605</v>
          </cell>
          <cell r="C7" t="str">
            <v>Finance</v>
          </cell>
          <cell r="D7" t="str">
            <v>Somendra Pradhan</v>
          </cell>
          <cell r="E7" t="str">
            <v>FC</v>
          </cell>
          <cell r="H7">
            <v>2000000</v>
          </cell>
        </row>
        <row r="8">
          <cell r="A8" t="str">
            <v>43.5535</v>
          </cell>
          <cell r="B8" t="str">
            <v>090.343.5535</v>
          </cell>
          <cell r="C8" t="str">
            <v>Finance</v>
          </cell>
          <cell r="D8" t="str">
            <v>Nguyeãn Thu Huyeàn</v>
          </cell>
          <cell r="E8" t="str">
            <v>A. Mgr.</v>
          </cell>
          <cell r="F8">
            <v>200002</v>
          </cell>
          <cell r="H8">
            <v>1500000</v>
          </cell>
        </row>
        <row r="9">
          <cell r="A9" t="str">
            <v>22.8686</v>
          </cell>
          <cell r="B9" t="str">
            <v>09.1322.8686</v>
          </cell>
          <cell r="C9" t="str">
            <v>I.S.</v>
          </cell>
          <cell r="D9" t="str">
            <v>Leâ Ngoïc Huy</v>
          </cell>
          <cell r="E9" t="str">
            <v xml:space="preserve">IS Mgr </v>
          </cell>
          <cell r="F9">
            <v>200290</v>
          </cell>
          <cell r="H9">
            <v>1500000</v>
          </cell>
        </row>
        <row r="10">
          <cell r="A10" t="str">
            <v>23.5995</v>
          </cell>
          <cell r="B10" t="str">
            <v>09.1323.5995</v>
          </cell>
          <cell r="C10" t="str">
            <v>I.S.</v>
          </cell>
          <cell r="D10" t="str">
            <v>Ñaëng Khaéc Tuaán</v>
          </cell>
          <cell r="E10" t="str">
            <v>IS Officer</v>
          </cell>
          <cell r="F10">
            <v>200460</v>
          </cell>
          <cell r="H10">
            <v>500000</v>
          </cell>
        </row>
        <row r="11">
          <cell r="A11" t="str">
            <v>46.2488</v>
          </cell>
          <cell r="B11" t="str">
            <v>09.0346.2488</v>
          </cell>
          <cell r="C11" t="str">
            <v>I.S.</v>
          </cell>
          <cell r="D11" t="str">
            <v>Traàn Thi Baêng Taâm</v>
          </cell>
          <cell r="E11" t="str">
            <v>I.S. Specialist</v>
          </cell>
          <cell r="F11">
            <v>200461</v>
          </cell>
          <cell r="H11">
            <v>500000</v>
          </cell>
        </row>
        <row r="12">
          <cell r="A12" t="str">
            <v>43.4982</v>
          </cell>
          <cell r="B12" t="str">
            <v>09.0343.4982</v>
          </cell>
          <cell r="C12" t="str">
            <v>H.R.</v>
          </cell>
          <cell r="D12" t="str">
            <v>Nguyeãn T. Bich Huyeàn</v>
          </cell>
          <cell r="E12" t="str">
            <v>H.R. Mgr.</v>
          </cell>
          <cell r="F12">
            <v>200601</v>
          </cell>
          <cell r="H12">
            <v>2000000</v>
          </cell>
        </row>
        <row r="13">
          <cell r="A13" t="str">
            <v>22.7970</v>
          </cell>
          <cell r="B13" t="str">
            <v>09.1322.7970</v>
          </cell>
          <cell r="C13" t="str">
            <v>H.R.</v>
          </cell>
          <cell r="D13" t="str">
            <v>Hoaøng Minh Töôøng</v>
          </cell>
          <cell r="E13" t="str">
            <v>Sales Trainer</v>
          </cell>
          <cell r="F13">
            <v>200322</v>
          </cell>
          <cell r="H13">
            <v>500000</v>
          </cell>
        </row>
        <row r="14">
          <cell r="A14" t="str">
            <v>40.9586</v>
          </cell>
          <cell r="B14" t="str">
            <v>09.0340.9586</v>
          </cell>
          <cell r="C14" t="str">
            <v>H.R.</v>
          </cell>
          <cell r="D14" t="str">
            <v>Phan Dieäu Haø</v>
          </cell>
          <cell r="E14" t="str">
            <v>ESM</v>
          </cell>
          <cell r="F14">
            <v>200010</v>
          </cell>
        </row>
        <row r="15">
          <cell r="A15" t="str">
            <v>40.2899</v>
          </cell>
          <cell r="B15" t="str">
            <v>09.040.2899</v>
          </cell>
          <cell r="C15" t="str">
            <v>H.R.</v>
          </cell>
          <cell r="D15" t="str">
            <v>STOCK</v>
          </cell>
        </row>
        <row r="16">
          <cell r="A16" t="str">
            <v>28.8275</v>
          </cell>
          <cell r="B16" t="str">
            <v>09.128.8275</v>
          </cell>
          <cell r="D16" t="str">
            <v>Wim Junge</v>
          </cell>
          <cell r="E16" t="str">
            <v>Former Gen. Sales Mgr.</v>
          </cell>
        </row>
        <row r="17">
          <cell r="A17" t="str">
            <v>41.4450</v>
          </cell>
          <cell r="B17" t="str">
            <v>09.0341.4450</v>
          </cell>
          <cell r="C17" t="str">
            <v>Plant</v>
          </cell>
          <cell r="D17" t="str">
            <v>Ngoâ Troïng Vuõ</v>
          </cell>
          <cell r="E17" t="str">
            <v>Plant Mgr</v>
          </cell>
          <cell r="F17">
            <v>200711</v>
          </cell>
          <cell r="H17">
            <v>2000000</v>
          </cell>
        </row>
        <row r="18">
          <cell r="A18" t="str">
            <v>43.4155</v>
          </cell>
          <cell r="B18" t="str">
            <v>09.0343.4155</v>
          </cell>
          <cell r="C18" t="str">
            <v>Plant</v>
          </cell>
          <cell r="D18" t="str">
            <v>Nguyen Viet Ha</v>
          </cell>
          <cell r="E18" t="str">
            <v>TCCQS Mgr.</v>
          </cell>
          <cell r="F18">
            <v>200399</v>
          </cell>
          <cell r="H18">
            <v>2000000</v>
          </cell>
        </row>
        <row r="19">
          <cell r="A19" t="str">
            <v>40.6257</v>
          </cell>
          <cell r="B19" t="str">
            <v>09.0340.6257</v>
          </cell>
          <cell r="C19" t="str">
            <v>Purchasing</v>
          </cell>
          <cell r="D19" t="str">
            <v>Nguyeãn AÙnh Tuyeát</v>
          </cell>
          <cell r="E19" t="str">
            <v>Pro. Mgr.</v>
          </cell>
          <cell r="F19">
            <v>200141</v>
          </cell>
          <cell r="H19">
            <v>1500000</v>
          </cell>
        </row>
        <row r="20">
          <cell r="A20" t="str">
            <v>42.7670</v>
          </cell>
          <cell r="B20" t="str">
            <v>09.0342.7670</v>
          </cell>
          <cell r="C20" t="str">
            <v xml:space="preserve">Marketing </v>
          </cell>
          <cell r="D20" t="str">
            <v>Nguyeãn Haûi Nam</v>
          </cell>
          <cell r="E20" t="str">
            <v>MO Mgr.</v>
          </cell>
          <cell r="F20">
            <v>200209</v>
          </cell>
          <cell r="H20">
            <v>2000000</v>
          </cell>
        </row>
        <row r="21">
          <cell r="A21" t="str">
            <v>28.8677</v>
          </cell>
          <cell r="B21" t="str">
            <v>09.1328.8677</v>
          </cell>
          <cell r="C21" t="str">
            <v xml:space="preserve">Marketing </v>
          </cell>
          <cell r="D21" t="str">
            <v>Nguyeãn Thuûy Long</v>
          </cell>
          <cell r="E21" t="str">
            <v>CD Mgr.</v>
          </cell>
          <cell r="F21">
            <v>200586</v>
          </cell>
          <cell r="H21">
            <v>500000</v>
          </cell>
        </row>
        <row r="22">
          <cell r="A22" t="str">
            <v>28.8500</v>
          </cell>
          <cell r="B22" t="str">
            <v>09.1328.8500</v>
          </cell>
          <cell r="C22" t="str">
            <v xml:space="preserve">Marketing </v>
          </cell>
          <cell r="D22" t="str">
            <v>Ñaëng Hoàng Phong</v>
          </cell>
          <cell r="E22" t="str">
            <v>OPC Mgr.</v>
          </cell>
          <cell r="F22">
            <v>200396</v>
          </cell>
          <cell r="H22">
            <v>500000</v>
          </cell>
        </row>
        <row r="23">
          <cell r="A23" t="str">
            <v>42.3452</v>
          </cell>
          <cell r="B23" t="str">
            <v>090.342.3452</v>
          </cell>
          <cell r="C23" t="str">
            <v xml:space="preserve">Marketing </v>
          </cell>
          <cell r="D23" t="str">
            <v>Nguyeãn Tuaán Anh</v>
          </cell>
          <cell r="E23" t="str">
            <v>PG Controller</v>
          </cell>
          <cell r="F23">
            <v>200247</v>
          </cell>
          <cell r="H23">
            <v>500000</v>
          </cell>
        </row>
        <row r="24">
          <cell r="A24" t="str">
            <v>40.3585</v>
          </cell>
          <cell r="B24" t="str">
            <v>09.0340.3585</v>
          </cell>
          <cell r="C24" t="str">
            <v>Sales North</v>
          </cell>
          <cell r="D24" t="str">
            <v>Andrew Wall</v>
          </cell>
          <cell r="E24" t="str">
            <v>S&amp;D Mgr.</v>
          </cell>
          <cell r="H24">
            <v>2000000</v>
          </cell>
        </row>
        <row r="25">
          <cell r="A25" t="str">
            <v>21.6678</v>
          </cell>
          <cell r="B25" t="str">
            <v>09.1321.6678</v>
          </cell>
          <cell r="C25" t="str">
            <v>Distribution</v>
          </cell>
          <cell r="D25" t="str">
            <v>Phaïm Höõu Haûo</v>
          </cell>
          <cell r="E25" t="str">
            <v>Dis.Mgr.</v>
          </cell>
          <cell r="F25">
            <v>200254</v>
          </cell>
          <cell r="H25">
            <v>1500000</v>
          </cell>
        </row>
        <row r="26">
          <cell r="A26" t="str">
            <v>20.3015</v>
          </cell>
          <cell r="B26" t="str">
            <v>09.1320.3015</v>
          </cell>
          <cell r="C26" t="str">
            <v>Distribution</v>
          </cell>
          <cell r="D26" t="str">
            <v>Phan Ñöùc Bình</v>
          </cell>
          <cell r="E26" t="str">
            <v>Dy. SD Mgr.</v>
          </cell>
          <cell r="H26">
            <v>2000000</v>
          </cell>
        </row>
        <row r="27">
          <cell r="A27" t="str">
            <v>28.8455</v>
          </cell>
          <cell r="B27" t="str">
            <v>09.1328.8455</v>
          </cell>
          <cell r="C27" t="str">
            <v>KA</v>
          </cell>
          <cell r="D27" t="str">
            <v>Nguyen Thi Hong</v>
          </cell>
          <cell r="E27" t="str">
            <v>KA Mgr.</v>
          </cell>
          <cell r="F27">
            <v>200397</v>
          </cell>
          <cell r="H27">
            <v>2000000</v>
          </cell>
        </row>
        <row r="28">
          <cell r="A28" t="str">
            <v>40.3590</v>
          </cell>
          <cell r="B28" t="str">
            <v>09.0340.3590</v>
          </cell>
          <cell r="C28" t="str">
            <v>KA</v>
          </cell>
          <cell r="D28" t="str">
            <v>Vuõ Duy Höng</v>
          </cell>
          <cell r="E28" t="str">
            <v>BAM</v>
          </cell>
          <cell r="F28">
            <v>200952</v>
          </cell>
          <cell r="H28">
            <v>1000000</v>
          </cell>
        </row>
        <row r="29">
          <cell r="A29" t="str">
            <v>23.1016</v>
          </cell>
          <cell r="B29" t="str">
            <v>09.1323.1016</v>
          </cell>
          <cell r="C29" t="str">
            <v>KA</v>
          </cell>
          <cell r="D29" t="str">
            <v>Nguyeãn Maïnh Tuaán</v>
          </cell>
          <cell r="E29" t="str">
            <v>BAM</v>
          </cell>
          <cell r="F29">
            <v>200474</v>
          </cell>
          <cell r="H29">
            <v>1000000</v>
          </cell>
        </row>
        <row r="30">
          <cell r="A30" t="str">
            <v>41.2955</v>
          </cell>
          <cell r="B30" t="str">
            <v>09.0341.2955</v>
          </cell>
          <cell r="C30" t="str">
            <v xml:space="preserve">Hanoi </v>
          </cell>
          <cell r="D30" t="str">
            <v>Leâ Anh Duõng</v>
          </cell>
          <cell r="E30" t="str">
            <v>BUM</v>
          </cell>
          <cell r="F30">
            <v>200157</v>
          </cell>
          <cell r="H30">
            <v>2000000</v>
          </cell>
        </row>
        <row r="31">
          <cell r="A31" t="str">
            <v>28.8679</v>
          </cell>
          <cell r="B31" t="str">
            <v>09.1328.8679</v>
          </cell>
          <cell r="C31" t="str">
            <v xml:space="preserve">Hanoi </v>
          </cell>
          <cell r="D31" t="str">
            <v>Nguyeãn Ñình Ñöùc</v>
          </cell>
          <cell r="E31" t="str">
            <v>DSM</v>
          </cell>
          <cell r="F31">
            <v>200213</v>
          </cell>
          <cell r="H31">
            <v>1500000</v>
          </cell>
        </row>
        <row r="32">
          <cell r="A32" t="str">
            <v>23.4272</v>
          </cell>
          <cell r="B32" t="str">
            <v>09.1323.4272</v>
          </cell>
          <cell r="C32" t="str">
            <v xml:space="preserve">Hanoi </v>
          </cell>
          <cell r="D32" t="str">
            <v>Leâ Tuaán Saùng</v>
          </cell>
          <cell r="E32" t="str">
            <v>DSM</v>
          </cell>
          <cell r="F32">
            <v>200642</v>
          </cell>
          <cell r="H32">
            <v>1500000</v>
          </cell>
        </row>
        <row r="33">
          <cell r="A33" t="str">
            <v>44.5428</v>
          </cell>
          <cell r="B33" t="str">
            <v>09.03 44.5428</v>
          </cell>
          <cell r="C33" t="str">
            <v xml:space="preserve">Hanoi </v>
          </cell>
          <cell r="D33" t="str">
            <v>Nguyeãn Hoàng Phöông</v>
          </cell>
          <cell r="E33" t="str">
            <v>DSM</v>
          </cell>
          <cell r="F33">
            <v>200158</v>
          </cell>
          <cell r="H33">
            <v>1500000</v>
          </cell>
        </row>
        <row r="34">
          <cell r="A34" t="str">
            <v>42.7212</v>
          </cell>
          <cell r="B34" t="str">
            <v>09.0342.7212</v>
          </cell>
          <cell r="C34" t="str">
            <v xml:space="preserve">Hanoi </v>
          </cell>
          <cell r="D34" t="str">
            <v>Leâ Haûi Hoaøng</v>
          </cell>
          <cell r="E34" t="str">
            <v>DSM</v>
          </cell>
          <cell r="F34">
            <v>200954</v>
          </cell>
          <cell r="H34">
            <v>1500000</v>
          </cell>
        </row>
        <row r="35">
          <cell r="A35" t="str">
            <v>28.8276</v>
          </cell>
          <cell r="B35" t="str">
            <v>09.1328.8276</v>
          </cell>
          <cell r="C35" t="str">
            <v>North East</v>
          </cell>
          <cell r="D35" t="str">
            <v>Nguyeãn Khoâi Nguyeân</v>
          </cell>
          <cell r="E35" t="str">
            <v>BUM</v>
          </cell>
          <cell r="F35">
            <v>200216</v>
          </cell>
          <cell r="H35">
            <v>2000000</v>
          </cell>
        </row>
        <row r="36">
          <cell r="A36" t="str">
            <v>28.8967</v>
          </cell>
          <cell r="B36" t="str">
            <v>09.1328.8967</v>
          </cell>
          <cell r="C36" t="str">
            <v>Hai Phong</v>
          </cell>
          <cell r="D36" t="str">
            <v>Döông Khaùnh Toaøn</v>
          </cell>
          <cell r="E36" t="str">
            <v>SCM</v>
          </cell>
          <cell r="F36">
            <v>200872</v>
          </cell>
          <cell r="H36">
            <v>1500000</v>
          </cell>
        </row>
        <row r="37">
          <cell r="A37" t="str">
            <v>41.5267</v>
          </cell>
          <cell r="B37" t="str">
            <v>09.0341.5267</v>
          </cell>
          <cell r="C37" t="str">
            <v>Hai Phong</v>
          </cell>
          <cell r="D37" t="str">
            <v>Traàn Kim Loan</v>
          </cell>
          <cell r="E37" t="str">
            <v>SSM</v>
          </cell>
          <cell r="F37">
            <v>200162</v>
          </cell>
          <cell r="H37">
            <v>500000</v>
          </cell>
        </row>
        <row r="38">
          <cell r="A38" t="str">
            <v>24.2928</v>
          </cell>
          <cell r="B38" t="str">
            <v>09.1324.2928</v>
          </cell>
          <cell r="C38" t="str">
            <v>Hai Phong</v>
          </cell>
          <cell r="D38" t="str">
            <v>Phaïm Gia Phong</v>
          </cell>
          <cell r="E38" t="str">
            <v>ASM</v>
          </cell>
          <cell r="F38">
            <v>200523</v>
          </cell>
          <cell r="H38">
            <v>500000</v>
          </cell>
        </row>
        <row r="39">
          <cell r="A39" t="str">
            <v>42.4979</v>
          </cell>
          <cell r="B39" t="str">
            <v>09.0342.4979</v>
          </cell>
          <cell r="C39" t="str">
            <v xml:space="preserve">Quang Ninh </v>
          </cell>
          <cell r="D39" t="str">
            <v>Ñaøo Nam Phong</v>
          </cell>
          <cell r="E39" t="str">
            <v>SCM</v>
          </cell>
          <cell r="F39">
            <v>200273</v>
          </cell>
          <cell r="H39">
            <v>1500000</v>
          </cell>
        </row>
        <row r="40">
          <cell r="A40" t="str">
            <v>41.6412</v>
          </cell>
          <cell r="B40" t="str">
            <v>09.0341.6412</v>
          </cell>
          <cell r="C40" t="str">
            <v>Hai Duong</v>
          </cell>
          <cell r="D40" t="str">
            <v>Nguyeãn Anh Huøng</v>
          </cell>
          <cell r="E40" t="str">
            <v>ASM</v>
          </cell>
          <cell r="F40">
            <v>200550</v>
          </cell>
          <cell r="H40">
            <v>500000</v>
          </cell>
        </row>
        <row r="41">
          <cell r="A41" t="str">
            <v>43.5519</v>
          </cell>
          <cell r="B41" t="str">
            <v>09.0343.5519</v>
          </cell>
          <cell r="C41" t="str">
            <v>North South</v>
          </cell>
          <cell r="D41" t="str">
            <v>Nguyeãn Vaên Caàn</v>
          </cell>
          <cell r="E41" t="str">
            <v>BUM</v>
          </cell>
          <cell r="F41">
            <v>200003</v>
          </cell>
          <cell r="H41">
            <v>2000000</v>
          </cell>
        </row>
        <row r="42">
          <cell r="A42" t="str">
            <v>22.8490</v>
          </cell>
          <cell r="B42" t="str">
            <v>091.322.8490</v>
          </cell>
          <cell r="C42" t="str">
            <v>Vinh</v>
          </cell>
          <cell r="D42" t="str">
            <v>Luong Thanh Hai</v>
          </cell>
          <cell r="E42" t="str">
            <v>SOM</v>
          </cell>
          <cell r="F42">
            <v>200413</v>
          </cell>
          <cell r="H42">
            <v>1500000</v>
          </cell>
        </row>
        <row r="43">
          <cell r="A43" t="str">
            <v>40.3583</v>
          </cell>
          <cell r="B43" t="str">
            <v>09.0340.3583</v>
          </cell>
          <cell r="C43" t="str">
            <v>Nam Dinh</v>
          </cell>
          <cell r="D43" t="str">
            <v>Phaïm Tieán Quaûng</v>
          </cell>
          <cell r="E43" t="str">
            <v>ASM</v>
          </cell>
          <cell r="F43">
            <v>200618</v>
          </cell>
          <cell r="H43">
            <v>500000</v>
          </cell>
        </row>
        <row r="44">
          <cell r="A44" t="str">
            <v>40.3939</v>
          </cell>
          <cell r="B44" t="str">
            <v>09.0340.3939</v>
          </cell>
          <cell r="C44" t="str">
            <v>Thanh Hoa</v>
          </cell>
          <cell r="D44" t="str">
            <v>Nguyeãn Ñoaøn Tröôøng</v>
          </cell>
          <cell r="E44" t="str">
            <v>SCM</v>
          </cell>
          <cell r="F44">
            <v>200815</v>
          </cell>
          <cell r="H44">
            <v>1500000</v>
          </cell>
        </row>
        <row r="45">
          <cell r="A45" t="str">
            <v>43.9591</v>
          </cell>
          <cell r="B45" t="str">
            <v>09.0343.9591</v>
          </cell>
          <cell r="C45" t="str">
            <v>Northern</v>
          </cell>
          <cell r="D45" t="str">
            <v>Hoaøng Minh Taâm</v>
          </cell>
          <cell r="E45" t="str">
            <v>BUM</v>
          </cell>
          <cell r="F45">
            <v>200737</v>
          </cell>
          <cell r="H45">
            <v>2000000</v>
          </cell>
        </row>
        <row r="46">
          <cell r="A46" t="str">
            <v>24.0376</v>
          </cell>
          <cell r="B46" t="str">
            <v>09.1324.0376</v>
          </cell>
          <cell r="C46" t="str">
            <v>mountainous</v>
          </cell>
          <cell r="D46" t="str">
            <v>Leâ Nhaät Anh</v>
          </cell>
          <cell r="E46" t="str">
            <v>SOM</v>
          </cell>
          <cell r="F46">
            <v>200276</v>
          </cell>
          <cell r="H46">
            <v>1500000</v>
          </cell>
        </row>
        <row r="47">
          <cell r="A47" t="str">
            <v>28.8012</v>
          </cell>
          <cell r="B47" t="str">
            <v>09.1328.8012</v>
          </cell>
          <cell r="C47" t="str">
            <v>areas</v>
          </cell>
          <cell r="D47" t="str">
            <v>Traàn Hoàng Quaûng</v>
          </cell>
          <cell r="E47" t="str">
            <v>SOM</v>
          </cell>
          <cell r="F47">
            <v>200356</v>
          </cell>
          <cell r="H47">
            <v>1500000</v>
          </cell>
        </row>
        <row r="48">
          <cell r="A48" t="str">
            <v>24.0331</v>
          </cell>
          <cell r="B48" t="str">
            <v>09.1324.0331</v>
          </cell>
          <cell r="C48" t="str">
            <v>Northern</v>
          </cell>
          <cell r="D48" t="str">
            <v>Nguyeãn Vaên Tuyeån</v>
          </cell>
          <cell r="E48" t="str">
            <v>SOM</v>
          </cell>
          <cell r="F48">
            <v>200895</v>
          </cell>
          <cell r="H48">
            <v>1500000</v>
          </cell>
        </row>
        <row r="49">
          <cell r="A49" t="str">
            <v>40.5791</v>
          </cell>
          <cell r="B49" t="str">
            <v>09.0340.5791</v>
          </cell>
          <cell r="C49" t="str">
            <v>Northern</v>
          </cell>
          <cell r="D49" t="str">
            <v>Hoaøng Quoác Bình</v>
          </cell>
          <cell r="E49" t="str">
            <v>ASM</v>
          </cell>
          <cell r="F49">
            <v>200641</v>
          </cell>
          <cell r="H49">
            <v>500000</v>
          </cell>
        </row>
        <row r="50">
          <cell r="C50" t="str">
            <v>Total</v>
          </cell>
          <cell r="G50">
            <v>0</v>
          </cell>
          <cell r="H50">
            <v>54000000</v>
          </cell>
          <cell r="I50">
            <v>0</v>
          </cell>
          <cell r="J50">
            <v>0</v>
          </cell>
          <cell r="K50">
            <v>0</v>
          </cell>
        </row>
      </sheetData>
      <sheetData sheetId="2" refreshError="1">
        <row r="7">
          <cell r="A7" t="str">
            <v>40.4605</v>
          </cell>
          <cell r="B7" t="str">
            <v>090.340.4605</v>
          </cell>
          <cell r="C7" t="str">
            <v>Finance</v>
          </cell>
          <cell r="D7" t="str">
            <v>Somendra Pradhan</v>
          </cell>
          <cell r="E7" t="str">
            <v>FC</v>
          </cell>
          <cell r="H7">
            <v>2000000</v>
          </cell>
        </row>
        <row r="8">
          <cell r="A8" t="str">
            <v>43.5535</v>
          </cell>
          <cell r="B8" t="str">
            <v>090.343.5535</v>
          </cell>
          <cell r="C8" t="str">
            <v>Finance</v>
          </cell>
          <cell r="D8" t="str">
            <v>Nguyeãn Thu Huyeàn</v>
          </cell>
          <cell r="E8" t="str">
            <v>A. Mgr.</v>
          </cell>
          <cell r="F8">
            <v>200002</v>
          </cell>
          <cell r="H8">
            <v>1500000</v>
          </cell>
          <cell r="I8">
            <v>1500000</v>
          </cell>
        </row>
        <row r="9">
          <cell r="A9" t="str">
            <v>22.8686</v>
          </cell>
          <cell r="B9" t="str">
            <v>09.1322.8686</v>
          </cell>
          <cell r="C9" t="str">
            <v>I.S.</v>
          </cell>
          <cell r="D9" t="str">
            <v>Leâ Ngoïc Huy</v>
          </cell>
          <cell r="E9" t="str">
            <v xml:space="preserve">IS Mgr </v>
          </cell>
          <cell r="F9">
            <v>200290</v>
          </cell>
          <cell r="H9">
            <v>1500000</v>
          </cell>
          <cell r="I9">
            <v>1500000</v>
          </cell>
        </row>
        <row r="10">
          <cell r="A10" t="str">
            <v>23.5995</v>
          </cell>
          <cell r="B10" t="str">
            <v>09.1323.5995</v>
          </cell>
          <cell r="C10" t="str">
            <v>I.S.</v>
          </cell>
          <cell r="D10" t="str">
            <v>Ñaëng Khaéc Tuaán</v>
          </cell>
          <cell r="E10" t="str">
            <v>IS Officer</v>
          </cell>
          <cell r="F10">
            <v>200460</v>
          </cell>
          <cell r="H10">
            <v>500000</v>
          </cell>
          <cell r="K10">
            <v>500000</v>
          </cell>
        </row>
        <row r="11">
          <cell r="A11" t="str">
            <v>46.2488</v>
          </cell>
          <cell r="B11" t="str">
            <v>09.0346.2488</v>
          </cell>
          <cell r="C11" t="str">
            <v>I.S.</v>
          </cell>
          <cell r="D11" t="str">
            <v>Traàn Thi Baêng Taâm</v>
          </cell>
          <cell r="E11" t="str">
            <v>I.S. Specialist</v>
          </cell>
          <cell r="F11">
            <v>200461</v>
          </cell>
          <cell r="H11">
            <v>500000</v>
          </cell>
          <cell r="K11">
            <v>500000</v>
          </cell>
        </row>
        <row r="12">
          <cell r="A12" t="str">
            <v>43.4982</v>
          </cell>
          <cell r="B12" t="str">
            <v>09.0343.4982</v>
          </cell>
          <cell r="C12" t="str">
            <v>H.R.</v>
          </cell>
          <cell r="D12" t="str">
            <v>Nguyeãn T. Bich Huyeàn</v>
          </cell>
          <cell r="E12" t="str">
            <v>Dy. H.R. Mgr.</v>
          </cell>
          <cell r="F12">
            <v>200601</v>
          </cell>
          <cell r="H12">
            <v>2000000</v>
          </cell>
        </row>
        <row r="13">
          <cell r="A13" t="str">
            <v>22.7970</v>
          </cell>
          <cell r="B13" t="str">
            <v>09.1322.7970</v>
          </cell>
          <cell r="C13" t="str">
            <v>H.R.</v>
          </cell>
          <cell r="D13" t="str">
            <v>Hoaøng Minh Töôøng</v>
          </cell>
          <cell r="E13" t="str">
            <v>Sales Trainer</v>
          </cell>
          <cell r="F13">
            <v>200322</v>
          </cell>
          <cell r="H13">
            <v>500000</v>
          </cell>
          <cell r="K13">
            <v>500000</v>
          </cell>
        </row>
        <row r="14">
          <cell r="A14" t="str">
            <v>40.9586</v>
          </cell>
          <cell r="B14" t="str">
            <v>09.0340.9586</v>
          </cell>
          <cell r="C14" t="str">
            <v>H.R.</v>
          </cell>
          <cell r="D14" t="str">
            <v>Phan Dieäu Haø</v>
          </cell>
          <cell r="E14" t="str">
            <v>ESM</v>
          </cell>
          <cell r="F14">
            <v>200010</v>
          </cell>
        </row>
        <row r="15">
          <cell r="A15" t="str">
            <v/>
          </cell>
          <cell r="D15" t="str">
            <v>Wim Junge</v>
          </cell>
          <cell r="E15" t="str">
            <v>Former Gen. Sales Mgr.</v>
          </cell>
        </row>
        <row r="16">
          <cell r="A16" t="str">
            <v>41.4450</v>
          </cell>
          <cell r="B16" t="str">
            <v>09.0341.4450</v>
          </cell>
          <cell r="C16" t="str">
            <v>Plant</v>
          </cell>
          <cell r="D16" t="str">
            <v>Ngoâ Troïng Vuõ</v>
          </cell>
          <cell r="E16" t="str">
            <v>Plant Mgr</v>
          </cell>
          <cell r="F16">
            <v>200711</v>
          </cell>
          <cell r="H16">
            <v>2000000</v>
          </cell>
        </row>
        <row r="17">
          <cell r="A17" t="str">
            <v>43.4155</v>
          </cell>
          <cell r="B17" t="str">
            <v>09.0343.4155</v>
          </cell>
          <cell r="C17" t="str">
            <v>Plant</v>
          </cell>
          <cell r="D17" t="str">
            <v>Nguyen Viet Ha</v>
          </cell>
          <cell r="E17" t="str">
            <v>TCCQS Mgr.</v>
          </cell>
          <cell r="F17">
            <v>200399</v>
          </cell>
          <cell r="H17">
            <v>2000000</v>
          </cell>
        </row>
        <row r="18">
          <cell r="A18" t="str">
            <v>40.6257</v>
          </cell>
          <cell r="B18" t="str">
            <v>09.0340.6257</v>
          </cell>
          <cell r="C18" t="str">
            <v>Purchasing</v>
          </cell>
          <cell r="D18" t="str">
            <v>Nguyeãn AÙnh Tuyeát</v>
          </cell>
          <cell r="E18" t="str">
            <v>Pro. Mgr.</v>
          </cell>
          <cell r="F18">
            <v>200141</v>
          </cell>
          <cell r="H18">
            <v>1500000</v>
          </cell>
          <cell r="I18">
            <v>1500000</v>
          </cell>
        </row>
        <row r="19">
          <cell r="A19" t="str">
            <v>42.7670</v>
          </cell>
          <cell r="B19" t="str">
            <v>09.0342.7670</v>
          </cell>
          <cell r="C19" t="str">
            <v xml:space="preserve">Marketing </v>
          </cell>
          <cell r="D19" t="str">
            <v>Nguyeãn Haûi Nam</v>
          </cell>
          <cell r="E19" t="str">
            <v>MO Mgr.</v>
          </cell>
          <cell r="F19">
            <v>200209</v>
          </cell>
          <cell r="H19">
            <v>2000000</v>
          </cell>
        </row>
        <row r="20">
          <cell r="A20" t="str">
            <v>28.8677</v>
          </cell>
          <cell r="B20" t="str">
            <v>09.1328.8677</v>
          </cell>
          <cell r="C20" t="str">
            <v xml:space="preserve">Marketing </v>
          </cell>
          <cell r="D20" t="str">
            <v>Nguyeãn Thuûy Long</v>
          </cell>
          <cell r="E20" t="str">
            <v>CD Mgr.</v>
          </cell>
          <cell r="F20">
            <v>200586</v>
          </cell>
          <cell r="H20">
            <v>500000</v>
          </cell>
          <cell r="K20">
            <v>500000</v>
          </cell>
        </row>
        <row r="21">
          <cell r="A21" t="str">
            <v>28.8500</v>
          </cell>
          <cell r="B21" t="str">
            <v>09.1328.8500</v>
          </cell>
          <cell r="C21" t="str">
            <v xml:space="preserve">Marketing </v>
          </cell>
          <cell r="D21" t="str">
            <v>Ñaëng Hoàng Phong</v>
          </cell>
          <cell r="E21" t="str">
            <v>OPC Mgr.</v>
          </cell>
          <cell r="F21">
            <v>200396</v>
          </cell>
          <cell r="H21">
            <v>500000</v>
          </cell>
          <cell r="K21">
            <v>500000</v>
          </cell>
        </row>
        <row r="22">
          <cell r="A22" t="str">
            <v>42.3452</v>
          </cell>
          <cell r="B22" t="str">
            <v>090.342.3452</v>
          </cell>
          <cell r="D22" t="str">
            <v>Nguyeãn Tuaán Anh</v>
          </cell>
          <cell r="E22" t="str">
            <v>PG Controller</v>
          </cell>
          <cell r="F22">
            <v>200247</v>
          </cell>
          <cell r="H22">
            <v>500000</v>
          </cell>
          <cell r="K22">
            <v>500000</v>
          </cell>
        </row>
        <row r="23">
          <cell r="A23" t="str">
            <v>40.3585</v>
          </cell>
          <cell r="B23" t="str">
            <v>09.0340.3585</v>
          </cell>
          <cell r="C23" t="str">
            <v>Sales North</v>
          </cell>
          <cell r="D23" t="str">
            <v>Andrew Wall</v>
          </cell>
          <cell r="E23" t="str">
            <v>S&amp;D Mgr.</v>
          </cell>
          <cell r="H23">
            <v>2000000</v>
          </cell>
        </row>
        <row r="24">
          <cell r="A24" t="str">
            <v>21.6678</v>
          </cell>
          <cell r="B24" t="str">
            <v>09.1321.6678</v>
          </cell>
          <cell r="C24" t="str">
            <v>Distribution</v>
          </cell>
          <cell r="D24" t="str">
            <v>Phaïm Höõu Haûo</v>
          </cell>
          <cell r="E24" t="str">
            <v>Dis.Mgr.</v>
          </cell>
          <cell r="F24">
            <v>200254</v>
          </cell>
          <cell r="H24">
            <v>1500000</v>
          </cell>
          <cell r="I24">
            <v>1500000</v>
          </cell>
        </row>
        <row r="25">
          <cell r="A25" t="str">
            <v>20.3015</v>
          </cell>
          <cell r="B25" t="str">
            <v>09.1320.3015</v>
          </cell>
          <cell r="C25" t="str">
            <v>Distribution</v>
          </cell>
          <cell r="D25" t="str">
            <v>Phan Ñöùc Bình</v>
          </cell>
          <cell r="E25" t="str">
            <v>Dy. SD Mgr.</v>
          </cell>
          <cell r="H25">
            <v>2000000</v>
          </cell>
        </row>
        <row r="26">
          <cell r="A26" t="str">
            <v>28.8455</v>
          </cell>
          <cell r="B26" t="str">
            <v>09.1328.8455</v>
          </cell>
          <cell r="C26" t="str">
            <v>KA</v>
          </cell>
          <cell r="D26" t="str">
            <v>Nguyen Thi Hong</v>
          </cell>
          <cell r="E26" t="str">
            <v>KA Mgr.</v>
          </cell>
          <cell r="F26">
            <v>200397</v>
          </cell>
          <cell r="H26">
            <v>2000000</v>
          </cell>
        </row>
        <row r="27">
          <cell r="A27" t="str">
            <v>40.3590</v>
          </cell>
          <cell r="B27" t="str">
            <v>09.0340.3590</v>
          </cell>
          <cell r="C27" t="str">
            <v>KA</v>
          </cell>
          <cell r="D27" t="str">
            <v>Vuõ Duy Höng</v>
          </cell>
          <cell r="E27" t="str">
            <v>BAM</v>
          </cell>
          <cell r="F27">
            <v>200952</v>
          </cell>
          <cell r="H27">
            <v>1000000</v>
          </cell>
          <cell r="J27">
            <v>1000000</v>
          </cell>
        </row>
        <row r="28">
          <cell r="A28" t="str">
            <v>23.1016</v>
          </cell>
          <cell r="B28" t="str">
            <v>09.1323.1016</v>
          </cell>
          <cell r="C28" t="str">
            <v>KA</v>
          </cell>
          <cell r="D28" t="str">
            <v>Nguyeãn Maïnh Tuaán</v>
          </cell>
          <cell r="E28" t="str">
            <v>BAM</v>
          </cell>
          <cell r="F28">
            <v>200474</v>
          </cell>
          <cell r="H28">
            <v>1000000</v>
          </cell>
          <cell r="J28">
            <v>1000000</v>
          </cell>
        </row>
        <row r="29">
          <cell r="A29" t="str">
            <v>41.2955</v>
          </cell>
          <cell r="B29" t="str">
            <v>09.0341.2955</v>
          </cell>
          <cell r="C29" t="str">
            <v xml:space="preserve">Hanoi </v>
          </cell>
          <cell r="D29" t="str">
            <v>Leâ Anh Duõng</v>
          </cell>
          <cell r="E29" t="str">
            <v>BUM</v>
          </cell>
          <cell r="F29">
            <v>200157</v>
          </cell>
          <cell r="H29">
            <v>2000000</v>
          </cell>
        </row>
        <row r="30">
          <cell r="A30" t="str">
            <v>28.8679</v>
          </cell>
          <cell r="B30" t="str">
            <v>09.1328.8679</v>
          </cell>
          <cell r="C30" t="str">
            <v xml:space="preserve">Hanoi </v>
          </cell>
          <cell r="D30" t="str">
            <v>Nguyeãn Ñình Ñöùc</v>
          </cell>
          <cell r="E30" t="str">
            <v>DSM</v>
          </cell>
          <cell r="F30">
            <v>200213</v>
          </cell>
          <cell r="H30">
            <v>1500000</v>
          </cell>
          <cell r="I30">
            <v>1500000</v>
          </cell>
        </row>
        <row r="31">
          <cell r="A31" t="str">
            <v>23.4272</v>
          </cell>
          <cell r="B31" t="str">
            <v>09.1323.4272</v>
          </cell>
          <cell r="C31" t="str">
            <v xml:space="preserve">Hanoi </v>
          </cell>
          <cell r="D31" t="str">
            <v>Leâ Tuaán Saùng</v>
          </cell>
          <cell r="E31" t="str">
            <v>DSM</v>
          </cell>
          <cell r="F31">
            <v>200642</v>
          </cell>
          <cell r="H31">
            <v>1500000</v>
          </cell>
          <cell r="I31">
            <v>1500000</v>
          </cell>
        </row>
        <row r="32">
          <cell r="A32" t="str">
            <v>44.5428</v>
          </cell>
          <cell r="B32" t="str">
            <v>09.03 44.5428</v>
          </cell>
          <cell r="C32" t="str">
            <v xml:space="preserve">Hanoi </v>
          </cell>
          <cell r="D32" t="str">
            <v>Nguyeãn Hoàng Phöông</v>
          </cell>
          <cell r="E32" t="str">
            <v>DSM</v>
          </cell>
          <cell r="F32">
            <v>200158</v>
          </cell>
          <cell r="H32">
            <v>1500000</v>
          </cell>
          <cell r="I32">
            <v>1500000</v>
          </cell>
        </row>
        <row r="33">
          <cell r="A33" t="str">
            <v>42.7212</v>
          </cell>
          <cell r="B33" t="str">
            <v>09.0342.7212</v>
          </cell>
          <cell r="C33" t="str">
            <v xml:space="preserve">Hanoi </v>
          </cell>
          <cell r="D33" t="str">
            <v>Leâ Haûi Hoaøng</v>
          </cell>
          <cell r="E33" t="str">
            <v>DSM</v>
          </cell>
          <cell r="F33">
            <v>200954</v>
          </cell>
          <cell r="H33">
            <v>1500000</v>
          </cell>
          <cell r="I33">
            <v>1500000</v>
          </cell>
        </row>
        <row r="34">
          <cell r="A34" t="str">
            <v>28.8276</v>
          </cell>
          <cell r="B34" t="str">
            <v>09.1328.8276</v>
          </cell>
          <cell r="C34" t="str">
            <v>North East</v>
          </cell>
          <cell r="D34" t="str">
            <v>Nguyeãn Khoâi Nguyeân</v>
          </cell>
          <cell r="E34" t="str">
            <v>BUM</v>
          </cell>
          <cell r="F34">
            <v>200216</v>
          </cell>
          <cell r="H34">
            <v>2000000</v>
          </cell>
        </row>
        <row r="35">
          <cell r="A35" t="str">
            <v>28.8967</v>
          </cell>
          <cell r="B35" t="str">
            <v>09.1328.8967</v>
          </cell>
          <cell r="C35" t="str">
            <v>Hai Phong</v>
          </cell>
          <cell r="D35" t="str">
            <v>Döông Khaùnh Toaøn</v>
          </cell>
          <cell r="E35" t="str">
            <v>SCM</v>
          </cell>
          <cell r="F35">
            <v>200872</v>
          </cell>
          <cell r="H35">
            <v>1500000</v>
          </cell>
          <cell r="I35">
            <v>1500000</v>
          </cell>
        </row>
        <row r="36">
          <cell r="A36" t="str">
            <v>41.5267</v>
          </cell>
          <cell r="B36" t="str">
            <v>09.0341.5267</v>
          </cell>
          <cell r="C36" t="str">
            <v>Hai Phong</v>
          </cell>
          <cell r="D36" t="str">
            <v>Traàn Kim Loan</v>
          </cell>
          <cell r="E36" t="str">
            <v>SSM</v>
          </cell>
          <cell r="F36">
            <v>200162</v>
          </cell>
          <cell r="H36">
            <v>500000</v>
          </cell>
          <cell r="K36">
            <v>500000</v>
          </cell>
        </row>
        <row r="37">
          <cell r="A37" t="str">
            <v>24.2928</v>
          </cell>
          <cell r="B37" t="str">
            <v>09.1324.2928</v>
          </cell>
          <cell r="C37" t="str">
            <v>Hai Phong</v>
          </cell>
          <cell r="D37" t="str">
            <v>Phaïm Gia Phong</v>
          </cell>
          <cell r="E37" t="str">
            <v>ASM</v>
          </cell>
          <cell r="F37">
            <v>200523</v>
          </cell>
          <cell r="H37">
            <v>500000</v>
          </cell>
          <cell r="K37">
            <v>500000</v>
          </cell>
        </row>
        <row r="38">
          <cell r="A38" t="str">
            <v>42.4979</v>
          </cell>
          <cell r="B38" t="str">
            <v>09.0342.4979</v>
          </cell>
          <cell r="C38" t="str">
            <v xml:space="preserve">Quang Ninh </v>
          </cell>
          <cell r="D38" t="str">
            <v>Ñaøo Nam Phong</v>
          </cell>
          <cell r="E38" t="str">
            <v>SCM</v>
          </cell>
          <cell r="F38">
            <v>200273</v>
          </cell>
          <cell r="H38">
            <v>1500000</v>
          </cell>
          <cell r="I38">
            <v>1500000</v>
          </cell>
        </row>
        <row r="39">
          <cell r="A39" t="str">
            <v>41.6412</v>
          </cell>
          <cell r="B39" t="str">
            <v>09.0341.6412</v>
          </cell>
          <cell r="C39" t="str">
            <v>Hai Duong</v>
          </cell>
          <cell r="D39" t="str">
            <v>Nguyeãn Anh Huøng</v>
          </cell>
          <cell r="E39" t="str">
            <v>ASM</v>
          </cell>
          <cell r="F39">
            <v>200550</v>
          </cell>
          <cell r="H39">
            <v>500000</v>
          </cell>
          <cell r="K39">
            <v>500000</v>
          </cell>
        </row>
        <row r="40">
          <cell r="A40" t="str">
            <v>43.5519</v>
          </cell>
          <cell r="B40" t="str">
            <v>09.0343.5519</v>
          </cell>
          <cell r="C40" t="str">
            <v>North South</v>
          </cell>
          <cell r="D40" t="str">
            <v>Nguyeãn Vaên Caàn</v>
          </cell>
          <cell r="E40" t="str">
            <v>BUM</v>
          </cell>
          <cell r="F40">
            <v>200003</v>
          </cell>
          <cell r="H40">
            <v>2000000</v>
          </cell>
        </row>
        <row r="41">
          <cell r="A41" t="str">
            <v>40.2899</v>
          </cell>
          <cell r="B41" t="str">
            <v>090.340.2899</v>
          </cell>
          <cell r="C41" t="str">
            <v>Vinh</v>
          </cell>
          <cell r="D41" t="str">
            <v>Luong Thanh Hai</v>
          </cell>
          <cell r="E41" t="str">
            <v>SOM</v>
          </cell>
          <cell r="F41">
            <v>200413</v>
          </cell>
          <cell r="H41">
            <v>1500000</v>
          </cell>
          <cell r="I41">
            <v>1500000</v>
          </cell>
        </row>
        <row r="42">
          <cell r="A42" t="str">
            <v>40.3583</v>
          </cell>
          <cell r="B42" t="str">
            <v>09.0340.3583</v>
          </cell>
          <cell r="C42" t="str">
            <v>Nam Dinh</v>
          </cell>
          <cell r="D42" t="str">
            <v>Phaïm Tieán Quaûng</v>
          </cell>
          <cell r="E42" t="str">
            <v>ASM</v>
          </cell>
          <cell r="F42">
            <v>200618</v>
          </cell>
          <cell r="H42">
            <v>500000</v>
          </cell>
          <cell r="K42">
            <v>500000</v>
          </cell>
        </row>
        <row r="43">
          <cell r="A43" t="str">
            <v>40.3939</v>
          </cell>
          <cell r="B43" t="str">
            <v>09.0340.3939</v>
          </cell>
          <cell r="C43" t="str">
            <v>Thanh Hoa</v>
          </cell>
          <cell r="D43" t="str">
            <v>Nguyeãn Ñoaøn Tröôøng</v>
          </cell>
          <cell r="E43" t="str">
            <v>SCM</v>
          </cell>
          <cell r="F43">
            <v>200815</v>
          </cell>
          <cell r="H43">
            <v>1500000</v>
          </cell>
          <cell r="I43">
            <v>1500000</v>
          </cell>
        </row>
        <row r="44">
          <cell r="A44" t="str">
            <v>43.9591</v>
          </cell>
          <cell r="B44" t="str">
            <v>09.0343.9591</v>
          </cell>
          <cell r="C44" t="str">
            <v>Northern</v>
          </cell>
          <cell r="D44" t="str">
            <v>Hoaøng Minh Taâm</v>
          </cell>
          <cell r="E44" t="str">
            <v>BUM</v>
          </cell>
          <cell r="F44">
            <v>200737</v>
          </cell>
          <cell r="H44">
            <v>2000000</v>
          </cell>
        </row>
        <row r="45">
          <cell r="A45" t="str">
            <v>24.0376</v>
          </cell>
          <cell r="B45" t="str">
            <v>09.1324.0376</v>
          </cell>
          <cell r="C45" t="str">
            <v>mountainous</v>
          </cell>
          <cell r="D45" t="str">
            <v>Leâ Nhaät Anh</v>
          </cell>
          <cell r="E45" t="str">
            <v>SOM</v>
          </cell>
          <cell r="F45">
            <v>200276</v>
          </cell>
          <cell r="H45">
            <v>1500000</v>
          </cell>
          <cell r="I45">
            <v>1500000</v>
          </cell>
        </row>
        <row r="46">
          <cell r="A46" t="str">
            <v>28.8012</v>
          </cell>
          <cell r="B46" t="str">
            <v>09.1328.8012</v>
          </cell>
          <cell r="C46" t="str">
            <v>areas</v>
          </cell>
          <cell r="D46" t="str">
            <v>Traàn Hoàng Quaûng</v>
          </cell>
          <cell r="E46" t="str">
            <v>SOM</v>
          </cell>
          <cell r="F46">
            <v>200356</v>
          </cell>
          <cell r="H46">
            <v>1500000</v>
          </cell>
          <cell r="I46">
            <v>1500000</v>
          </cell>
        </row>
        <row r="47">
          <cell r="A47" t="str">
            <v>24.0331</v>
          </cell>
          <cell r="B47" t="str">
            <v>09.1324.0331</v>
          </cell>
          <cell r="C47" t="str">
            <v>areas</v>
          </cell>
          <cell r="D47" t="str">
            <v>Nguyeãn Vaên Tuyeån</v>
          </cell>
          <cell r="E47" t="str">
            <v>SOM</v>
          </cell>
          <cell r="F47">
            <v>200895</v>
          </cell>
          <cell r="H47">
            <v>1500000</v>
          </cell>
          <cell r="I47">
            <v>1500000</v>
          </cell>
        </row>
        <row r="48">
          <cell r="A48" t="str">
            <v>40.5791</v>
          </cell>
          <cell r="B48" t="str">
            <v>09.0340.5791</v>
          </cell>
          <cell r="C48" t="str">
            <v>areas</v>
          </cell>
          <cell r="D48" t="str">
            <v>Hoaøng Quoác Bình</v>
          </cell>
          <cell r="E48" t="str">
            <v>ASM</v>
          </cell>
          <cell r="F48">
            <v>200641</v>
          </cell>
          <cell r="H48">
            <v>500000</v>
          </cell>
          <cell r="K48">
            <v>500000</v>
          </cell>
        </row>
        <row r="49">
          <cell r="C49" t="str">
            <v>Total</v>
          </cell>
          <cell r="H49">
            <v>54000000</v>
          </cell>
          <cell r="I49">
            <v>22500000</v>
          </cell>
          <cell r="J49">
            <v>2000000</v>
          </cell>
          <cell r="K49">
            <v>5500000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
      <sheetName val="OP (crores)"/>
      <sheetName val="BS"/>
      <sheetName val="BS (crores)"/>
      <sheetName val="Fund Flow"/>
      <sheetName val="Fund Flow (crores)"/>
      <sheetName val="FFR-II"/>
      <sheetName val="MPBF"/>
      <sheetName val="BOB Format"/>
      <sheetName val="CUSTOM Jun99"/>
      <sheetName val="Control Chart-KOFIA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ummary"/>
      <sheetName val="Emails"/>
      <sheetName val="PAR form"/>
      <sheetName val="PAR p.2"/>
      <sheetName val="Amort"/>
      <sheetName val="Return Calc"/>
      <sheetName val="Total"/>
      <sheetName val="TwoStep"/>
      <sheetName val="Two Step (2)"/>
      <sheetName val="Two Step (3)"/>
      <sheetName val="Two Step (4)"/>
      <sheetName val="Two Step (5)"/>
      <sheetName val="Equip&amp;Freight"/>
      <sheetName val="Disposal Request"/>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CONSTAR INC. / a CROWN CORK &amp; SEAL COMPANY</v>
          </cell>
        </row>
        <row r="3">
          <cell r="B3" t="str">
            <v>DATE  OF  REQUEST</v>
          </cell>
          <cell r="H3" t="str">
            <v>D I S P O S A L          R E Q U E S T</v>
          </cell>
          <cell r="M3" t="str">
            <v>PAGE</v>
          </cell>
          <cell r="P3" t="str">
            <v xml:space="preserve">    DISPOSAL  NUMBER</v>
          </cell>
        </row>
        <row r="4">
          <cell r="A4">
            <v>37470.429119560184</v>
          </cell>
          <cell r="L4" t="str">
            <v xml:space="preserve"> </v>
          </cell>
          <cell r="M4" t="str">
            <v xml:space="preserve">      OF   </v>
          </cell>
        </row>
        <row r="5">
          <cell r="B5" t="str">
            <v>PLANT OR OFFICE NAME &amp; NO.</v>
          </cell>
          <cell r="D5" t="str">
            <v xml:space="preserve"> DISPOSAL TITLE</v>
          </cell>
          <cell r="O5" t="str">
            <v>COMPLETION  DATE</v>
          </cell>
        </row>
        <row r="7">
          <cell r="A7" t="str">
            <v xml:space="preserve"> RELATED  PROJECT NO.</v>
          </cell>
          <cell r="D7" t="str">
            <v xml:space="preserve"> RELATED  PROJECT TITLE</v>
          </cell>
          <cell r="L7" t="str">
            <v xml:space="preserve">   ACTUAL  RETIREMENT COST GAIN  OR   ( LOSS )</v>
          </cell>
        </row>
        <row r="9">
          <cell r="A9" t="str">
            <v>EXPLANATION</v>
          </cell>
        </row>
        <row r="16">
          <cell r="A16" t="str">
            <v/>
          </cell>
          <cell r="B16" t="str">
            <v xml:space="preserve"> </v>
          </cell>
          <cell r="G16" t="str">
            <v xml:space="preserve"> </v>
          </cell>
          <cell r="H16" t="str">
            <v xml:space="preserve"> </v>
          </cell>
          <cell r="K16" t="str">
            <v xml:space="preserve"> </v>
          </cell>
          <cell r="L16" t="str">
            <v xml:space="preserve"> </v>
          </cell>
          <cell r="M16" t="str">
            <v xml:space="preserve"> </v>
          </cell>
        </row>
        <row r="17">
          <cell r="P17" t="str">
            <v>ESTIMATED</v>
          </cell>
          <cell r="Q17" t="str">
            <v>ESTIMATED</v>
          </cell>
        </row>
        <row r="18">
          <cell r="A18" t="str">
            <v>ITEM</v>
          </cell>
          <cell r="C18" t="str">
            <v>D E S C R I P T I O N</v>
          </cell>
          <cell r="G18" t="str">
            <v>AGE</v>
          </cell>
          <cell r="H18" t="str">
            <v>EQUIP.</v>
          </cell>
          <cell r="I18" t="str">
            <v>ACCOUNT</v>
          </cell>
          <cell r="J18" t="str">
            <v>ORIGINAL</v>
          </cell>
          <cell r="K18" t="str">
            <v xml:space="preserve">ACCRUED </v>
          </cell>
          <cell r="L18" t="str">
            <v>NET  BOOK</v>
          </cell>
          <cell r="M18" t="str">
            <v>DISMANTLING  &amp;</v>
          </cell>
          <cell r="N18" t="str">
            <v>SCRAP</v>
          </cell>
          <cell r="O18" t="str">
            <v>SALE</v>
          </cell>
          <cell r="P18" t="str">
            <v>SALE / SCRAP</v>
          </cell>
          <cell r="Q18" t="str">
            <v>RETIREMENT  COST</v>
          </cell>
        </row>
        <row r="19">
          <cell r="A19" t="str">
            <v>NO.</v>
          </cell>
          <cell r="B19" t="str">
            <v xml:space="preserve"> </v>
          </cell>
          <cell r="H19" t="str">
            <v>NUMBER</v>
          </cell>
          <cell r="I19" t="str">
            <v>NUMBER</v>
          </cell>
          <cell r="J19" t="str">
            <v>COST</v>
          </cell>
          <cell r="K19" t="str">
            <v>DEPRECIATION</v>
          </cell>
          <cell r="L19" t="str">
            <v>VALUE</v>
          </cell>
          <cell r="M19" t="str">
            <v>OTHER  COSTS</v>
          </cell>
          <cell r="P19" t="str">
            <v>VALUE</v>
          </cell>
          <cell r="Q19" t="str">
            <v xml:space="preserve"> GAIN  ( LOSS )</v>
          </cell>
        </row>
        <row r="20">
          <cell r="A20">
            <v>1</v>
          </cell>
          <cell r="B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cell r="P20" t="str">
            <v xml:space="preserve"> </v>
          </cell>
          <cell r="Q20" t="str">
            <v xml:space="preserve"> </v>
          </cell>
        </row>
        <row r="26">
          <cell r="A26">
            <v>2</v>
          </cell>
          <cell r="B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row>
        <row r="32">
          <cell r="A32">
            <v>3</v>
          </cell>
          <cell r="B32" t="str">
            <v xml:space="preserve"> </v>
          </cell>
          <cell r="G32" t="str">
            <v xml:space="preserve"> </v>
          </cell>
          <cell r="H32" t="str">
            <v xml:space="preserve"> </v>
          </cell>
          <cell r="I32" t="str">
            <v xml:space="preserve"> </v>
          </cell>
          <cell r="J32" t="str">
            <v xml:space="preserve"> </v>
          </cell>
          <cell r="K32" t="str">
            <v xml:space="preserve"> </v>
          </cell>
          <cell r="L32" t="str">
            <v xml:space="preserve"> </v>
          </cell>
        </row>
        <row r="38">
          <cell r="A38">
            <v>4</v>
          </cell>
          <cell r="B38" t="str">
            <v xml:space="preserve"> </v>
          </cell>
          <cell r="G38" t="str">
            <v xml:space="preserve"> </v>
          </cell>
          <cell r="H38" t="str">
            <v xml:space="preserve"> </v>
          </cell>
          <cell r="I38" t="str">
            <v xml:space="preserve"> </v>
          </cell>
          <cell r="J38" t="str">
            <v xml:space="preserve"> </v>
          </cell>
          <cell r="K38" t="str">
            <v xml:space="preserve"> </v>
          </cell>
          <cell r="L38" t="str">
            <v xml:space="preserve"> </v>
          </cell>
        </row>
        <row r="45">
          <cell r="A45" t="str">
            <v>TOTAL</v>
          </cell>
          <cell r="L45">
            <v>0</v>
          </cell>
        </row>
        <row r="47">
          <cell r="J47" t="str">
            <v xml:space="preserve">   APPROVALS</v>
          </cell>
        </row>
        <row r="50">
          <cell r="A50" t="str">
            <v xml:space="preserve">   WORKS OR OFFICE MANAGER</v>
          </cell>
          <cell r="E50" t="str">
            <v xml:space="preserve">     DATE</v>
          </cell>
          <cell r="H50" t="str">
            <v>Constar, President</v>
          </cell>
          <cell r="K50" t="str">
            <v xml:space="preserve">    DATE</v>
          </cell>
          <cell r="M50" t="str">
            <v>Ron Thoma</v>
          </cell>
          <cell r="Q50" t="str">
            <v xml:space="preserve">   DATE</v>
          </cell>
        </row>
        <row r="53">
          <cell r="A53" t="str">
            <v>Constar VP Operations</v>
          </cell>
          <cell r="E53" t="str">
            <v xml:space="preserve">     DATE</v>
          </cell>
          <cell r="H53" t="str">
            <v>Americas Division, President</v>
          </cell>
          <cell r="K53" t="str">
            <v xml:space="preserve">    DATE</v>
          </cell>
          <cell r="M53" t="str">
            <v>W. J. Avery</v>
          </cell>
          <cell r="Q53" t="str">
            <v xml:space="preserve">   DATE</v>
          </cell>
        </row>
        <row r="54">
          <cell r="B54" t="str">
            <v>7604A</v>
          </cell>
        </row>
      </sheetData>
      <sheetData sheetId="1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ept.01 (2)"/>
      <sheetName val="Aug."/>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AZPP</v>
          </cell>
          <cell r="AI20" t="str">
            <v xml:space="preserve">ALKYD ZINC PHOSPHATE PRIMER </v>
          </cell>
          <cell r="AJ20" t="str">
            <v>0111</v>
          </cell>
          <cell r="AK20" t="str">
            <v>907(OP-93)</v>
          </cell>
          <cell r="AL20" t="str">
            <v>240</v>
          </cell>
          <cell r="AM20">
            <v>1</v>
          </cell>
          <cell r="AN20">
            <v>24.77</v>
          </cell>
          <cell r="AO20">
            <v>10.6</v>
          </cell>
          <cell r="AP20">
            <v>9</v>
          </cell>
          <cell r="AQ20">
            <v>40.369999999999997</v>
          </cell>
          <cell r="AR20">
            <v>41.51</v>
          </cell>
          <cell r="AS20">
            <v>40.89</v>
          </cell>
          <cell r="AT20">
            <v>1000</v>
          </cell>
          <cell r="AU20">
            <v>440</v>
          </cell>
          <cell r="AV20">
            <v>368</v>
          </cell>
        </row>
        <row r="21">
          <cell r="AH21" t="str">
            <v>IOP</v>
          </cell>
          <cell r="AI21" t="str">
            <v xml:space="preserve">IRON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ALKYD ENAMEL FINISH</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17.16</v>
          </cell>
          <cell r="AP37">
            <v>30.3</v>
          </cell>
          <cell r="AQ37">
            <v>56.7</v>
          </cell>
          <cell r="AR37">
            <v>64.099999999999994</v>
          </cell>
          <cell r="AS37">
            <v>42.9</v>
          </cell>
          <cell r="AT37">
            <v>1100</v>
          </cell>
          <cell r="AU37">
            <v>1100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HBCP</v>
          </cell>
          <cell r="AI41" t="str">
            <v>HIGH BUILD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COATING/POLYAMIDE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EMP</v>
          </cell>
          <cell r="AI57" t="str">
            <v xml:space="preserve">EPOXY MIDDLE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 xml:space="preserve">HEAT-RESISTING PRIMER 200'C </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RESIN.</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 SILICONE RESIN.</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SILICONE RESIN.</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21.52</v>
          </cell>
          <cell r="AP91">
            <v>92.79</v>
          </cell>
          <cell r="AQ91">
            <v>27.19</v>
          </cell>
          <cell r="AR91">
            <v>30.2</v>
          </cell>
          <cell r="AS91">
            <v>18.32</v>
          </cell>
          <cell r="AT91">
            <v>900</v>
          </cell>
          <cell r="AU91">
            <v>650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refreshError="1"/>
      <sheetData sheetId="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wip-16.07.03"/>
      <sheetName val="Depreciation "/>
      <sheetName val="P&amp;M Written Off- Nepal Act"/>
      <sheetName val="Dep Work- Nepal"/>
      <sheetName val="Sale Summary-Comparison"/>
      <sheetName val="SALE DETAIL"/>
      <sheetName val="SALE1 "/>
      <sheetName val="Sale Summary"/>
      <sheetName val="Excess Dep.NB"/>
      <sheetName val="Allocation"/>
      <sheetName val="Asset&lt;15000"/>
      <sheetName val="PO.Detail"/>
      <sheetName val="pack pnl-99"/>
      <sheetName val="P&amp;M"/>
      <sheetName val="cwip-16_07_03"/>
      <sheetName val="Depreciation_"/>
      <sheetName val="P&amp;M_Written_Off-_Nepal_Act"/>
      <sheetName val="Dep_Work-_Nepal"/>
      <sheetName val="Sale_Summary-Comparison"/>
      <sheetName val="SALE_DETAIL"/>
      <sheetName val="SALE1_"/>
      <sheetName val="Sale_Summary"/>
      <sheetName val="Excess_Dep_NB"/>
      <sheetName val="PO_Detail"/>
      <sheetName val="pack_pnl-99"/>
      <sheetName val="Tax Computation"/>
      <sheetName val="IBASE"/>
      <sheetName val="Balance Sheet"/>
    </sheetNames>
    <sheetDataSet>
      <sheetData sheetId="0">
        <row r="6">
          <cell r="A6">
            <v>710009</v>
          </cell>
        </row>
      </sheetData>
      <sheetData sheetId="1"/>
      <sheetData sheetId="2"/>
      <sheetData sheetId="3"/>
      <sheetData sheetId="4"/>
      <sheetData sheetId="5"/>
      <sheetData sheetId="6"/>
      <sheetData sheetId="7"/>
      <sheetData sheetId="8"/>
      <sheetData sheetId="9"/>
      <sheetData sheetId="10"/>
      <sheetData sheetId="11">
        <row r="6">
          <cell r="A6">
            <v>710009</v>
          </cell>
          <cell r="B6">
            <v>0</v>
          </cell>
          <cell r="C6" t="str">
            <v>Furniture - Anuj Singh</v>
          </cell>
          <cell r="D6" t="str">
            <v>No-Capex</v>
          </cell>
          <cell r="E6" t="str">
            <v>Furniture &amp; Fixture</v>
          </cell>
        </row>
        <row r="7">
          <cell r="A7">
            <v>710011</v>
          </cell>
          <cell r="B7">
            <v>0</v>
          </cell>
          <cell r="C7" t="str">
            <v>Furniture - Bibek agarwal</v>
          </cell>
          <cell r="D7" t="str">
            <v>No-Capex</v>
          </cell>
          <cell r="E7" t="str">
            <v>Furniture &amp; Fixture</v>
          </cell>
        </row>
        <row r="8">
          <cell r="A8">
            <v>710040</v>
          </cell>
          <cell r="B8">
            <v>0</v>
          </cell>
          <cell r="C8" t="str">
            <v>Mobile Phone-P.Shirali</v>
          </cell>
          <cell r="D8" t="str">
            <v>No-Capex</v>
          </cell>
          <cell r="E8" t="str">
            <v>Office Equipment</v>
          </cell>
          <cell r="F8">
            <v>0</v>
          </cell>
          <cell r="G8">
            <v>0</v>
          </cell>
          <cell r="H8" t="str">
            <v>NRS</v>
          </cell>
          <cell r="I8">
            <v>7590</v>
          </cell>
          <cell r="J8">
            <v>7590</v>
          </cell>
        </row>
        <row r="9">
          <cell r="A9">
            <v>710088</v>
          </cell>
          <cell r="B9">
            <v>0</v>
          </cell>
          <cell r="C9" t="str">
            <v>Furniture - R.K.Kharmania</v>
          </cell>
          <cell r="D9" t="str">
            <v>No-Capex</v>
          </cell>
          <cell r="E9" t="str">
            <v>Furniture &amp; Fixture</v>
          </cell>
        </row>
        <row r="10">
          <cell r="A10">
            <v>710095</v>
          </cell>
          <cell r="B10">
            <v>0</v>
          </cell>
          <cell r="C10" t="str">
            <v>Furniture - Deepak Kestwal</v>
          </cell>
          <cell r="D10" t="str">
            <v>No-Capex</v>
          </cell>
          <cell r="E10" t="str">
            <v>Furniture &amp; Fixture</v>
          </cell>
        </row>
        <row r="11">
          <cell r="A11">
            <v>710096</v>
          </cell>
          <cell r="B11">
            <v>0</v>
          </cell>
          <cell r="C11" t="str">
            <v>Furniture-Aloke Saxena (Eng.Dpt.)</v>
          </cell>
          <cell r="D11" t="str">
            <v>No-Capex</v>
          </cell>
          <cell r="E11" t="str">
            <v>Furniture &amp; Fixture</v>
          </cell>
        </row>
        <row r="12">
          <cell r="A12">
            <v>710146</v>
          </cell>
          <cell r="B12">
            <v>0</v>
          </cell>
          <cell r="C12" t="str">
            <v>Furniture - Kardam Singh</v>
          </cell>
          <cell r="D12" t="str">
            <v>No-Capex</v>
          </cell>
          <cell r="E12" t="str">
            <v>Furniture &amp; Fixture</v>
          </cell>
        </row>
        <row r="13">
          <cell r="A13">
            <v>710147</v>
          </cell>
          <cell r="B13">
            <v>0</v>
          </cell>
          <cell r="C13" t="str">
            <v>Furniture - Pawan Singh</v>
          </cell>
          <cell r="D13" t="str">
            <v>No-Capex</v>
          </cell>
          <cell r="E13" t="str">
            <v>Furniture &amp; Fixture</v>
          </cell>
        </row>
        <row r="14">
          <cell r="A14">
            <v>710158</v>
          </cell>
          <cell r="B14">
            <v>0</v>
          </cell>
          <cell r="C14" t="str">
            <v>Furniture - Swapan Barik</v>
          </cell>
          <cell r="D14" t="str">
            <v>No-Capex</v>
          </cell>
          <cell r="E14" t="str">
            <v>Furniture &amp; Fixture</v>
          </cell>
        </row>
        <row r="15">
          <cell r="A15">
            <v>710192</v>
          </cell>
          <cell r="B15">
            <v>0</v>
          </cell>
          <cell r="C15" t="str">
            <v>Furniture-P.Sirali</v>
          </cell>
          <cell r="D15" t="str">
            <v>No-Capex</v>
          </cell>
          <cell r="E15" t="str">
            <v>Furniture &amp; Fixture</v>
          </cell>
          <cell r="F15">
            <v>0</v>
          </cell>
          <cell r="G15">
            <v>0</v>
          </cell>
          <cell r="H15" t="str">
            <v>NRS</v>
          </cell>
          <cell r="I15">
            <v>92950</v>
          </cell>
          <cell r="J15">
            <v>92950</v>
          </cell>
        </row>
        <row r="16">
          <cell r="A16">
            <v>710193</v>
          </cell>
          <cell r="B16">
            <v>0</v>
          </cell>
          <cell r="C16" t="str">
            <v>Refrigerator-P.Sirali</v>
          </cell>
          <cell r="D16" t="str">
            <v>No-Capex</v>
          </cell>
          <cell r="E16" t="str">
            <v>Furniture &amp; Fixture</v>
          </cell>
          <cell r="F16">
            <v>0</v>
          </cell>
          <cell r="G16">
            <v>0</v>
          </cell>
          <cell r="H16" t="str">
            <v>NRS</v>
          </cell>
          <cell r="I16">
            <v>21363.64</v>
          </cell>
          <cell r="J16">
            <v>21363.64</v>
          </cell>
        </row>
        <row r="17">
          <cell r="A17">
            <v>710193</v>
          </cell>
          <cell r="B17">
            <v>0</v>
          </cell>
          <cell r="C17" t="str">
            <v>Fan-P.Sirali</v>
          </cell>
          <cell r="D17" t="str">
            <v>No-Capex</v>
          </cell>
          <cell r="E17" t="str">
            <v>Furniture &amp; Fixture</v>
          </cell>
          <cell r="F17">
            <v>0</v>
          </cell>
          <cell r="G17">
            <v>0</v>
          </cell>
          <cell r="H17" t="str">
            <v>NRS</v>
          </cell>
          <cell r="I17">
            <v>5454.54</v>
          </cell>
          <cell r="J17">
            <v>5454.54</v>
          </cell>
        </row>
        <row r="18">
          <cell r="A18">
            <v>710193</v>
          </cell>
          <cell r="B18">
            <v>0</v>
          </cell>
          <cell r="C18" t="str">
            <v>Television-P.Sirali</v>
          </cell>
          <cell r="D18" t="str">
            <v>No-Capex</v>
          </cell>
          <cell r="E18" t="str">
            <v>Furniture &amp; Fixture</v>
          </cell>
          <cell r="F18">
            <v>0</v>
          </cell>
          <cell r="G18">
            <v>0</v>
          </cell>
          <cell r="H18" t="str">
            <v>NRS</v>
          </cell>
          <cell r="I18">
            <v>20454.55</v>
          </cell>
          <cell r="J18">
            <v>20454.55</v>
          </cell>
        </row>
        <row r="19">
          <cell r="A19">
            <v>710225</v>
          </cell>
          <cell r="B19">
            <v>0</v>
          </cell>
          <cell r="C19" t="str">
            <v>Furniture-P.Sirali</v>
          </cell>
          <cell r="D19" t="str">
            <v>No-Capex</v>
          </cell>
          <cell r="E19" t="str">
            <v>Furniture &amp; Fixture</v>
          </cell>
        </row>
        <row r="20">
          <cell r="A20">
            <v>710250</v>
          </cell>
          <cell r="B20">
            <v>0</v>
          </cell>
          <cell r="C20" t="str">
            <v>Furniture G.Kashinath</v>
          </cell>
          <cell r="D20" t="str">
            <v>No-Capex</v>
          </cell>
          <cell r="E20" t="str">
            <v>Furniture &amp; Fixture</v>
          </cell>
        </row>
        <row r="21">
          <cell r="A21">
            <v>710251</v>
          </cell>
          <cell r="B21">
            <v>0</v>
          </cell>
          <cell r="C21" t="str">
            <v>Refrigerator- G Kashinath</v>
          </cell>
          <cell r="D21" t="str">
            <v>No-Capex</v>
          </cell>
          <cell r="E21" t="str">
            <v>Furniture &amp; Fixture</v>
          </cell>
          <cell r="F21">
            <v>0</v>
          </cell>
          <cell r="G21">
            <v>0</v>
          </cell>
          <cell r="H21" t="str">
            <v>NRS</v>
          </cell>
          <cell r="I21">
            <v>29090.9</v>
          </cell>
          <cell r="J21">
            <v>29090.9</v>
          </cell>
        </row>
        <row r="22">
          <cell r="A22">
            <v>710251</v>
          </cell>
          <cell r="B22">
            <v>0</v>
          </cell>
          <cell r="C22" t="str">
            <v>Television - G.Kashinath</v>
          </cell>
          <cell r="D22" t="str">
            <v>No-Capex</v>
          </cell>
          <cell r="E22" t="str">
            <v>Furniture &amp; Fixture</v>
          </cell>
          <cell r="F22">
            <v>0</v>
          </cell>
          <cell r="G22">
            <v>0</v>
          </cell>
          <cell r="H22" t="str">
            <v>NRS</v>
          </cell>
          <cell r="I22">
            <v>24545.45</v>
          </cell>
          <cell r="J22">
            <v>24545.45</v>
          </cell>
        </row>
        <row r="23">
          <cell r="A23">
            <v>710251</v>
          </cell>
          <cell r="B23">
            <v>0</v>
          </cell>
          <cell r="C23" t="str">
            <v>Music System-G.kashinath</v>
          </cell>
          <cell r="D23" t="str">
            <v>No-Capex</v>
          </cell>
          <cell r="E23" t="str">
            <v>Furniture &amp; Fixture</v>
          </cell>
          <cell r="F23">
            <v>0</v>
          </cell>
          <cell r="G23">
            <v>0</v>
          </cell>
          <cell r="H23" t="str">
            <v>NRS</v>
          </cell>
          <cell r="I23">
            <v>20454.54</v>
          </cell>
          <cell r="J23">
            <v>20454.54</v>
          </cell>
        </row>
        <row r="24">
          <cell r="A24">
            <v>710251</v>
          </cell>
          <cell r="B24">
            <v>0</v>
          </cell>
          <cell r="C24" t="str">
            <v>Micro Oven-G.Kashinath</v>
          </cell>
          <cell r="D24" t="str">
            <v>No-Capex</v>
          </cell>
          <cell r="E24" t="str">
            <v>Furniture &amp; Fixture</v>
          </cell>
          <cell r="F24">
            <v>0</v>
          </cell>
          <cell r="G24">
            <v>0</v>
          </cell>
          <cell r="H24" t="str">
            <v>NRS</v>
          </cell>
          <cell r="I24">
            <v>14090.9</v>
          </cell>
          <cell r="J24">
            <v>14090.9</v>
          </cell>
        </row>
        <row r="25">
          <cell r="A25">
            <v>710258</v>
          </cell>
          <cell r="B25">
            <v>0</v>
          </cell>
          <cell r="C25" t="str">
            <v>Telephone Set-Ktm</v>
          </cell>
          <cell r="D25" t="str">
            <v>No-Capex</v>
          </cell>
          <cell r="E25" t="str">
            <v>Office Equipment</v>
          </cell>
          <cell r="F25">
            <v>0</v>
          </cell>
          <cell r="G25">
            <v>0</v>
          </cell>
          <cell r="H25" t="str">
            <v>NRS</v>
          </cell>
          <cell r="I25">
            <v>9250</v>
          </cell>
          <cell r="J25">
            <v>9250</v>
          </cell>
        </row>
        <row r="26">
          <cell r="A26">
            <v>710307</v>
          </cell>
          <cell r="B26">
            <v>0</v>
          </cell>
          <cell r="C26" t="str">
            <v>Furniture G.Kashinath</v>
          </cell>
          <cell r="D26" t="str">
            <v>No-Capex</v>
          </cell>
          <cell r="E26" t="str">
            <v>Furniture &amp; Fixture</v>
          </cell>
        </row>
        <row r="27">
          <cell r="A27">
            <v>710311</v>
          </cell>
          <cell r="B27">
            <v>0</v>
          </cell>
          <cell r="C27" t="str">
            <v>Mobile Set- H.B.Shrestha</v>
          </cell>
          <cell r="D27" t="str">
            <v>No-Capex</v>
          </cell>
          <cell r="E27" t="str">
            <v>Office Equipment</v>
          </cell>
          <cell r="F27">
            <v>0</v>
          </cell>
          <cell r="G27">
            <v>0</v>
          </cell>
          <cell r="H27" t="str">
            <v>NRS</v>
          </cell>
          <cell r="I27">
            <v>6800</v>
          </cell>
          <cell r="J27">
            <v>6800</v>
          </cell>
        </row>
        <row r="28">
          <cell r="A28">
            <v>710311</v>
          </cell>
          <cell r="B28">
            <v>0</v>
          </cell>
          <cell r="C28" t="str">
            <v>Mobile Set- S.K.Jha-Banepa</v>
          </cell>
          <cell r="D28" t="str">
            <v>No-Capex</v>
          </cell>
          <cell r="E28" t="str">
            <v>Office Equipment</v>
          </cell>
          <cell r="F28">
            <v>0</v>
          </cell>
          <cell r="G28">
            <v>0</v>
          </cell>
          <cell r="H28" t="str">
            <v>NRS</v>
          </cell>
          <cell r="I28">
            <v>6800</v>
          </cell>
          <cell r="J28">
            <v>6800</v>
          </cell>
        </row>
        <row r="29">
          <cell r="A29">
            <v>710318</v>
          </cell>
          <cell r="B29">
            <v>0</v>
          </cell>
          <cell r="C29" t="str">
            <v>Office Equipment</v>
          </cell>
          <cell r="D29" t="str">
            <v>No-Capex</v>
          </cell>
          <cell r="E29" t="str">
            <v>Office Equipment</v>
          </cell>
          <cell r="F29">
            <v>0</v>
          </cell>
          <cell r="G29">
            <v>0</v>
          </cell>
          <cell r="H29" t="str">
            <v>NRS</v>
          </cell>
          <cell r="I29">
            <v>1850</v>
          </cell>
          <cell r="J29">
            <v>1850</v>
          </cell>
        </row>
        <row r="30">
          <cell r="A30">
            <v>710325</v>
          </cell>
          <cell r="B30">
            <v>0</v>
          </cell>
          <cell r="C30" t="str">
            <v>Mobile - G.Kashinath</v>
          </cell>
          <cell r="D30" t="str">
            <v>No-Capex</v>
          </cell>
          <cell r="E30" t="str">
            <v>Office Equipment</v>
          </cell>
        </row>
        <row r="31">
          <cell r="A31">
            <v>710340</v>
          </cell>
          <cell r="B31">
            <v>0</v>
          </cell>
          <cell r="C31" t="str">
            <v>Finished Goods Go-Down</v>
          </cell>
          <cell r="D31" t="str">
            <v>No-Capex</v>
          </cell>
          <cell r="E31" t="str">
            <v>Furniture &amp; Fixture</v>
          </cell>
          <cell r="F31">
            <v>0</v>
          </cell>
          <cell r="G31">
            <v>0</v>
          </cell>
          <cell r="H31" t="str">
            <v>NRS</v>
          </cell>
          <cell r="I31">
            <v>6800</v>
          </cell>
          <cell r="J31">
            <v>6800</v>
          </cell>
        </row>
        <row r="32">
          <cell r="A32">
            <v>710349</v>
          </cell>
          <cell r="B32">
            <v>0</v>
          </cell>
          <cell r="C32" t="str">
            <v>Mobile - S.K.Dudhoria</v>
          </cell>
          <cell r="D32" t="str">
            <v>No-Capex</v>
          </cell>
          <cell r="E32" t="str">
            <v>Office Equipment</v>
          </cell>
          <cell r="F32">
            <v>0</v>
          </cell>
          <cell r="G32">
            <v>0</v>
          </cell>
          <cell r="H32" t="str">
            <v>NRS</v>
          </cell>
          <cell r="I32">
            <v>1600</v>
          </cell>
          <cell r="J32">
            <v>1600</v>
          </cell>
        </row>
        <row r="33">
          <cell r="A33">
            <v>710351</v>
          </cell>
          <cell r="B33">
            <v>0</v>
          </cell>
          <cell r="C33" t="str">
            <v>Mobile - T.K.Gupta</v>
          </cell>
          <cell r="D33" t="str">
            <v>No-Capex</v>
          </cell>
          <cell r="E33" t="str">
            <v>Office Equipment</v>
          </cell>
          <cell r="F33">
            <v>0</v>
          </cell>
          <cell r="G33">
            <v>0</v>
          </cell>
          <cell r="H33" t="str">
            <v>NRS</v>
          </cell>
          <cell r="I33">
            <v>25500</v>
          </cell>
          <cell r="J33">
            <v>25500</v>
          </cell>
        </row>
        <row r="34">
          <cell r="A34">
            <v>710353</v>
          </cell>
          <cell r="B34">
            <v>0</v>
          </cell>
          <cell r="C34" t="str">
            <v>Mobile - R.N.Yadav</v>
          </cell>
          <cell r="D34" t="str">
            <v>No-Capex</v>
          </cell>
          <cell r="E34" t="str">
            <v>Office Equipment</v>
          </cell>
          <cell r="F34">
            <v>0</v>
          </cell>
          <cell r="G34">
            <v>0</v>
          </cell>
          <cell r="H34" t="str">
            <v>NRS</v>
          </cell>
          <cell r="I34">
            <v>6800</v>
          </cell>
          <cell r="J34">
            <v>6800</v>
          </cell>
        </row>
        <row r="35">
          <cell r="A35">
            <v>710386</v>
          </cell>
          <cell r="B35">
            <v>0</v>
          </cell>
          <cell r="C35" t="str">
            <v>Telephone-S.Roy</v>
          </cell>
          <cell r="D35" t="str">
            <v>No-Capex</v>
          </cell>
          <cell r="E35" t="str">
            <v>Office Equipment</v>
          </cell>
          <cell r="F35">
            <v>0</v>
          </cell>
          <cell r="G35">
            <v>0</v>
          </cell>
          <cell r="H35" t="str">
            <v>NRS</v>
          </cell>
          <cell r="I35">
            <v>1850</v>
          </cell>
          <cell r="J35">
            <v>1850</v>
          </cell>
        </row>
        <row r="36">
          <cell r="A36">
            <v>710418</v>
          </cell>
          <cell r="B36">
            <v>0</v>
          </cell>
          <cell r="C36" t="str">
            <v>Furniture &amp; Fixture</v>
          </cell>
          <cell r="D36" t="str">
            <v>No-Capex</v>
          </cell>
          <cell r="E36" t="str">
            <v>Furniture &amp; Fixture</v>
          </cell>
          <cell r="F36">
            <v>0</v>
          </cell>
          <cell r="G36">
            <v>0</v>
          </cell>
          <cell r="H36" t="str">
            <v>NRS</v>
          </cell>
          <cell r="I36">
            <v>8080</v>
          </cell>
          <cell r="J36">
            <v>8080</v>
          </cell>
        </row>
        <row r="37">
          <cell r="A37">
            <v>710474</v>
          </cell>
          <cell r="B37">
            <v>0</v>
          </cell>
          <cell r="C37" t="str">
            <v>Mobile-Badri Narayan</v>
          </cell>
          <cell r="D37" t="str">
            <v>No-Capex</v>
          </cell>
          <cell r="E37" t="str">
            <v>Office Equipment</v>
          </cell>
          <cell r="F37">
            <v>0</v>
          </cell>
          <cell r="G37">
            <v>0</v>
          </cell>
          <cell r="H37" t="str">
            <v>NRS</v>
          </cell>
          <cell r="I37">
            <v>6618.18</v>
          </cell>
          <cell r="J37">
            <v>6618.18</v>
          </cell>
        </row>
        <row r="38">
          <cell r="A38">
            <v>710491</v>
          </cell>
          <cell r="B38">
            <v>0</v>
          </cell>
          <cell r="C38" t="str">
            <v>Double Bed-A.Mehra</v>
          </cell>
          <cell r="D38" t="str">
            <v>No-Capex</v>
          </cell>
          <cell r="E38" t="str">
            <v>Furniture &amp; Fixture</v>
          </cell>
          <cell r="F38">
            <v>0</v>
          </cell>
          <cell r="G38">
            <v>0</v>
          </cell>
          <cell r="H38" t="str">
            <v>NRS</v>
          </cell>
          <cell r="I38">
            <v>21454.55</v>
          </cell>
          <cell r="J38">
            <v>21454.55</v>
          </cell>
        </row>
        <row r="39">
          <cell r="A39">
            <v>710491</v>
          </cell>
          <cell r="B39">
            <v>0</v>
          </cell>
          <cell r="C39" t="str">
            <v>Sofa Set-A.Mehra</v>
          </cell>
          <cell r="D39" t="str">
            <v>No-Capex</v>
          </cell>
          <cell r="E39" t="str">
            <v>Furniture &amp; Fixture</v>
          </cell>
          <cell r="F39">
            <v>0</v>
          </cell>
          <cell r="G39">
            <v>0</v>
          </cell>
          <cell r="H39" t="str">
            <v>NRS</v>
          </cell>
          <cell r="I39">
            <v>26363.64</v>
          </cell>
          <cell r="J39">
            <v>26363.64</v>
          </cell>
        </row>
        <row r="40">
          <cell r="A40">
            <v>710491</v>
          </cell>
          <cell r="B40">
            <v>0</v>
          </cell>
          <cell r="C40" t="str">
            <v>Dinning Chair-A.Mehra</v>
          </cell>
          <cell r="D40" t="str">
            <v>No-Capex</v>
          </cell>
          <cell r="E40" t="str">
            <v>Furniture &amp; Fixture</v>
          </cell>
          <cell r="F40">
            <v>0</v>
          </cell>
          <cell r="G40">
            <v>0</v>
          </cell>
          <cell r="H40" t="str">
            <v>NRS</v>
          </cell>
          <cell r="I40">
            <v>12000</v>
          </cell>
          <cell r="J40">
            <v>12000</v>
          </cell>
        </row>
        <row r="41">
          <cell r="A41">
            <v>710491</v>
          </cell>
          <cell r="B41">
            <v>0</v>
          </cell>
          <cell r="C41" t="str">
            <v>Centre Table-A.Mehra</v>
          </cell>
          <cell r="D41" t="str">
            <v>No-Capex</v>
          </cell>
          <cell r="E41" t="str">
            <v>Furniture &amp; Fixture</v>
          </cell>
          <cell r="F41">
            <v>0</v>
          </cell>
          <cell r="G41">
            <v>0</v>
          </cell>
          <cell r="H41" t="str">
            <v>NRS</v>
          </cell>
          <cell r="I41">
            <v>7090.91</v>
          </cell>
          <cell r="J41">
            <v>7090.91</v>
          </cell>
        </row>
        <row r="42">
          <cell r="A42">
            <v>710491</v>
          </cell>
          <cell r="B42">
            <v>0</v>
          </cell>
          <cell r="C42" t="str">
            <v>Corner Table- A.Mehra</v>
          </cell>
          <cell r="D42" t="str">
            <v>No-Capex</v>
          </cell>
          <cell r="E42" t="str">
            <v>Furniture &amp; Fixture</v>
          </cell>
          <cell r="F42">
            <v>0</v>
          </cell>
          <cell r="G42">
            <v>0</v>
          </cell>
          <cell r="H42" t="str">
            <v>NRS</v>
          </cell>
          <cell r="I42">
            <v>9090.9</v>
          </cell>
          <cell r="J42">
            <v>9090.9</v>
          </cell>
        </row>
        <row r="43">
          <cell r="A43">
            <v>710492</v>
          </cell>
          <cell r="B43">
            <v>0</v>
          </cell>
          <cell r="C43" t="str">
            <v>TV &amp; Micro Oven-A.Mehra</v>
          </cell>
          <cell r="D43" t="str">
            <v>No-Capex</v>
          </cell>
          <cell r="E43" t="str">
            <v>Furniture &amp; Fixture</v>
          </cell>
          <cell r="F43">
            <v>0</v>
          </cell>
          <cell r="G43">
            <v>0</v>
          </cell>
          <cell r="H43" t="str">
            <v>NRS</v>
          </cell>
          <cell r="I43">
            <v>32909.08</v>
          </cell>
          <cell r="J43">
            <v>32909.08</v>
          </cell>
        </row>
        <row r="44">
          <cell r="A44">
            <v>710496</v>
          </cell>
          <cell r="B44">
            <v>0</v>
          </cell>
          <cell r="C44" t="str">
            <v>Matress-A.Mehra</v>
          </cell>
          <cell r="D44" t="str">
            <v>No-Capex</v>
          </cell>
          <cell r="E44" t="str">
            <v>Furniture &amp; Fixture</v>
          </cell>
          <cell r="F44">
            <v>0</v>
          </cell>
          <cell r="G44">
            <v>0</v>
          </cell>
          <cell r="H44" t="str">
            <v>NRS</v>
          </cell>
          <cell r="I44">
            <v>11300</v>
          </cell>
          <cell r="J44">
            <v>11300</v>
          </cell>
        </row>
        <row r="45">
          <cell r="A45">
            <v>710529</v>
          </cell>
          <cell r="B45">
            <v>0</v>
          </cell>
          <cell r="C45" t="str">
            <v>Furniture (Tarun Tuteja)</v>
          </cell>
          <cell r="D45" t="str">
            <v>No-Capex</v>
          </cell>
          <cell r="E45" t="str">
            <v>Furniture &amp; Fixture</v>
          </cell>
          <cell r="F45">
            <v>0</v>
          </cell>
          <cell r="G45">
            <v>0</v>
          </cell>
          <cell r="H45" t="str">
            <v>NRS</v>
          </cell>
          <cell r="I45">
            <v>20330</v>
          </cell>
          <cell r="J45">
            <v>20330</v>
          </cell>
        </row>
        <row r="46">
          <cell r="A46">
            <v>710530</v>
          </cell>
          <cell r="B46">
            <v>0</v>
          </cell>
          <cell r="C46" t="str">
            <v>Television - Tarun Tuteja</v>
          </cell>
          <cell r="D46" t="str">
            <v>No-Capex</v>
          </cell>
          <cell r="E46" t="str">
            <v>Furniture &amp; Fixture</v>
          </cell>
          <cell r="F46">
            <v>0</v>
          </cell>
          <cell r="G46">
            <v>0</v>
          </cell>
          <cell r="H46" t="str">
            <v>NRS</v>
          </cell>
          <cell r="I46">
            <v>27727.27</v>
          </cell>
          <cell r="J46">
            <v>27727.27</v>
          </cell>
        </row>
        <row r="47">
          <cell r="A47">
            <v>710530</v>
          </cell>
          <cell r="B47">
            <v>0</v>
          </cell>
          <cell r="C47" t="str">
            <v>Refrigerator-Tarun Tuteja</v>
          </cell>
          <cell r="D47" t="str">
            <v>No-Capex</v>
          </cell>
          <cell r="E47" t="str">
            <v>Furniture &amp; Fixture</v>
          </cell>
          <cell r="F47">
            <v>0</v>
          </cell>
          <cell r="G47">
            <v>0</v>
          </cell>
          <cell r="H47" t="str">
            <v>NRS</v>
          </cell>
          <cell r="I47">
            <v>24545.45</v>
          </cell>
          <cell r="J47">
            <v>24545.45</v>
          </cell>
        </row>
        <row r="48">
          <cell r="A48">
            <v>710530</v>
          </cell>
          <cell r="B48">
            <v>0</v>
          </cell>
          <cell r="C48" t="str">
            <v>Kitchen items-Tarun Tuteja</v>
          </cell>
          <cell r="D48" t="str">
            <v>No-Capex</v>
          </cell>
          <cell r="E48" t="str">
            <v>Furniture &amp; Fixture</v>
          </cell>
          <cell r="F48">
            <v>0</v>
          </cell>
          <cell r="G48">
            <v>0</v>
          </cell>
          <cell r="H48" t="str">
            <v>NRS</v>
          </cell>
          <cell r="I48">
            <v>4181.8100000000004</v>
          </cell>
          <cell r="J48">
            <v>4181.8100000000004</v>
          </cell>
        </row>
        <row r="49">
          <cell r="A49">
            <v>710547</v>
          </cell>
          <cell r="B49">
            <v>0</v>
          </cell>
          <cell r="C49" t="str">
            <v>Steel Almirah</v>
          </cell>
          <cell r="D49" t="str">
            <v>No-Capex</v>
          </cell>
          <cell r="E49" t="str">
            <v>Furniture &amp; Fixture</v>
          </cell>
          <cell r="F49">
            <v>0</v>
          </cell>
          <cell r="G49">
            <v>0</v>
          </cell>
          <cell r="H49" t="str">
            <v>NRS</v>
          </cell>
          <cell r="I49">
            <v>14535</v>
          </cell>
          <cell r="J49">
            <v>14535</v>
          </cell>
        </row>
        <row r="50">
          <cell r="A50">
            <v>710548</v>
          </cell>
          <cell r="B50">
            <v>0</v>
          </cell>
          <cell r="C50" t="str">
            <v>Furniture (Tarun Tuteja)</v>
          </cell>
          <cell r="D50" t="str">
            <v>No-Capex</v>
          </cell>
          <cell r="E50" t="str">
            <v>Furniture &amp; Fixture</v>
          </cell>
          <cell r="F50">
            <v>0</v>
          </cell>
          <cell r="G50">
            <v>0</v>
          </cell>
          <cell r="H50" t="str">
            <v>NRS</v>
          </cell>
          <cell r="I50">
            <v>14535</v>
          </cell>
          <cell r="J50">
            <v>14535</v>
          </cell>
        </row>
        <row r="51">
          <cell r="A51">
            <v>710611</v>
          </cell>
          <cell r="B51">
            <v>0</v>
          </cell>
          <cell r="C51" t="str">
            <v>Furniture - Bibek agarwal</v>
          </cell>
          <cell r="D51" t="str">
            <v>No-Capex</v>
          </cell>
          <cell r="E51" t="str">
            <v>Furniture &amp; Fixture</v>
          </cell>
        </row>
        <row r="52">
          <cell r="A52">
            <v>710612</v>
          </cell>
          <cell r="B52">
            <v>0</v>
          </cell>
          <cell r="C52" t="str">
            <v>Mobile Phone-A.Mehra</v>
          </cell>
          <cell r="D52" t="str">
            <v>No-Capex</v>
          </cell>
          <cell r="E52" t="str">
            <v>Office Equipment</v>
          </cell>
          <cell r="F52">
            <v>0</v>
          </cell>
          <cell r="G52">
            <v>0</v>
          </cell>
          <cell r="H52" t="str">
            <v>NRS</v>
          </cell>
          <cell r="I52">
            <v>11500</v>
          </cell>
          <cell r="J52">
            <v>11500</v>
          </cell>
        </row>
        <row r="53">
          <cell r="A53">
            <v>710670</v>
          </cell>
          <cell r="B53">
            <v>0</v>
          </cell>
          <cell r="C53" t="str">
            <v>Furniture - Bibek agarwal</v>
          </cell>
          <cell r="D53" t="str">
            <v>No-Capex</v>
          </cell>
          <cell r="E53" t="str">
            <v>Furniture &amp; Fixture</v>
          </cell>
        </row>
        <row r="54">
          <cell r="A54">
            <v>710678</v>
          </cell>
          <cell r="B54">
            <v>0</v>
          </cell>
          <cell r="C54" t="str">
            <v>Satelite Phone</v>
          </cell>
          <cell r="D54" t="str">
            <v>No-Capex</v>
          </cell>
          <cell r="E54" t="str">
            <v>Office Equipment</v>
          </cell>
          <cell r="F54">
            <v>0</v>
          </cell>
          <cell r="G54">
            <v>0</v>
          </cell>
          <cell r="H54" t="str">
            <v>NRS</v>
          </cell>
          <cell r="I54">
            <v>80369</v>
          </cell>
          <cell r="J54">
            <v>80369</v>
          </cell>
        </row>
        <row r="55">
          <cell r="A55">
            <v>710770</v>
          </cell>
          <cell r="B55">
            <v>0</v>
          </cell>
          <cell r="C55" t="str">
            <v>KTM Office - Marketing</v>
          </cell>
          <cell r="D55" t="str">
            <v>No-Capex</v>
          </cell>
          <cell r="E55" t="str">
            <v>Office Equipment</v>
          </cell>
          <cell r="F55">
            <v>0</v>
          </cell>
          <cell r="G55">
            <v>0</v>
          </cell>
          <cell r="H55" t="str">
            <v>NRS</v>
          </cell>
          <cell r="I55">
            <v>1600</v>
          </cell>
          <cell r="J55">
            <v>1600</v>
          </cell>
        </row>
        <row r="56">
          <cell r="A56">
            <v>710774</v>
          </cell>
          <cell r="B56">
            <v>0</v>
          </cell>
          <cell r="C56" t="str">
            <v>Furniture - Ketan Vyas</v>
          </cell>
          <cell r="D56" t="str">
            <v>No-Capex</v>
          </cell>
          <cell r="E56" t="str">
            <v>Furniture &amp; Fixture</v>
          </cell>
        </row>
        <row r="57">
          <cell r="A57">
            <v>710787</v>
          </cell>
          <cell r="B57">
            <v>0</v>
          </cell>
          <cell r="C57" t="str">
            <v>Furniture &amp; Fixture</v>
          </cell>
          <cell r="D57" t="str">
            <v>No-Capex</v>
          </cell>
          <cell r="E57" t="str">
            <v>Furniture &amp; Fixture</v>
          </cell>
          <cell r="F57">
            <v>0</v>
          </cell>
          <cell r="G57">
            <v>0</v>
          </cell>
          <cell r="H57" t="str">
            <v>NRS</v>
          </cell>
          <cell r="I57">
            <v>3181.82</v>
          </cell>
          <cell r="J57">
            <v>3181.82</v>
          </cell>
        </row>
        <row r="58">
          <cell r="A58">
            <v>710790</v>
          </cell>
          <cell r="B58">
            <v>0</v>
          </cell>
          <cell r="C58" t="str">
            <v>Refrigerator for Badrinarayan</v>
          </cell>
          <cell r="D58" t="str">
            <v>No-Capex</v>
          </cell>
          <cell r="E58" t="str">
            <v>Furniture &amp; Fixture</v>
          </cell>
          <cell r="F58">
            <v>0</v>
          </cell>
          <cell r="G58">
            <v>0</v>
          </cell>
          <cell r="H58" t="str">
            <v>NRS</v>
          </cell>
          <cell r="I58">
            <v>30572.720000000001</v>
          </cell>
          <cell r="J58">
            <v>30572.720000000001</v>
          </cell>
        </row>
        <row r="59">
          <cell r="A59">
            <v>710803</v>
          </cell>
          <cell r="B59">
            <v>0</v>
          </cell>
          <cell r="C59" t="str">
            <v>Fax Machine- R.S.rana</v>
          </cell>
          <cell r="D59" t="str">
            <v>No-Capex</v>
          </cell>
          <cell r="E59" t="str">
            <v>Office Equipment</v>
          </cell>
          <cell r="F59">
            <v>0</v>
          </cell>
          <cell r="G59">
            <v>0</v>
          </cell>
          <cell r="H59" t="str">
            <v>NRS</v>
          </cell>
          <cell r="I59">
            <v>18181.810000000001</v>
          </cell>
          <cell r="J59">
            <v>18181.810000000001</v>
          </cell>
        </row>
        <row r="60">
          <cell r="A60">
            <v>710819</v>
          </cell>
          <cell r="B60">
            <v>0</v>
          </cell>
          <cell r="C60" t="str">
            <v>Matress for Bed</v>
          </cell>
          <cell r="D60" t="str">
            <v>No-Capex</v>
          </cell>
          <cell r="E60" t="str">
            <v>Furniture &amp; Fixture</v>
          </cell>
          <cell r="F60">
            <v>0</v>
          </cell>
          <cell r="G60">
            <v>0</v>
          </cell>
          <cell r="H60" t="str">
            <v>NRS</v>
          </cell>
          <cell r="I60">
            <v>2950</v>
          </cell>
          <cell r="J60">
            <v>2950</v>
          </cell>
        </row>
        <row r="61">
          <cell r="A61">
            <v>710837</v>
          </cell>
          <cell r="B61">
            <v>0</v>
          </cell>
          <cell r="C61" t="str">
            <v>Curtain Cloth</v>
          </cell>
          <cell r="D61" t="str">
            <v>No-Capex</v>
          </cell>
          <cell r="E61" t="str">
            <v>Furniture &amp; Fixture</v>
          </cell>
          <cell r="F61">
            <v>0</v>
          </cell>
          <cell r="G61">
            <v>0</v>
          </cell>
          <cell r="H61" t="str">
            <v>NRS</v>
          </cell>
          <cell r="I61">
            <v>7790</v>
          </cell>
          <cell r="J61">
            <v>7790</v>
          </cell>
        </row>
        <row r="62">
          <cell r="A62">
            <v>710838</v>
          </cell>
          <cell r="B62">
            <v>0</v>
          </cell>
          <cell r="C62" t="str">
            <v>Matress for Bed</v>
          </cell>
          <cell r="D62" t="str">
            <v>No-Capex</v>
          </cell>
          <cell r="E62" t="str">
            <v>Furniture &amp; Fixture</v>
          </cell>
          <cell r="F62">
            <v>0</v>
          </cell>
          <cell r="G62">
            <v>0</v>
          </cell>
          <cell r="H62" t="str">
            <v>NRS</v>
          </cell>
          <cell r="I62">
            <v>24992.7</v>
          </cell>
          <cell r="J62">
            <v>24992.7</v>
          </cell>
        </row>
        <row r="63">
          <cell r="A63">
            <v>710843</v>
          </cell>
          <cell r="B63">
            <v>0</v>
          </cell>
          <cell r="C63" t="str">
            <v>File Cabinet Marketing</v>
          </cell>
          <cell r="D63" t="str">
            <v>No-Capex</v>
          </cell>
          <cell r="E63" t="str">
            <v>Furniture &amp; Fixture</v>
          </cell>
          <cell r="F63">
            <v>0</v>
          </cell>
          <cell r="G63">
            <v>0</v>
          </cell>
          <cell r="H63" t="str">
            <v>NRS</v>
          </cell>
          <cell r="I63">
            <v>12909.08</v>
          </cell>
          <cell r="J63">
            <v>12909.08</v>
          </cell>
        </row>
        <row r="64">
          <cell r="A64">
            <v>710861</v>
          </cell>
          <cell r="B64">
            <v>0</v>
          </cell>
          <cell r="C64" t="str">
            <v>Dinner &amp; Curlury Set-S.kapoor</v>
          </cell>
          <cell r="D64" t="str">
            <v>No-Capex</v>
          </cell>
          <cell r="E64" t="str">
            <v>Furniture &amp; Fixture</v>
          </cell>
          <cell r="F64">
            <v>0</v>
          </cell>
          <cell r="G64">
            <v>0</v>
          </cell>
          <cell r="H64" t="str">
            <v>NRS</v>
          </cell>
          <cell r="I64">
            <v>6000</v>
          </cell>
          <cell r="J64">
            <v>6000</v>
          </cell>
        </row>
        <row r="65">
          <cell r="A65">
            <v>710862</v>
          </cell>
          <cell r="B65">
            <v>0</v>
          </cell>
          <cell r="C65" t="str">
            <v>Glass for Soni Kapoor</v>
          </cell>
          <cell r="D65" t="str">
            <v>No-Capex</v>
          </cell>
          <cell r="E65" t="str">
            <v>Consumable Item</v>
          </cell>
          <cell r="F65">
            <v>0</v>
          </cell>
          <cell r="G65">
            <v>0</v>
          </cell>
          <cell r="H65" t="str">
            <v>NRS</v>
          </cell>
          <cell r="I65">
            <v>456</v>
          </cell>
          <cell r="J65">
            <v>456</v>
          </cell>
        </row>
        <row r="66">
          <cell r="A66">
            <v>710877</v>
          </cell>
          <cell r="B66">
            <v>0</v>
          </cell>
          <cell r="C66" t="str">
            <v>Furniture Soni Kapoor</v>
          </cell>
          <cell r="D66" t="str">
            <v>No-Capex</v>
          </cell>
          <cell r="E66" t="str">
            <v>Furniture &amp; Fixture</v>
          </cell>
        </row>
        <row r="67">
          <cell r="A67">
            <v>710881</v>
          </cell>
          <cell r="B67">
            <v>0</v>
          </cell>
          <cell r="C67" t="str">
            <v>Gas Regulator</v>
          </cell>
          <cell r="D67" t="str">
            <v>No-Capex</v>
          </cell>
          <cell r="E67" t="str">
            <v>Consumable Item</v>
          </cell>
          <cell r="F67">
            <v>0</v>
          </cell>
          <cell r="G67">
            <v>0</v>
          </cell>
          <cell r="H67" t="str">
            <v>NRS</v>
          </cell>
          <cell r="I67">
            <v>265</v>
          </cell>
          <cell r="J67">
            <v>265</v>
          </cell>
        </row>
        <row r="68">
          <cell r="A68">
            <v>710884</v>
          </cell>
          <cell r="B68">
            <v>0</v>
          </cell>
          <cell r="C68" t="str">
            <v>Furniture Soni Kapoor</v>
          </cell>
          <cell r="D68" t="str">
            <v>No-Capex</v>
          </cell>
          <cell r="E68" t="str">
            <v>Furniture &amp; Fixture</v>
          </cell>
        </row>
        <row r="69">
          <cell r="A69">
            <v>710891</v>
          </cell>
          <cell r="B69">
            <v>0</v>
          </cell>
          <cell r="C69" t="str">
            <v>AC For A.Mehra Residence</v>
          </cell>
          <cell r="D69" t="str">
            <v>No-Capex</v>
          </cell>
          <cell r="E69" t="str">
            <v>Furniture &amp; Fixture</v>
          </cell>
        </row>
        <row r="70">
          <cell r="A70">
            <v>710906</v>
          </cell>
          <cell r="B70">
            <v>0</v>
          </cell>
          <cell r="C70" t="str">
            <v>Furniture Soni Kapoor</v>
          </cell>
          <cell r="D70" t="str">
            <v>No-Capex</v>
          </cell>
          <cell r="E70" t="str">
            <v>Furniture &amp; Fixture</v>
          </cell>
        </row>
        <row r="71">
          <cell r="A71">
            <v>810001</v>
          </cell>
          <cell r="B71">
            <v>0</v>
          </cell>
          <cell r="C71" t="str">
            <v>Thermocol Section</v>
          </cell>
          <cell r="D71" t="str">
            <v>(Capex - 01-03-04)</v>
          </cell>
          <cell r="E71" t="str">
            <v>Building</v>
          </cell>
          <cell r="F71">
            <v>0</v>
          </cell>
          <cell r="G71">
            <v>0</v>
          </cell>
          <cell r="H71" t="str">
            <v>NRS</v>
          </cell>
          <cell r="I71">
            <v>311949</v>
          </cell>
          <cell r="J71">
            <v>311949</v>
          </cell>
        </row>
        <row r="72">
          <cell r="A72">
            <v>810002</v>
          </cell>
          <cell r="B72">
            <v>0</v>
          </cell>
          <cell r="C72" t="str">
            <v>Quality Lab</v>
          </cell>
          <cell r="D72" t="str">
            <v>Capex-15</v>
          </cell>
          <cell r="E72" t="str">
            <v>Lab. Equipment</v>
          </cell>
          <cell r="F72">
            <v>0</v>
          </cell>
          <cell r="G72">
            <v>0</v>
          </cell>
          <cell r="H72" t="str">
            <v>INR</v>
          </cell>
          <cell r="I72">
            <v>103663</v>
          </cell>
          <cell r="J72">
            <v>165860.80000000002</v>
          </cell>
        </row>
        <row r="73">
          <cell r="A73">
            <v>810003</v>
          </cell>
          <cell r="B73">
            <v>0</v>
          </cell>
          <cell r="C73" t="str">
            <v>LDM Section</v>
          </cell>
          <cell r="D73" t="str">
            <v>Capex-14</v>
          </cell>
          <cell r="E73" t="str">
            <v xml:space="preserve">Plant &amp; Machinery </v>
          </cell>
          <cell r="F73">
            <v>0</v>
          </cell>
          <cell r="G73">
            <v>0</v>
          </cell>
          <cell r="H73" t="str">
            <v>INR</v>
          </cell>
          <cell r="I73">
            <v>380000</v>
          </cell>
          <cell r="J73">
            <v>608000</v>
          </cell>
        </row>
        <row r="74">
          <cell r="A74">
            <v>810004</v>
          </cell>
          <cell r="B74">
            <v>0</v>
          </cell>
          <cell r="C74" t="str">
            <v>Quality Lab</v>
          </cell>
          <cell r="D74" t="str">
            <v>Capex-15</v>
          </cell>
          <cell r="E74" t="str">
            <v>Lab. Equipment</v>
          </cell>
          <cell r="F74">
            <v>0</v>
          </cell>
          <cell r="G74">
            <v>0</v>
          </cell>
          <cell r="H74" t="str">
            <v>USD</v>
          </cell>
          <cell r="I74">
            <v>3809.75</v>
          </cell>
          <cell r="J74">
            <v>281921.5</v>
          </cell>
        </row>
        <row r="75">
          <cell r="A75">
            <v>810006</v>
          </cell>
          <cell r="B75">
            <v>0</v>
          </cell>
          <cell r="C75">
            <v>0</v>
          </cell>
          <cell r="D75" t="str">
            <v>Not required</v>
          </cell>
          <cell r="E75">
            <v>0</v>
          </cell>
          <cell r="F75">
            <v>0</v>
          </cell>
          <cell r="G75">
            <v>0</v>
          </cell>
          <cell r="H75">
            <v>0</v>
          </cell>
        </row>
        <row r="76">
          <cell r="A76">
            <v>810008</v>
          </cell>
          <cell r="B76">
            <v>0</v>
          </cell>
          <cell r="C76" t="str">
            <v>LDM Section</v>
          </cell>
          <cell r="D76" t="str">
            <v>Capex-29</v>
          </cell>
          <cell r="E76" t="str">
            <v xml:space="preserve">Plant &amp; Machinery </v>
          </cell>
          <cell r="F76">
            <v>0</v>
          </cell>
          <cell r="G76">
            <v>0</v>
          </cell>
          <cell r="H76" t="str">
            <v>USD</v>
          </cell>
          <cell r="I76">
            <v>18802</v>
          </cell>
          <cell r="J76">
            <v>1391348</v>
          </cell>
        </row>
        <row r="77">
          <cell r="A77">
            <v>810009</v>
          </cell>
          <cell r="B77">
            <v>0</v>
          </cell>
          <cell r="C77" t="str">
            <v>New Godown near scrap yard</v>
          </cell>
          <cell r="D77" t="str">
            <v>Capex-17 &amp; 17A</v>
          </cell>
          <cell r="E77" t="str">
            <v>Building</v>
          </cell>
          <cell r="F77">
            <v>0</v>
          </cell>
          <cell r="G77">
            <v>0</v>
          </cell>
          <cell r="H77" t="str">
            <v>NRS</v>
          </cell>
          <cell r="I77">
            <v>493600</v>
          </cell>
          <cell r="J77">
            <v>493600</v>
          </cell>
        </row>
        <row r="78">
          <cell r="A78">
            <v>810010</v>
          </cell>
          <cell r="B78">
            <v>0</v>
          </cell>
          <cell r="C78" t="str">
            <v>LDM Section</v>
          </cell>
          <cell r="D78" t="str">
            <v>Capex-29</v>
          </cell>
          <cell r="E78" t="str">
            <v xml:space="preserve">Plant &amp; Machinery </v>
          </cell>
          <cell r="F78">
            <v>0</v>
          </cell>
          <cell r="G78">
            <v>0</v>
          </cell>
          <cell r="H78" t="str">
            <v>INR</v>
          </cell>
          <cell r="I78">
            <v>140062.5</v>
          </cell>
          <cell r="J78">
            <v>224100</v>
          </cell>
        </row>
        <row r="79">
          <cell r="A79">
            <v>810011</v>
          </cell>
          <cell r="B79">
            <v>0</v>
          </cell>
          <cell r="C79" t="str">
            <v>Litchi Plant</v>
          </cell>
          <cell r="D79" t="str">
            <v>(Capex - 03(03-04)</v>
          </cell>
          <cell r="E79" t="str">
            <v xml:space="preserve">Plant &amp; Machinery </v>
          </cell>
          <cell r="F79">
            <v>0</v>
          </cell>
          <cell r="G79">
            <v>0</v>
          </cell>
          <cell r="H79" t="str">
            <v>INR</v>
          </cell>
          <cell r="I79">
            <v>597720</v>
          </cell>
          <cell r="J79">
            <v>956352</v>
          </cell>
        </row>
        <row r="80">
          <cell r="A80">
            <v>810012</v>
          </cell>
          <cell r="B80">
            <v>0</v>
          </cell>
          <cell r="C80" t="str">
            <v>Scrap Yard</v>
          </cell>
          <cell r="D80" t="str">
            <v>Capex-24</v>
          </cell>
          <cell r="E80" t="str">
            <v>Building</v>
          </cell>
          <cell r="F80">
            <v>0</v>
          </cell>
          <cell r="G80">
            <v>0</v>
          </cell>
          <cell r="H80" t="str">
            <v>NRS</v>
          </cell>
          <cell r="I80">
            <v>116962.5</v>
          </cell>
          <cell r="J80">
            <v>116962.5</v>
          </cell>
        </row>
        <row r="81">
          <cell r="A81">
            <v>810013</v>
          </cell>
          <cell r="B81">
            <v>0</v>
          </cell>
          <cell r="C81" t="str">
            <v>Lemoneze Plant</v>
          </cell>
          <cell r="D81" t="str">
            <v>Capex-31</v>
          </cell>
          <cell r="E81" t="str">
            <v>Building</v>
          </cell>
          <cell r="F81">
            <v>0</v>
          </cell>
          <cell r="G81">
            <v>0</v>
          </cell>
          <cell r="H81" t="str">
            <v>NRS</v>
          </cell>
          <cell r="I81">
            <v>36665</v>
          </cell>
          <cell r="J81">
            <v>36665</v>
          </cell>
        </row>
        <row r="82">
          <cell r="A82">
            <v>810015</v>
          </cell>
          <cell r="B82">
            <v>0</v>
          </cell>
          <cell r="C82" t="str">
            <v>Lemoneze Plant</v>
          </cell>
          <cell r="D82" t="str">
            <v>Capex-31</v>
          </cell>
          <cell r="E82" t="str">
            <v>Building</v>
          </cell>
          <cell r="F82">
            <v>0</v>
          </cell>
          <cell r="G82">
            <v>0</v>
          </cell>
          <cell r="H82" t="str">
            <v>NRS</v>
          </cell>
          <cell r="I82">
            <v>120000</v>
          </cell>
          <cell r="J82">
            <v>120000</v>
          </cell>
        </row>
        <row r="83">
          <cell r="A83">
            <v>810016</v>
          </cell>
          <cell r="B83">
            <v>0</v>
          </cell>
          <cell r="C83" t="str">
            <v>New Godown near scrap yard</v>
          </cell>
          <cell r="D83" t="str">
            <v>Capex-17 &amp; 17A</v>
          </cell>
          <cell r="E83" t="str">
            <v>Building</v>
          </cell>
          <cell r="F83">
            <v>0</v>
          </cell>
          <cell r="G83">
            <v>0</v>
          </cell>
          <cell r="H83" t="str">
            <v>NRS</v>
          </cell>
          <cell r="I83">
            <v>450000</v>
          </cell>
          <cell r="J83">
            <v>450000</v>
          </cell>
        </row>
        <row r="84">
          <cell r="A84">
            <v>810017</v>
          </cell>
          <cell r="B84">
            <v>0</v>
          </cell>
          <cell r="C84" t="str">
            <v>Glucose</v>
          </cell>
          <cell r="D84" t="str">
            <v>Maintenance</v>
          </cell>
          <cell r="E84" t="str">
            <v>Building</v>
          </cell>
          <cell r="F84">
            <v>0</v>
          </cell>
          <cell r="G84">
            <v>0</v>
          </cell>
          <cell r="H84" t="str">
            <v>NRS</v>
          </cell>
          <cell r="I84">
            <v>24595.5</v>
          </cell>
          <cell r="J84">
            <v>24595.5</v>
          </cell>
        </row>
        <row r="85">
          <cell r="A85">
            <v>810018</v>
          </cell>
          <cell r="B85">
            <v>0</v>
          </cell>
          <cell r="C85" t="str">
            <v>Trainning Hall</v>
          </cell>
          <cell r="D85" t="str">
            <v>Capex-26</v>
          </cell>
          <cell r="E85" t="str">
            <v>Building</v>
          </cell>
          <cell r="F85">
            <v>0</v>
          </cell>
          <cell r="G85">
            <v>0</v>
          </cell>
          <cell r="H85" t="str">
            <v>NRS</v>
          </cell>
          <cell r="I85">
            <v>17887.5</v>
          </cell>
          <cell r="J85">
            <v>17887.5</v>
          </cell>
        </row>
        <row r="86">
          <cell r="A86">
            <v>810019</v>
          </cell>
          <cell r="B86">
            <v>0</v>
          </cell>
          <cell r="C86" t="str">
            <v>Lemoneez Plant</v>
          </cell>
          <cell r="D86" t="str">
            <v>Capex-26</v>
          </cell>
          <cell r="E86" t="str">
            <v>Building</v>
          </cell>
          <cell r="F86">
            <v>0</v>
          </cell>
          <cell r="G86">
            <v>0</v>
          </cell>
          <cell r="H86" t="str">
            <v>NRS</v>
          </cell>
          <cell r="I86">
            <v>3350</v>
          </cell>
          <cell r="J86">
            <v>3350</v>
          </cell>
        </row>
        <row r="87">
          <cell r="A87">
            <v>810020</v>
          </cell>
          <cell r="B87">
            <v>0</v>
          </cell>
          <cell r="C87" t="str">
            <v>Trainning Hall</v>
          </cell>
          <cell r="D87" t="str">
            <v>Capex-26</v>
          </cell>
          <cell r="E87" t="str">
            <v>Building</v>
          </cell>
          <cell r="F87">
            <v>0</v>
          </cell>
          <cell r="G87">
            <v>0</v>
          </cell>
          <cell r="H87" t="str">
            <v>NRS</v>
          </cell>
          <cell r="I87">
            <v>31200</v>
          </cell>
          <cell r="J87">
            <v>31200</v>
          </cell>
        </row>
        <row r="88">
          <cell r="A88">
            <v>810021</v>
          </cell>
          <cell r="B88">
            <v>0</v>
          </cell>
          <cell r="C88" t="str">
            <v>Baan Installation</v>
          </cell>
          <cell r="D88" t="str">
            <v>Capex-32</v>
          </cell>
          <cell r="E88" t="str">
            <v>Office Equipment</v>
          </cell>
          <cell r="F88">
            <v>0</v>
          </cell>
          <cell r="G88">
            <v>0</v>
          </cell>
          <cell r="H88" t="str">
            <v>NRS</v>
          </cell>
          <cell r="I88">
            <v>249999.99</v>
          </cell>
          <cell r="J88">
            <v>249999.99</v>
          </cell>
        </row>
        <row r="89">
          <cell r="A89">
            <v>810022</v>
          </cell>
          <cell r="B89">
            <v>0</v>
          </cell>
          <cell r="C89" t="str">
            <v>Accounts Office</v>
          </cell>
          <cell r="D89" t="str">
            <v>Capex-19</v>
          </cell>
          <cell r="E89" t="str">
            <v>Building</v>
          </cell>
          <cell r="F89">
            <v>0</v>
          </cell>
          <cell r="G89">
            <v>0</v>
          </cell>
          <cell r="H89" t="str">
            <v>NRS</v>
          </cell>
          <cell r="I89">
            <v>27097</v>
          </cell>
          <cell r="J89">
            <v>27097</v>
          </cell>
        </row>
        <row r="90">
          <cell r="A90">
            <v>810023</v>
          </cell>
          <cell r="B90">
            <v>0</v>
          </cell>
          <cell r="C90" t="str">
            <v>Lemoneze Plant</v>
          </cell>
          <cell r="D90" t="str">
            <v>Capex-31</v>
          </cell>
          <cell r="E90" t="str">
            <v>Plant &amp; Machinery (Installation)</v>
          </cell>
          <cell r="F90">
            <v>0</v>
          </cell>
          <cell r="G90">
            <v>0</v>
          </cell>
          <cell r="H90" t="str">
            <v>NRS</v>
          </cell>
          <cell r="I90">
            <v>16800</v>
          </cell>
          <cell r="J90">
            <v>16800</v>
          </cell>
        </row>
        <row r="91">
          <cell r="A91">
            <v>810024</v>
          </cell>
          <cell r="B91">
            <v>0</v>
          </cell>
          <cell r="C91" t="str">
            <v>Taxol Section</v>
          </cell>
          <cell r="D91" t="str">
            <v>Capex-25</v>
          </cell>
          <cell r="E91" t="str">
            <v>Plant &amp; Machinery (Installation) CWIP</v>
          </cell>
          <cell r="F91">
            <v>0</v>
          </cell>
          <cell r="G91">
            <v>0</v>
          </cell>
          <cell r="H91" t="str">
            <v>NRS</v>
          </cell>
          <cell r="I91">
            <v>20000</v>
          </cell>
          <cell r="J91">
            <v>20000</v>
          </cell>
        </row>
        <row r="92">
          <cell r="A92">
            <v>810025</v>
          </cell>
          <cell r="B92">
            <v>0</v>
          </cell>
          <cell r="C92" t="str">
            <v>Lemoneez Plant</v>
          </cell>
          <cell r="D92" t="str">
            <v>Capex-17 &amp; 17A</v>
          </cell>
          <cell r="E92" t="str">
            <v>Building</v>
          </cell>
          <cell r="F92">
            <v>0</v>
          </cell>
          <cell r="G92">
            <v>0</v>
          </cell>
          <cell r="H92" t="str">
            <v>NRS</v>
          </cell>
          <cell r="I92">
            <v>40132.5</v>
          </cell>
          <cell r="J92">
            <v>40132.5</v>
          </cell>
        </row>
        <row r="93">
          <cell r="A93">
            <v>810026</v>
          </cell>
          <cell r="B93">
            <v>0</v>
          </cell>
          <cell r="C93" t="str">
            <v>Litchi Plant</v>
          </cell>
          <cell r="D93" t="str">
            <v>(Capex - 03(03-04)</v>
          </cell>
          <cell r="E93" t="str">
            <v>Building</v>
          </cell>
          <cell r="F93">
            <v>0</v>
          </cell>
          <cell r="G93">
            <v>0</v>
          </cell>
          <cell r="H93" t="str">
            <v>NRS</v>
          </cell>
          <cell r="I93">
            <v>64200</v>
          </cell>
          <cell r="J93">
            <v>64200</v>
          </cell>
        </row>
        <row r="94">
          <cell r="A94">
            <v>810027</v>
          </cell>
          <cell r="B94">
            <v>0</v>
          </cell>
          <cell r="C94" t="str">
            <v>Lemoneez Plant</v>
          </cell>
          <cell r="D94" t="str">
            <v>Capex-17 &amp; 17A</v>
          </cell>
          <cell r="E94" t="str">
            <v>Building</v>
          </cell>
          <cell r="F94">
            <v>0</v>
          </cell>
          <cell r="G94">
            <v>0</v>
          </cell>
          <cell r="H94" t="str">
            <v>NRS</v>
          </cell>
          <cell r="I94">
            <v>144077.5</v>
          </cell>
          <cell r="J94">
            <v>144077.5</v>
          </cell>
        </row>
        <row r="95">
          <cell r="A95">
            <v>810028</v>
          </cell>
          <cell r="B95">
            <v>0</v>
          </cell>
          <cell r="C95" t="str">
            <v>Thermocol Section</v>
          </cell>
          <cell r="D95" t="str">
            <v>(Capex - 01-03-04)</v>
          </cell>
          <cell r="E95" t="str">
            <v>Building</v>
          </cell>
          <cell r="F95">
            <v>0</v>
          </cell>
          <cell r="G95">
            <v>0</v>
          </cell>
          <cell r="H95" t="str">
            <v>NRS</v>
          </cell>
          <cell r="I95">
            <v>63515</v>
          </cell>
          <cell r="J95">
            <v>63515</v>
          </cell>
        </row>
        <row r="96">
          <cell r="A96">
            <v>810029</v>
          </cell>
          <cell r="B96">
            <v>0</v>
          </cell>
          <cell r="C96" t="str">
            <v>Fruit Juice Expansion</v>
          </cell>
          <cell r="D96" t="str">
            <v>Capex-22</v>
          </cell>
          <cell r="E96" t="str">
            <v>Building</v>
          </cell>
          <cell r="F96">
            <v>0</v>
          </cell>
          <cell r="G96">
            <v>0</v>
          </cell>
          <cell r="H96" t="str">
            <v>NRS</v>
          </cell>
          <cell r="I96">
            <v>45485</v>
          </cell>
          <cell r="J96">
            <v>45485</v>
          </cell>
        </row>
        <row r="97">
          <cell r="A97">
            <v>810030</v>
          </cell>
          <cell r="B97">
            <v>0</v>
          </cell>
          <cell r="C97" t="str">
            <v>Thermocol Section</v>
          </cell>
          <cell r="D97" t="str">
            <v>(Capex - 01-03-04)</v>
          </cell>
          <cell r="E97" t="str">
            <v>Building</v>
          </cell>
          <cell r="F97">
            <v>0</v>
          </cell>
          <cell r="G97">
            <v>0</v>
          </cell>
          <cell r="H97" t="str">
            <v>NRS</v>
          </cell>
          <cell r="I97">
            <v>19000</v>
          </cell>
          <cell r="J97">
            <v>19000</v>
          </cell>
        </row>
        <row r="98">
          <cell r="A98">
            <v>810031</v>
          </cell>
          <cell r="B98">
            <v>0</v>
          </cell>
          <cell r="C98" t="str">
            <v>Common Utility</v>
          </cell>
          <cell r="D98" t="str">
            <v>No-Capex</v>
          </cell>
          <cell r="E98" t="str">
            <v xml:space="preserve">Plant &amp; Machinery </v>
          </cell>
          <cell r="F98">
            <v>0</v>
          </cell>
          <cell r="G98">
            <v>0</v>
          </cell>
          <cell r="H98" t="str">
            <v>INR</v>
          </cell>
          <cell r="I98">
            <v>81989.7</v>
          </cell>
          <cell r="J98">
            <v>131183.51999999999</v>
          </cell>
        </row>
        <row r="99">
          <cell r="A99">
            <v>810032</v>
          </cell>
          <cell r="B99">
            <v>0</v>
          </cell>
          <cell r="C99" t="str">
            <v>Lemoneze Plant</v>
          </cell>
          <cell r="D99" t="str">
            <v>Capex-31</v>
          </cell>
          <cell r="E99" t="str">
            <v>Plant &amp; Machinery (Installation)</v>
          </cell>
          <cell r="F99">
            <v>0</v>
          </cell>
          <cell r="G99">
            <v>0</v>
          </cell>
          <cell r="H99" t="str">
            <v>INR</v>
          </cell>
          <cell r="I99">
            <v>71429.649999999994</v>
          </cell>
          <cell r="J99">
            <v>114287.44</v>
          </cell>
        </row>
        <row r="100">
          <cell r="A100">
            <v>810033</v>
          </cell>
          <cell r="B100">
            <v>0</v>
          </cell>
          <cell r="C100" t="str">
            <v>Litchi Plant</v>
          </cell>
          <cell r="D100" t="str">
            <v>(Capex - 03(03-04)</v>
          </cell>
          <cell r="E100" t="str">
            <v>Tools &amp; Implements</v>
          </cell>
          <cell r="F100">
            <v>0</v>
          </cell>
          <cell r="G100">
            <v>0</v>
          </cell>
          <cell r="H100" t="str">
            <v>INR</v>
          </cell>
          <cell r="I100">
            <v>113100</v>
          </cell>
          <cell r="J100">
            <v>180960</v>
          </cell>
        </row>
        <row r="101">
          <cell r="A101">
            <v>810034</v>
          </cell>
          <cell r="B101">
            <v>0</v>
          </cell>
          <cell r="C101" t="str">
            <v>New Godown near scrap yard</v>
          </cell>
          <cell r="D101" t="str">
            <v>Capex-17 &amp; 17A</v>
          </cell>
          <cell r="E101" t="str">
            <v>Building</v>
          </cell>
          <cell r="F101">
            <v>0</v>
          </cell>
          <cell r="G101">
            <v>0</v>
          </cell>
          <cell r="H101" t="str">
            <v>INR</v>
          </cell>
          <cell r="I101">
            <v>147821.04999999999</v>
          </cell>
          <cell r="J101">
            <v>236513.68</v>
          </cell>
        </row>
        <row r="102">
          <cell r="A102">
            <v>810035</v>
          </cell>
          <cell r="B102">
            <v>0</v>
          </cell>
          <cell r="C102">
            <v>0</v>
          </cell>
          <cell r="D102" t="str">
            <v>Maintenance</v>
          </cell>
          <cell r="E102" t="str">
            <v>Building</v>
          </cell>
          <cell r="F102">
            <v>0</v>
          </cell>
          <cell r="G102">
            <v>0</v>
          </cell>
          <cell r="H102" t="str">
            <v>INR</v>
          </cell>
          <cell r="I102">
            <v>24103</v>
          </cell>
          <cell r="J102">
            <v>38564.800000000003</v>
          </cell>
        </row>
        <row r="103">
          <cell r="A103">
            <v>810036</v>
          </cell>
          <cell r="B103">
            <v>0</v>
          </cell>
          <cell r="C103" t="str">
            <v>Fruit Juice Expansion</v>
          </cell>
          <cell r="D103" t="str">
            <v>Maintenance</v>
          </cell>
          <cell r="E103" t="str">
            <v>Building</v>
          </cell>
          <cell r="F103">
            <v>0</v>
          </cell>
          <cell r="G103">
            <v>0</v>
          </cell>
          <cell r="H103" t="str">
            <v>NRS</v>
          </cell>
          <cell r="I103">
            <v>770</v>
          </cell>
          <cell r="J103">
            <v>770</v>
          </cell>
        </row>
        <row r="104">
          <cell r="A104">
            <v>810037</v>
          </cell>
          <cell r="B104">
            <v>0</v>
          </cell>
          <cell r="C104" t="str">
            <v>Fruit Juice Expansion</v>
          </cell>
          <cell r="D104" t="str">
            <v>(Capex - 02-03-04)</v>
          </cell>
          <cell r="E104" t="str">
            <v>Building</v>
          </cell>
          <cell r="F104">
            <v>0</v>
          </cell>
          <cell r="G104">
            <v>0</v>
          </cell>
          <cell r="H104" t="str">
            <v>NRS</v>
          </cell>
          <cell r="I104">
            <v>6573.6</v>
          </cell>
          <cell r="J104">
            <v>6573.6</v>
          </cell>
        </row>
        <row r="105">
          <cell r="A105">
            <v>810038</v>
          </cell>
          <cell r="B105">
            <v>0</v>
          </cell>
          <cell r="C105" t="str">
            <v>Taxol Section</v>
          </cell>
          <cell r="D105" t="str">
            <v>Capex-16</v>
          </cell>
          <cell r="E105" t="str">
            <v>Plant &amp; Machinery (Installation) CWIP</v>
          </cell>
          <cell r="F105">
            <v>0</v>
          </cell>
          <cell r="G105">
            <v>0</v>
          </cell>
          <cell r="H105" t="str">
            <v>INR</v>
          </cell>
          <cell r="I105">
            <v>76302.5</v>
          </cell>
          <cell r="J105">
            <v>122084</v>
          </cell>
        </row>
        <row r="106">
          <cell r="A106">
            <v>810039</v>
          </cell>
          <cell r="B106">
            <v>0</v>
          </cell>
          <cell r="C106" t="str">
            <v>Lemoneze Plant</v>
          </cell>
          <cell r="D106" t="str">
            <v>Capex-31</v>
          </cell>
          <cell r="E106" t="str">
            <v>Plant &amp; Machinery (Installation)</v>
          </cell>
          <cell r="F106">
            <v>0</v>
          </cell>
          <cell r="G106">
            <v>0</v>
          </cell>
          <cell r="H106" t="str">
            <v>INR</v>
          </cell>
          <cell r="I106">
            <v>48238.2</v>
          </cell>
          <cell r="J106">
            <v>77181.119999999995</v>
          </cell>
        </row>
        <row r="107">
          <cell r="A107">
            <v>810040</v>
          </cell>
          <cell r="B107">
            <v>0</v>
          </cell>
          <cell r="C107" t="str">
            <v>New Godown near scrap yard</v>
          </cell>
          <cell r="D107" t="str">
            <v>Capex-17 &amp; 17A</v>
          </cell>
          <cell r="E107" t="str">
            <v>Building</v>
          </cell>
          <cell r="F107">
            <v>0</v>
          </cell>
          <cell r="G107">
            <v>0</v>
          </cell>
          <cell r="H107" t="str">
            <v>INR</v>
          </cell>
          <cell r="I107">
            <v>164284.1</v>
          </cell>
          <cell r="J107">
            <v>262854.56</v>
          </cell>
        </row>
        <row r="108">
          <cell r="A108">
            <v>810041</v>
          </cell>
          <cell r="B108">
            <v>0</v>
          </cell>
          <cell r="C108" t="str">
            <v>Lemoneze Plant</v>
          </cell>
          <cell r="D108" t="str">
            <v>Capex-31</v>
          </cell>
          <cell r="E108" t="str">
            <v>Furniture &amp; Fixture</v>
          </cell>
          <cell r="F108">
            <v>0</v>
          </cell>
          <cell r="G108">
            <v>0</v>
          </cell>
          <cell r="H108" t="str">
            <v>NRS</v>
          </cell>
          <cell r="I108">
            <v>52000</v>
          </cell>
          <cell r="J108">
            <v>52000</v>
          </cell>
        </row>
        <row r="109">
          <cell r="A109">
            <v>810042</v>
          </cell>
          <cell r="B109">
            <v>0</v>
          </cell>
          <cell r="C109" t="str">
            <v>Boundary wall</v>
          </cell>
          <cell r="D109" t="str">
            <v>(Capex - 06-03-04)</v>
          </cell>
          <cell r="E109" t="str">
            <v>Building</v>
          </cell>
          <cell r="F109">
            <v>0</v>
          </cell>
          <cell r="G109">
            <v>0</v>
          </cell>
          <cell r="H109" t="str">
            <v>NRS</v>
          </cell>
          <cell r="I109">
            <v>2743900</v>
          </cell>
          <cell r="J109">
            <v>2743900</v>
          </cell>
        </row>
        <row r="110">
          <cell r="A110">
            <v>810043</v>
          </cell>
          <cell r="B110">
            <v>0</v>
          </cell>
          <cell r="C110" t="str">
            <v>Glucose</v>
          </cell>
          <cell r="D110" t="str">
            <v>Capex-44</v>
          </cell>
          <cell r="E110" t="str">
            <v>Tools &amp; Implements</v>
          </cell>
          <cell r="F110">
            <v>0</v>
          </cell>
          <cell r="G110">
            <v>0</v>
          </cell>
          <cell r="H110" t="str">
            <v>INR</v>
          </cell>
          <cell r="I110">
            <v>24080</v>
          </cell>
          <cell r="J110">
            <v>38528</v>
          </cell>
        </row>
        <row r="111">
          <cell r="A111">
            <v>810043</v>
          </cell>
          <cell r="B111">
            <v>0</v>
          </cell>
          <cell r="C111" t="str">
            <v>Hamola tablet</v>
          </cell>
          <cell r="D111" t="str">
            <v>Capex-44</v>
          </cell>
          <cell r="E111" t="str">
            <v>Tools &amp; Implements</v>
          </cell>
          <cell r="F111">
            <v>0</v>
          </cell>
          <cell r="G111">
            <v>0</v>
          </cell>
          <cell r="H111" t="str">
            <v>INR</v>
          </cell>
          <cell r="I111">
            <v>47860</v>
          </cell>
          <cell r="J111">
            <v>76576</v>
          </cell>
        </row>
        <row r="112">
          <cell r="A112">
            <v>810044</v>
          </cell>
          <cell r="B112">
            <v>0</v>
          </cell>
          <cell r="C112" t="str">
            <v>Godrej Compactor</v>
          </cell>
          <cell r="D112" t="str">
            <v>Capex-40</v>
          </cell>
          <cell r="E112" t="str">
            <v>Office Equipment</v>
          </cell>
          <cell r="F112">
            <v>0</v>
          </cell>
          <cell r="G112">
            <v>0</v>
          </cell>
          <cell r="H112" t="str">
            <v>INR</v>
          </cell>
          <cell r="I112">
            <v>103734.99</v>
          </cell>
          <cell r="J112">
            <v>165975.98400000003</v>
          </cell>
        </row>
        <row r="113">
          <cell r="A113">
            <v>810045</v>
          </cell>
          <cell r="B113">
            <v>0</v>
          </cell>
          <cell r="C113" t="str">
            <v>Amla Hair Oil</v>
          </cell>
          <cell r="D113" t="str">
            <v>Capex-44</v>
          </cell>
          <cell r="E113" t="str">
            <v>Tools &amp; Implements</v>
          </cell>
          <cell r="F113">
            <v>0</v>
          </cell>
          <cell r="G113">
            <v>0</v>
          </cell>
          <cell r="H113" t="str">
            <v>INR</v>
          </cell>
          <cell r="I113">
            <v>15080</v>
          </cell>
          <cell r="J113">
            <v>24128</v>
          </cell>
        </row>
        <row r="114">
          <cell r="A114">
            <v>810045</v>
          </cell>
          <cell r="B114">
            <v>0</v>
          </cell>
          <cell r="C114" t="str">
            <v>Hamola tablet</v>
          </cell>
          <cell r="D114" t="str">
            <v>Capex-44</v>
          </cell>
          <cell r="E114" t="str">
            <v>Tools &amp; Implements</v>
          </cell>
          <cell r="F114">
            <v>0</v>
          </cell>
          <cell r="G114">
            <v>0</v>
          </cell>
          <cell r="H114" t="str">
            <v>INR</v>
          </cell>
          <cell r="I114">
            <v>15080</v>
          </cell>
          <cell r="J114">
            <v>24128</v>
          </cell>
        </row>
        <row r="115">
          <cell r="A115">
            <v>810046</v>
          </cell>
          <cell r="B115">
            <v>0</v>
          </cell>
          <cell r="C115" t="str">
            <v>Godrej Compactor</v>
          </cell>
          <cell r="D115" t="str">
            <v>Capex-40</v>
          </cell>
          <cell r="E115" t="str">
            <v>Office Equipment</v>
          </cell>
          <cell r="F115">
            <v>0</v>
          </cell>
          <cell r="G115">
            <v>0</v>
          </cell>
          <cell r="H115" t="str">
            <v>INR</v>
          </cell>
          <cell r="I115">
            <v>10687.5</v>
          </cell>
          <cell r="J115">
            <v>17100</v>
          </cell>
        </row>
        <row r="116">
          <cell r="A116">
            <v>810047</v>
          </cell>
          <cell r="B116">
            <v>0</v>
          </cell>
          <cell r="C116" t="str">
            <v>Rm Store</v>
          </cell>
          <cell r="D116" t="str">
            <v>Capex-48</v>
          </cell>
          <cell r="E116" t="str">
            <v>Tools &amp; Implements</v>
          </cell>
          <cell r="F116">
            <v>0</v>
          </cell>
          <cell r="G116">
            <v>0</v>
          </cell>
          <cell r="H116" t="str">
            <v>INR</v>
          </cell>
          <cell r="I116">
            <v>89784</v>
          </cell>
          <cell r="J116">
            <v>143654.39999999999</v>
          </cell>
        </row>
        <row r="117">
          <cell r="A117">
            <v>810048</v>
          </cell>
          <cell r="B117">
            <v>0</v>
          </cell>
          <cell r="C117" t="str">
            <v>Lemoneze Plant</v>
          </cell>
          <cell r="D117" t="str">
            <v>Capex-31</v>
          </cell>
          <cell r="E117" t="str">
            <v>Electrical Installation</v>
          </cell>
          <cell r="F117">
            <v>0</v>
          </cell>
          <cell r="G117">
            <v>0</v>
          </cell>
          <cell r="H117" t="str">
            <v>NRS</v>
          </cell>
          <cell r="I117">
            <v>101376</v>
          </cell>
          <cell r="J117">
            <v>101376</v>
          </cell>
        </row>
        <row r="118">
          <cell r="A118">
            <v>810049</v>
          </cell>
          <cell r="B118">
            <v>0</v>
          </cell>
          <cell r="C118">
            <v>0</v>
          </cell>
          <cell r="D118" t="str">
            <v>Maintenance</v>
          </cell>
          <cell r="E118">
            <v>0</v>
          </cell>
          <cell r="F118">
            <v>0</v>
          </cell>
          <cell r="G118">
            <v>0</v>
          </cell>
          <cell r="H118" t="str">
            <v>NRS</v>
          </cell>
          <cell r="I118">
            <v>2750</v>
          </cell>
          <cell r="J118">
            <v>2750</v>
          </cell>
        </row>
        <row r="119">
          <cell r="A119">
            <v>810051</v>
          </cell>
          <cell r="B119">
            <v>0</v>
          </cell>
          <cell r="C119" t="str">
            <v>Litchi Plant</v>
          </cell>
          <cell r="D119" t="str">
            <v>(Capex - 03(03-04)</v>
          </cell>
          <cell r="E119" t="str">
            <v>Electrical Installation</v>
          </cell>
          <cell r="F119">
            <v>0</v>
          </cell>
          <cell r="G119">
            <v>0</v>
          </cell>
          <cell r="H119" t="str">
            <v>NRS</v>
          </cell>
          <cell r="I119">
            <v>6732</v>
          </cell>
          <cell r="J119">
            <v>6732</v>
          </cell>
        </row>
        <row r="120">
          <cell r="A120">
            <v>810053</v>
          </cell>
          <cell r="B120">
            <v>0</v>
          </cell>
          <cell r="C120" t="str">
            <v>Litchi Plant</v>
          </cell>
          <cell r="D120" t="str">
            <v>(Capex - 03(03-04)</v>
          </cell>
          <cell r="E120" t="str">
            <v>Electrical Installation</v>
          </cell>
          <cell r="F120">
            <v>0</v>
          </cell>
          <cell r="G120">
            <v>0</v>
          </cell>
          <cell r="H120" t="str">
            <v>NRS</v>
          </cell>
          <cell r="I120">
            <v>41360</v>
          </cell>
          <cell r="J120">
            <v>41360</v>
          </cell>
        </row>
        <row r="121">
          <cell r="A121">
            <v>810054</v>
          </cell>
          <cell r="B121">
            <v>0</v>
          </cell>
          <cell r="C121" t="str">
            <v>Litchi Plant</v>
          </cell>
          <cell r="D121" t="str">
            <v>(Capex - 03(03-04)</v>
          </cell>
          <cell r="E121" t="str">
            <v>Electrical Installation</v>
          </cell>
          <cell r="F121">
            <v>0</v>
          </cell>
          <cell r="G121">
            <v>0</v>
          </cell>
          <cell r="H121" t="str">
            <v>NRS</v>
          </cell>
          <cell r="I121">
            <v>16438.400000000001</v>
          </cell>
          <cell r="J121">
            <v>16438.400000000001</v>
          </cell>
        </row>
        <row r="122">
          <cell r="A122">
            <v>810056</v>
          </cell>
          <cell r="B122">
            <v>0</v>
          </cell>
          <cell r="C122" t="str">
            <v>Litchi Plant</v>
          </cell>
          <cell r="D122" t="str">
            <v>(Capex - 03(03-04)</v>
          </cell>
          <cell r="E122" t="str">
            <v>Electrical Installation</v>
          </cell>
          <cell r="F122">
            <v>0</v>
          </cell>
          <cell r="G122">
            <v>0</v>
          </cell>
          <cell r="H122" t="str">
            <v>NRS</v>
          </cell>
          <cell r="I122">
            <v>3350.16</v>
          </cell>
          <cell r="J122">
            <v>3350.16</v>
          </cell>
        </row>
        <row r="123">
          <cell r="A123">
            <v>810057</v>
          </cell>
          <cell r="B123">
            <v>0</v>
          </cell>
          <cell r="C123" t="str">
            <v>Litchi Plant</v>
          </cell>
          <cell r="D123" t="str">
            <v>(Capex - 03(03-04)</v>
          </cell>
          <cell r="E123" t="str">
            <v>Electrical Installation</v>
          </cell>
          <cell r="F123">
            <v>0</v>
          </cell>
          <cell r="G123">
            <v>0</v>
          </cell>
          <cell r="H123" t="str">
            <v>NRS</v>
          </cell>
          <cell r="I123">
            <v>51040</v>
          </cell>
          <cell r="J123">
            <v>51040</v>
          </cell>
        </row>
        <row r="124">
          <cell r="A124">
            <v>810058</v>
          </cell>
          <cell r="B124">
            <v>0</v>
          </cell>
          <cell r="C124" t="str">
            <v>Litchi Plant</v>
          </cell>
          <cell r="D124" t="str">
            <v>(Capex - 03(03-04)</v>
          </cell>
          <cell r="E124" t="str">
            <v>Electrical Installation</v>
          </cell>
          <cell r="F124">
            <v>0</v>
          </cell>
          <cell r="G124">
            <v>0</v>
          </cell>
          <cell r="H124" t="str">
            <v>NRS</v>
          </cell>
          <cell r="I124">
            <v>26400</v>
          </cell>
          <cell r="J124">
            <v>26400</v>
          </cell>
        </row>
        <row r="125">
          <cell r="A125">
            <v>810059</v>
          </cell>
          <cell r="B125">
            <v>0</v>
          </cell>
          <cell r="C125" t="str">
            <v>Litchi Plant</v>
          </cell>
          <cell r="D125" t="str">
            <v>(Capex - 03(03-04)</v>
          </cell>
          <cell r="E125" t="str">
            <v>Electrical Installation</v>
          </cell>
          <cell r="F125">
            <v>0</v>
          </cell>
          <cell r="G125">
            <v>0</v>
          </cell>
          <cell r="H125" t="str">
            <v>NRS</v>
          </cell>
          <cell r="I125">
            <v>19025.599999999999</v>
          </cell>
          <cell r="J125">
            <v>19025.599999999999</v>
          </cell>
        </row>
        <row r="126">
          <cell r="A126">
            <v>810060</v>
          </cell>
          <cell r="B126">
            <v>0</v>
          </cell>
          <cell r="C126" t="str">
            <v>Boundary Wall</v>
          </cell>
          <cell r="D126" t="str">
            <v>Capex-23</v>
          </cell>
          <cell r="E126" t="str">
            <v>Building</v>
          </cell>
          <cell r="F126" t="str">
            <v>KTM</v>
          </cell>
          <cell r="G126">
            <v>0</v>
          </cell>
          <cell r="H126" t="str">
            <v>NRS</v>
          </cell>
          <cell r="I126">
            <v>255000</v>
          </cell>
          <cell r="J126">
            <v>255000</v>
          </cell>
        </row>
        <row r="127">
          <cell r="A127">
            <v>810061</v>
          </cell>
          <cell r="B127">
            <v>0</v>
          </cell>
          <cell r="C127" t="str">
            <v>Litchi Plant</v>
          </cell>
          <cell r="D127" t="str">
            <v>(Capex - 03(03-04)</v>
          </cell>
          <cell r="E127" t="str">
            <v>Electrical Installation</v>
          </cell>
          <cell r="F127">
            <v>0</v>
          </cell>
          <cell r="G127">
            <v>0</v>
          </cell>
          <cell r="H127" t="str">
            <v>NRS</v>
          </cell>
          <cell r="I127">
            <v>2037.2</v>
          </cell>
          <cell r="J127">
            <v>2037.2</v>
          </cell>
        </row>
        <row r="128">
          <cell r="A128">
            <v>810062</v>
          </cell>
          <cell r="B128">
            <v>0</v>
          </cell>
          <cell r="C128" t="str">
            <v>Litchi Plant</v>
          </cell>
          <cell r="D128" t="str">
            <v>(Capex - 03(03-04)</v>
          </cell>
          <cell r="E128" t="str">
            <v xml:space="preserve">Plant &amp; Machinery </v>
          </cell>
          <cell r="F128">
            <v>0</v>
          </cell>
          <cell r="G128">
            <v>0</v>
          </cell>
          <cell r="H128" t="str">
            <v>INR</v>
          </cell>
          <cell r="I128">
            <v>738616</v>
          </cell>
          <cell r="J128">
            <v>1181785.6000000001</v>
          </cell>
        </row>
        <row r="129">
          <cell r="A129">
            <v>810063</v>
          </cell>
          <cell r="B129">
            <v>0</v>
          </cell>
          <cell r="C129" t="str">
            <v>Lemoneze Plant</v>
          </cell>
          <cell r="D129" t="str">
            <v>Capex-31</v>
          </cell>
          <cell r="E129" t="str">
            <v>Building</v>
          </cell>
          <cell r="F129" t="str">
            <v>(Commissioning)</v>
          </cell>
          <cell r="G129">
            <v>0</v>
          </cell>
          <cell r="H129" t="str">
            <v>NRS</v>
          </cell>
          <cell r="I129">
            <v>235276</v>
          </cell>
          <cell r="J129">
            <v>235276</v>
          </cell>
        </row>
        <row r="130">
          <cell r="A130">
            <v>810064</v>
          </cell>
          <cell r="B130">
            <v>0</v>
          </cell>
          <cell r="C130" t="str">
            <v>Litchi Plant</v>
          </cell>
          <cell r="D130" t="str">
            <v>(Capex - 03(03-04)</v>
          </cell>
          <cell r="E130" t="str">
            <v>Plant &amp; Machinery (Installation)</v>
          </cell>
          <cell r="F130">
            <v>0</v>
          </cell>
          <cell r="G130">
            <v>0</v>
          </cell>
          <cell r="H130" t="str">
            <v>NRS</v>
          </cell>
          <cell r="I130">
            <v>3520</v>
          </cell>
          <cell r="J130">
            <v>3520</v>
          </cell>
        </row>
        <row r="131">
          <cell r="A131">
            <v>810065</v>
          </cell>
          <cell r="B131">
            <v>0</v>
          </cell>
          <cell r="C131" t="str">
            <v>New Godown near scrap yard</v>
          </cell>
          <cell r="D131" t="str">
            <v>Capex-17 &amp; 17A</v>
          </cell>
          <cell r="E131" t="str">
            <v>Building</v>
          </cell>
          <cell r="F131">
            <v>0</v>
          </cell>
          <cell r="G131">
            <v>0</v>
          </cell>
          <cell r="H131" t="str">
            <v>NRS</v>
          </cell>
          <cell r="I131">
            <v>74132.5</v>
          </cell>
          <cell r="J131">
            <v>74132.5</v>
          </cell>
        </row>
        <row r="132">
          <cell r="A132">
            <v>810066</v>
          </cell>
          <cell r="B132">
            <v>0</v>
          </cell>
          <cell r="C132">
            <v>0</v>
          </cell>
          <cell r="D132" t="str">
            <v>Maintenance</v>
          </cell>
          <cell r="E132">
            <v>0</v>
          </cell>
          <cell r="F132">
            <v>0</v>
          </cell>
          <cell r="G132">
            <v>0</v>
          </cell>
          <cell r="H132" t="str">
            <v>NRS</v>
          </cell>
          <cell r="I132">
            <v>5500</v>
          </cell>
          <cell r="J132">
            <v>5500</v>
          </cell>
        </row>
        <row r="133">
          <cell r="A133">
            <v>810067</v>
          </cell>
          <cell r="B133">
            <v>0</v>
          </cell>
          <cell r="C133" t="str">
            <v>Litchi Plant</v>
          </cell>
          <cell r="D133" t="str">
            <v>(Capex - 03(03-04)</v>
          </cell>
          <cell r="E133" t="str">
            <v>Electrical Installation</v>
          </cell>
          <cell r="F133">
            <v>0</v>
          </cell>
          <cell r="G133">
            <v>0</v>
          </cell>
          <cell r="H133" t="str">
            <v>NRS</v>
          </cell>
          <cell r="I133">
            <v>11228.8</v>
          </cell>
          <cell r="J133">
            <v>11228.8</v>
          </cell>
        </row>
        <row r="134">
          <cell r="A134">
            <v>810068</v>
          </cell>
          <cell r="B134">
            <v>0</v>
          </cell>
          <cell r="C134" t="str">
            <v>Fruit Juice Expansion</v>
          </cell>
          <cell r="D134" t="str">
            <v>(Capex - 02-03-04)</v>
          </cell>
          <cell r="E134" t="str">
            <v xml:space="preserve">Plant &amp; Machinery </v>
          </cell>
          <cell r="F134">
            <v>0</v>
          </cell>
          <cell r="G134">
            <v>0</v>
          </cell>
          <cell r="H134" t="str">
            <v>USD</v>
          </cell>
          <cell r="I134">
            <v>16027.05</v>
          </cell>
          <cell r="J134">
            <v>1186001.7</v>
          </cell>
        </row>
        <row r="135">
          <cell r="A135">
            <v>810069</v>
          </cell>
          <cell r="B135">
            <v>0</v>
          </cell>
          <cell r="C135" t="str">
            <v>Litchi Plant</v>
          </cell>
          <cell r="D135" t="str">
            <v>(Capex - 03-03-04)</v>
          </cell>
          <cell r="E135" t="str">
            <v xml:space="preserve">Plant &amp; Machinery </v>
          </cell>
          <cell r="F135">
            <v>0</v>
          </cell>
          <cell r="G135">
            <v>0</v>
          </cell>
          <cell r="H135" t="str">
            <v>INR</v>
          </cell>
          <cell r="I135">
            <v>143820</v>
          </cell>
          <cell r="J135">
            <v>230112</v>
          </cell>
        </row>
        <row r="136">
          <cell r="A136">
            <v>810070</v>
          </cell>
          <cell r="B136">
            <v>0</v>
          </cell>
          <cell r="C136" t="str">
            <v>Litchi Plant</v>
          </cell>
          <cell r="D136" t="str">
            <v>(Capex - 03(03-04)</v>
          </cell>
          <cell r="E136" t="str">
            <v>Electrical Installation</v>
          </cell>
          <cell r="F136">
            <v>0</v>
          </cell>
          <cell r="G136">
            <v>0</v>
          </cell>
          <cell r="H136" t="str">
            <v>NRS</v>
          </cell>
          <cell r="I136">
            <v>4675</v>
          </cell>
          <cell r="J136">
            <v>4675</v>
          </cell>
        </row>
        <row r="137">
          <cell r="A137">
            <v>810071</v>
          </cell>
          <cell r="B137">
            <v>0</v>
          </cell>
          <cell r="C137" t="str">
            <v>Litchi Plant</v>
          </cell>
          <cell r="D137" t="str">
            <v>(Capex - 03(03-04)</v>
          </cell>
          <cell r="E137" t="str">
            <v>Electrical Installation</v>
          </cell>
          <cell r="F137">
            <v>0</v>
          </cell>
          <cell r="G137">
            <v>0</v>
          </cell>
          <cell r="H137" t="str">
            <v>NRS</v>
          </cell>
          <cell r="I137">
            <v>2995.52</v>
          </cell>
          <cell r="J137">
            <v>2995.52</v>
          </cell>
        </row>
        <row r="138">
          <cell r="A138">
            <v>810072</v>
          </cell>
          <cell r="B138">
            <v>0</v>
          </cell>
          <cell r="C138" t="str">
            <v>Baan Installation</v>
          </cell>
          <cell r="D138" t="str">
            <v>Capex-32</v>
          </cell>
          <cell r="E138" t="str">
            <v>Office Equipment</v>
          </cell>
          <cell r="F138">
            <v>0</v>
          </cell>
          <cell r="G138">
            <v>0</v>
          </cell>
          <cell r="H138" t="str">
            <v>NRS</v>
          </cell>
          <cell r="I138">
            <v>243100</v>
          </cell>
          <cell r="J138">
            <v>243100</v>
          </cell>
        </row>
        <row r="139">
          <cell r="A139">
            <v>810074</v>
          </cell>
          <cell r="B139">
            <v>0</v>
          </cell>
          <cell r="C139" t="str">
            <v>Vatika Shampoo</v>
          </cell>
          <cell r="D139" t="str">
            <v>Maintenance</v>
          </cell>
          <cell r="E139" t="str">
            <v>Plant &amp; Machinery (Installation)</v>
          </cell>
          <cell r="F139">
            <v>0</v>
          </cell>
          <cell r="G139">
            <v>0</v>
          </cell>
          <cell r="H139" t="str">
            <v>NRS</v>
          </cell>
          <cell r="I139">
            <v>18488.8</v>
          </cell>
          <cell r="J139">
            <v>18488.8</v>
          </cell>
        </row>
        <row r="140">
          <cell r="A140">
            <v>810075</v>
          </cell>
          <cell r="B140">
            <v>0</v>
          </cell>
          <cell r="C140">
            <v>0</v>
          </cell>
          <cell r="D140" t="str">
            <v>Maintenance</v>
          </cell>
          <cell r="E140">
            <v>0</v>
          </cell>
          <cell r="F140">
            <v>0</v>
          </cell>
          <cell r="G140">
            <v>0</v>
          </cell>
          <cell r="H140" t="str">
            <v>NRS</v>
          </cell>
          <cell r="I140">
            <v>10340</v>
          </cell>
          <cell r="J140">
            <v>10340</v>
          </cell>
        </row>
        <row r="141">
          <cell r="A141">
            <v>810076</v>
          </cell>
          <cell r="B141">
            <v>0</v>
          </cell>
          <cell r="C141" t="str">
            <v>Litchi Plant</v>
          </cell>
          <cell r="D141" t="str">
            <v>(Capex - 03(03-04)</v>
          </cell>
          <cell r="E141" t="str">
            <v xml:space="preserve">Plant &amp; Machinery </v>
          </cell>
          <cell r="F141">
            <v>0</v>
          </cell>
          <cell r="G141">
            <v>0</v>
          </cell>
          <cell r="H141" t="str">
            <v>INR</v>
          </cell>
          <cell r="I141">
            <v>78795</v>
          </cell>
          <cell r="J141">
            <v>126072</v>
          </cell>
        </row>
        <row r="142">
          <cell r="A142">
            <v>810077</v>
          </cell>
          <cell r="B142">
            <v>0</v>
          </cell>
          <cell r="C142" t="str">
            <v>New Godown near scrap yard</v>
          </cell>
          <cell r="D142" t="str">
            <v>Capex-17 &amp; 17A</v>
          </cell>
          <cell r="E142" t="str">
            <v>Building</v>
          </cell>
          <cell r="F142">
            <v>0</v>
          </cell>
          <cell r="G142">
            <v>0</v>
          </cell>
          <cell r="H142" t="str">
            <v>NRS</v>
          </cell>
          <cell r="I142">
            <v>70619.97</v>
          </cell>
          <cell r="J142">
            <v>70619.97</v>
          </cell>
        </row>
        <row r="143">
          <cell r="A143">
            <v>810078</v>
          </cell>
          <cell r="B143">
            <v>0</v>
          </cell>
          <cell r="C143">
            <v>0</v>
          </cell>
          <cell r="D143" t="str">
            <v>Maintenance</v>
          </cell>
          <cell r="E143" t="str">
            <v>Building</v>
          </cell>
          <cell r="F143">
            <v>0</v>
          </cell>
          <cell r="G143">
            <v>0</v>
          </cell>
          <cell r="H143" t="str">
            <v>NRS</v>
          </cell>
          <cell r="I143">
            <v>157862.5</v>
          </cell>
          <cell r="J143">
            <v>157862.5</v>
          </cell>
        </row>
        <row r="144">
          <cell r="A144">
            <v>810079</v>
          </cell>
          <cell r="B144">
            <v>0</v>
          </cell>
          <cell r="C144" t="str">
            <v>Fruit Juice Expansion</v>
          </cell>
          <cell r="D144" t="str">
            <v>(Capex - 02-03-04)</v>
          </cell>
          <cell r="E144" t="str">
            <v>Plant &amp; Machinery (Installation)</v>
          </cell>
          <cell r="F144">
            <v>0</v>
          </cell>
          <cell r="G144">
            <v>0</v>
          </cell>
          <cell r="H144" t="str">
            <v>USD</v>
          </cell>
          <cell r="I144">
            <v>5184</v>
          </cell>
          <cell r="J144">
            <v>383616</v>
          </cell>
        </row>
        <row r="145">
          <cell r="A145">
            <v>810080</v>
          </cell>
          <cell r="B145">
            <v>0</v>
          </cell>
          <cell r="C145" t="str">
            <v>Baan Installation</v>
          </cell>
          <cell r="D145" t="str">
            <v>Capex-32</v>
          </cell>
          <cell r="E145" t="str">
            <v>Office Equipment</v>
          </cell>
          <cell r="F145">
            <v>0</v>
          </cell>
          <cell r="G145">
            <v>0</v>
          </cell>
          <cell r="H145" t="str">
            <v>USD</v>
          </cell>
          <cell r="I145">
            <v>4745</v>
          </cell>
          <cell r="J145">
            <v>351130</v>
          </cell>
        </row>
        <row r="146">
          <cell r="A146">
            <v>810081</v>
          </cell>
          <cell r="B146">
            <v>0</v>
          </cell>
          <cell r="C146" t="str">
            <v>Lemoneze Plant</v>
          </cell>
          <cell r="D146" t="str">
            <v>Capex-31</v>
          </cell>
          <cell r="E146" t="str">
            <v>Building</v>
          </cell>
          <cell r="F146">
            <v>0</v>
          </cell>
          <cell r="G146">
            <v>0</v>
          </cell>
          <cell r="H146" t="str">
            <v>NRS</v>
          </cell>
          <cell r="I146">
            <v>10635</v>
          </cell>
          <cell r="J146">
            <v>10635</v>
          </cell>
        </row>
        <row r="147">
          <cell r="A147">
            <v>810082</v>
          </cell>
          <cell r="B147">
            <v>0</v>
          </cell>
          <cell r="C147" t="str">
            <v>Boundary Wall</v>
          </cell>
          <cell r="D147" t="str">
            <v>Capex-23</v>
          </cell>
          <cell r="E147" t="str">
            <v>Building</v>
          </cell>
          <cell r="F147">
            <v>0</v>
          </cell>
          <cell r="G147">
            <v>0</v>
          </cell>
          <cell r="H147" t="str">
            <v>NRS</v>
          </cell>
          <cell r="I147">
            <v>6000</v>
          </cell>
          <cell r="J147">
            <v>6000</v>
          </cell>
        </row>
        <row r="148">
          <cell r="A148">
            <v>810083</v>
          </cell>
          <cell r="B148">
            <v>0</v>
          </cell>
          <cell r="C148" t="str">
            <v>Trainning Hall</v>
          </cell>
          <cell r="D148" t="str">
            <v>Capex-26</v>
          </cell>
          <cell r="E148" t="str">
            <v>Furniture &amp; fixture</v>
          </cell>
          <cell r="F148">
            <v>0</v>
          </cell>
          <cell r="G148">
            <v>0</v>
          </cell>
          <cell r="H148" t="str">
            <v>NRS</v>
          </cell>
          <cell r="I148">
            <v>238321.63</v>
          </cell>
          <cell r="J148">
            <v>238321.63</v>
          </cell>
        </row>
        <row r="149">
          <cell r="A149">
            <v>810085</v>
          </cell>
          <cell r="B149">
            <v>0</v>
          </cell>
          <cell r="C149" t="str">
            <v>Gardenning</v>
          </cell>
          <cell r="D149" t="str">
            <v>No-Capex</v>
          </cell>
          <cell r="E149" t="str">
            <v>Tools &amp; Implements</v>
          </cell>
          <cell r="F149" t="str">
            <v>Ltchi Processing</v>
          </cell>
          <cell r="G149">
            <v>0</v>
          </cell>
          <cell r="H149" t="str">
            <v>NRS</v>
          </cell>
          <cell r="I149">
            <v>55000</v>
          </cell>
          <cell r="J149">
            <v>55000</v>
          </cell>
        </row>
        <row r="150">
          <cell r="A150">
            <v>810086</v>
          </cell>
          <cell r="B150">
            <v>0</v>
          </cell>
          <cell r="C150" t="str">
            <v xml:space="preserve">Vatika Hair Oil Container </v>
          </cell>
          <cell r="D150" t="str">
            <v>Capex-34</v>
          </cell>
          <cell r="E150" t="str">
            <v xml:space="preserve">Plant &amp; Machinery </v>
          </cell>
          <cell r="F150">
            <v>0</v>
          </cell>
          <cell r="G150">
            <v>0</v>
          </cell>
          <cell r="H150" t="str">
            <v>INR</v>
          </cell>
          <cell r="I150">
            <v>475000</v>
          </cell>
          <cell r="J150">
            <v>760000</v>
          </cell>
        </row>
        <row r="151">
          <cell r="A151">
            <v>810087</v>
          </cell>
          <cell r="B151">
            <v>0</v>
          </cell>
          <cell r="C151" t="str">
            <v xml:space="preserve">Vatika Hair Oil Container </v>
          </cell>
          <cell r="D151" t="str">
            <v>Capex-34</v>
          </cell>
          <cell r="E151" t="str">
            <v xml:space="preserve">Plant &amp; Machinery </v>
          </cell>
          <cell r="F151">
            <v>0</v>
          </cell>
          <cell r="G151">
            <v>0</v>
          </cell>
          <cell r="H151" t="str">
            <v>INR</v>
          </cell>
          <cell r="I151">
            <v>320000</v>
          </cell>
          <cell r="J151">
            <v>512000</v>
          </cell>
        </row>
        <row r="152">
          <cell r="A152">
            <v>810088</v>
          </cell>
          <cell r="B152">
            <v>0</v>
          </cell>
          <cell r="C152" t="str">
            <v xml:space="preserve">Vatika Hair Oil Container </v>
          </cell>
          <cell r="D152" t="str">
            <v>Capex-34</v>
          </cell>
          <cell r="E152" t="str">
            <v xml:space="preserve">Plant &amp; Machinery </v>
          </cell>
          <cell r="F152">
            <v>0</v>
          </cell>
          <cell r="G152">
            <v>0</v>
          </cell>
          <cell r="H152" t="str">
            <v>INR</v>
          </cell>
          <cell r="I152">
            <v>200000</v>
          </cell>
          <cell r="J152">
            <v>320000</v>
          </cell>
        </row>
        <row r="153">
          <cell r="A153">
            <v>810089</v>
          </cell>
          <cell r="B153">
            <v>0</v>
          </cell>
          <cell r="C153" t="str">
            <v xml:space="preserve">Vatika Hair Oil Container </v>
          </cell>
          <cell r="D153" t="str">
            <v>Capex-34</v>
          </cell>
          <cell r="E153" t="str">
            <v xml:space="preserve">Plant &amp; Machinery </v>
          </cell>
          <cell r="F153">
            <v>0</v>
          </cell>
          <cell r="G153">
            <v>0</v>
          </cell>
          <cell r="H153" t="str">
            <v>INR</v>
          </cell>
          <cell r="I153">
            <v>475000</v>
          </cell>
          <cell r="J153">
            <v>760000</v>
          </cell>
        </row>
        <row r="154">
          <cell r="A154">
            <v>810090</v>
          </cell>
          <cell r="B154">
            <v>0</v>
          </cell>
          <cell r="C154" t="str">
            <v xml:space="preserve">Vatika Hair Oil Container </v>
          </cell>
          <cell r="D154" t="str">
            <v>Capex-34</v>
          </cell>
          <cell r="E154" t="str">
            <v xml:space="preserve">Plant &amp; Machinery </v>
          </cell>
          <cell r="F154">
            <v>0</v>
          </cell>
          <cell r="G154">
            <v>0</v>
          </cell>
          <cell r="H154" t="str">
            <v>INR</v>
          </cell>
          <cell r="I154">
            <v>97000</v>
          </cell>
          <cell r="J154">
            <v>155200</v>
          </cell>
        </row>
        <row r="155">
          <cell r="A155">
            <v>810091</v>
          </cell>
          <cell r="B155">
            <v>0</v>
          </cell>
          <cell r="C155" t="str">
            <v xml:space="preserve">Vatika Hair Oil Container </v>
          </cell>
          <cell r="D155" t="str">
            <v>Capex-34</v>
          </cell>
          <cell r="E155" t="str">
            <v xml:space="preserve">Plant &amp; Machinery </v>
          </cell>
          <cell r="F155" t="str">
            <v>Ltchi Processing</v>
          </cell>
          <cell r="G155">
            <v>0</v>
          </cell>
          <cell r="H155" t="str">
            <v>NRS</v>
          </cell>
          <cell r="I155">
            <v>56000</v>
          </cell>
          <cell r="J155">
            <v>56000</v>
          </cell>
        </row>
        <row r="156">
          <cell r="A156">
            <v>810092</v>
          </cell>
          <cell r="B156">
            <v>0</v>
          </cell>
          <cell r="C156" t="str">
            <v>Lemoneze Plant</v>
          </cell>
          <cell r="D156" t="str">
            <v>Capex-31</v>
          </cell>
          <cell r="E156" t="str">
            <v>Plant &amp; Machinery (Installation)</v>
          </cell>
          <cell r="F156">
            <v>0</v>
          </cell>
          <cell r="G156">
            <v>0</v>
          </cell>
          <cell r="H156" t="str">
            <v>NRS</v>
          </cell>
          <cell r="I156">
            <v>6710</v>
          </cell>
          <cell r="J156">
            <v>6710</v>
          </cell>
        </row>
        <row r="157">
          <cell r="A157">
            <v>810093</v>
          </cell>
          <cell r="B157">
            <v>0</v>
          </cell>
          <cell r="C157" t="str">
            <v>Lemoneze Plant</v>
          </cell>
          <cell r="D157" t="str">
            <v>Capex-31</v>
          </cell>
          <cell r="E157" t="str">
            <v>Plant &amp; Machinery (Installation)</v>
          </cell>
          <cell r="F157">
            <v>0</v>
          </cell>
          <cell r="G157">
            <v>0</v>
          </cell>
          <cell r="H157" t="str">
            <v>NRS</v>
          </cell>
          <cell r="I157">
            <v>12760</v>
          </cell>
          <cell r="J157">
            <v>12760</v>
          </cell>
        </row>
        <row r="158">
          <cell r="A158">
            <v>810094</v>
          </cell>
          <cell r="B158">
            <v>0</v>
          </cell>
          <cell r="C158" t="str">
            <v>Lemoneze Plant</v>
          </cell>
          <cell r="D158" t="str">
            <v>Capex-31</v>
          </cell>
          <cell r="E158" t="str">
            <v>Plant &amp; Machinery (Installation)</v>
          </cell>
          <cell r="F158">
            <v>0</v>
          </cell>
          <cell r="G158">
            <v>0</v>
          </cell>
          <cell r="H158" t="str">
            <v>NRS</v>
          </cell>
          <cell r="I158">
            <v>7700</v>
          </cell>
          <cell r="J158">
            <v>7700</v>
          </cell>
        </row>
        <row r="159">
          <cell r="A159">
            <v>810096</v>
          </cell>
          <cell r="B159">
            <v>0</v>
          </cell>
          <cell r="C159" t="str">
            <v>Lemoneze Plant</v>
          </cell>
          <cell r="D159" t="str">
            <v>Capex-31</v>
          </cell>
          <cell r="E159" t="str">
            <v>Tools &amp; Implements</v>
          </cell>
          <cell r="F159">
            <v>0</v>
          </cell>
          <cell r="G159">
            <v>0</v>
          </cell>
          <cell r="H159" t="str">
            <v>NRS</v>
          </cell>
          <cell r="I159">
            <v>1980</v>
          </cell>
          <cell r="J159">
            <v>1980</v>
          </cell>
        </row>
        <row r="160">
          <cell r="A160">
            <v>810098</v>
          </cell>
          <cell r="B160">
            <v>0</v>
          </cell>
          <cell r="C160" t="str">
            <v>Lemoneze Plant</v>
          </cell>
          <cell r="D160" t="str">
            <v>Capex-31</v>
          </cell>
          <cell r="E160" t="str">
            <v>Plant &amp; Machinery (Installation)</v>
          </cell>
          <cell r="F160">
            <v>0</v>
          </cell>
          <cell r="G160">
            <v>0</v>
          </cell>
          <cell r="H160" t="str">
            <v>INR</v>
          </cell>
          <cell r="I160">
            <v>30678</v>
          </cell>
          <cell r="J160">
            <v>49084.800000000003</v>
          </cell>
        </row>
        <row r="161">
          <cell r="A161">
            <v>810099</v>
          </cell>
          <cell r="B161">
            <v>0</v>
          </cell>
          <cell r="C161" t="str">
            <v>Taxol Section</v>
          </cell>
          <cell r="D161" t="str">
            <v>Capex-16</v>
          </cell>
          <cell r="E161" t="str">
            <v>Plant &amp; Machinery (Installation) CWIP</v>
          </cell>
          <cell r="F161">
            <v>0</v>
          </cell>
          <cell r="G161">
            <v>0</v>
          </cell>
          <cell r="H161" t="str">
            <v>EURO</v>
          </cell>
          <cell r="I161">
            <v>2550.66</v>
          </cell>
          <cell r="J161">
            <v>331585.8</v>
          </cell>
        </row>
        <row r="162">
          <cell r="A162">
            <v>810100</v>
          </cell>
          <cell r="B162">
            <v>0</v>
          </cell>
          <cell r="C162" t="str">
            <v>Litchi Plant</v>
          </cell>
          <cell r="D162" t="str">
            <v>(Capex - 03-03-04)</v>
          </cell>
          <cell r="E162" t="str">
            <v>Plant &amp; Machinery (Installation)</v>
          </cell>
          <cell r="F162">
            <v>0</v>
          </cell>
          <cell r="G162">
            <v>0</v>
          </cell>
          <cell r="H162" t="str">
            <v>NRS</v>
          </cell>
          <cell r="I162">
            <v>125462</v>
          </cell>
          <cell r="J162">
            <v>125462</v>
          </cell>
        </row>
        <row r="163">
          <cell r="A163">
            <v>810101</v>
          </cell>
          <cell r="B163">
            <v>0</v>
          </cell>
          <cell r="C163" t="str">
            <v>LDM Section</v>
          </cell>
          <cell r="D163" t="str">
            <v>Capex-29</v>
          </cell>
          <cell r="E163" t="str">
            <v>Plant &amp; Machinery (Installation)</v>
          </cell>
          <cell r="F163">
            <v>0</v>
          </cell>
          <cell r="G163">
            <v>0</v>
          </cell>
          <cell r="H163" t="str">
            <v>NRS</v>
          </cell>
          <cell r="I163">
            <v>21835</v>
          </cell>
          <cell r="J163">
            <v>21835</v>
          </cell>
        </row>
        <row r="164">
          <cell r="A164">
            <v>810102</v>
          </cell>
          <cell r="B164">
            <v>0</v>
          </cell>
          <cell r="C164" t="str">
            <v>Thermocol Section</v>
          </cell>
          <cell r="D164" t="str">
            <v>(Capex - 01-03-04)</v>
          </cell>
          <cell r="E164" t="str">
            <v>Building</v>
          </cell>
          <cell r="F164" t="str">
            <v>Project-196</v>
          </cell>
          <cell r="G164">
            <v>0</v>
          </cell>
          <cell r="H164" t="str">
            <v>NRS</v>
          </cell>
          <cell r="I164">
            <v>33721</v>
          </cell>
          <cell r="J164">
            <v>33721</v>
          </cell>
        </row>
        <row r="165">
          <cell r="A165">
            <v>810103</v>
          </cell>
          <cell r="B165">
            <v>0</v>
          </cell>
          <cell r="C165" t="str">
            <v>New Godown near scrap yard</v>
          </cell>
          <cell r="D165" t="str">
            <v>Capex-17 &amp; 17A</v>
          </cell>
          <cell r="E165" t="str">
            <v>Building</v>
          </cell>
          <cell r="F165" t="str">
            <v>Project-194</v>
          </cell>
          <cell r="G165">
            <v>0</v>
          </cell>
          <cell r="H165" t="str">
            <v>NRS</v>
          </cell>
          <cell r="I165">
            <v>566904.19999999995</v>
          </cell>
          <cell r="J165">
            <v>566904.19999999995</v>
          </cell>
        </row>
        <row r="166">
          <cell r="A166">
            <v>810104</v>
          </cell>
          <cell r="B166">
            <v>0</v>
          </cell>
          <cell r="C166" t="str">
            <v>Lemoneze Plant</v>
          </cell>
          <cell r="D166" t="str">
            <v>Capex-31</v>
          </cell>
          <cell r="E166" t="str">
            <v>Plant &amp; Machinery (Installation)</v>
          </cell>
          <cell r="F166" t="str">
            <v>Project-197</v>
          </cell>
          <cell r="G166">
            <v>0</v>
          </cell>
          <cell r="H166" t="str">
            <v>INR</v>
          </cell>
          <cell r="I166">
            <v>7900</v>
          </cell>
          <cell r="J166">
            <v>12640</v>
          </cell>
        </row>
        <row r="167">
          <cell r="A167">
            <v>810105</v>
          </cell>
          <cell r="B167">
            <v>0</v>
          </cell>
          <cell r="C167" t="str">
            <v>New Godown near scrap yard</v>
          </cell>
          <cell r="D167" t="str">
            <v>Capex-17 &amp; 17A</v>
          </cell>
          <cell r="E167" t="str">
            <v>Building</v>
          </cell>
          <cell r="F167" t="str">
            <v>Project-196</v>
          </cell>
          <cell r="G167">
            <v>0</v>
          </cell>
          <cell r="H167" t="str">
            <v>NRS</v>
          </cell>
          <cell r="I167">
            <v>19008</v>
          </cell>
          <cell r="J167">
            <v>19008</v>
          </cell>
        </row>
        <row r="168">
          <cell r="A168">
            <v>810106</v>
          </cell>
          <cell r="B168">
            <v>0</v>
          </cell>
          <cell r="C168" t="str">
            <v>LDM Section</v>
          </cell>
          <cell r="D168" t="str">
            <v>Capex-29</v>
          </cell>
          <cell r="E168" t="str">
            <v>Plant &amp; Machinery (Installation)</v>
          </cell>
          <cell r="F168" t="str">
            <v>Project-205</v>
          </cell>
          <cell r="G168">
            <v>0</v>
          </cell>
          <cell r="H168" t="str">
            <v>NRS</v>
          </cell>
          <cell r="I168">
            <v>3630</v>
          </cell>
          <cell r="J168">
            <v>3630</v>
          </cell>
        </row>
        <row r="169">
          <cell r="A169">
            <v>810107</v>
          </cell>
          <cell r="B169">
            <v>0</v>
          </cell>
          <cell r="C169" t="str">
            <v>New Godown near scrap yard</v>
          </cell>
          <cell r="D169" t="str">
            <v>Capex-17 &amp; 17A</v>
          </cell>
          <cell r="E169" t="str">
            <v>Building</v>
          </cell>
          <cell r="F169" t="str">
            <v>Project-203</v>
          </cell>
          <cell r="G169">
            <v>0</v>
          </cell>
          <cell r="H169" t="str">
            <v>INR</v>
          </cell>
          <cell r="I169">
            <v>202900</v>
          </cell>
          <cell r="J169">
            <v>324640</v>
          </cell>
        </row>
        <row r="170">
          <cell r="A170">
            <v>810108</v>
          </cell>
          <cell r="B170">
            <v>0</v>
          </cell>
          <cell r="C170" t="str">
            <v>LDM Section</v>
          </cell>
          <cell r="D170" t="str">
            <v>Capex-29</v>
          </cell>
          <cell r="E170" t="str">
            <v>Plant &amp; Machinery (Installation)</v>
          </cell>
          <cell r="F170" t="str">
            <v>Maint-343</v>
          </cell>
          <cell r="G170">
            <v>0</v>
          </cell>
          <cell r="H170" t="str">
            <v>NRS</v>
          </cell>
          <cell r="I170">
            <v>2200</v>
          </cell>
          <cell r="J170">
            <v>2200</v>
          </cell>
        </row>
        <row r="171">
          <cell r="A171">
            <v>810109</v>
          </cell>
          <cell r="B171">
            <v>0</v>
          </cell>
          <cell r="C171" t="str">
            <v>Thermocol Section</v>
          </cell>
          <cell r="D171" t="str">
            <v>(Capex - 01-03-04)</v>
          </cell>
          <cell r="E171" t="str">
            <v>Building</v>
          </cell>
          <cell r="F171" t="str">
            <v>Project-266</v>
          </cell>
          <cell r="G171">
            <v>0</v>
          </cell>
          <cell r="H171" t="str">
            <v>INR</v>
          </cell>
          <cell r="I171">
            <v>74600</v>
          </cell>
          <cell r="J171">
            <v>119360</v>
          </cell>
        </row>
        <row r="172">
          <cell r="A172">
            <v>810110</v>
          </cell>
          <cell r="B172">
            <v>0</v>
          </cell>
          <cell r="C172" t="str">
            <v>Lemoneze Plant</v>
          </cell>
          <cell r="D172" t="str">
            <v>Capex-31</v>
          </cell>
          <cell r="E172" t="str">
            <v>Electrical Installation</v>
          </cell>
          <cell r="F172">
            <v>0</v>
          </cell>
          <cell r="G172">
            <v>0</v>
          </cell>
          <cell r="H172" t="str">
            <v>NRS</v>
          </cell>
          <cell r="I172">
            <v>40499.800000000003</v>
          </cell>
          <cell r="J172">
            <v>40499.800000000003</v>
          </cell>
        </row>
        <row r="173">
          <cell r="A173">
            <v>810111</v>
          </cell>
          <cell r="B173">
            <v>0</v>
          </cell>
          <cell r="C173" t="str">
            <v>LDM Section</v>
          </cell>
          <cell r="D173" t="str">
            <v>Capex-29</v>
          </cell>
          <cell r="E173" t="str">
            <v>Plant &amp; Machinery (Installation)</v>
          </cell>
          <cell r="F173">
            <v>0</v>
          </cell>
          <cell r="G173">
            <v>0</v>
          </cell>
          <cell r="H173" t="str">
            <v>NRS</v>
          </cell>
          <cell r="I173">
            <v>968</v>
          </cell>
          <cell r="J173">
            <v>968</v>
          </cell>
        </row>
        <row r="174">
          <cell r="A174">
            <v>810112</v>
          </cell>
          <cell r="B174">
            <v>0</v>
          </cell>
          <cell r="C174" t="str">
            <v>Trainning Hall</v>
          </cell>
          <cell r="D174" t="str">
            <v>Capex-26</v>
          </cell>
          <cell r="E174" t="str">
            <v>Building</v>
          </cell>
          <cell r="F174" t="str">
            <v>Project-81009</v>
          </cell>
          <cell r="G174">
            <v>0</v>
          </cell>
          <cell r="H174" t="str">
            <v>NRS</v>
          </cell>
          <cell r="I174">
            <v>138392</v>
          </cell>
          <cell r="J174">
            <v>138392</v>
          </cell>
        </row>
        <row r="175">
          <cell r="A175">
            <v>810113</v>
          </cell>
          <cell r="B175">
            <v>0</v>
          </cell>
          <cell r="C175" t="str">
            <v>LDM Section</v>
          </cell>
          <cell r="D175" t="str">
            <v>Capex-29</v>
          </cell>
          <cell r="E175" t="str">
            <v>Plant &amp; Machinery (Installation)</v>
          </cell>
          <cell r="F175" t="str">
            <v>Project-265</v>
          </cell>
          <cell r="G175" t="str">
            <v>Inventory</v>
          </cell>
          <cell r="H175" t="str">
            <v>INR</v>
          </cell>
          <cell r="I175">
            <v>7064.32</v>
          </cell>
          <cell r="J175">
            <v>11302.912</v>
          </cell>
        </row>
        <row r="176">
          <cell r="A176">
            <v>810114</v>
          </cell>
          <cell r="B176">
            <v>0</v>
          </cell>
          <cell r="C176" t="str">
            <v>Trainning Hall</v>
          </cell>
          <cell r="D176" t="str">
            <v>Capex-26</v>
          </cell>
          <cell r="E176" t="str">
            <v>Electrical Installation</v>
          </cell>
          <cell r="F176" t="str">
            <v>Ltchi Processing</v>
          </cell>
          <cell r="G176">
            <v>0</v>
          </cell>
          <cell r="H176" t="str">
            <v>NRS</v>
          </cell>
          <cell r="I176">
            <v>76224.5</v>
          </cell>
          <cell r="J176">
            <v>76224.5</v>
          </cell>
        </row>
        <row r="177">
          <cell r="A177">
            <v>810115</v>
          </cell>
          <cell r="B177">
            <v>0</v>
          </cell>
          <cell r="C177" t="str">
            <v>Lemoneze Plant</v>
          </cell>
          <cell r="D177" t="str">
            <v>Capex-31</v>
          </cell>
          <cell r="E177" t="str">
            <v xml:space="preserve">Plant &amp; Machinery </v>
          </cell>
          <cell r="F177">
            <v>0</v>
          </cell>
          <cell r="G177">
            <v>0</v>
          </cell>
          <cell r="H177" t="str">
            <v>INR</v>
          </cell>
          <cell r="I177">
            <v>44283.32</v>
          </cell>
          <cell r="J177">
            <v>70853.312000000005</v>
          </cell>
        </row>
        <row r="178">
          <cell r="A178">
            <v>810116</v>
          </cell>
          <cell r="B178">
            <v>0</v>
          </cell>
          <cell r="C178" t="str">
            <v>Fruit Juice Expansion</v>
          </cell>
          <cell r="D178" t="str">
            <v>(Capex - 02-03-04)</v>
          </cell>
          <cell r="E178" t="str">
            <v>Plant &amp; Machinery (Installation)</v>
          </cell>
          <cell r="F178" t="str">
            <v>Maint-384A</v>
          </cell>
          <cell r="G178">
            <v>0</v>
          </cell>
          <cell r="H178" t="str">
            <v>INR</v>
          </cell>
          <cell r="I178">
            <v>4991</v>
          </cell>
          <cell r="J178">
            <v>7985.6</v>
          </cell>
        </row>
        <row r="179">
          <cell r="A179">
            <v>810117</v>
          </cell>
          <cell r="B179">
            <v>0</v>
          </cell>
          <cell r="C179" t="str">
            <v>New Godown near scrap yard</v>
          </cell>
          <cell r="D179" t="str">
            <v>Capex-17 &amp; 17A</v>
          </cell>
          <cell r="E179" t="str">
            <v>Building</v>
          </cell>
          <cell r="F179">
            <v>0</v>
          </cell>
          <cell r="G179">
            <v>0</v>
          </cell>
          <cell r="H179" t="str">
            <v>NRS</v>
          </cell>
          <cell r="I179">
            <v>11520</v>
          </cell>
          <cell r="J179">
            <v>11520</v>
          </cell>
        </row>
        <row r="180">
          <cell r="A180">
            <v>810118</v>
          </cell>
          <cell r="B180">
            <v>0</v>
          </cell>
          <cell r="C180" t="str">
            <v>Vatika Shampoo</v>
          </cell>
          <cell r="D180" t="str">
            <v>Capex-11</v>
          </cell>
          <cell r="E180" t="str">
            <v>Plant &amp; Machinery (Installation)</v>
          </cell>
          <cell r="F180" t="str">
            <v>Project-261</v>
          </cell>
          <cell r="G180">
            <v>0</v>
          </cell>
          <cell r="H180" t="str">
            <v>INR</v>
          </cell>
          <cell r="I180">
            <v>26527.599999999999</v>
          </cell>
          <cell r="J180">
            <v>42444.160000000003</v>
          </cell>
        </row>
        <row r="181">
          <cell r="A181">
            <v>810119</v>
          </cell>
          <cell r="B181">
            <v>0</v>
          </cell>
          <cell r="C181" t="str">
            <v>New Godown near scrap yard</v>
          </cell>
          <cell r="D181" t="str">
            <v>Capex-17 &amp; 17A</v>
          </cell>
          <cell r="E181" t="str">
            <v>Building</v>
          </cell>
          <cell r="F181">
            <v>0</v>
          </cell>
          <cell r="G181" t="str">
            <v>Inventory</v>
          </cell>
          <cell r="H181" t="str">
            <v>INR</v>
          </cell>
          <cell r="I181">
            <v>64525.3</v>
          </cell>
          <cell r="J181">
            <v>103240.48000000001</v>
          </cell>
        </row>
        <row r="182">
          <cell r="A182">
            <v>810120</v>
          </cell>
          <cell r="B182">
            <v>0</v>
          </cell>
          <cell r="C182" t="str">
            <v>New Godown near scrap yard</v>
          </cell>
          <cell r="D182" t="str">
            <v>Capex-17 &amp; 17A</v>
          </cell>
          <cell r="E182" t="str">
            <v>Building</v>
          </cell>
          <cell r="F182">
            <v>0</v>
          </cell>
          <cell r="G182">
            <v>0</v>
          </cell>
          <cell r="H182" t="str">
            <v>INR</v>
          </cell>
          <cell r="I182">
            <v>46794</v>
          </cell>
          <cell r="J182">
            <v>74870.400000000009</v>
          </cell>
        </row>
        <row r="183">
          <cell r="A183">
            <v>810121</v>
          </cell>
          <cell r="B183">
            <v>0</v>
          </cell>
          <cell r="C183" t="str">
            <v>LDM Section</v>
          </cell>
          <cell r="D183" t="str">
            <v>Capex-29</v>
          </cell>
          <cell r="E183" t="str">
            <v>Electrical Installation</v>
          </cell>
          <cell r="F183">
            <v>0</v>
          </cell>
          <cell r="G183">
            <v>0</v>
          </cell>
          <cell r="H183" t="str">
            <v>NRS</v>
          </cell>
          <cell r="I183">
            <v>16500</v>
          </cell>
          <cell r="J183">
            <v>16500</v>
          </cell>
        </row>
        <row r="184">
          <cell r="A184">
            <v>810122</v>
          </cell>
          <cell r="B184">
            <v>0</v>
          </cell>
          <cell r="C184" t="str">
            <v>Lemoneez Plant</v>
          </cell>
          <cell r="D184" t="str">
            <v>(Capex - 03-03-04)</v>
          </cell>
          <cell r="E184" t="str">
            <v>Building</v>
          </cell>
          <cell r="F184">
            <v>0</v>
          </cell>
          <cell r="G184">
            <v>0</v>
          </cell>
          <cell r="H184" t="str">
            <v>NRS</v>
          </cell>
          <cell r="I184">
            <v>120000</v>
          </cell>
          <cell r="J184">
            <v>120000</v>
          </cell>
        </row>
        <row r="185">
          <cell r="A185">
            <v>810123</v>
          </cell>
          <cell r="B185">
            <v>0</v>
          </cell>
          <cell r="C185" t="str">
            <v>New Godown near scrap yard</v>
          </cell>
          <cell r="D185" t="str">
            <v>Capex-17 &amp; 17A</v>
          </cell>
          <cell r="E185" t="str">
            <v>Building</v>
          </cell>
          <cell r="F185">
            <v>0</v>
          </cell>
          <cell r="G185">
            <v>0</v>
          </cell>
          <cell r="H185" t="str">
            <v>INR</v>
          </cell>
          <cell r="I185">
            <v>3672</v>
          </cell>
          <cell r="J185">
            <v>5875.2000000000007</v>
          </cell>
        </row>
        <row r="186">
          <cell r="A186">
            <v>810124</v>
          </cell>
          <cell r="B186">
            <v>0</v>
          </cell>
          <cell r="C186" t="str">
            <v>Server Room- BaaN</v>
          </cell>
          <cell r="D186" t="str">
            <v>(Capex - 32-03-04)</v>
          </cell>
          <cell r="E186" t="str">
            <v>Building</v>
          </cell>
          <cell r="F186" t="str">
            <v>ORDER TO BE CANCEELED</v>
          </cell>
          <cell r="G186">
            <v>0</v>
          </cell>
          <cell r="H186" t="str">
            <v>INR</v>
          </cell>
          <cell r="I186">
            <v>120177.24</v>
          </cell>
          <cell r="J186">
            <v>192283.58400000003</v>
          </cell>
        </row>
        <row r="187">
          <cell r="A187" t="str">
            <v>810124-</v>
          </cell>
          <cell r="B187">
            <v>0</v>
          </cell>
          <cell r="C187" t="str">
            <v>Fruit Juice Expansion</v>
          </cell>
          <cell r="D187" t="str">
            <v>(Capex - 02-03-04)</v>
          </cell>
          <cell r="E187" t="str">
            <v>Building</v>
          </cell>
          <cell r="F187" t="str">
            <v>ORDER TO BE CANCEELED</v>
          </cell>
        </row>
        <row r="188">
          <cell r="A188">
            <v>810125</v>
          </cell>
          <cell r="B188">
            <v>0</v>
          </cell>
          <cell r="C188" t="str">
            <v>Fruit Juice Expansion</v>
          </cell>
          <cell r="D188" t="str">
            <v>(Capex - 02-03-04)</v>
          </cell>
          <cell r="E188" t="str">
            <v>Electrical Installation</v>
          </cell>
          <cell r="F188">
            <v>0</v>
          </cell>
          <cell r="G188">
            <v>0</v>
          </cell>
          <cell r="H188" t="str">
            <v>NRS</v>
          </cell>
          <cell r="I188">
            <v>19470</v>
          </cell>
          <cell r="J188">
            <v>19470</v>
          </cell>
        </row>
        <row r="189">
          <cell r="A189">
            <v>810126</v>
          </cell>
          <cell r="B189">
            <v>0</v>
          </cell>
          <cell r="C189" t="str">
            <v>LDM Section</v>
          </cell>
          <cell r="D189" t="str">
            <v>Capex-29</v>
          </cell>
          <cell r="E189" t="str">
            <v>Plant &amp; Machinery (Installation)</v>
          </cell>
          <cell r="F189">
            <v>0</v>
          </cell>
          <cell r="G189">
            <v>0</v>
          </cell>
          <cell r="H189" t="str">
            <v>NRS</v>
          </cell>
          <cell r="I189">
            <v>726</v>
          </cell>
          <cell r="J189">
            <v>726</v>
          </cell>
        </row>
        <row r="190">
          <cell r="A190">
            <v>810127</v>
          </cell>
          <cell r="B190">
            <v>0</v>
          </cell>
          <cell r="C190" t="str">
            <v>Fruit Juice Expansion-125 ML</v>
          </cell>
          <cell r="D190" t="str">
            <v>(Capex - 04-03-04)</v>
          </cell>
          <cell r="E190" t="str">
            <v>Plant &amp; Machinery - 125 ML</v>
          </cell>
          <cell r="F190">
            <v>0</v>
          </cell>
          <cell r="G190">
            <v>0</v>
          </cell>
          <cell r="H190" t="str">
            <v>USD</v>
          </cell>
          <cell r="I190">
            <v>369021</v>
          </cell>
          <cell r="J190">
            <v>27307554</v>
          </cell>
        </row>
        <row r="191">
          <cell r="A191">
            <v>810128</v>
          </cell>
          <cell r="B191">
            <v>0</v>
          </cell>
          <cell r="C191" t="str">
            <v>Fruit Juice Expansion-125 ML</v>
          </cell>
          <cell r="D191" t="str">
            <v>(Capex - 04-03-04)</v>
          </cell>
          <cell r="E191" t="str">
            <v xml:space="preserve">Plant &amp; Machinery </v>
          </cell>
          <cell r="F191">
            <v>0</v>
          </cell>
          <cell r="G191">
            <v>0</v>
          </cell>
          <cell r="H191" t="str">
            <v>INR</v>
          </cell>
          <cell r="I191">
            <v>1400000</v>
          </cell>
          <cell r="J191">
            <v>2240000</v>
          </cell>
        </row>
        <row r="192">
          <cell r="A192">
            <v>810129</v>
          </cell>
          <cell r="B192">
            <v>0</v>
          </cell>
          <cell r="C192" t="str">
            <v>Fruit Juice Expansion</v>
          </cell>
          <cell r="D192" t="str">
            <v>(Capex - 02-03-04)</v>
          </cell>
          <cell r="E192" t="str">
            <v>Electrical Installation</v>
          </cell>
          <cell r="F192">
            <v>0</v>
          </cell>
          <cell r="G192">
            <v>0</v>
          </cell>
          <cell r="H192" t="str">
            <v>NRS</v>
          </cell>
          <cell r="I192">
            <v>69300</v>
          </cell>
          <cell r="J192">
            <v>69300</v>
          </cell>
        </row>
        <row r="193">
          <cell r="A193">
            <v>810130</v>
          </cell>
          <cell r="B193">
            <v>0</v>
          </cell>
          <cell r="C193" t="str">
            <v>Thermocol Section</v>
          </cell>
          <cell r="D193" t="str">
            <v>(Capex - 01-03-04)</v>
          </cell>
          <cell r="E193" t="str">
            <v>Building</v>
          </cell>
          <cell r="F193">
            <v>0</v>
          </cell>
          <cell r="G193">
            <v>0</v>
          </cell>
          <cell r="H193" t="str">
            <v>NRS</v>
          </cell>
          <cell r="I193">
            <v>43575</v>
          </cell>
          <cell r="J193">
            <v>43575</v>
          </cell>
        </row>
        <row r="194">
          <cell r="A194">
            <v>810131</v>
          </cell>
          <cell r="B194">
            <v>0</v>
          </cell>
          <cell r="C194" t="str">
            <v>New Godown near scrap yard</v>
          </cell>
          <cell r="D194" t="str">
            <v>Capex-17 &amp; 17A</v>
          </cell>
          <cell r="E194" t="str">
            <v>Building</v>
          </cell>
          <cell r="F194">
            <v>0</v>
          </cell>
          <cell r="G194">
            <v>0</v>
          </cell>
          <cell r="H194" t="str">
            <v>NRS</v>
          </cell>
          <cell r="I194">
            <v>20960</v>
          </cell>
          <cell r="J194">
            <v>20960</v>
          </cell>
        </row>
        <row r="195">
          <cell r="A195">
            <v>810132</v>
          </cell>
          <cell r="B195">
            <v>0</v>
          </cell>
          <cell r="C195" t="str">
            <v>Litchi Plant</v>
          </cell>
          <cell r="D195" t="str">
            <v>(Capex - 03-03-04)</v>
          </cell>
          <cell r="E195" t="str">
            <v>Building</v>
          </cell>
          <cell r="F195">
            <v>0</v>
          </cell>
          <cell r="G195">
            <v>0</v>
          </cell>
          <cell r="H195" t="str">
            <v>NRS</v>
          </cell>
          <cell r="I195">
            <v>10538.5</v>
          </cell>
          <cell r="J195">
            <v>10538.5</v>
          </cell>
        </row>
        <row r="196">
          <cell r="A196">
            <v>810133</v>
          </cell>
          <cell r="B196">
            <v>0</v>
          </cell>
          <cell r="C196" t="str">
            <v xml:space="preserve">Vatika Hair Oil Container </v>
          </cell>
          <cell r="D196" t="str">
            <v>Capex-34</v>
          </cell>
          <cell r="E196" t="str">
            <v xml:space="preserve">Plant &amp; Machinery </v>
          </cell>
          <cell r="F196">
            <v>0</v>
          </cell>
          <cell r="G196">
            <v>0</v>
          </cell>
          <cell r="H196" t="str">
            <v>NRS</v>
          </cell>
          <cell r="I196">
            <v>32000</v>
          </cell>
          <cell r="J196">
            <v>32000</v>
          </cell>
        </row>
        <row r="197">
          <cell r="A197">
            <v>810134</v>
          </cell>
          <cell r="B197">
            <v>0</v>
          </cell>
          <cell r="C197" t="str">
            <v>New Godown near scrap yard</v>
          </cell>
          <cell r="D197" t="str">
            <v>Capex-17 &amp; 17A</v>
          </cell>
          <cell r="E197" t="str">
            <v>Building</v>
          </cell>
          <cell r="F197">
            <v>0</v>
          </cell>
          <cell r="G197">
            <v>0</v>
          </cell>
          <cell r="H197" t="str">
            <v>NRS</v>
          </cell>
          <cell r="I197">
            <v>310500</v>
          </cell>
          <cell r="J197">
            <v>310500</v>
          </cell>
        </row>
        <row r="198">
          <cell r="A198">
            <v>810135</v>
          </cell>
          <cell r="B198">
            <v>0</v>
          </cell>
          <cell r="C198" t="str">
            <v>Fruit Juice Expansion</v>
          </cell>
          <cell r="D198" t="str">
            <v>Maintenance</v>
          </cell>
          <cell r="E198">
            <v>0</v>
          </cell>
          <cell r="F198">
            <v>0</v>
          </cell>
          <cell r="G198">
            <v>0</v>
          </cell>
          <cell r="H198" t="str">
            <v>NRS</v>
          </cell>
          <cell r="I198">
            <v>109500</v>
          </cell>
          <cell r="J198">
            <v>109500</v>
          </cell>
        </row>
        <row r="199">
          <cell r="A199">
            <v>810136</v>
          </cell>
          <cell r="B199">
            <v>0</v>
          </cell>
          <cell r="C199" t="str">
            <v>Fruit Juice Expansion</v>
          </cell>
          <cell r="D199" t="str">
            <v>Maintenance</v>
          </cell>
          <cell r="E199" t="str">
            <v xml:space="preserve">Wooden Work For 500 ML Machine </v>
          </cell>
          <cell r="F199">
            <v>0</v>
          </cell>
          <cell r="G199">
            <v>0</v>
          </cell>
          <cell r="H199" t="str">
            <v>NRS</v>
          </cell>
          <cell r="I199">
            <v>124397</v>
          </cell>
          <cell r="J199">
            <v>124397</v>
          </cell>
        </row>
        <row r="200">
          <cell r="A200">
            <v>810137</v>
          </cell>
          <cell r="B200">
            <v>0</v>
          </cell>
          <cell r="C200" t="str">
            <v>Baan Installation</v>
          </cell>
          <cell r="D200" t="str">
            <v>Capex-32</v>
          </cell>
          <cell r="E200" t="str">
            <v>Office Equipment</v>
          </cell>
          <cell r="F200">
            <v>0</v>
          </cell>
          <cell r="G200">
            <v>0</v>
          </cell>
          <cell r="H200" t="str">
            <v>NRS</v>
          </cell>
          <cell r="I200">
            <v>555198.6</v>
          </cell>
          <cell r="J200">
            <v>555198.6</v>
          </cell>
        </row>
        <row r="201">
          <cell r="A201">
            <v>810138</v>
          </cell>
          <cell r="B201">
            <v>0</v>
          </cell>
          <cell r="C201" t="str">
            <v>Baan Installation</v>
          </cell>
          <cell r="D201" t="str">
            <v>Capex-32</v>
          </cell>
          <cell r="E201" t="str">
            <v>Office Equipment</v>
          </cell>
          <cell r="F201">
            <v>0</v>
          </cell>
          <cell r="G201">
            <v>0</v>
          </cell>
          <cell r="H201" t="str">
            <v>NRS</v>
          </cell>
          <cell r="I201">
            <v>1153297.2</v>
          </cell>
          <cell r="J201">
            <v>1153297.2</v>
          </cell>
        </row>
        <row r="202">
          <cell r="A202">
            <v>810139</v>
          </cell>
          <cell r="B202">
            <v>0</v>
          </cell>
          <cell r="C202" t="str">
            <v>Trainning Hall</v>
          </cell>
          <cell r="D202" t="str">
            <v>Capex-26</v>
          </cell>
          <cell r="E202" t="str">
            <v>Building</v>
          </cell>
          <cell r="F202">
            <v>0</v>
          </cell>
          <cell r="G202">
            <v>0</v>
          </cell>
          <cell r="H202" t="str">
            <v>NRS</v>
          </cell>
          <cell r="I202">
            <v>28050</v>
          </cell>
          <cell r="J202">
            <v>28050</v>
          </cell>
        </row>
        <row r="203">
          <cell r="A203">
            <v>810140</v>
          </cell>
          <cell r="B203">
            <v>0</v>
          </cell>
          <cell r="C203" t="str">
            <v>LDM Section</v>
          </cell>
          <cell r="D203" t="str">
            <v>Capex-29</v>
          </cell>
          <cell r="E203" t="str">
            <v>Plant &amp; Machinery - all Repairing works</v>
          </cell>
          <cell r="F203">
            <v>0</v>
          </cell>
          <cell r="G203">
            <v>0</v>
          </cell>
          <cell r="H203" t="str">
            <v>INR</v>
          </cell>
          <cell r="I203">
            <v>29526.7</v>
          </cell>
          <cell r="J203">
            <v>47242.720000000001</v>
          </cell>
        </row>
        <row r="204">
          <cell r="A204">
            <v>810141</v>
          </cell>
          <cell r="B204">
            <v>0</v>
          </cell>
          <cell r="C204" t="str">
            <v>New Godown near scrap yard</v>
          </cell>
          <cell r="D204" t="str">
            <v>Capex-17 &amp; 17A</v>
          </cell>
          <cell r="E204" t="str">
            <v>Building</v>
          </cell>
          <cell r="F204">
            <v>0</v>
          </cell>
          <cell r="G204">
            <v>0</v>
          </cell>
          <cell r="H204" t="str">
            <v>NRS</v>
          </cell>
          <cell r="I204">
            <v>408000</v>
          </cell>
          <cell r="J204">
            <v>408000</v>
          </cell>
        </row>
        <row r="205">
          <cell r="A205">
            <v>810142</v>
          </cell>
          <cell r="B205">
            <v>0</v>
          </cell>
          <cell r="C205" t="str">
            <v>Fruit Juice Expansion</v>
          </cell>
          <cell r="D205" t="str">
            <v>Maintenance</v>
          </cell>
          <cell r="E205" t="str">
            <v>Building</v>
          </cell>
          <cell r="F205">
            <v>0</v>
          </cell>
          <cell r="G205">
            <v>0</v>
          </cell>
          <cell r="H205" t="str">
            <v>NRS</v>
          </cell>
          <cell r="I205">
            <v>2288</v>
          </cell>
          <cell r="J205">
            <v>2288</v>
          </cell>
        </row>
        <row r="206">
          <cell r="A206">
            <v>810143</v>
          </cell>
          <cell r="B206">
            <v>0</v>
          </cell>
          <cell r="C206" t="str">
            <v>Trainning Hall</v>
          </cell>
          <cell r="D206" t="str">
            <v>Capex-26</v>
          </cell>
          <cell r="E206" t="str">
            <v>Office Equipment</v>
          </cell>
          <cell r="F206">
            <v>0</v>
          </cell>
          <cell r="G206">
            <v>0</v>
          </cell>
          <cell r="H206" t="str">
            <v>NRS</v>
          </cell>
          <cell r="I206">
            <v>17325</v>
          </cell>
          <cell r="J206">
            <v>17325</v>
          </cell>
        </row>
        <row r="207">
          <cell r="A207">
            <v>810144</v>
          </cell>
          <cell r="B207">
            <v>0</v>
          </cell>
          <cell r="C207" t="str">
            <v>Boundary Wall</v>
          </cell>
          <cell r="D207" t="str">
            <v>(Capex - 06-03-04)</v>
          </cell>
          <cell r="E207" t="str">
            <v>Building</v>
          </cell>
          <cell r="F207">
            <v>0</v>
          </cell>
          <cell r="G207">
            <v>0</v>
          </cell>
          <cell r="H207" t="str">
            <v>NRS</v>
          </cell>
          <cell r="I207">
            <v>452275</v>
          </cell>
          <cell r="J207">
            <v>452275</v>
          </cell>
        </row>
        <row r="208">
          <cell r="A208">
            <v>810145</v>
          </cell>
          <cell r="B208">
            <v>0</v>
          </cell>
          <cell r="C208" t="str">
            <v>Boundary Wall</v>
          </cell>
          <cell r="D208" t="str">
            <v>(Capex - 06-03-04)</v>
          </cell>
          <cell r="E208" t="str">
            <v>Building</v>
          </cell>
          <cell r="F208">
            <v>0</v>
          </cell>
          <cell r="G208">
            <v>0</v>
          </cell>
          <cell r="H208" t="str">
            <v>NRS</v>
          </cell>
          <cell r="I208">
            <v>460000</v>
          </cell>
          <cell r="J208">
            <v>460000</v>
          </cell>
        </row>
        <row r="209">
          <cell r="A209">
            <v>810146</v>
          </cell>
          <cell r="B209">
            <v>0</v>
          </cell>
          <cell r="C209" t="str">
            <v>Fruit Juice Expansion</v>
          </cell>
          <cell r="D209" t="str">
            <v>Maintenance</v>
          </cell>
          <cell r="E209" t="str">
            <v xml:space="preserve">Wooden Work For 500 ML Machine </v>
          </cell>
          <cell r="F209" t="str">
            <v>Ltchi Processing</v>
          </cell>
          <cell r="G209">
            <v>0</v>
          </cell>
          <cell r="H209" t="str">
            <v>NRS</v>
          </cell>
          <cell r="I209">
            <v>38820</v>
          </cell>
          <cell r="J209">
            <v>38820</v>
          </cell>
        </row>
        <row r="210">
          <cell r="A210">
            <v>810147</v>
          </cell>
          <cell r="B210">
            <v>0</v>
          </cell>
          <cell r="C210">
            <v>0</v>
          </cell>
          <cell r="D210" t="str">
            <v>Maintenance</v>
          </cell>
          <cell r="E210">
            <v>0</v>
          </cell>
          <cell r="F210">
            <v>0</v>
          </cell>
          <cell r="G210">
            <v>0</v>
          </cell>
          <cell r="H210" t="str">
            <v>INR</v>
          </cell>
          <cell r="I210">
            <v>6180</v>
          </cell>
          <cell r="J210">
            <v>9888</v>
          </cell>
        </row>
        <row r="211">
          <cell r="A211">
            <v>810148</v>
          </cell>
          <cell r="B211">
            <v>0</v>
          </cell>
          <cell r="C211" t="str">
            <v>Boundary Wall</v>
          </cell>
          <cell r="D211" t="str">
            <v>(Capex - 06-03-04)</v>
          </cell>
          <cell r="E211" t="str">
            <v>Building</v>
          </cell>
          <cell r="F211">
            <v>0</v>
          </cell>
          <cell r="G211">
            <v>0</v>
          </cell>
          <cell r="H211" t="str">
            <v>NRS</v>
          </cell>
          <cell r="I211">
            <v>149772</v>
          </cell>
          <cell r="J211">
            <v>149772</v>
          </cell>
        </row>
        <row r="212">
          <cell r="A212">
            <v>810149</v>
          </cell>
          <cell r="B212">
            <v>0</v>
          </cell>
          <cell r="C212" t="str">
            <v>Fruit Juice Expansion</v>
          </cell>
          <cell r="D212" t="str">
            <v>Capex-22</v>
          </cell>
          <cell r="E212" t="str">
            <v>Building</v>
          </cell>
          <cell r="F212" t="str">
            <v>P. O. to be canceeled</v>
          </cell>
          <cell r="G212">
            <v>0</v>
          </cell>
          <cell r="H212" t="str">
            <v>NRS</v>
          </cell>
          <cell r="I212">
            <v>85800</v>
          </cell>
          <cell r="J212">
            <v>85800</v>
          </cell>
        </row>
        <row r="213">
          <cell r="A213">
            <v>810150</v>
          </cell>
          <cell r="B213">
            <v>0</v>
          </cell>
          <cell r="C213" t="str">
            <v>Scrap Yard</v>
          </cell>
          <cell r="D213" t="str">
            <v>Capex-24</v>
          </cell>
          <cell r="E213" t="str">
            <v>Building</v>
          </cell>
          <cell r="F213">
            <v>0</v>
          </cell>
          <cell r="G213">
            <v>0</v>
          </cell>
          <cell r="H213" t="str">
            <v>NRS</v>
          </cell>
          <cell r="I213">
            <v>7500</v>
          </cell>
          <cell r="J213">
            <v>7500</v>
          </cell>
        </row>
        <row r="214">
          <cell r="A214">
            <v>810151</v>
          </cell>
          <cell r="B214">
            <v>0</v>
          </cell>
          <cell r="C214" t="str">
            <v>New Godown near scrap yard</v>
          </cell>
          <cell r="D214" t="str">
            <v>Capex-17 &amp; 17A</v>
          </cell>
          <cell r="E214" t="str">
            <v>Building</v>
          </cell>
          <cell r="F214">
            <v>0</v>
          </cell>
          <cell r="G214">
            <v>0</v>
          </cell>
          <cell r="H214" t="str">
            <v>NRS</v>
          </cell>
          <cell r="I214">
            <v>59400</v>
          </cell>
          <cell r="J214">
            <v>59400</v>
          </cell>
        </row>
        <row r="215">
          <cell r="A215">
            <v>810152</v>
          </cell>
          <cell r="B215">
            <v>0</v>
          </cell>
          <cell r="C215" t="str">
            <v>Lemoneze Plant</v>
          </cell>
          <cell r="D215" t="str">
            <v>Capex-31</v>
          </cell>
          <cell r="E215" t="str">
            <v>Plant &amp; Machinery (Installation)</v>
          </cell>
          <cell r="F215">
            <v>0</v>
          </cell>
          <cell r="G215">
            <v>0</v>
          </cell>
          <cell r="H215" t="str">
            <v>INR</v>
          </cell>
          <cell r="I215">
            <v>62418</v>
          </cell>
          <cell r="J215">
            <v>99868.800000000003</v>
          </cell>
        </row>
        <row r="216">
          <cell r="A216">
            <v>810153</v>
          </cell>
          <cell r="B216">
            <v>0</v>
          </cell>
          <cell r="C216" t="str">
            <v xml:space="preserve">Vatika Hair Oil Container </v>
          </cell>
          <cell r="D216" t="str">
            <v>Capex-34</v>
          </cell>
          <cell r="E216" t="str">
            <v>Plant &amp; Machinery</v>
          </cell>
          <cell r="F216">
            <v>0</v>
          </cell>
          <cell r="G216">
            <v>0</v>
          </cell>
          <cell r="H216" t="str">
            <v>NRS</v>
          </cell>
          <cell r="I216">
            <v>74000</v>
          </cell>
          <cell r="J216">
            <v>74000</v>
          </cell>
        </row>
        <row r="217">
          <cell r="A217">
            <v>810154</v>
          </cell>
          <cell r="B217">
            <v>0</v>
          </cell>
          <cell r="C217" t="str">
            <v>Plastic Section</v>
          </cell>
          <cell r="D217" t="str">
            <v>Maintenance</v>
          </cell>
          <cell r="E217" t="str">
            <v>Plant &amp; Machinery (Installation)</v>
          </cell>
          <cell r="F217">
            <v>0</v>
          </cell>
          <cell r="G217">
            <v>0</v>
          </cell>
          <cell r="H217" t="str">
            <v>NRS</v>
          </cell>
          <cell r="I217">
            <v>4356</v>
          </cell>
          <cell r="J217">
            <v>4356</v>
          </cell>
        </row>
        <row r="218">
          <cell r="A218">
            <v>810155</v>
          </cell>
          <cell r="B218">
            <v>0</v>
          </cell>
          <cell r="C218">
            <v>0</v>
          </cell>
          <cell r="D218" t="str">
            <v>Maintenance</v>
          </cell>
        </row>
        <row r="219">
          <cell r="A219">
            <v>810157</v>
          </cell>
          <cell r="B219">
            <v>0</v>
          </cell>
          <cell r="C219" t="str">
            <v>Fruit Juice Expansion</v>
          </cell>
          <cell r="D219" t="str">
            <v>Maintenance</v>
          </cell>
          <cell r="E219" t="str">
            <v xml:space="preserve">Wooden Work For 500 ML Machine </v>
          </cell>
          <cell r="F219">
            <v>0</v>
          </cell>
          <cell r="G219">
            <v>0</v>
          </cell>
          <cell r="H219" t="str">
            <v>NRS</v>
          </cell>
          <cell r="I219">
            <v>56681</v>
          </cell>
          <cell r="J219">
            <v>56681</v>
          </cell>
        </row>
        <row r="220">
          <cell r="A220">
            <v>810158</v>
          </cell>
          <cell r="B220">
            <v>0</v>
          </cell>
          <cell r="C220" t="str">
            <v>Litchi Plant</v>
          </cell>
          <cell r="D220" t="str">
            <v>(Capex - 03-03-04)</v>
          </cell>
          <cell r="E220" t="str">
            <v>Plant &amp; Machinery (Installation)</v>
          </cell>
          <cell r="F220">
            <v>0</v>
          </cell>
          <cell r="G220">
            <v>0</v>
          </cell>
          <cell r="H220" t="str">
            <v>NRS</v>
          </cell>
          <cell r="I220">
            <v>41995.8</v>
          </cell>
          <cell r="J220">
            <v>41995.8</v>
          </cell>
        </row>
        <row r="221">
          <cell r="A221">
            <v>810159</v>
          </cell>
          <cell r="B221">
            <v>0</v>
          </cell>
          <cell r="C221" t="str">
            <v>New Godown near scrap yard</v>
          </cell>
          <cell r="D221" t="str">
            <v>Capex-17 &amp; 17A</v>
          </cell>
          <cell r="E221" t="str">
            <v>Building</v>
          </cell>
          <cell r="F221">
            <v>0</v>
          </cell>
          <cell r="G221">
            <v>0</v>
          </cell>
          <cell r="H221" t="str">
            <v>INR</v>
          </cell>
          <cell r="I221">
            <v>53820</v>
          </cell>
          <cell r="J221">
            <v>86112</v>
          </cell>
        </row>
        <row r="222">
          <cell r="A222">
            <v>810160</v>
          </cell>
          <cell r="B222">
            <v>0</v>
          </cell>
          <cell r="C222" t="str">
            <v>Trainning Hall</v>
          </cell>
          <cell r="D222" t="str">
            <v>Capex-26</v>
          </cell>
          <cell r="E222" t="str">
            <v>Furniture &amp; Fixture</v>
          </cell>
          <cell r="F222">
            <v>0</v>
          </cell>
          <cell r="G222">
            <v>0</v>
          </cell>
          <cell r="H222" t="str">
            <v>NRS</v>
          </cell>
          <cell r="I222">
            <v>31618</v>
          </cell>
          <cell r="J222">
            <v>31618</v>
          </cell>
        </row>
        <row r="223">
          <cell r="A223">
            <v>810162</v>
          </cell>
          <cell r="B223">
            <v>0</v>
          </cell>
          <cell r="C223" t="str">
            <v>Baan Installation</v>
          </cell>
          <cell r="D223" t="str">
            <v>Capex-32</v>
          </cell>
          <cell r="E223" t="str">
            <v>Office Equipment</v>
          </cell>
          <cell r="F223">
            <v>0</v>
          </cell>
          <cell r="G223">
            <v>0</v>
          </cell>
          <cell r="H223" t="str">
            <v>NRS</v>
          </cell>
          <cell r="I223">
            <v>502425</v>
          </cell>
          <cell r="J223">
            <v>502425</v>
          </cell>
        </row>
        <row r="224">
          <cell r="A224">
            <v>810163</v>
          </cell>
          <cell r="B224">
            <v>0</v>
          </cell>
          <cell r="C224" t="str">
            <v>Baan Installation</v>
          </cell>
          <cell r="D224" t="str">
            <v>Capex-32</v>
          </cell>
          <cell r="E224" t="str">
            <v>Office Equipment</v>
          </cell>
          <cell r="F224">
            <v>0</v>
          </cell>
          <cell r="G224">
            <v>0</v>
          </cell>
          <cell r="H224" t="str">
            <v>NRS</v>
          </cell>
          <cell r="I224">
            <v>62502</v>
          </cell>
          <cell r="J224">
            <v>62502</v>
          </cell>
        </row>
        <row r="225">
          <cell r="A225">
            <v>810164</v>
          </cell>
          <cell r="B225">
            <v>0</v>
          </cell>
          <cell r="C225" t="str">
            <v>Lemoneze Plant</v>
          </cell>
          <cell r="D225" t="str">
            <v>Capex-31</v>
          </cell>
          <cell r="E225" t="str">
            <v>Building</v>
          </cell>
          <cell r="F225">
            <v>0</v>
          </cell>
          <cell r="G225">
            <v>0</v>
          </cell>
          <cell r="H225" t="str">
            <v>NRS</v>
          </cell>
          <cell r="I225">
            <v>30770</v>
          </cell>
          <cell r="J225">
            <v>30770</v>
          </cell>
        </row>
        <row r="226">
          <cell r="A226">
            <v>810166</v>
          </cell>
          <cell r="B226">
            <v>0</v>
          </cell>
          <cell r="C226" t="str">
            <v>Litchi Plant</v>
          </cell>
          <cell r="D226" t="str">
            <v>(Capex - 03-03-04)</v>
          </cell>
          <cell r="E226" t="str">
            <v>Plant &amp; Machinery (Installation)</v>
          </cell>
          <cell r="F226">
            <v>0</v>
          </cell>
          <cell r="G226">
            <v>0</v>
          </cell>
          <cell r="H226" t="str">
            <v>NRS</v>
          </cell>
          <cell r="I226">
            <v>23925</v>
          </cell>
          <cell r="J226">
            <v>23925</v>
          </cell>
        </row>
        <row r="227">
          <cell r="A227">
            <v>810167</v>
          </cell>
          <cell r="B227">
            <v>0</v>
          </cell>
          <cell r="C227" t="str">
            <v>Fruit Juice Expansion</v>
          </cell>
          <cell r="D227" t="str">
            <v>(Capex - 04-03-04)</v>
          </cell>
          <cell r="E227" t="str">
            <v>Plant &amp; Machinery (Installation)</v>
          </cell>
          <cell r="F227">
            <v>0</v>
          </cell>
          <cell r="G227">
            <v>0</v>
          </cell>
          <cell r="H227" t="str">
            <v>INR</v>
          </cell>
          <cell r="I227">
            <v>18128.75</v>
          </cell>
          <cell r="J227">
            <v>29006</v>
          </cell>
        </row>
        <row r="228">
          <cell r="A228">
            <v>810168</v>
          </cell>
          <cell r="B228">
            <v>0</v>
          </cell>
          <cell r="C228" t="str">
            <v>Trainning Hall</v>
          </cell>
          <cell r="D228" t="str">
            <v>Capex-26</v>
          </cell>
          <cell r="E228" t="str">
            <v>Furniture &amp; Fixture</v>
          </cell>
          <cell r="F228">
            <v>0</v>
          </cell>
          <cell r="G228">
            <v>0</v>
          </cell>
          <cell r="H228" t="str">
            <v>NRS</v>
          </cell>
          <cell r="I228">
            <v>22550</v>
          </cell>
          <cell r="J228">
            <v>22550</v>
          </cell>
        </row>
        <row r="229">
          <cell r="A229">
            <v>810169</v>
          </cell>
          <cell r="B229">
            <v>0</v>
          </cell>
          <cell r="C229" t="str">
            <v>Fruit Juice Expansion</v>
          </cell>
          <cell r="D229" t="str">
            <v>(Capex - 04-03-04)</v>
          </cell>
          <cell r="E229" t="str">
            <v>Plant &amp; Machinery (Installation)</v>
          </cell>
          <cell r="F229" t="str">
            <v>Inventory</v>
          </cell>
          <cell r="G229">
            <v>0</v>
          </cell>
          <cell r="H229" t="str">
            <v>NRS</v>
          </cell>
          <cell r="I229">
            <v>6710</v>
          </cell>
          <cell r="J229">
            <v>6710</v>
          </cell>
        </row>
        <row r="230">
          <cell r="A230">
            <v>810170</v>
          </cell>
          <cell r="B230">
            <v>0</v>
          </cell>
          <cell r="C230" t="str">
            <v>Fruit Juice Expansion</v>
          </cell>
          <cell r="D230" t="str">
            <v>No-Capex</v>
          </cell>
          <cell r="E230" t="str">
            <v>Plant &amp; Machinery</v>
          </cell>
          <cell r="F230">
            <v>0</v>
          </cell>
          <cell r="G230">
            <v>0</v>
          </cell>
          <cell r="H230" t="str">
            <v>INR</v>
          </cell>
          <cell r="I230">
            <v>3300</v>
          </cell>
          <cell r="J230">
            <v>5280</v>
          </cell>
        </row>
        <row r="231">
          <cell r="A231">
            <v>810171</v>
          </cell>
          <cell r="B231">
            <v>0</v>
          </cell>
          <cell r="C231" t="str">
            <v>Boundary Wall</v>
          </cell>
          <cell r="D231" t="str">
            <v>(Capex - 06-03-04)</v>
          </cell>
          <cell r="E231" t="str">
            <v>Building</v>
          </cell>
          <cell r="F231">
            <v>0</v>
          </cell>
          <cell r="G231">
            <v>0</v>
          </cell>
          <cell r="H231" t="str">
            <v>NRS</v>
          </cell>
          <cell r="I231">
            <v>168600</v>
          </cell>
          <cell r="J231">
            <v>168600</v>
          </cell>
        </row>
        <row r="232">
          <cell r="A232">
            <v>810172</v>
          </cell>
          <cell r="B232">
            <v>0</v>
          </cell>
          <cell r="C232" t="str">
            <v>Fruit Juice Expansion</v>
          </cell>
          <cell r="D232" t="str">
            <v>(Capex - 04-03-04)</v>
          </cell>
          <cell r="E232" t="str">
            <v>Building</v>
          </cell>
          <cell r="F232">
            <v>0</v>
          </cell>
          <cell r="G232">
            <v>0</v>
          </cell>
          <cell r="H232" t="str">
            <v>NRS</v>
          </cell>
          <cell r="I232">
            <v>6780</v>
          </cell>
          <cell r="J232">
            <v>6780</v>
          </cell>
        </row>
        <row r="233">
          <cell r="A233">
            <v>810173</v>
          </cell>
          <cell r="B233">
            <v>0</v>
          </cell>
          <cell r="C233" t="str">
            <v>Boundary Wall</v>
          </cell>
          <cell r="D233" t="str">
            <v>(Capex - 06-03-04)</v>
          </cell>
          <cell r="E233" t="str">
            <v>Building</v>
          </cell>
          <cell r="F233">
            <v>0</v>
          </cell>
          <cell r="G233">
            <v>0</v>
          </cell>
          <cell r="H233" t="str">
            <v>NRS</v>
          </cell>
          <cell r="I233">
            <v>196877.5</v>
          </cell>
          <cell r="J233">
            <v>196877.5</v>
          </cell>
        </row>
        <row r="234">
          <cell r="A234">
            <v>810174</v>
          </cell>
          <cell r="B234">
            <v>0</v>
          </cell>
          <cell r="C234" t="str">
            <v>Boundary Wall</v>
          </cell>
          <cell r="D234" t="str">
            <v>(Capex - 06-03-04)</v>
          </cell>
          <cell r="E234" t="str">
            <v>Building</v>
          </cell>
          <cell r="F234">
            <v>0</v>
          </cell>
          <cell r="G234">
            <v>0</v>
          </cell>
          <cell r="H234" t="str">
            <v>NRS</v>
          </cell>
          <cell r="I234">
            <v>36480</v>
          </cell>
          <cell r="J234">
            <v>36480</v>
          </cell>
        </row>
        <row r="235">
          <cell r="A235">
            <v>810175</v>
          </cell>
          <cell r="B235">
            <v>0</v>
          </cell>
          <cell r="C235" t="str">
            <v>Fruit Juice Expansion</v>
          </cell>
          <cell r="D235" t="str">
            <v>(Capex - 04-03-04)</v>
          </cell>
          <cell r="E235" t="str">
            <v>Building</v>
          </cell>
          <cell r="F235">
            <v>0</v>
          </cell>
          <cell r="G235">
            <v>0</v>
          </cell>
          <cell r="H235" t="str">
            <v>NRS</v>
          </cell>
          <cell r="I235">
            <v>18513.849999999999</v>
          </cell>
          <cell r="J235">
            <v>18513.849999999999</v>
          </cell>
        </row>
        <row r="236">
          <cell r="A236">
            <v>810176</v>
          </cell>
          <cell r="B236">
            <v>0</v>
          </cell>
          <cell r="C236" t="str">
            <v>Litchi Plant</v>
          </cell>
          <cell r="D236" t="str">
            <v>(Capex - 03-03-04)</v>
          </cell>
          <cell r="E236" t="str">
            <v>Building</v>
          </cell>
          <cell r="F236">
            <v>0</v>
          </cell>
          <cell r="G236">
            <v>0</v>
          </cell>
          <cell r="H236" t="str">
            <v>NRS</v>
          </cell>
          <cell r="I236">
            <v>23441.599999999999</v>
          </cell>
          <cell r="J236">
            <v>23441.599999999999</v>
          </cell>
        </row>
        <row r="237">
          <cell r="A237">
            <v>810177</v>
          </cell>
          <cell r="B237">
            <v>0</v>
          </cell>
          <cell r="C237" t="str">
            <v>Litchi Plant</v>
          </cell>
          <cell r="D237" t="str">
            <v>(Capex - 03-03-04)</v>
          </cell>
          <cell r="E237" t="str">
            <v>Building</v>
          </cell>
          <cell r="F237">
            <v>0</v>
          </cell>
          <cell r="G237">
            <v>0</v>
          </cell>
          <cell r="H237" t="str">
            <v>INR</v>
          </cell>
          <cell r="I237">
            <v>820</v>
          </cell>
          <cell r="J237">
            <v>1312</v>
          </cell>
        </row>
        <row r="238">
          <cell r="A238">
            <v>810178</v>
          </cell>
          <cell r="B238">
            <v>0</v>
          </cell>
          <cell r="C238" t="str">
            <v>Litchi Plant</v>
          </cell>
          <cell r="D238" t="str">
            <v>(Capex - 03-03-04)</v>
          </cell>
          <cell r="E238" t="str">
            <v>Plant &amp; Machinery (Installation)</v>
          </cell>
          <cell r="F238">
            <v>0</v>
          </cell>
          <cell r="G238">
            <v>0</v>
          </cell>
          <cell r="H238" t="str">
            <v>INR</v>
          </cell>
          <cell r="I238">
            <v>522</v>
          </cell>
          <cell r="J238">
            <v>835.2</v>
          </cell>
        </row>
        <row r="239">
          <cell r="A239">
            <v>810179</v>
          </cell>
          <cell r="B239">
            <v>0</v>
          </cell>
          <cell r="C239" t="str">
            <v>Fruit Juice Expansion</v>
          </cell>
          <cell r="D239" t="str">
            <v>(Capex - 04-03-04)</v>
          </cell>
          <cell r="E239" t="str">
            <v>Building</v>
          </cell>
          <cell r="F239">
            <v>0</v>
          </cell>
          <cell r="G239">
            <v>0</v>
          </cell>
          <cell r="H239" t="str">
            <v>NRS</v>
          </cell>
          <cell r="I239">
            <v>3330</v>
          </cell>
          <cell r="J239">
            <v>3330</v>
          </cell>
        </row>
        <row r="240">
          <cell r="A240">
            <v>810180</v>
          </cell>
          <cell r="B240">
            <v>0</v>
          </cell>
          <cell r="C240" t="str">
            <v>Common Utility</v>
          </cell>
          <cell r="D240" t="str">
            <v>(Capex - 07-03-04)</v>
          </cell>
          <cell r="E240" t="str">
            <v>Plant &amp; Machinery</v>
          </cell>
          <cell r="F240">
            <v>0</v>
          </cell>
          <cell r="G240">
            <v>0</v>
          </cell>
          <cell r="H240" t="str">
            <v>USD</v>
          </cell>
          <cell r="I240">
            <v>8000</v>
          </cell>
          <cell r="J240">
            <v>592000</v>
          </cell>
        </row>
        <row r="241">
          <cell r="A241">
            <v>810181</v>
          </cell>
          <cell r="B241">
            <v>0</v>
          </cell>
          <cell r="C241" t="str">
            <v>Boundary Wall</v>
          </cell>
          <cell r="D241" t="str">
            <v>(Capex - 06-03-04)</v>
          </cell>
          <cell r="E241" t="str">
            <v>Building</v>
          </cell>
          <cell r="F241">
            <v>0</v>
          </cell>
          <cell r="G241">
            <v>0</v>
          </cell>
          <cell r="H241" t="str">
            <v>NRS</v>
          </cell>
          <cell r="I241">
            <v>69250</v>
          </cell>
          <cell r="J241">
            <v>69250</v>
          </cell>
        </row>
        <row r="242">
          <cell r="A242">
            <v>810182</v>
          </cell>
          <cell r="B242">
            <v>0</v>
          </cell>
          <cell r="C242" t="str">
            <v xml:space="preserve">Video Camera Accessories       </v>
          </cell>
          <cell r="D242" t="str">
            <v>(Capex - 14-03-04)</v>
          </cell>
          <cell r="E242" t="str">
            <v>Office Equipment</v>
          </cell>
          <cell r="F242">
            <v>0</v>
          </cell>
          <cell r="G242">
            <v>0</v>
          </cell>
          <cell r="H242" t="str">
            <v>NRS</v>
          </cell>
          <cell r="I242">
            <v>112459.5</v>
          </cell>
          <cell r="J242">
            <v>112459.5</v>
          </cell>
        </row>
        <row r="243">
          <cell r="A243">
            <v>810183</v>
          </cell>
          <cell r="B243">
            <v>0</v>
          </cell>
          <cell r="C243" t="str">
            <v xml:space="preserve">Video Camera Accessories       </v>
          </cell>
          <cell r="D243" t="str">
            <v>(Capex - 14-03-04)</v>
          </cell>
          <cell r="E243" t="str">
            <v>Office Equipment</v>
          </cell>
          <cell r="F243">
            <v>0</v>
          </cell>
          <cell r="G243">
            <v>0</v>
          </cell>
          <cell r="H243" t="str">
            <v>USD</v>
          </cell>
          <cell r="I243">
            <v>6314.8</v>
          </cell>
          <cell r="J243">
            <v>467295.2</v>
          </cell>
        </row>
        <row r="244">
          <cell r="A244">
            <v>810184</v>
          </cell>
          <cell r="B244">
            <v>0</v>
          </cell>
          <cell r="C244" t="str">
            <v>Fruit Juice Expansion</v>
          </cell>
          <cell r="D244" t="str">
            <v>(Capex - 04-03-04)</v>
          </cell>
          <cell r="E244" t="str">
            <v>Plant &amp; Machinery (Installation)</v>
          </cell>
          <cell r="F244">
            <v>0</v>
          </cell>
          <cell r="G244">
            <v>0</v>
          </cell>
          <cell r="H244" t="str">
            <v>NRS</v>
          </cell>
          <cell r="I244">
            <v>500</v>
          </cell>
          <cell r="J244">
            <v>500</v>
          </cell>
        </row>
        <row r="245">
          <cell r="A245">
            <v>810185</v>
          </cell>
          <cell r="B245">
            <v>0</v>
          </cell>
          <cell r="C245" t="str">
            <v xml:space="preserve">Vatika Hair Oil Container </v>
          </cell>
          <cell r="D245" t="str">
            <v>(Capex - 13-03-04)</v>
          </cell>
          <cell r="E245" t="str">
            <v>Plant &amp; Machinery</v>
          </cell>
          <cell r="F245">
            <v>0</v>
          </cell>
          <cell r="G245">
            <v>0</v>
          </cell>
          <cell r="H245" t="str">
            <v>NRS</v>
          </cell>
          <cell r="I245">
            <v>37500</v>
          </cell>
          <cell r="J245">
            <v>37500</v>
          </cell>
        </row>
        <row r="246">
          <cell r="A246">
            <v>810186</v>
          </cell>
          <cell r="B246">
            <v>0</v>
          </cell>
          <cell r="C246" t="str">
            <v>Fruit Juice Expansion</v>
          </cell>
          <cell r="D246" t="str">
            <v>(Capex - 15-03-04)</v>
          </cell>
          <cell r="E246" t="str">
            <v>Plant &amp; Machinery (Installation)</v>
          </cell>
          <cell r="F246">
            <v>0</v>
          </cell>
          <cell r="G246">
            <v>0</v>
          </cell>
          <cell r="H246" t="str">
            <v>INR</v>
          </cell>
          <cell r="I246">
            <v>21782</v>
          </cell>
          <cell r="J246">
            <v>34851.200000000004</v>
          </cell>
        </row>
        <row r="247">
          <cell r="A247">
            <v>810187</v>
          </cell>
          <cell r="B247">
            <v>0</v>
          </cell>
          <cell r="C247" t="str">
            <v>Fruit Juice Expansion-125 ML</v>
          </cell>
          <cell r="D247" t="str">
            <v>(Capex - 15-03-04)</v>
          </cell>
          <cell r="E247" t="str">
            <v>Plant &amp; Machinery - 125 ML</v>
          </cell>
          <cell r="F247">
            <v>0</v>
          </cell>
          <cell r="G247">
            <v>0</v>
          </cell>
          <cell r="H247" t="str">
            <v>USD</v>
          </cell>
          <cell r="I247">
            <v>77079</v>
          </cell>
          <cell r="J247">
            <v>5703846</v>
          </cell>
        </row>
        <row r="248">
          <cell r="A248">
            <v>810188</v>
          </cell>
          <cell r="B248">
            <v>0</v>
          </cell>
          <cell r="C248" t="str">
            <v>Fruit Juice Expansion</v>
          </cell>
          <cell r="D248" t="str">
            <v>(Capex - 15-03-04)</v>
          </cell>
          <cell r="E248" t="str">
            <v>Plant &amp; Machinery</v>
          </cell>
          <cell r="F248">
            <v>0</v>
          </cell>
          <cell r="G248">
            <v>0</v>
          </cell>
          <cell r="H248" t="str">
            <v>USD</v>
          </cell>
          <cell r="I248">
            <v>18800</v>
          </cell>
          <cell r="J248">
            <v>1391200</v>
          </cell>
        </row>
        <row r="249">
          <cell r="A249">
            <v>810189</v>
          </cell>
          <cell r="B249">
            <v>0</v>
          </cell>
          <cell r="C249" t="str">
            <v>Fruit Juice Expansion</v>
          </cell>
          <cell r="D249" t="str">
            <v>(Capex - 15-03-04)</v>
          </cell>
          <cell r="E249" t="str">
            <v>Plant &amp; Machinery (Installation)</v>
          </cell>
          <cell r="F249">
            <v>0</v>
          </cell>
          <cell r="G249">
            <v>0</v>
          </cell>
          <cell r="H249" t="str">
            <v>NRS</v>
          </cell>
          <cell r="I249">
            <v>101045</v>
          </cell>
          <cell r="J249">
            <v>101045</v>
          </cell>
        </row>
        <row r="250">
          <cell r="A250">
            <v>810190</v>
          </cell>
          <cell r="B250">
            <v>0</v>
          </cell>
          <cell r="C250" t="str">
            <v>Fruit Juice Expansion</v>
          </cell>
          <cell r="D250" t="str">
            <v>(Capex - 15-03-04)</v>
          </cell>
          <cell r="E250" t="str">
            <v>Electrical Installation</v>
          </cell>
          <cell r="F250">
            <v>0</v>
          </cell>
          <cell r="G250">
            <v>0</v>
          </cell>
          <cell r="H250" t="str">
            <v>NRS</v>
          </cell>
          <cell r="I250">
            <v>31464</v>
          </cell>
          <cell r="J250">
            <v>31464</v>
          </cell>
        </row>
        <row r="251">
          <cell r="A251">
            <v>810191</v>
          </cell>
          <cell r="B251">
            <v>0</v>
          </cell>
          <cell r="C251" t="str">
            <v>Fruit Juice Expansion</v>
          </cell>
          <cell r="D251" t="str">
            <v>(Capex - 15-03-04)</v>
          </cell>
          <cell r="E251" t="str">
            <v>Electrical Installation</v>
          </cell>
          <cell r="F251">
            <v>0</v>
          </cell>
          <cell r="G251">
            <v>0</v>
          </cell>
          <cell r="H251" t="str">
            <v>NRS</v>
          </cell>
          <cell r="I251">
            <v>23200</v>
          </cell>
          <cell r="J251">
            <v>23200</v>
          </cell>
        </row>
        <row r="252">
          <cell r="A252">
            <v>810192</v>
          </cell>
          <cell r="B252">
            <v>0</v>
          </cell>
          <cell r="C252" t="str">
            <v>Fruit Juice Expansion</v>
          </cell>
          <cell r="D252" t="str">
            <v>(Capex - 15-03-04)</v>
          </cell>
          <cell r="E252" t="str">
            <v>Plant &amp; Machinery</v>
          </cell>
          <cell r="F252">
            <v>0</v>
          </cell>
          <cell r="G252">
            <v>0</v>
          </cell>
          <cell r="H252" t="str">
            <v>INR</v>
          </cell>
          <cell r="I252">
            <v>1404000</v>
          </cell>
          <cell r="J252">
            <v>2246400</v>
          </cell>
        </row>
        <row r="253">
          <cell r="A253">
            <v>810193</v>
          </cell>
          <cell r="B253">
            <v>0</v>
          </cell>
          <cell r="C253" t="str">
            <v>Fruit Juice Expansion-125 ML</v>
          </cell>
          <cell r="D253" t="str">
            <v>(Capex - 15-03-04)</v>
          </cell>
          <cell r="E253" t="str">
            <v>Plant &amp; Machinery - 125 ML</v>
          </cell>
          <cell r="F253" t="str">
            <v>Inventory</v>
          </cell>
          <cell r="G253">
            <v>0</v>
          </cell>
          <cell r="H253" t="str">
            <v>EURO</v>
          </cell>
          <cell r="I253">
            <v>8300</v>
          </cell>
          <cell r="J253">
            <v>1079000</v>
          </cell>
        </row>
        <row r="254">
          <cell r="A254">
            <v>810194</v>
          </cell>
          <cell r="B254">
            <v>0</v>
          </cell>
          <cell r="C254" t="str">
            <v>Fruit Juice Expansion-125 ML</v>
          </cell>
          <cell r="D254" t="str">
            <v>(Capex - 15-03-04)</v>
          </cell>
          <cell r="E254" t="str">
            <v>Plant &amp; Machinery - 125 ML</v>
          </cell>
          <cell r="F254">
            <v>0</v>
          </cell>
          <cell r="G254">
            <v>0</v>
          </cell>
          <cell r="H254" t="str">
            <v>USD</v>
          </cell>
          <cell r="I254">
            <v>233400</v>
          </cell>
          <cell r="J254">
            <v>17271600</v>
          </cell>
        </row>
        <row r="255">
          <cell r="A255">
            <v>810195</v>
          </cell>
          <cell r="B255">
            <v>0</v>
          </cell>
          <cell r="C255" t="str">
            <v>Fruit Juice Expansion</v>
          </cell>
          <cell r="D255" t="str">
            <v>(Capex - 15-03-04)</v>
          </cell>
          <cell r="E255" t="str">
            <v>Electrical Installation</v>
          </cell>
          <cell r="F255">
            <v>0</v>
          </cell>
          <cell r="G255">
            <v>0</v>
          </cell>
          <cell r="H255" t="str">
            <v>NRS</v>
          </cell>
          <cell r="I255">
            <v>2043</v>
          </cell>
          <cell r="J255">
            <v>2043</v>
          </cell>
        </row>
        <row r="256">
          <cell r="A256">
            <v>810196</v>
          </cell>
          <cell r="B256">
            <v>0</v>
          </cell>
          <cell r="C256" t="str">
            <v>Fruit Juice Expansion</v>
          </cell>
          <cell r="D256" t="str">
            <v>(Capex - 15-03-04)</v>
          </cell>
          <cell r="E256" t="str">
            <v>Plant &amp; Machinery (Installation)</v>
          </cell>
          <cell r="F256">
            <v>0</v>
          </cell>
          <cell r="G256">
            <v>0</v>
          </cell>
          <cell r="H256" t="str">
            <v>NRS</v>
          </cell>
          <cell r="I256">
            <v>166911</v>
          </cell>
          <cell r="J256">
            <v>166911</v>
          </cell>
        </row>
        <row r="257">
          <cell r="A257">
            <v>810197</v>
          </cell>
          <cell r="B257">
            <v>0</v>
          </cell>
          <cell r="C257" t="str">
            <v>Fruit Juice Expansion</v>
          </cell>
          <cell r="D257" t="str">
            <v>(Capex - 15-03-04)</v>
          </cell>
          <cell r="E257" t="str">
            <v>Plant &amp; Machinery (Installation)</v>
          </cell>
          <cell r="F257">
            <v>0</v>
          </cell>
          <cell r="G257">
            <v>0</v>
          </cell>
          <cell r="H257" t="str">
            <v>INR</v>
          </cell>
          <cell r="I257">
            <v>271076</v>
          </cell>
          <cell r="J257">
            <v>433721.60000000003</v>
          </cell>
        </row>
        <row r="258">
          <cell r="A258">
            <v>810198</v>
          </cell>
          <cell r="B258">
            <v>0</v>
          </cell>
          <cell r="C258" t="str">
            <v>Fruit Juice Expansion</v>
          </cell>
          <cell r="D258" t="str">
            <v>(Capex - 15-03-04)</v>
          </cell>
          <cell r="E258" t="str">
            <v>Plant &amp; Machinery (Installation)</v>
          </cell>
          <cell r="F258">
            <v>0</v>
          </cell>
          <cell r="G258">
            <v>0</v>
          </cell>
          <cell r="H258" t="str">
            <v>INR</v>
          </cell>
          <cell r="I258">
            <v>64485</v>
          </cell>
          <cell r="J258">
            <v>103176</v>
          </cell>
        </row>
        <row r="259">
          <cell r="A259">
            <v>810199</v>
          </cell>
          <cell r="B259">
            <v>0</v>
          </cell>
          <cell r="C259" t="str">
            <v>Fruit Juice Expansion</v>
          </cell>
          <cell r="D259" t="str">
            <v>(Capex - 15-03-04)</v>
          </cell>
          <cell r="E259" t="str">
            <v>Plant &amp; Machinery (Installation)</v>
          </cell>
          <cell r="F259">
            <v>0</v>
          </cell>
          <cell r="G259">
            <v>0</v>
          </cell>
          <cell r="H259" t="str">
            <v>INR</v>
          </cell>
          <cell r="I259">
            <v>34084.9</v>
          </cell>
          <cell r="J259">
            <v>54535.840000000004</v>
          </cell>
        </row>
        <row r="260">
          <cell r="A260">
            <v>810200</v>
          </cell>
          <cell r="B260">
            <v>0</v>
          </cell>
          <cell r="C260" t="str">
            <v>Fruit Juice Expansion</v>
          </cell>
          <cell r="D260" t="str">
            <v>(Capex - 15-03-04)</v>
          </cell>
          <cell r="E260" t="str">
            <v>Plant &amp; Machinery (Installation)</v>
          </cell>
          <cell r="F260">
            <v>0</v>
          </cell>
          <cell r="G260">
            <v>0</v>
          </cell>
          <cell r="H260" t="str">
            <v>INR</v>
          </cell>
          <cell r="I260">
            <v>997000</v>
          </cell>
          <cell r="J260">
            <v>1595200</v>
          </cell>
        </row>
        <row r="261">
          <cell r="A261">
            <v>810201</v>
          </cell>
          <cell r="B261">
            <v>0</v>
          </cell>
          <cell r="C261" t="str">
            <v>Fruit Juice Expansion</v>
          </cell>
          <cell r="D261" t="str">
            <v>(Capex - 15-03-04)</v>
          </cell>
          <cell r="E261" t="str">
            <v>Plant &amp; Machinery (Installation)</v>
          </cell>
          <cell r="F261">
            <v>0</v>
          </cell>
          <cell r="G261">
            <v>0</v>
          </cell>
          <cell r="H261" t="str">
            <v>INR</v>
          </cell>
          <cell r="I261">
            <v>1640</v>
          </cell>
          <cell r="J261">
            <v>2624</v>
          </cell>
        </row>
        <row r="262">
          <cell r="A262">
            <v>810202</v>
          </cell>
          <cell r="B262">
            <v>0</v>
          </cell>
          <cell r="C262" t="str">
            <v>Fruit Juice Expansion</v>
          </cell>
          <cell r="D262" t="str">
            <v>(Capex - 15-03-04)</v>
          </cell>
          <cell r="E262" t="str">
            <v>Plant &amp; Machinery (Installation)</v>
          </cell>
          <cell r="F262">
            <v>0</v>
          </cell>
          <cell r="G262">
            <v>0</v>
          </cell>
          <cell r="H262" t="str">
            <v>NRS</v>
          </cell>
          <cell r="I262">
            <v>29000</v>
          </cell>
          <cell r="J262">
            <v>29000</v>
          </cell>
        </row>
        <row r="263">
          <cell r="A263">
            <v>810203</v>
          </cell>
          <cell r="B263">
            <v>0</v>
          </cell>
          <cell r="C263" t="str">
            <v>Fruit Juice Expansion</v>
          </cell>
          <cell r="D263" t="str">
            <v>(Capex - 15-03-04)</v>
          </cell>
          <cell r="E263" t="str">
            <v>Plant &amp; Machinery (Installation)</v>
          </cell>
          <cell r="F263">
            <v>0</v>
          </cell>
          <cell r="G263">
            <v>0</v>
          </cell>
          <cell r="H263" t="str">
            <v>NRS</v>
          </cell>
          <cell r="I263">
            <v>5993.75</v>
          </cell>
          <cell r="J263">
            <v>5993.75</v>
          </cell>
        </row>
        <row r="264">
          <cell r="A264">
            <v>810204</v>
          </cell>
          <cell r="B264">
            <v>0</v>
          </cell>
          <cell r="C264" t="str">
            <v>Fruit Juice Expansion</v>
          </cell>
          <cell r="D264" t="str">
            <v>(Capex - 15-03-04)</v>
          </cell>
          <cell r="E264" t="str">
            <v>Electrical Installation</v>
          </cell>
          <cell r="F264">
            <v>0</v>
          </cell>
          <cell r="G264">
            <v>0</v>
          </cell>
          <cell r="H264" t="str">
            <v>INR</v>
          </cell>
          <cell r="I264">
            <v>192780</v>
          </cell>
          <cell r="J264">
            <v>308448</v>
          </cell>
        </row>
        <row r="265">
          <cell r="A265">
            <v>810205</v>
          </cell>
          <cell r="B265">
            <v>0</v>
          </cell>
          <cell r="C265" t="str">
            <v>Fruit Juice Expansion</v>
          </cell>
          <cell r="D265" t="str">
            <v>(Capex - 15-03-04)</v>
          </cell>
          <cell r="E265" t="str">
            <v>Plant &amp; Machinery (Installation)</v>
          </cell>
          <cell r="F265">
            <v>0</v>
          </cell>
          <cell r="G265">
            <v>0</v>
          </cell>
          <cell r="H265" t="str">
            <v>NRS</v>
          </cell>
          <cell r="I265">
            <v>9090</v>
          </cell>
          <cell r="J265">
            <v>9090</v>
          </cell>
        </row>
        <row r="266">
          <cell r="A266">
            <v>810206</v>
          </cell>
          <cell r="B266">
            <v>0</v>
          </cell>
          <cell r="C266" t="str">
            <v>Fruit Juice Expansion</v>
          </cell>
          <cell r="D266" t="str">
            <v>(Capex - 15-03-04)</v>
          </cell>
          <cell r="E266" t="str">
            <v>Plant &amp; Machinery (Installation)</v>
          </cell>
          <cell r="F266">
            <v>0</v>
          </cell>
          <cell r="G266">
            <v>0</v>
          </cell>
          <cell r="H266" t="str">
            <v>NRS</v>
          </cell>
          <cell r="I266">
            <v>7740</v>
          </cell>
          <cell r="J266">
            <v>7740</v>
          </cell>
        </row>
        <row r="267">
          <cell r="A267">
            <v>810207</v>
          </cell>
          <cell r="B267">
            <v>0</v>
          </cell>
          <cell r="C267" t="str">
            <v xml:space="preserve">Kennel House </v>
          </cell>
          <cell r="D267" t="str">
            <v>(Capex - 18-03-04)</v>
          </cell>
          <cell r="E267" t="str">
            <v>Building</v>
          </cell>
          <cell r="F267">
            <v>0</v>
          </cell>
          <cell r="G267">
            <v>0</v>
          </cell>
          <cell r="H267" t="str">
            <v>NRS</v>
          </cell>
          <cell r="I267">
            <v>22842</v>
          </cell>
          <cell r="J267">
            <v>22842</v>
          </cell>
        </row>
        <row r="268">
          <cell r="A268">
            <v>810208</v>
          </cell>
          <cell r="B268">
            <v>0</v>
          </cell>
          <cell r="C268" t="str">
            <v>Fruit Juice Expansion</v>
          </cell>
          <cell r="D268" t="str">
            <v>(Capex - 15-03-04)</v>
          </cell>
          <cell r="E268" t="str">
            <v>Plant &amp; Machinery (Installation)</v>
          </cell>
          <cell r="F268">
            <v>0</v>
          </cell>
          <cell r="G268">
            <v>0</v>
          </cell>
          <cell r="H268" t="str">
            <v>NRS</v>
          </cell>
          <cell r="I268">
            <v>35000</v>
          </cell>
          <cell r="J268">
            <v>35000</v>
          </cell>
        </row>
        <row r="269">
          <cell r="A269">
            <v>810209</v>
          </cell>
          <cell r="B269">
            <v>0</v>
          </cell>
          <cell r="C269" t="str">
            <v>Fruit Juice Expansion</v>
          </cell>
          <cell r="D269" t="str">
            <v>(Capex - 15-03-04)</v>
          </cell>
          <cell r="E269" t="str">
            <v>Plant &amp; Machinery (Installation)</v>
          </cell>
          <cell r="F269">
            <v>0</v>
          </cell>
          <cell r="G269">
            <v>0</v>
          </cell>
          <cell r="H269" t="str">
            <v>NRS</v>
          </cell>
          <cell r="I269">
            <v>66578.960000000006</v>
          </cell>
          <cell r="J269">
            <v>66578.960000000006</v>
          </cell>
        </row>
        <row r="270">
          <cell r="A270">
            <v>810210</v>
          </cell>
          <cell r="B270">
            <v>0</v>
          </cell>
          <cell r="C270" t="str">
            <v>Fruit Juice Expansion</v>
          </cell>
          <cell r="D270" t="str">
            <v>(Capex - 15-03-04)</v>
          </cell>
          <cell r="E270" t="str">
            <v>Plant &amp; Machinery (Installation)</v>
          </cell>
          <cell r="F270">
            <v>0</v>
          </cell>
          <cell r="G270">
            <v>0</v>
          </cell>
          <cell r="H270" t="str">
            <v>NRS</v>
          </cell>
          <cell r="I270">
            <v>7290</v>
          </cell>
          <cell r="J270">
            <v>7290</v>
          </cell>
        </row>
        <row r="271">
          <cell r="A271">
            <v>810211</v>
          </cell>
          <cell r="B271">
            <v>0</v>
          </cell>
          <cell r="C271" t="str">
            <v>Fruit Juice Expansion</v>
          </cell>
          <cell r="D271" t="str">
            <v>(Capex - 15-03-04)</v>
          </cell>
          <cell r="E271" t="str">
            <v>Electrical Installation</v>
          </cell>
          <cell r="F271">
            <v>0</v>
          </cell>
          <cell r="G271">
            <v>0</v>
          </cell>
          <cell r="H271" t="str">
            <v>NRS</v>
          </cell>
          <cell r="I271">
            <v>245000</v>
          </cell>
          <cell r="J271">
            <v>245000</v>
          </cell>
        </row>
        <row r="272">
          <cell r="A272">
            <v>810212</v>
          </cell>
          <cell r="B272">
            <v>0</v>
          </cell>
          <cell r="C272" t="str">
            <v>Fruit Juice Expansion</v>
          </cell>
          <cell r="D272" t="str">
            <v>(Capex - 15-03-04)</v>
          </cell>
          <cell r="E272" t="str">
            <v>Plant &amp; Machinery (Installation)</v>
          </cell>
          <cell r="F272">
            <v>0</v>
          </cell>
          <cell r="G272">
            <v>0</v>
          </cell>
          <cell r="H272" t="str">
            <v>NRS</v>
          </cell>
          <cell r="I272">
            <v>27409.05</v>
          </cell>
          <cell r="J272">
            <v>27409.05</v>
          </cell>
        </row>
        <row r="273">
          <cell r="A273">
            <v>810213</v>
          </cell>
          <cell r="B273">
            <v>0</v>
          </cell>
          <cell r="C273" t="str">
            <v>Fruit Juice Expansion</v>
          </cell>
          <cell r="D273" t="str">
            <v>(Capex - 15-03-04)</v>
          </cell>
          <cell r="E273" t="str">
            <v>Plant &amp; Machinery</v>
          </cell>
          <cell r="F273">
            <v>0</v>
          </cell>
          <cell r="G273">
            <v>0</v>
          </cell>
          <cell r="H273" t="str">
            <v>INR</v>
          </cell>
          <cell r="I273">
            <v>42325</v>
          </cell>
          <cell r="J273">
            <v>67720</v>
          </cell>
        </row>
        <row r="274">
          <cell r="A274">
            <v>810214</v>
          </cell>
          <cell r="B274">
            <v>0</v>
          </cell>
          <cell r="C274" t="str">
            <v>Fruit Juice Expansion</v>
          </cell>
          <cell r="D274" t="str">
            <v>(Capex - 15-03-04)</v>
          </cell>
          <cell r="E274" t="str">
            <v>Electrical Installation</v>
          </cell>
          <cell r="F274">
            <v>0</v>
          </cell>
          <cell r="G274">
            <v>0</v>
          </cell>
          <cell r="H274" t="str">
            <v>NRS</v>
          </cell>
          <cell r="I274">
            <v>491398.33</v>
          </cell>
          <cell r="J274">
            <v>491398.33</v>
          </cell>
        </row>
        <row r="275">
          <cell r="A275">
            <v>810215</v>
          </cell>
          <cell r="B275">
            <v>0</v>
          </cell>
          <cell r="C275" t="str">
            <v xml:space="preserve">Vatika Hair Oil Container </v>
          </cell>
          <cell r="D275" t="str">
            <v>(Capex - 13-03-04)</v>
          </cell>
          <cell r="E275" t="str">
            <v>Plant &amp; Machinery</v>
          </cell>
          <cell r="F275">
            <v>0</v>
          </cell>
          <cell r="G275">
            <v>0</v>
          </cell>
          <cell r="H275" t="str">
            <v>NRS</v>
          </cell>
          <cell r="I275">
            <v>7500</v>
          </cell>
          <cell r="J275">
            <v>7500</v>
          </cell>
        </row>
        <row r="276">
          <cell r="A276">
            <v>810216</v>
          </cell>
          <cell r="B276">
            <v>0</v>
          </cell>
          <cell r="C276" t="str">
            <v>Fruit Juice Expansion</v>
          </cell>
          <cell r="D276" t="str">
            <v>(Capex - 15-03-04)</v>
          </cell>
          <cell r="E276" t="str">
            <v>Plant &amp; Machinery (Installation)</v>
          </cell>
          <cell r="F276">
            <v>0</v>
          </cell>
          <cell r="G276">
            <v>0</v>
          </cell>
          <cell r="H276" t="str">
            <v>NRS</v>
          </cell>
          <cell r="I276">
            <v>10335.6</v>
          </cell>
          <cell r="J276">
            <v>10335.6</v>
          </cell>
        </row>
        <row r="277">
          <cell r="A277">
            <v>810217</v>
          </cell>
          <cell r="B277">
            <v>0</v>
          </cell>
          <cell r="C277" t="str">
            <v xml:space="preserve">Kennel House </v>
          </cell>
          <cell r="D277" t="str">
            <v>(Capex - 18-03-04)</v>
          </cell>
          <cell r="E277" t="str">
            <v>Building</v>
          </cell>
          <cell r="F277">
            <v>0</v>
          </cell>
          <cell r="G277">
            <v>0</v>
          </cell>
          <cell r="H277" t="str">
            <v>NRS</v>
          </cell>
          <cell r="I277">
            <v>7065</v>
          </cell>
          <cell r="J277">
            <v>7065</v>
          </cell>
        </row>
        <row r="278">
          <cell r="A278">
            <v>810218</v>
          </cell>
          <cell r="B278">
            <v>0</v>
          </cell>
          <cell r="C278" t="str">
            <v xml:space="preserve">Vatika Hair Oil Container </v>
          </cell>
          <cell r="D278" t="str">
            <v>(Capex - 13-03-04)</v>
          </cell>
          <cell r="E278" t="str">
            <v>Plant &amp; Machinery</v>
          </cell>
          <cell r="F278">
            <v>0</v>
          </cell>
          <cell r="G278">
            <v>0</v>
          </cell>
          <cell r="H278" t="str">
            <v>NRS</v>
          </cell>
          <cell r="I278">
            <v>19200</v>
          </cell>
          <cell r="J278">
            <v>19200</v>
          </cell>
        </row>
        <row r="279">
          <cell r="A279">
            <v>810219</v>
          </cell>
          <cell r="B279">
            <v>0</v>
          </cell>
          <cell r="C279" t="str">
            <v xml:space="preserve">Kennel House </v>
          </cell>
          <cell r="D279" t="str">
            <v>(Capex - 18-03-04)</v>
          </cell>
          <cell r="E279" t="str">
            <v>Building</v>
          </cell>
          <cell r="F279">
            <v>0</v>
          </cell>
          <cell r="G279">
            <v>0</v>
          </cell>
          <cell r="H279" t="str">
            <v>NRS</v>
          </cell>
          <cell r="I279">
            <v>5130</v>
          </cell>
          <cell r="J279">
            <v>5130</v>
          </cell>
        </row>
        <row r="280">
          <cell r="A280">
            <v>810220</v>
          </cell>
          <cell r="B280">
            <v>0</v>
          </cell>
          <cell r="C280" t="str">
            <v xml:space="preserve">Kennel House </v>
          </cell>
          <cell r="D280" t="str">
            <v>(Capex - 18-03-04)</v>
          </cell>
          <cell r="E280" t="str">
            <v>Building</v>
          </cell>
          <cell r="F280">
            <v>0</v>
          </cell>
          <cell r="G280">
            <v>0</v>
          </cell>
          <cell r="H280" t="str">
            <v>NRS</v>
          </cell>
          <cell r="I280">
            <v>950</v>
          </cell>
          <cell r="J280">
            <v>950</v>
          </cell>
        </row>
        <row r="281">
          <cell r="A281">
            <v>810221</v>
          </cell>
          <cell r="B281">
            <v>0</v>
          </cell>
          <cell r="C281" t="str">
            <v xml:space="preserve">Kennel House </v>
          </cell>
          <cell r="D281" t="str">
            <v>(Capex - 18-03-04)</v>
          </cell>
          <cell r="E281" t="str">
            <v>Building</v>
          </cell>
          <cell r="F281">
            <v>0</v>
          </cell>
          <cell r="G281">
            <v>0</v>
          </cell>
          <cell r="H281" t="str">
            <v>NRS</v>
          </cell>
          <cell r="I281">
            <v>1081.5999999999999</v>
          </cell>
          <cell r="J281">
            <v>1081.5999999999999</v>
          </cell>
        </row>
        <row r="282">
          <cell r="A282">
            <v>810222</v>
          </cell>
          <cell r="B282">
            <v>0</v>
          </cell>
          <cell r="C282" t="str">
            <v xml:space="preserve">Kennel House </v>
          </cell>
          <cell r="D282" t="str">
            <v>(Capex - 18-03-04)</v>
          </cell>
          <cell r="E282" t="str">
            <v>Building</v>
          </cell>
          <cell r="F282">
            <v>0</v>
          </cell>
          <cell r="G282">
            <v>0</v>
          </cell>
          <cell r="H282" t="str">
            <v>NRS</v>
          </cell>
          <cell r="I282">
            <v>15910</v>
          </cell>
          <cell r="J282">
            <v>15910</v>
          </cell>
        </row>
        <row r="283">
          <cell r="A283">
            <v>810223</v>
          </cell>
          <cell r="B283">
            <v>0</v>
          </cell>
          <cell r="C283" t="str">
            <v>Litchi Plant</v>
          </cell>
          <cell r="D283" t="str">
            <v>(Capex - 03-03-04)</v>
          </cell>
          <cell r="E283" t="str">
            <v>Plant &amp; Machinery (Installation)</v>
          </cell>
          <cell r="F283">
            <v>0</v>
          </cell>
          <cell r="G283">
            <v>0</v>
          </cell>
          <cell r="H283" t="str">
            <v>NRS</v>
          </cell>
          <cell r="I283">
            <v>9270</v>
          </cell>
          <cell r="J283">
            <v>9270</v>
          </cell>
        </row>
        <row r="284">
          <cell r="A284">
            <v>810224</v>
          </cell>
          <cell r="B284">
            <v>0</v>
          </cell>
          <cell r="C284" t="str">
            <v>Litchi Plant</v>
          </cell>
          <cell r="D284" t="str">
            <v>(Capex - 03-03-04)</v>
          </cell>
          <cell r="E284" t="str">
            <v>Plant &amp; Machinery (Installation)</v>
          </cell>
          <cell r="F284">
            <v>0</v>
          </cell>
          <cell r="G284">
            <v>0</v>
          </cell>
          <cell r="H284" t="str">
            <v>NRS</v>
          </cell>
          <cell r="I284">
            <v>1600</v>
          </cell>
          <cell r="J284">
            <v>1600</v>
          </cell>
        </row>
        <row r="285">
          <cell r="A285">
            <v>810225</v>
          </cell>
          <cell r="B285">
            <v>0</v>
          </cell>
          <cell r="C285" t="str">
            <v>Litchi Plant</v>
          </cell>
          <cell r="D285" t="str">
            <v>(Capex - 03-03-04)</v>
          </cell>
          <cell r="E285" t="str">
            <v>Plant &amp; Machinery (Installation)</v>
          </cell>
          <cell r="F285">
            <v>0</v>
          </cell>
          <cell r="G285">
            <v>0</v>
          </cell>
          <cell r="H285" t="str">
            <v>NRS</v>
          </cell>
          <cell r="I285">
            <v>3033</v>
          </cell>
          <cell r="J285">
            <v>3033</v>
          </cell>
        </row>
        <row r="286">
          <cell r="A286">
            <v>810226</v>
          </cell>
          <cell r="B286">
            <v>0</v>
          </cell>
          <cell r="C286" t="str">
            <v>Litchi Plant</v>
          </cell>
          <cell r="D286" t="str">
            <v>(Capex - 03-03-04)</v>
          </cell>
          <cell r="E286" t="str">
            <v>Plant &amp; Machinery (Installation)</v>
          </cell>
          <cell r="F286">
            <v>0</v>
          </cell>
          <cell r="G286">
            <v>0</v>
          </cell>
          <cell r="H286" t="str">
            <v>NRS</v>
          </cell>
          <cell r="I286">
            <v>22487</v>
          </cell>
          <cell r="J286">
            <v>22487</v>
          </cell>
        </row>
        <row r="287">
          <cell r="A287">
            <v>810227</v>
          </cell>
          <cell r="B287">
            <v>0</v>
          </cell>
          <cell r="C287" t="str">
            <v>Fruit Juice Expansion</v>
          </cell>
          <cell r="D287" t="str">
            <v>(Capex - 15-03-04)</v>
          </cell>
          <cell r="E287" t="str">
            <v>Plant &amp; Machinery (Installation)</v>
          </cell>
          <cell r="F287">
            <v>0</v>
          </cell>
          <cell r="G287">
            <v>0</v>
          </cell>
          <cell r="H287" t="str">
            <v>INR</v>
          </cell>
          <cell r="I287">
            <v>172000</v>
          </cell>
          <cell r="J287">
            <v>275200</v>
          </cell>
        </row>
        <row r="288">
          <cell r="A288">
            <v>810228</v>
          </cell>
          <cell r="B288">
            <v>0</v>
          </cell>
          <cell r="C288" t="str">
            <v>Litchi Plant</v>
          </cell>
          <cell r="D288" t="str">
            <v>(Capex - 03-03-04)</v>
          </cell>
          <cell r="E288" t="str">
            <v>Plant &amp; Machinery (Installation)</v>
          </cell>
          <cell r="F288">
            <v>0</v>
          </cell>
          <cell r="G288">
            <v>0</v>
          </cell>
          <cell r="H288" t="str">
            <v>NRS</v>
          </cell>
          <cell r="I288">
            <v>45213</v>
          </cell>
          <cell r="J288">
            <v>45213</v>
          </cell>
        </row>
        <row r="289">
          <cell r="A289">
            <v>810229</v>
          </cell>
          <cell r="B289">
            <v>0</v>
          </cell>
          <cell r="C289" t="str">
            <v xml:space="preserve">Kennel House </v>
          </cell>
          <cell r="D289" t="str">
            <v>(Capex - 18-03-04)</v>
          </cell>
          <cell r="E289" t="str">
            <v>Building</v>
          </cell>
          <cell r="F289">
            <v>0</v>
          </cell>
          <cell r="G289">
            <v>0</v>
          </cell>
          <cell r="H289" t="str">
            <v>NRS</v>
          </cell>
          <cell r="I289">
            <v>5816.5</v>
          </cell>
          <cell r="J289">
            <v>5816.5</v>
          </cell>
        </row>
        <row r="290">
          <cell r="A290">
            <v>810230</v>
          </cell>
          <cell r="B290">
            <v>0</v>
          </cell>
          <cell r="C290" t="str">
            <v xml:space="preserve">Kennel House </v>
          </cell>
          <cell r="D290" t="str">
            <v>(Capex - 18-03-04)</v>
          </cell>
          <cell r="E290" t="str">
            <v>Building</v>
          </cell>
          <cell r="F290">
            <v>0</v>
          </cell>
          <cell r="G290">
            <v>0</v>
          </cell>
          <cell r="H290" t="str">
            <v>NRS</v>
          </cell>
          <cell r="I290">
            <v>4314.72</v>
          </cell>
          <cell r="J290">
            <v>4314.72</v>
          </cell>
        </row>
        <row r="291">
          <cell r="A291">
            <v>810231</v>
          </cell>
          <cell r="B291">
            <v>0</v>
          </cell>
          <cell r="C291" t="str">
            <v>Fruit Juice Expansion</v>
          </cell>
          <cell r="D291" t="str">
            <v>(Capex - 15-03-04)</v>
          </cell>
          <cell r="E291" t="str">
            <v>Plant &amp; Machinery (Installation)</v>
          </cell>
          <cell r="F291">
            <v>0</v>
          </cell>
          <cell r="G291">
            <v>0</v>
          </cell>
          <cell r="H291" t="str">
            <v>USD</v>
          </cell>
          <cell r="I291">
            <v>1769.52</v>
          </cell>
          <cell r="J291">
            <v>130944.48</v>
          </cell>
        </row>
        <row r="292">
          <cell r="A292">
            <v>810232</v>
          </cell>
          <cell r="B292">
            <v>0</v>
          </cell>
          <cell r="C292" t="str">
            <v xml:space="preserve">Kennel House </v>
          </cell>
          <cell r="D292" t="str">
            <v>(Capex - 18-03-04)</v>
          </cell>
          <cell r="E292" t="str">
            <v>Building</v>
          </cell>
          <cell r="F292">
            <v>0</v>
          </cell>
          <cell r="G292">
            <v>0</v>
          </cell>
          <cell r="H292" t="str">
            <v>NRS</v>
          </cell>
          <cell r="I292">
            <v>25800</v>
          </cell>
          <cell r="J292">
            <v>25800</v>
          </cell>
        </row>
        <row r="293">
          <cell r="A293">
            <v>810233</v>
          </cell>
          <cell r="B293">
            <v>0</v>
          </cell>
          <cell r="C293" t="str">
            <v xml:space="preserve">Kennel House </v>
          </cell>
          <cell r="D293" t="str">
            <v>(Capex - 18-03-04)</v>
          </cell>
          <cell r="E293" t="str">
            <v>Building</v>
          </cell>
          <cell r="F293">
            <v>0</v>
          </cell>
          <cell r="G293">
            <v>0</v>
          </cell>
          <cell r="H293" t="str">
            <v>NRS</v>
          </cell>
          <cell r="I293">
            <v>2640</v>
          </cell>
          <cell r="J293">
            <v>2640</v>
          </cell>
        </row>
        <row r="294">
          <cell r="A294">
            <v>810234</v>
          </cell>
          <cell r="B294">
            <v>0</v>
          </cell>
          <cell r="C294" t="str">
            <v xml:space="preserve">Kennel House </v>
          </cell>
          <cell r="D294" t="str">
            <v>(Capex - 18-03-04)</v>
          </cell>
          <cell r="E294" t="str">
            <v>Building</v>
          </cell>
          <cell r="F294">
            <v>0</v>
          </cell>
          <cell r="G294">
            <v>0</v>
          </cell>
          <cell r="H294" t="str">
            <v>NRS</v>
          </cell>
          <cell r="I294">
            <v>779760</v>
          </cell>
          <cell r="J294">
            <v>779760</v>
          </cell>
        </row>
        <row r="295">
          <cell r="A295">
            <v>810235</v>
          </cell>
          <cell r="B295">
            <v>0</v>
          </cell>
          <cell r="C295" t="str">
            <v>Roads &amp; Bridges</v>
          </cell>
          <cell r="D295" t="str">
            <v>(Capex - 21-02-03)</v>
          </cell>
          <cell r="E295" t="str">
            <v>Building</v>
          </cell>
          <cell r="F295">
            <v>0</v>
          </cell>
          <cell r="G295">
            <v>0</v>
          </cell>
          <cell r="H295" t="str">
            <v>NRS</v>
          </cell>
          <cell r="I295">
            <v>465290</v>
          </cell>
          <cell r="J295">
            <v>465290</v>
          </cell>
        </row>
        <row r="296">
          <cell r="A296">
            <v>810236</v>
          </cell>
          <cell r="B296">
            <v>0</v>
          </cell>
          <cell r="C296">
            <v>0</v>
          </cell>
          <cell r="D296">
            <v>0</v>
          </cell>
          <cell r="E296" t="str">
            <v>Electrical Installation</v>
          </cell>
          <cell r="F296">
            <v>0</v>
          </cell>
          <cell r="G296">
            <v>0</v>
          </cell>
          <cell r="H296" t="str">
            <v>NRS</v>
          </cell>
          <cell r="I296">
            <v>174108.75</v>
          </cell>
          <cell r="J296">
            <v>174108.75</v>
          </cell>
        </row>
        <row r="297">
          <cell r="A297">
            <v>810237</v>
          </cell>
          <cell r="B297">
            <v>0</v>
          </cell>
          <cell r="C297" t="str">
            <v>Boundary Wall</v>
          </cell>
          <cell r="D297" t="str">
            <v>(Capex - 11-03-04)</v>
          </cell>
          <cell r="E297" t="str">
            <v>Building</v>
          </cell>
          <cell r="F297">
            <v>0</v>
          </cell>
          <cell r="G297">
            <v>0</v>
          </cell>
          <cell r="H297" t="str">
            <v>NRS</v>
          </cell>
          <cell r="I297">
            <v>349753</v>
          </cell>
          <cell r="J297">
            <v>349753</v>
          </cell>
        </row>
        <row r="298">
          <cell r="A298">
            <v>810238</v>
          </cell>
          <cell r="B298">
            <v>0</v>
          </cell>
          <cell r="C298" t="str">
            <v>Fruit Juice Expansion</v>
          </cell>
          <cell r="D298" t="str">
            <v>(Capex - 15-03-04)</v>
          </cell>
          <cell r="E298" t="str">
            <v>Plant &amp; Machinery (Installation)</v>
          </cell>
          <cell r="F298">
            <v>0</v>
          </cell>
          <cell r="G298">
            <v>0</v>
          </cell>
          <cell r="H298" t="str">
            <v>NRS</v>
          </cell>
          <cell r="I298">
            <v>8000</v>
          </cell>
          <cell r="J298">
            <v>8000</v>
          </cell>
        </row>
        <row r="299">
          <cell r="A299">
            <v>810239</v>
          </cell>
          <cell r="B299">
            <v>0</v>
          </cell>
          <cell r="C299" t="str">
            <v>Taxol Section</v>
          </cell>
          <cell r="D299" t="str">
            <v>(Capex - 22-03-04)</v>
          </cell>
          <cell r="E299" t="str">
            <v>Plant &amp; Machinery (Installation) CWIP</v>
          </cell>
          <cell r="F299">
            <v>0</v>
          </cell>
          <cell r="G299">
            <v>0</v>
          </cell>
          <cell r="H299" t="str">
            <v>NRS</v>
          </cell>
          <cell r="I299">
            <v>8800</v>
          </cell>
          <cell r="J299">
            <v>8800</v>
          </cell>
        </row>
        <row r="300">
          <cell r="A300">
            <v>810240</v>
          </cell>
          <cell r="B300">
            <v>0</v>
          </cell>
          <cell r="C300" t="str">
            <v>Taxol Section</v>
          </cell>
          <cell r="D300" t="str">
            <v>(Capex - 22-03-04)</v>
          </cell>
          <cell r="E300" t="str">
            <v>Plant &amp; Machinery (Installation) CWIP</v>
          </cell>
          <cell r="F300">
            <v>0</v>
          </cell>
          <cell r="G300">
            <v>0</v>
          </cell>
          <cell r="H300" t="str">
            <v>NRS</v>
          </cell>
          <cell r="I300">
            <v>4923</v>
          </cell>
          <cell r="J300">
            <v>4923</v>
          </cell>
        </row>
        <row r="301">
          <cell r="A301">
            <v>810241</v>
          </cell>
          <cell r="B301">
            <v>0</v>
          </cell>
          <cell r="C301" t="str">
            <v>Taxol Section</v>
          </cell>
          <cell r="D301" t="str">
            <v>(Capex - 22-03-04)</v>
          </cell>
          <cell r="E301" t="str">
            <v>Plant &amp; Machinery (Installation) CWIP</v>
          </cell>
          <cell r="F301">
            <v>0</v>
          </cell>
          <cell r="G301">
            <v>0</v>
          </cell>
          <cell r="H301" t="str">
            <v>NRS</v>
          </cell>
          <cell r="I301">
            <v>48894.48</v>
          </cell>
          <cell r="J301">
            <v>48894.48</v>
          </cell>
        </row>
        <row r="302">
          <cell r="A302">
            <v>810242</v>
          </cell>
          <cell r="B302">
            <v>0</v>
          </cell>
          <cell r="C302" t="str">
            <v>Fruit Juice Expansion</v>
          </cell>
          <cell r="D302" t="str">
            <v>(Capex - 15-03-04)</v>
          </cell>
          <cell r="E302" t="str">
            <v>Plant &amp; Machinery (Installation)</v>
          </cell>
          <cell r="F302">
            <v>0</v>
          </cell>
          <cell r="G302">
            <v>0</v>
          </cell>
          <cell r="H302" t="str">
            <v>NRS</v>
          </cell>
          <cell r="I302">
            <v>255714</v>
          </cell>
          <cell r="J302">
            <v>255714</v>
          </cell>
        </row>
        <row r="303">
          <cell r="A303">
            <v>810243</v>
          </cell>
          <cell r="B303">
            <v>0</v>
          </cell>
          <cell r="C303" t="str">
            <v xml:space="preserve">Kennel House </v>
          </cell>
          <cell r="D303" t="str">
            <v>(Capex - 18-03-04)</v>
          </cell>
          <cell r="E303" t="str">
            <v>Building</v>
          </cell>
          <cell r="F303">
            <v>0</v>
          </cell>
          <cell r="G303">
            <v>0</v>
          </cell>
          <cell r="H303" t="str">
            <v>NRS</v>
          </cell>
          <cell r="I303">
            <v>77921.2</v>
          </cell>
          <cell r="J303">
            <v>77921.2</v>
          </cell>
        </row>
        <row r="304">
          <cell r="A304">
            <v>810244</v>
          </cell>
          <cell r="B304">
            <v>0</v>
          </cell>
          <cell r="C304" t="str">
            <v>Taxol Section</v>
          </cell>
          <cell r="D304" t="str">
            <v>(Capex - 22-03-04)</v>
          </cell>
          <cell r="E304" t="str">
            <v>Plant &amp; Machinery - CWIP</v>
          </cell>
          <cell r="F304">
            <v>0</v>
          </cell>
          <cell r="G304">
            <v>0</v>
          </cell>
          <cell r="H304" t="str">
            <v>NRS</v>
          </cell>
          <cell r="I304">
            <v>10640</v>
          </cell>
          <cell r="J304">
            <v>10640</v>
          </cell>
        </row>
        <row r="305">
          <cell r="A305">
            <v>810245</v>
          </cell>
          <cell r="B305">
            <v>0</v>
          </cell>
          <cell r="C305" t="str">
            <v>Taxol Section</v>
          </cell>
          <cell r="D305" t="str">
            <v>(Capex - 22-03-04)</v>
          </cell>
          <cell r="E305" t="str">
            <v>Plant &amp; Machinery (Installation) CWIP</v>
          </cell>
          <cell r="F305">
            <v>0</v>
          </cell>
          <cell r="G305">
            <v>0</v>
          </cell>
          <cell r="H305" t="str">
            <v>NRS</v>
          </cell>
          <cell r="I305">
            <v>35610</v>
          </cell>
          <cell r="J305">
            <v>35610</v>
          </cell>
        </row>
        <row r="306">
          <cell r="A306">
            <v>810246</v>
          </cell>
          <cell r="B306">
            <v>0</v>
          </cell>
          <cell r="C306" t="str">
            <v xml:space="preserve">Kennel House </v>
          </cell>
          <cell r="D306" t="str">
            <v>(Capex - 18-03-04)</v>
          </cell>
          <cell r="E306" t="str">
            <v>Building</v>
          </cell>
          <cell r="F306">
            <v>0</v>
          </cell>
          <cell r="G306">
            <v>0</v>
          </cell>
          <cell r="H306" t="str">
            <v>NRS</v>
          </cell>
          <cell r="I306">
            <v>3010</v>
          </cell>
          <cell r="J306">
            <v>3010</v>
          </cell>
        </row>
        <row r="307">
          <cell r="A307">
            <v>810247</v>
          </cell>
          <cell r="B307">
            <v>0</v>
          </cell>
          <cell r="C307" t="str">
            <v>Taxol Section</v>
          </cell>
          <cell r="D307" t="str">
            <v>(Capex - 22-03-04)</v>
          </cell>
          <cell r="E307" t="str">
            <v>Plant &amp; Machinery (Installation) CWIP</v>
          </cell>
          <cell r="F307">
            <v>0</v>
          </cell>
          <cell r="G307">
            <v>0</v>
          </cell>
          <cell r="H307" t="str">
            <v>NRS</v>
          </cell>
          <cell r="I307">
            <v>59700</v>
          </cell>
          <cell r="J307">
            <v>59700</v>
          </cell>
        </row>
        <row r="308">
          <cell r="A308">
            <v>810248</v>
          </cell>
          <cell r="B308">
            <v>0</v>
          </cell>
          <cell r="C308" t="str">
            <v>Taxol Section</v>
          </cell>
          <cell r="D308" t="str">
            <v>(Capex - 22-03-04)</v>
          </cell>
          <cell r="E308" t="str">
            <v>Plant &amp; Machinery (Installation) CWIP</v>
          </cell>
          <cell r="F308">
            <v>0</v>
          </cell>
          <cell r="G308">
            <v>0</v>
          </cell>
          <cell r="H308" t="str">
            <v>NRS</v>
          </cell>
          <cell r="I308">
            <v>3800</v>
          </cell>
          <cell r="J308">
            <v>3800</v>
          </cell>
        </row>
        <row r="309">
          <cell r="A309">
            <v>810249</v>
          </cell>
          <cell r="B309">
            <v>0</v>
          </cell>
          <cell r="C309" t="str">
            <v>Boundary Wall</v>
          </cell>
          <cell r="D309" t="str">
            <v>(Capex - 15-03-04)</v>
          </cell>
          <cell r="E309" t="str">
            <v xml:space="preserve">Building </v>
          </cell>
          <cell r="F309">
            <v>0</v>
          </cell>
          <cell r="G309">
            <v>0</v>
          </cell>
          <cell r="H309" t="str">
            <v>NRS</v>
          </cell>
          <cell r="I309">
            <v>18074.2</v>
          </cell>
          <cell r="J309">
            <v>18074.2</v>
          </cell>
        </row>
        <row r="310">
          <cell r="A310">
            <v>810250</v>
          </cell>
          <cell r="B310">
            <v>0</v>
          </cell>
          <cell r="C310" t="str">
            <v>Fruit Juice Expansion</v>
          </cell>
          <cell r="D310" t="str">
            <v>(Capex - 15-03-04)</v>
          </cell>
          <cell r="E310" t="str">
            <v>Plant &amp; Machinery (Installation)</v>
          </cell>
          <cell r="F310">
            <v>0</v>
          </cell>
          <cell r="G310">
            <v>0</v>
          </cell>
          <cell r="H310" t="str">
            <v>INR</v>
          </cell>
          <cell r="I310">
            <v>206400</v>
          </cell>
          <cell r="J310">
            <v>330240</v>
          </cell>
        </row>
        <row r="311">
          <cell r="A311">
            <v>810251</v>
          </cell>
          <cell r="B311">
            <v>0</v>
          </cell>
          <cell r="C311" t="str">
            <v>Fruit Juice Expansion</v>
          </cell>
          <cell r="D311" t="str">
            <v>(Capex - 15-03-04)</v>
          </cell>
          <cell r="E311" t="str">
            <v>Plant &amp; Machinery (Installation)</v>
          </cell>
          <cell r="F311">
            <v>0</v>
          </cell>
          <cell r="G311">
            <v>0</v>
          </cell>
          <cell r="H311" t="str">
            <v>NRS</v>
          </cell>
          <cell r="I311">
            <v>8600</v>
          </cell>
          <cell r="J311">
            <v>8600</v>
          </cell>
        </row>
        <row r="312">
          <cell r="A312">
            <v>810252</v>
          </cell>
          <cell r="B312">
            <v>0</v>
          </cell>
          <cell r="C312" t="str">
            <v>Fruit Juice Expansion</v>
          </cell>
          <cell r="D312" t="str">
            <v>(Capex - 15-03-04)</v>
          </cell>
          <cell r="E312" t="str">
            <v>Plant &amp; Machinery (Installation)</v>
          </cell>
          <cell r="F312">
            <v>0</v>
          </cell>
          <cell r="G312">
            <v>0</v>
          </cell>
          <cell r="H312" t="str">
            <v>INR</v>
          </cell>
          <cell r="I312">
            <v>107406</v>
          </cell>
          <cell r="J312">
            <v>171849.60000000001</v>
          </cell>
        </row>
        <row r="313">
          <cell r="A313">
            <v>810253</v>
          </cell>
          <cell r="B313">
            <v>0</v>
          </cell>
          <cell r="C313" t="str">
            <v>Fruit Juice Expansion</v>
          </cell>
          <cell r="D313" t="str">
            <v>(Capex - 15-03-04)</v>
          </cell>
          <cell r="E313" t="str">
            <v>Plant &amp; Machinery (Installation)</v>
          </cell>
          <cell r="F313">
            <v>0</v>
          </cell>
          <cell r="G313">
            <v>0</v>
          </cell>
          <cell r="H313" t="str">
            <v>NRS</v>
          </cell>
          <cell r="I313">
            <v>2210</v>
          </cell>
          <cell r="J313">
            <v>2210</v>
          </cell>
        </row>
        <row r="314">
          <cell r="A314">
            <v>810254</v>
          </cell>
          <cell r="B314">
            <v>0</v>
          </cell>
          <cell r="C314" t="str">
            <v>Fruit Juice Expansion</v>
          </cell>
          <cell r="D314" t="str">
            <v>(Capex - 15-03-04)</v>
          </cell>
          <cell r="E314" t="str">
            <v>Plant &amp; Machinery (Installation)</v>
          </cell>
          <cell r="F314">
            <v>0</v>
          </cell>
          <cell r="G314">
            <v>0</v>
          </cell>
          <cell r="H314" t="str">
            <v>NRS</v>
          </cell>
          <cell r="I314">
            <v>12200</v>
          </cell>
          <cell r="J314">
            <v>12200</v>
          </cell>
        </row>
        <row r="315">
          <cell r="A315">
            <v>810255</v>
          </cell>
          <cell r="B315">
            <v>0</v>
          </cell>
          <cell r="C315" t="str">
            <v>Taxol Section</v>
          </cell>
          <cell r="D315" t="str">
            <v>(Capex - 22-03-04)</v>
          </cell>
          <cell r="E315" t="str">
            <v>Electrical Installation- CWIP</v>
          </cell>
          <cell r="F315">
            <v>0</v>
          </cell>
          <cell r="G315">
            <v>0</v>
          </cell>
          <cell r="H315" t="str">
            <v>NRS</v>
          </cell>
          <cell r="I315">
            <v>200047.08</v>
          </cell>
          <cell r="J315">
            <v>200047.08</v>
          </cell>
        </row>
        <row r="316">
          <cell r="A316">
            <v>810256</v>
          </cell>
          <cell r="B316">
            <v>0</v>
          </cell>
          <cell r="C316" t="str">
            <v>Fruit Juice Expansion</v>
          </cell>
          <cell r="D316" t="str">
            <v>(Capex - 15-03-04)</v>
          </cell>
          <cell r="E316" t="str">
            <v>Building</v>
          </cell>
          <cell r="F316">
            <v>0</v>
          </cell>
          <cell r="G316">
            <v>0</v>
          </cell>
          <cell r="H316" t="str">
            <v>NRS</v>
          </cell>
          <cell r="I316">
            <v>51450</v>
          </cell>
          <cell r="J316">
            <v>51450</v>
          </cell>
        </row>
        <row r="317">
          <cell r="A317">
            <v>810257</v>
          </cell>
          <cell r="B317">
            <v>0</v>
          </cell>
          <cell r="C317" t="str">
            <v>Taxol Section</v>
          </cell>
          <cell r="D317" t="str">
            <v>(Capex - 22-03-04)</v>
          </cell>
          <cell r="E317" t="str">
            <v>Electrical Installation- CWIP</v>
          </cell>
          <cell r="F317">
            <v>0</v>
          </cell>
          <cell r="G317">
            <v>0</v>
          </cell>
          <cell r="H317" t="str">
            <v>INR</v>
          </cell>
          <cell r="I317">
            <v>50688</v>
          </cell>
          <cell r="J317">
            <v>81100.800000000003</v>
          </cell>
        </row>
        <row r="318">
          <cell r="A318">
            <v>810258</v>
          </cell>
          <cell r="B318">
            <v>0</v>
          </cell>
          <cell r="C318" t="str">
            <v>Fruit Juice Expansion</v>
          </cell>
          <cell r="D318" t="str">
            <v>(Capex - 15-03-04)</v>
          </cell>
          <cell r="E318" t="str">
            <v>Plant &amp; Machinery (Installation)</v>
          </cell>
          <cell r="F318">
            <v>0</v>
          </cell>
          <cell r="G318">
            <v>0</v>
          </cell>
          <cell r="H318" t="str">
            <v>NRS</v>
          </cell>
          <cell r="I318">
            <v>54560</v>
          </cell>
          <cell r="J318">
            <v>54560</v>
          </cell>
        </row>
        <row r="319">
          <cell r="A319">
            <v>810259</v>
          </cell>
          <cell r="B319">
            <v>0</v>
          </cell>
          <cell r="C319" t="str">
            <v>Taxol Section</v>
          </cell>
          <cell r="D319" t="str">
            <v>(Capex - 22-03-04)</v>
          </cell>
          <cell r="E319" t="str">
            <v>Plant &amp; Machinery (Installation) CWIP</v>
          </cell>
          <cell r="F319">
            <v>0</v>
          </cell>
          <cell r="G319">
            <v>0</v>
          </cell>
          <cell r="H319" t="str">
            <v>NRS</v>
          </cell>
          <cell r="I319">
            <v>21500</v>
          </cell>
          <cell r="J319">
            <v>21500</v>
          </cell>
        </row>
        <row r="320">
          <cell r="A320">
            <v>810260</v>
          </cell>
          <cell r="B320">
            <v>0</v>
          </cell>
          <cell r="C320" t="str">
            <v>Taxol Section</v>
          </cell>
          <cell r="D320" t="str">
            <v>(Capex - 22-03-04)</v>
          </cell>
          <cell r="E320" t="str">
            <v>Plant &amp; Machinery (Installation) CWIP</v>
          </cell>
          <cell r="F320">
            <v>0</v>
          </cell>
          <cell r="G320">
            <v>0</v>
          </cell>
          <cell r="H320" t="str">
            <v>NRS</v>
          </cell>
          <cell r="I320">
            <v>42240</v>
          </cell>
          <cell r="J320">
            <v>42240</v>
          </cell>
        </row>
        <row r="321">
          <cell r="A321">
            <v>810261</v>
          </cell>
          <cell r="B321">
            <v>0</v>
          </cell>
          <cell r="C321" t="str">
            <v>Taxol Section</v>
          </cell>
          <cell r="D321" t="str">
            <v>(Capex - 22-03-04)</v>
          </cell>
          <cell r="E321" t="str">
            <v>Plant &amp; Machinery - CWIP</v>
          </cell>
          <cell r="F321">
            <v>0</v>
          </cell>
          <cell r="G321">
            <v>0</v>
          </cell>
          <cell r="H321" t="str">
            <v>INR</v>
          </cell>
          <cell r="I321">
            <v>51030</v>
          </cell>
          <cell r="J321">
            <v>81648</v>
          </cell>
        </row>
        <row r="322">
          <cell r="A322">
            <v>810262</v>
          </cell>
          <cell r="B322">
            <v>0</v>
          </cell>
          <cell r="C322" t="str">
            <v>Taxol Section</v>
          </cell>
          <cell r="D322" t="str">
            <v>(Capex - 22-03-04)</v>
          </cell>
          <cell r="E322" t="str">
            <v>Plant &amp; Machinery - CWIP</v>
          </cell>
          <cell r="F322">
            <v>0</v>
          </cell>
          <cell r="G322">
            <v>0</v>
          </cell>
          <cell r="H322" t="str">
            <v>USD</v>
          </cell>
          <cell r="I322">
            <v>2950</v>
          </cell>
          <cell r="J322">
            <v>218300</v>
          </cell>
        </row>
        <row r="323">
          <cell r="A323">
            <v>810263</v>
          </cell>
          <cell r="B323">
            <v>0</v>
          </cell>
          <cell r="C323" t="str">
            <v>Fruit Juice Expansion</v>
          </cell>
          <cell r="D323" t="str">
            <v>(Capex - 15-03-04)</v>
          </cell>
          <cell r="E323" t="str">
            <v>Plant &amp; Machinery (Installation)</v>
          </cell>
          <cell r="F323">
            <v>0</v>
          </cell>
          <cell r="G323">
            <v>0</v>
          </cell>
          <cell r="H323" t="str">
            <v>INR</v>
          </cell>
          <cell r="I323">
            <v>16800</v>
          </cell>
          <cell r="J323">
            <v>26880</v>
          </cell>
        </row>
        <row r="324">
          <cell r="A324">
            <v>810264</v>
          </cell>
          <cell r="B324">
            <v>0</v>
          </cell>
          <cell r="C324" t="str">
            <v>Taxol Section</v>
          </cell>
          <cell r="D324" t="str">
            <v>(Capex - 22-03-04)</v>
          </cell>
          <cell r="E324" t="str">
            <v>Plant &amp; Machinery (Installation) CWIP</v>
          </cell>
          <cell r="F324">
            <v>0</v>
          </cell>
          <cell r="G324">
            <v>0</v>
          </cell>
          <cell r="H324" t="str">
            <v>INR</v>
          </cell>
          <cell r="I324">
            <v>7200</v>
          </cell>
          <cell r="J324">
            <v>11520</v>
          </cell>
        </row>
        <row r="325">
          <cell r="A325">
            <v>810265</v>
          </cell>
          <cell r="B325">
            <v>0</v>
          </cell>
          <cell r="C325" t="str">
            <v>Taxol Section</v>
          </cell>
          <cell r="D325" t="str">
            <v>(Capex - 22-03-04)</v>
          </cell>
          <cell r="E325" t="str">
            <v>Plant &amp; Machinery (Installation) CWIP</v>
          </cell>
          <cell r="F325">
            <v>0</v>
          </cell>
          <cell r="G325">
            <v>0</v>
          </cell>
          <cell r="H325" t="str">
            <v>NRS</v>
          </cell>
          <cell r="I325">
            <v>7825</v>
          </cell>
          <cell r="J325">
            <v>7825</v>
          </cell>
        </row>
        <row r="326">
          <cell r="A326" t="str">
            <v>810266-</v>
          </cell>
          <cell r="B326">
            <v>0</v>
          </cell>
          <cell r="C326" t="str">
            <v xml:space="preserve">Gate No. 2 </v>
          </cell>
          <cell r="D326" t="str">
            <v>(Capex -18-03-04)</v>
          </cell>
          <cell r="E326" t="str">
            <v>Building</v>
          </cell>
        </row>
        <row r="327">
          <cell r="A327">
            <v>810266</v>
          </cell>
          <cell r="B327">
            <v>0</v>
          </cell>
          <cell r="C327" t="str">
            <v>Boundary Wall</v>
          </cell>
          <cell r="D327" t="str">
            <v>(Capex - 06-03-04)</v>
          </cell>
          <cell r="E327" t="str">
            <v>Building</v>
          </cell>
          <cell r="F327">
            <v>0</v>
          </cell>
          <cell r="G327">
            <v>0</v>
          </cell>
          <cell r="H327" t="str">
            <v>INR</v>
          </cell>
          <cell r="I327">
            <v>52688</v>
          </cell>
          <cell r="J327">
            <v>84300.800000000003</v>
          </cell>
        </row>
        <row r="328">
          <cell r="A328">
            <v>810267</v>
          </cell>
          <cell r="B328">
            <v>0</v>
          </cell>
          <cell r="C328" t="str">
            <v xml:space="preserve">Video Camera Accessories       </v>
          </cell>
          <cell r="D328" t="str">
            <v>(Capex - 14-03-04)</v>
          </cell>
          <cell r="E328" t="str">
            <v>Office Equipment</v>
          </cell>
          <cell r="F328">
            <v>0</v>
          </cell>
          <cell r="G328">
            <v>0</v>
          </cell>
          <cell r="H328" t="str">
            <v>NRS</v>
          </cell>
          <cell r="I328">
            <v>23600</v>
          </cell>
          <cell r="J328">
            <v>23600</v>
          </cell>
        </row>
        <row r="329">
          <cell r="A329">
            <v>810268</v>
          </cell>
          <cell r="B329">
            <v>0</v>
          </cell>
          <cell r="C329" t="str">
            <v>Taxol Section</v>
          </cell>
          <cell r="D329" t="str">
            <v>(Capex - 22-03-04)</v>
          </cell>
          <cell r="E329" t="str">
            <v>Plant &amp; Machinery (Installation) CWIP</v>
          </cell>
          <cell r="F329">
            <v>0</v>
          </cell>
          <cell r="G329">
            <v>0</v>
          </cell>
          <cell r="H329" t="str">
            <v>NRS</v>
          </cell>
          <cell r="I329">
            <v>2015</v>
          </cell>
          <cell r="J329">
            <v>2015</v>
          </cell>
        </row>
        <row r="330">
          <cell r="A330">
            <v>810269</v>
          </cell>
          <cell r="B330">
            <v>0</v>
          </cell>
          <cell r="C330" t="str">
            <v>Fruit Juice Expansion</v>
          </cell>
          <cell r="D330" t="str">
            <v>(Capex - 15-03-04)</v>
          </cell>
          <cell r="E330" t="str">
            <v>Plant &amp; Machinery (Installation)</v>
          </cell>
          <cell r="F330">
            <v>0</v>
          </cell>
          <cell r="G330">
            <v>0</v>
          </cell>
          <cell r="H330" t="str">
            <v>NRS</v>
          </cell>
          <cell r="I330">
            <v>1140</v>
          </cell>
          <cell r="J330">
            <v>1140</v>
          </cell>
        </row>
        <row r="331">
          <cell r="A331">
            <v>810270</v>
          </cell>
          <cell r="B331">
            <v>0</v>
          </cell>
          <cell r="C331" t="str">
            <v>Fruit Juice Expansion</v>
          </cell>
          <cell r="D331" t="str">
            <v>(Capex - 15-03-04)</v>
          </cell>
          <cell r="E331" t="str">
            <v>Tools &amp; Implements</v>
          </cell>
          <cell r="F331">
            <v>0</v>
          </cell>
          <cell r="G331">
            <v>0</v>
          </cell>
          <cell r="H331" t="str">
            <v>NRS</v>
          </cell>
          <cell r="I331">
            <v>3840</v>
          </cell>
          <cell r="J331">
            <v>3840</v>
          </cell>
        </row>
        <row r="332">
          <cell r="A332">
            <v>810271</v>
          </cell>
          <cell r="B332">
            <v>0</v>
          </cell>
          <cell r="C332" t="str">
            <v xml:space="preserve">Video Camera Accessories       </v>
          </cell>
          <cell r="D332" t="str">
            <v>(Capex - 14-03-04)</v>
          </cell>
          <cell r="E332" t="str">
            <v>Office Equipment</v>
          </cell>
          <cell r="F332">
            <v>0</v>
          </cell>
          <cell r="G332">
            <v>0</v>
          </cell>
          <cell r="H332" t="str">
            <v>NRS</v>
          </cell>
          <cell r="I332">
            <v>4048</v>
          </cell>
          <cell r="J332">
            <v>4048</v>
          </cell>
        </row>
        <row r="333">
          <cell r="A333">
            <v>810272</v>
          </cell>
          <cell r="B333">
            <v>0</v>
          </cell>
          <cell r="C333" t="str">
            <v>Fruit Juice Expansion</v>
          </cell>
          <cell r="D333" t="str">
            <v>(Capex - 15-03-04)</v>
          </cell>
          <cell r="E333" t="str">
            <v>Plant &amp; Machinery (Installation)</v>
          </cell>
          <cell r="F333">
            <v>0</v>
          </cell>
          <cell r="G333">
            <v>0</v>
          </cell>
          <cell r="H333" t="str">
            <v>NRS</v>
          </cell>
          <cell r="I333">
            <v>1800</v>
          </cell>
          <cell r="J333">
            <v>1800</v>
          </cell>
        </row>
        <row r="334">
          <cell r="A334">
            <v>810273</v>
          </cell>
          <cell r="B334">
            <v>0</v>
          </cell>
          <cell r="C334" t="str">
            <v>Fruit Juice Expansion</v>
          </cell>
          <cell r="D334" t="str">
            <v>(Capex - 15-03-04)</v>
          </cell>
          <cell r="E334" t="str">
            <v>Plant &amp; Machinery (Installation)</v>
          </cell>
          <cell r="F334">
            <v>0</v>
          </cell>
          <cell r="G334">
            <v>0</v>
          </cell>
          <cell r="H334" t="str">
            <v>NRS</v>
          </cell>
          <cell r="I334">
            <v>23445</v>
          </cell>
          <cell r="J334">
            <v>23445</v>
          </cell>
        </row>
        <row r="335">
          <cell r="A335">
            <v>810274</v>
          </cell>
          <cell r="B335">
            <v>0</v>
          </cell>
          <cell r="C335" t="str">
            <v>Fruit Juice Expansion</v>
          </cell>
          <cell r="D335" t="str">
            <v>(Capex - 15-03-04)</v>
          </cell>
          <cell r="E335" t="str">
            <v>Plant &amp; Machinery (Installation)</v>
          </cell>
          <cell r="F335">
            <v>0</v>
          </cell>
          <cell r="G335">
            <v>0</v>
          </cell>
          <cell r="H335" t="str">
            <v>NRS</v>
          </cell>
          <cell r="I335">
            <v>12200</v>
          </cell>
          <cell r="J335">
            <v>12200</v>
          </cell>
        </row>
        <row r="336">
          <cell r="A336">
            <v>810275</v>
          </cell>
          <cell r="B336">
            <v>0</v>
          </cell>
          <cell r="C336" t="str">
            <v>Fruit Juice Expansion</v>
          </cell>
          <cell r="D336" t="str">
            <v>(Capex - 15-03-04)</v>
          </cell>
          <cell r="E336" t="str">
            <v>Plant &amp; Machinery (Installation)</v>
          </cell>
          <cell r="F336">
            <v>0</v>
          </cell>
          <cell r="G336">
            <v>0</v>
          </cell>
          <cell r="H336" t="str">
            <v>INR</v>
          </cell>
          <cell r="I336">
            <v>12160</v>
          </cell>
          <cell r="J336">
            <v>19456</v>
          </cell>
        </row>
        <row r="337">
          <cell r="A337">
            <v>810276</v>
          </cell>
          <cell r="B337">
            <v>0</v>
          </cell>
          <cell r="C337" t="str">
            <v>Fruit Juice Expansion</v>
          </cell>
          <cell r="D337" t="str">
            <v>(Capex - 15-03-04)</v>
          </cell>
          <cell r="E337" t="str">
            <v>Tools &amp; Implements</v>
          </cell>
          <cell r="F337">
            <v>0</v>
          </cell>
          <cell r="G337">
            <v>0</v>
          </cell>
          <cell r="H337" t="str">
            <v>NRS</v>
          </cell>
          <cell r="I337">
            <v>63000</v>
          </cell>
          <cell r="J337">
            <v>63000</v>
          </cell>
        </row>
        <row r="338">
          <cell r="A338">
            <v>810277</v>
          </cell>
          <cell r="B338">
            <v>0</v>
          </cell>
          <cell r="C338" t="str">
            <v>Fruit Juice Expansion</v>
          </cell>
          <cell r="D338" t="str">
            <v>(Capex - 15-03-04)</v>
          </cell>
          <cell r="E338" t="str">
            <v>Plant &amp; Machinery (Installation)</v>
          </cell>
          <cell r="F338">
            <v>0</v>
          </cell>
          <cell r="G338">
            <v>0</v>
          </cell>
          <cell r="H338" t="str">
            <v>NRS</v>
          </cell>
          <cell r="I338">
            <v>128800</v>
          </cell>
          <cell r="J338">
            <v>128800</v>
          </cell>
        </row>
        <row r="339">
          <cell r="A339">
            <v>810278</v>
          </cell>
          <cell r="B339">
            <v>0</v>
          </cell>
          <cell r="C339" t="str">
            <v>Fruit Juice Expansion</v>
          </cell>
          <cell r="D339" t="str">
            <v>(Capex - 15-03-04)</v>
          </cell>
          <cell r="E339" t="str">
            <v>Plant &amp; Machinery (Installation)</v>
          </cell>
          <cell r="F339">
            <v>0</v>
          </cell>
          <cell r="G339">
            <v>0</v>
          </cell>
          <cell r="H339" t="str">
            <v>NRS</v>
          </cell>
          <cell r="I339">
            <v>9360</v>
          </cell>
          <cell r="J339">
            <v>9360</v>
          </cell>
        </row>
        <row r="340">
          <cell r="A340">
            <v>810279</v>
          </cell>
          <cell r="B340">
            <v>0</v>
          </cell>
          <cell r="C340" t="str">
            <v>Fruit Juice Expansion</v>
          </cell>
          <cell r="D340" t="str">
            <v>(Capex - 15-03-04)</v>
          </cell>
          <cell r="E340" t="str">
            <v>Plant &amp; Machinery (Installation)</v>
          </cell>
          <cell r="F340">
            <v>0</v>
          </cell>
          <cell r="G340">
            <v>0</v>
          </cell>
          <cell r="H340" t="str">
            <v>NRS</v>
          </cell>
          <cell r="I340">
            <v>4960</v>
          </cell>
          <cell r="J340">
            <v>4960</v>
          </cell>
        </row>
        <row r="341">
          <cell r="A341">
            <v>810281</v>
          </cell>
          <cell r="B341">
            <v>0</v>
          </cell>
          <cell r="C341" t="str">
            <v>Fruit Juice Expansion</v>
          </cell>
          <cell r="D341" t="str">
            <v>(Capex - 15-03-04)</v>
          </cell>
          <cell r="E341" t="str">
            <v>Tools &amp; Implements</v>
          </cell>
          <cell r="F341">
            <v>0</v>
          </cell>
          <cell r="G341">
            <v>0</v>
          </cell>
          <cell r="H341" t="str">
            <v>INR</v>
          </cell>
          <cell r="I341">
            <v>11080</v>
          </cell>
          <cell r="J341">
            <v>17728</v>
          </cell>
        </row>
        <row r="342">
          <cell r="A342">
            <v>810282</v>
          </cell>
          <cell r="B342">
            <v>0</v>
          </cell>
          <cell r="C342">
            <v>0</v>
          </cell>
          <cell r="D342">
            <v>0</v>
          </cell>
          <cell r="E342" t="str">
            <v xml:space="preserve">Maintenance </v>
          </cell>
          <cell r="F342">
            <v>0</v>
          </cell>
          <cell r="G342">
            <v>0</v>
          </cell>
          <cell r="H342" t="str">
            <v>NRS</v>
          </cell>
          <cell r="I342">
            <v>6559</v>
          </cell>
          <cell r="J342">
            <v>6559</v>
          </cell>
        </row>
        <row r="343">
          <cell r="A343">
            <v>810283</v>
          </cell>
          <cell r="B343">
            <v>0</v>
          </cell>
          <cell r="C343" t="str">
            <v>Kennel House</v>
          </cell>
          <cell r="D343" t="str">
            <v>(Capex - 18-03-04)</v>
          </cell>
          <cell r="E343" t="str">
            <v>Electrical Installation</v>
          </cell>
          <cell r="F343">
            <v>0</v>
          </cell>
          <cell r="G343">
            <v>0</v>
          </cell>
          <cell r="H343" t="str">
            <v>NRS</v>
          </cell>
          <cell r="I343">
            <v>2318.8000000000002</v>
          </cell>
          <cell r="J343">
            <v>2318.8000000000002</v>
          </cell>
        </row>
        <row r="344">
          <cell r="A344">
            <v>810284</v>
          </cell>
          <cell r="B344">
            <v>0</v>
          </cell>
          <cell r="C344" t="str">
            <v>Fruit Juice Expansion</v>
          </cell>
          <cell r="D344" t="str">
            <v>(Capex - 15-03-04)</v>
          </cell>
          <cell r="E344" t="str">
            <v>Tools &amp; Implements</v>
          </cell>
          <cell r="F344">
            <v>0</v>
          </cell>
          <cell r="G344">
            <v>0</v>
          </cell>
          <cell r="H344" t="str">
            <v>NRS</v>
          </cell>
          <cell r="I344">
            <v>7680</v>
          </cell>
          <cell r="J344">
            <v>7680</v>
          </cell>
        </row>
        <row r="345">
          <cell r="A345">
            <v>810285</v>
          </cell>
          <cell r="B345">
            <v>0</v>
          </cell>
          <cell r="C345" t="str">
            <v>Fruit Juice Expansion</v>
          </cell>
          <cell r="D345" t="str">
            <v>(Capex - 15-03-04)</v>
          </cell>
          <cell r="E345" t="str">
            <v>Building</v>
          </cell>
          <cell r="F345">
            <v>0</v>
          </cell>
          <cell r="G345">
            <v>0</v>
          </cell>
          <cell r="H345" t="str">
            <v>NRS</v>
          </cell>
          <cell r="I345">
            <v>1665</v>
          </cell>
          <cell r="J345">
            <v>1665</v>
          </cell>
        </row>
        <row r="346">
          <cell r="A346">
            <v>810286</v>
          </cell>
          <cell r="B346">
            <v>0</v>
          </cell>
          <cell r="C346" t="str">
            <v>Fruit Juice Expansion</v>
          </cell>
          <cell r="D346" t="str">
            <v>(Capex - 15-03-04)</v>
          </cell>
          <cell r="E346" t="str">
            <v>Building</v>
          </cell>
          <cell r="F346">
            <v>0</v>
          </cell>
          <cell r="G346">
            <v>0</v>
          </cell>
          <cell r="H346" t="str">
            <v>NRS</v>
          </cell>
          <cell r="I346">
            <v>7200</v>
          </cell>
          <cell r="J346">
            <v>7200</v>
          </cell>
        </row>
        <row r="347">
          <cell r="A347">
            <v>810287</v>
          </cell>
          <cell r="B347">
            <v>0</v>
          </cell>
          <cell r="C347" t="str">
            <v>Kennel House</v>
          </cell>
          <cell r="D347" t="str">
            <v>(Capex - 18-03-04)</v>
          </cell>
          <cell r="E347" t="str">
            <v>Electrical Installation</v>
          </cell>
          <cell r="F347">
            <v>0</v>
          </cell>
          <cell r="G347">
            <v>0</v>
          </cell>
          <cell r="H347" t="str">
            <v>NRS</v>
          </cell>
          <cell r="I347">
            <v>6399</v>
          </cell>
          <cell r="J347">
            <v>6399</v>
          </cell>
        </row>
        <row r="348">
          <cell r="A348">
            <v>810288</v>
          </cell>
          <cell r="B348">
            <v>0</v>
          </cell>
          <cell r="C348" t="str">
            <v>Euro Guard - SoniKapoor</v>
          </cell>
          <cell r="D348" t="str">
            <v>(Capex - 23-03-04)</v>
          </cell>
          <cell r="E348" t="str">
            <v>Furniture &amp; Fixture</v>
          </cell>
          <cell r="F348">
            <v>0</v>
          </cell>
          <cell r="G348">
            <v>0</v>
          </cell>
          <cell r="H348" t="str">
            <v>NRS</v>
          </cell>
          <cell r="I348">
            <v>11500</v>
          </cell>
          <cell r="J348">
            <v>11500</v>
          </cell>
        </row>
        <row r="349">
          <cell r="A349">
            <v>810289</v>
          </cell>
          <cell r="B349">
            <v>0</v>
          </cell>
          <cell r="C349">
            <v>0</v>
          </cell>
          <cell r="D349">
            <v>0</v>
          </cell>
          <cell r="E349" t="str">
            <v xml:space="preserve">Maintenance </v>
          </cell>
          <cell r="F349">
            <v>0</v>
          </cell>
          <cell r="G349">
            <v>0</v>
          </cell>
          <cell r="H349" t="str">
            <v>NRS</v>
          </cell>
          <cell r="I349">
            <v>9272.5</v>
          </cell>
          <cell r="J349">
            <v>9272.5</v>
          </cell>
        </row>
        <row r="350">
          <cell r="A350">
            <v>810290</v>
          </cell>
          <cell r="B350">
            <v>0</v>
          </cell>
          <cell r="C350">
            <v>0</v>
          </cell>
          <cell r="D350">
            <v>0</v>
          </cell>
          <cell r="E350" t="str">
            <v xml:space="preserve">Maintenance </v>
          </cell>
          <cell r="F350">
            <v>0</v>
          </cell>
          <cell r="G350">
            <v>0</v>
          </cell>
          <cell r="H350" t="str">
            <v>NRS</v>
          </cell>
          <cell r="I350">
            <v>8153</v>
          </cell>
          <cell r="J350">
            <v>8153</v>
          </cell>
        </row>
        <row r="351">
          <cell r="A351">
            <v>810291</v>
          </cell>
          <cell r="B351">
            <v>0</v>
          </cell>
          <cell r="C351">
            <v>0</v>
          </cell>
          <cell r="D351">
            <v>0</v>
          </cell>
          <cell r="E351" t="str">
            <v xml:space="preserve">Maintenance </v>
          </cell>
          <cell r="F351">
            <v>0</v>
          </cell>
          <cell r="G351">
            <v>0</v>
          </cell>
          <cell r="H351" t="str">
            <v>NRS</v>
          </cell>
          <cell r="I351">
            <v>2492</v>
          </cell>
          <cell r="J351">
            <v>2492</v>
          </cell>
        </row>
        <row r="352">
          <cell r="A352">
            <v>810292</v>
          </cell>
          <cell r="B352">
            <v>0</v>
          </cell>
          <cell r="C352" t="str">
            <v>Boundary wall</v>
          </cell>
          <cell r="D352" t="str">
            <v>(Capex - 06-03-04)</v>
          </cell>
          <cell r="E352" t="str">
            <v>Building</v>
          </cell>
          <cell r="F352">
            <v>0</v>
          </cell>
          <cell r="G352">
            <v>0</v>
          </cell>
          <cell r="H352" t="str">
            <v>NRS</v>
          </cell>
          <cell r="I352">
            <v>48692</v>
          </cell>
          <cell r="J352">
            <v>48692</v>
          </cell>
        </row>
        <row r="353">
          <cell r="A353">
            <v>810293</v>
          </cell>
          <cell r="B353">
            <v>0</v>
          </cell>
          <cell r="C353" t="str">
            <v>Fruit Juice Expansion</v>
          </cell>
          <cell r="D353" t="str">
            <v>(Capex - 15-03-04)</v>
          </cell>
          <cell r="E353" t="str">
            <v>Building</v>
          </cell>
          <cell r="F353">
            <v>0</v>
          </cell>
          <cell r="G353">
            <v>0</v>
          </cell>
          <cell r="H353" t="str">
            <v>NRS</v>
          </cell>
          <cell r="I353">
            <v>23800</v>
          </cell>
          <cell r="J353">
            <v>23800</v>
          </cell>
        </row>
        <row r="354">
          <cell r="A354">
            <v>810294</v>
          </cell>
          <cell r="B354">
            <v>0</v>
          </cell>
          <cell r="C354" t="str">
            <v>Kennel House</v>
          </cell>
          <cell r="D354" t="str">
            <v>(Capex - 18-03-04)</v>
          </cell>
          <cell r="E354" t="str">
            <v>Building</v>
          </cell>
          <cell r="F354">
            <v>0</v>
          </cell>
          <cell r="G354">
            <v>0</v>
          </cell>
          <cell r="H354" t="str">
            <v>NRS</v>
          </cell>
          <cell r="I354">
            <v>269157.5</v>
          </cell>
          <cell r="J354">
            <v>269157.5</v>
          </cell>
        </row>
        <row r="355">
          <cell r="A355">
            <v>810295</v>
          </cell>
          <cell r="B355">
            <v>0</v>
          </cell>
          <cell r="C355" t="str">
            <v>Fruit Juice Expansion</v>
          </cell>
          <cell r="D355" t="str">
            <v>(Capex - 15-03-04)</v>
          </cell>
          <cell r="E355" t="str">
            <v>Plant &amp; Machinery (Installation)</v>
          </cell>
          <cell r="F355">
            <v>0</v>
          </cell>
          <cell r="G355">
            <v>0</v>
          </cell>
          <cell r="H355" t="str">
            <v>INR</v>
          </cell>
          <cell r="I355">
            <v>149698.20000000001</v>
          </cell>
          <cell r="J355">
            <v>239517.12000000002</v>
          </cell>
        </row>
        <row r="356">
          <cell r="A356">
            <v>810296</v>
          </cell>
          <cell r="B356">
            <v>0</v>
          </cell>
          <cell r="C356" t="str">
            <v>Taxol Section</v>
          </cell>
          <cell r="D356" t="str">
            <v>(Capex - 22-03-04)</v>
          </cell>
          <cell r="E356" t="str">
            <v>Plant &amp; Machinery (Installation) CWIP</v>
          </cell>
          <cell r="F356">
            <v>0</v>
          </cell>
          <cell r="G356">
            <v>0</v>
          </cell>
          <cell r="H356" t="str">
            <v>INR</v>
          </cell>
          <cell r="I356">
            <v>170526</v>
          </cell>
          <cell r="J356">
            <v>272841.60000000003</v>
          </cell>
        </row>
        <row r="357">
          <cell r="A357">
            <v>810297</v>
          </cell>
          <cell r="B357">
            <v>0</v>
          </cell>
          <cell r="C357" t="str">
            <v>Fruit Juice Expansion</v>
          </cell>
          <cell r="D357" t="str">
            <v>(Capex - 15-03-04)</v>
          </cell>
          <cell r="E357" t="str">
            <v>Building</v>
          </cell>
          <cell r="F357">
            <v>0</v>
          </cell>
          <cell r="G357">
            <v>0</v>
          </cell>
          <cell r="H357" t="str">
            <v>NRS</v>
          </cell>
          <cell r="I357">
            <v>8277.1200000000008</v>
          </cell>
          <cell r="J357">
            <v>8277.1200000000008</v>
          </cell>
        </row>
        <row r="358">
          <cell r="A358">
            <v>810298</v>
          </cell>
          <cell r="B358">
            <v>0</v>
          </cell>
          <cell r="C358" t="str">
            <v>Fruit Juice Expansion</v>
          </cell>
          <cell r="D358" t="str">
            <v>(Capex - 15-03-04)</v>
          </cell>
          <cell r="E358" t="str">
            <v>Plant &amp; Machinery (Installation)</v>
          </cell>
          <cell r="F358">
            <v>0</v>
          </cell>
          <cell r="G358">
            <v>0</v>
          </cell>
          <cell r="H358" t="str">
            <v>NRS</v>
          </cell>
          <cell r="I358">
            <v>13500</v>
          </cell>
          <cell r="J358">
            <v>13500</v>
          </cell>
        </row>
        <row r="359">
          <cell r="A359">
            <v>810299</v>
          </cell>
          <cell r="B359">
            <v>0</v>
          </cell>
          <cell r="C359" t="str">
            <v>Fruit Juice Expansion</v>
          </cell>
          <cell r="D359" t="str">
            <v>(Capex - 15-03-04)</v>
          </cell>
          <cell r="E359" t="str">
            <v>Plant &amp; Machinery (Installation)</v>
          </cell>
          <cell r="F359">
            <v>0</v>
          </cell>
          <cell r="G359">
            <v>0</v>
          </cell>
          <cell r="H359" t="str">
            <v>INR</v>
          </cell>
          <cell r="I359">
            <v>166788.20000000001</v>
          </cell>
          <cell r="J359">
            <v>266861.12000000005</v>
          </cell>
        </row>
        <row r="360">
          <cell r="A360">
            <v>810300</v>
          </cell>
          <cell r="B360">
            <v>0</v>
          </cell>
          <cell r="C360" t="str">
            <v>Fruit Juice Expansion</v>
          </cell>
          <cell r="D360" t="str">
            <v>(Capex - 15-03-04)</v>
          </cell>
          <cell r="E360" t="str">
            <v>Plant &amp; Machinery (Installation)</v>
          </cell>
          <cell r="F360">
            <v>0</v>
          </cell>
          <cell r="G360">
            <v>0</v>
          </cell>
          <cell r="H360" t="str">
            <v>INR</v>
          </cell>
          <cell r="I360">
            <v>37303.800000000003</v>
          </cell>
          <cell r="J360">
            <v>59686.080000000009</v>
          </cell>
        </row>
        <row r="361">
          <cell r="A361">
            <v>810301</v>
          </cell>
          <cell r="B361">
            <v>0</v>
          </cell>
          <cell r="C361" t="str">
            <v>Fruit Juice Expansion</v>
          </cell>
          <cell r="D361" t="str">
            <v>(Capex - 15-03-04)</v>
          </cell>
          <cell r="E361" t="str">
            <v>Plant &amp; Machinery (Installation)</v>
          </cell>
          <cell r="F361">
            <v>0</v>
          </cell>
          <cell r="G361">
            <v>0</v>
          </cell>
          <cell r="H361" t="str">
            <v>INR</v>
          </cell>
          <cell r="I361">
            <v>162252.12</v>
          </cell>
          <cell r="J361">
            <v>259603.39199999999</v>
          </cell>
        </row>
        <row r="362">
          <cell r="A362">
            <v>810302</v>
          </cell>
          <cell r="B362">
            <v>0</v>
          </cell>
          <cell r="C362" t="str">
            <v>Fruit Juice Expansion</v>
          </cell>
          <cell r="D362" t="str">
            <v>(Capex - 15-03-04)</v>
          </cell>
          <cell r="E362" t="str">
            <v>Plant &amp; Machinery (Installation)</v>
          </cell>
          <cell r="F362">
            <v>0</v>
          </cell>
          <cell r="G362">
            <v>0</v>
          </cell>
          <cell r="H362" t="str">
            <v>INR</v>
          </cell>
          <cell r="I362">
            <v>52632</v>
          </cell>
          <cell r="J362">
            <v>84211.200000000012</v>
          </cell>
        </row>
        <row r="363">
          <cell r="A363">
            <v>810303</v>
          </cell>
          <cell r="B363">
            <v>0</v>
          </cell>
          <cell r="C363" t="str">
            <v>Fruit Juice Expansion</v>
          </cell>
          <cell r="D363" t="str">
            <v>(Capex - 15-03-04)</v>
          </cell>
          <cell r="E363" t="str">
            <v>Building</v>
          </cell>
          <cell r="F363">
            <v>0</v>
          </cell>
          <cell r="G363">
            <v>0</v>
          </cell>
          <cell r="H363" t="str">
            <v>NRS</v>
          </cell>
          <cell r="I363">
            <v>25500</v>
          </cell>
          <cell r="J363">
            <v>25500</v>
          </cell>
        </row>
        <row r="364">
          <cell r="A364">
            <v>810305</v>
          </cell>
          <cell r="B364">
            <v>0</v>
          </cell>
          <cell r="C364" t="str">
            <v>Furniture &amp; Fixture</v>
          </cell>
          <cell r="D364" t="str">
            <v>(Capex - 16-03-04)</v>
          </cell>
          <cell r="E364" t="str">
            <v>Furniture &amp; Fixture</v>
          </cell>
          <cell r="F364">
            <v>0</v>
          </cell>
          <cell r="G364">
            <v>0</v>
          </cell>
          <cell r="H364" t="str">
            <v>NRS</v>
          </cell>
          <cell r="I364">
            <v>30909.08</v>
          </cell>
          <cell r="J364">
            <v>30909.08</v>
          </cell>
        </row>
        <row r="365">
          <cell r="A365">
            <v>810306</v>
          </cell>
          <cell r="B365">
            <v>0</v>
          </cell>
          <cell r="C365" t="str">
            <v>Fruit Juice Expansion</v>
          </cell>
          <cell r="D365" t="str">
            <v>(Capex - 15-03-04)</v>
          </cell>
          <cell r="E365" t="str">
            <v>Plant &amp; Machinery (Installation)</v>
          </cell>
          <cell r="F365">
            <v>0</v>
          </cell>
          <cell r="G365">
            <v>0</v>
          </cell>
          <cell r="H365" t="str">
            <v>NRS</v>
          </cell>
          <cell r="I365">
            <v>104500</v>
          </cell>
          <cell r="J365">
            <v>104500</v>
          </cell>
        </row>
        <row r="366">
          <cell r="A366">
            <v>810307</v>
          </cell>
          <cell r="B366">
            <v>0</v>
          </cell>
          <cell r="C366" t="str">
            <v>Vatika Hair Oil- Container</v>
          </cell>
          <cell r="D366" t="str">
            <v>(Capex - 13-03-04)</v>
          </cell>
          <cell r="E366" t="str">
            <v>Plant &amp; Machinery</v>
          </cell>
          <cell r="F366">
            <v>0</v>
          </cell>
          <cell r="G366">
            <v>0</v>
          </cell>
          <cell r="H366" t="str">
            <v>NRS</v>
          </cell>
          <cell r="I366">
            <v>14400</v>
          </cell>
          <cell r="J366">
            <v>14400</v>
          </cell>
        </row>
        <row r="367">
          <cell r="A367">
            <v>810308</v>
          </cell>
          <cell r="B367">
            <v>0</v>
          </cell>
          <cell r="C367" t="str">
            <v>Fruit Juice Expansion</v>
          </cell>
          <cell r="D367" t="str">
            <v>(Capex - 15-03-04)</v>
          </cell>
          <cell r="E367" t="str">
            <v>Electrical Installation</v>
          </cell>
          <cell r="F367">
            <v>0</v>
          </cell>
          <cell r="G367">
            <v>0</v>
          </cell>
          <cell r="H367" t="str">
            <v>NRS</v>
          </cell>
          <cell r="I367">
            <v>92224</v>
          </cell>
          <cell r="J367">
            <v>92224</v>
          </cell>
        </row>
        <row r="368">
          <cell r="A368">
            <v>810309</v>
          </cell>
          <cell r="B368">
            <v>0</v>
          </cell>
          <cell r="C368" t="str">
            <v>LDM Section</v>
          </cell>
          <cell r="D368" t="str">
            <v>(Capex - 02-04-05)</v>
          </cell>
          <cell r="E368" t="str">
            <v>Tools &amp; Implements</v>
          </cell>
          <cell r="F368">
            <v>0</v>
          </cell>
          <cell r="G368">
            <v>0</v>
          </cell>
          <cell r="H368" t="str">
            <v>NRS</v>
          </cell>
          <cell r="I368">
            <v>112000</v>
          </cell>
          <cell r="J368">
            <v>112000</v>
          </cell>
        </row>
        <row r="369">
          <cell r="A369">
            <v>810309</v>
          </cell>
          <cell r="B369">
            <v>0</v>
          </cell>
          <cell r="C369" t="str">
            <v>Hajmola tablet</v>
          </cell>
          <cell r="D369" t="str">
            <v>(Capex - 02-04-05)</v>
          </cell>
          <cell r="E369" t="str">
            <v>Tools &amp; Implements</v>
          </cell>
          <cell r="F369">
            <v>0</v>
          </cell>
          <cell r="G369">
            <v>0</v>
          </cell>
          <cell r="H369" t="str">
            <v>NRS</v>
          </cell>
          <cell r="I369">
            <v>60000</v>
          </cell>
          <cell r="J369">
            <v>60000</v>
          </cell>
        </row>
        <row r="370">
          <cell r="A370">
            <v>810312</v>
          </cell>
          <cell r="B370">
            <v>0</v>
          </cell>
          <cell r="C370">
            <v>0</v>
          </cell>
          <cell r="D370">
            <v>0</v>
          </cell>
          <cell r="E370" t="str">
            <v xml:space="preserve">Maintenance </v>
          </cell>
          <cell r="F370">
            <v>0</v>
          </cell>
          <cell r="G370">
            <v>0</v>
          </cell>
          <cell r="H370" t="str">
            <v>NRS</v>
          </cell>
          <cell r="I370">
            <v>97795</v>
          </cell>
          <cell r="J370">
            <v>97795</v>
          </cell>
        </row>
        <row r="371">
          <cell r="A371">
            <v>810313</v>
          </cell>
          <cell r="B371">
            <v>0</v>
          </cell>
          <cell r="C371" t="str">
            <v>Kennel House</v>
          </cell>
          <cell r="D371" t="str">
            <v>(Capex - 18-03-04)</v>
          </cell>
          <cell r="E371" t="str">
            <v>Building</v>
          </cell>
          <cell r="F371">
            <v>0</v>
          </cell>
          <cell r="G371">
            <v>0</v>
          </cell>
          <cell r="H371" t="str">
            <v>NRS</v>
          </cell>
          <cell r="I371">
            <v>1544</v>
          </cell>
          <cell r="J371">
            <v>1544</v>
          </cell>
        </row>
        <row r="372">
          <cell r="A372">
            <v>810314</v>
          </cell>
          <cell r="B372">
            <v>0</v>
          </cell>
          <cell r="C372" t="str">
            <v>Fruit Juice Expansion</v>
          </cell>
          <cell r="D372" t="str">
            <v>(Capex - 15-03-04)</v>
          </cell>
          <cell r="E372" t="str">
            <v>Building</v>
          </cell>
          <cell r="F372">
            <v>0</v>
          </cell>
          <cell r="G372">
            <v>0</v>
          </cell>
          <cell r="H372" t="str">
            <v>NRS</v>
          </cell>
          <cell r="I372">
            <v>63750</v>
          </cell>
          <cell r="J372">
            <v>63750</v>
          </cell>
        </row>
        <row r="373">
          <cell r="A373">
            <v>810315</v>
          </cell>
          <cell r="B373">
            <v>0</v>
          </cell>
          <cell r="C373" t="str">
            <v xml:space="preserve">Kennel House </v>
          </cell>
          <cell r="D373" t="str">
            <v>(Capex - 18-03-04)</v>
          </cell>
          <cell r="E373" t="str">
            <v>Building</v>
          </cell>
          <cell r="F373">
            <v>0</v>
          </cell>
          <cell r="G373">
            <v>0</v>
          </cell>
          <cell r="H373" t="str">
            <v>NRS</v>
          </cell>
          <cell r="I373">
            <v>45477.599999999999</v>
          </cell>
          <cell r="J373">
            <v>45477.599999999999</v>
          </cell>
        </row>
        <row r="374">
          <cell r="A374">
            <v>810316</v>
          </cell>
          <cell r="B374">
            <v>0</v>
          </cell>
          <cell r="C374" t="str">
            <v>Fruit Juice Expansion</v>
          </cell>
          <cell r="D374" t="str">
            <v>(Capex - 15-03-04)</v>
          </cell>
          <cell r="E374" t="str">
            <v>Plant &amp; Machinery (Installation)</v>
          </cell>
          <cell r="F374">
            <v>0</v>
          </cell>
          <cell r="G374">
            <v>0</v>
          </cell>
          <cell r="H374" t="str">
            <v>NRS</v>
          </cell>
          <cell r="I374">
            <v>18300</v>
          </cell>
          <cell r="J374">
            <v>18300</v>
          </cell>
        </row>
        <row r="375">
          <cell r="A375">
            <v>810317</v>
          </cell>
          <cell r="B375">
            <v>0</v>
          </cell>
          <cell r="C375" t="str">
            <v>Fruit Juice Expansion</v>
          </cell>
          <cell r="D375" t="str">
            <v>(Capex - 15-03-04)</v>
          </cell>
          <cell r="E375" t="str">
            <v>Electrical Installation</v>
          </cell>
          <cell r="F375">
            <v>0</v>
          </cell>
          <cell r="G375">
            <v>0</v>
          </cell>
          <cell r="H375" t="str">
            <v>NRS</v>
          </cell>
          <cell r="I375">
            <v>6464</v>
          </cell>
          <cell r="J375">
            <v>6464</v>
          </cell>
        </row>
        <row r="376">
          <cell r="A376">
            <v>810318</v>
          </cell>
          <cell r="B376">
            <v>0</v>
          </cell>
          <cell r="C376" t="str">
            <v>Fruit Juice Expansion</v>
          </cell>
          <cell r="D376" t="str">
            <v>(Capex - 15-03-04)</v>
          </cell>
          <cell r="E376" t="str">
            <v>Plant &amp; Machinery (Installation)</v>
          </cell>
          <cell r="F376">
            <v>0</v>
          </cell>
          <cell r="G376">
            <v>0</v>
          </cell>
          <cell r="H376" t="str">
            <v>INR</v>
          </cell>
          <cell r="I376">
            <v>38630.25</v>
          </cell>
          <cell r="J376">
            <v>61808.4</v>
          </cell>
        </row>
        <row r="377">
          <cell r="A377">
            <v>810319</v>
          </cell>
          <cell r="B377">
            <v>0</v>
          </cell>
          <cell r="C377" t="str">
            <v>Fruit Juice Expansion</v>
          </cell>
          <cell r="D377" t="str">
            <v>(Capex - 15-03-04)</v>
          </cell>
          <cell r="E377" t="str">
            <v>Plant &amp; Machinery (Installation)</v>
          </cell>
        </row>
        <row r="378">
          <cell r="A378">
            <v>810320</v>
          </cell>
          <cell r="B378">
            <v>0</v>
          </cell>
          <cell r="C378" t="str">
            <v>Tomato Ketchap</v>
          </cell>
          <cell r="D378" t="str">
            <v>(Capex - 01-04-05)</v>
          </cell>
          <cell r="E378" t="str">
            <v xml:space="preserve">Plant &amp; Machinery </v>
          </cell>
          <cell r="F378">
            <v>0</v>
          </cell>
          <cell r="G378">
            <v>0</v>
          </cell>
          <cell r="H378" t="str">
            <v>INR</v>
          </cell>
          <cell r="I378">
            <v>31000</v>
          </cell>
          <cell r="J378">
            <v>49600</v>
          </cell>
        </row>
        <row r="379">
          <cell r="A379">
            <v>810321</v>
          </cell>
          <cell r="B379">
            <v>0</v>
          </cell>
          <cell r="C379" t="str">
            <v>Filtration System</v>
          </cell>
          <cell r="D379" t="str">
            <v>(Capex - 05-04-05)</v>
          </cell>
          <cell r="E379" t="str">
            <v xml:space="preserve">Plant &amp; Machinery </v>
          </cell>
          <cell r="F379">
            <v>0</v>
          </cell>
          <cell r="G379">
            <v>0</v>
          </cell>
          <cell r="H379" t="str">
            <v>USD</v>
          </cell>
          <cell r="I379">
            <v>5900</v>
          </cell>
          <cell r="J379">
            <v>436600</v>
          </cell>
        </row>
        <row r="380">
          <cell r="A380">
            <v>810322</v>
          </cell>
          <cell r="B380">
            <v>0</v>
          </cell>
          <cell r="C380" t="str">
            <v>Taxol Section</v>
          </cell>
          <cell r="D380" t="str">
            <v>(Capex - 22-03-04)</v>
          </cell>
          <cell r="E380" t="str">
            <v>Electrical Installation- CWIP</v>
          </cell>
          <cell r="F380">
            <v>0</v>
          </cell>
          <cell r="G380">
            <v>0</v>
          </cell>
          <cell r="H380" t="str">
            <v>NRS</v>
          </cell>
          <cell r="I380">
            <v>215000</v>
          </cell>
          <cell r="J380">
            <v>215000</v>
          </cell>
        </row>
        <row r="381">
          <cell r="A381">
            <v>810323</v>
          </cell>
          <cell r="B381">
            <v>0</v>
          </cell>
          <cell r="C381" t="str">
            <v>Fruit Juice Expansion</v>
          </cell>
          <cell r="D381" t="str">
            <v>(Capex - 15-03-04)</v>
          </cell>
          <cell r="E381" t="str">
            <v>Electrical Installation</v>
          </cell>
          <cell r="F381">
            <v>0</v>
          </cell>
          <cell r="G381">
            <v>0</v>
          </cell>
          <cell r="H381" t="str">
            <v>INR</v>
          </cell>
          <cell r="I381">
            <v>4200</v>
          </cell>
          <cell r="J381">
            <v>6720</v>
          </cell>
        </row>
        <row r="382">
          <cell r="A382">
            <v>810324</v>
          </cell>
          <cell r="B382">
            <v>0</v>
          </cell>
          <cell r="C382" t="str">
            <v>Fruit Juice Expansion</v>
          </cell>
          <cell r="D382" t="str">
            <v>(Capex - 15-03-04)</v>
          </cell>
          <cell r="E382" t="str">
            <v>Plant &amp; Machinery (Installation)</v>
          </cell>
          <cell r="F382">
            <v>0</v>
          </cell>
          <cell r="G382">
            <v>0</v>
          </cell>
          <cell r="H382" t="str">
            <v>NRS</v>
          </cell>
          <cell r="I382">
            <v>29568</v>
          </cell>
          <cell r="J382">
            <v>29568</v>
          </cell>
        </row>
        <row r="383">
          <cell r="A383">
            <v>810325</v>
          </cell>
          <cell r="B383">
            <v>0</v>
          </cell>
          <cell r="C383" t="str">
            <v>Fruit Juice Expansion</v>
          </cell>
          <cell r="D383" t="str">
            <v>(Capex - 15-03-04)</v>
          </cell>
          <cell r="E383" t="str">
            <v>Plant &amp; Machinery (Installation)</v>
          </cell>
          <cell r="F383">
            <v>0</v>
          </cell>
          <cell r="G383">
            <v>0</v>
          </cell>
          <cell r="H383" t="str">
            <v>NRS</v>
          </cell>
          <cell r="I383">
            <v>10665</v>
          </cell>
          <cell r="J383">
            <v>10665</v>
          </cell>
        </row>
        <row r="384">
          <cell r="A384">
            <v>810326</v>
          </cell>
          <cell r="B384">
            <v>0</v>
          </cell>
          <cell r="C384" t="str">
            <v>Fruit Juice Expansion</v>
          </cell>
          <cell r="D384" t="str">
            <v>(Capex - 15-03-04)</v>
          </cell>
          <cell r="E384" t="str">
            <v>Building</v>
          </cell>
          <cell r="F384">
            <v>0</v>
          </cell>
          <cell r="G384">
            <v>0</v>
          </cell>
          <cell r="H384" t="str">
            <v>NRS</v>
          </cell>
          <cell r="I384">
            <v>49020</v>
          </cell>
          <cell r="J384">
            <v>49020</v>
          </cell>
        </row>
        <row r="385">
          <cell r="A385">
            <v>810327</v>
          </cell>
          <cell r="B385">
            <v>0</v>
          </cell>
          <cell r="C385" t="str">
            <v>Boundary Wall</v>
          </cell>
          <cell r="D385" t="str">
            <v>(Capex - 06-03-04)</v>
          </cell>
          <cell r="E385" t="str">
            <v>Building</v>
          </cell>
          <cell r="F385">
            <v>0</v>
          </cell>
          <cell r="G385">
            <v>0</v>
          </cell>
          <cell r="H385" t="str">
            <v>NRS</v>
          </cell>
          <cell r="I385">
            <v>57414.5</v>
          </cell>
          <cell r="J385">
            <v>57414.5</v>
          </cell>
        </row>
        <row r="386">
          <cell r="A386">
            <v>810328</v>
          </cell>
          <cell r="B386">
            <v>0</v>
          </cell>
          <cell r="C386" t="str">
            <v>Fruit Juice Expansion</v>
          </cell>
          <cell r="D386" t="str">
            <v>(Capex - 15-03-04)</v>
          </cell>
          <cell r="E386" t="str">
            <v>Building</v>
          </cell>
          <cell r="F386">
            <v>0</v>
          </cell>
          <cell r="G386">
            <v>0</v>
          </cell>
          <cell r="H386" t="str">
            <v>NRS</v>
          </cell>
          <cell r="I386">
            <v>400815</v>
          </cell>
          <cell r="J386">
            <v>400815</v>
          </cell>
        </row>
        <row r="387">
          <cell r="A387">
            <v>810329</v>
          </cell>
          <cell r="B387">
            <v>0</v>
          </cell>
          <cell r="C387" t="str">
            <v>Fruit Juice Expansion</v>
          </cell>
          <cell r="D387" t="str">
            <v>(Capex - 15-03-04)</v>
          </cell>
          <cell r="E387" t="str">
            <v>Building</v>
          </cell>
          <cell r="F387">
            <v>0</v>
          </cell>
          <cell r="G387">
            <v>0</v>
          </cell>
          <cell r="H387" t="str">
            <v>INR</v>
          </cell>
          <cell r="I387">
            <v>50500</v>
          </cell>
          <cell r="J387">
            <v>80800</v>
          </cell>
        </row>
        <row r="388">
          <cell r="A388">
            <v>810330</v>
          </cell>
          <cell r="B388">
            <v>0</v>
          </cell>
          <cell r="C388" t="str">
            <v>Taxol Section</v>
          </cell>
          <cell r="D388" t="str">
            <v>(Capex - 22-03-04)</v>
          </cell>
          <cell r="E388" t="str">
            <v>Plant &amp; Machinery (Installation) CWIP</v>
          </cell>
          <cell r="F388">
            <v>0</v>
          </cell>
          <cell r="G388">
            <v>0</v>
          </cell>
          <cell r="H388" t="str">
            <v>NRS</v>
          </cell>
          <cell r="I388">
            <v>8810</v>
          </cell>
          <cell r="J388">
            <v>8810</v>
          </cell>
        </row>
        <row r="389">
          <cell r="A389">
            <v>810331</v>
          </cell>
          <cell r="B389">
            <v>0</v>
          </cell>
          <cell r="C389" t="str">
            <v>Taxol Section</v>
          </cell>
          <cell r="D389" t="str">
            <v>(Capex - 22-03-04)</v>
          </cell>
          <cell r="E389" t="str">
            <v>Plant &amp; Machinery (Installation) CWIP</v>
          </cell>
          <cell r="F389">
            <v>0</v>
          </cell>
          <cell r="G389">
            <v>0</v>
          </cell>
          <cell r="H389" t="str">
            <v>INR</v>
          </cell>
          <cell r="I389">
            <v>61249.98</v>
          </cell>
          <cell r="J389">
            <v>97999.968000000008</v>
          </cell>
        </row>
        <row r="390">
          <cell r="A390">
            <v>810332</v>
          </cell>
          <cell r="B390">
            <v>0</v>
          </cell>
          <cell r="C390" t="str">
            <v>Fruit Juice Expansion</v>
          </cell>
          <cell r="D390" t="str">
            <v>(Capex - 15-03-04)</v>
          </cell>
          <cell r="E390" t="str">
            <v>Plant &amp; Machinery (Installation)</v>
          </cell>
          <cell r="F390">
            <v>0</v>
          </cell>
          <cell r="G390">
            <v>0</v>
          </cell>
          <cell r="H390" t="str">
            <v>NRS</v>
          </cell>
          <cell r="I390">
            <v>4906.8</v>
          </cell>
          <cell r="J390">
            <v>4906.8</v>
          </cell>
        </row>
        <row r="391">
          <cell r="A391">
            <v>810333</v>
          </cell>
          <cell r="B391">
            <v>0</v>
          </cell>
          <cell r="C391" t="str">
            <v>Taxol Section</v>
          </cell>
          <cell r="D391" t="str">
            <v>(Capex - 22-03-04)</v>
          </cell>
          <cell r="E391" t="str">
            <v>Plant &amp; Machinery (Installation) CWIP</v>
          </cell>
          <cell r="F391">
            <v>0</v>
          </cell>
          <cell r="G391">
            <v>0</v>
          </cell>
          <cell r="H391" t="str">
            <v>NRS</v>
          </cell>
          <cell r="I391">
            <v>114264</v>
          </cell>
          <cell r="J391">
            <v>114264</v>
          </cell>
        </row>
        <row r="392">
          <cell r="A392">
            <v>810334</v>
          </cell>
          <cell r="B392">
            <v>0</v>
          </cell>
          <cell r="C392" t="str">
            <v>Fruit Juice Expansion</v>
          </cell>
          <cell r="D392" t="str">
            <v>(Capex - 15-03-04)</v>
          </cell>
          <cell r="E392" t="str">
            <v>Plant &amp; Machinery</v>
          </cell>
          <cell r="F392">
            <v>0</v>
          </cell>
          <cell r="G392">
            <v>0</v>
          </cell>
          <cell r="H392" t="str">
            <v>NRS</v>
          </cell>
          <cell r="I392">
            <v>114354</v>
          </cell>
          <cell r="J392">
            <v>114354</v>
          </cell>
        </row>
        <row r="393">
          <cell r="A393">
            <v>810335</v>
          </cell>
          <cell r="B393">
            <v>0</v>
          </cell>
          <cell r="C393" t="str">
            <v>Fruit Juice Expansion</v>
          </cell>
          <cell r="D393" t="str">
            <v>(Capex - 15-03-04)</v>
          </cell>
          <cell r="E393" t="str">
            <v>Plant &amp; Machinery (Installation)</v>
          </cell>
          <cell r="F393">
            <v>0</v>
          </cell>
          <cell r="G393">
            <v>0</v>
          </cell>
          <cell r="H393" t="str">
            <v>INR</v>
          </cell>
          <cell r="I393">
            <v>24875</v>
          </cell>
          <cell r="J393">
            <v>39800</v>
          </cell>
        </row>
        <row r="394">
          <cell r="A394">
            <v>810336</v>
          </cell>
          <cell r="B394">
            <v>0</v>
          </cell>
          <cell r="C394" t="str">
            <v>Fruit Juice Expansion</v>
          </cell>
          <cell r="D394" t="str">
            <v>(Capex - 05-04-05)</v>
          </cell>
          <cell r="E394" t="str">
            <v>Plant &amp; Machinery (Installation)</v>
          </cell>
          <cell r="F394">
            <v>0</v>
          </cell>
          <cell r="G394">
            <v>0</v>
          </cell>
          <cell r="H394" t="str">
            <v>INR</v>
          </cell>
          <cell r="I394">
            <v>24500</v>
          </cell>
          <cell r="J394">
            <v>39200</v>
          </cell>
        </row>
        <row r="395">
          <cell r="A395">
            <v>810338</v>
          </cell>
          <cell r="B395">
            <v>0</v>
          </cell>
          <cell r="C395" t="str">
            <v>Taxol Section</v>
          </cell>
          <cell r="D395" t="str">
            <v>(Capex - 22-03-04)</v>
          </cell>
          <cell r="E395" t="str">
            <v>Plant &amp; Machinery - CWIP</v>
          </cell>
          <cell r="F395">
            <v>0</v>
          </cell>
          <cell r="G395">
            <v>0</v>
          </cell>
          <cell r="H395" t="str">
            <v>INR</v>
          </cell>
          <cell r="I395">
            <v>35700</v>
          </cell>
          <cell r="J395">
            <v>57120</v>
          </cell>
        </row>
        <row r="396">
          <cell r="A396">
            <v>810339</v>
          </cell>
          <cell r="B396">
            <v>0</v>
          </cell>
          <cell r="C396" t="str">
            <v>Fruit Juice Expansion</v>
          </cell>
          <cell r="D396" t="str">
            <v>(Capex - 15-03-04)</v>
          </cell>
          <cell r="E396" t="str">
            <v>Building</v>
          </cell>
          <cell r="F396">
            <v>0</v>
          </cell>
          <cell r="G396">
            <v>0</v>
          </cell>
          <cell r="H396" t="str">
            <v>NRS</v>
          </cell>
          <cell r="I396">
            <v>76715</v>
          </cell>
          <cell r="J396">
            <v>76715</v>
          </cell>
        </row>
        <row r="397">
          <cell r="A397">
            <v>810340</v>
          </cell>
          <cell r="B397">
            <v>0</v>
          </cell>
          <cell r="C397" t="str">
            <v>Taxol Section</v>
          </cell>
          <cell r="D397" t="str">
            <v>(Capex - 22-03-04)</v>
          </cell>
          <cell r="E397" t="str">
            <v>Plant &amp; Machinery (Installation) CWIP</v>
          </cell>
          <cell r="F397">
            <v>0</v>
          </cell>
          <cell r="G397">
            <v>0</v>
          </cell>
          <cell r="H397" t="str">
            <v>INR</v>
          </cell>
          <cell r="I397">
            <v>16155</v>
          </cell>
          <cell r="J397">
            <v>25848</v>
          </cell>
        </row>
        <row r="398">
          <cell r="A398">
            <v>810341</v>
          </cell>
          <cell r="B398">
            <v>0</v>
          </cell>
          <cell r="C398" t="str">
            <v>Taxol Section</v>
          </cell>
          <cell r="D398" t="str">
            <v>(Capex - 22-03-04)</v>
          </cell>
          <cell r="E398" t="str">
            <v>Plant &amp; Machinery (Installation) CWIP</v>
          </cell>
          <cell r="F398">
            <v>0</v>
          </cell>
          <cell r="G398">
            <v>0</v>
          </cell>
          <cell r="H398" t="str">
            <v>INR</v>
          </cell>
          <cell r="I398">
            <v>68880</v>
          </cell>
          <cell r="J398">
            <v>110208</v>
          </cell>
        </row>
        <row r="399">
          <cell r="A399">
            <v>810342</v>
          </cell>
          <cell r="B399">
            <v>0</v>
          </cell>
          <cell r="C399" t="str">
            <v>Taxol Section</v>
          </cell>
          <cell r="D399" t="str">
            <v>(Capex - 22-03-04)</v>
          </cell>
          <cell r="E399" t="str">
            <v>Plant &amp; Machinery (Installation) CWIP</v>
          </cell>
          <cell r="F399">
            <v>0</v>
          </cell>
          <cell r="G399">
            <v>0</v>
          </cell>
          <cell r="H399" t="str">
            <v>INR</v>
          </cell>
          <cell r="I399">
            <v>32256</v>
          </cell>
          <cell r="J399">
            <v>51609.600000000006</v>
          </cell>
        </row>
        <row r="400">
          <cell r="A400">
            <v>810343</v>
          </cell>
          <cell r="B400">
            <v>0</v>
          </cell>
          <cell r="C400" t="str">
            <v>Fruit Juice Expansion</v>
          </cell>
          <cell r="D400" t="str">
            <v>(Capex - 15-03-04)</v>
          </cell>
          <cell r="E400" t="str">
            <v>Plant &amp; Machinery (Installation)</v>
          </cell>
          <cell r="F400">
            <v>0</v>
          </cell>
          <cell r="G400">
            <v>0</v>
          </cell>
          <cell r="H400" t="str">
            <v>INR</v>
          </cell>
          <cell r="I400">
            <v>142990</v>
          </cell>
          <cell r="J400">
            <v>228784</v>
          </cell>
        </row>
        <row r="401">
          <cell r="A401">
            <v>810344</v>
          </cell>
          <cell r="B401">
            <v>0</v>
          </cell>
          <cell r="C401" t="str">
            <v>Taxol Section</v>
          </cell>
          <cell r="D401" t="str">
            <v>(Capex - 22-03-04)</v>
          </cell>
          <cell r="E401" t="str">
            <v>Plant &amp; Machinery (Installation) CWIP</v>
          </cell>
          <cell r="F401">
            <v>0</v>
          </cell>
          <cell r="G401">
            <v>0</v>
          </cell>
          <cell r="H401" t="str">
            <v>INR</v>
          </cell>
          <cell r="I401">
            <v>71792</v>
          </cell>
          <cell r="J401">
            <v>114867.20000000001</v>
          </cell>
        </row>
        <row r="402">
          <cell r="A402">
            <v>810345</v>
          </cell>
          <cell r="B402">
            <v>0</v>
          </cell>
          <cell r="C402" t="str">
            <v>Kennel House</v>
          </cell>
          <cell r="D402" t="str">
            <v>(Capex - 18-03-04)</v>
          </cell>
          <cell r="E402" t="str">
            <v>Building</v>
          </cell>
          <cell r="F402">
            <v>0</v>
          </cell>
          <cell r="G402">
            <v>0</v>
          </cell>
          <cell r="H402" t="str">
            <v>INR</v>
          </cell>
          <cell r="I402">
            <v>68850</v>
          </cell>
          <cell r="J402">
            <v>110160</v>
          </cell>
        </row>
        <row r="403">
          <cell r="A403">
            <v>810346</v>
          </cell>
          <cell r="B403">
            <v>0</v>
          </cell>
          <cell r="C403" t="str">
            <v>Taxol Section</v>
          </cell>
          <cell r="D403" t="str">
            <v>(Capex - 22-03-04)</v>
          </cell>
          <cell r="E403" t="str">
            <v>Plant &amp; Machinery (Installation) CWIP</v>
          </cell>
          <cell r="F403">
            <v>0</v>
          </cell>
          <cell r="G403">
            <v>0</v>
          </cell>
          <cell r="H403" t="str">
            <v>INR</v>
          </cell>
          <cell r="I403">
            <v>105000</v>
          </cell>
          <cell r="J403">
            <v>168000</v>
          </cell>
        </row>
        <row r="404">
          <cell r="A404">
            <v>810347</v>
          </cell>
          <cell r="B404">
            <v>0</v>
          </cell>
          <cell r="C404" t="str">
            <v>Fruit Juice Expansion</v>
          </cell>
          <cell r="D404" t="str">
            <v>(Capex - 21-04-05)</v>
          </cell>
          <cell r="E404" t="str">
            <v xml:space="preserve">Plant &amp; Machinery </v>
          </cell>
          <cell r="F404">
            <v>0</v>
          </cell>
          <cell r="G404">
            <v>0</v>
          </cell>
          <cell r="H404" t="str">
            <v>USD</v>
          </cell>
          <cell r="I404">
            <v>61765</v>
          </cell>
          <cell r="J404">
            <v>4570610</v>
          </cell>
        </row>
        <row r="405">
          <cell r="A405">
            <v>810348</v>
          </cell>
          <cell r="B405">
            <v>0</v>
          </cell>
          <cell r="C405" t="str">
            <v>Taxol Section</v>
          </cell>
          <cell r="D405" t="str">
            <v>(Capex - 22-03-04)</v>
          </cell>
          <cell r="E405" t="str">
            <v>Plant &amp; Machinery (Installation) CWIP</v>
          </cell>
          <cell r="F405">
            <v>0</v>
          </cell>
          <cell r="G405">
            <v>0</v>
          </cell>
          <cell r="H405" t="str">
            <v>INR</v>
          </cell>
          <cell r="I405">
            <v>74785.210000000006</v>
          </cell>
          <cell r="J405">
            <v>119656.33600000001</v>
          </cell>
        </row>
        <row r="406">
          <cell r="A406">
            <v>810350</v>
          </cell>
          <cell r="B406">
            <v>0</v>
          </cell>
          <cell r="C406" t="str">
            <v>Taxol Section</v>
          </cell>
          <cell r="D406" t="str">
            <v>(Capex - 22-03-04)</v>
          </cell>
          <cell r="E406" t="str">
            <v>Plant &amp; Machinery (Installation) CWIP</v>
          </cell>
          <cell r="F406">
            <v>0</v>
          </cell>
          <cell r="G406">
            <v>0</v>
          </cell>
          <cell r="H406" t="str">
            <v>NRS</v>
          </cell>
          <cell r="I406">
            <v>22000</v>
          </cell>
          <cell r="J406">
            <v>22000</v>
          </cell>
        </row>
        <row r="407">
          <cell r="A407">
            <v>810351</v>
          </cell>
          <cell r="B407">
            <v>0</v>
          </cell>
          <cell r="C407" t="str">
            <v>Fruit Juice Expansion</v>
          </cell>
          <cell r="D407" t="str">
            <v>(Capex - 15-03-04)</v>
          </cell>
          <cell r="E407" t="str">
            <v>Building</v>
          </cell>
          <cell r="F407">
            <v>0</v>
          </cell>
          <cell r="G407">
            <v>0</v>
          </cell>
          <cell r="H407" t="str">
            <v>NRS</v>
          </cell>
          <cell r="I407">
            <v>155981.95000000001</v>
          </cell>
          <cell r="J407">
            <v>155981.95000000001</v>
          </cell>
        </row>
        <row r="408">
          <cell r="A408">
            <v>810352</v>
          </cell>
          <cell r="B408">
            <v>0</v>
          </cell>
          <cell r="C408" t="str">
            <v>Kennel House</v>
          </cell>
          <cell r="D408" t="str">
            <v>(Capex - 18-03-04)</v>
          </cell>
          <cell r="E408" t="str">
            <v>Building</v>
          </cell>
          <cell r="F408">
            <v>0</v>
          </cell>
          <cell r="G408">
            <v>0</v>
          </cell>
          <cell r="H408" t="str">
            <v>NRS</v>
          </cell>
          <cell r="I408">
            <v>4017</v>
          </cell>
          <cell r="J408">
            <v>4017</v>
          </cell>
        </row>
        <row r="409">
          <cell r="A409">
            <v>810354</v>
          </cell>
          <cell r="B409">
            <v>0</v>
          </cell>
          <cell r="C409" t="str">
            <v>Fruit Juice Expansion</v>
          </cell>
          <cell r="D409" t="str">
            <v>(Capex - 13-04-05)</v>
          </cell>
          <cell r="E409" t="str">
            <v>Building</v>
          </cell>
          <cell r="F409">
            <v>0</v>
          </cell>
          <cell r="G409">
            <v>0</v>
          </cell>
          <cell r="H409" t="str">
            <v>INR</v>
          </cell>
          <cell r="I409">
            <v>90000</v>
          </cell>
          <cell r="J409">
            <v>144000</v>
          </cell>
        </row>
        <row r="410">
          <cell r="A410">
            <v>810355</v>
          </cell>
          <cell r="B410">
            <v>0</v>
          </cell>
          <cell r="C410" t="str">
            <v>Taxol Section</v>
          </cell>
          <cell r="D410" t="str">
            <v>(Capex - 22-03-04)</v>
          </cell>
          <cell r="E410" t="str">
            <v>Plant &amp; Machinery (Installation) CWIP</v>
          </cell>
          <cell r="F410">
            <v>0</v>
          </cell>
          <cell r="G410">
            <v>0</v>
          </cell>
          <cell r="H410" t="str">
            <v>NRS</v>
          </cell>
          <cell r="I410">
            <v>11000</v>
          </cell>
          <cell r="J410">
            <v>11000</v>
          </cell>
        </row>
        <row r="411">
          <cell r="A411">
            <v>810356</v>
          </cell>
          <cell r="B411">
            <v>0</v>
          </cell>
          <cell r="C411" t="str">
            <v>Fruit Juice Expansion</v>
          </cell>
          <cell r="D411" t="str">
            <v>(Capex - 21-04-05)</v>
          </cell>
          <cell r="E411" t="str">
            <v>Plant &amp; Machinery (Installation)</v>
          </cell>
          <cell r="F411">
            <v>0</v>
          </cell>
          <cell r="G411">
            <v>0</v>
          </cell>
          <cell r="H411" t="str">
            <v>NRS</v>
          </cell>
          <cell r="I411">
            <v>84787.5</v>
          </cell>
          <cell r="J411">
            <v>84787.5</v>
          </cell>
        </row>
        <row r="412">
          <cell r="A412">
            <v>810357</v>
          </cell>
          <cell r="B412">
            <v>0</v>
          </cell>
          <cell r="C412" t="str">
            <v>Taxol Section</v>
          </cell>
          <cell r="D412" t="str">
            <v>(Capex - 22-03-04)</v>
          </cell>
          <cell r="E412" t="str">
            <v>Plant &amp; Machinery (Installation) CWIP</v>
          </cell>
          <cell r="F412">
            <v>0</v>
          </cell>
          <cell r="G412">
            <v>0</v>
          </cell>
          <cell r="H412" t="str">
            <v>NRS</v>
          </cell>
          <cell r="I412">
            <v>42700</v>
          </cell>
          <cell r="J412">
            <v>42700</v>
          </cell>
        </row>
        <row r="413">
          <cell r="A413">
            <v>810358</v>
          </cell>
          <cell r="B413">
            <v>0</v>
          </cell>
          <cell r="C413" t="str">
            <v>Fruit Juice Expansion</v>
          </cell>
          <cell r="D413" t="str">
            <v>(Capex - 15-03-04)</v>
          </cell>
          <cell r="E413" t="str">
            <v>Plant &amp; Machinery (Installation)</v>
          </cell>
          <cell r="F413">
            <v>0</v>
          </cell>
          <cell r="G413">
            <v>0</v>
          </cell>
          <cell r="H413" t="str">
            <v>INR</v>
          </cell>
          <cell r="I413">
            <v>38512</v>
          </cell>
          <cell r="J413">
            <v>61619.200000000004</v>
          </cell>
        </row>
        <row r="414">
          <cell r="A414">
            <v>810359</v>
          </cell>
          <cell r="B414">
            <v>0</v>
          </cell>
          <cell r="C414" t="str">
            <v>Photo Copy machine</v>
          </cell>
          <cell r="D414" t="str">
            <v>(Capex - 21-03-04)</v>
          </cell>
          <cell r="E414" t="str">
            <v>Office Equipment</v>
          </cell>
          <cell r="F414">
            <v>0</v>
          </cell>
          <cell r="G414">
            <v>0</v>
          </cell>
          <cell r="H414" t="str">
            <v>NRS</v>
          </cell>
          <cell r="I414">
            <v>390000</v>
          </cell>
          <cell r="J414">
            <v>390000</v>
          </cell>
        </row>
        <row r="415">
          <cell r="A415">
            <v>810360</v>
          </cell>
          <cell r="B415">
            <v>0</v>
          </cell>
          <cell r="C415" t="str">
            <v>Taxol Section</v>
          </cell>
          <cell r="D415" t="str">
            <v>(Capex - 22-03-04)</v>
          </cell>
          <cell r="E415" t="str">
            <v>Plant &amp; Machinery (Installation) CWIP</v>
          </cell>
          <cell r="F415">
            <v>0</v>
          </cell>
          <cell r="G415">
            <v>0</v>
          </cell>
          <cell r="H415" t="str">
            <v>NRS</v>
          </cell>
          <cell r="I415">
            <v>6600</v>
          </cell>
          <cell r="J415">
            <v>6600</v>
          </cell>
        </row>
        <row r="416">
          <cell r="A416">
            <v>810363</v>
          </cell>
          <cell r="B416">
            <v>0</v>
          </cell>
          <cell r="C416" t="str">
            <v>Taxol Section</v>
          </cell>
          <cell r="D416" t="str">
            <v>(Capex - 22-03-04)</v>
          </cell>
          <cell r="E416" t="str">
            <v>Plant &amp; Machinery (Installation) CWIP</v>
          </cell>
          <cell r="F416">
            <v>0</v>
          </cell>
          <cell r="G416">
            <v>0</v>
          </cell>
          <cell r="H416" t="str">
            <v>INR</v>
          </cell>
          <cell r="I416">
            <v>9875</v>
          </cell>
          <cell r="J416">
            <v>15800</v>
          </cell>
        </row>
        <row r="417">
          <cell r="A417">
            <v>810364</v>
          </cell>
          <cell r="B417">
            <v>0</v>
          </cell>
          <cell r="C417" t="str">
            <v>Taxol Section</v>
          </cell>
          <cell r="D417" t="str">
            <v>(Capex - 22-03-04)</v>
          </cell>
          <cell r="E417" t="str">
            <v>Plant &amp; Machinery (Installation) CWIP</v>
          </cell>
        </row>
        <row r="418">
          <cell r="A418">
            <v>810365</v>
          </cell>
          <cell r="B418">
            <v>0</v>
          </cell>
          <cell r="C418" t="str">
            <v>Taxol Section</v>
          </cell>
          <cell r="D418" t="str">
            <v>(Capex - 22-03-04)</v>
          </cell>
          <cell r="E418" t="str">
            <v>Plant &amp; Machinery (Installation) CWIP</v>
          </cell>
        </row>
        <row r="419">
          <cell r="A419">
            <v>810366</v>
          </cell>
          <cell r="B419">
            <v>0</v>
          </cell>
          <cell r="C419" t="str">
            <v>Taxol Section</v>
          </cell>
          <cell r="D419" t="str">
            <v>(Capex - 22-03-04)</v>
          </cell>
          <cell r="E419" t="str">
            <v>Plant &amp; Machinery (Installation) CWIP</v>
          </cell>
        </row>
        <row r="420">
          <cell r="A420">
            <v>810367</v>
          </cell>
          <cell r="B420">
            <v>0</v>
          </cell>
          <cell r="C420" t="str">
            <v>Fruit Juice Expansion</v>
          </cell>
          <cell r="D420" t="str">
            <v>(Capex - 12-04-05)</v>
          </cell>
          <cell r="E420" t="str">
            <v>Plant &amp; Machinery (Installation)</v>
          </cell>
        </row>
        <row r="421">
          <cell r="A421">
            <v>810368</v>
          </cell>
          <cell r="B421">
            <v>0</v>
          </cell>
          <cell r="C421" t="str">
            <v>Fruit Juice Expansion</v>
          </cell>
          <cell r="D421" t="str">
            <v>(Capex - 15-03-04)</v>
          </cell>
          <cell r="E421" t="str">
            <v>Plant &amp; Machinery (Installation)</v>
          </cell>
        </row>
        <row r="422">
          <cell r="A422">
            <v>810369</v>
          </cell>
          <cell r="B422">
            <v>0</v>
          </cell>
          <cell r="C422" t="str">
            <v>Taxol Section</v>
          </cell>
          <cell r="D422" t="str">
            <v>(Capex - 22-03-04)</v>
          </cell>
          <cell r="E422" t="str">
            <v>Plant &amp; Machinery (Installation) CWIP</v>
          </cell>
        </row>
        <row r="423">
          <cell r="A423">
            <v>810370</v>
          </cell>
          <cell r="B423">
            <v>0</v>
          </cell>
          <cell r="C423" t="str">
            <v>LDM Section</v>
          </cell>
          <cell r="D423" t="str">
            <v>(Capex - 08-04-05)</v>
          </cell>
          <cell r="E423" t="str">
            <v xml:space="preserve">Plant &amp; Machinery </v>
          </cell>
        </row>
        <row r="424">
          <cell r="A424">
            <v>810371</v>
          </cell>
          <cell r="B424">
            <v>0</v>
          </cell>
          <cell r="C424" t="str">
            <v>Fruit Juice Expansion</v>
          </cell>
          <cell r="D424" t="str">
            <v>(Capex - 15-03-04)</v>
          </cell>
          <cell r="E424" t="str">
            <v>Building</v>
          </cell>
        </row>
        <row r="425">
          <cell r="A425">
            <v>810372</v>
          </cell>
          <cell r="B425">
            <v>0</v>
          </cell>
          <cell r="C425" t="str">
            <v>Fruit Juice Expansion</v>
          </cell>
          <cell r="D425" t="str">
            <v>(Capex - 09-04-05)</v>
          </cell>
          <cell r="E425" t="str">
            <v>Building</v>
          </cell>
        </row>
        <row r="426">
          <cell r="A426">
            <v>810373</v>
          </cell>
          <cell r="B426">
            <v>0</v>
          </cell>
          <cell r="C426" t="str">
            <v>LDM Section</v>
          </cell>
          <cell r="D426" t="str">
            <v>(Capex - 07-04-05)</v>
          </cell>
          <cell r="E426" t="str">
            <v>Building</v>
          </cell>
        </row>
        <row r="427">
          <cell r="A427">
            <v>810374</v>
          </cell>
          <cell r="B427">
            <v>0</v>
          </cell>
          <cell r="C427" t="str">
            <v>Fruit Juice Expansion</v>
          </cell>
          <cell r="D427" t="str">
            <v>(Capex - 04-04-05)</v>
          </cell>
          <cell r="E427" t="str">
            <v xml:space="preserve">Plant &amp; Machinery </v>
          </cell>
        </row>
        <row r="428">
          <cell r="A428">
            <v>810375</v>
          </cell>
          <cell r="B428">
            <v>0</v>
          </cell>
          <cell r="C428" t="str">
            <v>Fruit Juice Expansion</v>
          </cell>
          <cell r="D428" t="str">
            <v>(Capex - 04-04-05)</v>
          </cell>
          <cell r="E428" t="str">
            <v xml:space="preserve">Plant &amp; Machinery </v>
          </cell>
        </row>
        <row r="429">
          <cell r="A429">
            <v>810376</v>
          </cell>
          <cell r="B429">
            <v>0</v>
          </cell>
          <cell r="C429" t="str">
            <v>Fruit Juice Expansion</v>
          </cell>
          <cell r="D429" t="str">
            <v>(Capex - 04-04-05)</v>
          </cell>
          <cell r="E429" t="str">
            <v xml:space="preserve">Plant &amp; Machinery </v>
          </cell>
        </row>
        <row r="430">
          <cell r="A430">
            <v>810378</v>
          </cell>
          <cell r="B430">
            <v>0</v>
          </cell>
          <cell r="C430" t="str">
            <v>Fruit Juice Expansion</v>
          </cell>
          <cell r="D430" t="str">
            <v>(Capex - 12-04-05)</v>
          </cell>
          <cell r="E430" t="str">
            <v>Building</v>
          </cell>
        </row>
        <row r="431">
          <cell r="A431">
            <v>810379</v>
          </cell>
          <cell r="B431">
            <v>0</v>
          </cell>
          <cell r="C431" t="str">
            <v>Taxol Section</v>
          </cell>
          <cell r="D431" t="str">
            <v>(Capex - 22-03-04)</v>
          </cell>
          <cell r="E431" t="str">
            <v>Electrical Installation- CWIP</v>
          </cell>
        </row>
        <row r="432">
          <cell r="A432">
            <v>810380</v>
          </cell>
          <cell r="B432">
            <v>0</v>
          </cell>
          <cell r="C432" t="str">
            <v>Tomato Ketchup</v>
          </cell>
          <cell r="D432" t="str">
            <v>(Capex - 13-04-05)</v>
          </cell>
          <cell r="E432" t="str">
            <v>Building</v>
          </cell>
        </row>
        <row r="433">
          <cell r="A433">
            <v>830028</v>
          </cell>
          <cell r="B433">
            <v>0</v>
          </cell>
          <cell r="C433" t="str">
            <v>Honey Section</v>
          </cell>
          <cell r="D433" t="str">
            <v>No-Capex</v>
          </cell>
          <cell r="E433" t="str">
            <v>Building</v>
          </cell>
        </row>
        <row r="434">
          <cell r="A434">
            <v>830637</v>
          </cell>
          <cell r="B434">
            <v>0</v>
          </cell>
          <cell r="C434" t="str">
            <v>Shampoo Section</v>
          </cell>
          <cell r="D434" t="str">
            <v>(Capex - 20-03-04)</v>
          </cell>
          <cell r="E434" t="str">
            <v xml:space="preserve">Plant &amp; Machinery </v>
          </cell>
        </row>
        <row r="435">
          <cell r="A435">
            <v>830701</v>
          </cell>
          <cell r="B435">
            <v>0</v>
          </cell>
          <cell r="C435" t="str">
            <v>Fabrication</v>
          </cell>
          <cell r="D435" t="str">
            <v>No-Capex</v>
          </cell>
          <cell r="E435" t="str">
            <v>Repair &amp; maintenance Plant &amp; Mach</v>
          </cell>
        </row>
        <row r="436">
          <cell r="A436">
            <v>830740</v>
          </cell>
          <cell r="B436">
            <v>0</v>
          </cell>
          <cell r="C436" t="str">
            <v>Kennel House</v>
          </cell>
          <cell r="D436" t="str">
            <v>(Capex - 06-04-05)</v>
          </cell>
          <cell r="E436" t="str">
            <v>Building</v>
          </cell>
          <cell r="F436">
            <v>0</v>
          </cell>
          <cell r="G436">
            <v>0</v>
          </cell>
          <cell r="H436" t="str">
            <v>NRS</v>
          </cell>
          <cell r="I436">
            <v>30743.5</v>
          </cell>
          <cell r="J436">
            <v>30743.5</v>
          </cell>
        </row>
        <row r="437">
          <cell r="A437">
            <v>830744</v>
          </cell>
          <cell r="B437">
            <v>0</v>
          </cell>
          <cell r="C437" t="str">
            <v>LDM Section</v>
          </cell>
          <cell r="D437" t="str">
            <v>Maintenance Work</v>
          </cell>
          <cell r="E437" t="str">
            <v>Repair &amp; maintenance Others</v>
          </cell>
        </row>
        <row r="438">
          <cell r="A438">
            <v>830809</v>
          </cell>
          <cell r="B438">
            <v>0</v>
          </cell>
          <cell r="C438" t="str">
            <v>Fruit Juice Expansion</v>
          </cell>
          <cell r="D438" t="str">
            <v>(Capex - 15-03-04)</v>
          </cell>
          <cell r="E438" t="str">
            <v>Plant &amp; Machinery (Installation)</v>
          </cell>
          <cell r="F438">
            <v>0</v>
          </cell>
          <cell r="G438">
            <v>0</v>
          </cell>
          <cell r="H438" t="str">
            <v>USD</v>
          </cell>
          <cell r="I438">
            <v>205.14</v>
          </cell>
          <cell r="J438">
            <v>15180.359999999999</v>
          </cell>
        </row>
        <row r="439">
          <cell r="A439">
            <v>830940</v>
          </cell>
          <cell r="B439">
            <v>0</v>
          </cell>
          <cell r="C439" t="str">
            <v>UPS For Domino &amp; Office</v>
          </cell>
          <cell r="D439" t="str">
            <v>No-Capex</v>
          </cell>
          <cell r="E439" t="str">
            <v>Office Equipment</v>
          </cell>
          <cell r="F439">
            <v>0</v>
          </cell>
          <cell r="G439">
            <v>0</v>
          </cell>
          <cell r="H439" t="str">
            <v>NRS</v>
          </cell>
          <cell r="I439">
            <v>56436</v>
          </cell>
          <cell r="J439">
            <v>56436</v>
          </cell>
        </row>
        <row r="440">
          <cell r="A440">
            <v>850012</v>
          </cell>
          <cell r="B440">
            <v>0</v>
          </cell>
          <cell r="C440" t="str">
            <v xml:space="preserve">Kakani Nursery </v>
          </cell>
          <cell r="D440" t="str">
            <v>No-Capex</v>
          </cell>
          <cell r="E440" t="str">
            <v>Plant &amp; Machinery</v>
          </cell>
          <cell r="F440">
            <v>0</v>
          </cell>
          <cell r="G440">
            <v>0</v>
          </cell>
          <cell r="H440" t="str">
            <v>NRS</v>
          </cell>
          <cell r="I440">
            <v>13360</v>
          </cell>
          <cell r="J440">
            <v>13360</v>
          </cell>
        </row>
        <row r="441">
          <cell r="A441">
            <v>850082</v>
          </cell>
          <cell r="B441">
            <v>0</v>
          </cell>
          <cell r="C441" t="str">
            <v>Pipe Fittings-Nursery</v>
          </cell>
          <cell r="D441" t="str">
            <v>No-Capex</v>
          </cell>
          <cell r="E441" t="str">
            <v>Building - Nursery</v>
          </cell>
        </row>
        <row r="442">
          <cell r="A442">
            <v>870001</v>
          </cell>
          <cell r="B442">
            <v>0</v>
          </cell>
          <cell r="C442" t="str">
            <v>Cordless Phone-Manish</v>
          </cell>
          <cell r="D442" t="str">
            <v>No-Capex</v>
          </cell>
          <cell r="E442" t="str">
            <v>Furniture &amp; Fixture</v>
          </cell>
          <cell r="F442">
            <v>0</v>
          </cell>
          <cell r="G442">
            <v>0</v>
          </cell>
          <cell r="H442" t="str">
            <v>NRS</v>
          </cell>
          <cell r="I442">
            <v>6200</v>
          </cell>
          <cell r="J442">
            <v>6200</v>
          </cell>
        </row>
        <row r="443">
          <cell r="A443">
            <v>870007</v>
          </cell>
          <cell r="B443">
            <v>0</v>
          </cell>
          <cell r="C443" t="str">
            <v>Ceiling Fan-3 Pcs</v>
          </cell>
          <cell r="D443" t="str">
            <v>No-Capex</v>
          </cell>
          <cell r="E443" t="str">
            <v>Furniture &amp; Fixture</v>
          </cell>
          <cell r="F443">
            <v>0</v>
          </cell>
          <cell r="G443">
            <v>0</v>
          </cell>
          <cell r="H443" t="str">
            <v>NRS</v>
          </cell>
          <cell r="I443">
            <v>5280</v>
          </cell>
          <cell r="J443">
            <v>5280</v>
          </cell>
        </row>
        <row r="444">
          <cell r="A444">
            <v>870012</v>
          </cell>
          <cell r="B444">
            <v>0</v>
          </cell>
          <cell r="C444" t="str">
            <v>Refrigerator-Bibek Agarwal</v>
          </cell>
          <cell r="D444" t="str">
            <v>No-Capex</v>
          </cell>
          <cell r="E444" t="str">
            <v>Furniture &amp; Fixture</v>
          </cell>
          <cell r="F444">
            <v>0</v>
          </cell>
          <cell r="G444">
            <v>0</v>
          </cell>
          <cell r="H444" t="str">
            <v>NRS</v>
          </cell>
          <cell r="I444">
            <v>18899.990000000002</v>
          </cell>
          <cell r="J444">
            <v>18899.990000000002</v>
          </cell>
        </row>
        <row r="445">
          <cell r="A445">
            <v>870013</v>
          </cell>
          <cell r="B445">
            <v>0</v>
          </cell>
          <cell r="C445" t="str">
            <v>Caller ID Phone</v>
          </cell>
          <cell r="D445" t="str">
            <v>No-Capex</v>
          </cell>
          <cell r="E445" t="str">
            <v>Office Equipment</v>
          </cell>
          <cell r="F445">
            <v>0</v>
          </cell>
          <cell r="G445">
            <v>0</v>
          </cell>
          <cell r="H445" t="str">
            <v>NRS</v>
          </cell>
          <cell r="I445">
            <v>1645</v>
          </cell>
          <cell r="J445">
            <v>1645</v>
          </cell>
        </row>
        <row r="446">
          <cell r="A446">
            <v>870016</v>
          </cell>
          <cell r="B446">
            <v>0</v>
          </cell>
          <cell r="C446" t="str">
            <v>Laptop Computer-1 Pcs</v>
          </cell>
          <cell r="D446" t="str">
            <v>No-Capex</v>
          </cell>
          <cell r="E446" t="str">
            <v>Office Equipment</v>
          </cell>
          <cell r="F446">
            <v>0</v>
          </cell>
          <cell r="G446">
            <v>0</v>
          </cell>
          <cell r="H446" t="str">
            <v>NRS</v>
          </cell>
          <cell r="I446">
            <v>165000</v>
          </cell>
          <cell r="J446">
            <v>165000</v>
          </cell>
        </row>
        <row r="447">
          <cell r="A447">
            <v>870028</v>
          </cell>
          <cell r="B447">
            <v>0</v>
          </cell>
          <cell r="C447" t="str">
            <v>Epson Printer-LQ2180</v>
          </cell>
          <cell r="D447" t="str">
            <v>No-Capex</v>
          </cell>
          <cell r="E447" t="str">
            <v>Office Equipment</v>
          </cell>
          <cell r="F447">
            <v>0</v>
          </cell>
          <cell r="G447">
            <v>0</v>
          </cell>
          <cell r="H447" t="str">
            <v>NRS</v>
          </cell>
          <cell r="I447">
            <v>60775</v>
          </cell>
          <cell r="J447">
            <v>60775</v>
          </cell>
        </row>
        <row r="448">
          <cell r="A448">
            <v>870029</v>
          </cell>
          <cell r="B448">
            <v>0</v>
          </cell>
          <cell r="C448" t="str">
            <v>Laptop Computer-2Pcs</v>
          </cell>
          <cell r="D448" t="str">
            <v>No-Capex</v>
          </cell>
          <cell r="E448" t="str">
            <v>Office Equipment</v>
          </cell>
          <cell r="F448">
            <v>0</v>
          </cell>
          <cell r="G448">
            <v>0</v>
          </cell>
          <cell r="H448" t="str">
            <v>NRS</v>
          </cell>
          <cell r="I448">
            <v>359999.2</v>
          </cell>
          <cell r="J448">
            <v>359999.2</v>
          </cell>
        </row>
        <row r="449">
          <cell r="A449">
            <v>870036</v>
          </cell>
          <cell r="B449">
            <v>0</v>
          </cell>
          <cell r="C449" t="str">
            <v>Caller ID Phone-B.Agarwal</v>
          </cell>
          <cell r="D449" t="str">
            <v>No-Capex</v>
          </cell>
          <cell r="E449" t="str">
            <v>Furniture &amp; Fixture</v>
          </cell>
          <cell r="F449">
            <v>0</v>
          </cell>
          <cell r="G449">
            <v>0</v>
          </cell>
          <cell r="H449" t="str">
            <v>NRS</v>
          </cell>
          <cell r="I449">
            <v>2350</v>
          </cell>
          <cell r="J449">
            <v>2350</v>
          </cell>
        </row>
        <row r="450">
          <cell r="A450">
            <v>870037</v>
          </cell>
          <cell r="B450">
            <v>0</v>
          </cell>
          <cell r="C450" t="str">
            <v>Caller ID Phone-3 pcs-Office</v>
          </cell>
          <cell r="D450" t="str">
            <v>No-Capex</v>
          </cell>
          <cell r="E450" t="str">
            <v>Office Equipment</v>
          </cell>
          <cell r="F450">
            <v>0</v>
          </cell>
          <cell r="G450">
            <v>0</v>
          </cell>
          <cell r="H450" t="str">
            <v>NRS</v>
          </cell>
          <cell r="I450">
            <v>7050</v>
          </cell>
          <cell r="J450">
            <v>7050</v>
          </cell>
        </row>
        <row r="451">
          <cell r="A451">
            <v>870043</v>
          </cell>
          <cell r="B451">
            <v>0</v>
          </cell>
          <cell r="C451" t="str">
            <v>Furniture &amp; Fixture</v>
          </cell>
          <cell r="D451" t="str">
            <v>No-Capex</v>
          </cell>
          <cell r="E451" t="str">
            <v>Furniture &amp; Fixture</v>
          </cell>
          <cell r="F451">
            <v>0</v>
          </cell>
          <cell r="G451">
            <v>0</v>
          </cell>
          <cell r="H451" t="str">
            <v>NRS</v>
          </cell>
          <cell r="I451">
            <v>8500</v>
          </cell>
          <cell r="J451">
            <v>8500</v>
          </cell>
        </row>
        <row r="452">
          <cell r="A452">
            <v>870043</v>
          </cell>
          <cell r="B452">
            <v>0</v>
          </cell>
          <cell r="C452" t="str">
            <v>Furniture &amp; Fixture</v>
          </cell>
          <cell r="D452" t="str">
            <v>No-Capex</v>
          </cell>
          <cell r="E452" t="str">
            <v>Furniture &amp; Fixture</v>
          </cell>
          <cell r="F452">
            <v>0</v>
          </cell>
          <cell r="G452">
            <v>0</v>
          </cell>
          <cell r="H452" t="str">
            <v>NRS</v>
          </cell>
          <cell r="I452">
            <v>8500</v>
          </cell>
          <cell r="J452">
            <v>8500</v>
          </cell>
        </row>
        <row r="453">
          <cell r="A453">
            <v>870047</v>
          </cell>
          <cell r="B453">
            <v>0</v>
          </cell>
          <cell r="C453" t="str">
            <v>Vehicle - P.Shirali</v>
          </cell>
          <cell r="D453" t="str">
            <v>No-Capex</v>
          </cell>
          <cell r="E453" t="str">
            <v>Vehicle</v>
          </cell>
          <cell r="F453">
            <v>0</v>
          </cell>
          <cell r="G453">
            <v>0</v>
          </cell>
          <cell r="H453" t="str">
            <v>NRS</v>
          </cell>
          <cell r="I453">
            <v>659930</v>
          </cell>
          <cell r="J453">
            <v>659930</v>
          </cell>
        </row>
        <row r="454">
          <cell r="A454">
            <v>870052</v>
          </cell>
          <cell r="B454">
            <v>0</v>
          </cell>
          <cell r="C454" t="str">
            <v>Telephone Set-S.Mathur</v>
          </cell>
          <cell r="D454" t="str">
            <v>No-Capex</v>
          </cell>
          <cell r="E454" t="str">
            <v>Furniture &amp; Fixture</v>
          </cell>
          <cell r="F454">
            <v>0</v>
          </cell>
          <cell r="G454">
            <v>0</v>
          </cell>
          <cell r="H454" t="str">
            <v>NRS</v>
          </cell>
          <cell r="I454">
            <v>2350</v>
          </cell>
          <cell r="J454">
            <v>2350</v>
          </cell>
        </row>
        <row r="455">
          <cell r="A455">
            <v>870062</v>
          </cell>
          <cell r="B455">
            <v>0</v>
          </cell>
          <cell r="C455" t="str">
            <v>Colour Printer-4600</v>
          </cell>
          <cell r="D455" t="str">
            <v>No-Capex</v>
          </cell>
          <cell r="E455" t="str">
            <v>Office Equipment</v>
          </cell>
          <cell r="F455">
            <v>0</v>
          </cell>
          <cell r="G455">
            <v>0</v>
          </cell>
          <cell r="H455" t="str">
            <v>NRS</v>
          </cell>
          <cell r="I455">
            <v>231000</v>
          </cell>
          <cell r="J455">
            <v>231000</v>
          </cell>
        </row>
        <row r="456">
          <cell r="A456">
            <v>870064</v>
          </cell>
          <cell r="B456">
            <v>0</v>
          </cell>
          <cell r="C456" t="str">
            <v>Digital Camera</v>
          </cell>
          <cell r="D456" t="str">
            <v>No-Capex</v>
          </cell>
          <cell r="E456" t="str">
            <v>Office Equipment</v>
          </cell>
          <cell r="F456">
            <v>0</v>
          </cell>
          <cell r="G456">
            <v>0</v>
          </cell>
          <cell r="H456" t="str">
            <v>NRS</v>
          </cell>
          <cell r="I456">
            <v>28050</v>
          </cell>
          <cell r="J456">
            <v>28050</v>
          </cell>
        </row>
        <row r="457">
          <cell r="A457">
            <v>870065</v>
          </cell>
          <cell r="B457">
            <v>0</v>
          </cell>
          <cell r="C457" t="str">
            <v>Vehicle - Badri Narayan</v>
          </cell>
          <cell r="D457" t="str">
            <v>No-Capex</v>
          </cell>
          <cell r="E457" t="str">
            <v>Vehicle</v>
          </cell>
          <cell r="F457">
            <v>0</v>
          </cell>
          <cell r="G457">
            <v>0</v>
          </cell>
          <cell r="H457" t="str">
            <v>NRS</v>
          </cell>
          <cell r="I457">
            <v>1213300</v>
          </cell>
          <cell r="J457">
            <v>1213300</v>
          </cell>
        </row>
        <row r="458">
          <cell r="A458">
            <v>870072</v>
          </cell>
          <cell r="B458">
            <v>0</v>
          </cell>
          <cell r="C458" t="str">
            <v>Office Equipment</v>
          </cell>
          <cell r="D458" t="str">
            <v>No-Capex</v>
          </cell>
          <cell r="E458" t="str">
            <v>Office Equipment</v>
          </cell>
          <cell r="F458">
            <v>0</v>
          </cell>
          <cell r="G458">
            <v>0</v>
          </cell>
          <cell r="H458" t="str">
            <v>NRS</v>
          </cell>
          <cell r="I458">
            <v>10000</v>
          </cell>
          <cell r="J458">
            <v>10000</v>
          </cell>
        </row>
        <row r="459">
          <cell r="A459">
            <v>870074</v>
          </cell>
          <cell r="B459">
            <v>0</v>
          </cell>
          <cell r="C459" t="str">
            <v>Sand</v>
          </cell>
          <cell r="D459" t="str">
            <v>Maintenance</v>
          </cell>
          <cell r="E459" t="str">
            <v>Repair &amp; Maintenance Building - Nursery</v>
          </cell>
        </row>
        <row r="460">
          <cell r="A460">
            <v>870074</v>
          </cell>
          <cell r="B460">
            <v>0</v>
          </cell>
          <cell r="C460" t="str">
            <v>Sand</v>
          </cell>
          <cell r="D460" t="str">
            <v>Maintenance</v>
          </cell>
          <cell r="E460" t="str">
            <v>Repair &amp; Maintenance Building - Nursery</v>
          </cell>
        </row>
        <row r="461">
          <cell r="A461">
            <v>870075</v>
          </cell>
          <cell r="B461">
            <v>0</v>
          </cell>
          <cell r="C461" t="str">
            <v>Mobile Phone-Kharmania</v>
          </cell>
          <cell r="D461" t="str">
            <v>No-Capex</v>
          </cell>
          <cell r="E461" t="str">
            <v>Office Equipment</v>
          </cell>
          <cell r="F461">
            <v>0</v>
          </cell>
          <cell r="G461">
            <v>0</v>
          </cell>
          <cell r="H461" t="str">
            <v>NRS</v>
          </cell>
          <cell r="I461">
            <v>11220</v>
          </cell>
          <cell r="J461">
            <v>11220</v>
          </cell>
        </row>
        <row r="462">
          <cell r="A462">
            <v>870083</v>
          </cell>
          <cell r="B462">
            <v>0</v>
          </cell>
          <cell r="C462" t="str">
            <v>Cordless telephone-Reception</v>
          </cell>
          <cell r="D462" t="str">
            <v>No-Capex</v>
          </cell>
          <cell r="E462" t="str">
            <v>Office Equipment</v>
          </cell>
          <cell r="F462">
            <v>0</v>
          </cell>
          <cell r="G462">
            <v>0</v>
          </cell>
          <cell r="H462" t="str">
            <v>NRS</v>
          </cell>
          <cell r="I462">
            <v>6490</v>
          </cell>
          <cell r="J462">
            <v>6490</v>
          </cell>
        </row>
        <row r="463">
          <cell r="A463">
            <v>870087</v>
          </cell>
          <cell r="B463">
            <v>0</v>
          </cell>
          <cell r="C463" t="str">
            <v>Fan-2 Pcs Deepak Kestwal</v>
          </cell>
          <cell r="D463" t="str">
            <v>No-Capex</v>
          </cell>
          <cell r="E463" t="str">
            <v>Furniture &amp; Fixture</v>
          </cell>
          <cell r="F463">
            <v>0</v>
          </cell>
          <cell r="G463">
            <v>0</v>
          </cell>
          <cell r="H463" t="str">
            <v>NRS</v>
          </cell>
          <cell r="I463">
            <v>1969</v>
          </cell>
          <cell r="J463">
            <v>1969</v>
          </cell>
        </row>
        <row r="464">
          <cell r="A464">
            <v>870087</v>
          </cell>
          <cell r="B464">
            <v>0</v>
          </cell>
          <cell r="C464" t="str">
            <v>Fan-2 Pcs Swapan Barik</v>
          </cell>
          <cell r="D464" t="str">
            <v>No-Capex</v>
          </cell>
          <cell r="E464" t="str">
            <v>Furniture &amp; Fixture</v>
          </cell>
          <cell r="F464">
            <v>0</v>
          </cell>
          <cell r="G464">
            <v>0</v>
          </cell>
          <cell r="H464" t="str">
            <v>NRS</v>
          </cell>
          <cell r="I464">
            <v>1969</v>
          </cell>
          <cell r="J464">
            <v>1969</v>
          </cell>
        </row>
        <row r="465">
          <cell r="A465">
            <v>870087</v>
          </cell>
          <cell r="B465">
            <v>0</v>
          </cell>
          <cell r="C465" t="str">
            <v>Fan-2 Pcs Alok Saxena</v>
          </cell>
          <cell r="D465" t="str">
            <v>No-Capex</v>
          </cell>
          <cell r="E465" t="str">
            <v>Furniture &amp; Fixture</v>
          </cell>
          <cell r="F465">
            <v>0</v>
          </cell>
          <cell r="G465">
            <v>0</v>
          </cell>
          <cell r="H465" t="str">
            <v>NRS</v>
          </cell>
          <cell r="I465">
            <v>1969</v>
          </cell>
          <cell r="J465">
            <v>1969</v>
          </cell>
        </row>
        <row r="466">
          <cell r="A466">
            <v>870089</v>
          </cell>
          <cell r="B466">
            <v>0</v>
          </cell>
          <cell r="C466" t="str">
            <v>Digital Camera</v>
          </cell>
          <cell r="D466" t="str">
            <v>No-Capex</v>
          </cell>
          <cell r="E466" t="str">
            <v>Office Equipment</v>
          </cell>
          <cell r="F466">
            <v>0</v>
          </cell>
          <cell r="G466">
            <v>0</v>
          </cell>
          <cell r="H466" t="str">
            <v>NRS</v>
          </cell>
          <cell r="I466">
            <v>28050</v>
          </cell>
          <cell r="J466">
            <v>28050</v>
          </cell>
        </row>
        <row r="467">
          <cell r="A467">
            <v>870092</v>
          </cell>
          <cell r="B467">
            <v>0</v>
          </cell>
          <cell r="C467" t="str">
            <v>Vehicle - G.Kashinath</v>
          </cell>
          <cell r="D467" t="str">
            <v>No-Capex</v>
          </cell>
          <cell r="E467" t="str">
            <v>Vehicle</v>
          </cell>
          <cell r="F467">
            <v>0</v>
          </cell>
          <cell r="G467">
            <v>0</v>
          </cell>
          <cell r="H467" t="str">
            <v>NRS</v>
          </cell>
          <cell r="I467">
            <v>2150000</v>
          </cell>
          <cell r="J467">
            <v>2150000</v>
          </cell>
        </row>
        <row r="468">
          <cell r="A468">
            <v>870095</v>
          </cell>
          <cell r="B468">
            <v>0</v>
          </cell>
          <cell r="C468" t="str">
            <v>Vehicle - Nissan Sunny- SPM</v>
          </cell>
          <cell r="D468" t="str">
            <v>(Capex - 05-03-04)</v>
          </cell>
          <cell r="E468" t="str">
            <v>Vehicle</v>
          </cell>
          <cell r="F468">
            <v>0</v>
          </cell>
          <cell r="G468">
            <v>0</v>
          </cell>
          <cell r="H468" t="str">
            <v>NRS</v>
          </cell>
          <cell r="I468">
            <v>1575000</v>
          </cell>
          <cell r="J468">
            <v>1575000</v>
          </cell>
        </row>
        <row r="469">
          <cell r="A469">
            <v>870097</v>
          </cell>
          <cell r="B469">
            <v>0</v>
          </cell>
          <cell r="C469" t="str">
            <v>Printer-3300-Laser Jet</v>
          </cell>
          <cell r="D469" t="str">
            <v>Capex-42</v>
          </cell>
          <cell r="E469" t="str">
            <v>Office Equipment</v>
          </cell>
          <cell r="F469">
            <v>0</v>
          </cell>
          <cell r="G469">
            <v>0</v>
          </cell>
          <cell r="H469" t="str">
            <v>NRS</v>
          </cell>
          <cell r="I469">
            <v>60000</v>
          </cell>
          <cell r="J469">
            <v>60000</v>
          </cell>
        </row>
        <row r="470">
          <cell r="A470">
            <v>870102</v>
          </cell>
          <cell r="B470">
            <v>0</v>
          </cell>
          <cell r="C470" t="str">
            <v>Sand</v>
          </cell>
          <cell r="D470" t="str">
            <v>Maintenance</v>
          </cell>
          <cell r="E470" t="str">
            <v>Repair &amp; Maintenance Building - Nursery</v>
          </cell>
        </row>
        <row r="471">
          <cell r="A471">
            <v>870115</v>
          </cell>
          <cell r="B471">
            <v>0</v>
          </cell>
          <cell r="C471" t="str">
            <v>Telephone Set-A.Guin</v>
          </cell>
          <cell r="D471" t="str">
            <v>No-Capex</v>
          </cell>
          <cell r="E471" t="str">
            <v>Furniture &amp; Fixture</v>
          </cell>
          <cell r="F471">
            <v>0</v>
          </cell>
          <cell r="G471">
            <v>0</v>
          </cell>
          <cell r="H471" t="str">
            <v>NRS</v>
          </cell>
          <cell r="I471">
            <v>2350</v>
          </cell>
          <cell r="J471">
            <v>2350</v>
          </cell>
        </row>
        <row r="472">
          <cell r="A472">
            <v>870130</v>
          </cell>
          <cell r="B472">
            <v>0</v>
          </cell>
          <cell r="C472" t="str">
            <v>Sand</v>
          </cell>
          <cell r="D472" t="str">
            <v>Maintenance</v>
          </cell>
          <cell r="E472" t="str">
            <v>Repair &amp; Maintenance Building - Nursery</v>
          </cell>
        </row>
        <row r="473">
          <cell r="A473">
            <v>870130</v>
          </cell>
          <cell r="B473">
            <v>0</v>
          </cell>
          <cell r="C473" t="str">
            <v>Sand</v>
          </cell>
          <cell r="D473" t="str">
            <v>Maintenance</v>
          </cell>
          <cell r="E473" t="str">
            <v>Repair &amp; Maintenance Building - Nursery</v>
          </cell>
        </row>
        <row r="474">
          <cell r="A474">
            <v>870139</v>
          </cell>
          <cell r="B474">
            <v>0</v>
          </cell>
          <cell r="C474" t="str">
            <v>Caller ID Phone-Gate - 1</v>
          </cell>
          <cell r="D474" t="str">
            <v>No-Capex</v>
          </cell>
          <cell r="E474" t="str">
            <v>Office Equipment</v>
          </cell>
          <cell r="F474">
            <v>0</v>
          </cell>
          <cell r="G474">
            <v>0</v>
          </cell>
          <cell r="H474" t="str">
            <v>NRS</v>
          </cell>
          <cell r="I474">
            <v>2350</v>
          </cell>
          <cell r="J474">
            <v>2350</v>
          </cell>
        </row>
        <row r="475">
          <cell r="A475">
            <v>870143</v>
          </cell>
          <cell r="B475">
            <v>0</v>
          </cell>
          <cell r="C475" t="str">
            <v>3 Row Ridger - Apiculture Brj</v>
          </cell>
          <cell r="D475" t="str">
            <v>No-Capex</v>
          </cell>
          <cell r="E475" t="str">
            <v>Plant &amp; Machinery- Apiculture Brj</v>
          </cell>
          <cell r="F475">
            <v>0</v>
          </cell>
          <cell r="G475">
            <v>0</v>
          </cell>
          <cell r="H475" t="str">
            <v>NRS</v>
          </cell>
          <cell r="I475">
            <v>12705</v>
          </cell>
          <cell r="J475">
            <v>12705</v>
          </cell>
        </row>
        <row r="476">
          <cell r="A476">
            <v>870143</v>
          </cell>
          <cell r="B476">
            <v>0</v>
          </cell>
          <cell r="C476" t="str">
            <v>Bearing &amp; Spool - Apiculture Brj</v>
          </cell>
          <cell r="D476" t="str">
            <v>No-Capex</v>
          </cell>
          <cell r="E476" t="str">
            <v>Plant &amp; Machinery- Apiculture Brj</v>
          </cell>
          <cell r="F476">
            <v>0</v>
          </cell>
          <cell r="G476">
            <v>0</v>
          </cell>
          <cell r="H476" t="str">
            <v>NRS</v>
          </cell>
          <cell r="I476">
            <v>735</v>
          </cell>
          <cell r="J476">
            <v>735</v>
          </cell>
        </row>
        <row r="477">
          <cell r="A477">
            <v>870147</v>
          </cell>
          <cell r="B477">
            <v>0</v>
          </cell>
          <cell r="C477" t="str">
            <v>Tools &amp; Implements</v>
          </cell>
          <cell r="D477" t="str">
            <v>No-Capex</v>
          </cell>
          <cell r="E477" t="str">
            <v>Tools &amp; Implements</v>
          </cell>
          <cell r="F477">
            <v>0</v>
          </cell>
          <cell r="G477">
            <v>0</v>
          </cell>
          <cell r="H477" t="str">
            <v>NRS</v>
          </cell>
          <cell r="I477">
            <v>4400</v>
          </cell>
          <cell r="J477">
            <v>4400</v>
          </cell>
        </row>
        <row r="478">
          <cell r="A478">
            <v>870149</v>
          </cell>
          <cell r="B478">
            <v>0</v>
          </cell>
          <cell r="C478" t="str">
            <v>Plant &amp; Machinery</v>
          </cell>
          <cell r="D478" t="str">
            <v>No-Capex</v>
          </cell>
          <cell r="E478" t="str">
            <v>Plant &amp; Machinery (Installation)</v>
          </cell>
          <cell r="F478">
            <v>0</v>
          </cell>
          <cell r="G478">
            <v>0</v>
          </cell>
          <cell r="H478" t="str">
            <v>NRS</v>
          </cell>
          <cell r="I478">
            <v>69270</v>
          </cell>
          <cell r="J478">
            <v>69270</v>
          </cell>
        </row>
        <row r="479">
          <cell r="A479">
            <v>870153</v>
          </cell>
          <cell r="B479">
            <v>0</v>
          </cell>
          <cell r="C479" t="str">
            <v>Sand</v>
          </cell>
          <cell r="D479" t="str">
            <v>Maintenance</v>
          </cell>
          <cell r="E479" t="str">
            <v>Repair &amp; Maintenance Building - Nursery</v>
          </cell>
        </row>
        <row r="480">
          <cell r="A480">
            <v>870159</v>
          </cell>
          <cell r="B480">
            <v>0</v>
          </cell>
          <cell r="C480" t="str">
            <v>Electrical</v>
          </cell>
          <cell r="D480" t="str">
            <v>No-Capex</v>
          </cell>
          <cell r="E480" t="str">
            <v>Electrical Installation</v>
          </cell>
          <cell r="F480">
            <v>0</v>
          </cell>
          <cell r="G480">
            <v>0</v>
          </cell>
          <cell r="H480" t="str">
            <v>NRS</v>
          </cell>
          <cell r="I480">
            <v>582</v>
          </cell>
          <cell r="J480">
            <v>582</v>
          </cell>
        </row>
        <row r="481">
          <cell r="A481">
            <v>870170</v>
          </cell>
          <cell r="B481">
            <v>0</v>
          </cell>
          <cell r="C481" t="str">
            <v>Mobile Phone-J.B.Sriwastav</v>
          </cell>
          <cell r="D481" t="str">
            <v>No-Capex</v>
          </cell>
          <cell r="E481" t="str">
            <v>Office Equipment</v>
          </cell>
          <cell r="F481">
            <v>0</v>
          </cell>
          <cell r="G481">
            <v>0</v>
          </cell>
          <cell r="H481" t="str">
            <v>NRS</v>
          </cell>
          <cell r="I481">
            <v>14100</v>
          </cell>
          <cell r="J481">
            <v>14100</v>
          </cell>
        </row>
        <row r="482">
          <cell r="A482">
            <v>870183</v>
          </cell>
          <cell r="B482">
            <v>0</v>
          </cell>
          <cell r="C482" t="str">
            <v>Office Equipment</v>
          </cell>
          <cell r="D482" t="str">
            <v>No-Capex</v>
          </cell>
          <cell r="E482" t="str">
            <v>Office Equipment</v>
          </cell>
          <cell r="F482">
            <v>0</v>
          </cell>
          <cell r="G482">
            <v>0</v>
          </cell>
          <cell r="H482" t="str">
            <v>NRS</v>
          </cell>
          <cell r="I482">
            <v>19500</v>
          </cell>
          <cell r="J482">
            <v>19500</v>
          </cell>
        </row>
        <row r="483">
          <cell r="A483">
            <v>870183</v>
          </cell>
          <cell r="B483">
            <v>0</v>
          </cell>
          <cell r="C483" t="str">
            <v>Office Equipment</v>
          </cell>
          <cell r="D483" t="str">
            <v>No-Capex</v>
          </cell>
          <cell r="E483" t="str">
            <v>Office Equipment</v>
          </cell>
          <cell r="F483">
            <v>0</v>
          </cell>
          <cell r="G483">
            <v>0</v>
          </cell>
          <cell r="H483" t="str">
            <v>NRS</v>
          </cell>
          <cell r="I483">
            <v>300</v>
          </cell>
          <cell r="J483">
            <v>300</v>
          </cell>
        </row>
        <row r="484">
          <cell r="A484">
            <v>870183</v>
          </cell>
          <cell r="B484">
            <v>0</v>
          </cell>
          <cell r="C484" t="str">
            <v>Office Equipment</v>
          </cell>
          <cell r="D484" t="str">
            <v>No-Capex</v>
          </cell>
          <cell r="E484" t="str">
            <v>Office Equipment</v>
          </cell>
          <cell r="F484">
            <v>0</v>
          </cell>
          <cell r="G484">
            <v>0</v>
          </cell>
          <cell r="H484" t="str">
            <v>NRS</v>
          </cell>
          <cell r="I484">
            <v>1500</v>
          </cell>
          <cell r="J484">
            <v>1500</v>
          </cell>
        </row>
        <row r="485">
          <cell r="A485">
            <v>870183</v>
          </cell>
          <cell r="B485">
            <v>0</v>
          </cell>
          <cell r="C485" t="str">
            <v>Office Equipment</v>
          </cell>
          <cell r="D485" t="str">
            <v>No-Capex</v>
          </cell>
          <cell r="E485" t="str">
            <v>Office Equipment</v>
          </cell>
          <cell r="F485">
            <v>0</v>
          </cell>
          <cell r="G485">
            <v>0</v>
          </cell>
          <cell r="H485" t="str">
            <v>NRS</v>
          </cell>
          <cell r="I485">
            <v>6300</v>
          </cell>
          <cell r="J485">
            <v>6300</v>
          </cell>
        </row>
        <row r="486">
          <cell r="A486">
            <v>870185</v>
          </cell>
          <cell r="B486">
            <v>0</v>
          </cell>
          <cell r="C486" t="str">
            <v>Mobile Phone-S.Lahiri</v>
          </cell>
          <cell r="D486" t="str">
            <v>No-Capex</v>
          </cell>
          <cell r="E486" t="str">
            <v>Office Equipment</v>
          </cell>
          <cell r="F486">
            <v>0</v>
          </cell>
          <cell r="G486">
            <v>0</v>
          </cell>
          <cell r="H486" t="str">
            <v>NRS</v>
          </cell>
          <cell r="I486">
            <v>12272.73</v>
          </cell>
          <cell r="J486">
            <v>12272.73</v>
          </cell>
        </row>
        <row r="487">
          <cell r="A487">
            <v>870185</v>
          </cell>
          <cell r="B487">
            <v>0</v>
          </cell>
          <cell r="C487" t="str">
            <v>Mobile Phone-D.S.Adhikary</v>
          </cell>
          <cell r="D487" t="str">
            <v>No-Capex</v>
          </cell>
          <cell r="E487" t="str">
            <v>Office Equipment</v>
          </cell>
          <cell r="F487">
            <v>0</v>
          </cell>
          <cell r="G487">
            <v>0</v>
          </cell>
          <cell r="H487" t="str">
            <v>NRS</v>
          </cell>
          <cell r="I487">
            <v>12272.73</v>
          </cell>
          <cell r="J487">
            <v>12272.73</v>
          </cell>
        </row>
        <row r="488">
          <cell r="A488">
            <v>870187</v>
          </cell>
          <cell r="B488">
            <v>0</v>
          </cell>
          <cell r="C488" t="str">
            <v>Mobile Phone-Bibek Agar</v>
          </cell>
          <cell r="D488" t="str">
            <v>No-Capex</v>
          </cell>
          <cell r="E488" t="str">
            <v>Office Equipment</v>
          </cell>
          <cell r="F488">
            <v>0</v>
          </cell>
          <cell r="G488">
            <v>0</v>
          </cell>
          <cell r="H488" t="str">
            <v>NRS</v>
          </cell>
          <cell r="I488">
            <v>12272.73</v>
          </cell>
          <cell r="J488">
            <v>12272.73</v>
          </cell>
        </row>
        <row r="489">
          <cell r="A489">
            <v>870187</v>
          </cell>
          <cell r="B489">
            <v>0</v>
          </cell>
          <cell r="C489" t="str">
            <v>Mobile Phone-Manish</v>
          </cell>
          <cell r="D489" t="str">
            <v>No-Capex</v>
          </cell>
          <cell r="E489" t="str">
            <v>Office Equipment</v>
          </cell>
          <cell r="F489">
            <v>0</v>
          </cell>
          <cell r="G489">
            <v>0</v>
          </cell>
          <cell r="H489" t="str">
            <v>NRS</v>
          </cell>
          <cell r="I489">
            <v>12272.73</v>
          </cell>
          <cell r="J489">
            <v>12272.73</v>
          </cell>
        </row>
        <row r="490">
          <cell r="A490">
            <v>870187</v>
          </cell>
          <cell r="B490">
            <v>0</v>
          </cell>
          <cell r="C490" t="str">
            <v>Mobile Phone-Kharmania</v>
          </cell>
          <cell r="D490" t="str">
            <v>No-Capex</v>
          </cell>
          <cell r="E490" t="str">
            <v>Office Equipment</v>
          </cell>
          <cell r="F490">
            <v>0</v>
          </cell>
          <cell r="G490">
            <v>0</v>
          </cell>
          <cell r="H490" t="str">
            <v>NRS</v>
          </cell>
          <cell r="I490">
            <v>12272.73</v>
          </cell>
          <cell r="J490">
            <v>12272.73</v>
          </cell>
        </row>
        <row r="491">
          <cell r="A491">
            <v>870190</v>
          </cell>
          <cell r="B491">
            <v>0</v>
          </cell>
          <cell r="C491" t="str">
            <v>Vehicle - Tarun Tuteja</v>
          </cell>
          <cell r="D491" t="str">
            <v>No-Capex</v>
          </cell>
          <cell r="E491" t="str">
            <v>Vehicle</v>
          </cell>
          <cell r="F491">
            <v>0</v>
          </cell>
          <cell r="G491">
            <v>0</v>
          </cell>
          <cell r="H491" t="str">
            <v>NRS</v>
          </cell>
          <cell r="I491">
            <v>645454.54</v>
          </cell>
          <cell r="J491">
            <v>645454.54</v>
          </cell>
        </row>
        <row r="492">
          <cell r="A492">
            <v>870192</v>
          </cell>
          <cell r="B492">
            <v>0</v>
          </cell>
          <cell r="C492" t="str">
            <v>Mobile Phone-DKB</v>
          </cell>
          <cell r="D492" t="str">
            <v>No-Capex</v>
          </cell>
          <cell r="E492" t="str">
            <v>Office Equipment</v>
          </cell>
          <cell r="F492">
            <v>0</v>
          </cell>
          <cell r="G492">
            <v>0</v>
          </cell>
          <cell r="H492" t="str">
            <v>NRS</v>
          </cell>
          <cell r="I492">
            <v>11500</v>
          </cell>
          <cell r="J492">
            <v>11500</v>
          </cell>
        </row>
        <row r="493">
          <cell r="A493">
            <v>870192</v>
          </cell>
          <cell r="B493">
            <v>0</v>
          </cell>
          <cell r="C493" t="str">
            <v>Mobile Phone-I.A.Saxena</v>
          </cell>
          <cell r="D493" t="str">
            <v>No-Capex</v>
          </cell>
          <cell r="E493" t="str">
            <v>Office Equipment</v>
          </cell>
          <cell r="F493">
            <v>0</v>
          </cell>
          <cell r="G493">
            <v>0</v>
          </cell>
          <cell r="H493" t="str">
            <v>NRS</v>
          </cell>
          <cell r="I493">
            <v>11500</v>
          </cell>
          <cell r="J493">
            <v>11500</v>
          </cell>
        </row>
        <row r="494">
          <cell r="A494">
            <v>870192</v>
          </cell>
          <cell r="B494">
            <v>0</v>
          </cell>
          <cell r="C494" t="str">
            <v>Mobile Phone-S.K.Trp(Pdn)</v>
          </cell>
          <cell r="D494" t="str">
            <v>No-Capex</v>
          </cell>
          <cell r="E494" t="str">
            <v>Office Equipment</v>
          </cell>
          <cell r="F494">
            <v>0</v>
          </cell>
          <cell r="G494">
            <v>0</v>
          </cell>
          <cell r="H494" t="str">
            <v>NRS</v>
          </cell>
          <cell r="I494">
            <v>11500</v>
          </cell>
          <cell r="J494">
            <v>11500</v>
          </cell>
        </row>
        <row r="495">
          <cell r="A495">
            <v>870196</v>
          </cell>
          <cell r="B495">
            <v>0</v>
          </cell>
          <cell r="C495" t="str">
            <v>Mobile Phone-Soni Kapoor</v>
          </cell>
          <cell r="D495" t="str">
            <v>No-Capex</v>
          </cell>
          <cell r="E495" t="str">
            <v>Office Equipment</v>
          </cell>
          <cell r="F495">
            <v>0</v>
          </cell>
          <cell r="G495">
            <v>0</v>
          </cell>
          <cell r="H495" t="str">
            <v>NRS</v>
          </cell>
          <cell r="I495">
            <v>11500</v>
          </cell>
          <cell r="J495">
            <v>11500</v>
          </cell>
        </row>
        <row r="496">
          <cell r="A496">
            <v>870203</v>
          </cell>
          <cell r="B496">
            <v>0</v>
          </cell>
          <cell r="C496" t="str">
            <v>Mobile Phone-Ketan Vyas</v>
          </cell>
          <cell r="D496" t="str">
            <v>No-Capex</v>
          </cell>
          <cell r="E496" t="str">
            <v>Office Equipment</v>
          </cell>
          <cell r="F496">
            <v>0</v>
          </cell>
          <cell r="G496">
            <v>0</v>
          </cell>
          <cell r="H496" t="str">
            <v>NRS</v>
          </cell>
          <cell r="I496">
            <v>9400</v>
          </cell>
          <cell r="J496">
            <v>9400</v>
          </cell>
        </row>
        <row r="497">
          <cell r="A497">
            <v>870206</v>
          </cell>
          <cell r="B497">
            <v>0</v>
          </cell>
          <cell r="C497" t="str">
            <v>Hardware</v>
          </cell>
          <cell r="D497" t="str">
            <v>No-Capex</v>
          </cell>
          <cell r="E497" t="str">
            <v>Repair &amp; maintenance Others</v>
          </cell>
          <cell r="F497">
            <v>0</v>
          </cell>
          <cell r="G497">
            <v>0</v>
          </cell>
          <cell r="H497" t="str">
            <v>NRS</v>
          </cell>
          <cell r="I497">
            <v>7791.03</v>
          </cell>
          <cell r="J497">
            <v>7791.03</v>
          </cell>
        </row>
        <row r="498">
          <cell r="A498">
            <v>870211</v>
          </cell>
          <cell r="B498">
            <v>0</v>
          </cell>
          <cell r="C498" t="str">
            <v>KTM Office - Marketing</v>
          </cell>
          <cell r="D498" t="str">
            <v>No-Capex</v>
          </cell>
          <cell r="E498" t="str">
            <v>Office Equipment</v>
          </cell>
          <cell r="F498">
            <v>0</v>
          </cell>
          <cell r="G498">
            <v>0</v>
          </cell>
          <cell r="H498" t="str">
            <v>NRS</v>
          </cell>
          <cell r="I498">
            <v>61818.18</v>
          </cell>
          <cell r="J498">
            <v>61818.18</v>
          </cell>
        </row>
        <row r="499">
          <cell r="A499">
            <v>870214</v>
          </cell>
          <cell r="B499">
            <v>0</v>
          </cell>
          <cell r="C499" t="str">
            <v>Mobile Phone -Kennel Super</v>
          </cell>
          <cell r="D499" t="str">
            <v>No-Capex</v>
          </cell>
          <cell r="E499" t="str">
            <v>Office Equipment</v>
          </cell>
          <cell r="F499">
            <v>0</v>
          </cell>
          <cell r="G499">
            <v>0</v>
          </cell>
          <cell r="H499" t="str">
            <v>NRS</v>
          </cell>
          <cell r="I499">
            <v>7090</v>
          </cell>
          <cell r="J499">
            <v>7090</v>
          </cell>
        </row>
        <row r="500">
          <cell r="A500">
            <v>870214</v>
          </cell>
          <cell r="B500">
            <v>0</v>
          </cell>
          <cell r="C500" t="str">
            <v>Mobile Phone -Reception</v>
          </cell>
          <cell r="D500" t="str">
            <v>No-Capex</v>
          </cell>
          <cell r="E500" t="str">
            <v>Office Equipment</v>
          </cell>
          <cell r="F500">
            <v>0</v>
          </cell>
          <cell r="G500">
            <v>0</v>
          </cell>
          <cell r="H500" t="str">
            <v>NRS</v>
          </cell>
          <cell r="I500">
            <v>7090</v>
          </cell>
          <cell r="J500">
            <v>7090</v>
          </cell>
        </row>
        <row r="501">
          <cell r="A501">
            <v>870214</v>
          </cell>
          <cell r="B501">
            <v>0</v>
          </cell>
          <cell r="C501" t="str">
            <v>Mobile Phone -Anuj Singh</v>
          </cell>
          <cell r="D501" t="str">
            <v>No-Capex</v>
          </cell>
          <cell r="E501" t="str">
            <v>Office Equipment</v>
          </cell>
          <cell r="F501">
            <v>0</v>
          </cell>
          <cell r="G501">
            <v>0</v>
          </cell>
          <cell r="H501" t="str">
            <v>NRS</v>
          </cell>
          <cell r="I501">
            <v>7090</v>
          </cell>
          <cell r="J501">
            <v>7090</v>
          </cell>
        </row>
        <row r="502">
          <cell r="A502">
            <v>870214</v>
          </cell>
          <cell r="B502">
            <v>0</v>
          </cell>
          <cell r="C502" t="str">
            <v xml:space="preserve">Mobile Phone -Anupam </v>
          </cell>
          <cell r="D502" t="str">
            <v>No-Capex</v>
          </cell>
          <cell r="E502" t="str">
            <v>Office Equipment</v>
          </cell>
          <cell r="F502">
            <v>0</v>
          </cell>
          <cell r="G502">
            <v>0</v>
          </cell>
          <cell r="H502" t="str">
            <v>NRS</v>
          </cell>
          <cell r="I502">
            <v>7090</v>
          </cell>
          <cell r="J502">
            <v>7090</v>
          </cell>
        </row>
        <row r="503">
          <cell r="A503">
            <v>870214</v>
          </cell>
          <cell r="B503">
            <v>0</v>
          </cell>
          <cell r="C503" t="str">
            <v>Mobile Phone -Purchase</v>
          </cell>
          <cell r="D503" t="str">
            <v>No-Capex</v>
          </cell>
          <cell r="E503" t="str">
            <v>Office Equipment</v>
          </cell>
          <cell r="F503">
            <v>0</v>
          </cell>
          <cell r="G503">
            <v>0</v>
          </cell>
          <cell r="H503" t="str">
            <v>NRS</v>
          </cell>
          <cell r="I503">
            <v>7090</v>
          </cell>
          <cell r="J503">
            <v>7090</v>
          </cell>
        </row>
        <row r="504">
          <cell r="A504">
            <v>870214</v>
          </cell>
          <cell r="B504">
            <v>0</v>
          </cell>
          <cell r="C504" t="str">
            <v xml:space="preserve">Mobile Phone -Group 4 </v>
          </cell>
          <cell r="D504" t="str">
            <v>No-Capex</v>
          </cell>
          <cell r="E504" t="str">
            <v>Office Equipment</v>
          </cell>
          <cell r="F504">
            <v>0</v>
          </cell>
          <cell r="G504">
            <v>0</v>
          </cell>
          <cell r="H504" t="str">
            <v>NRS</v>
          </cell>
          <cell r="I504">
            <v>7090</v>
          </cell>
          <cell r="J504">
            <v>7090</v>
          </cell>
        </row>
        <row r="505">
          <cell r="A505">
            <v>870217</v>
          </cell>
          <cell r="B505">
            <v>0</v>
          </cell>
          <cell r="C505" t="str">
            <v>Mobile Phone RM PM</v>
          </cell>
          <cell r="D505" t="str">
            <v>No-Capex</v>
          </cell>
          <cell r="E505" t="str">
            <v>Office Equipment</v>
          </cell>
          <cell r="F505">
            <v>0</v>
          </cell>
          <cell r="G505">
            <v>0</v>
          </cell>
          <cell r="H505" t="str">
            <v>NRS</v>
          </cell>
          <cell r="I505">
            <v>7090</v>
          </cell>
          <cell r="J505">
            <v>7090</v>
          </cell>
        </row>
        <row r="506">
          <cell r="A506">
            <v>870233</v>
          </cell>
          <cell r="B506">
            <v>0</v>
          </cell>
          <cell r="C506" t="str">
            <v>Color TV-Soni Kapoor</v>
          </cell>
          <cell r="D506" t="str">
            <v>Capex-18(04-05)</v>
          </cell>
          <cell r="E506" t="str">
            <v>Furniture &amp; Fixture</v>
          </cell>
          <cell r="F506">
            <v>0</v>
          </cell>
          <cell r="G506">
            <v>0</v>
          </cell>
          <cell r="H506" t="str">
            <v>NRS</v>
          </cell>
          <cell r="I506">
            <v>25909.1</v>
          </cell>
          <cell r="J506">
            <v>25909.1</v>
          </cell>
        </row>
        <row r="507">
          <cell r="A507">
            <v>870234</v>
          </cell>
          <cell r="B507">
            <v>0</v>
          </cell>
          <cell r="C507" t="str">
            <v>Voltage Stabilizer-S.Kapoor</v>
          </cell>
          <cell r="D507" t="str">
            <v>Capex-18-(04-05)</v>
          </cell>
          <cell r="E507" t="str">
            <v>Furniture &amp; Fixture</v>
          </cell>
          <cell r="F507">
            <v>0</v>
          </cell>
          <cell r="G507">
            <v>0</v>
          </cell>
          <cell r="H507" t="str">
            <v>NRS</v>
          </cell>
          <cell r="I507">
            <v>7100</v>
          </cell>
          <cell r="J507">
            <v>7100</v>
          </cell>
        </row>
        <row r="508">
          <cell r="A508">
            <v>870237</v>
          </cell>
          <cell r="B508">
            <v>0</v>
          </cell>
          <cell r="C508" t="str">
            <v>Celing Fan-Soni Kapoor</v>
          </cell>
          <cell r="D508" t="str">
            <v>Capex-18-(04-05)</v>
          </cell>
          <cell r="E508" t="str">
            <v>Furniture &amp; Fixture</v>
          </cell>
          <cell r="F508">
            <v>0</v>
          </cell>
          <cell r="G508">
            <v>0</v>
          </cell>
          <cell r="H508" t="str">
            <v>NRS</v>
          </cell>
          <cell r="I508">
            <v>1300</v>
          </cell>
          <cell r="J508">
            <v>1300</v>
          </cell>
        </row>
        <row r="509">
          <cell r="A509">
            <v>870238</v>
          </cell>
          <cell r="B509">
            <v>0</v>
          </cell>
          <cell r="C509" t="str">
            <v>Cordless Telephone-B.Agarwal</v>
          </cell>
          <cell r="D509" t="str">
            <v>No-Capex</v>
          </cell>
          <cell r="E509" t="str">
            <v>Office Equipment</v>
          </cell>
          <cell r="F509">
            <v>0</v>
          </cell>
          <cell r="G509">
            <v>0</v>
          </cell>
          <cell r="H509" t="str">
            <v>NRS</v>
          </cell>
          <cell r="I509">
            <v>4750</v>
          </cell>
          <cell r="J509">
            <v>4750</v>
          </cell>
        </row>
        <row r="510">
          <cell r="A510">
            <v>870239</v>
          </cell>
          <cell r="B510">
            <v>0</v>
          </cell>
          <cell r="C510" t="str">
            <v>Cordless Telephone-K.Vyas</v>
          </cell>
          <cell r="D510" t="str">
            <v>Capex-18-(04-05)</v>
          </cell>
          <cell r="E510" t="str">
            <v>Furniture &amp; Fixture</v>
          </cell>
          <cell r="F510">
            <v>0</v>
          </cell>
          <cell r="G510">
            <v>0</v>
          </cell>
          <cell r="H510" t="str">
            <v>NRS</v>
          </cell>
          <cell r="I510">
            <v>4750</v>
          </cell>
          <cell r="J510">
            <v>4750</v>
          </cell>
        </row>
        <row r="511">
          <cell r="A511">
            <v>870243</v>
          </cell>
          <cell r="B511">
            <v>0</v>
          </cell>
          <cell r="C511" t="str">
            <v>Ceiling Fan-Bibek Agarwal</v>
          </cell>
          <cell r="D511" t="str">
            <v>No-Capex</v>
          </cell>
          <cell r="E511" t="str">
            <v>Furniture &amp; Fixture</v>
          </cell>
          <cell r="F511">
            <v>0</v>
          </cell>
          <cell r="G511">
            <v>0</v>
          </cell>
          <cell r="H511" t="str">
            <v>NRS</v>
          </cell>
          <cell r="I511">
            <v>2500</v>
          </cell>
          <cell r="J511">
            <v>2500</v>
          </cell>
        </row>
        <row r="512">
          <cell r="A512" t="str">
            <v>710009-</v>
          </cell>
          <cell r="B512">
            <v>0</v>
          </cell>
          <cell r="C512" t="str">
            <v>Furniture - Deepak Kestwal</v>
          </cell>
          <cell r="D512" t="str">
            <v>No-Capex</v>
          </cell>
          <cell r="E512" t="str">
            <v>Furniture &amp; Fixture</v>
          </cell>
        </row>
        <row r="513">
          <cell r="A513" t="str">
            <v>710009--</v>
          </cell>
          <cell r="B513">
            <v>0</v>
          </cell>
          <cell r="C513" t="str">
            <v>Furniture - Gubachan</v>
          </cell>
          <cell r="D513" t="str">
            <v>No-Capex</v>
          </cell>
          <cell r="E513" t="str">
            <v>Furniture &amp; Fixture</v>
          </cell>
        </row>
        <row r="514">
          <cell r="A514" t="str">
            <v>710009---</v>
          </cell>
          <cell r="B514">
            <v>0</v>
          </cell>
          <cell r="C514" t="str">
            <v>Furniture - S.Tripathi</v>
          </cell>
          <cell r="D514" t="str">
            <v>No-Capex</v>
          </cell>
          <cell r="E514" t="str">
            <v>Furniture &amp; Fixture</v>
          </cell>
        </row>
        <row r="515">
          <cell r="A515" t="str">
            <v>710009----</v>
          </cell>
          <cell r="B515">
            <v>0</v>
          </cell>
          <cell r="C515" t="str">
            <v>Furniture - Satyanarayan</v>
          </cell>
          <cell r="D515" t="str">
            <v>No-Capex</v>
          </cell>
          <cell r="E515" t="str">
            <v>Furniture &amp; Fixture</v>
          </cell>
        </row>
        <row r="516">
          <cell r="A516" t="str">
            <v>710009-----</v>
          </cell>
          <cell r="B516">
            <v>0</v>
          </cell>
          <cell r="C516" t="str">
            <v>Furniture - Sohan</v>
          </cell>
          <cell r="D516" t="str">
            <v>No-Capex</v>
          </cell>
          <cell r="E516" t="str">
            <v>Furniture &amp; Fixture</v>
          </cell>
        </row>
        <row r="517">
          <cell r="A517" t="str">
            <v>710011-</v>
          </cell>
          <cell r="B517">
            <v>0</v>
          </cell>
          <cell r="C517" t="str">
            <v>Furniture - Deepak Kestwal</v>
          </cell>
          <cell r="D517" t="str">
            <v>No-Capex</v>
          </cell>
          <cell r="E517" t="str">
            <v>Furniture &amp; Fixture</v>
          </cell>
        </row>
        <row r="518">
          <cell r="A518" t="str">
            <v>710011--</v>
          </cell>
          <cell r="B518">
            <v>0</v>
          </cell>
          <cell r="C518" t="str">
            <v>Furniture - Gubachan</v>
          </cell>
          <cell r="D518" t="str">
            <v>No-Capex</v>
          </cell>
          <cell r="E518" t="str">
            <v>Furniture &amp; Fixture</v>
          </cell>
        </row>
        <row r="519">
          <cell r="A519" t="str">
            <v>710011---</v>
          </cell>
          <cell r="B519">
            <v>0</v>
          </cell>
          <cell r="C519" t="str">
            <v>Furniture - Sohan</v>
          </cell>
          <cell r="D519" t="str">
            <v>No-Capex</v>
          </cell>
          <cell r="E519" t="str">
            <v>Furniture &amp; Fixture</v>
          </cell>
        </row>
        <row r="520">
          <cell r="A520" t="str">
            <v>710011----</v>
          </cell>
          <cell r="B520">
            <v>0</v>
          </cell>
          <cell r="C520" t="str">
            <v>Furniture - Tez Singh</v>
          </cell>
          <cell r="D520" t="str">
            <v>No-Capex</v>
          </cell>
          <cell r="E520" t="str">
            <v>Furniture &amp; Fixture</v>
          </cell>
        </row>
        <row r="521">
          <cell r="A521" t="str">
            <v>710095-</v>
          </cell>
          <cell r="B521">
            <v>0</v>
          </cell>
          <cell r="C521" t="str">
            <v>Furniture - Kardam Singh</v>
          </cell>
          <cell r="D521" t="str">
            <v>No-Capex</v>
          </cell>
          <cell r="E521" t="str">
            <v>Furniture &amp; Fixture</v>
          </cell>
        </row>
        <row r="522">
          <cell r="A522" t="str">
            <v>710146-</v>
          </cell>
          <cell r="B522">
            <v>0</v>
          </cell>
          <cell r="C522" t="str">
            <v>Furniture - Swapan Barik</v>
          </cell>
          <cell r="D522" t="str">
            <v>No-Capex</v>
          </cell>
          <cell r="E522" t="str">
            <v>Furniture &amp; Fixture</v>
          </cell>
        </row>
        <row r="523">
          <cell r="A523" t="str">
            <v>710146--</v>
          </cell>
          <cell r="B523">
            <v>0</v>
          </cell>
          <cell r="C523" t="str">
            <v>Furniture - Tez Singh</v>
          </cell>
          <cell r="D523" t="str">
            <v>No-Capex</v>
          </cell>
          <cell r="E523" t="str">
            <v>Furniture &amp; Fixture</v>
          </cell>
        </row>
        <row r="524">
          <cell r="A524" t="str">
            <v>710147-</v>
          </cell>
          <cell r="B524">
            <v>0</v>
          </cell>
          <cell r="C524" t="str">
            <v>Furniture - Swapan Barik</v>
          </cell>
          <cell r="D524" t="str">
            <v>No-Capex</v>
          </cell>
          <cell r="E524" t="str">
            <v>Furniture &amp; Fixture</v>
          </cell>
        </row>
        <row r="525">
          <cell r="A525" t="str">
            <v>710318-</v>
          </cell>
          <cell r="B525">
            <v>0</v>
          </cell>
          <cell r="C525" t="str">
            <v>TV for Upendra Pradhan</v>
          </cell>
          <cell r="D525" t="str">
            <v>No-Capex</v>
          </cell>
          <cell r="E525" t="str">
            <v>Furniture &amp; Fixture</v>
          </cell>
          <cell r="F525">
            <v>0</v>
          </cell>
          <cell r="G525">
            <v>0</v>
          </cell>
          <cell r="H525" t="str">
            <v>NRS</v>
          </cell>
          <cell r="I525">
            <v>21060</v>
          </cell>
          <cell r="J525">
            <v>21060</v>
          </cell>
        </row>
        <row r="526">
          <cell r="A526" t="str">
            <v>710340-</v>
          </cell>
          <cell r="B526">
            <v>0</v>
          </cell>
          <cell r="C526" t="str">
            <v>Ranjan Kumar</v>
          </cell>
          <cell r="D526" t="str">
            <v>No-Capex</v>
          </cell>
          <cell r="E526" t="str">
            <v>Furniture &amp; Fixture</v>
          </cell>
        </row>
        <row r="527">
          <cell r="A527" t="str">
            <v>710340--</v>
          </cell>
          <cell r="B527">
            <v>0</v>
          </cell>
          <cell r="C527" t="str">
            <v>W.A.Zaidi</v>
          </cell>
          <cell r="D527" t="str">
            <v>No-Capex</v>
          </cell>
          <cell r="E527" t="str">
            <v>Furniture &amp; Fixture</v>
          </cell>
        </row>
        <row r="528">
          <cell r="A528" t="str">
            <v>710340---</v>
          </cell>
          <cell r="B528">
            <v>0</v>
          </cell>
          <cell r="C528" t="str">
            <v>ShreePur Mess</v>
          </cell>
          <cell r="D528" t="str">
            <v>No-Capex</v>
          </cell>
          <cell r="E528" t="str">
            <v>Furniture &amp; Fixture</v>
          </cell>
        </row>
        <row r="529">
          <cell r="A529" t="str">
            <v>870233-</v>
          </cell>
          <cell r="B529">
            <v>0</v>
          </cell>
          <cell r="C529" t="str">
            <v>Color TV-Ketan Vyas</v>
          </cell>
          <cell r="D529" t="str">
            <v>Capex-19(04-05)</v>
          </cell>
          <cell r="E529" t="str">
            <v>Furniture &amp; Fixture</v>
          </cell>
          <cell r="F529">
            <v>0</v>
          </cell>
          <cell r="G529">
            <v>0</v>
          </cell>
          <cell r="H529" t="str">
            <v>NRS</v>
          </cell>
          <cell r="I529">
            <v>25909.1</v>
          </cell>
          <cell r="J529">
            <v>25909.1</v>
          </cell>
        </row>
        <row r="530">
          <cell r="A530" t="str">
            <v>870233--</v>
          </cell>
          <cell r="B530">
            <v>0</v>
          </cell>
          <cell r="C530" t="str">
            <v>Color TV-Bibek Agarwal</v>
          </cell>
          <cell r="D530" t="str">
            <v>Capex-20(04-05)</v>
          </cell>
          <cell r="E530" t="str">
            <v>Furniture &amp; Fixture</v>
          </cell>
          <cell r="F530">
            <v>0</v>
          </cell>
          <cell r="G530">
            <v>0</v>
          </cell>
          <cell r="H530" t="str">
            <v>NRS</v>
          </cell>
          <cell r="I530">
            <v>25909.1</v>
          </cell>
          <cell r="J530">
            <v>25909.1</v>
          </cell>
        </row>
        <row r="531">
          <cell r="A531" t="str">
            <v>870233---</v>
          </cell>
          <cell r="B531">
            <v>0</v>
          </cell>
          <cell r="C531" t="str">
            <v>Refrigerator - Soni Kapoor</v>
          </cell>
          <cell r="D531" t="str">
            <v>Capex-18(04-05)</v>
          </cell>
          <cell r="E531" t="str">
            <v>Furniture &amp; Fixture</v>
          </cell>
          <cell r="F531">
            <v>0</v>
          </cell>
          <cell r="G531">
            <v>0</v>
          </cell>
          <cell r="H531" t="str">
            <v>NRS</v>
          </cell>
          <cell r="I531">
            <v>15454.54</v>
          </cell>
          <cell r="J531">
            <v>15454.54</v>
          </cell>
        </row>
        <row r="532">
          <cell r="A532" t="str">
            <v>870233----</v>
          </cell>
          <cell r="B532">
            <v>0</v>
          </cell>
          <cell r="C532" t="str">
            <v>Refrigerator - Ketan Vyas</v>
          </cell>
          <cell r="D532" t="str">
            <v>Capex-19(04-05)</v>
          </cell>
          <cell r="E532" t="str">
            <v>Furniture &amp; Fixture</v>
          </cell>
          <cell r="F532">
            <v>0</v>
          </cell>
          <cell r="G532">
            <v>0</v>
          </cell>
          <cell r="H532" t="str">
            <v>NRS</v>
          </cell>
          <cell r="I532">
            <v>15454.54</v>
          </cell>
          <cell r="J532">
            <v>15454.54</v>
          </cell>
        </row>
        <row r="533">
          <cell r="A533" t="str">
            <v>870238-</v>
          </cell>
          <cell r="B533">
            <v>0</v>
          </cell>
          <cell r="C533" t="str">
            <v>Cordless Telephone-S.Kapoor</v>
          </cell>
          <cell r="D533" t="str">
            <v>No-Capex</v>
          </cell>
          <cell r="E533" t="str">
            <v>Office Equipment</v>
          </cell>
          <cell r="F533">
            <v>0</v>
          </cell>
          <cell r="G533">
            <v>0</v>
          </cell>
          <cell r="H533" t="str">
            <v>NRS</v>
          </cell>
          <cell r="I533">
            <v>4750</v>
          </cell>
          <cell r="J533">
            <v>4750</v>
          </cell>
        </row>
        <row r="534">
          <cell r="A534" t="str">
            <v>Fact</v>
          </cell>
          <cell r="B534">
            <v>0</v>
          </cell>
          <cell r="C534">
            <v>0</v>
          </cell>
          <cell r="D534" t="str">
            <v>Capex-02-03</v>
          </cell>
        </row>
        <row r="535">
          <cell r="A535" t="str">
            <v>Nursery</v>
          </cell>
          <cell r="B535">
            <v>0</v>
          </cell>
          <cell r="C535" t="str">
            <v>Building Nursery</v>
          </cell>
          <cell r="D535" t="str">
            <v>Nur/001(03-04)</v>
          </cell>
          <cell r="E535" t="str">
            <v>Building</v>
          </cell>
        </row>
        <row r="536">
          <cell r="A536" t="str">
            <v xml:space="preserve">Rising </v>
          </cell>
          <cell r="B536">
            <v>0</v>
          </cell>
          <cell r="C536" t="str">
            <v>Housing Complex</v>
          </cell>
          <cell r="D536" t="str">
            <v>Housing Complex</v>
          </cell>
          <cell r="E536" t="str">
            <v>Building</v>
          </cell>
        </row>
        <row r="537">
          <cell r="H537">
            <v>0</v>
          </cell>
        </row>
        <row r="538">
          <cell r="H538">
            <v>0</v>
          </cell>
        </row>
        <row r="539">
          <cell r="H539">
            <v>0</v>
          </cell>
        </row>
        <row r="540">
          <cell r="H540">
            <v>0</v>
          </cell>
        </row>
      </sheetData>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
      <sheetName val="OP (crores)"/>
      <sheetName val="BS"/>
      <sheetName val="BS (crores)"/>
      <sheetName val="Fund Flow"/>
      <sheetName val="Fund Flow (crores)"/>
      <sheetName val="FFR-II"/>
      <sheetName val="MPBF"/>
      <sheetName val="BOB Format"/>
      <sheetName val="Disposal Request"/>
      <sheetName val="estrazione"/>
      <sheetName val="CUSTOM Jun99"/>
    </sheetNames>
    <sheetDataSet>
      <sheetData sheetId="0" refreshError="1">
        <row r="3">
          <cell r="C3" t="str">
            <v>30.06.97</v>
          </cell>
        </row>
        <row r="46">
          <cell r="D46">
            <v>66.03398300189771</v>
          </cell>
        </row>
      </sheetData>
      <sheetData sheetId="1">
        <row r="3">
          <cell r="C3" t="str">
            <v>30.06.97</v>
          </cell>
        </row>
      </sheetData>
      <sheetData sheetId="2">
        <row r="3">
          <cell r="C3" t="str">
            <v>30.06.97</v>
          </cell>
        </row>
      </sheetData>
      <sheetData sheetId="3">
        <row r="3">
          <cell r="C3" t="str">
            <v>30.06.97</v>
          </cell>
        </row>
      </sheetData>
      <sheetData sheetId="4">
        <row r="3">
          <cell r="C3" t="str">
            <v>30.06.97</v>
          </cell>
        </row>
      </sheetData>
      <sheetData sheetId="5">
        <row r="3">
          <cell r="C3" t="str">
            <v>30.06.97</v>
          </cell>
        </row>
      </sheetData>
      <sheetData sheetId="6">
        <row r="3">
          <cell r="C3" t="str">
            <v>30.06.97</v>
          </cell>
        </row>
      </sheetData>
      <sheetData sheetId="7">
        <row r="3">
          <cell r="C3" t="str">
            <v>30.06.97</v>
          </cell>
        </row>
      </sheetData>
      <sheetData sheetId="8" refreshError="1"/>
      <sheetData sheetId="9"/>
      <sheetData sheetId="10" refreshError="1"/>
      <sheetData sheetId="11" refreshError="1"/>
      <sheetData sheetId="1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pital Projects"/>
      <sheetName val="Non-Projects"/>
      <sheetName val="IS"/>
      <sheetName val="S&amp;DVja"/>
      <sheetName val="estrazione"/>
    </sheetNames>
    <sheetDataSet>
      <sheetData sheetId="0" refreshError="1"/>
      <sheetData sheetId="1" refreshError="1"/>
      <sheetData sheetId="2" refreshError="1"/>
      <sheetData sheetId="3" refreshError="1">
        <row r="1">
          <cell r="A1" t="str">
            <v>COMMERCIAL PRODUCTS SUPPLY</v>
          </cell>
        </row>
        <row r="2">
          <cell r="A2" t="str">
            <v xml:space="preserve">      APPROVED INFORMATION SYSTEMS BUDGET </v>
          </cell>
        </row>
        <row r="4">
          <cell r="B4" t="str">
            <v>2003 Programs - Capital and Expense Distribution</v>
          </cell>
        </row>
        <row r="5">
          <cell r="E5" t="str">
            <v>Approval Proposed</v>
          </cell>
          <cell r="H5" t="str">
            <v>Reserve Proposed</v>
          </cell>
          <cell r="S5" t="str">
            <v>Shift:</v>
          </cell>
          <cell r="V5" t="str">
            <v>Shift:</v>
          </cell>
        </row>
        <row r="6">
          <cell r="A6" t="str">
            <v>Approval Status</v>
          </cell>
          <cell r="B6" t="str">
            <v>SBU</v>
          </cell>
          <cell r="C6" t="str">
            <v>Project Number</v>
          </cell>
          <cell r="D6" t="str">
            <v>Program Name</v>
          </cell>
          <cell r="E6" t="str">
            <v>Capital</v>
          </cell>
          <cell r="F6" t="str">
            <v>Expense</v>
          </cell>
          <cell r="G6" t="str">
            <v>Total</v>
          </cell>
          <cell r="H6" t="str">
            <v>Capital</v>
          </cell>
          <cell r="I6" t="str">
            <v>Expense</v>
          </cell>
          <cell r="J6" t="str">
            <v>Total</v>
          </cell>
          <cell r="K6" t="str">
            <v>Total Capital</v>
          </cell>
          <cell r="L6" t="str">
            <v>Total Expense</v>
          </cell>
          <cell r="M6" t="str">
            <v>Grand Total</v>
          </cell>
          <cell r="N6" t="str">
            <v>BU MAU</v>
          </cell>
          <cell r="O6" t="str">
            <v>BU Capital</v>
          </cell>
          <cell r="P6" t="str">
            <v>BU Expense</v>
          </cell>
          <cell r="Q6" t="str">
            <v>Corp MAU</v>
          </cell>
          <cell r="R6" t="str">
            <v>Corp Capital</v>
          </cell>
          <cell r="S6" t="str">
            <v>Purch Hdw</v>
          </cell>
          <cell r="T6" t="str">
            <v>Corp Capital (post shift)</v>
          </cell>
          <cell r="U6" t="str">
            <v>Corp Expense</v>
          </cell>
          <cell r="V6" t="str">
            <v>Hdw Mtc</v>
          </cell>
          <cell r="W6" t="str">
            <v>Corp Expense (post shift)</v>
          </cell>
        </row>
        <row r="9">
          <cell r="A9" t="str">
            <v>Capital Projects</v>
          </cell>
        </row>
        <row r="10">
          <cell r="A10" t="str">
            <v>Approved</v>
          </cell>
          <cell r="B10" t="str">
            <v>CPS</v>
          </cell>
          <cell r="C10">
            <v>200088</v>
          </cell>
          <cell r="D10" t="str">
            <v>2003 SCM - CPS Step Up Program</v>
          </cell>
          <cell r="E10">
            <v>2130017</v>
          </cell>
          <cell r="F10">
            <v>521660</v>
          </cell>
          <cell r="G10">
            <v>2651677</v>
          </cell>
          <cell r="J10">
            <v>0</v>
          </cell>
          <cell r="K10">
            <v>2130017</v>
          </cell>
          <cell r="L10">
            <v>521660</v>
          </cell>
          <cell r="M10">
            <v>2651677</v>
          </cell>
          <cell r="N10" t="str">
            <v>3878</v>
          </cell>
          <cell r="O10">
            <v>614940</v>
          </cell>
          <cell r="P10">
            <v>154460</v>
          </cell>
          <cell r="Q10" t="str">
            <v>3675</v>
          </cell>
          <cell r="R10">
            <v>1515077</v>
          </cell>
          <cell r="S10">
            <v>-25000</v>
          </cell>
          <cell r="T10">
            <v>1490077</v>
          </cell>
          <cell r="U10">
            <v>367200</v>
          </cell>
          <cell r="W10">
            <v>367200</v>
          </cell>
          <cell r="X10">
            <v>0</v>
          </cell>
        </row>
        <row r="11">
          <cell r="K11">
            <v>2130017</v>
          </cell>
          <cell r="L11">
            <v>521660</v>
          </cell>
          <cell r="M11">
            <v>2651677</v>
          </cell>
          <cell r="O11">
            <v>614940</v>
          </cell>
          <cell r="P11">
            <v>154460</v>
          </cell>
          <cell r="R11">
            <v>1515077</v>
          </cell>
        </row>
        <row r="12">
          <cell r="X12">
            <v>0</v>
          </cell>
        </row>
        <row r="13">
          <cell r="A13" t="str">
            <v>Non-Project</v>
          </cell>
          <cell r="X13">
            <v>0</v>
          </cell>
        </row>
        <row r="14">
          <cell r="A14" t="str">
            <v>Approved</v>
          </cell>
          <cell r="B14" t="str">
            <v>CPS</v>
          </cell>
          <cell r="C14">
            <v>200334</v>
          </cell>
          <cell r="D14" t="str">
            <v>2003 CPS Cidra ABS/SAP Interface</v>
          </cell>
          <cell r="E14">
            <v>40000</v>
          </cell>
          <cell r="G14">
            <v>40000</v>
          </cell>
          <cell r="J14">
            <v>0</v>
          </cell>
          <cell r="K14">
            <v>40000</v>
          </cell>
          <cell r="L14">
            <v>0</v>
          </cell>
          <cell r="M14">
            <v>40000</v>
          </cell>
          <cell r="Q14" t="str">
            <v>3675</v>
          </cell>
          <cell r="R14">
            <v>40000</v>
          </cell>
          <cell r="T14">
            <v>40000</v>
          </cell>
          <cell r="W14">
            <v>0</v>
          </cell>
          <cell r="X14">
            <v>0</v>
          </cell>
        </row>
        <row r="15">
          <cell r="A15" t="str">
            <v>Approved</v>
          </cell>
          <cell r="B15" t="str">
            <v>CPS</v>
          </cell>
          <cell r="C15">
            <v>200343</v>
          </cell>
          <cell r="D15" t="str">
            <v>2003 CPS Non-Project Capital</v>
          </cell>
          <cell r="E15">
            <v>598694</v>
          </cell>
          <cell r="G15">
            <v>598694</v>
          </cell>
          <cell r="J15">
            <v>0</v>
          </cell>
          <cell r="K15">
            <v>598694</v>
          </cell>
          <cell r="L15">
            <v>0</v>
          </cell>
          <cell r="M15">
            <v>598694</v>
          </cell>
          <cell r="N15" t="str">
            <v>3878</v>
          </cell>
          <cell r="O15">
            <v>598694</v>
          </cell>
          <cell r="T15">
            <v>0</v>
          </cell>
          <cell r="W15">
            <v>0</v>
          </cell>
          <cell r="X15">
            <v>0</v>
          </cell>
        </row>
        <row r="16">
          <cell r="K16">
            <v>638694</v>
          </cell>
          <cell r="L16">
            <v>0</v>
          </cell>
          <cell r="M16">
            <v>638694</v>
          </cell>
          <cell r="O16">
            <v>598694</v>
          </cell>
          <cell r="P16">
            <v>0</v>
          </cell>
          <cell r="R16">
            <v>40000</v>
          </cell>
        </row>
        <row r="18">
          <cell r="D18" t="str">
            <v>Totals</v>
          </cell>
          <cell r="E18">
            <v>638694</v>
          </cell>
          <cell r="F18">
            <v>0</v>
          </cell>
          <cell r="G18">
            <v>638694</v>
          </cell>
          <cell r="H18">
            <v>0</v>
          </cell>
          <cell r="I18">
            <v>0</v>
          </cell>
          <cell r="J18">
            <v>0</v>
          </cell>
          <cell r="K18">
            <v>2768711</v>
          </cell>
          <cell r="L18">
            <v>521660</v>
          </cell>
          <cell r="M18">
            <v>3290371</v>
          </cell>
          <cell r="O18">
            <v>1213634</v>
          </cell>
          <cell r="P18">
            <v>154460</v>
          </cell>
          <cell r="R18">
            <v>1555077</v>
          </cell>
          <cell r="S18">
            <v>0</v>
          </cell>
          <cell r="T18">
            <v>40000</v>
          </cell>
          <cell r="U18">
            <v>0</v>
          </cell>
          <cell r="V18">
            <v>0</v>
          </cell>
          <cell r="W18">
            <v>0</v>
          </cell>
          <cell r="X18">
            <v>-367200</v>
          </cell>
        </row>
        <row r="19">
          <cell r="X19">
            <v>0</v>
          </cell>
        </row>
        <row r="21">
          <cell r="D21" t="str">
            <v>Total Capital Projects</v>
          </cell>
          <cell r="E21">
            <v>0</v>
          </cell>
          <cell r="F21">
            <v>0</v>
          </cell>
          <cell r="G21">
            <v>0</v>
          </cell>
          <cell r="H21">
            <v>0</v>
          </cell>
          <cell r="I21">
            <v>0</v>
          </cell>
          <cell r="J21">
            <v>0</v>
          </cell>
          <cell r="K21">
            <v>2130017</v>
          </cell>
          <cell r="L21">
            <v>521660</v>
          </cell>
          <cell r="M21">
            <v>2651677</v>
          </cell>
          <cell r="O21">
            <v>614940</v>
          </cell>
          <cell r="P21">
            <v>154460</v>
          </cell>
          <cell r="R21">
            <v>1515077</v>
          </cell>
        </row>
        <row r="22">
          <cell r="D22" t="str">
            <v>Total Non-Projects</v>
          </cell>
          <cell r="K22">
            <v>638694</v>
          </cell>
          <cell r="L22">
            <v>0</v>
          </cell>
          <cell r="M22">
            <v>638694</v>
          </cell>
          <cell r="O22">
            <v>598694</v>
          </cell>
          <cell r="P22">
            <v>0</v>
          </cell>
          <cell r="R22">
            <v>40000</v>
          </cell>
        </row>
        <row r="24">
          <cell r="D24" t="str">
            <v>Consolidated Total</v>
          </cell>
          <cell r="E24" t="e">
            <v>#REF!</v>
          </cell>
          <cell r="F24" t="e">
            <v>#REF!</v>
          </cell>
          <cell r="G24" t="e">
            <v>#REF!</v>
          </cell>
          <cell r="H24" t="e">
            <v>#REF!</v>
          </cell>
          <cell r="I24" t="e">
            <v>#REF!</v>
          </cell>
          <cell r="J24" t="e">
            <v>#REF!</v>
          </cell>
          <cell r="K24">
            <v>2768711</v>
          </cell>
          <cell r="L24" t="e">
            <v>#REF!</v>
          </cell>
          <cell r="M24" t="e">
            <v>#REF!</v>
          </cell>
          <cell r="O24">
            <v>1213634</v>
          </cell>
          <cell r="P24" t="e">
            <v>#REF!</v>
          </cell>
          <cell r="R24">
            <v>1555077</v>
          </cell>
          <cell r="S24" t="e">
            <v>#REF!</v>
          </cell>
          <cell r="T24" t="e">
            <v>#REF!</v>
          </cell>
          <cell r="U24" t="e">
            <v>#REF!</v>
          </cell>
          <cell r="V24" t="e">
            <v>#REF!</v>
          </cell>
          <cell r="W24" t="e">
            <v>#REF!</v>
          </cell>
        </row>
        <row r="28">
          <cell r="A28" t="str">
            <v xml:space="preserve">      ON HOLD INFORMATION SYSTEMS BUDGET </v>
          </cell>
        </row>
        <row r="30">
          <cell r="E30" t="str">
            <v>Approval Proposed</v>
          </cell>
          <cell r="H30" t="str">
            <v>Reserve Proposed</v>
          </cell>
          <cell r="S30" t="str">
            <v>Shift:</v>
          </cell>
          <cell r="V30" t="str">
            <v>Shift:</v>
          </cell>
        </row>
        <row r="31">
          <cell r="A31" t="str">
            <v>Approval Status</v>
          </cell>
          <cell r="B31" t="str">
            <v>SBU</v>
          </cell>
          <cell r="C31" t="str">
            <v>Project Number</v>
          </cell>
          <cell r="D31" t="str">
            <v>Program Name</v>
          </cell>
          <cell r="E31" t="str">
            <v>Capital</v>
          </cell>
          <cell r="F31" t="str">
            <v>Expense</v>
          </cell>
          <cell r="G31" t="str">
            <v>Total</v>
          </cell>
          <cell r="H31" t="str">
            <v>Capital</v>
          </cell>
          <cell r="I31" t="str">
            <v>Expense</v>
          </cell>
          <cell r="J31" t="str">
            <v>Total</v>
          </cell>
          <cell r="K31" t="str">
            <v>Total Capital</v>
          </cell>
          <cell r="L31" t="str">
            <v>Total Expense</v>
          </cell>
          <cell r="M31" t="str">
            <v>Grand Total</v>
          </cell>
          <cell r="N31" t="str">
            <v>BU MAU</v>
          </cell>
          <cell r="O31" t="str">
            <v>BU Capital</v>
          </cell>
          <cell r="P31" t="str">
            <v>BU Expense</v>
          </cell>
          <cell r="S31" t="str">
            <v>Purch Hdw</v>
          </cell>
          <cell r="T31" t="str">
            <v>Corp Capital (post shift)</v>
          </cell>
          <cell r="U31" t="str">
            <v>Corp Expense</v>
          </cell>
          <cell r="V31" t="str">
            <v>Hdw Mtc</v>
          </cell>
          <cell r="W31" t="str">
            <v>Corp Expense (post shift)</v>
          </cell>
        </row>
        <row r="32">
          <cell r="A32" t="str">
            <v>Tagged Reserve from RGC and Pending -&gt; Requires funding approval through Tollgate Process</v>
          </cell>
        </row>
        <row r="34">
          <cell r="A34" t="str">
            <v>Capital Projects</v>
          </cell>
        </row>
        <row r="35">
          <cell r="A35" t="str">
            <v>ON HOLD</v>
          </cell>
          <cell r="B35" t="str">
            <v>CPS</v>
          </cell>
          <cell r="D35" t="str">
            <v>2003 SCM - Mfg/Pro to SAP Interface</v>
          </cell>
          <cell r="E35">
            <v>779020</v>
          </cell>
          <cell r="F35">
            <v>312314</v>
          </cell>
          <cell r="G35">
            <v>77902</v>
          </cell>
          <cell r="H35">
            <v>390216</v>
          </cell>
          <cell r="K35">
            <v>779020</v>
          </cell>
          <cell r="P35" t="str">
            <v xml:space="preserve">Only required if SLA deploys SAP </v>
          </cell>
        </row>
        <row r="36">
          <cell r="E36">
            <v>779020</v>
          </cell>
          <cell r="G36">
            <v>77902</v>
          </cell>
          <cell r="H36">
            <v>77902</v>
          </cell>
        </row>
        <row r="37">
          <cell r="A37" t="str">
            <v>Non-Project</v>
          </cell>
        </row>
        <row r="40">
          <cell r="C40" t="str">
            <v>Subtotal of Tagged Reserve - Pending</v>
          </cell>
          <cell r="E40">
            <v>779020</v>
          </cell>
          <cell r="F40">
            <v>312314</v>
          </cell>
          <cell r="G40">
            <v>155804</v>
          </cell>
          <cell r="H40">
            <v>468118</v>
          </cell>
          <cell r="I40">
            <v>0</v>
          </cell>
          <cell r="J40">
            <v>0</v>
          </cell>
          <cell r="K40">
            <v>779020</v>
          </cell>
          <cell r="L40">
            <v>0</v>
          </cell>
          <cell r="M40">
            <v>0</v>
          </cell>
          <cell r="O40">
            <v>0</v>
          </cell>
        </row>
      </sheetData>
      <sheetData sheetId="4" refreshError="1"/>
      <sheetData sheetId="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ruction"/>
      <sheetName val="TOTAL-Amrit"/>
      <sheetName val="Menu"/>
      <sheetName val="Standard Format"/>
      <sheetName val="Y2002 Capex_Monthly"/>
      <sheetName val="TOTAL VN"/>
      <sheetName val="RFA CAPEX01-(03&amp;S)"/>
      <sheetName val="IS Equipment(3-F)"/>
      <sheetName val="2001-032 &amp; 2002-13"/>
      <sheetName val="2001-048(03-F)"/>
      <sheetName val="2002-033"/>
      <sheetName val="2002-047"/>
      <sheetName val="2002-050"/>
      <sheetName val="2002-049(3&amp;S)"/>
      <sheetName val="2002-051_Powder Upgrade(03)"/>
      <sheetName val="2001-053_Powder Filling"/>
      <sheetName val="2002-056(3)"/>
      <sheetName val="2002-070(2)"/>
      <sheetName val="2002-071"/>
      <sheetName val="2002-076"/>
      <sheetName val="2002-081(2)"/>
      <sheetName val="2002-080"/>
      <sheetName val="2002-082(03-F)"/>
      <sheetName val="2002-089"/>
      <sheetName val="2002-90(03)(2)"/>
      <sheetName val="2002-91(2)(3&amp;S)"/>
      <sheetName val="CFW_Amrit"/>
      <sheetName val="From Mr Tri"/>
      <sheetName val="Summary"/>
      <sheetName val="RFA 047-Closed"/>
      <sheetName val="4GH9YV-Closed(3-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
          <cell r="A11" t="str">
            <v>RFA No.</v>
          </cell>
          <cell r="B11" t="str">
            <v>Location</v>
          </cell>
          <cell r="C11" t="str">
            <v>Supplier</v>
          </cell>
          <cell r="D11" t="str">
            <v xml:space="preserve">PR </v>
          </cell>
          <cell r="F11" t="str">
            <v>PO</v>
          </cell>
          <cell r="H11" t="str">
            <v>Description</v>
          </cell>
          <cell r="I11" t="str">
            <v>Original RFA Amount</v>
          </cell>
          <cell r="J11" t="str">
            <v>Budget Shift</v>
          </cell>
          <cell r="K11" t="str">
            <v>Required Amount</v>
          </cell>
          <cell r="L11" t="str">
            <v>Committed Amount</v>
          </cell>
          <cell r="N11" t="str">
            <v>Future Commitment</v>
          </cell>
          <cell r="AD11" t="str">
            <v>Transferred to FA</v>
          </cell>
          <cell r="AF11" t="str">
            <v>Date of Transfer</v>
          </cell>
        </row>
        <row r="12">
          <cell r="D12" t="str">
            <v>No.</v>
          </cell>
          <cell r="E12" t="str">
            <v>Date</v>
          </cell>
          <cell r="F12" t="str">
            <v>No.</v>
          </cell>
          <cell r="G12" t="str">
            <v>Date</v>
          </cell>
          <cell r="I12" t="str">
            <v>USD</v>
          </cell>
          <cell r="J12" t="str">
            <v>USD</v>
          </cell>
          <cell r="K12" t="str">
            <v>USD</v>
          </cell>
          <cell r="L12" t="str">
            <v>USD</v>
          </cell>
          <cell r="M12" t="str">
            <v>VND</v>
          </cell>
          <cell r="N12" t="str">
            <v>USD</v>
          </cell>
          <cell r="O12" t="str">
            <v>VND</v>
          </cell>
          <cell r="AD12" t="str">
            <v>USD</v>
          </cell>
          <cell r="AE12" t="str">
            <v>VND</v>
          </cell>
        </row>
        <row r="13">
          <cell r="A13" t="str">
            <v>RFA 064</v>
          </cell>
          <cell r="H13" t="str">
            <v>Building</v>
          </cell>
        </row>
        <row r="14">
          <cell r="A14" t="str">
            <v>HC/2000/046</v>
          </cell>
          <cell r="B14" t="str">
            <v>SOUTH</v>
          </cell>
          <cell r="H14" t="str">
            <v>Final Phase Office Redevelopment + Marketing store</v>
          </cell>
          <cell r="I14">
            <v>127698</v>
          </cell>
          <cell r="J14">
            <v>137616</v>
          </cell>
          <cell r="K14">
            <v>265314</v>
          </cell>
        </row>
        <row r="15">
          <cell r="C15" t="str">
            <v>Vitico</v>
          </cell>
          <cell r="F15" t="str">
            <v>98503625 (22003024 dated 11.11.02)</v>
          </cell>
          <cell r="G15">
            <v>37064</v>
          </cell>
          <cell r="H15" t="str">
            <v>Civil works</v>
          </cell>
          <cell r="I15">
            <v>132330</v>
          </cell>
          <cell r="L15">
            <v>132330.47394337301</v>
          </cell>
          <cell r="M15">
            <v>1934936190</v>
          </cell>
          <cell r="AD15">
            <v>88853.466102230726</v>
          </cell>
          <cell r="AE15">
            <v>1346307718.381</v>
          </cell>
        </row>
        <row r="16">
          <cell r="F16" t="str">
            <v>98503625 (22003024 dated 11.11.02)</v>
          </cell>
          <cell r="G16">
            <v>37064</v>
          </cell>
          <cell r="H16" t="str">
            <v>Civil works</v>
          </cell>
          <cell r="AD16">
            <v>32584.46752903907</v>
          </cell>
          <cell r="AE16">
            <v>493719852</v>
          </cell>
        </row>
        <row r="17">
          <cell r="F17" t="str">
            <v>98503625 (22003024 dated 11.11.02)</v>
          </cell>
          <cell r="G17">
            <v>37064</v>
          </cell>
          <cell r="H17" t="str">
            <v>Civil works</v>
          </cell>
          <cell r="AD17">
            <v>6288.3853753656158</v>
          </cell>
          <cell r="AE17">
            <v>96746809</v>
          </cell>
          <cell r="AF17">
            <v>37621</v>
          </cell>
        </row>
        <row r="18">
          <cell r="AD18">
            <v>371.84920376990573</v>
          </cell>
          <cell r="AE18">
            <v>5720900</v>
          </cell>
          <cell r="AF18">
            <v>37621</v>
          </cell>
        </row>
        <row r="19">
          <cell r="C19" t="str">
            <v>Vitico</v>
          </cell>
          <cell r="D19">
            <v>5244</v>
          </cell>
          <cell r="F19" t="str">
            <v>98504040 (22003023 dated 11.11.02)</v>
          </cell>
          <cell r="G19">
            <v>37153</v>
          </cell>
          <cell r="H19" t="str">
            <v>Additional Civil works</v>
          </cell>
          <cell r="L19">
            <v>4055.24</v>
          </cell>
          <cell r="M19">
            <v>60824545</v>
          </cell>
          <cell r="AD19">
            <v>2557.0570881731783</v>
          </cell>
          <cell r="AE19">
            <v>38744529</v>
          </cell>
        </row>
        <row r="20">
          <cell r="F20" t="str">
            <v>98504040 (22003023 dated 11.11.02)</v>
          </cell>
          <cell r="G20">
            <v>37153</v>
          </cell>
          <cell r="H20" t="str">
            <v>Additional Civil works</v>
          </cell>
          <cell r="AD20">
            <v>1435.1651608709783</v>
          </cell>
          <cell r="AE20">
            <v>22080016</v>
          </cell>
          <cell r="AF20">
            <v>37621</v>
          </cell>
        </row>
        <row r="21">
          <cell r="C21" t="str">
            <v>Au Chau</v>
          </cell>
          <cell r="F21">
            <v>98503627</v>
          </cell>
          <cell r="G21">
            <v>37064</v>
          </cell>
          <cell r="H21" t="str">
            <v>Mechanical &amp; Electrical Works</v>
          </cell>
          <cell r="I21">
            <v>72123</v>
          </cell>
          <cell r="L21">
            <v>72124.14</v>
          </cell>
          <cell r="M21">
            <v>1045800030</v>
          </cell>
          <cell r="AD21">
            <v>65356.829395459346</v>
          </cell>
          <cell r="AE21">
            <v>990286679</v>
          </cell>
        </row>
        <row r="22">
          <cell r="C22" t="str">
            <v>Au Chau</v>
          </cell>
          <cell r="D22">
            <v>5237</v>
          </cell>
          <cell r="F22">
            <v>98503985</v>
          </cell>
          <cell r="G22">
            <v>37140</v>
          </cell>
          <cell r="H22" t="str">
            <v>Additional Electrical works</v>
          </cell>
          <cell r="L22">
            <v>6963.8666666666668</v>
          </cell>
          <cell r="M22">
            <v>104458000</v>
          </cell>
          <cell r="AD22">
            <v>6549.3070221752905</v>
          </cell>
          <cell r="AE22">
            <v>99235100</v>
          </cell>
        </row>
        <row r="23">
          <cell r="C23" t="str">
            <v>Thanh Vy Co.,</v>
          </cell>
          <cell r="F23">
            <v>98503702</v>
          </cell>
          <cell r="G23">
            <v>37077</v>
          </cell>
          <cell r="H23" t="str">
            <v>Carpeting to ground floor offices</v>
          </cell>
          <cell r="I23">
            <v>7000</v>
          </cell>
          <cell r="L23">
            <v>7172.9900403768506</v>
          </cell>
          <cell r="M23">
            <v>106590632</v>
          </cell>
          <cell r="AD23">
            <v>7028.793756599789</v>
          </cell>
          <cell r="AE23">
            <v>106500283</v>
          </cell>
        </row>
        <row r="24">
          <cell r="C24" t="str">
            <v>Thanh Vinh Co.,</v>
          </cell>
          <cell r="D24">
            <v>4089</v>
          </cell>
          <cell r="F24">
            <v>98503829</v>
          </cell>
          <cell r="G24">
            <v>37110</v>
          </cell>
          <cell r="H24" t="str">
            <v>Additional furnitures</v>
          </cell>
          <cell r="I24">
            <v>8000</v>
          </cell>
          <cell r="L24">
            <v>1702.7027027027027</v>
          </cell>
          <cell r="M24">
            <v>25200000</v>
          </cell>
          <cell r="AD24">
            <v>1663.1467793030622</v>
          </cell>
          <cell r="AE24">
            <v>25200000</v>
          </cell>
        </row>
        <row r="25">
          <cell r="C25" t="str">
            <v>Thanh Vinh Co.,</v>
          </cell>
          <cell r="D25">
            <v>3177</v>
          </cell>
          <cell r="F25">
            <v>98504024</v>
          </cell>
          <cell r="G25">
            <v>37148</v>
          </cell>
          <cell r="H25" t="str">
            <v>Furniture for Lab office</v>
          </cell>
          <cell r="L25">
            <v>678.5333333333333</v>
          </cell>
          <cell r="M25">
            <v>10178000</v>
          </cell>
          <cell r="AD25">
            <v>671.72650475184798</v>
          </cell>
          <cell r="AE25">
            <v>10178000</v>
          </cell>
        </row>
        <row r="26">
          <cell r="C26" t="str">
            <v>Thanh Vy Co.,</v>
          </cell>
          <cell r="D26">
            <v>5234</v>
          </cell>
          <cell r="F26">
            <v>98503912</v>
          </cell>
          <cell r="G26">
            <v>37124</v>
          </cell>
          <cell r="H26" t="str">
            <v>Carpet for Finance office</v>
          </cell>
          <cell r="L26">
            <v>6500</v>
          </cell>
          <cell r="M26">
            <v>97409000</v>
          </cell>
          <cell r="AD26">
            <v>6428.7882787750796</v>
          </cell>
          <cell r="AE26">
            <v>97409000</v>
          </cell>
        </row>
        <row r="27">
          <cell r="C27" t="str">
            <v>Astral Infotech</v>
          </cell>
          <cell r="D27" t="str">
            <v>1031/1032/1033</v>
          </cell>
          <cell r="F27">
            <v>98503642</v>
          </cell>
          <cell r="G27">
            <v>37068</v>
          </cell>
          <cell r="H27" t="str">
            <v>Data + Telepnone main materials</v>
          </cell>
          <cell r="I27">
            <v>11000</v>
          </cell>
          <cell r="L27">
            <v>10467</v>
          </cell>
          <cell r="M27">
            <v>154388250</v>
          </cell>
          <cell r="AD27">
            <v>10189.298442449841</v>
          </cell>
          <cell r="AE27">
            <v>154388250</v>
          </cell>
          <cell r="AF27">
            <v>37466</v>
          </cell>
        </row>
        <row r="28">
          <cell r="C28" t="str">
            <v>Astral Infotech</v>
          </cell>
          <cell r="D28">
            <v>1029</v>
          </cell>
          <cell r="F28">
            <v>98503644</v>
          </cell>
          <cell r="G28">
            <v>37068</v>
          </cell>
          <cell r="H28" t="str">
            <v>PABX + LAN system extension</v>
          </cell>
          <cell r="I28">
            <v>17607</v>
          </cell>
          <cell r="L28">
            <v>3480</v>
          </cell>
          <cell r="M28">
            <v>51330000</v>
          </cell>
          <cell r="AD28">
            <v>3387.6715945089759</v>
          </cell>
          <cell r="AE28">
            <v>51330000</v>
          </cell>
        </row>
        <row r="29">
          <cell r="C29" t="str">
            <v>FC Co.</v>
          </cell>
          <cell r="D29">
            <v>1029</v>
          </cell>
          <cell r="F29">
            <v>98503747</v>
          </cell>
          <cell r="G29">
            <v>37085</v>
          </cell>
          <cell r="L29">
            <v>14127</v>
          </cell>
          <cell r="M29">
            <v>210266268</v>
          </cell>
          <cell r="AD29">
            <v>14002.997162090813</v>
          </cell>
          <cell r="AE29">
            <v>212173413</v>
          </cell>
          <cell r="AF29">
            <v>37466</v>
          </cell>
        </row>
        <row r="30">
          <cell r="C30" t="str">
            <v>Cty 990</v>
          </cell>
          <cell r="D30">
            <v>4083</v>
          </cell>
          <cell r="F30">
            <v>98503620</v>
          </cell>
          <cell r="H30" t="str">
            <v>Temperature sensore to  server room</v>
          </cell>
          <cell r="I30">
            <v>520</v>
          </cell>
          <cell r="AD30">
            <v>0</v>
          </cell>
        </row>
        <row r="31">
          <cell r="H31" t="str">
            <v>Visistor center modification</v>
          </cell>
          <cell r="I31">
            <v>4100</v>
          </cell>
          <cell r="AD31">
            <v>0</v>
          </cell>
        </row>
        <row r="32">
          <cell r="C32" t="str">
            <v>Kien Tin</v>
          </cell>
          <cell r="F32">
            <v>98503142</v>
          </cell>
          <cell r="G32">
            <v>37032</v>
          </cell>
          <cell r="H32" t="str">
            <v>- Museum office</v>
          </cell>
          <cell r="L32">
            <v>3576.8692006323458</v>
          </cell>
          <cell r="M32">
            <v>52039870</v>
          </cell>
          <cell r="AD32">
            <v>3434.52151531151</v>
          </cell>
          <cell r="AE32">
            <v>52039870</v>
          </cell>
        </row>
        <row r="33">
          <cell r="H33" t="str">
            <v>Contigencies 5%</v>
          </cell>
          <cell r="I33">
            <v>12634</v>
          </cell>
          <cell r="AD33">
            <v>0</v>
          </cell>
        </row>
        <row r="34">
          <cell r="H34" t="str">
            <v>Air con for Zubair's office</v>
          </cell>
          <cell r="L34">
            <v>1714</v>
          </cell>
          <cell r="M34">
            <v>25970528</v>
          </cell>
          <cell r="AD34">
            <v>1714</v>
          </cell>
          <cell r="AE34">
            <v>25970528</v>
          </cell>
        </row>
        <row r="35">
          <cell r="AD35">
            <v>0</v>
          </cell>
        </row>
        <row r="36">
          <cell r="H36" t="str">
            <v>Sub total</v>
          </cell>
          <cell r="I36">
            <v>265314</v>
          </cell>
          <cell r="J36">
            <v>0</v>
          </cell>
          <cell r="K36">
            <v>265314</v>
          </cell>
          <cell r="L36">
            <v>264892.81588708487</v>
          </cell>
          <cell r="M36">
            <v>3879391313</v>
          </cell>
          <cell r="N36">
            <v>0</v>
          </cell>
          <cell r="O36">
            <v>0</v>
          </cell>
          <cell r="AD36">
            <v>252517.47091087504</v>
          </cell>
          <cell r="AE36">
            <v>3828030947.381</v>
          </cell>
        </row>
        <row r="37">
          <cell r="A37" t="str">
            <v>VN/2001/039</v>
          </cell>
          <cell r="B37" t="str">
            <v>CCBVL</v>
          </cell>
          <cell r="C37" t="str">
            <v>CLOSED</v>
          </cell>
          <cell r="H37" t="str">
            <v>Additional Furniture for CCBV office</v>
          </cell>
          <cell r="I37">
            <v>15137</v>
          </cell>
          <cell r="K37">
            <v>15137</v>
          </cell>
        </row>
        <row r="38">
          <cell r="C38" t="str">
            <v>Thanh Vinh</v>
          </cell>
          <cell r="D38" t="str">
            <v>1658,4723</v>
          </cell>
          <cell r="F38">
            <v>98504375</v>
          </cell>
          <cell r="G38">
            <v>37224</v>
          </cell>
          <cell r="H38" t="str">
            <v>Furniture for CCBVL office (chairs)</v>
          </cell>
          <cell r="L38">
            <v>2361.77</v>
          </cell>
          <cell r="M38">
            <v>35580000</v>
          </cell>
          <cell r="AD38">
            <v>2348.2048574445616</v>
          </cell>
          <cell r="AE38">
            <v>35580000</v>
          </cell>
          <cell r="AF38">
            <v>37466</v>
          </cell>
        </row>
        <row r="39">
          <cell r="C39" t="str">
            <v>ADS</v>
          </cell>
          <cell r="D39">
            <v>1667</v>
          </cell>
          <cell r="F39">
            <v>9850</v>
          </cell>
          <cell r="H39" t="str">
            <v>Furniture for CCBVL office</v>
          </cell>
          <cell r="L39">
            <v>7738</v>
          </cell>
          <cell r="M39">
            <v>116580000</v>
          </cell>
          <cell r="AD39">
            <v>7694.033790918691</v>
          </cell>
          <cell r="AE39">
            <v>116580000</v>
          </cell>
          <cell r="AF39">
            <v>37466</v>
          </cell>
        </row>
        <row r="40">
          <cell r="C40" t="str">
            <v>Thanh Vinh</v>
          </cell>
          <cell r="D40" t="str">
            <v>1664</v>
          </cell>
          <cell r="F40">
            <v>98504468</v>
          </cell>
          <cell r="G40">
            <v>37236</v>
          </cell>
          <cell r="H40" t="str">
            <v>Additional Furniture for CCBV office</v>
          </cell>
          <cell r="L40">
            <v>447.66666666666669</v>
          </cell>
          <cell r="M40">
            <v>6715000</v>
          </cell>
          <cell r="AD40">
            <v>443.17581837381204</v>
          </cell>
          <cell r="AE40">
            <v>6715000</v>
          </cell>
          <cell r="AF40">
            <v>37466</v>
          </cell>
        </row>
        <row r="41">
          <cell r="F41">
            <v>22000625</v>
          </cell>
          <cell r="G41" t="str">
            <v>20/02/02</v>
          </cell>
          <cell r="H41" t="str">
            <v>Additional work station for Finance dept</v>
          </cell>
          <cell r="L41">
            <v>2433</v>
          </cell>
          <cell r="M41">
            <v>36800000</v>
          </cell>
          <cell r="AD41">
            <v>2428.7222808870115</v>
          </cell>
          <cell r="AE41">
            <v>36800000</v>
          </cell>
          <cell r="AF41">
            <v>37466</v>
          </cell>
        </row>
        <row r="42">
          <cell r="H42" t="str">
            <v>More furniture</v>
          </cell>
          <cell r="L42">
            <v>2191.1298838437169</v>
          </cell>
          <cell r="M42">
            <v>33200000</v>
          </cell>
          <cell r="AD42">
            <v>2191.1298838437169</v>
          </cell>
          <cell r="AE42">
            <v>33200000</v>
          </cell>
          <cell r="AF42">
            <v>37466</v>
          </cell>
        </row>
        <row r="43">
          <cell r="H43" t="str">
            <v>Sub total</v>
          </cell>
          <cell r="I43">
            <v>15137</v>
          </cell>
          <cell r="K43">
            <v>15137</v>
          </cell>
          <cell r="L43">
            <v>15171.566550510383</v>
          </cell>
          <cell r="M43">
            <v>228875000</v>
          </cell>
          <cell r="N43">
            <v>0</v>
          </cell>
          <cell r="O43">
            <v>0</v>
          </cell>
          <cell r="AD43">
            <v>15105.266631467792</v>
          </cell>
          <cell r="AE43">
            <v>228875000</v>
          </cell>
        </row>
        <row r="44">
          <cell r="A44" t="str">
            <v>VN/2001/040</v>
          </cell>
          <cell r="B44" t="str">
            <v>CCBVL</v>
          </cell>
          <cell r="H44" t="str">
            <v>Building Enclosure - Main Plant, Utility Building</v>
          </cell>
          <cell r="I44">
            <v>35000</v>
          </cell>
          <cell r="K44">
            <v>35000</v>
          </cell>
        </row>
        <row r="45">
          <cell r="H45" t="str">
            <v>Double pitch roof with roof vent/insulation</v>
          </cell>
          <cell r="K45">
            <v>23500</v>
          </cell>
          <cell r="AD45">
            <v>0</v>
          </cell>
        </row>
        <row r="46">
          <cell r="C46" t="str">
            <v>Nam Vet</v>
          </cell>
          <cell r="D46" t="str">
            <v>1659</v>
          </cell>
          <cell r="F46">
            <v>98504378</v>
          </cell>
          <cell r="G46">
            <v>37224</v>
          </cell>
          <cell r="H46" t="str">
            <v>New structural steel &amp; new roof</v>
          </cell>
          <cell r="L46">
            <v>21765.979942883707</v>
          </cell>
          <cell r="M46">
            <v>327730360</v>
          </cell>
          <cell r="AD46">
            <v>20599.534912882787</v>
          </cell>
          <cell r="AE46">
            <v>312124153</v>
          </cell>
          <cell r="AF46">
            <v>37466</v>
          </cell>
        </row>
        <row r="47">
          <cell r="H47" t="str">
            <v>Endwalls/ doors</v>
          </cell>
          <cell r="K47">
            <v>2300</v>
          </cell>
          <cell r="AD47">
            <v>0</v>
          </cell>
        </row>
        <row r="48">
          <cell r="H48" t="str">
            <v>Building electrical/ lighting</v>
          </cell>
          <cell r="K48">
            <v>7500</v>
          </cell>
          <cell r="L48">
            <v>3360.4996363636365</v>
          </cell>
          <cell r="M48">
            <v>50918290.490181819</v>
          </cell>
          <cell r="AD48">
            <v>3354.5114176346356</v>
          </cell>
          <cell r="AE48">
            <v>50827557</v>
          </cell>
          <cell r="AF48">
            <v>37466</v>
          </cell>
        </row>
        <row r="49">
          <cell r="H49" t="str">
            <v>Miscellaneous/remedial works/ painting/ drainage</v>
          </cell>
          <cell r="K49">
            <v>1700</v>
          </cell>
          <cell r="AD49">
            <v>0</v>
          </cell>
        </row>
        <row r="50">
          <cell r="H50" t="str">
            <v>Sub total</v>
          </cell>
          <cell r="I50">
            <v>35000</v>
          </cell>
          <cell r="K50">
            <v>35000</v>
          </cell>
          <cell r="L50">
            <v>25126.479579247345</v>
          </cell>
          <cell r="M50">
            <v>378648650.4901818</v>
          </cell>
          <cell r="N50">
            <v>0</v>
          </cell>
          <cell r="O50">
            <v>0</v>
          </cell>
          <cell r="AD50">
            <v>23954.046330517423</v>
          </cell>
          <cell r="AE50">
            <v>362951710</v>
          </cell>
        </row>
        <row r="51">
          <cell r="A51" t="str">
            <v>HC/2000/048</v>
          </cell>
          <cell r="B51" t="str">
            <v>CCBVL</v>
          </cell>
          <cell r="C51" t="str">
            <v>CLOSED</v>
          </cell>
          <cell r="H51" t="str">
            <v>Upgrade Syrup Room /Ventilation Syrup Room /
Filling Room</v>
          </cell>
          <cell r="I51">
            <v>28210</v>
          </cell>
          <cell r="K51">
            <v>28000</v>
          </cell>
        </row>
        <row r="52">
          <cell r="C52" t="str">
            <v>Vitico</v>
          </cell>
          <cell r="D52">
            <v>4093</v>
          </cell>
          <cell r="F52">
            <v>98503813</v>
          </cell>
          <cell r="G52">
            <v>37103</v>
          </cell>
          <cell r="H52" t="str">
            <v>- Upgrade Syrup room</v>
          </cell>
          <cell r="I52">
            <v>11962</v>
          </cell>
          <cell r="K52">
            <v>8000</v>
          </cell>
          <cell r="L52">
            <v>7571.43</v>
          </cell>
          <cell r="M52">
            <v>112814307</v>
          </cell>
          <cell r="AD52">
            <v>7445.5060058078143</v>
          </cell>
          <cell r="AE52">
            <v>112814307</v>
          </cell>
          <cell r="AF52">
            <v>37466</v>
          </cell>
        </row>
        <row r="53">
          <cell r="C53" t="str">
            <v>Au Chau</v>
          </cell>
          <cell r="D53" t="str">
            <v>3197</v>
          </cell>
          <cell r="F53" t="str">
            <v>98504132 &amp; 22000438</v>
          </cell>
          <cell r="G53">
            <v>37176</v>
          </cell>
          <cell r="H53" t="str">
            <v>- Ventilation syrup / filling room</v>
          </cell>
          <cell r="I53">
            <v>16248</v>
          </cell>
          <cell r="K53">
            <v>20000</v>
          </cell>
          <cell r="L53">
            <v>20207.337372661295</v>
          </cell>
          <cell r="M53">
            <v>303494000</v>
          </cell>
          <cell r="AD53">
            <v>20029.963041182684</v>
          </cell>
          <cell r="AE53">
            <v>303494000</v>
          </cell>
          <cell r="AF53">
            <v>37466</v>
          </cell>
        </row>
        <row r="54">
          <cell r="H54" t="str">
            <v>Sub total</v>
          </cell>
          <cell r="I54">
            <v>28210</v>
          </cell>
          <cell r="K54">
            <v>28000</v>
          </cell>
          <cell r="L54">
            <v>27778.767372661296</v>
          </cell>
          <cell r="M54">
            <v>416308307</v>
          </cell>
          <cell r="N54">
            <v>0</v>
          </cell>
          <cell r="O54">
            <v>0</v>
          </cell>
          <cell r="AD54">
            <v>27475.469046990496</v>
          </cell>
          <cell r="AE54">
            <v>416308307</v>
          </cell>
        </row>
        <row r="55">
          <cell r="A55" t="str">
            <v>HC/2000/050</v>
          </cell>
          <cell r="B55" t="str">
            <v>CCBVL</v>
          </cell>
          <cell r="H55" t="str">
            <v>Packaging / Warehouse Roof Insulation</v>
          </cell>
          <cell r="I55">
            <v>55574</v>
          </cell>
          <cell r="K55">
            <v>57000</v>
          </cell>
        </row>
        <row r="56">
          <cell r="C56" t="str">
            <v>Nam Vet Co.</v>
          </cell>
          <cell r="F56">
            <v>98503375</v>
          </cell>
          <cell r="G56">
            <v>37020</v>
          </cell>
          <cell r="H56" t="str">
            <v>- Roof insulation section 3</v>
          </cell>
          <cell r="L56">
            <v>18589.21</v>
          </cell>
          <cell r="M56">
            <v>270909941</v>
          </cell>
          <cell r="AD56">
            <v>16985.511417634636</v>
          </cell>
          <cell r="AE56">
            <v>257364469</v>
          </cell>
        </row>
        <row r="57">
          <cell r="C57" t="str">
            <v>Nam Vet Co.</v>
          </cell>
          <cell r="F57">
            <v>98503375</v>
          </cell>
          <cell r="G57">
            <v>37020</v>
          </cell>
          <cell r="H57" t="str">
            <v>- Roof insulation section 3</v>
          </cell>
          <cell r="AD57">
            <v>893.97254487856389</v>
          </cell>
          <cell r="AE57">
            <v>13545472</v>
          </cell>
          <cell r="AF57">
            <v>37554</v>
          </cell>
        </row>
        <row r="58">
          <cell r="C58" t="str">
            <v>Nam Vet Co.</v>
          </cell>
          <cell r="D58">
            <v>5230</v>
          </cell>
          <cell r="F58">
            <v>98503874</v>
          </cell>
          <cell r="G58">
            <v>37117</v>
          </cell>
          <cell r="H58" t="str">
            <v>- Roof insulation section 1</v>
          </cell>
          <cell r="L58">
            <v>18589.21</v>
          </cell>
          <cell r="M58">
            <v>278493600</v>
          </cell>
          <cell r="AD58">
            <v>17460.989968321013</v>
          </cell>
          <cell r="AE58">
            <v>264568920</v>
          </cell>
        </row>
        <row r="59">
          <cell r="C59" t="str">
            <v>Nam Vet Co.</v>
          </cell>
          <cell r="D59">
            <v>3176</v>
          </cell>
          <cell r="F59">
            <v>98504015</v>
          </cell>
          <cell r="G59">
            <v>37147</v>
          </cell>
          <cell r="H59" t="str">
            <v>- Roof insulation section 2</v>
          </cell>
          <cell r="L59">
            <v>18539.224925024992</v>
          </cell>
          <cell r="M59">
            <v>278181070</v>
          </cell>
          <cell r="AD59">
            <v>17441.394931362196</v>
          </cell>
          <cell r="AE59">
            <v>264272016</v>
          </cell>
        </row>
        <row r="60">
          <cell r="AD60">
            <v>904</v>
          </cell>
          <cell r="AE60">
            <v>13909055</v>
          </cell>
        </row>
        <row r="61">
          <cell r="F61" t="str">
            <v>22002849-000</v>
          </cell>
          <cell r="G61">
            <v>37551</v>
          </cell>
          <cell r="H61" t="str">
            <v>- Roof insulation section 1 &amp; strutural steel painting</v>
          </cell>
          <cell r="AD61">
            <v>905.081572960676</v>
          </cell>
          <cell r="AE61">
            <v>13924680</v>
          </cell>
          <cell r="AF61">
            <v>37621</v>
          </cell>
        </row>
        <row r="63">
          <cell r="H63" t="str">
            <v>Sub total</v>
          </cell>
          <cell r="I63">
            <v>55574</v>
          </cell>
          <cell r="K63">
            <v>57000</v>
          </cell>
          <cell r="L63">
            <v>55717.644925024986</v>
          </cell>
          <cell r="M63">
            <v>827584611</v>
          </cell>
          <cell r="N63">
            <v>0</v>
          </cell>
          <cell r="O63">
            <v>0</v>
          </cell>
          <cell r="AD63">
            <v>54590.950435157087</v>
          </cell>
          <cell r="AE63">
            <v>827584612</v>
          </cell>
        </row>
        <row r="64">
          <cell r="A64" t="str">
            <v>HC/2000/051</v>
          </cell>
          <cell r="B64" t="str">
            <v>CCBVL</v>
          </cell>
          <cell r="H64" t="str">
            <v>Flooring Production /Packaging Areas</v>
          </cell>
          <cell r="I64">
            <v>154230</v>
          </cell>
          <cell r="K64">
            <v>154230</v>
          </cell>
        </row>
        <row r="65">
          <cell r="C65" t="str">
            <v>Indochina Stone</v>
          </cell>
          <cell r="D65">
            <v>4098</v>
          </cell>
          <cell r="F65">
            <v>98503889</v>
          </cell>
          <cell r="G65">
            <v>37119</v>
          </cell>
          <cell r="H65" t="str">
            <v>- Filling room (Line 1)</v>
          </cell>
          <cell r="I65">
            <v>60249</v>
          </cell>
          <cell r="L65">
            <v>17923.37</v>
          </cell>
          <cell r="M65">
            <v>268545852.70999998</v>
          </cell>
          <cell r="AD65">
            <v>16833.207893347411</v>
          </cell>
          <cell r="AE65">
            <v>255056766</v>
          </cell>
          <cell r="AF65">
            <v>37348</v>
          </cell>
        </row>
        <row r="66">
          <cell r="C66" t="str">
            <v>Indochina Stone</v>
          </cell>
          <cell r="D66">
            <v>5231</v>
          </cell>
          <cell r="F66">
            <v>98503887</v>
          </cell>
          <cell r="G66">
            <v>37119</v>
          </cell>
          <cell r="H66" t="str">
            <v>- Tiling for Additional packaging area line 3</v>
          </cell>
          <cell r="L66">
            <v>6003.89</v>
          </cell>
          <cell r="M66">
            <v>89956200</v>
          </cell>
          <cell r="AD66">
            <v>5640.0733236536435</v>
          </cell>
          <cell r="AE66">
            <v>85458391</v>
          </cell>
          <cell r="AF66">
            <v>37348</v>
          </cell>
        </row>
        <row r="67">
          <cell r="C67" t="str">
            <v>Indochina Stone</v>
          </cell>
          <cell r="D67">
            <v>31813182</v>
          </cell>
          <cell r="F67">
            <v>98504018</v>
          </cell>
          <cell r="G67">
            <v>37147</v>
          </cell>
          <cell r="H67" t="str">
            <v>- Adobe &amp; Red tiles for Line 2 and Filling Room</v>
          </cell>
          <cell r="L67">
            <v>36170.18</v>
          </cell>
          <cell r="M67">
            <v>542733555</v>
          </cell>
          <cell r="AD67">
            <v>34028.30491024287</v>
          </cell>
          <cell r="AE67">
            <v>515596876</v>
          </cell>
          <cell r="AF67">
            <v>37348</v>
          </cell>
        </row>
        <row r="68">
          <cell r="C68" t="str">
            <v>DCB</v>
          </cell>
          <cell r="D68">
            <v>2706</v>
          </cell>
          <cell r="F68">
            <v>98504148</v>
          </cell>
          <cell r="G68">
            <v>37180</v>
          </cell>
          <cell r="H68" t="str">
            <v>- Floor tiles for Museum and Corridor</v>
          </cell>
          <cell r="L68">
            <v>3904.7454242928452</v>
          </cell>
          <cell r="M68">
            <v>58668800</v>
          </cell>
          <cell r="AD68">
            <v>3872.0168954593455</v>
          </cell>
          <cell r="AE68">
            <v>58668800</v>
          </cell>
          <cell r="AF68">
            <v>37348</v>
          </cell>
        </row>
        <row r="69">
          <cell r="H69" t="str">
            <v>- Filling &amp; Packaging (Line 2)</v>
          </cell>
          <cell r="I69">
            <v>93981</v>
          </cell>
          <cell r="K69">
            <v>93981</v>
          </cell>
        </row>
        <row r="70">
          <cell r="F70" t="str">
            <v>JE20208170</v>
          </cell>
          <cell r="G70">
            <v>37491</v>
          </cell>
          <cell r="H70" t="str">
            <v>Billy's expenses</v>
          </cell>
          <cell r="L70">
            <v>16607.853022703275</v>
          </cell>
          <cell r="M70">
            <v>251642189</v>
          </cell>
          <cell r="AD70">
            <v>16607.853022703275</v>
          </cell>
          <cell r="AE70">
            <v>251642189</v>
          </cell>
          <cell r="AF70">
            <v>37554</v>
          </cell>
        </row>
        <row r="74">
          <cell r="H74" t="str">
            <v>Sub total</v>
          </cell>
          <cell r="I74">
            <v>154230</v>
          </cell>
          <cell r="J74">
            <v>0</v>
          </cell>
          <cell r="K74">
            <v>93981</v>
          </cell>
          <cell r="L74">
            <v>80610.038446996128</v>
          </cell>
          <cell r="M74">
            <v>1211546596.71</v>
          </cell>
          <cell r="N74">
            <v>0</v>
          </cell>
          <cell r="O74">
            <v>0</v>
          </cell>
          <cell r="AD74">
            <v>76981.45604540655</v>
          </cell>
          <cell r="AE74">
            <v>1166423022</v>
          </cell>
        </row>
        <row r="75">
          <cell r="A75" t="str">
            <v>HC/2000/052</v>
          </cell>
          <cell r="B75" t="str">
            <v>CCBVL</v>
          </cell>
          <cell r="C75" t="str">
            <v>CLOSED</v>
          </cell>
          <cell r="H75" t="str">
            <v>Fire /Lightning /Power Surge Protection</v>
          </cell>
          <cell r="I75">
            <v>102595</v>
          </cell>
          <cell r="K75">
            <v>16613</v>
          </cell>
        </row>
        <row r="76">
          <cell r="H76" t="str">
            <v>- Fire Protection System</v>
          </cell>
          <cell r="I76">
            <v>85982</v>
          </cell>
          <cell r="AD76">
            <v>0</v>
          </cell>
        </row>
        <row r="77">
          <cell r="H77" t="str">
            <v>- Lightning Protection</v>
          </cell>
          <cell r="I77">
            <v>11513</v>
          </cell>
          <cell r="K77">
            <v>11513</v>
          </cell>
          <cell r="AD77">
            <v>0</v>
          </cell>
        </row>
        <row r="78">
          <cell r="H78" t="str">
            <v>- Power surge protection</v>
          </cell>
          <cell r="I78">
            <v>5100</v>
          </cell>
          <cell r="K78">
            <v>5100</v>
          </cell>
          <cell r="AD78">
            <v>0</v>
          </cell>
        </row>
        <row r="79">
          <cell r="H79" t="str">
            <v>Sub total</v>
          </cell>
          <cell r="I79">
            <v>102595</v>
          </cell>
          <cell r="K79">
            <v>16613</v>
          </cell>
          <cell r="L79">
            <v>0</v>
          </cell>
          <cell r="M79">
            <v>0</v>
          </cell>
          <cell r="N79">
            <v>0</v>
          </cell>
          <cell r="O79">
            <v>0</v>
          </cell>
          <cell r="AD79">
            <v>0</v>
          </cell>
          <cell r="AE79">
            <v>0</v>
          </cell>
        </row>
        <row r="80">
          <cell r="A80" t="str">
            <v>HC/2000/054</v>
          </cell>
          <cell r="B80" t="str">
            <v>CCBVL</v>
          </cell>
          <cell r="C80" t="str">
            <v>CLOSED</v>
          </cell>
          <cell r="H80" t="str">
            <v>Dedicated Waste Area</v>
          </cell>
          <cell r="I80">
            <v>22436</v>
          </cell>
        </row>
        <row r="81">
          <cell r="AD81">
            <v>0</v>
          </cell>
        </row>
        <row r="82">
          <cell r="AD82">
            <v>0</v>
          </cell>
        </row>
        <row r="83">
          <cell r="H83" t="str">
            <v>Sub total</v>
          </cell>
          <cell r="I83">
            <v>22436</v>
          </cell>
          <cell r="J83">
            <v>0</v>
          </cell>
          <cell r="K83">
            <v>22436</v>
          </cell>
          <cell r="L83">
            <v>0</v>
          </cell>
          <cell r="M83">
            <v>0</v>
          </cell>
          <cell r="N83">
            <v>0</v>
          </cell>
          <cell r="O83">
            <v>0</v>
          </cell>
          <cell r="AD83">
            <v>0</v>
          </cell>
          <cell r="AE83">
            <v>0</v>
          </cell>
        </row>
        <row r="84">
          <cell r="A84" t="str">
            <v>HC/2000/055</v>
          </cell>
          <cell r="B84" t="str">
            <v>CCBVL</v>
          </cell>
          <cell r="C84" t="str">
            <v>CLOSED</v>
          </cell>
          <cell r="H84" t="str">
            <v>Fire /Water Storage Tank</v>
          </cell>
          <cell r="I84">
            <v>17245</v>
          </cell>
        </row>
        <row r="85">
          <cell r="AD85">
            <v>0</v>
          </cell>
        </row>
        <row r="86">
          <cell r="AD86">
            <v>0</v>
          </cell>
        </row>
        <row r="87">
          <cell r="H87" t="str">
            <v>Sub total</v>
          </cell>
          <cell r="I87">
            <v>17245</v>
          </cell>
          <cell r="J87">
            <v>0</v>
          </cell>
          <cell r="K87">
            <v>0</v>
          </cell>
          <cell r="L87">
            <v>0</v>
          </cell>
          <cell r="M87">
            <v>0</v>
          </cell>
          <cell r="N87">
            <v>0</v>
          </cell>
          <cell r="O87">
            <v>0</v>
          </cell>
          <cell r="AD87">
            <v>0</v>
          </cell>
          <cell r="AE87">
            <v>0</v>
          </cell>
        </row>
        <row r="88">
          <cell r="A88" t="str">
            <v>RFA 065</v>
          </cell>
          <cell r="H88" t="str">
            <v>Equipment</v>
          </cell>
        </row>
        <row r="89">
          <cell r="A89" t="str">
            <v>HC/2000/047</v>
          </cell>
          <cell r="B89" t="str">
            <v>CCBVL</v>
          </cell>
          <cell r="C89" t="str">
            <v>CLOSED</v>
          </cell>
          <cell r="H89" t="str">
            <v>Upgrading of Transformer</v>
          </cell>
          <cell r="I89">
            <v>22290</v>
          </cell>
          <cell r="K89">
            <v>19931</v>
          </cell>
          <cell r="L89">
            <v>22290</v>
          </cell>
        </row>
        <row r="90">
          <cell r="C90" t="str">
            <v>Au Chau</v>
          </cell>
          <cell r="D90">
            <v>4048</v>
          </cell>
          <cell r="F90">
            <v>98503727</v>
          </cell>
          <cell r="G90">
            <v>37083</v>
          </cell>
          <cell r="H90" t="str">
            <v>Power supply</v>
          </cell>
          <cell r="K90">
            <v>19931</v>
          </cell>
          <cell r="L90">
            <v>19091</v>
          </cell>
          <cell r="M90">
            <v>280197000</v>
          </cell>
          <cell r="AD90">
            <v>18492.410242872229</v>
          </cell>
          <cell r="AE90">
            <v>280197000</v>
          </cell>
        </row>
        <row r="91">
          <cell r="C91" t="str">
            <v>Luong Ha Tu</v>
          </cell>
          <cell r="D91">
            <v>5208</v>
          </cell>
          <cell r="F91">
            <v>98504427</v>
          </cell>
          <cell r="G91">
            <v>37231</v>
          </cell>
          <cell r="H91" t="str">
            <v>- Electrical materials</v>
          </cell>
          <cell r="L91">
            <v>765</v>
          </cell>
          <cell r="M91">
            <v>11174400</v>
          </cell>
          <cell r="AD91">
            <v>760.29567053854282</v>
          </cell>
          <cell r="AE91">
            <v>11520000</v>
          </cell>
        </row>
        <row r="92">
          <cell r="H92" t="str">
            <v>Sub total</v>
          </cell>
          <cell r="I92">
            <v>22290</v>
          </cell>
          <cell r="K92">
            <v>19931</v>
          </cell>
          <cell r="L92">
            <v>19856</v>
          </cell>
          <cell r="M92">
            <v>291371400</v>
          </cell>
          <cell r="N92">
            <v>0</v>
          </cell>
          <cell r="O92">
            <v>0</v>
          </cell>
          <cell r="AD92">
            <v>19252.705913410773</v>
          </cell>
          <cell r="AE92">
            <v>291717000</v>
          </cell>
        </row>
        <row r="93">
          <cell r="A93" t="str">
            <v>HC/2000/049</v>
          </cell>
          <cell r="B93" t="str">
            <v>CCBVL</v>
          </cell>
          <cell r="H93" t="str">
            <v>Upgrading of Canning line/CSD PET Capability</v>
          </cell>
          <cell r="I93">
            <v>120500</v>
          </cell>
          <cell r="K93">
            <v>68000</v>
          </cell>
        </row>
        <row r="94">
          <cell r="H94" t="str">
            <v>Carbo-Cooler</v>
          </cell>
          <cell r="K94">
            <v>20000</v>
          </cell>
          <cell r="AD94">
            <v>0</v>
          </cell>
        </row>
        <row r="95">
          <cell r="C95" t="str">
            <v>T&amp;S Newtech</v>
          </cell>
          <cell r="D95">
            <v>4034</v>
          </cell>
          <cell r="F95">
            <v>98504021</v>
          </cell>
          <cell r="G95">
            <v>37148</v>
          </cell>
          <cell r="H95" t="str">
            <v>- SS PM1 valves</v>
          </cell>
          <cell r="L95">
            <v>6275.24</v>
          </cell>
          <cell r="M95">
            <v>94125000</v>
          </cell>
          <cell r="AD95">
            <v>6215.1859820485743</v>
          </cell>
          <cell r="AE95">
            <v>94172498</v>
          </cell>
        </row>
        <row r="96">
          <cell r="C96" t="str">
            <v>Thien Viet Provina</v>
          </cell>
          <cell r="D96">
            <v>4047</v>
          </cell>
          <cell r="F96">
            <v>98503724</v>
          </cell>
          <cell r="G96">
            <v>37083</v>
          </cell>
          <cell r="H96" t="str">
            <v>- Parts/components for Air system</v>
          </cell>
          <cell r="L96">
            <v>798.37931034482756</v>
          </cell>
          <cell r="M96">
            <v>11576500</v>
          </cell>
          <cell r="AD96">
            <v>764.02455121436117</v>
          </cell>
          <cell r="AE96">
            <v>11576500</v>
          </cell>
        </row>
        <row r="97">
          <cell r="C97" t="str">
            <v>Thuan Phuong</v>
          </cell>
          <cell r="D97">
            <v>4046</v>
          </cell>
          <cell r="F97">
            <v>98503725</v>
          </cell>
          <cell r="G97">
            <v>37083</v>
          </cell>
          <cell r="H97" t="str">
            <v>- Electrical parts for Carbo-Cooler</v>
          </cell>
          <cell r="L97">
            <v>500.03137931034485</v>
          </cell>
          <cell r="M97">
            <v>7257151</v>
          </cell>
          <cell r="AD97">
            <v>478.95663938753961</v>
          </cell>
          <cell r="AE97">
            <v>7257151</v>
          </cell>
        </row>
        <row r="98">
          <cell r="C98" t="str">
            <v>Thien Viet Provina</v>
          </cell>
          <cell r="D98">
            <v>5247</v>
          </cell>
          <cell r="F98">
            <v>98504206</v>
          </cell>
          <cell r="G98">
            <v>37195</v>
          </cell>
          <cell r="H98" t="str">
            <v>- Materials for overhauling Carbo-Cooler</v>
          </cell>
          <cell r="L98">
            <v>395.73333333333335</v>
          </cell>
          <cell r="M98">
            <v>5936000</v>
          </cell>
          <cell r="AD98">
            <v>391.76346356916576</v>
          </cell>
          <cell r="AE98">
            <v>5936000</v>
          </cell>
        </row>
        <row r="99">
          <cell r="C99" t="str">
            <v>S&amp;P Engineering</v>
          </cell>
          <cell r="D99">
            <v>4043</v>
          </cell>
          <cell r="F99">
            <v>98503651</v>
          </cell>
          <cell r="G99">
            <v>37074</v>
          </cell>
          <cell r="H99" t="str">
            <v>- SS centrifugal pumps</v>
          </cell>
          <cell r="L99">
            <v>7273</v>
          </cell>
          <cell r="M99">
            <v>108025889</v>
          </cell>
          <cell r="AD99">
            <v>7129.4805306230201</v>
          </cell>
          <cell r="AE99">
            <v>108025889</v>
          </cell>
        </row>
        <row r="100">
          <cell r="C100" t="str">
            <v>Lien Phat</v>
          </cell>
          <cell r="D100">
            <v>5216</v>
          </cell>
          <cell r="F100">
            <v>98503769</v>
          </cell>
          <cell r="G100">
            <v>37091</v>
          </cell>
          <cell r="H100" t="str">
            <v>- SS piping for Syrup line</v>
          </cell>
          <cell r="L100">
            <v>2388.6239782016351</v>
          </cell>
          <cell r="M100">
            <v>35065000</v>
          </cell>
          <cell r="AD100">
            <v>2314.215945089757</v>
          </cell>
          <cell r="AE100">
            <v>35065000</v>
          </cell>
        </row>
        <row r="101">
          <cell r="C101" t="str">
            <v>Cua hang so 2</v>
          </cell>
          <cell r="D101">
            <v>3200</v>
          </cell>
          <cell r="F101">
            <v>98504372</v>
          </cell>
          <cell r="G101">
            <v>37223</v>
          </cell>
          <cell r="H101" t="str">
            <v>- Electric parts for Carbo-Cooler &amp; NH3 Compressor</v>
          </cell>
          <cell r="L101">
            <v>1118.1500000000001</v>
          </cell>
          <cell r="M101">
            <v>16845000</v>
          </cell>
          <cell r="AD101">
            <v>1078.3823917634636</v>
          </cell>
          <cell r="AE101">
            <v>16339650</v>
          </cell>
          <cell r="AF101">
            <v>37466</v>
          </cell>
        </row>
        <row r="102">
          <cell r="C102" t="str">
            <v>Sat Hien</v>
          </cell>
          <cell r="D102">
            <v>2143</v>
          </cell>
          <cell r="F102">
            <v>98504373</v>
          </cell>
          <cell r="G102">
            <v>37223</v>
          </cell>
          <cell r="H102" t="str">
            <v>- Materials for Carbo-Cooler</v>
          </cell>
          <cell r="L102">
            <v>395.62</v>
          </cell>
          <cell r="M102">
            <v>5960000</v>
          </cell>
          <cell r="AD102">
            <v>381.54699049630409</v>
          </cell>
          <cell r="AE102">
            <v>5781200</v>
          </cell>
        </row>
        <row r="103">
          <cell r="C103" t="str">
            <v>Dien Huu</v>
          </cell>
          <cell r="D103">
            <v>5246</v>
          </cell>
          <cell r="F103">
            <v>98504374</v>
          </cell>
          <cell r="G103">
            <v>37223</v>
          </cell>
          <cell r="H103" t="str">
            <v>- Repair &amp; insulation Motors</v>
          </cell>
          <cell r="L103">
            <v>109.51716809457395</v>
          </cell>
          <cell r="M103">
            <v>1649000</v>
          </cell>
          <cell r="AD103">
            <v>108.83051742344244</v>
          </cell>
          <cell r="AE103">
            <v>1649000</v>
          </cell>
          <cell r="AF103">
            <v>37466</v>
          </cell>
        </row>
        <row r="104">
          <cell r="C104" t="str">
            <v>Hoang Gia</v>
          </cell>
          <cell r="D104">
            <v>3185</v>
          </cell>
          <cell r="F104">
            <v>98504424</v>
          </cell>
          <cell r="G104">
            <v>37231</v>
          </cell>
          <cell r="H104" t="str">
            <v xml:space="preserve">- 15HP Motor, 4 poles 380V </v>
          </cell>
          <cell r="L104">
            <v>165.95</v>
          </cell>
          <cell r="M104">
            <v>2500000</v>
          </cell>
          <cell r="AD104">
            <v>160.04487856388596</v>
          </cell>
          <cell r="AE104">
            <v>2425000</v>
          </cell>
          <cell r="AF104">
            <v>37466</v>
          </cell>
        </row>
        <row r="105">
          <cell r="C105" t="str">
            <v>Acetylen 263</v>
          </cell>
          <cell r="D105">
            <v>4035</v>
          </cell>
          <cell r="F105">
            <v>98504434</v>
          </cell>
          <cell r="G105">
            <v>37231</v>
          </cell>
          <cell r="H105" t="str">
            <v>- N2 cylinder 41 litres</v>
          </cell>
          <cell r="L105">
            <v>238.96</v>
          </cell>
          <cell r="M105">
            <v>3600000</v>
          </cell>
          <cell r="AD105">
            <v>0</v>
          </cell>
        </row>
        <row r="106">
          <cell r="H106" t="str">
            <v>Can line/warmer (PET) relocation</v>
          </cell>
          <cell r="K106">
            <v>12000</v>
          </cell>
          <cell r="AD106">
            <v>0</v>
          </cell>
        </row>
        <row r="107">
          <cell r="C107" t="str">
            <v>Lien Phat</v>
          </cell>
          <cell r="D107">
            <v>4023</v>
          </cell>
          <cell r="F107">
            <v>98503728</v>
          </cell>
          <cell r="G107">
            <v>37083</v>
          </cell>
          <cell r="H107" t="str">
            <v>- Labor cost of can line relocation</v>
          </cell>
          <cell r="L107">
            <v>4836</v>
          </cell>
          <cell r="M107">
            <v>71979024</v>
          </cell>
          <cell r="AD107">
            <v>4750.4635691657868</v>
          </cell>
          <cell r="AE107">
            <v>71979024</v>
          </cell>
        </row>
        <row r="108">
          <cell r="C108" t="str">
            <v>KT Nhat</v>
          </cell>
          <cell r="D108">
            <v>4024</v>
          </cell>
          <cell r="F108">
            <v>98503729</v>
          </cell>
          <cell r="G108">
            <v>37083</v>
          </cell>
          <cell r="H108" t="str">
            <v>- Labor cost of can line relocation</v>
          </cell>
          <cell r="L108">
            <v>2107</v>
          </cell>
          <cell r="M108">
            <v>31360588</v>
          </cell>
          <cell r="AD108">
            <v>2069.7325765575501</v>
          </cell>
          <cell r="AE108">
            <v>31360588</v>
          </cell>
        </row>
        <row r="109">
          <cell r="C109" t="str">
            <v>Hoang Lam Co.</v>
          </cell>
          <cell r="D109" t="str">
            <v>004011</v>
          </cell>
          <cell r="F109">
            <v>98503430</v>
          </cell>
          <cell r="G109">
            <v>37029</v>
          </cell>
          <cell r="H109" t="str">
            <v>-  Insulation NH3 piping of carbo-cooler</v>
          </cell>
          <cell r="L109">
            <v>3375.1724137931033</v>
          </cell>
          <cell r="M109">
            <v>48940000</v>
          </cell>
          <cell r="AD109">
            <v>3229.936642027455</v>
          </cell>
          <cell r="AE109">
            <v>48940000</v>
          </cell>
        </row>
        <row r="110">
          <cell r="H110" t="str">
            <v>- Estimate piping and labor cost</v>
          </cell>
          <cell r="L110">
            <v>1300</v>
          </cell>
          <cell r="AD110">
            <v>0</v>
          </cell>
        </row>
        <row r="111">
          <cell r="C111" t="str">
            <v>Indochina Stone</v>
          </cell>
          <cell r="D111">
            <v>4087</v>
          </cell>
          <cell r="F111">
            <v>98503746</v>
          </cell>
          <cell r="G111">
            <v>37085</v>
          </cell>
          <cell r="H111" t="str">
            <v>Flooring line 1 (warmer/line)</v>
          </cell>
          <cell r="K111">
            <v>30000</v>
          </cell>
          <cell r="L111">
            <v>19236.39</v>
          </cell>
          <cell r="M111">
            <v>286083592</v>
          </cell>
          <cell r="AD111">
            <v>18081.287618796199</v>
          </cell>
          <cell r="AE111">
            <v>273967670</v>
          </cell>
          <cell r="AF111">
            <v>37348</v>
          </cell>
        </row>
        <row r="112">
          <cell r="C112" t="str">
            <v>Indochina Stone</v>
          </cell>
          <cell r="D112">
            <v>4097</v>
          </cell>
          <cell r="F112">
            <v>98503889</v>
          </cell>
          <cell r="H112" t="str">
            <v>- Tile for packaging area line 1</v>
          </cell>
          <cell r="L112">
            <v>3462.46</v>
          </cell>
          <cell r="M112">
            <v>51878038.18</v>
          </cell>
          <cell r="AD112">
            <v>2936.3938093980992</v>
          </cell>
          <cell r="AE112">
            <v>44492239</v>
          </cell>
          <cell r="AF112">
            <v>37348</v>
          </cell>
        </row>
        <row r="113">
          <cell r="C113" t="str">
            <v>Nam Vet</v>
          </cell>
          <cell r="D113">
            <v>2713</v>
          </cell>
          <cell r="H113" t="str">
            <v>- SS liner to Floor Drains of Filling Room &amp; Packaging</v>
          </cell>
          <cell r="L113">
            <v>5910.57</v>
          </cell>
          <cell r="M113">
            <v>88847688.239999995</v>
          </cell>
          <cell r="AD113">
            <v>0</v>
          </cell>
          <cell r="AE113">
            <v>0</v>
          </cell>
        </row>
        <row r="114">
          <cell r="H114" t="str">
            <v>Installation works</v>
          </cell>
          <cell r="K114">
            <v>6000</v>
          </cell>
          <cell r="AD114">
            <v>0</v>
          </cell>
        </row>
        <row r="115">
          <cell r="C115" t="str">
            <v>Lien Phat</v>
          </cell>
          <cell r="D115">
            <v>5219</v>
          </cell>
          <cell r="F115">
            <v>98503770</v>
          </cell>
          <cell r="G115">
            <v>37091</v>
          </cell>
          <cell r="H115" t="str">
            <v>- Install the ozonted Equip.</v>
          </cell>
          <cell r="L115">
            <v>5500</v>
          </cell>
          <cell r="M115">
            <v>81862000</v>
          </cell>
          <cell r="AD115">
            <v>5402.719112988384</v>
          </cell>
          <cell r="AE115">
            <v>81862000</v>
          </cell>
        </row>
        <row r="116">
          <cell r="C116" t="str">
            <v>Nam Viet</v>
          </cell>
          <cell r="D116">
            <v>2713</v>
          </cell>
          <cell r="F116" t="str">
            <v>98504218-000</v>
          </cell>
          <cell r="G116">
            <v>37197</v>
          </cell>
          <cell r="H116" t="str">
            <v>Buildings</v>
          </cell>
          <cell r="L116">
            <v>5865.7028775079198</v>
          </cell>
          <cell r="M116">
            <v>88877130</v>
          </cell>
          <cell r="AD116">
            <v>0</v>
          </cell>
          <cell r="AE116">
            <v>0</v>
          </cell>
        </row>
        <row r="117">
          <cell r="C117" t="str">
            <v>Dinh Van Tri</v>
          </cell>
          <cell r="F117" t="str">
            <v>PM 22003678</v>
          </cell>
          <cell r="G117">
            <v>37469</v>
          </cell>
          <cell r="H117" t="str">
            <v>Dinh Van Tri's expenses</v>
          </cell>
          <cell r="L117">
            <v>3374.2527059134109</v>
          </cell>
          <cell r="M117">
            <v>51126677</v>
          </cell>
          <cell r="AD117">
            <v>0</v>
          </cell>
          <cell r="AE117">
            <v>0</v>
          </cell>
        </row>
        <row r="118">
          <cell r="C118" t="str">
            <v>Billy expenses</v>
          </cell>
          <cell r="F118" t="str">
            <v>JE20209065</v>
          </cell>
          <cell r="G118">
            <v>37526</v>
          </cell>
          <cell r="H118" t="str">
            <v>Billy's expenses</v>
          </cell>
          <cell r="L118">
            <v>2320.5451425554384</v>
          </cell>
          <cell r="M118">
            <v>35160900</v>
          </cell>
          <cell r="AD118">
            <v>2320.5451425554384</v>
          </cell>
          <cell r="AE118">
            <v>35160900</v>
          </cell>
        </row>
        <row r="119">
          <cell r="C119" t="str">
            <v>Billy expenses</v>
          </cell>
          <cell r="F119" t="str">
            <v>APV</v>
          </cell>
          <cell r="G119">
            <v>37530</v>
          </cell>
          <cell r="H119" t="str">
            <v>Billy's expenses</v>
          </cell>
          <cell r="L119">
            <v>611.72122492080257</v>
          </cell>
          <cell r="M119">
            <v>9268800</v>
          </cell>
          <cell r="AD119">
            <v>0</v>
          </cell>
          <cell r="AE119">
            <v>0</v>
          </cell>
        </row>
        <row r="120">
          <cell r="C120" t="str">
            <v>Cty XD Viet Tien</v>
          </cell>
          <cell r="F120" t="str">
            <v>22002058-000</v>
          </cell>
          <cell r="G120">
            <v>37460</v>
          </cell>
          <cell r="H120" t="str">
            <v>Dry good store &amp; Canofy For chillers</v>
          </cell>
          <cell r="L120">
            <v>14559.860480464626</v>
          </cell>
          <cell r="M120">
            <v>220611006</v>
          </cell>
          <cell r="AD120">
            <v>14559.860480464626</v>
          </cell>
          <cell r="AE120">
            <v>220611006</v>
          </cell>
        </row>
        <row r="121">
          <cell r="F121" t="str">
            <v>APV</v>
          </cell>
          <cell r="G121">
            <v>37582</v>
          </cell>
          <cell r="H121" t="str">
            <v>Billy's expenses</v>
          </cell>
          <cell r="L121">
            <v>452.28016103484691</v>
          </cell>
          <cell r="M121">
            <v>6852949</v>
          </cell>
        </row>
        <row r="122">
          <cell r="F122" t="str">
            <v>JE20212091</v>
          </cell>
          <cell r="G122">
            <v>37621</v>
          </cell>
          <cell r="H122" t="str">
            <v>Billy's cost</v>
          </cell>
          <cell r="L122">
            <v>6272.7311017224565</v>
          </cell>
          <cell r="M122">
            <v>96505968</v>
          </cell>
        </row>
        <row r="123">
          <cell r="F123" t="str">
            <v>JE20212074</v>
          </cell>
          <cell r="G123">
            <v>37621</v>
          </cell>
          <cell r="H123" t="str">
            <v>Billy's payroll from Apr'02-Sep'02</v>
          </cell>
          <cell r="L123">
            <v>17727.232564185895</v>
          </cell>
          <cell r="M123">
            <v>272733473</v>
          </cell>
        </row>
        <row r="125">
          <cell r="H125" t="str">
            <v>Sub total</v>
          </cell>
          <cell r="I125">
            <v>120500</v>
          </cell>
          <cell r="J125">
            <v>0</v>
          </cell>
          <cell r="K125">
            <v>68000</v>
          </cell>
          <cell r="L125">
            <v>116571.12384138322</v>
          </cell>
          <cell r="M125">
            <v>1734627373.4200001</v>
          </cell>
          <cell r="N125">
            <v>0</v>
          </cell>
          <cell r="O125">
            <v>0</v>
          </cell>
          <cell r="AD125">
            <v>72373.370842133052</v>
          </cell>
          <cell r="AE125">
            <v>1096601315</v>
          </cell>
          <cell r="AF125">
            <v>187094</v>
          </cell>
        </row>
        <row r="126">
          <cell r="A126" t="str">
            <v>HC/2000/053</v>
          </cell>
          <cell r="B126" t="str">
            <v>CCBVL</v>
          </cell>
          <cell r="C126" t="str">
            <v>CLOSED</v>
          </cell>
          <cell r="H126" t="str">
            <v>Workshop power equipment/ tools</v>
          </cell>
          <cell r="I126">
            <v>8600</v>
          </cell>
          <cell r="K126">
            <v>8600</v>
          </cell>
        </row>
        <row r="127">
          <cell r="AD127">
            <v>0</v>
          </cell>
        </row>
        <row r="128">
          <cell r="AD128">
            <v>0</v>
          </cell>
        </row>
        <row r="129">
          <cell r="C129">
            <v>0</v>
          </cell>
          <cell r="F129">
            <v>0</v>
          </cell>
          <cell r="G129">
            <v>0</v>
          </cell>
          <cell r="H129" t="str">
            <v>Sub total</v>
          </cell>
          <cell r="I129">
            <v>8600</v>
          </cell>
          <cell r="J129">
            <v>0</v>
          </cell>
          <cell r="K129">
            <v>8600</v>
          </cell>
          <cell r="L129">
            <v>0</v>
          </cell>
          <cell r="M129">
            <v>0</v>
          </cell>
          <cell r="N129">
            <v>0</v>
          </cell>
          <cell r="O129">
            <v>0</v>
          </cell>
          <cell r="AD129">
            <v>0</v>
          </cell>
          <cell r="AE129">
            <v>0</v>
          </cell>
          <cell r="AF129">
            <v>0</v>
          </cell>
        </row>
        <row r="130">
          <cell r="A130" t="str">
            <v>HC/2000/056</v>
          </cell>
          <cell r="B130" t="str">
            <v>CCBVL</v>
          </cell>
          <cell r="C130" t="str">
            <v>KHS</v>
          </cell>
          <cell r="H130" t="str">
            <v>Installation of Ozonated Drinking Water Line</v>
          </cell>
          <cell r="I130">
            <v>750000</v>
          </cell>
          <cell r="K130">
            <v>750000</v>
          </cell>
          <cell r="L130">
            <v>744036.0862414398</v>
          </cell>
          <cell r="M130">
            <v>11695331113.352726</v>
          </cell>
        </row>
        <row r="131">
          <cell r="H131" t="str">
            <v>Civil works</v>
          </cell>
          <cell r="AD131">
            <v>0</v>
          </cell>
        </row>
        <row r="132">
          <cell r="C132" t="str">
            <v>DCB Construction</v>
          </cell>
          <cell r="D132">
            <v>4085</v>
          </cell>
          <cell r="F132">
            <v>98503730</v>
          </cell>
          <cell r="G132">
            <v>37083</v>
          </cell>
          <cell r="H132" t="str">
            <v>Filling partition/ viewing/ doors/ windows/ Drainage</v>
          </cell>
          <cell r="I132">
            <v>8290</v>
          </cell>
          <cell r="K132">
            <v>8290</v>
          </cell>
          <cell r="L132">
            <v>7047.08</v>
          </cell>
          <cell r="M132">
            <v>104888738</v>
          </cell>
          <cell r="AD132">
            <v>6922.4351900739175</v>
          </cell>
          <cell r="AE132">
            <v>104888738</v>
          </cell>
        </row>
        <row r="133">
          <cell r="K133">
            <v>0</v>
          </cell>
          <cell r="AD133">
            <v>0</v>
          </cell>
        </row>
        <row r="134">
          <cell r="C134" t="str">
            <v>Indochina Stone</v>
          </cell>
          <cell r="D134">
            <v>4088</v>
          </cell>
          <cell r="F134">
            <v>98503746</v>
          </cell>
          <cell r="G134">
            <v>37085</v>
          </cell>
          <cell r="H134" t="str">
            <v>- Filling area (L3)</v>
          </cell>
          <cell r="I134">
            <v>19000</v>
          </cell>
          <cell r="K134">
            <v>19000</v>
          </cell>
          <cell r="L134">
            <v>18518.7</v>
          </cell>
          <cell r="M134">
            <v>275410107</v>
          </cell>
          <cell r="AD134">
            <v>17390.589889123548</v>
          </cell>
          <cell r="AE134">
            <v>263502218</v>
          </cell>
          <cell r="AF134">
            <v>37348</v>
          </cell>
        </row>
        <row r="135">
          <cell r="C135" t="str">
            <v>Indochina Stone</v>
          </cell>
          <cell r="D135">
            <v>4088</v>
          </cell>
          <cell r="F135">
            <v>98503746</v>
          </cell>
          <cell r="G135">
            <v>37085</v>
          </cell>
          <cell r="H135" t="str">
            <v>- Packaging area (L3)</v>
          </cell>
          <cell r="I135">
            <v>19086</v>
          </cell>
          <cell r="K135">
            <v>19086</v>
          </cell>
          <cell r="L135">
            <v>15789.34</v>
          </cell>
          <cell r="M135">
            <v>234819065</v>
          </cell>
          <cell r="AD135">
            <v>14769.382061774024</v>
          </cell>
          <cell r="AE135">
            <v>223785677</v>
          </cell>
          <cell r="AF135">
            <v>37348</v>
          </cell>
        </row>
        <row r="136">
          <cell r="C136" t="str">
            <v>Indochina Stone</v>
          </cell>
          <cell r="D136">
            <v>4096</v>
          </cell>
          <cell r="F136">
            <v>98503889</v>
          </cell>
          <cell r="H136" t="str">
            <v>- Tile for packaging area line 3</v>
          </cell>
          <cell r="L136">
            <v>1010.76</v>
          </cell>
          <cell r="M136">
            <v>15144217.08</v>
          </cell>
          <cell r="AD136">
            <v>947.52474920802536</v>
          </cell>
          <cell r="AE136">
            <v>14356895</v>
          </cell>
          <cell r="AF136">
            <v>37348</v>
          </cell>
        </row>
        <row r="137">
          <cell r="C137" t="str">
            <v>DCB</v>
          </cell>
          <cell r="D137">
            <v>2707</v>
          </cell>
          <cell r="F137">
            <v>98504134</v>
          </cell>
          <cell r="G137">
            <v>37176</v>
          </cell>
          <cell r="H137" t="str">
            <v>- Drain works for production line</v>
          </cell>
          <cell r="L137">
            <v>1536.0665557404327</v>
          </cell>
          <cell r="M137">
            <v>23079400</v>
          </cell>
          <cell r="AD137">
            <v>1523.1916578669482</v>
          </cell>
          <cell r="AE137">
            <v>23079400</v>
          </cell>
        </row>
        <row r="138">
          <cell r="C138" t="str">
            <v>Vitico</v>
          </cell>
          <cell r="D138">
            <v>4093</v>
          </cell>
          <cell r="F138">
            <v>98503813</v>
          </cell>
          <cell r="H138" t="str">
            <v>Tiling</v>
          </cell>
          <cell r="I138">
            <v>1000</v>
          </cell>
          <cell r="K138">
            <v>1000</v>
          </cell>
          <cell r="L138">
            <v>1000</v>
          </cell>
          <cell r="M138">
            <v>14900000</v>
          </cell>
          <cell r="AD138">
            <v>983.36853220696935</v>
          </cell>
          <cell r="AE138">
            <v>14900000</v>
          </cell>
          <cell r="AF138">
            <v>37466</v>
          </cell>
        </row>
        <row r="139">
          <cell r="C139" t="str">
            <v>Vitico</v>
          </cell>
          <cell r="D139">
            <v>2710</v>
          </cell>
          <cell r="F139">
            <v>98504208</v>
          </cell>
          <cell r="H139" t="str">
            <v xml:space="preserve"> White ceramic tiles for Filling Room &amp; Syrup room</v>
          </cell>
          <cell r="K139">
            <v>753.33</v>
          </cell>
          <cell r="L139">
            <v>753.33</v>
          </cell>
          <cell r="M139">
            <v>11322080</v>
          </cell>
          <cell r="AD139">
            <v>747.23336853220701</v>
          </cell>
          <cell r="AE139">
            <v>11322080</v>
          </cell>
        </row>
        <row r="140">
          <cell r="C140" t="str">
            <v>Au Chau</v>
          </cell>
          <cell r="D140">
            <v>5227</v>
          </cell>
          <cell r="F140">
            <v>98503890</v>
          </cell>
          <cell r="G140">
            <v>37119</v>
          </cell>
          <cell r="H140" t="str">
            <v>Lighting</v>
          </cell>
          <cell r="I140">
            <v>12000</v>
          </cell>
          <cell r="K140">
            <v>12000</v>
          </cell>
          <cell r="L140">
            <v>10516.25</v>
          </cell>
          <cell r="M140">
            <v>157449295</v>
          </cell>
          <cell r="AD140">
            <v>9871.7549003431886</v>
          </cell>
          <cell r="AE140">
            <v>149576830.25</v>
          </cell>
        </row>
        <row r="141">
          <cell r="C141" t="str">
            <v>Lien Phat</v>
          </cell>
          <cell r="D141">
            <v>5225</v>
          </cell>
          <cell r="F141">
            <v>98504380</v>
          </cell>
          <cell r="G141">
            <v>37224</v>
          </cell>
          <cell r="H141" t="str">
            <v>- Fabricate &amp; install platform for Electrical cabinet</v>
          </cell>
          <cell r="L141">
            <v>2670</v>
          </cell>
          <cell r="M141">
            <v>40202190</v>
          </cell>
          <cell r="AD141">
            <v>6479.1209081309398</v>
          </cell>
          <cell r="AE141">
            <v>98171640</v>
          </cell>
          <cell r="AF141">
            <v>37466</v>
          </cell>
        </row>
        <row r="142">
          <cell r="C142" t="str">
            <v>Lien Phat</v>
          </cell>
          <cell r="D142">
            <v>2142</v>
          </cell>
          <cell r="F142">
            <v>98504380</v>
          </cell>
          <cell r="G142">
            <v>37224</v>
          </cell>
          <cell r="H142" t="str">
            <v>- Fabricate &amp; install new air line from Air Com. To Filler</v>
          </cell>
          <cell r="L142">
            <v>3850</v>
          </cell>
          <cell r="M142">
            <v>57969450</v>
          </cell>
          <cell r="AD142">
            <v>0</v>
          </cell>
        </row>
        <row r="143">
          <cell r="C143" t="str">
            <v>Au Chau</v>
          </cell>
          <cell r="D143">
            <v>5237</v>
          </cell>
          <cell r="F143" t="str">
            <v>98503976&amp;2000437</v>
          </cell>
          <cell r="G143">
            <v>37139</v>
          </cell>
          <cell r="H143" t="str">
            <v>Vetilation (H2O/ Filling room)</v>
          </cell>
          <cell r="I143">
            <v>15000</v>
          </cell>
          <cell r="K143">
            <v>15000</v>
          </cell>
          <cell r="L143">
            <v>14468.875233769704</v>
          </cell>
          <cell r="M143">
            <v>216628000</v>
          </cell>
          <cell r="AD143">
            <v>14296.990496304119</v>
          </cell>
          <cell r="AE143">
            <v>216628000</v>
          </cell>
          <cell r="AF143">
            <v>37466</v>
          </cell>
        </row>
        <row r="144">
          <cell r="H144" t="str">
            <v>Mechanical /Electrical</v>
          </cell>
          <cell r="AD144">
            <v>0</v>
          </cell>
        </row>
        <row r="145">
          <cell r="B145" t="str">
            <v>EUR</v>
          </cell>
          <cell r="C145" t="str">
            <v>KHS</v>
          </cell>
          <cell r="F145">
            <v>98503228</v>
          </cell>
          <cell r="G145">
            <v>36986</v>
          </cell>
          <cell r="H145" t="str">
            <v>Purchase Rinser/Filler/ Capper &amp; Shipping fees</v>
          </cell>
          <cell r="I145">
            <v>336363.63636363635</v>
          </cell>
          <cell r="K145">
            <v>336363.63636363635</v>
          </cell>
          <cell r="L145">
            <v>336363.63636363635</v>
          </cell>
          <cell r="M145">
            <v>5096581818.181818</v>
          </cell>
          <cell r="AD145">
            <v>319598.73284054908</v>
          </cell>
          <cell r="AE145">
            <v>4842560000</v>
          </cell>
          <cell r="AF145">
            <v>37466</v>
          </cell>
        </row>
        <row r="146">
          <cell r="B146" t="str">
            <v>EUR</v>
          </cell>
          <cell r="C146" t="str">
            <v>KHS</v>
          </cell>
          <cell r="D146">
            <v>4065</v>
          </cell>
          <cell r="F146">
            <v>98503480</v>
          </cell>
          <cell r="G146">
            <v>37035</v>
          </cell>
          <cell r="H146" t="str">
            <v>Converyor</v>
          </cell>
          <cell r="I146">
            <v>168181.81818181818</v>
          </cell>
          <cell r="K146">
            <v>168181.81818181818</v>
          </cell>
          <cell r="L146">
            <v>168181.81818181818</v>
          </cell>
          <cell r="M146">
            <v>2548290909.090909</v>
          </cell>
          <cell r="AD146">
            <v>159799.36642027454</v>
          </cell>
          <cell r="AE146">
            <v>2421280000</v>
          </cell>
          <cell r="AF146">
            <v>37466</v>
          </cell>
        </row>
        <row r="147">
          <cell r="B147" t="str">
            <v>EUR</v>
          </cell>
          <cell r="C147" t="str">
            <v>KHS</v>
          </cell>
          <cell r="D147">
            <v>4066</v>
          </cell>
          <cell r="F147">
            <v>98503482</v>
          </cell>
          <cell r="G147">
            <v>37035</v>
          </cell>
          <cell r="H147" t="str">
            <v>Supervision of Installation/commissioning/Training</v>
          </cell>
          <cell r="I147">
            <v>36363.63636363636</v>
          </cell>
          <cell r="K147">
            <v>36363.63636363636</v>
          </cell>
          <cell r="L147">
            <v>36363.63636363636</v>
          </cell>
          <cell r="M147">
            <v>1047040000</v>
          </cell>
          <cell r="AD147">
            <v>0</v>
          </cell>
          <cell r="AE147">
            <v>0</v>
          </cell>
        </row>
        <row r="148">
          <cell r="B148" t="str">
            <v>EUR</v>
          </cell>
          <cell r="C148" t="str">
            <v>KHS</v>
          </cell>
          <cell r="D148" t="str">
            <v>No PR</v>
          </cell>
          <cell r="F148" t="str">
            <v>No PO</v>
          </cell>
          <cell r="H148" t="str">
            <v>Modification parts for PET Filler</v>
          </cell>
          <cell r="L148">
            <v>7546.8963275918104</v>
          </cell>
          <cell r="M148">
            <v>116109000</v>
          </cell>
        </row>
        <row r="149">
          <cell r="C149" t="str">
            <v>Prominent</v>
          </cell>
          <cell r="D149" t="str">
            <v>004003</v>
          </cell>
          <cell r="F149">
            <v>98503441</v>
          </cell>
          <cell r="G149">
            <v>37032</v>
          </cell>
          <cell r="H149" t="str">
            <v>Ozonated Treatment Plant &amp; Shipping Cost</v>
          </cell>
          <cell r="I149">
            <v>74550</v>
          </cell>
          <cell r="K149">
            <v>74550</v>
          </cell>
          <cell r="L149">
            <v>74550</v>
          </cell>
          <cell r="M149">
            <v>1089399150</v>
          </cell>
          <cell r="AD149">
            <v>71898.043162618793</v>
          </cell>
          <cell r="AE149">
            <v>1089399150</v>
          </cell>
        </row>
        <row r="150">
          <cell r="C150" t="str">
            <v>Prominent</v>
          </cell>
          <cell r="D150" t="str">
            <v>004007</v>
          </cell>
          <cell r="F150">
            <v>98503442</v>
          </cell>
          <cell r="G150">
            <v>37032</v>
          </cell>
          <cell r="H150" t="str">
            <v>Service Charge</v>
          </cell>
          <cell r="I150">
            <v>2560</v>
          </cell>
          <cell r="K150">
            <v>2560</v>
          </cell>
          <cell r="L150">
            <v>2560</v>
          </cell>
          <cell r="M150">
            <v>41150208</v>
          </cell>
          <cell r="AD150">
            <v>2715.8268215417106</v>
          </cell>
          <cell r="AE150">
            <v>41150208</v>
          </cell>
        </row>
        <row r="151">
          <cell r="C151" t="str">
            <v>T&amp;S New Tech Ltd</v>
          </cell>
          <cell r="D151">
            <v>4012</v>
          </cell>
          <cell r="F151">
            <v>98503479</v>
          </cell>
          <cell r="G151">
            <v>37035</v>
          </cell>
          <cell r="H151" t="str">
            <v>Neck Shrink tunnel</v>
          </cell>
          <cell r="I151">
            <v>2800</v>
          </cell>
          <cell r="K151">
            <v>2800</v>
          </cell>
          <cell r="L151">
            <v>2800</v>
          </cell>
          <cell r="M151">
            <v>40947200</v>
          </cell>
          <cell r="AD151">
            <v>2702.4287222808871</v>
          </cell>
          <cell r="AE151">
            <v>40947200</v>
          </cell>
        </row>
        <row r="152">
          <cell r="H152" t="str">
            <v>Air Supply (Est)</v>
          </cell>
          <cell r="I152">
            <v>12000</v>
          </cell>
          <cell r="K152">
            <v>12000</v>
          </cell>
          <cell r="AD152">
            <v>0</v>
          </cell>
        </row>
        <row r="153">
          <cell r="C153" t="str">
            <v xml:space="preserve">Binh Thai </v>
          </cell>
          <cell r="D153">
            <v>4026</v>
          </cell>
          <cell r="F153">
            <v>98503605</v>
          </cell>
          <cell r="G153">
            <v>37057</v>
          </cell>
          <cell r="H153" t="str">
            <v>- Transferring Air Com Equip from CCNN to CCBV</v>
          </cell>
          <cell r="L153">
            <v>3052.8376027397262</v>
          </cell>
          <cell r="M153">
            <v>44571429</v>
          </cell>
          <cell r="AD153">
            <v>2941.6201821541713</v>
          </cell>
          <cell r="AE153">
            <v>44571429</v>
          </cell>
        </row>
        <row r="154">
          <cell r="C154" t="str">
            <v>Vitico</v>
          </cell>
          <cell r="D154">
            <v>5212</v>
          </cell>
          <cell r="F154">
            <v>98503977</v>
          </cell>
          <cell r="G154">
            <v>37139</v>
          </cell>
          <cell r="H154" t="str">
            <v>- Foundation for Joy Air Compressor</v>
          </cell>
          <cell r="L154">
            <v>100</v>
          </cell>
          <cell r="M154">
            <v>1394900</v>
          </cell>
          <cell r="AD154">
            <v>92.060454065469898</v>
          </cell>
          <cell r="AE154">
            <v>1394900</v>
          </cell>
        </row>
        <row r="155">
          <cell r="C155" t="str">
            <v>Atlas Copco</v>
          </cell>
          <cell r="D155">
            <v>4039</v>
          </cell>
          <cell r="F155">
            <v>98503767</v>
          </cell>
          <cell r="G155">
            <v>37091</v>
          </cell>
          <cell r="H155" t="str">
            <v>- Sterilization Filler</v>
          </cell>
          <cell r="L155">
            <v>2836.25</v>
          </cell>
          <cell r="M155">
            <v>42260125</v>
          </cell>
          <cell r="AD155">
            <v>2785.3328273495249</v>
          </cell>
          <cell r="AE155">
            <v>42203363</v>
          </cell>
        </row>
        <row r="156">
          <cell r="C156" t="str">
            <v>KT dien Vietnam</v>
          </cell>
          <cell r="D156">
            <v>4042</v>
          </cell>
          <cell r="F156">
            <v>98504211</v>
          </cell>
          <cell r="H156" t="str">
            <v>- Overhauling Air system for Water line</v>
          </cell>
          <cell r="L156">
            <v>1861.0383182543906</v>
          </cell>
          <cell r="M156">
            <v>27975128</v>
          </cell>
          <cell r="AD156">
            <v>1846.2993664202745</v>
          </cell>
          <cell r="AE156">
            <v>27975128</v>
          </cell>
        </row>
        <row r="157">
          <cell r="C157" t="str">
            <v>Dong Lanh Q.4</v>
          </cell>
          <cell r="D157">
            <v>5208</v>
          </cell>
          <cell r="F157">
            <v>98504430</v>
          </cell>
          <cell r="G157">
            <v>37231</v>
          </cell>
          <cell r="H157" t="str">
            <v>- Materials for NH3</v>
          </cell>
          <cell r="L157">
            <v>705</v>
          </cell>
          <cell r="M157">
            <v>10625000</v>
          </cell>
          <cell r="AD157">
            <v>701.22756071805702</v>
          </cell>
          <cell r="AE157">
            <v>10625000</v>
          </cell>
          <cell r="AF157">
            <v>37466</v>
          </cell>
        </row>
        <row r="158">
          <cell r="C158" t="str">
            <v>Lien Phat</v>
          </cell>
          <cell r="D158">
            <v>4038</v>
          </cell>
          <cell r="F158">
            <v>98503726</v>
          </cell>
          <cell r="G158">
            <v>37083</v>
          </cell>
          <cell r="H158" t="str">
            <v>Piping (CIP/Steam/ H2O/Raw) (Est)</v>
          </cell>
          <cell r="I158">
            <v>25000</v>
          </cell>
          <cell r="K158">
            <v>25000</v>
          </cell>
          <cell r="L158">
            <v>15234</v>
          </cell>
          <cell r="M158">
            <v>220893000</v>
          </cell>
          <cell r="AD158">
            <v>14578.471488912355</v>
          </cell>
          <cell r="AE158">
            <v>220893000</v>
          </cell>
        </row>
        <row r="159">
          <cell r="C159" t="str">
            <v>Lien Phat</v>
          </cell>
          <cell r="D159">
            <v>5215</v>
          </cell>
          <cell r="F159">
            <v>98503771</v>
          </cell>
          <cell r="G159">
            <v>37091</v>
          </cell>
          <cell r="H159" t="str">
            <v>- SS works of Ozone system</v>
          </cell>
          <cell r="L159">
            <v>8200</v>
          </cell>
          <cell r="M159">
            <v>120837000</v>
          </cell>
          <cell r="AD159">
            <v>7974.9868004223863</v>
          </cell>
          <cell r="AE159">
            <v>120837000</v>
          </cell>
        </row>
        <row r="160">
          <cell r="H160" t="str">
            <v>Ancillary Support/Installation Works (Est)</v>
          </cell>
          <cell r="I160">
            <v>4000</v>
          </cell>
          <cell r="K160">
            <v>4000</v>
          </cell>
          <cell r="AD160">
            <v>0</v>
          </cell>
        </row>
        <row r="161">
          <cell r="C161" t="str">
            <v>Lien Phat</v>
          </cell>
          <cell r="D161">
            <v>5209</v>
          </cell>
          <cell r="F161">
            <v>98503769</v>
          </cell>
          <cell r="G161">
            <v>37091</v>
          </cell>
          <cell r="H161" t="str">
            <v>- SS piping for treated water</v>
          </cell>
          <cell r="L161">
            <v>3769.3103448275861</v>
          </cell>
          <cell r="M161">
            <v>54655000</v>
          </cell>
          <cell r="AD161">
            <v>3607.1145723336854</v>
          </cell>
          <cell r="AE161">
            <v>54655000</v>
          </cell>
        </row>
        <row r="162">
          <cell r="H162" t="str">
            <v>Miscellaneous</v>
          </cell>
          <cell r="AD162">
            <v>0</v>
          </cell>
        </row>
        <row r="163">
          <cell r="C163" t="str">
            <v>Bao Viet</v>
          </cell>
          <cell r="F163">
            <v>37088</v>
          </cell>
          <cell r="H163" t="str">
            <v>Insurance</v>
          </cell>
          <cell r="I163">
            <v>1500</v>
          </cell>
          <cell r="K163">
            <v>1500</v>
          </cell>
          <cell r="L163">
            <v>1038.2444827586207</v>
          </cell>
          <cell r="M163">
            <v>15054545</v>
          </cell>
          <cell r="AD163">
            <v>993.56817581837379</v>
          </cell>
          <cell r="AE163">
            <v>15054545</v>
          </cell>
        </row>
        <row r="164">
          <cell r="C164" t="str">
            <v>Tax</v>
          </cell>
          <cell r="H164" t="str">
            <v>Custom</v>
          </cell>
          <cell r="I164">
            <v>2500</v>
          </cell>
          <cell r="K164">
            <v>2500</v>
          </cell>
          <cell r="L164">
            <v>731.15160000000003</v>
          </cell>
          <cell r="M164">
            <v>10967274</v>
          </cell>
          <cell r="AD164">
            <v>0</v>
          </cell>
        </row>
        <row r="165">
          <cell r="C165" t="str">
            <v>Haprosimex</v>
          </cell>
          <cell r="H165" t="str">
            <v>- Handling fee for Ozonated (Prominent)</v>
          </cell>
          <cell r="L165">
            <v>153.6</v>
          </cell>
          <cell r="M165">
            <v>2304000</v>
          </cell>
          <cell r="AD165">
            <v>682.90014519535373</v>
          </cell>
          <cell r="AE165">
            <v>10347303</v>
          </cell>
          <cell r="AF165">
            <v>37466</v>
          </cell>
        </row>
        <row r="166">
          <cell r="C166" t="str">
            <v>Haprosimex</v>
          </cell>
          <cell r="H166" t="str">
            <v>- Handling fee for Water Line (KHS)</v>
          </cell>
          <cell r="L166">
            <v>572.26486666666665</v>
          </cell>
          <cell r="M166">
            <v>8583973</v>
          </cell>
          <cell r="AD166">
            <v>0</v>
          </cell>
        </row>
        <row r="167">
          <cell r="H167" t="str">
            <v>Government Tax (Withholding tax 10%)</v>
          </cell>
          <cell r="I167">
            <v>3892</v>
          </cell>
          <cell r="K167">
            <v>3892</v>
          </cell>
          <cell r="L167">
            <v>256</v>
          </cell>
          <cell r="M167">
            <v>3878912</v>
          </cell>
          <cell r="AD167">
            <v>0</v>
          </cell>
        </row>
        <row r="168">
          <cell r="H168" t="str">
            <v>Other</v>
          </cell>
          <cell r="I168">
            <v>5913</v>
          </cell>
          <cell r="AD168">
            <v>0</v>
          </cell>
        </row>
        <row r="169">
          <cell r="H169" t="str">
            <v>Sub total</v>
          </cell>
          <cell r="I169">
            <v>750000.09090909094</v>
          </cell>
          <cell r="J169">
            <v>0</v>
          </cell>
          <cell r="K169">
            <v>744840.4209090909</v>
          </cell>
          <cell r="L169">
            <v>744036.0862414398</v>
          </cell>
          <cell r="M169">
            <v>11695331113.352726</v>
          </cell>
          <cell r="N169">
            <v>0</v>
          </cell>
          <cell r="O169">
            <v>0</v>
          </cell>
          <cell r="AD169">
            <v>666849.57129421853</v>
          </cell>
          <cell r="AE169">
            <v>10104104704.25</v>
          </cell>
        </row>
        <row r="170">
          <cell r="H170" t="str">
            <v>Grand Total</v>
          </cell>
          <cell r="I170">
            <v>1597131.0909090908</v>
          </cell>
          <cell r="J170">
            <v>0</v>
          </cell>
          <cell r="K170">
            <v>1374852.4209090909</v>
          </cell>
          <cell r="L170">
            <v>1349760.5228443481</v>
          </cell>
          <cell r="M170">
            <v>20663684364.972908</v>
          </cell>
          <cell r="N170">
            <v>0</v>
          </cell>
          <cell r="O170">
            <v>0</v>
          </cell>
          <cell r="AD170">
            <v>1209100.3074501767</v>
          </cell>
          <cell r="AE170">
            <v>18322596617.631001</v>
          </cell>
        </row>
      </sheetData>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Amrit"/>
      <sheetName val="Map"/>
      <sheetName val="1"/>
      <sheetName val="2"/>
    </sheetNames>
    <sheetDataSet>
      <sheetData sheetId="0" refreshError="1">
        <row r="2">
          <cell r="B2" t="str">
            <v>A</v>
          </cell>
          <cell r="C2">
            <v>3.33</v>
          </cell>
          <cell r="D2">
            <v>3.33</v>
          </cell>
        </row>
        <row r="3">
          <cell r="B3" t="str">
            <v>B</v>
          </cell>
          <cell r="C3">
            <v>2</v>
          </cell>
          <cell r="D3">
            <v>2</v>
          </cell>
        </row>
        <row r="4">
          <cell r="B4" t="str">
            <v>C1</v>
          </cell>
          <cell r="C4">
            <v>8.3000000000000007</v>
          </cell>
          <cell r="D4">
            <v>8.3000000000000007</v>
          </cell>
        </row>
        <row r="5">
          <cell r="B5" t="str">
            <v>C2</v>
          </cell>
          <cell r="C5">
            <v>8.3000000000000007</v>
          </cell>
          <cell r="D5">
            <v>8.3000000000000007</v>
          </cell>
        </row>
        <row r="6">
          <cell r="B6" t="str">
            <v>C3</v>
          </cell>
          <cell r="C6">
            <v>8.3000000000000007</v>
          </cell>
          <cell r="D6">
            <v>8.3000000000000007</v>
          </cell>
        </row>
        <row r="7">
          <cell r="B7" t="str">
            <v>C4</v>
          </cell>
          <cell r="C7">
            <v>10</v>
          </cell>
          <cell r="D7">
            <v>10</v>
          </cell>
        </row>
        <row r="8">
          <cell r="B8" t="str">
            <v>C5</v>
          </cell>
          <cell r="C8">
            <v>10</v>
          </cell>
          <cell r="D8">
            <v>10</v>
          </cell>
        </row>
        <row r="9">
          <cell r="B9" t="str">
            <v>C6</v>
          </cell>
          <cell r="C9">
            <v>10</v>
          </cell>
          <cell r="D9">
            <v>10</v>
          </cell>
        </row>
        <row r="10">
          <cell r="B10" t="str">
            <v>D1</v>
          </cell>
          <cell r="C10">
            <v>20</v>
          </cell>
          <cell r="D10">
            <v>20</v>
          </cell>
        </row>
        <row r="11">
          <cell r="B11" t="str">
            <v>D2</v>
          </cell>
          <cell r="C11">
            <v>20</v>
          </cell>
          <cell r="D11">
            <v>20</v>
          </cell>
        </row>
        <row r="12">
          <cell r="B12" t="str">
            <v>D3</v>
          </cell>
          <cell r="C12">
            <v>10</v>
          </cell>
          <cell r="D12">
            <v>10</v>
          </cell>
        </row>
        <row r="13">
          <cell r="B13" t="str">
            <v>E1</v>
          </cell>
          <cell r="C13">
            <v>10</v>
          </cell>
          <cell r="D13">
            <v>10</v>
          </cell>
        </row>
        <row r="14">
          <cell r="B14" t="str">
            <v>E2</v>
          </cell>
          <cell r="C14">
            <v>10</v>
          </cell>
          <cell r="D14">
            <v>10</v>
          </cell>
        </row>
        <row r="15">
          <cell r="B15" t="str">
            <v>F1</v>
          </cell>
          <cell r="C15">
            <v>10</v>
          </cell>
          <cell r="D15">
            <v>10</v>
          </cell>
        </row>
        <row r="16">
          <cell r="B16" t="str">
            <v>F2</v>
          </cell>
          <cell r="C16">
            <v>14.3</v>
          </cell>
          <cell r="D16">
            <v>14.3</v>
          </cell>
        </row>
        <row r="17">
          <cell r="B17" t="str">
            <v>F3</v>
          </cell>
          <cell r="C17">
            <v>12.5</v>
          </cell>
          <cell r="D17">
            <v>12.5</v>
          </cell>
        </row>
        <row r="18">
          <cell r="B18" t="str">
            <v>F4</v>
          </cell>
          <cell r="C18">
            <v>12.5</v>
          </cell>
          <cell r="D18">
            <v>12.5</v>
          </cell>
        </row>
      </sheetData>
      <sheetData sheetId="1"/>
      <sheetData sheetId="2"/>
      <sheetData sheetId="3"/>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Wkwise (P)"/>
      <sheetName val="Wkwise (S)"/>
      <sheetName val="Wkwise"/>
      <sheetName val="Sup"/>
      <sheetName val="Sheet1"/>
      <sheetName val="Closing"/>
      <sheetName val="H-II"/>
      <sheetName val="Vishal act"/>
      <sheetName val="Vishal"/>
      <sheetName val="98sale"/>
      <sheetName val="97sale"/>
      <sheetName val="96sale"/>
      <sheetName val="H-I"/>
      <sheetName val="Sheet2"/>
      <sheetName val=""/>
      <sheetName val="H_I"/>
      <sheetName val="IS"/>
      <sheetName val="U-4_Investments &amp; FD"/>
      <sheetName val="S&amp;DVja"/>
      <sheetName val="BS-2010"/>
      <sheetName val="Overheads01"/>
      <sheetName val="Sheet3"/>
      <sheetName val="RE05  MMR"/>
      <sheetName val="HCCB TO C &amp; F"/>
      <sheetName val="Load In"/>
      <sheetName val="Ga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AY3" t="str">
            <v>BCCBSEPL - SECUNDERABAD UNIT</v>
          </cell>
        </row>
        <row r="5">
          <cell r="AY5" t="str">
            <v>As on 4/1/99</v>
          </cell>
        </row>
        <row r="7">
          <cell r="AZ7">
            <v>1999</v>
          </cell>
          <cell r="BA7">
            <v>1998</v>
          </cell>
          <cell r="BB7" t="str">
            <v>Growth</v>
          </cell>
        </row>
        <row r="9">
          <cell r="AY9" t="str">
            <v>WTD</v>
          </cell>
          <cell r="AZ9">
            <v>14714</v>
          </cell>
          <cell r="BA9">
            <v>24903</v>
          </cell>
          <cell r="BB9">
            <v>-40.914749227000762</v>
          </cell>
        </row>
        <row r="11">
          <cell r="AY11" t="str">
            <v>MTD</v>
          </cell>
          <cell r="AZ11">
            <v>14714</v>
          </cell>
          <cell r="BA11">
            <v>24903</v>
          </cell>
          <cell r="BB11">
            <v>-40.914749227000762</v>
          </cell>
        </row>
        <row r="13">
          <cell r="AY13" t="str">
            <v>YTD</v>
          </cell>
          <cell r="AZ13">
            <v>14714</v>
          </cell>
          <cell r="BA13">
            <v>24903</v>
          </cell>
          <cell r="BB13">
            <v>-40.914749227000762</v>
          </cell>
        </row>
        <row r="16">
          <cell r="AY16" t="str">
            <v>Week Target -</v>
          </cell>
          <cell r="AZ16" t="str">
            <v>Month Target -</v>
          </cell>
          <cell r="BA16" t="str">
            <v>Month Target -</v>
          </cell>
        </row>
        <row r="17">
          <cell r="AY17" t="str">
            <v>Week Actual -</v>
          </cell>
          <cell r="AZ17">
            <v>14714</v>
          </cell>
          <cell r="BA17" t="str">
            <v>MonthActual -</v>
          </cell>
          <cell r="BB17">
            <v>14714</v>
          </cell>
        </row>
        <row r="18">
          <cell r="AY18" t="str">
            <v>Balance 1 day -</v>
          </cell>
          <cell r="AZ18">
            <v>-14714</v>
          </cell>
          <cell r="BA18" t="str">
            <v>Balance 1 day -</v>
          </cell>
          <cell r="BB18">
            <v>-14714</v>
          </cell>
        </row>
        <row r="19">
          <cell r="AY19" t="str">
            <v>Per day -</v>
          </cell>
          <cell r="AZ19">
            <v>-14714</v>
          </cell>
          <cell r="BA19" t="str">
            <v>Per day -</v>
          </cell>
          <cell r="BB19">
            <v>-14714</v>
          </cell>
        </row>
        <row r="25">
          <cell r="AY25" t="str">
            <v>BCCBSEPL - SECUNDERABAD UNIT</v>
          </cell>
        </row>
        <row r="27">
          <cell r="AY27" t="str">
            <v>As on 4/1/99</v>
          </cell>
        </row>
        <row r="29">
          <cell r="AZ29">
            <v>1999</v>
          </cell>
          <cell r="BA29">
            <v>1998</v>
          </cell>
          <cell r="BB29" t="str">
            <v>Growth</v>
          </cell>
        </row>
        <row r="31">
          <cell r="AY31" t="str">
            <v>WTD</v>
          </cell>
          <cell r="AZ31">
            <v>14714</v>
          </cell>
          <cell r="BA31">
            <v>24903</v>
          </cell>
          <cell r="BB31">
            <v>-40.914749227000762</v>
          </cell>
        </row>
        <row r="33">
          <cell r="AY33" t="str">
            <v>MTD</v>
          </cell>
          <cell r="AZ33">
            <v>14714</v>
          </cell>
          <cell r="BA33">
            <v>24903</v>
          </cell>
          <cell r="BB33">
            <v>-40.914749227000762</v>
          </cell>
        </row>
        <row r="35">
          <cell r="AY35" t="str">
            <v>YTD</v>
          </cell>
          <cell r="AZ35">
            <v>14714</v>
          </cell>
          <cell r="BA35">
            <v>24903</v>
          </cell>
          <cell r="BB35">
            <v>-40.914749227000762</v>
          </cell>
        </row>
        <row r="38">
          <cell r="AY38" t="str">
            <v>Week Target -</v>
          </cell>
          <cell r="AZ38">
            <v>0</v>
          </cell>
          <cell r="BA38" t="str">
            <v>Month Target -</v>
          </cell>
          <cell r="BB38">
            <v>0</v>
          </cell>
        </row>
        <row r="39">
          <cell r="AY39" t="str">
            <v>Week Actual -</v>
          </cell>
          <cell r="AZ39">
            <v>14714</v>
          </cell>
          <cell r="BA39" t="str">
            <v>MonthActual -</v>
          </cell>
          <cell r="BB39">
            <v>14714</v>
          </cell>
        </row>
        <row r="40">
          <cell r="AY40" t="str">
            <v>Balance 1 day -</v>
          </cell>
          <cell r="AZ40">
            <v>-14714</v>
          </cell>
          <cell r="BA40" t="str">
            <v>Balance 1 day -</v>
          </cell>
          <cell r="BB40">
            <v>-14714</v>
          </cell>
        </row>
        <row r="41">
          <cell r="AY41" t="str">
            <v>Per day -</v>
          </cell>
          <cell r="AZ41">
            <v>-14714</v>
          </cell>
          <cell r="BA41" t="str">
            <v>Per day -</v>
          </cell>
          <cell r="BB41">
            <v>-14714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Input"/>
      <sheetName val="Input  BS"/>
      <sheetName val="Contrib"/>
      <sheetName val="Production Overhead"/>
      <sheetName val="Selling-Admin-Overhead"/>
      <sheetName val="DMEDiscount"/>
      <sheetName val="Link"/>
      <sheetName val="Var Cost01"/>
      <sheetName val="RMPM Cost"/>
      <sheetName val="Consumption01"/>
      <sheetName val="Price01"/>
      <sheetName val="Revenue01"/>
      <sheetName val="InputSourSupp01"/>
      <sheetName val="PriceSourSupp01"/>
      <sheetName val="Sourcing01"/>
      <sheetName val="SourcingCost01"/>
      <sheetName val="Supply01"/>
      <sheetName val="RevSupply01"/>
      <sheetName val="COGS Vol01"/>
      <sheetName val="Prod Cost01"/>
      <sheetName val="Overheads01"/>
      <sheetName val="Glass &amp; Cases"/>
      <sheetName val="Depreciation"/>
      <sheetName val="P&amp;L01"/>
      <sheetName val="Work Cap01"/>
      <sheetName val="BS01"/>
      <sheetName val="CashFlow"/>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11_Finished Goods Excise Duty"/>
      <sheetName val="U-8_Schedule VI-FG Tally &amp; RM"/>
      <sheetName val="U-9_NRV Testing-FG"/>
      <sheetName val="U-10_Container Reconciliation"/>
      <sheetName val="U-12_Accrued Expenses Turnover"/>
      <sheetName val="U-13_Excise Duty Reasonability"/>
      <sheetName val="U-14_Sales Tax Reconciliation"/>
      <sheetName val="U-15_Sales Tax Incentive"/>
      <sheetName val="U-16_OAR-Balance Sheet"/>
      <sheetName val="U-17_GP Reconciliation"/>
      <sheetName val="U-18_Qty &amp; Rate Variance_GP, NP"/>
      <sheetName val="U-19_NP Reconciliation"/>
      <sheetName val="U-20_Payroll Expense"/>
      <sheetName val="U-22_OAR-P&amp;L Account"/>
      <sheetName val="U-21_Power &amp; Fuel Expense"/>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U_4_Investments _ FD"/>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11_Finished Goods Excise Duty"/>
      <sheetName val="U-8_Schedule VI-FG Tally &amp; RM"/>
      <sheetName val="U-9_NRV Testing-FG"/>
      <sheetName val="U-10_Container Reconciliation"/>
      <sheetName val="U-12_Accrued Expenses Turnover"/>
      <sheetName val="U-13_Excise Duty Reasonability"/>
      <sheetName val="U-14_Sales Tax Reconciliation"/>
      <sheetName val="U-15_Sales Tax Incentive"/>
      <sheetName val="U-16_OAR-Balance Sheet"/>
      <sheetName val="U-17_GP Reconciliation"/>
      <sheetName val="U-18_Qty &amp; Rate Variance_GP, NP"/>
      <sheetName val="U-19_NP Reconciliation"/>
      <sheetName val="U-20_Payroll Expense"/>
      <sheetName val="U-22_OAR-P&amp;L Account"/>
      <sheetName val="U-21_Power &amp; Fuel Expense"/>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uel &amp; Elec- 24L + 10L Mz"/>
      <sheetName val="power &amp; Fuel- 2 csd lines"/>
      <sheetName val="power &amp; Fuel-1 csd line"/>
      <sheetName val="Sheet2"/>
      <sheetName val="Sheet3"/>
      <sheetName val="U-4_Investments &amp; FD"/>
    </sheetNames>
    <sheetDataSet>
      <sheetData sheetId="0" refreshError="1"/>
      <sheetData sheetId="1" refreshError="1">
        <row r="3">
          <cell r="C3">
            <v>1750000</v>
          </cell>
        </row>
      </sheetData>
      <sheetData sheetId="2" refreshError="1"/>
      <sheetData sheetId="3" refreshError="1"/>
      <sheetData sheetId="4" refreshError="1"/>
      <sheetData sheetId="5" refreshError="1"/>
      <sheetData sheetId="6"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__ MTL"/>
      <sheetName val="__ DI"/>
      <sheetName val="CAN DOI"/>
      <sheetName val="GIA TRI"/>
      <sheetName val="NO-DIEN"/>
      <sheetName val="NO-KHUONG"/>
      <sheetName val="NO-DUNG"/>
      <sheetName val="NO-DU"/>
      <sheetName val="TC NV"/>
      <sheetName val="NHAP"/>
      <sheetName val="khuong"/>
      <sheetName val="du"/>
      <sheetName val="dien"/>
      <sheetName val="dung"/>
      <sheetName val="NO-BANG"/>
      <sheetName val="ton kho"/>
      <sheetName val="bang"/>
      <sheetName val="00000000"/>
      <sheetName val="10000000"/>
      <sheetName val="XL4Poppy"/>
    </sheetNames>
    <sheetDataSet>
      <sheetData sheetId="0" refreshError="1"/>
      <sheetData sheetId="1" refreshError="1"/>
      <sheetData sheetId="2"/>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tatus"/>
      <sheetName val="OGL"/>
      <sheetName val="BS"/>
      <sheetName val="PL"/>
      <sheetName val="Cover Page"/>
      <sheetName val="Summary of Changes"/>
      <sheetName val="PLAPP"/>
      <sheetName val="StatEq "/>
      <sheetName val="CFlowWrg"/>
      <sheetName val="CFlow"/>
      <sheetName val="4.1"/>
      <sheetName val="4.2"/>
      <sheetName val="4.3"/>
      <sheetName val="4.4"/>
      <sheetName val="4.5NIB "/>
      <sheetName val="4.5 IB"/>
      <sheetName val="4.6"/>
      <sheetName val="4.7"/>
      <sheetName val="4.8"/>
      <sheetName val="4.9 "/>
      <sheetName val="4.10 "/>
      <sheetName val="sch 8(1)"/>
      <sheetName val="4.11"/>
      <sheetName val="4.12 "/>
      <sheetName val="4.12(A)"/>
      <sheetName val=" 4.13 "/>
      <sheetName val="4.13 (A)"/>
      <sheetName val="4.14"/>
      <sheetName val="4.15"/>
      <sheetName val="4.16"/>
      <sheetName val=" 4.16(A)"/>
      <sheetName val=" 4.17"/>
      <sheetName val="4.18"/>
      <sheetName val=" 4.19"/>
      <sheetName val=" 4.20"/>
      <sheetName val="4.21"/>
      <sheetName val=" 4.22"/>
      <sheetName val=" 4.23"/>
      <sheetName val=" 4.24"/>
      <sheetName val="4.25"/>
      <sheetName val="4.26"/>
      <sheetName val="4.27"/>
      <sheetName val="4.28"/>
      <sheetName val=" 4.28 A"/>
      <sheetName val=" 4.29"/>
      <sheetName val="4.30"/>
      <sheetName val="4.30 A"/>
      <sheetName val="4.31"/>
      <sheetName val="Wrkin 4.31 "/>
      <sheetName val="SCH 27"/>
      <sheetName val="int rate spread"/>
      <sheetName val="4.32"/>
      <sheetName val="4.33 Notes to Accounts"/>
      <sheetName val="Tax Prov"/>
      <sheetName val="sch 26 xxx"/>
      <sheetName val="TAX GLLP"/>
      <sheetName val="xxx"/>
      <sheetName val="P&amp;L"/>
      <sheetName val="PLGL"/>
      <sheetName val="RevalGain"/>
      <sheetName val="Balance Sheet"/>
      <sheetName val="CRITERIA1"/>
      <sheetName val="Copy of Copy of Bal Sheet FY05_"/>
      <sheetName val="Cover_Page"/>
      <sheetName val="Summary_of_Changes"/>
      <sheetName val="StatEq_"/>
      <sheetName val="4_1"/>
      <sheetName val="4_2"/>
      <sheetName val="4_3"/>
      <sheetName val="4_4"/>
      <sheetName val="4_5NIB_"/>
      <sheetName val="4_5_IB"/>
      <sheetName val="4_6"/>
      <sheetName val="4_7"/>
      <sheetName val="4_8"/>
      <sheetName val="4_9_"/>
      <sheetName val="4_10_"/>
      <sheetName val="sch_8(1)"/>
      <sheetName val="4_11"/>
      <sheetName val="4_12_"/>
      <sheetName val="4_12(A)"/>
      <sheetName val="_4_13_"/>
      <sheetName val="4_13_(A)"/>
      <sheetName val="4_14"/>
      <sheetName val="4_15"/>
      <sheetName val="4_16"/>
      <sheetName val="_4_16(A)"/>
      <sheetName val="_4_17"/>
      <sheetName val="4_18"/>
      <sheetName val="_4_19"/>
      <sheetName val="_4_20"/>
      <sheetName val="4_21"/>
      <sheetName val="_4_22"/>
      <sheetName val="_4_23"/>
      <sheetName val="_4_24"/>
      <sheetName val="4_25"/>
      <sheetName val="4_26"/>
      <sheetName val="4_27"/>
      <sheetName val="4_28"/>
      <sheetName val="_4_28_A"/>
      <sheetName val="_4_29"/>
      <sheetName val="4_30"/>
      <sheetName val="4_30_A"/>
      <sheetName val="4_31"/>
      <sheetName val="Wrkin_4_31_"/>
      <sheetName val="SCH_27"/>
      <sheetName val="int_rate_spread"/>
      <sheetName val="4_32"/>
      <sheetName val="4_33_Notes_to_Accounts"/>
      <sheetName val="Tax_Prov"/>
      <sheetName val="sch_26_xxx"/>
      <sheetName val="TAX_GLLP"/>
      <sheetName val="TB"/>
      <sheetName val="Comp"/>
      <sheetName val="RK JAN Mar 01"/>
      <sheetName val="PO.Detail"/>
      <sheetName val="EMI Trade Lo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wip-16.07.03"/>
      <sheetName val="Depreciation"/>
      <sheetName val="P&amp;M Written Off- Nepal Act-Re  "/>
      <sheetName val="SALE1"/>
      <sheetName val="Dep Work- Nepal"/>
      <sheetName val="Plant Wise"/>
      <sheetName val="Allocation"/>
      <sheetName val="16.07-15.07 merged"/>
      <sheetName val="16.07-03-15.07.04"/>
      <sheetName val="July-Sept"/>
      <sheetName val="CApex-oct-Mar (Plant Wise)"/>
      <sheetName val="April-June"/>
      <sheetName val="July-01 To 15.07"/>
      <sheetName val="baanxls (2)"/>
      <sheetName val="PO.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A6">
            <v>710009</v>
          </cell>
          <cell r="C6" t="str">
            <v>Furniture - Anuj Singh</v>
          </cell>
          <cell r="D6" t="str">
            <v>No-Capex</v>
          </cell>
          <cell r="E6" t="str">
            <v>Furniture &amp; Fixture</v>
          </cell>
        </row>
        <row r="7">
          <cell r="A7">
            <v>710011</v>
          </cell>
          <cell r="C7" t="str">
            <v>Furniture - Bibek agarwal</v>
          </cell>
          <cell r="D7" t="str">
            <v>No-Capex</v>
          </cell>
          <cell r="E7" t="str">
            <v>Furniture &amp; Fixture</v>
          </cell>
        </row>
        <row r="8">
          <cell r="A8">
            <v>710040</v>
          </cell>
          <cell r="C8" t="str">
            <v>Mobile Phone-P.Shirali</v>
          </cell>
          <cell r="D8" t="str">
            <v>No-Capex</v>
          </cell>
          <cell r="E8" t="str">
            <v>Office Equipment</v>
          </cell>
          <cell r="H8" t="str">
            <v>NRS</v>
          </cell>
          <cell r="I8">
            <v>7590</v>
          </cell>
          <cell r="J8">
            <v>7590</v>
          </cell>
        </row>
        <row r="9">
          <cell r="A9">
            <v>710088</v>
          </cell>
          <cell r="C9" t="str">
            <v>Furniture - R.K.Kharmania</v>
          </cell>
          <cell r="D9" t="str">
            <v>No-Capex</v>
          </cell>
          <cell r="E9" t="str">
            <v>Furniture &amp; Fixture</v>
          </cell>
        </row>
        <row r="10">
          <cell r="A10">
            <v>710095</v>
          </cell>
          <cell r="C10" t="str">
            <v>Furniture - Deepak Kestwal</v>
          </cell>
          <cell r="D10" t="str">
            <v>No-Capex</v>
          </cell>
          <cell r="E10" t="str">
            <v>Furniture &amp; Fixture</v>
          </cell>
        </row>
        <row r="11">
          <cell r="A11">
            <v>710096</v>
          </cell>
          <cell r="C11" t="str">
            <v>Furniture-Aloke Saxena (Eng.Dpt.)</v>
          </cell>
          <cell r="D11" t="str">
            <v>No-Capex</v>
          </cell>
          <cell r="E11" t="str">
            <v>Furniture &amp; Fixture</v>
          </cell>
        </row>
        <row r="12">
          <cell r="A12">
            <v>710146</v>
          </cell>
          <cell r="C12" t="str">
            <v>Furniture - Kardam Singh</v>
          </cell>
          <cell r="D12" t="str">
            <v>No-Capex</v>
          </cell>
          <cell r="E12" t="str">
            <v>Furniture &amp; Fixture</v>
          </cell>
        </row>
        <row r="13">
          <cell r="A13">
            <v>710147</v>
          </cell>
          <cell r="C13" t="str">
            <v>Furniture - Pawan Singh</v>
          </cell>
          <cell r="D13" t="str">
            <v>No-Capex</v>
          </cell>
          <cell r="E13" t="str">
            <v>Furniture &amp; Fixture</v>
          </cell>
        </row>
        <row r="14">
          <cell r="A14">
            <v>710158</v>
          </cell>
          <cell r="C14" t="str">
            <v>Furniture - Swapan Barik</v>
          </cell>
          <cell r="D14" t="str">
            <v>No-Capex</v>
          </cell>
          <cell r="E14" t="str">
            <v>Furniture &amp; Fixture</v>
          </cell>
        </row>
        <row r="15">
          <cell r="A15">
            <v>710192</v>
          </cell>
          <cell r="C15" t="str">
            <v>Furniture-P.Sirali</v>
          </cell>
          <cell r="D15" t="str">
            <v>No-Capex</v>
          </cell>
          <cell r="E15" t="str">
            <v>Furniture &amp; Fixture</v>
          </cell>
          <cell r="H15" t="str">
            <v>NRS</v>
          </cell>
          <cell r="I15">
            <v>92950</v>
          </cell>
          <cell r="J15">
            <v>92950</v>
          </cell>
        </row>
        <row r="16">
          <cell r="A16">
            <v>710193</v>
          </cell>
          <cell r="C16" t="str">
            <v>Refrigerator-P.Sirali</v>
          </cell>
          <cell r="D16" t="str">
            <v>No-Capex</v>
          </cell>
          <cell r="E16" t="str">
            <v>Furniture &amp; Fixture</v>
          </cell>
          <cell r="H16" t="str">
            <v>NRS</v>
          </cell>
          <cell r="I16">
            <v>21363.64</v>
          </cell>
          <cell r="J16">
            <v>21363.64</v>
          </cell>
        </row>
        <row r="17">
          <cell r="A17">
            <v>710193</v>
          </cell>
          <cell r="C17" t="str">
            <v>Fan-P.Sirali</v>
          </cell>
          <cell r="D17" t="str">
            <v>No-Capex</v>
          </cell>
          <cell r="E17" t="str">
            <v>Furniture &amp; Fixture</v>
          </cell>
          <cell r="H17" t="str">
            <v>NRS</v>
          </cell>
          <cell r="I17">
            <v>5454.54</v>
          </cell>
          <cell r="J17">
            <v>5454.54</v>
          </cell>
        </row>
        <row r="18">
          <cell r="A18">
            <v>710193</v>
          </cell>
          <cell r="C18" t="str">
            <v>Television-P.Sirali</v>
          </cell>
          <cell r="D18" t="str">
            <v>No-Capex</v>
          </cell>
          <cell r="E18" t="str">
            <v>Furniture &amp; Fixture</v>
          </cell>
          <cell r="H18" t="str">
            <v>NRS</v>
          </cell>
          <cell r="I18">
            <v>20454.55</v>
          </cell>
          <cell r="J18">
            <v>20454.55</v>
          </cell>
        </row>
        <row r="19">
          <cell r="A19">
            <v>710225</v>
          </cell>
          <cell r="C19" t="str">
            <v>Furniture-P.Sirali</v>
          </cell>
          <cell r="D19" t="str">
            <v>No-Capex</v>
          </cell>
          <cell r="E19" t="str">
            <v>Furniture &amp; Fixture</v>
          </cell>
        </row>
        <row r="20">
          <cell r="A20">
            <v>710250</v>
          </cell>
          <cell r="C20" t="str">
            <v>Furniture G.Kashinath</v>
          </cell>
          <cell r="D20" t="str">
            <v>No-Capex</v>
          </cell>
          <cell r="E20" t="str">
            <v>Furniture &amp; Fixture</v>
          </cell>
        </row>
        <row r="21">
          <cell r="A21">
            <v>710251</v>
          </cell>
          <cell r="C21" t="str">
            <v>Refrigerator- G Kashinath</v>
          </cell>
          <cell r="D21" t="str">
            <v>No-Capex</v>
          </cell>
          <cell r="E21" t="str">
            <v>Furniture &amp; Fixture</v>
          </cell>
          <cell r="H21" t="str">
            <v>NRS</v>
          </cell>
          <cell r="I21">
            <v>29090.9</v>
          </cell>
          <cell r="J21">
            <v>29090.9</v>
          </cell>
        </row>
        <row r="22">
          <cell r="A22">
            <v>710251</v>
          </cell>
          <cell r="C22" t="str">
            <v>Television - G.Kashinath</v>
          </cell>
          <cell r="D22" t="str">
            <v>No-Capex</v>
          </cell>
          <cell r="E22" t="str">
            <v>Furniture &amp; Fixture</v>
          </cell>
          <cell r="H22" t="str">
            <v>NRS</v>
          </cell>
          <cell r="I22">
            <v>24545.45</v>
          </cell>
          <cell r="J22">
            <v>24545.45</v>
          </cell>
        </row>
        <row r="23">
          <cell r="A23">
            <v>710251</v>
          </cell>
          <cell r="C23" t="str">
            <v>Music System-G.kashinath</v>
          </cell>
          <cell r="D23" t="str">
            <v>No-Capex</v>
          </cell>
          <cell r="E23" t="str">
            <v>Furniture &amp; Fixture</v>
          </cell>
          <cell r="H23" t="str">
            <v>NRS</v>
          </cell>
          <cell r="I23">
            <v>20454.54</v>
          </cell>
          <cell r="J23">
            <v>20454.54</v>
          </cell>
        </row>
        <row r="24">
          <cell r="A24">
            <v>710251</v>
          </cell>
          <cell r="C24" t="str">
            <v>Micro Oven-G.Kashinath</v>
          </cell>
          <cell r="D24" t="str">
            <v>No-Capex</v>
          </cell>
          <cell r="E24" t="str">
            <v>Furniture &amp; Fixture</v>
          </cell>
          <cell r="H24" t="str">
            <v>NRS</v>
          </cell>
          <cell r="I24">
            <v>14090.9</v>
          </cell>
          <cell r="J24">
            <v>14090.9</v>
          </cell>
        </row>
        <row r="25">
          <cell r="A25">
            <v>710258</v>
          </cell>
          <cell r="C25" t="str">
            <v>Telephone Set-Ktm</v>
          </cell>
          <cell r="D25" t="str">
            <v>No-Capex</v>
          </cell>
          <cell r="E25" t="str">
            <v>Office Equipment</v>
          </cell>
          <cell r="H25" t="str">
            <v>NRS</v>
          </cell>
          <cell r="I25">
            <v>9250</v>
          </cell>
          <cell r="J25">
            <v>9250</v>
          </cell>
        </row>
        <row r="26">
          <cell r="A26">
            <v>710307</v>
          </cell>
          <cell r="C26" t="str">
            <v>Furniture G.Kashinath</v>
          </cell>
          <cell r="D26" t="str">
            <v>No-Capex</v>
          </cell>
          <cell r="E26" t="str">
            <v>Furniture &amp; Fixture</v>
          </cell>
        </row>
        <row r="27">
          <cell r="A27">
            <v>710311</v>
          </cell>
          <cell r="C27" t="str">
            <v>Mobile Set- H.B.Shrestha</v>
          </cell>
          <cell r="D27" t="str">
            <v>No-Capex</v>
          </cell>
          <cell r="E27" t="str">
            <v>Office Equipment</v>
          </cell>
          <cell r="H27" t="str">
            <v>NRS</v>
          </cell>
          <cell r="I27">
            <v>6800</v>
          </cell>
          <cell r="J27">
            <v>6800</v>
          </cell>
        </row>
        <row r="28">
          <cell r="A28">
            <v>710311</v>
          </cell>
          <cell r="C28" t="str">
            <v>Mobile Set- S.K.Jha-Banepa</v>
          </cell>
          <cell r="D28" t="str">
            <v>No-Capex</v>
          </cell>
          <cell r="E28" t="str">
            <v>Office Equipment</v>
          </cell>
          <cell r="H28" t="str">
            <v>NRS</v>
          </cell>
          <cell r="I28">
            <v>6800</v>
          </cell>
          <cell r="J28">
            <v>6800</v>
          </cell>
        </row>
        <row r="29">
          <cell r="A29">
            <v>710318</v>
          </cell>
          <cell r="C29" t="str">
            <v>Office Equipment</v>
          </cell>
          <cell r="D29" t="str">
            <v>No-Capex</v>
          </cell>
          <cell r="E29" t="str">
            <v>Office Equipment</v>
          </cell>
          <cell r="H29" t="str">
            <v>NRS</v>
          </cell>
          <cell r="I29">
            <v>1850</v>
          </cell>
          <cell r="J29">
            <v>1850</v>
          </cell>
        </row>
        <row r="30">
          <cell r="A30">
            <v>710325</v>
          </cell>
          <cell r="C30" t="str">
            <v>Mobile - G.Kashinath</v>
          </cell>
          <cell r="D30" t="str">
            <v>No-Capex</v>
          </cell>
          <cell r="E30" t="str">
            <v>Office Equipment</v>
          </cell>
        </row>
        <row r="31">
          <cell r="A31">
            <v>710340</v>
          </cell>
          <cell r="C31" t="str">
            <v>Finished Goods Go-Down</v>
          </cell>
          <cell r="D31" t="str">
            <v>No-Capex</v>
          </cell>
          <cell r="E31" t="str">
            <v>Furniture &amp; Fixture</v>
          </cell>
          <cell r="H31" t="str">
            <v>NRS</v>
          </cell>
          <cell r="I31">
            <v>6800</v>
          </cell>
          <cell r="J31">
            <v>6800</v>
          </cell>
        </row>
        <row r="32">
          <cell r="A32">
            <v>710349</v>
          </cell>
          <cell r="C32" t="str">
            <v>Mobile - S.K.Dudhoria</v>
          </cell>
          <cell r="D32" t="str">
            <v>No-Capex</v>
          </cell>
          <cell r="E32" t="str">
            <v>Office Equipment</v>
          </cell>
          <cell r="H32" t="str">
            <v>NRS</v>
          </cell>
          <cell r="I32">
            <v>1600</v>
          </cell>
          <cell r="J32">
            <v>1600</v>
          </cell>
        </row>
        <row r="33">
          <cell r="A33">
            <v>710351</v>
          </cell>
          <cell r="C33" t="str">
            <v>Mobile - T.K.Gupta</v>
          </cell>
          <cell r="D33" t="str">
            <v>No-Capex</v>
          </cell>
          <cell r="E33" t="str">
            <v>Office Equipment</v>
          </cell>
          <cell r="H33" t="str">
            <v>NRS</v>
          </cell>
          <cell r="I33">
            <v>25500</v>
          </cell>
          <cell r="J33">
            <v>25500</v>
          </cell>
        </row>
        <row r="34">
          <cell r="A34">
            <v>710353</v>
          </cell>
          <cell r="C34" t="str">
            <v>Mobile - R.N.Yadav</v>
          </cell>
          <cell r="D34" t="str">
            <v>No-Capex</v>
          </cell>
          <cell r="E34" t="str">
            <v>Office Equipment</v>
          </cell>
          <cell r="H34" t="str">
            <v>NRS</v>
          </cell>
          <cell r="I34">
            <v>6800</v>
          </cell>
          <cell r="J34">
            <v>6800</v>
          </cell>
        </row>
        <row r="35">
          <cell r="A35">
            <v>710386</v>
          </cell>
          <cell r="C35" t="str">
            <v>Telephone-S.Roy</v>
          </cell>
          <cell r="D35" t="str">
            <v>No-Capex</v>
          </cell>
          <cell r="E35" t="str">
            <v>Office Equipment</v>
          </cell>
          <cell r="H35" t="str">
            <v>NRS</v>
          </cell>
          <cell r="I35">
            <v>1850</v>
          </cell>
          <cell r="J35">
            <v>1850</v>
          </cell>
        </row>
        <row r="36">
          <cell r="A36">
            <v>710418</v>
          </cell>
          <cell r="C36" t="str">
            <v>Furniture &amp; Fixture</v>
          </cell>
          <cell r="D36" t="str">
            <v>No-Capex</v>
          </cell>
          <cell r="E36" t="str">
            <v>Furniture &amp; Fixture</v>
          </cell>
          <cell r="H36" t="str">
            <v>NRS</v>
          </cell>
          <cell r="I36">
            <v>8080</v>
          </cell>
          <cell r="J36">
            <v>8080</v>
          </cell>
        </row>
        <row r="37">
          <cell r="A37">
            <v>710474</v>
          </cell>
          <cell r="C37" t="str">
            <v>Mobile-Badri Narayan</v>
          </cell>
          <cell r="D37" t="str">
            <v>No-Capex</v>
          </cell>
          <cell r="E37" t="str">
            <v>Office Equipment</v>
          </cell>
          <cell r="H37" t="str">
            <v>NRS</v>
          </cell>
          <cell r="I37">
            <v>6618.18</v>
          </cell>
          <cell r="J37">
            <v>6618.18</v>
          </cell>
        </row>
        <row r="38">
          <cell r="A38">
            <v>710491</v>
          </cell>
          <cell r="C38" t="str">
            <v>Double Bed-A.Mehra</v>
          </cell>
          <cell r="D38" t="str">
            <v>No-Capex</v>
          </cell>
          <cell r="E38" t="str">
            <v>Furniture &amp; Fixture</v>
          </cell>
          <cell r="H38" t="str">
            <v>NRS</v>
          </cell>
          <cell r="I38">
            <v>21454.55</v>
          </cell>
          <cell r="J38">
            <v>21454.55</v>
          </cell>
        </row>
        <row r="39">
          <cell r="A39">
            <v>710491</v>
          </cell>
          <cell r="C39" t="str">
            <v>Sofa Set-A.Mehra</v>
          </cell>
          <cell r="D39" t="str">
            <v>No-Capex</v>
          </cell>
          <cell r="E39" t="str">
            <v>Furniture &amp; Fixture</v>
          </cell>
          <cell r="H39" t="str">
            <v>NRS</v>
          </cell>
          <cell r="I39">
            <v>26363.64</v>
          </cell>
          <cell r="J39">
            <v>26363.64</v>
          </cell>
        </row>
        <row r="40">
          <cell r="A40">
            <v>710491</v>
          </cell>
          <cell r="C40" t="str">
            <v>Dinning Chair-A.Mehra</v>
          </cell>
          <cell r="D40" t="str">
            <v>No-Capex</v>
          </cell>
          <cell r="E40" t="str">
            <v>Furniture &amp; Fixture</v>
          </cell>
          <cell r="H40" t="str">
            <v>NRS</v>
          </cell>
          <cell r="I40">
            <v>12000</v>
          </cell>
          <cell r="J40">
            <v>12000</v>
          </cell>
        </row>
        <row r="41">
          <cell r="A41">
            <v>710491</v>
          </cell>
          <cell r="C41" t="str">
            <v>Centre Table-A.Mehra</v>
          </cell>
          <cell r="D41" t="str">
            <v>No-Capex</v>
          </cell>
          <cell r="E41" t="str">
            <v>Furniture &amp; Fixture</v>
          </cell>
          <cell r="H41" t="str">
            <v>NRS</v>
          </cell>
          <cell r="I41">
            <v>7090.91</v>
          </cell>
          <cell r="J41">
            <v>7090.91</v>
          </cell>
        </row>
        <row r="42">
          <cell r="A42">
            <v>710491</v>
          </cell>
          <cell r="C42" t="str">
            <v>Corner Table- A.Mehra</v>
          </cell>
          <cell r="D42" t="str">
            <v>No-Capex</v>
          </cell>
          <cell r="E42" t="str">
            <v>Furniture &amp; Fixture</v>
          </cell>
          <cell r="H42" t="str">
            <v>NRS</v>
          </cell>
          <cell r="I42">
            <v>9090.9</v>
          </cell>
          <cell r="J42">
            <v>9090.9</v>
          </cell>
        </row>
        <row r="43">
          <cell r="A43">
            <v>710492</v>
          </cell>
          <cell r="C43" t="str">
            <v>TV &amp; Micro Oven-A.Mehra</v>
          </cell>
          <cell r="D43" t="str">
            <v>No-Capex</v>
          </cell>
          <cell r="E43" t="str">
            <v>Furniture &amp; Fixture</v>
          </cell>
          <cell r="H43" t="str">
            <v>NRS</v>
          </cell>
          <cell r="I43">
            <v>32909.08</v>
          </cell>
          <cell r="J43">
            <v>32909.08</v>
          </cell>
        </row>
        <row r="44">
          <cell r="A44">
            <v>710496</v>
          </cell>
          <cell r="C44" t="str">
            <v>Matress-A.Mehra</v>
          </cell>
          <cell r="D44" t="str">
            <v>No-Capex</v>
          </cell>
          <cell r="E44" t="str">
            <v>Furniture &amp; Fixture</v>
          </cell>
          <cell r="H44" t="str">
            <v>NRS</v>
          </cell>
          <cell r="I44">
            <v>11300</v>
          </cell>
          <cell r="J44">
            <v>11300</v>
          </cell>
        </row>
        <row r="45">
          <cell r="A45">
            <v>710529</v>
          </cell>
          <cell r="C45" t="str">
            <v>Furniture (Tarun Tuteja)</v>
          </cell>
          <cell r="D45" t="str">
            <v>No-Capex</v>
          </cell>
          <cell r="E45" t="str">
            <v>Furniture &amp; Fixture</v>
          </cell>
          <cell r="H45" t="str">
            <v>NRS</v>
          </cell>
          <cell r="I45">
            <v>20330</v>
          </cell>
          <cell r="J45">
            <v>20330</v>
          </cell>
        </row>
        <row r="46">
          <cell r="A46">
            <v>710530</v>
          </cell>
          <cell r="C46" t="str">
            <v>Television - Tarun Tuteja</v>
          </cell>
          <cell r="D46" t="str">
            <v>No-Capex</v>
          </cell>
          <cell r="E46" t="str">
            <v>Furniture &amp; Fixture</v>
          </cell>
          <cell r="H46" t="str">
            <v>NRS</v>
          </cell>
          <cell r="I46">
            <v>27727.27</v>
          </cell>
          <cell r="J46">
            <v>27727.27</v>
          </cell>
        </row>
        <row r="47">
          <cell r="A47">
            <v>710530</v>
          </cell>
          <cell r="C47" t="str">
            <v>Refrigerator-Tarun Tuteja</v>
          </cell>
          <cell r="D47" t="str">
            <v>No-Capex</v>
          </cell>
          <cell r="E47" t="str">
            <v>Furniture &amp; Fixture</v>
          </cell>
          <cell r="H47" t="str">
            <v>NRS</v>
          </cell>
          <cell r="I47">
            <v>24545.45</v>
          </cell>
          <cell r="J47">
            <v>24545.45</v>
          </cell>
        </row>
        <row r="48">
          <cell r="A48">
            <v>710530</v>
          </cell>
          <cell r="C48" t="str">
            <v>Kitchen items-Tarun Tuteja</v>
          </cell>
          <cell r="D48" t="str">
            <v>No-Capex</v>
          </cell>
          <cell r="E48" t="str">
            <v>Furniture &amp; Fixture</v>
          </cell>
          <cell r="H48" t="str">
            <v>NRS</v>
          </cell>
          <cell r="I48">
            <v>4181.8100000000004</v>
          </cell>
          <cell r="J48">
            <v>4181.8100000000004</v>
          </cell>
        </row>
        <row r="49">
          <cell r="A49">
            <v>710547</v>
          </cell>
          <cell r="C49" t="str">
            <v>Steel Almirah</v>
          </cell>
          <cell r="D49" t="str">
            <v>No-Capex</v>
          </cell>
          <cell r="E49" t="str">
            <v>Furniture &amp; Fixture</v>
          </cell>
          <cell r="H49" t="str">
            <v>NRS</v>
          </cell>
          <cell r="I49">
            <v>14535</v>
          </cell>
          <cell r="J49">
            <v>14535</v>
          </cell>
        </row>
        <row r="50">
          <cell r="A50">
            <v>710548</v>
          </cell>
          <cell r="C50" t="str">
            <v>Furniture (Tarun Tuteja)</v>
          </cell>
          <cell r="D50" t="str">
            <v>No-Capex</v>
          </cell>
          <cell r="E50" t="str">
            <v>Furniture &amp; Fixture</v>
          </cell>
          <cell r="H50" t="str">
            <v>NRS</v>
          </cell>
          <cell r="I50">
            <v>14535</v>
          </cell>
          <cell r="J50">
            <v>14535</v>
          </cell>
        </row>
        <row r="51">
          <cell r="A51">
            <v>710611</v>
          </cell>
          <cell r="C51" t="str">
            <v>Furniture - Bibek agarwal</v>
          </cell>
          <cell r="D51" t="str">
            <v>No-Capex</v>
          </cell>
          <cell r="E51" t="str">
            <v>Furniture &amp; Fixture</v>
          </cell>
        </row>
        <row r="52">
          <cell r="A52">
            <v>710612</v>
          </cell>
          <cell r="C52" t="str">
            <v>Mobile Phone-A.Mehra</v>
          </cell>
          <cell r="D52" t="str">
            <v>No-Capex</v>
          </cell>
          <cell r="E52" t="str">
            <v>Office Equipment</v>
          </cell>
          <cell r="H52" t="str">
            <v>NRS</v>
          </cell>
          <cell r="I52">
            <v>11500</v>
          </cell>
          <cell r="J52">
            <v>11500</v>
          </cell>
        </row>
        <row r="53">
          <cell r="A53">
            <v>710670</v>
          </cell>
          <cell r="C53" t="str">
            <v>Furniture - Bibek agarwal</v>
          </cell>
          <cell r="D53" t="str">
            <v>No-Capex</v>
          </cell>
          <cell r="E53" t="str">
            <v>Furniture &amp; Fixture</v>
          </cell>
        </row>
        <row r="54">
          <cell r="A54">
            <v>710678</v>
          </cell>
          <cell r="C54" t="str">
            <v>Satelite Phone</v>
          </cell>
          <cell r="D54" t="str">
            <v>No-Capex</v>
          </cell>
          <cell r="E54" t="str">
            <v>Office Equipment</v>
          </cell>
          <cell r="H54" t="str">
            <v>NRS</v>
          </cell>
          <cell r="I54">
            <v>80369</v>
          </cell>
          <cell r="J54">
            <v>80369</v>
          </cell>
        </row>
        <row r="55">
          <cell r="A55">
            <v>710770</v>
          </cell>
          <cell r="C55" t="str">
            <v>KTM Office - Marketing</v>
          </cell>
          <cell r="D55" t="str">
            <v>No-Capex</v>
          </cell>
          <cell r="E55" t="str">
            <v>Office Equipment</v>
          </cell>
          <cell r="H55" t="str">
            <v>NRS</v>
          </cell>
          <cell r="I55">
            <v>1600</v>
          </cell>
          <cell r="J55">
            <v>1600</v>
          </cell>
        </row>
        <row r="56">
          <cell r="A56">
            <v>710774</v>
          </cell>
          <cell r="C56" t="str">
            <v>Furniture - Ketan Vyas</v>
          </cell>
          <cell r="D56" t="str">
            <v>No-Capex</v>
          </cell>
          <cell r="E56" t="str">
            <v>Furniture &amp; Fixture</v>
          </cell>
        </row>
        <row r="57">
          <cell r="A57">
            <v>710787</v>
          </cell>
          <cell r="C57" t="str">
            <v>Furniture &amp; Fixture</v>
          </cell>
          <cell r="D57" t="str">
            <v>No-Capex</v>
          </cell>
          <cell r="E57" t="str">
            <v>Furniture &amp; Fixture</v>
          </cell>
          <cell r="H57" t="str">
            <v>NRS</v>
          </cell>
          <cell r="I57">
            <v>3181.82</v>
          </cell>
          <cell r="J57">
            <v>3181.82</v>
          </cell>
        </row>
        <row r="58">
          <cell r="A58">
            <v>710790</v>
          </cell>
          <cell r="C58" t="str">
            <v>Refrigerator for Badrinarayan</v>
          </cell>
          <cell r="D58" t="str">
            <v>No-Capex</v>
          </cell>
          <cell r="E58" t="str">
            <v>Furniture &amp; Fixture</v>
          </cell>
          <cell r="H58" t="str">
            <v>NRS</v>
          </cell>
          <cell r="I58">
            <v>30572.720000000001</v>
          </cell>
          <cell r="J58">
            <v>30572.720000000001</v>
          </cell>
        </row>
        <row r="59">
          <cell r="A59">
            <v>710803</v>
          </cell>
          <cell r="C59" t="str">
            <v>Fax Machine- R.S.rana</v>
          </cell>
          <cell r="D59" t="str">
            <v>No-Capex</v>
          </cell>
          <cell r="E59" t="str">
            <v>Office Equipment</v>
          </cell>
          <cell r="H59" t="str">
            <v>NRS</v>
          </cell>
          <cell r="I59">
            <v>18181.810000000001</v>
          </cell>
          <cell r="J59">
            <v>18181.810000000001</v>
          </cell>
        </row>
        <row r="60">
          <cell r="A60">
            <v>710819</v>
          </cell>
          <cell r="C60" t="str">
            <v>Matress for Bed</v>
          </cell>
          <cell r="D60" t="str">
            <v>No-Capex</v>
          </cell>
          <cell r="E60" t="str">
            <v>Furniture &amp; Fixture</v>
          </cell>
          <cell r="H60" t="str">
            <v>NRS</v>
          </cell>
          <cell r="I60">
            <v>2950</v>
          </cell>
          <cell r="J60">
            <v>2950</v>
          </cell>
        </row>
        <row r="61">
          <cell r="A61">
            <v>710837</v>
          </cell>
          <cell r="C61" t="str">
            <v>Curtain Cloth</v>
          </cell>
          <cell r="D61" t="str">
            <v>No-Capex</v>
          </cell>
          <cell r="E61" t="str">
            <v>Furniture &amp; Fixture</v>
          </cell>
          <cell r="H61" t="str">
            <v>NRS</v>
          </cell>
          <cell r="I61">
            <v>7790</v>
          </cell>
          <cell r="J61">
            <v>7790</v>
          </cell>
        </row>
        <row r="62">
          <cell r="A62">
            <v>710838</v>
          </cell>
          <cell r="C62" t="str">
            <v>Matress for Bed</v>
          </cell>
          <cell r="D62" t="str">
            <v>No-Capex</v>
          </cell>
          <cell r="E62" t="str">
            <v>Furniture &amp; Fixture</v>
          </cell>
          <cell r="H62" t="str">
            <v>NRS</v>
          </cell>
          <cell r="I62">
            <v>24992.7</v>
          </cell>
          <cell r="J62">
            <v>24992.7</v>
          </cell>
        </row>
        <row r="63">
          <cell r="A63">
            <v>710843</v>
          </cell>
          <cell r="C63" t="str">
            <v>File Cabinet Marketing</v>
          </cell>
          <cell r="D63" t="str">
            <v>No-Capex</v>
          </cell>
          <cell r="E63" t="str">
            <v>Furniture &amp; Fixture</v>
          </cell>
          <cell r="H63" t="str">
            <v>NRS</v>
          </cell>
          <cell r="I63">
            <v>12909.08</v>
          </cell>
          <cell r="J63">
            <v>12909.08</v>
          </cell>
        </row>
        <row r="64">
          <cell r="A64">
            <v>710861</v>
          </cell>
          <cell r="C64" t="str">
            <v>Dinner &amp; Curlury Set-S.kapoor</v>
          </cell>
          <cell r="D64" t="str">
            <v>No-Capex</v>
          </cell>
          <cell r="E64" t="str">
            <v>Furniture &amp; Fixture</v>
          </cell>
          <cell r="H64" t="str">
            <v>NRS</v>
          </cell>
          <cell r="I64">
            <v>6000</v>
          </cell>
          <cell r="J64">
            <v>6000</v>
          </cell>
        </row>
        <row r="65">
          <cell r="A65">
            <v>710862</v>
          </cell>
          <cell r="C65" t="str">
            <v>Glass for Soni Kapoor</v>
          </cell>
          <cell r="D65" t="str">
            <v>No-Capex</v>
          </cell>
          <cell r="E65" t="str">
            <v>Consumable Item</v>
          </cell>
          <cell r="H65" t="str">
            <v>NRS</v>
          </cell>
          <cell r="I65">
            <v>456</v>
          </cell>
          <cell r="J65">
            <v>456</v>
          </cell>
        </row>
        <row r="66">
          <cell r="A66">
            <v>710877</v>
          </cell>
          <cell r="C66" t="str">
            <v>Furniture Soni Kapoor</v>
          </cell>
          <cell r="D66" t="str">
            <v>No-Capex</v>
          </cell>
          <cell r="E66" t="str">
            <v>Office Equipment</v>
          </cell>
        </row>
        <row r="67">
          <cell r="A67">
            <v>710881</v>
          </cell>
          <cell r="C67" t="str">
            <v>Gas Regulator</v>
          </cell>
          <cell r="D67" t="str">
            <v>No-Capex</v>
          </cell>
          <cell r="E67" t="str">
            <v>Consumable Item</v>
          </cell>
          <cell r="H67" t="str">
            <v>NRS</v>
          </cell>
          <cell r="I67">
            <v>265</v>
          </cell>
          <cell r="J67">
            <v>265</v>
          </cell>
        </row>
        <row r="68">
          <cell r="A68">
            <v>710884</v>
          </cell>
          <cell r="C68" t="str">
            <v>Furniture Soni Kapoor</v>
          </cell>
          <cell r="D68" t="str">
            <v>No-Capex</v>
          </cell>
          <cell r="E68" t="str">
            <v>Office Equipment</v>
          </cell>
        </row>
        <row r="69">
          <cell r="A69">
            <v>710891</v>
          </cell>
          <cell r="C69" t="str">
            <v>AC For A.Mehra Residence</v>
          </cell>
          <cell r="D69" t="str">
            <v>No-Capex</v>
          </cell>
          <cell r="E69" t="str">
            <v>Furniture &amp; Fixture</v>
          </cell>
        </row>
        <row r="70">
          <cell r="A70">
            <v>710906</v>
          </cell>
          <cell r="C70" t="str">
            <v>Furniture Soni Kapoor</v>
          </cell>
          <cell r="D70" t="str">
            <v>No-Capex</v>
          </cell>
          <cell r="E70" t="str">
            <v>Office Equipment</v>
          </cell>
        </row>
        <row r="71">
          <cell r="A71">
            <v>810001</v>
          </cell>
          <cell r="C71" t="str">
            <v>Thermocol Section</v>
          </cell>
          <cell r="D71" t="str">
            <v>(Capex - 01-03-04)</v>
          </cell>
          <cell r="E71" t="str">
            <v>Building</v>
          </cell>
          <cell r="H71" t="str">
            <v>NRS</v>
          </cell>
          <cell r="I71">
            <v>311949</v>
          </cell>
          <cell r="J71">
            <v>311949</v>
          </cell>
        </row>
        <row r="72">
          <cell r="A72">
            <v>810002</v>
          </cell>
          <cell r="C72" t="str">
            <v>Quality Lab</v>
          </cell>
          <cell r="D72" t="str">
            <v>Capex-15</v>
          </cell>
          <cell r="E72" t="str">
            <v>Lab. Equipment</v>
          </cell>
          <cell r="H72" t="str">
            <v>INR</v>
          </cell>
          <cell r="I72">
            <v>103663</v>
          </cell>
          <cell r="J72">
            <v>165860.80000000002</v>
          </cell>
        </row>
        <row r="73">
          <cell r="A73">
            <v>810003</v>
          </cell>
          <cell r="C73" t="str">
            <v>LDM Section</v>
          </cell>
          <cell r="D73" t="str">
            <v>Capex-14</v>
          </cell>
          <cell r="E73" t="str">
            <v xml:space="preserve">Plant &amp; Machinery </v>
          </cell>
          <cell r="H73" t="str">
            <v>INR</v>
          </cell>
          <cell r="I73">
            <v>380000</v>
          </cell>
          <cell r="J73">
            <v>608000</v>
          </cell>
        </row>
        <row r="74">
          <cell r="A74">
            <v>810004</v>
          </cell>
          <cell r="C74" t="str">
            <v>Quality Lab</v>
          </cell>
          <cell r="D74" t="str">
            <v>Capex-15</v>
          </cell>
          <cell r="E74" t="str">
            <v>Lab. Equipment</v>
          </cell>
          <cell r="H74" t="str">
            <v>USD</v>
          </cell>
          <cell r="I74">
            <v>3809.75</v>
          </cell>
          <cell r="J74">
            <v>281921.5</v>
          </cell>
        </row>
        <row r="75">
          <cell r="A75">
            <v>810006</v>
          </cell>
          <cell r="D75" t="str">
            <v>Not required</v>
          </cell>
          <cell r="H75">
            <v>0</v>
          </cell>
        </row>
        <row r="76">
          <cell r="A76">
            <v>810008</v>
          </cell>
          <cell r="C76" t="str">
            <v>LDM Section</v>
          </cell>
          <cell r="D76" t="str">
            <v>Capex-29</v>
          </cell>
          <cell r="E76" t="str">
            <v xml:space="preserve">Plant &amp; Machinery </v>
          </cell>
          <cell r="H76" t="str">
            <v>USD</v>
          </cell>
          <cell r="I76">
            <v>18802</v>
          </cell>
          <cell r="J76">
            <v>1391348</v>
          </cell>
        </row>
        <row r="77">
          <cell r="A77">
            <v>810009</v>
          </cell>
          <cell r="C77" t="str">
            <v>Godown near scrap yard</v>
          </cell>
          <cell r="D77" t="str">
            <v>Capex-17 &amp; 17A</v>
          </cell>
          <cell r="E77" t="str">
            <v>Building</v>
          </cell>
          <cell r="H77" t="str">
            <v>NRS</v>
          </cell>
          <cell r="I77">
            <v>493600</v>
          </cell>
          <cell r="J77">
            <v>493600</v>
          </cell>
        </row>
        <row r="78">
          <cell r="A78">
            <v>810010</v>
          </cell>
          <cell r="C78" t="str">
            <v>LDM Section</v>
          </cell>
          <cell r="D78" t="str">
            <v>Capex-29</v>
          </cell>
          <cell r="E78" t="str">
            <v xml:space="preserve">Plant &amp; Machinery </v>
          </cell>
          <cell r="H78" t="str">
            <v>INR</v>
          </cell>
          <cell r="I78">
            <v>140062.5</v>
          </cell>
          <cell r="J78">
            <v>224100</v>
          </cell>
        </row>
        <row r="79">
          <cell r="A79">
            <v>810011</v>
          </cell>
          <cell r="C79" t="str">
            <v>Litchi</v>
          </cell>
          <cell r="D79" t="str">
            <v>(Capex - 03(03-04)</v>
          </cell>
          <cell r="E79" t="str">
            <v xml:space="preserve">Plant &amp; Machinery </v>
          </cell>
          <cell r="H79" t="str">
            <v>INR</v>
          </cell>
          <cell r="I79">
            <v>597720</v>
          </cell>
          <cell r="J79">
            <v>956352</v>
          </cell>
        </row>
        <row r="80">
          <cell r="A80">
            <v>810012</v>
          </cell>
          <cell r="C80" t="str">
            <v>Scrap Yard</v>
          </cell>
          <cell r="D80" t="str">
            <v>Capex-24</v>
          </cell>
          <cell r="E80" t="str">
            <v>Building</v>
          </cell>
          <cell r="H80" t="str">
            <v>NRS</v>
          </cell>
          <cell r="I80">
            <v>116962.5</v>
          </cell>
          <cell r="J80">
            <v>116962.5</v>
          </cell>
        </row>
        <row r="81">
          <cell r="A81">
            <v>810013</v>
          </cell>
          <cell r="C81" t="str">
            <v>Lemoneze</v>
          </cell>
          <cell r="D81" t="str">
            <v>Capex-31</v>
          </cell>
          <cell r="E81" t="str">
            <v>Building</v>
          </cell>
          <cell r="H81" t="str">
            <v>NRS</v>
          </cell>
          <cell r="I81">
            <v>36665</v>
          </cell>
          <cell r="J81">
            <v>36665</v>
          </cell>
        </row>
        <row r="82">
          <cell r="A82">
            <v>810015</v>
          </cell>
          <cell r="C82" t="str">
            <v>Lemoneze</v>
          </cell>
          <cell r="D82" t="str">
            <v>Capex-31</v>
          </cell>
          <cell r="E82" t="str">
            <v>Building</v>
          </cell>
          <cell r="H82" t="str">
            <v>NRS</v>
          </cell>
          <cell r="I82">
            <v>120000</v>
          </cell>
          <cell r="J82">
            <v>120000</v>
          </cell>
        </row>
        <row r="83">
          <cell r="A83">
            <v>810016</v>
          </cell>
          <cell r="C83" t="str">
            <v>Godown near scrap yard</v>
          </cell>
          <cell r="D83" t="str">
            <v>Capex-17 &amp; 17A</v>
          </cell>
          <cell r="E83" t="str">
            <v>Building</v>
          </cell>
          <cell r="H83" t="str">
            <v>NRS</v>
          </cell>
          <cell r="I83">
            <v>450000</v>
          </cell>
          <cell r="J83">
            <v>450000</v>
          </cell>
        </row>
        <row r="84">
          <cell r="A84">
            <v>810017</v>
          </cell>
          <cell r="C84" t="str">
            <v>Glucose</v>
          </cell>
          <cell r="D84" t="str">
            <v>Maintenance</v>
          </cell>
          <cell r="E84" t="str">
            <v>Building</v>
          </cell>
          <cell r="H84" t="str">
            <v>NRS</v>
          </cell>
          <cell r="I84">
            <v>24595.5</v>
          </cell>
          <cell r="J84">
            <v>24595.5</v>
          </cell>
        </row>
        <row r="85">
          <cell r="A85">
            <v>810018</v>
          </cell>
          <cell r="C85" t="str">
            <v>Trainning Hall</v>
          </cell>
          <cell r="D85" t="str">
            <v>Capex-26</v>
          </cell>
          <cell r="E85" t="str">
            <v>Building</v>
          </cell>
          <cell r="H85" t="str">
            <v>NRS</v>
          </cell>
          <cell r="I85">
            <v>17887.5</v>
          </cell>
          <cell r="J85">
            <v>17887.5</v>
          </cell>
        </row>
        <row r="86">
          <cell r="A86">
            <v>810019</v>
          </cell>
          <cell r="C86" t="str">
            <v xml:space="preserve">Lemoneez </v>
          </cell>
          <cell r="D86" t="str">
            <v>Capex-26</v>
          </cell>
          <cell r="E86" t="str">
            <v>Building</v>
          </cell>
          <cell r="H86" t="str">
            <v>NRS</v>
          </cell>
          <cell r="I86">
            <v>3350</v>
          </cell>
          <cell r="J86">
            <v>3350</v>
          </cell>
        </row>
        <row r="87">
          <cell r="A87">
            <v>810020</v>
          </cell>
          <cell r="C87" t="str">
            <v>Trainning Hall</v>
          </cell>
          <cell r="D87" t="str">
            <v>Capex-26</v>
          </cell>
          <cell r="E87" t="str">
            <v>Building</v>
          </cell>
          <cell r="H87" t="str">
            <v>NRS</v>
          </cell>
          <cell r="I87">
            <v>31200</v>
          </cell>
          <cell r="J87">
            <v>31200</v>
          </cell>
        </row>
        <row r="88">
          <cell r="A88">
            <v>810021</v>
          </cell>
          <cell r="C88" t="str">
            <v>Baan Installation</v>
          </cell>
          <cell r="D88" t="str">
            <v>Capex-32</v>
          </cell>
          <cell r="E88" t="str">
            <v>Office Equipment</v>
          </cell>
          <cell r="H88" t="str">
            <v>NRS</v>
          </cell>
          <cell r="I88">
            <v>249999.99</v>
          </cell>
          <cell r="J88">
            <v>249999.99</v>
          </cell>
        </row>
        <row r="89">
          <cell r="A89">
            <v>810022</v>
          </cell>
          <cell r="C89" t="str">
            <v>Accounts Office</v>
          </cell>
          <cell r="D89" t="str">
            <v>Capex-19</v>
          </cell>
          <cell r="E89" t="str">
            <v>Building</v>
          </cell>
          <cell r="H89" t="str">
            <v>NRS</v>
          </cell>
          <cell r="I89">
            <v>27097</v>
          </cell>
          <cell r="J89">
            <v>27097</v>
          </cell>
        </row>
        <row r="90">
          <cell r="A90">
            <v>810023</v>
          </cell>
          <cell r="C90" t="str">
            <v>Lemoneze</v>
          </cell>
          <cell r="D90" t="str">
            <v>Capex-31</v>
          </cell>
          <cell r="E90" t="str">
            <v>Plant &amp; Machinery (Installation)</v>
          </cell>
          <cell r="H90" t="str">
            <v>NRS</v>
          </cell>
          <cell r="I90">
            <v>16800</v>
          </cell>
          <cell r="J90">
            <v>16800</v>
          </cell>
        </row>
        <row r="91">
          <cell r="A91">
            <v>810024</v>
          </cell>
          <cell r="C91" t="str">
            <v>Taxol Section</v>
          </cell>
          <cell r="D91" t="str">
            <v>Capex-25</v>
          </cell>
          <cell r="E91" t="str">
            <v>Plant &amp; Machinery (Installation)</v>
          </cell>
          <cell r="H91" t="str">
            <v>NRS</v>
          </cell>
          <cell r="I91">
            <v>20000</v>
          </cell>
          <cell r="J91">
            <v>20000</v>
          </cell>
        </row>
        <row r="92">
          <cell r="A92">
            <v>810025</v>
          </cell>
          <cell r="C92" t="str">
            <v>Godown near scrap yard</v>
          </cell>
          <cell r="D92" t="str">
            <v>Capex-17 &amp; 17A</v>
          </cell>
          <cell r="E92" t="str">
            <v>Building</v>
          </cell>
          <cell r="H92" t="str">
            <v>NRS</v>
          </cell>
          <cell r="I92">
            <v>40132.5</v>
          </cell>
          <cell r="J92">
            <v>40132.5</v>
          </cell>
        </row>
        <row r="93">
          <cell r="A93">
            <v>810026</v>
          </cell>
          <cell r="C93" t="str">
            <v>Litchi</v>
          </cell>
          <cell r="D93" t="str">
            <v>(Capex - 03(03-04)</v>
          </cell>
          <cell r="E93" t="str">
            <v>Building</v>
          </cell>
          <cell r="H93" t="str">
            <v>NRS</v>
          </cell>
          <cell r="I93">
            <v>64200</v>
          </cell>
          <cell r="J93">
            <v>64200</v>
          </cell>
        </row>
        <row r="94">
          <cell r="A94">
            <v>810027</v>
          </cell>
          <cell r="C94" t="str">
            <v>Godown near scrap yard</v>
          </cell>
          <cell r="D94" t="str">
            <v>Capex-17 &amp; 17A</v>
          </cell>
          <cell r="E94" t="str">
            <v>Building</v>
          </cell>
          <cell r="H94" t="str">
            <v>NRS</v>
          </cell>
          <cell r="I94">
            <v>144077.5</v>
          </cell>
          <cell r="J94">
            <v>144077.5</v>
          </cell>
        </row>
        <row r="95">
          <cell r="A95">
            <v>810028</v>
          </cell>
          <cell r="C95" t="str">
            <v>Thermocol Section</v>
          </cell>
          <cell r="D95" t="str">
            <v>(Capex - 01-03-04)</v>
          </cell>
          <cell r="E95" t="str">
            <v>Building</v>
          </cell>
          <cell r="H95" t="str">
            <v>NRS</v>
          </cell>
          <cell r="I95">
            <v>63515</v>
          </cell>
          <cell r="J95">
            <v>63515</v>
          </cell>
        </row>
        <row r="96">
          <cell r="A96">
            <v>810029</v>
          </cell>
          <cell r="C96" t="str">
            <v>Fruit Juice Expansion</v>
          </cell>
          <cell r="D96" t="str">
            <v>Capex-22</v>
          </cell>
          <cell r="E96" t="str">
            <v>Building</v>
          </cell>
          <cell r="H96" t="str">
            <v>NRS</v>
          </cell>
          <cell r="I96">
            <v>45485</v>
          </cell>
          <cell r="J96">
            <v>45485</v>
          </cell>
        </row>
        <row r="97">
          <cell r="A97">
            <v>810030</v>
          </cell>
          <cell r="C97" t="str">
            <v>Thermocol Section</v>
          </cell>
          <cell r="D97" t="str">
            <v>(Capex - 01-03-04)</v>
          </cell>
          <cell r="E97" t="str">
            <v>Building</v>
          </cell>
          <cell r="H97" t="str">
            <v>NRS</v>
          </cell>
          <cell r="I97">
            <v>19000</v>
          </cell>
          <cell r="J97">
            <v>19000</v>
          </cell>
        </row>
        <row r="98">
          <cell r="A98">
            <v>810031</v>
          </cell>
          <cell r="C98" t="str">
            <v>Common Utility</v>
          </cell>
          <cell r="D98" t="str">
            <v>No-Capex</v>
          </cell>
          <cell r="E98" t="str">
            <v xml:space="preserve">Plant &amp; Machinery </v>
          </cell>
          <cell r="H98" t="str">
            <v>INR</v>
          </cell>
          <cell r="I98">
            <v>81989.7</v>
          </cell>
          <cell r="J98">
            <v>131183.51999999999</v>
          </cell>
        </row>
        <row r="99">
          <cell r="A99">
            <v>810032</v>
          </cell>
          <cell r="C99" t="str">
            <v>Lemoneze</v>
          </cell>
          <cell r="D99" t="str">
            <v>Capex-31</v>
          </cell>
          <cell r="E99" t="str">
            <v>Plant &amp; Machinery (Installation)</v>
          </cell>
          <cell r="H99" t="str">
            <v>INR</v>
          </cell>
          <cell r="I99">
            <v>71429.649999999994</v>
          </cell>
          <cell r="J99">
            <v>114287.44</v>
          </cell>
        </row>
        <row r="100">
          <cell r="A100">
            <v>810033</v>
          </cell>
          <cell r="C100" t="str">
            <v>Litchi</v>
          </cell>
          <cell r="D100" t="str">
            <v>(Capex - 03(03-04)</v>
          </cell>
          <cell r="E100" t="str">
            <v>Tools &amp; Implements</v>
          </cell>
          <cell r="H100" t="str">
            <v>INR</v>
          </cell>
          <cell r="I100">
            <v>113100</v>
          </cell>
          <cell r="J100">
            <v>180960</v>
          </cell>
        </row>
        <row r="101">
          <cell r="A101">
            <v>810034</v>
          </cell>
          <cell r="C101" t="str">
            <v>Godown near scrap yard</v>
          </cell>
          <cell r="D101" t="str">
            <v>Capex-17 &amp; 17A</v>
          </cell>
          <cell r="E101" t="str">
            <v>Building</v>
          </cell>
          <cell r="H101" t="str">
            <v>INR</v>
          </cell>
          <cell r="I101">
            <v>147821.04999999999</v>
          </cell>
          <cell r="J101">
            <v>236513.68</v>
          </cell>
        </row>
        <row r="102">
          <cell r="A102">
            <v>810035</v>
          </cell>
          <cell r="D102" t="str">
            <v>Maintenance</v>
          </cell>
          <cell r="E102" t="str">
            <v>Building</v>
          </cell>
          <cell r="H102" t="str">
            <v>INR</v>
          </cell>
          <cell r="I102">
            <v>24103</v>
          </cell>
          <cell r="J102">
            <v>38564.800000000003</v>
          </cell>
        </row>
        <row r="103">
          <cell r="A103">
            <v>810036</v>
          </cell>
          <cell r="C103" t="str">
            <v>Fruit Juice Expansion</v>
          </cell>
          <cell r="D103" t="str">
            <v>Maintenance</v>
          </cell>
          <cell r="E103" t="str">
            <v>Building</v>
          </cell>
          <cell r="H103" t="str">
            <v>NRS</v>
          </cell>
          <cell r="I103">
            <v>770</v>
          </cell>
          <cell r="J103">
            <v>770</v>
          </cell>
        </row>
        <row r="104">
          <cell r="A104">
            <v>810037</v>
          </cell>
          <cell r="C104" t="str">
            <v>Fruit Juice Expansion</v>
          </cell>
          <cell r="D104" t="str">
            <v>(Capex - 02-03-04)</v>
          </cell>
          <cell r="E104" t="str">
            <v>Building</v>
          </cell>
          <cell r="H104" t="str">
            <v>NRS</v>
          </cell>
          <cell r="I104">
            <v>6573.6</v>
          </cell>
          <cell r="J104">
            <v>6573.6</v>
          </cell>
        </row>
        <row r="105">
          <cell r="A105">
            <v>810038</v>
          </cell>
          <cell r="C105" t="str">
            <v>Taxol Section</v>
          </cell>
          <cell r="D105" t="str">
            <v>Capex-16</v>
          </cell>
          <cell r="E105" t="str">
            <v>Plant &amp; Machinery (Installation)</v>
          </cell>
          <cell r="H105" t="str">
            <v>INR</v>
          </cell>
          <cell r="I105">
            <v>76302.5</v>
          </cell>
          <cell r="J105">
            <v>122084</v>
          </cell>
        </row>
        <row r="106">
          <cell r="A106">
            <v>810039</v>
          </cell>
          <cell r="C106" t="str">
            <v>Lemoneze</v>
          </cell>
          <cell r="D106" t="str">
            <v>Capex-31</v>
          </cell>
          <cell r="E106" t="str">
            <v>Plant &amp; Machinery (Installation)</v>
          </cell>
          <cell r="H106" t="str">
            <v>INR</v>
          </cell>
          <cell r="I106">
            <v>48238.2</v>
          </cell>
          <cell r="J106">
            <v>77181.119999999995</v>
          </cell>
        </row>
        <row r="107">
          <cell r="A107">
            <v>810040</v>
          </cell>
          <cell r="C107" t="str">
            <v>Godown near scrap yard</v>
          </cell>
          <cell r="D107" t="str">
            <v>Capex-17 &amp; 17A</v>
          </cell>
          <cell r="E107" t="str">
            <v>Building</v>
          </cell>
          <cell r="H107" t="str">
            <v>INR</v>
          </cell>
          <cell r="I107">
            <v>164284.1</v>
          </cell>
          <cell r="J107">
            <v>262854.56</v>
          </cell>
        </row>
        <row r="108">
          <cell r="A108">
            <v>810041</v>
          </cell>
          <cell r="C108" t="str">
            <v>Lemoneze</v>
          </cell>
          <cell r="D108" t="str">
            <v>Capex-31</v>
          </cell>
          <cell r="E108" t="str">
            <v>Furniture &amp; Fixture</v>
          </cell>
          <cell r="H108" t="str">
            <v>NRS</v>
          </cell>
          <cell r="I108">
            <v>52000</v>
          </cell>
          <cell r="J108">
            <v>52000</v>
          </cell>
        </row>
        <row r="109">
          <cell r="A109">
            <v>810042</v>
          </cell>
          <cell r="C109" t="str">
            <v>Boundary wall</v>
          </cell>
          <cell r="D109" t="str">
            <v>(Capex - 06-03-04)</v>
          </cell>
          <cell r="E109" t="str">
            <v>Building</v>
          </cell>
          <cell r="H109" t="str">
            <v>NRS</v>
          </cell>
          <cell r="I109">
            <v>2743900</v>
          </cell>
          <cell r="J109">
            <v>2743900</v>
          </cell>
        </row>
        <row r="110">
          <cell r="A110">
            <v>810043</v>
          </cell>
          <cell r="C110" t="str">
            <v>Glucose</v>
          </cell>
          <cell r="D110" t="str">
            <v>Capex-44</v>
          </cell>
          <cell r="E110" t="str">
            <v>Tools &amp; Implements</v>
          </cell>
          <cell r="H110" t="str">
            <v>INR</v>
          </cell>
          <cell r="I110">
            <v>24080</v>
          </cell>
          <cell r="J110">
            <v>38528</v>
          </cell>
        </row>
        <row r="111">
          <cell r="A111">
            <v>810043</v>
          </cell>
          <cell r="C111" t="str">
            <v>Hamola tablet</v>
          </cell>
          <cell r="D111" t="str">
            <v>Capex-44</v>
          </cell>
          <cell r="E111" t="str">
            <v>Tools &amp; Implements</v>
          </cell>
          <cell r="H111" t="str">
            <v>INR</v>
          </cell>
          <cell r="I111">
            <v>47860</v>
          </cell>
          <cell r="J111">
            <v>76576</v>
          </cell>
        </row>
        <row r="112">
          <cell r="A112">
            <v>810044</v>
          </cell>
          <cell r="C112" t="str">
            <v>Godrej Compactor</v>
          </cell>
          <cell r="D112" t="str">
            <v>Capex-40</v>
          </cell>
          <cell r="E112" t="str">
            <v>Office Equipment</v>
          </cell>
          <cell r="H112" t="str">
            <v>INR</v>
          </cell>
          <cell r="I112">
            <v>103734.99</v>
          </cell>
          <cell r="J112">
            <v>165975.98400000003</v>
          </cell>
        </row>
        <row r="113">
          <cell r="A113">
            <v>810045</v>
          </cell>
          <cell r="C113" t="str">
            <v>Amla Hair Oil</v>
          </cell>
          <cell r="D113" t="str">
            <v>Capex-44</v>
          </cell>
          <cell r="E113" t="str">
            <v>Tools &amp; Implements</v>
          </cell>
          <cell r="H113" t="str">
            <v>INR</v>
          </cell>
          <cell r="I113">
            <v>15080</v>
          </cell>
          <cell r="J113">
            <v>24128</v>
          </cell>
        </row>
        <row r="114">
          <cell r="A114">
            <v>810045</v>
          </cell>
          <cell r="C114" t="str">
            <v>Hamola tablet</v>
          </cell>
          <cell r="D114" t="str">
            <v>Capex-44</v>
          </cell>
          <cell r="E114" t="str">
            <v>Tools &amp; Implements</v>
          </cell>
          <cell r="H114" t="str">
            <v>INR</v>
          </cell>
          <cell r="I114">
            <v>15080</v>
          </cell>
          <cell r="J114">
            <v>24128</v>
          </cell>
        </row>
        <row r="115">
          <cell r="A115">
            <v>810046</v>
          </cell>
          <cell r="C115" t="str">
            <v>Godrej Compactor</v>
          </cell>
          <cell r="D115" t="str">
            <v>Capex-40</v>
          </cell>
          <cell r="E115" t="str">
            <v>Office Equipment</v>
          </cell>
          <cell r="H115" t="str">
            <v>INR</v>
          </cell>
          <cell r="I115">
            <v>10687.5</v>
          </cell>
          <cell r="J115">
            <v>17100</v>
          </cell>
        </row>
        <row r="116">
          <cell r="A116">
            <v>810047</v>
          </cell>
          <cell r="C116" t="str">
            <v>Rm Store</v>
          </cell>
          <cell r="D116" t="str">
            <v>Capex-48</v>
          </cell>
          <cell r="E116" t="str">
            <v>Tools &amp; Implements</v>
          </cell>
          <cell r="H116" t="str">
            <v>INR</v>
          </cell>
          <cell r="I116">
            <v>89784</v>
          </cell>
          <cell r="J116">
            <v>143654.39999999999</v>
          </cell>
        </row>
        <row r="117">
          <cell r="A117">
            <v>810048</v>
          </cell>
          <cell r="C117" t="str">
            <v>Lemoneze</v>
          </cell>
          <cell r="D117" t="str">
            <v>Capex-31</v>
          </cell>
          <cell r="E117" t="str">
            <v>Electrical Installation</v>
          </cell>
          <cell r="H117" t="str">
            <v>NRS</v>
          </cell>
          <cell r="I117">
            <v>101376</v>
          </cell>
          <cell r="J117">
            <v>101376</v>
          </cell>
        </row>
        <row r="118">
          <cell r="A118">
            <v>810049</v>
          </cell>
          <cell r="D118" t="str">
            <v>Maintenance</v>
          </cell>
          <cell r="H118" t="str">
            <v>NRS</v>
          </cell>
          <cell r="I118">
            <v>2750</v>
          </cell>
          <cell r="J118">
            <v>2750</v>
          </cell>
        </row>
        <row r="119">
          <cell r="A119">
            <v>810051</v>
          </cell>
          <cell r="C119" t="str">
            <v>Litchi</v>
          </cell>
          <cell r="D119" t="str">
            <v>(Capex - 03(03-04)</v>
          </cell>
          <cell r="E119" t="str">
            <v>Electrical Installation</v>
          </cell>
          <cell r="H119" t="str">
            <v>NRS</v>
          </cell>
          <cell r="I119">
            <v>6732</v>
          </cell>
          <cell r="J119">
            <v>6732</v>
          </cell>
        </row>
        <row r="120">
          <cell r="A120">
            <v>810053</v>
          </cell>
          <cell r="C120" t="str">
            <v>Litchi</v>
          </cell>
          <cell r="D120" t="str">
            <v>(Capex - 03(03-04)</v>
          </cell>
          <cell r="E120" t="str">
            <v>Electrical Installation</v>
          </cell>
          <cell r="H120" t="str">
            <v>NRS</v>
          </cell>
          <cell r="I120">
            <v>41360</v>
          </cell>
          <cell r="J120">
            <v>41360</v>
          </cell>
        </row>
        <row r="121">
          <cell r="A121">
            <v>810054</v>
          </cell>
          <cell r="C121" t="str">
            <v>Litchi</v>
          </cell>
          <cell r="D121" t="str">
            <v>(Capex - 03(03-04)</v>
          </cell>
          <cell r="E121" t="str">
            <v>Electrical Installation</v>
          </cell>
          <cell r="H121" t="str">
            <v>NRS</v>
          </cell>
          <cell r="I121">
            <v>16438.400000000001</v>
          </cell>
          <cell r="J121">
            <v>16438.400000000001</v>
          </cell>
        </row>
        <row r="122">
          <cell r="A122">
            <v>810056</v>
          </cell>
          <cell r="C122" t="str">
            <v>Litchi</v>
          </cell>
          <cell r="D122" t="str">
            <v>(Capex - 03(03-04)</v>
          </cell>
          <cell r="E122" t="str">
            <v>Electrical Installation</v>
          </cell>
          <cell r="H122" t="str">
            <v>NRS</v>
          </cell>
          <cell r="I122">
            <v>3350.16</v>
          </cell>
          <cell r="J122">
            <v>3350.16</v>
          </cell>
        </row>
        <row r="123">
          <cell r="A123">
            <v>810057</v>
          </cell>
          <cell r="C123" t="str">
            <v>Litchi</v>
          </cell>
          <cell r="D123" t="str">
            <v>(Capex - 03(03-04)</v>
          </cell>
          <cell r="E123" t="str">
            <v>Electrical Installation</v>
          </cell>
          <cell r="H123" t="str">
            <v>NRS</v>
          </cell>
          <cell r="I123">
            <v>51040</v>
          </cell>
          <cell r="J123">
            <v>51040</v>
          </cell>
        </row>
        <row r="124">
          <cell r="A124">
            <v>810058</v>
          </cell>
          <cell r="C124" t="str">
            <v>Litchi</v>
          </cell>
          <cell r="D124" t="str">
            <v>(Capex - 03(03-04)</v>
          </cell>
          <cell r="E124" t="str">
            <v>Electrical Installation</v>
          </cell>
          <cell r="H124" t="str">
            <v>NRS</v>
          </cell>
          <cell r="I124">
            <v>26400</v>
          </cell>
          <cell r="J124">
            <v>26400</v>
          </cell>
        </row>
        <row r="125">
          <cell r="A125">
            <v>810059</v>
          </cell>
          <cell r="C125" t="str">
            <v>Litchi</v>
          </cell>
          <cell r="D125" t="str">
            <v>(Capex - 03(03-04)</v>
          </cell>
          <cell r="E125" t="str">
            <v>Electrical Installation</v>
          </cell>
          <cell r="H125" t="str">
            <v>NRS</v>
          </cell>
          <cell r="I125">
            <v>19025.599999999999</v>
          </cell>
          <cell r="J125">
            <v>19025.599999999999</v>
          </cell>
        </row>
        <row r="126">
          <cell r="A126">
            <v>810060</v>
          </cell>
          <cell r="C126" t="str">
            <v>Boundary Wall</v>
          </cell>
          <cell r="D126" t="str">
            <v>Capex-23</v>
          </cell>
          <cell r="E126" t="str">
            <v>Building</v>
          </cell>
          <cell r="F126" t="str">
            <v>KTM</v>
          </cell>
          <cell r="H126" t="str">
            <v>NRS</v>
          </cell>
          <cell r="I126">
            <v>255000</v>
          </cell>
          <cell r="J126">
            <v>255000</v>
          </cell>
        </row>
        <row r="127">
          <cell r="A127">
            <v>810061</v>
          </cell>
          <cell r="C127" t="str">
            <v>Litchi</v>
          </cell>
          <cell r="D127" t="str">
            <v>(Capex - 03(03-04)</v>
          </cell>
          <cell r="E127" t="str">
            <v>Electrical Installation</v>
          </cell>
          <cell r="H127" t="str">
            <v>NRS</v>
          </cell>
          <cell r="I127">
            <v>2037.2</v>
          </cell>
          <cell r="J127">
            <v>2037.2</v>
          </cell>
        </row>
        <row r="128">
          <cell r="A128">
            <v>810062</v>
          </cell>
          <cell r="C128" t="str">
            <v>Litchi</v>
          </cell>
          <cell r="D128" t="str">
            <v>(Capex - 03(03-04)</v>
          </cell>
          <cell r="E128" t="str">
            <v xml:space="preserve">Plant &amp; Machinery </v>
          </cell>
          <cell r="H128" t="str">
            <v>INR</v>
          </cell>
          <cell r="I128">
            <v>738616</v>
          </cell>
          <cell r="J128">
            <v>1181785.6000000001</v>
          </cell>
        </row>
        <row r="129">
          <cell r="A129">
            <v>810063</v>
          </cell>
          <cell r="C129" t="str">
            <v>Lemoneze</v>
          </cell>
          <cell r="D129" t="str">
            <v>Capex-31</v>
          </cell>
          <cell r="E129" t="str">
            <v>Building</v>
          </cell>
          <cell r="F129" t="str">
            <v>(Commissioning)</v>
          </cell>
          <cell r="H129" t="str">
            <v>NRS</v>
          </cell>
          <cell r="I129">
            <v>235276</v>
          </cell>
          <cell r="J129">
            <v>235276</v>
          </cell>
        </row>
        <row r="130">
          <cell r="A130">
            <v>810064</v>
          </cell>
          <cell r="C130" t="str">
            <v>Litchi</v>
          </cell>
          <cell r="D130" t="str">
            <v>(Capex - 03(03-04)</v>
          </cell>
          <cell r="E130" t="str">
            <v>Plant &amp; Machinery (Installation)</v>
          </cell>
          <cell r="H130" t="str">
            <v>NRS</v>
          </cell>
          <cell r="I130">
            <v>3520</v>
          </cell>
          <cell r="J130">
            <v>3520</v>
          </cell>
        </row>
        <row r="131">
          <cell r="A131">
            <v>810065</v>
          </cell>
          <cell r="C131" t="str">
            <v>Godown near scrap yard</v>
          </cell>
          <cell r="D131" t="str">
            <v>Capex-17 &amp; 17A</v>
          </cell>
          <cell r="E131" t="str">
            <v>Building</v>
          </cell>
          <cell r="H131" t="str">
            <v>NRS</v>
          </cell>
          <cell r="I131">
            <v>74132.5</v>
          </cell>
          <cell r="J131">
            <v>74132.5</v>
          </cell>
        </row>
        <row r="132">
          <cell r="A132">
            <v>810066</v>
          </cell>
          <cell r="D132" t="str">
            <v>Maintenance</v>
          </cell>
          <cell r="H132" t="str">
            <v>NRS</v>
          </cell>
          <cell r="I132">
            <v>5500</v>
          </cell>
          <cell r="J132">
            <v>5500</v>
          </cell>
        </row>
        <row r="133">
          <cell r="A133">
            <v>810067</v>
          </cell>
          <cell r="C133" t="str">
            <v>Litchi</v>
          </cell>
          <cell r="D133" t="str">
            <v>(Capex - 03(03-04)</v>
          </cell>
          <cell r="E133" t="str">
            <v>Electrical Installation</v>
          </cell>
          <cell r="H133" t="str">
            <v>NRS</v>
          </cell>
          <cell r="I133">
            <v>11228.8</v>
          </cell>
          <cell r="J133">
            <v>11228.8</v>
          </cell>
        </row>
        <row r="134">
          <cell r="A134">
            <v>810068</v>
          </cell>
          <cell r="C134" t="str">
            <v>Fruit Juice Expansion</v>
          </cell>
          <cell r="D134" t="str">
            <v>(Capex - 02-03-04)</v>
          </cell>
          <cell r="E134" t="str">
            <v xml:space="preserve">Plant &amp; Machinery </v>
          </cell>
          <cell r="H134" t="str">
            <v>USD</v>
          </cell>
          <cell r="I134">
            <v>16027.05</v>
          </cell>
          <cell r="J134">
            <v>1186001.7</v>
          </cell>
        </row>
        <row r="135">
          <cell r="A135">
            <v>810069</v>
          </cell>
          <cell r="C135" t="str">
            <v>Litchi</v>
          </cell>
          <cell r="D135" t="str">
            <v>(Capex - 03-03-04)</v>
          </cell>
          <cell r="E135" t="str">
            <v xml:space="preserve">Plant &amp; Machinery </v>
          </cell>
          <cell r="H135" t="str">
            <v>INR</v>
          </cell>
          <cell r="I135">
            <v>143820</v>
          </cell>
          <cell r="J135">
            <v>230112</v>
          </cell>
        </row>
        <row r="136">
          <cell r="A136">
            <v>810070</v>
          </cell>
          <cell r="C136" t="str">
            <v>Litchi</v>
          </cell>
          <cell r="D136" t="str">
            <v>(Capex - 03(03-04)</v>
          </cell>
          <cell r="E136" t="str">
            <v>Electrical Installation</v>
          </cell>
          <cell r="H136" t="str">
            <v>NRS</v>
          </cell>
          <cell r="I136">
            <v>4675</v>
          </cell>
          <cell r="J136">
            <v>4675</v>
          </cell>
        </row>
        <row r="137">
          <cell r="A137">
            <v>810071</v>
          </cell>
          <cell r="C137" t="str">
            <v>Litchi</v>
          </cell>
          <cell r="D137" t="str">
            <v>(Capex - 03(03-04)</v>
          </cell>
          <cell r="E137" t="str">
            <v>Electrical Installation</v>
          </cell>
          <cell r="H137" t="str">
            <v>NRS</v>
          </cell>
          <cell r="I137">
            <v>2995.52</v>
          </cell>
          <cell r="J137">
            <v>2995.52</v>
          </cell>
        </row>
        <row r="138">
          <cell r="A138">
            <v>810072</v>
          </cell>
          <cell r="C138" t="str">
            <v>Baan Installation</v>
          </cell>
          <cell r="D138" t="str">
            <v>Capex-32</v>
          </cell>
          <cell r="E138" t="str">
            <v>Office Equipment</v>
          </cell>
          <cell r="H138" t="str">
            <v>NRS</v>
          </cell>
          <cell r="I138">
            <v>243100</v>
          </cell>
          <cell r="J138">
            <v>243100</v>
          </cell>
        </row>
        <row r="139">
          <cell r="A139">
            <v>810074</v>
          </cell>
          <cell r="C139" t="str">
            <v>Vatika Shampoo</v>
          </cell>
          <cell r="D139" t="str">
            <v>Maintenance</v>
          </cell>
          <cell r="E139" t="str">
            <v>Plant &amp; Machinery (Installation)</v>
          </cell>
          <cell r="H139" t="str">
            <v>NRS</v>
          </cell>
          <cell r="I139">
            <v>18488.8</v>
          </cell>
          <cell r="J139">
            <v>18488.8</v>
          </cell>
        </row>
        <row r="140">
          <cell r="A140">
            <v>810075</v>
          </cell>
          <cell r="D140" t="str">
            <v>Maintenance</v>
          </cell>
          <cell r="H140" t="str">
            <v>NRS</v>
          </cell>
          <cell r="I140">
            <v>10340</v>
          </cell>
          <cell r="J140">
            <v>10340</v>
          </cell>
        </row>
        <row r="141">
          <cell r="A141">
            <v>810076</v>
          </cell>
          <cell r="C141" t="str">
            <v>Litchi</v>
          </cell>
          <cell r="D141" t="str">
            <v>(Capex - 03(03-04)</v>
          </cell>
          <cell r="E141" t="str">
            <v xml:space="preserve">Plant &amp; Machinery </v>
          </cell>
          <cell r="H141" t="str">
            <v>INR</v>
          </cell>
          <cell r="I141">
            <v>78795</v>
          </cell>
          <cell r="J141">
            <v>126072</v>
          </cell>
        </row>
        <row r="142">
          <cell r="A142">
            <v>810077</v>
          </cell>
          <cell r="C142" t="str">
            <v>Godown near scrap yard</v>
          </cell>
          <cell r="D142" t="str">
            <v>Capex-17 &amp; 17A</v>
          </cell>
          <cell r="E142" t="str">
            <v>Building</v>
          </cell>
          <cell r="H142" t="str">
            <v>NRS</v>
          </cell>
          <cell r="I142">
            <v>70619.97</v>
          </cell>
          <cell r="J142">
            <v>70619.97</v>
          </cell>
        </row>
        <row r="143">
          <cell r="A143">
            <v>810078</v>
          </cell>
          <cell r="D143" t="str">
            <v>Maintenance</v>
          </cell>
          <cell r="E143" t="str">
            <v>Building</v>
          </cell>
          <cell r="H143" t="str">
            <v>NRS</v>
          </cell>
          <cell r="I143">
            <v>157862.5</v>
          </cell>
          <cell r="J143">
            <v>157862.5</v>
          </cell>
        </row>
        <row r="144">
          <cell r="A144">
            <v>810079</v>
          </cell>
          <cell r="C144" t="str">
            <v>Fruit Juice Expansion</v>
          </cell>
          <cell r="D144" t="str">
            <v>(Capex - 02-03-04)</v>
          </cell>
          <cell r="E144" t="str">
            <v>Plant &amp; Machinery (Installation)</v>
          </cell>
          <cell r="H144" t="str">
            <v>USD</v>
          </cell>
          <cell r="I144">
            <v>5184</v>
          </cell>
          <cell r="J144">
            <v>383616</v>
          </cell>
        </row>
        <row r="145">
          <cell r="A145">
            <v>810080</v>
          </cell>
          <cell r="C145" t="str">
            <v>Baan Installation</v>
          </cell>
          <cell r="D145" t="str">
            <v>Capex-32</v>
          </cell>
          <cell r="E145" t="str">
            <v>Office Equipment</v>
          </cell>
          <cell r="H145" t="str">
            <v>USD</v>
          </cell>
          <cell r="I145">
            <v>4745</v>
          </cell>
          <cell r="J145">
            <v>351130</v>
          </cell>
        </row>
        <row r="146">
          <cell r="A146">
            <v>810081</v>
          </cell>
          <cell r="C146" t="str">
            <v>Lemoneze</v>
          </cell>
          <cell r="D146" t="str">
            <v>Capex-31</v>
          </cell>
          <cell r="E146" t="str">
            <v>Building</v>
          </cell>
          <cell r="H146" t="str">
            <v>NRS</v>
          </cell>
          <cell r="I146">
            <v>10635</v>
          </cell>
          <cell r="J146">
            <v>10635</v>
          </cell>
        </row>
        <row r="147">
          <cell r="A147">
            <v>810082</v>
          </cell>
          <cell r="C147" t="str">
            <v>Boundary Wall</v>
          </cell>
          <cell r="D147" t="str">
            <v>Capex-23</v>
          </cell>
          <cell r="E147" t="str">
            <v>Building</v>
          </cell>
          <cell r="H147" t="str">
            <v>NRS</v>
          </cell>
          <cell r="I147">
            <v>6000</v>
          </cell>
          <cell r="J147">
            <v>6000</v>
          </cell>
        </row>
        <row r="148">
          <cell r="A148">
            <v>810083</v>
          </cell>
          <cell r="C148" t="str">
            <v>Trainning Hall</v>
          </cell>
          <cell r="D148" t="str">
            <v>Capex-26</v>
          </cell>
          <cell r="E148" t="str">
            <v>Furniture &amp; fixture</v>
          </cell>
          <cell r="H148" t="str">
            <v>NRS</v>
          </cell>
          <cell r="I148">
            <v>238321.63</v>
          </cell>
          <cell r="J148">
            <v>238321.63</v>
          </cell>
        </row>
        <row r="149">
          <cell r="A149">
            <v>810085</v>
          </cell>
          <cell r="C149" t="str">
            <v>Gardenning</v>
          </cell>
          <cell r="D149" t="str">
            <v>No-Capex</v>
          </cell>
          <cell r="E149" t="str">
            <v>Tools &amp; Implements</v>
          </cell>
          <cell r="F149" t="str">
            <v>Ltchi Processing</v>
          </cell>
          <cell r="H149" t="str">
            <v>NRS</v>
          </cell>
          <cell r="I149">
            <v>55000</v>
          </cell>
          <cell r="J149">
            <v>55000</v>
          </cell>
        </row>
        <row r="150">
          <cell r="A150">
            <v>810086</v>
          </cell>
          <cell r="C150" t="str">
            <v xml:space="preserve">Vatika Hair Oil Container </v>
          </cell>
          <cell r="D150" t="str">
            <v>Capex-34</v>
          </cell>
          <cell r="E150" t="str">
            <v xml:space="preserve">Plant &amp; Machinery </v>
          </cell>
          <cell r="H150" t="str">
            <v>INR</v>
          </cell>
          <cell r="I150">
            <v>475000</v>
          </cell>
          <cell r="J150">
            <v>760000</v>
          </cell>
        </row>
        <row r="151">
          <cell r="A151">
            <v>810087</v>
          </cell>
          <cell r="C151" t="str">
            <v xml:space="preserve">Vatika Hair Oil Container </v>
          </cell>
          <cell r="D151" t="str">
            <v>Capex-34</v>
          </cell>
          <cell r="E151" t="str">
            <v xml:space="preserve">Plant &amp; Machinery </v>
          </cell>
          <cell r="H151" t="str">
            <v>INR</v>
          </cell>
          <cell r="I151">
            <v>320000</v>
          </cell>
          <cell r="J151">
            <v>512000</v>
          </cell>
        </row>
        <row r="152">
          <cell r="A152">
            <v>810088</v>
          </cell>
          <cell r="C152" t="str">
            <v xml:space="preserve">Vatika Hair Oil Container </v>
          </cell>
          <cell r="D152" t="str">
            <v>Capex-34</v>
          </cell>
          <cell r="E152" t="str">
            <v xml:space="preserve">Plant &amp; Machinery </v>
          </cell>
          <cell r="H152" t="str">
            <v>INR</v>
          </cell>
          <cell r="I152">
            <v>200000</v>
          </cell>
          <cell r="J152">
            <v>320000</v>
          </cell>
        </row>
        <row r="153">
          <cell r="A153">
            <v>810089</v>
          </cell>
          <cell r="C153" t="str">
            <v xml:space="preserve">Vatika Hair Oil Container </v>
          </cell>
          <cell r="D153" t="str">
            <v>Capex-34</v>
          </cell>
          <cell r="E153" t="str">
            <v xml:space="preserve">Plant &amp; Machinery </v>
          </cell>
          <cell r="H153" t="str">
            <v>INR</v>
          </cell>
          <cell r="I153">
            <v>475000</v>
          </cell>
          <cell r="J153">
            <v>760000</v>
          </cell>
        </row>
        <row r="154">
          <cell r="A154">
            <v>810090</v>
          </cell>
          <cell r="C154" t="str">
            <v xml:space="preserve">Vatika Hair Oil Container </v>
          </cell>
          <cell r="D154" t="str">
            <v>Capex-34</v>
          </cell>
          <cell r="E154" t="str">
            <v xml:space="preserve">Plant &amp; Machinery </v>
          </cell>
          <cell r="H154" t="str">
            <v>INR</v>
          </cell>
          <cell r="I154">
            <v>97000</v>
          </cell>
          <cell r="J154">
            <v>155200</v>
          </cell>
        </row>
        <row r="155">
          <cell r="A155">
            <v>810091</v>
          </cell>
          <cell r="C155" t="str">
            <v xml:space="preserve">Vatika Hair Oil Container </v>
          </cell>
          <cell r="D155" t="str">
            <v>Capex-34</v>
          </cell>
          <cell r="E155" t="str">
            <v xml:space="preserve">Plant &amp; Machinery </v>
          </cell>
          <cell r="F155" t="str">
            <v>Ltchi Processing</v>
          </cell>
          <cell r="H155" t="str">
            <v>NRS</v>
          </cell>
          <cell r="I155">
            <v>56000</v>
          </cell>
          <cell r="J155">
            <v>56000</v>
          </cell>
        </row>
        <row r="156">
          <cell r="A156">
            <v>810092</v>
          </cell>
          <cell r="C156" t="str">
            <v>Lemoneze</v>
          </cell>
          <cell r="D156" t="str">
            <v>Capex-31</v>
          </cell>
          <cell r="E156" t="str">
            <v>Plant &amp; Machinery (Installation)</v>
          </cell>
          <cell r="H156" t="str">
            <v>NRS</v>
          </cell>
          <cell r="I156">
            <v>6710</v>
          </cell>
          <cell r="J156">
            <v>6710</v>
          </cell>
        </row>
        <row r="157">
          <cell r="A157">
            <v>810093</v>
          </cell>
          <cell r="C157" t="str">
            <v>Lemoneze</v>
          </cell>
          <cell r="D157" t="str">
            <v>Capex-31</v>
          </cell>
          <cell r="E157" t="str">
            <v>Plant &amp; Machinery (Installation)</v>
          </cell>
          <cell r="H157" t="str">
            <v>NRS</v>
          </cell>
          <cell r="I157">
            <v>12760</v>
          </cell>
          <cell r="J157">
            <v>12760</v>
          </cell>
        </row>
        <row r="158">
          <cell r="A158">
            <v>810094</v>
          </cell>
          <cell r="C158" t="str">
            <v>Lemoneze</v>
          </cell>
          <cell r="D158" t="str">
            <v>Capex-31</v>
          </cell>
          <cell r="E158" t="str">
            <v>Plant &amp; Machinery (Installation)</v>
          </cell>
          <cell r="H158" t="str">
            <v>NRS</v>
          </cell>
          <cell r="I158">
            <v>7700</v>
          </cell>
          <cell r="J158">
            <v>7700</v>
          </cell>
        </row>
        <row r="159">
          <cell r="A159">
            <v>810096</v>
          </cell>
          <cell r="C159" t="str">
            <v>Lemoneze</v>
          </cell>
          <cell r="D159" t="str">
            <v>Capex-31</v>
          </cell>
          <cell r="E159" t="str">
            <v>Tools &amp; Implements</v>
          </cell>
          <cell r="H159" t="str">
            <v>NRS</v>
          </cell>
          <cell r="I159">
            <v>1980</v>
          </cell>
          <cell r="J159">
            <v>1980</v>
          </cell>
        </row>
        <row r="160">
          <cell r="A160">
            <v>810098</v>
          </cell>
          <cell r="C160" t="str">
            <v>Lemoneze</v>
          </cell>
          <cell r="D160" t="str">
            <v>Capex-31</v>
          </cell>
          <cell r="E160" t="str">
            <v>Plant &amp; Machinery (Installation)</v>
          </cell>
          <cell r="H160" t="str">
            <v>INR</v>
          </cell>
          <cell r="I160">
            <v>30678</v>
          </cell>
          <cell r="J160">
            <v>49084.800000000003</v>
          </cell>
        </row>
        <row r="161">
          <cell r="A161">
            <v>810099</v>
          </cell>
          <cell r="C161" t="str">
            <v>Taxol Section</v>
          </cell>
          <cell r="D161" t="str">
            <v>Capex-16</v>
          </cell>
          <cell r="E161" t="str">
            <v>Plant &amp; Machinery (Installation)</v>
          </cell>
          <cell r="H161" t="str">
            <v>EURO</v>
          </cell>
          <cell r="I161">
            <v>2550.66</v>
          </cell>
          <cell r="J161">
            <v>331585.8</v>
          </cell>
        </row>
        <row r="162">
          <cell r="A162">
            <v>810100</v>
          </cell>
          <cell r="C162" t="str">
            <v>Litchi</v>
          </cell>
          <cell r="D162" t="str">
            <v>(Capex - 03-03-04)</v>
          </cell>
          <cell r="E162" t="str">
            <v>Plant &amp; Machinery (Installation)</v>
          </cell>
          <cell r="H162" t="str">
            <v>NRS</v>
          </cell>
          <cell r="I162">
            <v>125462</v>
          </cell>
          <cell r="J162">
            <v>125462</v>
          </cell>
        </row>
        <row r="163">
          <cell r="A163">
            <v>810101</v>
          </cell>
          <cell r="C163" t="str">
            <v>LDM Section</v>
          </cell>
          <cell r="D163" t="str">
            <v>Capex-29</v>
          </cell>
          <cell r="E163" t="str">
            <v>Plant &amp; Machinery (Installation)</v>
          </cell>
          <cell r="H163" t="str">
            <v>NRS</v>
          </cell>
          <cell r="I163">
            <v>21835</v>
          </cell>
          <cell r="J163">
            <v>21835</v>
          </cell>
        </row>
        <row r="164">
          <cell r="A164">
            <v>810102</v>
          </cell>
          <cell r="C164" t="str">
            <v>Thermocol Section</v>
          </cell>
          <cell r="D164" t="str">
            <v>(Capex - 01-03-04)</v>
          </cell>
          <cell r="E164" t="str">
            <v>Building</v>
          </cell>
          <cell r="F164" t="str">
            <v>Project-196</v>
          </cell>
          <cell r="H164" t="str">
            <v>NRS</v>
          </cell>
          <cell r="I164">
            <v>33721</v>
          </cell>
          <cell r="J164">
            <v>33721</v>
          </cell>
        </row>
        <row r="165">
          <cell r="A165">
            <v>810103</v>
          </cell>
          <cell r="C165" t="str">
            <v>Godown near scrap yard</v>
          </cell>
          <cell r="D165" t="str">
            <v>Capex-17 &amp; 17A</v>
          </cell>
          <cell r="E165" t="str">
            <v>Building</v>
          </cell>
          <cell r="F165" t="str">
            <v>Project-194</v>
          </cell>
          <cell r="H165" t="str">
            <v>NRS</v>
          </cell>
          <cell r="I165">
            <v>566904.19999999995</v>
          </cell>
          <cell r="J165">
            <v>566904.19999999995</v>
          </cell>
        </row>
        <row r="166">
          <cell r="A166">
            <v>810104</v>
          </cell>
          <cell r="C166" t="str">
            <v>Lemoneze</v>
          </cell>
          <cell r="D166" t="str">
            <v>Capex-31</v>
          </cell>
          <cell r="E166" t="str">
            <v>Plant &amp; Machinery (Installation)</v>
          </cell>
          <cell r="F166" t="str">
            <v>Project-197</v>
          </cell>
          <cell r="H166" t="str">
            <v>INR</v>
          </cell>
          <cell r="I166">
            <v>7900</v>
          </cell>
          <cell r="J166">
            <v>12640</v>
          </cell>
        </row>
        <row r="167">
          <cell r="A167">
            <v>810105</v>
          </cell>
          <cell r="C167" t="str">
            <v>Godown near scrap yard</v>
          </cell>
          <cell r="D167" t="str">
            <v>Capex-17 &amp; 17A</v>
          </cell>
          <cell r="E167" t="str">
            <v>Building</v>
          </cell>
          <cell r="F167" t="str">
            <v>Project-196</v>
          </cell>
          <cell r="H167" t="str">
            <v>NRS</v>
          </cell>
          <cell r="I167">
            <v>19008</v>
          </cell>
          <cell r="J167">
            <v>19008</v>
          </cell>
        </row>
        <row r="168">
          <cell r="A168">
            <v>810106</v>
          </cell>
          <cell r="C168" t="str">
            <v>LDM Section</v>
          </cell>
          <cell r="D168" t="str">
            <v>Capex-29</v>
          </cell>
          <cell r="E168" t="str">
            <v>Plant &amp; Machinery (Installation)</v>
          </cell>
          <cell r="F168" t="str">
            <v>Project-205</v>
          </cell>
          <cell r="H168" t="str">
            <v>NRS</v>
          </cell>
          <cell r="I168">
            <v>3630</v>
          </cell>
          <cell r="J168">
            <v>3630</v>
          </cell>
        </row>
        <row r="169">
          <cell r="A169">
            <v>810107</v>
          </cell>
          <cell r="C169" t="str">
            <v>New Godown</v>
          </cell>
          <cell r="D169" t="str">
            <v>Capex-17 &amp; 17A</v>
          </cell>
          <cell r="E169" t="str">
            <v>Building</v>
          </cell>
          <cell r="F169" t="str">
            <v>Project-203</v>
          </cell>
          <cell r="H169" t="str">
            <v>INR</v>
          </cell>
          <cell r="I169">
            <v>202900</v>
          </cell>
          <cell r="J169">
            <v>324640</v>
          </cell>
        </row>
        <row r="170">
          <cell r="A170">
            <v>810108</v>
          </cell>
          <cell r="C170" t="str">
            <v>LDM Section</v>
          </cell>
          <cell r="D170" t="str">
            <v>Capex-29</v>
          </cell>
          <cell r="E170" t="str">
            <v>Plant &amp; Machinery (Installation)</v>
          </cell>
          <cell r="F170" t="str">
            <v>Maint-343</v>
          </cell>
          <cell r="H170" t="str">
            <v>NRS</v>
          </cell>
          <cell r="I170">
            <v>2200</v>
          </cell>
          <cell r="J170">
            <v>2200</v>
          </cell>
        </row>
        <row r="171">
          <cell r="A171">
            <v>810109</v>
          </cell>
          <cell r="C171" t="str">
            <v>Thermocol Section</v>
          </cell>
          <cell r="D171" t="str">
            <v>(Capex - 01-03-04)</v>
          </cell>
          <cell r="E171" t="str">
            <v>Building</v>
          </cell>
          <cell r="F171" t="str">
            <v>Project-266</v>
          </cell>
          <cell r="H171" t="str">
            <v>INR</v>
          </cell>
          <cell r="I171">
            <v>74600</v>
          </cell>
          <cell r="J171">
            <v>119360</v>
          </cell>
        </row>
        <row r="172">
          <cell r="A172">
            <v>810110</v>
          </cell>
          <cell r="C172" t="str">
            <v>Lemoneze</v>
          </cell>
          <cell r="D172" t="str">
            <v>Capex-31</v>
          </cell>
          <cell r="E172" t="str">
            <v>Electrical Installation</v>
          </cell>
          <cell r="H172" t="str">
            <v>NRS</v>
          </cell>
          <cell r="I172">
            <v>40499.800000000003</v>
          </cell>
          <cell r="J172">
            <v>40499.800000000003</v>
          </cell>
        </row>
        <row r="173">
          <cell r="A173">
            <v>810111</v>
          </cell>
          <cell r="C173" t="str">
            <v>LDM Section</v>
          </cell>
          <cell r="D173" t="str">
            <v>Capex-29</v>
          </cell>
          <cell r="E173" t="str">
            <v>Plant &amp; Machinery (Installation)</v>
          </cell>
          <cell r="H173" t="str">
            <v>NRS</v>
          </cell>
          <cell r="I173">
            <v>968</v>
          </cell>
          <cell r="J173">
            <v>968</v>
          </cell>
        </row>
        <row r="174">
          <cell r="A174">
            <v>810112</v>
          </cell>
          <cell r="C174" t="str">
            <v>Trainning Hall</v>
          </cell>
          <cell r="D174" t="str">
            <v>Capex-26</v>
          </cell>
          <cell r="E174" t="str">
            <v>Building</v>
          </cell>
          <cell r="F174" t="str">
            <v>Project-81009</v>
          </cell>
          <cell r="H174" t="str">
            <v>NRS</v>
          </cell>
          <cell r="I174">
            <v>138392</v>
          </cell>
          <cell r="J174">
            <v>138392</v>
          </cell>
        </row>
        <row r="175">
          <cell r="A175">
            <v>810113</v>
          </cell>
          <cell r="C175" t="str">
            <v>LDM Section</v>
          </cell>
          <cell r="D175" t="str">
            <v>Capex-29</v>
          </cell>
          <cell r="E175" t="str">
            <v>Plant &amp; Machinery (Installation)</v>
          </cell>
          <cell r="F175" t="str">
            <v>Project-265</v>
          </cell>
          <cell r="G175" t="str">
            <v>Inventory</v>
          </cell>
          <cell r="H175" t="str">
            <v>INR</v>
          </cell>
          <cell r="I175">
            <v>7064.32</v>
          </cell>
          <cell r="J175">
            <v>11302.912</v>
          </cell>
        </row>
        <row r="176">
          <cell r="A176">
            <v>810114</v>
          </cell>
          <cell r="C176" t="str">
            <v>Trainning Hall</v>
          </cell>
          <cell r="D176" t="str">
            <v>Capex-26</v>
          </cell>
          <cell r="E176" t="str">
            <v>Electrical Installation</v>
          </cell>
          <cell r="F176" t="str">
            <v>Ltchi Processing</v>
          </cell>
          <cell r="H176" t="str">
            <v>NRS</v>
          </cell>
          <cell r="I176">
            <v>76224.5</v>
          </cell>
          <cell r="J176">
            <v>76224.5</v>
          </cell>
        </row>
        <row r="177">
          <cell r="A177">
            <v>810115</v>
          </cell>
          <cell r="C177" t="str">
            <v>Lemoneze</v>
          </cell>
          <cell r="D177" t="str">
            <v>Capex-31</v>
          </cell>
          <cell r="E177" t="str">
            <v xml:space="preserve">Plant &amp; Machinery </v>
          </cell>
          <cell r="H177" t="str">
            <v>INR</v>
          </cell>
          <cell r="I177">
            <v>44283.32</v>
          </cell>
          <cell r="J177">
            <v>70853.312000000005</v>
          </cell>
        </row>
        <row r="178">
          <cell r="A178">
            <v>810116</v>
          </cell>
          <cell r="C178" t="str">
            <v>Fruit Juice Expansion</v>
          </cell>
          <cell r="D178" t="str">
            <v>(Capex - 02-03-04)</v>
          </cell>
          <cell r="E178" t="str">
            <v>Plant &amp; Machinery (Installation)</v>
          </cell>
          <cell r="F178" t="str">
            <v>Maint-384A</v>
          </cell>
          <cell r="H178" t="str">
            <v>INR</v>
          </cell>
          <cell r="I178">
            <v>4991</v>
          </cell>
          <cell r="J178">
            <v>7985.6</v>
          </cell>
        </row>
        <row r="179">
          <cell r="A179">
            <v>810117</v>
          </cell>
          <cell r="C179" t="str">
            <v>New Godown</v>
          </cell>
          <cell r="D179" t="str">
            <v>Capex-17 &amp; 17A</v>
          </cell>
          <cell r="E179" t="str">
            <v>Building</v>
          </cell>
          <cell r="H179" t="str">
            <v>NRS</v>
          </cell>
          <cell r="I179">
            <v>11520</v>
          </cell>
          <cell r="J179">
            <v>11520</v>
          </cell>
        </row>
        <row r="180">
          <cell r="A180">
            <v>810118</v>
          </cell>
          <cell r="C180" t="str">
            <v>Vatika Shampoo</v>
          </cell>
          <cell r="D180" t="str">
            <v>Capex-11</v>
          </cell>
          <cell r="E180" t="str">
            <v>Plant &amp; Machinery (Installation)</v>
          </cell>
          <cell r="F180" t="str">
            <v>Project-261</v>
          </cell>
          <cell r="H180" t="str">
            <v>INR</v>
          </cell>
          <cell r="I180">
            <v>26527.599999999999</v>
          </cell>
          <cell r="J180">
            <v>42444.160000000003</v>
          </cell>
        </row>
        <row r="181">
          <cell r="A181">
            <v>810119</v>
          </cell>
          <cell r="C181" t="str">
            <v>New Godown</v>
          </cell>
          <cell r="D181" t="str">
            <v>Capex-17 &amp; 17A</v>
          </cell>
          <cell r="E181" t="str">
            <v>Building</v>
          </cell>
          <cell r="G181" t="str">
            <v>Inventory</v>
          </cell>
          <cell r="H181" t="str">
            <v>INR</v>
          </cell>
          <cell r="I181">
            <v>64525.3</v>
          </cell>
          <cell r="J181">
            <v>103240.48000000001</v>
          </cell>
        </row>
        <row r="182">
          <cell r="A182">
            <v>810120</v>
          </cell>
          <cell r="C182" t="str">
            <v>New Godown</v>
          </cell>
          <cell r="D182" t="str">
            <v>Capex-17 &amp; 17A</v>
          </cell>
          <cell r="E182" t="str">
            <v>Building</v>
          </cell>
          <cell r="H182" t="str">
            <v>INR</v>
          </cell>
          <cell r="I182">
            <v>46794</v>
          </cell>
          <cell r="J182">
            <v>74870.400000000009</v>
          </cell>
        </row>
        <row r="183">
          <cell r="A183">
            <v>810121</v>
          </cell>
          <cell r="C183" t="str">
            <v>LDM Section</v>
          </cell>
          <cell r="D183" t="str">
            <v>Capex-29</v>
          </cell>
          <cell r="E183" t="str">
            <v>Electrical Installation</v>
          </cell>
          <cell r="H183" t="str">
            <v>NRS</v>
          </cell>
          <cell r="I183">
            <v>16500</v>
          </cell>
          <cell r="J183">
            <v>16500</v>
          </cell>
        </row>
        <row r="184">
          <cell r="A184">
            <v>810122</v>
          </cell>
          <cell r="C184" t="str">
            <v>Litchi</v>
          </cell>
          <cell r="D184" t="str">
            <v>(Capex - 03-03-04)</v>
          </cell>
          <cell r="E184" t="str">
            <v>Building</v>
          </cell>
          <cell r="H184" t="str">
            <v>NRS</v>
          </cell>
          <cell r="I184">
            <v>120000</v>
          </cell>
          <cell r="J184">
            <v>120000</v>
          </cell>
        </row>
        <row r="185">
          <cell r="A185">
            <v>810123</v>
          </cell>
          <cell r="C185" t="str">
            <v>New Godown</v>
          </cell>
          <cell r="D185" t="str">
            <v>Capex-17 &amp; 17A</v>
          </cell>
          <cell r="E185" t="str">
            <v>Building</v>
          </cell>
          <cell r="H185" t="str">
            <v>INR</v>
          </cell>
          <cell r="I185">
            <v>3672</v>
          </cell>
          <cell r="J185">
            <v>5875.2000000000007</v>
          </cell>
        </row>
        <row r="186">
          <cell r="A186">
            <v>810124</v>
          </cell>
          <cell r="C186" t="str">
            <v>Server Room- BaaN</v>
          </cell>
          <cell r="D186" t="str">
            <v>(Capex - 32-03-04)</v>
          </cell>
          <cell r="E186" t="str">
            <v>Building</v>
          </cell>
          <cell r="F186" t="str">
            <v>ORDER TO BE CANCEELED</v>
          </cell>
          <cell r="H186" t="str">
            <v>INR</v>
          </cell>
          <cell r="I186">
            <v>120177.24</v>
          </cell>
          <cell r="J186">
            <v>192283.58400000003</v>
          </cell>
        </row>
        <row r="187">
          <cell r="A187" t="str">
            <v>810124-</v>
          </cell>
          <cell r="C187" t="str">
            <v>Fruit Juice Expansion</v>
          </cell>
          <cell r="D187" t="str">
            <v>(Capex - 02-03-04)</v>
          </cell>
          <cell r="E187" t="str">
            <v>Building</v>
          </cell>
          <cell r="F187" t="str">
            <v>ORDER TO BE CANCEELED</v>
          </cell>
        </row>
        <row r="188">
          <cell r="A188">
            <v>810125</v>
          </cell>
          <cell r="C188" t="str">
            <v>Fruit Juice Expansion</v>
          </cell>
          <cell r="D188" t="str">
            <v>(Capex - 02-03-04)</v>
          </cell>
          <cell r="E188" t="str">
            <v>Electrical Installation</v>
          </cell>
          <cell r="H188" t="str">
            <v>NRS</v>
          </cell>
          <cell r="I188">
            <v>19470</v>
          </cell>
          <cell r="J188">
            <v>19470</v>
          </cell>
        </row>
        <row r="189">
          <cell r="A189">
            <v>810126</v>
          </cell>
          <cell r="C189" t="str">
            <v>LDM Section</v>
          </cell>
          <cell r="D189" t="str">
            <v>Capex-29</v>
          </cell>
          <cell r="E189" t="str">
            <v>Plant &amp; Machinery (Installation)</v>
          </cell>
          <cell r="H189" t="str">
            <v>NRS</v>
          </cell>
          <cell r="I189">
            <v>726</v>
          </cell>
          <cell r="J189">
            <v>726</v>
          </cell>
        </row>
        <row r="190">
          <cell r="A190">
            <v>810127</v>
          </cell>
          <cell r="C190" t="str">
            <v>Fruit Juice Expansion-125 ML</v>
          </cell>
          <cell r="D190" t="str">
            <v>(Capex - 04-03-04)</v>
          </cell>
          <cell r="E190" t="str">
            <v>Plant &amp; Machinery - 125 ML</v>
          </cell>
          <cell r="H190" t="str">
            <v>USD</v>
          </cell>
          <cell r="I190">
            <v>369021</v>
          </cell>
          <cell r="J190">
            <v>27307554</v>
          </cell>
        </row>
        <row r="191">
          <cell r="A191">
            <v>810128</v>
          </cell>
          <cell r="C191" t="str">
            <v>Fruit Juice Expansion</v>
          </cell>
          <cell r="D191" t="str">
            <v>(Capex - 04-03-04)</v>
          </cell>
          <cell r="E191" t="str">
            <v xml:space="preserve">Plant &amp; Machinery </v>
          </cell>
          <cell r="H191" t="str">
            <v>INR</v>
          </cell>
          <cell r="I191">
            <v>1400000</v>
          </cell>
          <cell r="J191">
            <v>2240000</v>
          </cell>
        </row>
        <row r="192">
          <cell r="A192">
            <v>810129</v>
          </cell>
          <cell r="C192" t="str">
            <v>Fruit Juice Expansion</v>
          </cell>
          <cell r="D192" t="str">
            <v>(Capex - 02-03-04)</v>
          </cell>
          <cell r="E192" t="str">
            <v>Electrical Installation</v>
          </cell>
          <cell r="H192" t="str">
            <v>NRS</v>
          </cell>
          <cell r="I192">
            <v>69300</v>
          </cell>
          <cell r="J192">
            <v>69300</v>
          </cell>
        </row>
        <row r="193">
          <cell r="A193">
            <v>810130</v>
          </cell>
          <cell r="C193" t="str">
            <v>Thermocol Section</v>
          </cell>
          <cell r="D193" t="str">
            <v>(Capex - 01-03-04)</v>
          </cell>
          <cell r="E193" t="str">
            <v>Building</v>
          </cell>
          <cell r="H193" t="str">
            <v>NRS</v>
          </cell>
          <cell r="I193">
            <v>43575</v>
          </cell>
          <cell r="J193">
            <v>43575</v>
          </cell>
        </row>
        <row r="194">
          <cell r="A194">
            <v>810131</v>
          </cell>
          <cell r="C194" t="str">
            <v>New Godown</v>
          </cell>
          <cell r="D194" t="str">
            <v>Capex-17 &amp; 17A</v>
          </cell>
          <cell r="E194" t="str">
            <v>Building</v>
          </cell>
          <cell r="H194" t="str">
            <v>NRS</v>
          </cell>
          <cell r="I194">
            <v>20960</v>
          </cell>
          <cell r="J194">
            <v>20960</v>
          </cell>
        </row>
        <row r="195">
          <cell r="A195">
            <v>810132</v>
          </cell>
          <cell r="C195" t="str">
            <v>Litchi</v>
          </cell>
          <cell r="D195" t="str">
            <v>(Capex - 03-03-04)</v>
          </cell>
          <cell r="E195" t="str">
            <v>Building</v>
          </cell>
          <cell r="H195" t="str">
            <v>NRS</v>
          </cell>
          <cell r="I195">
            <v>10538.5</v>
          </cell>
          <cell r="J195">
            <v>10538.5</v>
          </cell>
        </row>
        <row r="196">
          <cell r="A196">
            <v>810133</v>
          </cell>
          <cell r="C196" t="str">
            <v xml:space="preserve">Vatika Hair Oil Container </v>
          </cell>
          <cell r="D196" t="str">
            <v>Capex-34</v>
          </cell>
          <cell r="E196" t="str">
            <v xml:space="preserve">Plant &amp; Machinery </v>
          </cell>
          <cell r="H196" t="str">
            <v>NRS</v>
          </cell>
          <cell r="I196">
            <v>32000</v>
          </cell>
          <cell r="J196">
            <v>32000</v>
          </cell>
        </row>
        <row r="197">
          <cell r="A197">
            <v>810134</v>
          </cell>
          <cell r="C197" t="str">
            <v>New Godown</v>
          </cell>
          <cell r="D197" t="str">
            <v>Capex-17 &amp; 17A</v>
          </cell>
          <cell r="E197" t="str">
            <v>Building</v>
          </cell>
          <cell r="H197" t="str">
            <v>NRS</v>
          </cell>
          <cell r="I197">
            <v>310500</v>
          </cell>
          <cell r="J197">
            <v>310500</v>
          </cell>
        </row>
        <row r="198">
          <cell r="A198">
            <v>810135</v>
          </cell>
          <cell r="C198" t="str">
            <v>Fruit Juice Expansion</v>
          </cell>
          <cell r="D198" t="str">
            <v>Maintenance</v>
          </cell>
          <cell r="H198" t="str">
            <v>NRS</v>
          </cell>
          <cell r="I198">
            <v>109500</v>
          </cell>
          <cell r="J198">
            <v>109500</v>
          </cell>
        </row>
        <row r="199">
          <cell r="A199">
            <v>810136</v>
          </cell>
          <cell r="C199" t="str">
            <v>Fruit Juice Expansion</v>
          </cell>
          <cell r="D199" t="str">
            <v>Maintenance</v>
          </cell>
          <cell r="E199" t="str">
            <v xml:space="preserve">Wooden Work For 500 ML Machine </v>
          </cell>
          <cell r="H199" t="str">
            <v>NRS</v>
          </cell>
          <cell r="I199">
            <v>124397</v>
          </cell>
          <cell r="J199">
            <v>124397</v>
          </cell>
        </row>
        <row r="200">
          <cell r="A200">
            <v>810137</v>
          </cell>
          <cell r="C200" t="str">
            <v>Baan Installation</v>
          </cell>
          <cell r="D200" t="str">
            <v>Capex-32</v>
          </cell>
          <cell r="E200" t="str">
            <v>Office Equipment</v>
          </cell>
          <cell r="H200" t="str">
            <v>NRS</v>
          </cell>
          <cell r="I200">
            <v>555198.6</v>
          </cell>
          <cell r="J200">
            <v>555198.6</v>
          </cell>
        </row>
        <row r="201">
          <cell r="A201">
            <v>810138</v>
          </cell>
          <cell r="C201" t="str">
            <v>Baan Installation</v>
          </cell>
          <cell r="D201" t="str">
            <v>Capex-32</v>
          </cell>
          <cell r="E201" t="str">
            <v>Office Equipment</v>
          </cell>
          <cell r="H201" t="str">
            <v>NRS</v>
          </cell>
          <cell r="I201">
            <v>1153297.2</v>
          </cell>
          <cell r="J201">
            <v>1153297.2</v>
          </cell>
        </row>
        <row r="202">
          <cell r="A202">
            <v>810139</v>
          </cell>
          <cell r="C202" t="str">
            <v>Trainning Hall</v>
          </cell>
          <cell r="D202" t="str">
            <v>Capex-26</v>
          </cell>
          <cell r="E202" t="str">
            <v>Building</v>
          </cell>
          <cell r="H202" t="str">
            <v>NRS</v>
          </cell>
          <cell r="I202">
            <v>28050</v>
          </cell>
          <cell r="J202">
            <v>28050</v>
          </cell>
        </row>
        <row r="203">
          <cell r="A203">
            <v>810140</v>
          </cell>
          <cell r="C203" t="str">
            <v>LDM Section</v>
          </cell>
          <cell r="D203" t="str">
            <v>Capex-29</v>
          </cell>
          <cell r="E203" t="str">
            <v>Plant &amp; Machinery - all Repairing works</v>
          </cell>
          <cell r="H203" t="str">
            <v>INR</v>
          </cell>
          <cell r="I203">
            <v>29526.7</v>
          </cell>
          <cell r="J203">
            <v>47242.720000000001</v>
          </cell>
        </row>
        <row r="204">
          <cell r="A204">
            <v>810141</v>
          </cell>
          <cell r="C204" t="str">
            <v>Godown near Scrap Yard</v>
          </cell>
          <cell r="D204" t="str">
            <v>Capex-17 &amp; 17A</v>
          </cell>
          <cell r="E204" t="str">
            <v>Building</v>
          </cell>
          <cell r="H204" t="str">
            <v>NRS</v>
          </cell>
          <cell r="I204">
            <v>408000</v>
          </cell>
          <cell r="J204">
            <v>408000</v>
          </cell>
        </row>
        <row r="205">
          <cell r="A205">
            <v>810142</v>
          </cell>
          <cell r="C205" t="str">
            <v>Fruit Juice Expansion</v>
          </cell>
          <cell r="D205" t="str">
            <v>Maintenance</v>
          </cell>
          <cell r="E205" t="str">
            <v>Building</v>
          </cell>
          <cell r="H205" t="str">
            <v>NRS</v>
          </cell>
          <cell r="I205">
            <v>2288</v>
          </cell>
          <cell r="J205">
            <v>2288</v>
          </cell>
        </row>
        <row r="206">
          <cell r="A206">
            <v>810143</v>
          </cell>
          <cell r="C206" t="str">
            <v>Trainning Hall</v>
          </cell>
          <cell r="D206" t="str">
            <v>Capex-26</v>
          </cell>
          <cell r="E206" t="str">
            <v>Office Equipment</v>
          </cell>
          <cell r="H206" t="str">
            <v>NRS</v>
          </cell>
          <cell r="I206">
            <v>17325</v>
          </cell>
          <cell r="J206">
            <v>17325</v>
          </cell>
        </row>
        <row r="207">
          <cell r="A207">
            <v>810144</v>
          </cell>
          <cell r="C207" t="str">
            <v>Boundary Wall</v>
          </cell>
          <cell r="D207" t="str">
            <v>(Capex - 06-03-04)</v>
          </cell>
          <cell r="E207" t="str">
            <v>Building</v>
          </cell>
          <cell r="H207" t="str">
            <v>NRS</v>
          </cell>
          <cell r="I207">
            <v>452275</v>
          </cell>
          <cell r="J207">
            <v>452275</v>
          </cell>
        </row>
        <row r="208">
          <cell r="A208">
            <v>810145</v>
          </cell>
          <cell r="C208" t="str">
            <v>Boundary Wall</v>
          </cell>
          <cell r="D208" t="str">
            <v>(Capex - 06-03-04)</v>
          </cell>
          <cell r="E208" t="str">
            <v>Building</v>
          </cell>
          <cell r="H208" t="str">
            <v>NRS</v>
          </cell>
          <cell r="I208">
            <v>460000</v>
          </cell>
          <cell r="J208">
            <v>460000</v>
          </cell>
        </row>
        <row r="209">
          <cell r="A209">
            <v>810146</v>
          </cell>
          <cell r="C209" t="str">
            <v>Fruit Juice Expansion</v>
          </cell>
          <cell r="D209" t="str">
            <v>Maintenance</v>
          </cell>
          <cell r="E209" t="str">
            <v xml:space="preserve">Wooden Work For 500 ML Machine </v>
          </cell>
          <cell r="F209" t="str">
            <v>Ltchi Processing</v>
          </cell>
          <cell r="H209" t="str">
            <v>NRS</v>
          </cell>
          <cell r="I209">
            <v>38820</v>
          </cell>
          <cell r="J209">
            <v>38820</v>
          </cell>
        </row>
        <row r="210">
          <cell r="A210">
            <v>810147</v>
          </cell>
          <cell r="D210" t="str">
            <v>Maintenance</v>
          </cell>
          <cell r="H210" t="str">
            <v>INR</v>
          </cell>
          <cell r="I210">
            <v>6180</v>
          </cell>
          <cell r="J210">
            <v>9888</v>
          </cell>
        </row>
        <row r="211">
          <cell r="A211">
            <v>810148</v>
          </cell>
          <cell r="C211" t="str">
            <v>Boundary Wall</v>
          </cell>
          <cell r="D211" t="str">
            <v>(Capex - 06-03-04)</v>
          </cell>
          <cell r="E211" t="str">
            <v>Building</v>
          </cell>
          <cell r="H211" t="str">
            <v>NRS</v>
          </cell>
          <cell r="I211">
            <v>149772</v>
          </cell>
          <cell r="J211">
            <v>149772</v>
          </cell>
        </row>
        <row r="212">
          <cell r="A212">
            <v>810149</v>
          </cell>
          <cell r="C212" t="str">
            <v>Fruit Juice Expansion</v>
          </cell>
          <cell r="D212" t="str">
            <v>Capex-22</v>
          </cell>
          <cell r="E212" t="str">
            <v>Building</v>
          </cell>
          <cell r="F212" t="str">
            <v>P. O. to be canceeled</v>
          </cell>
          <cell r="H212" t="str">
            <v>NRS</v>
          </cell>
          <cell r="I212">
            <v>85800</v>
          </cell>
          <cell r="J212">
            <v>85800</v>
          </cell>
        </row>
        <row r="213">
          <cell r="A213">
            <v>810150</v>
          </cell>
          <cell r="C213" t="str">
            <v>Scrap Yard</v>
          </cell>
          <cell r="D213" t="str">
            <v>Capex-24</v>
          </cell>
          <cell r="E213" t="str">
            <v>Building</v>
          </cell>
          <cell r="H213" t="str">
            <v>NRS</v>
          </cell>
          <cell r="I213">
            <v>7500</v>
          </cell>
          <cell r="J213">
            <v>7500</v>
          </cell>
        </row>
        <row r="214">
          <cell r="A214">
            <v>810151</v>
          </cell>
          <cell r="C214" t="str">
            <v>Godown near Scrap Yard</v>
          </cell>
          <cell r="D214" t="str">
            <v>Capex-17 &amp; 17A</v>
          </cell>
          <cell r="E214" t="str">
            <v>Building</v>
          </cell>
          <cell r="H214" t="str">
            <v>NRS</v>
          </cell>
          <cell r="I214">
            <v>59400</v>
          </cell>
          <cell r="J214">
            <v>59400</v>
          </cell>
        </row>
        <row r="215">
          <cell r="A215">
            <v>810152</v>
          </cell>
          <cell r="C215" t="str">
            <v>Lemoneze</v>
          </cell>
          <cell r="D215" t="str">
            <v>Capex-31</v>
          </cell>
          <cell r="E215" t="str">
            <v>Plant &amp; Machinery (Installation)</v>
          </cell>
          <cell r="H215" t="str">
            <v>INR</v>
          </cell>
          <cell r="I215">
            <v>62418</v>
          </cell>
          <cell r="J215">
            <v>99868.800000000003</v>
          </cell>
        </row>
        <row r="216">
          <cell r="A216">
            <v>810153</v>
          </cell>
          <cell r="C216" t="str">
            <v xml:space="preserve">Vatika Hair Oil Container </v>
          </cell>
          <cell r="D216" t="str">
            <v>Capex-34</v>
          </cell>
          <cell r="E216" t="str">
            <v>Plant &amp; Machinery</v>
          </cell>
          <cell r="H216" t="str">
            <v>NRS</v>
          </cell>
          <cell r="I216">
            <v>74000</v>
          </cell>
          <cell r="J216">
            <v>74000</v>
          </cell>
        </row>
        <row r="217">
          <cell r="A217">
            <v>810154</v>
          </cell>
          <cell r="C217" t="str">
            <v>Plastic Section</v>
          </cell>
          <cell r="D217" t="str">
            <v>Maintenance</v>
          </cell>
          <cell r="E217" t="str">
            <v>Plant &amp; Machinery (Installation)</v>
          </cell>
          <cell r="H217" t="str">
            <v>NRS</v>
          </cell>
          <cell r="I217">
            <v>4356</v>
          </cell>
          <cell r="J217">
            <v>4356</v>
          </cell>
        </row>
        <row r="218">
          <cell r="A218">
            <v>810155</v>
          </cell>
          <cell r="D218" t="str">
            <v>Maintenance</v>
          </cell>
        </row>
        <row r="219">
          <cell r="A219">
            <v>810157</v>
          </cell>
          <cell r="C219" t="str">
            <v>Fruit Juice Expansion</v>
          </cell>
          <cell r="D219" t="str">
            <v>Maintenance</v>
          </cell>
          <cell r="E219" t="str">
            <v xml:space="preserve">Wooden Work For 500 ML Machine </v>
          </cell>
          <cell r="H219" t="str">
            <v>NRS</v>
          </cell>
          <cell r="I219">
            <v>56681</v>
          </cell>
          <cell r="J219">
            <v>56681</v>
          </cell>
        </row>
        <row r="220">
          <cell r="A220">
            <v>810158</v>
          </cell>
          <cell r="C220" t="str">
            <v>Litchi</v>
          </cell>
          <cell r="D220" t="str">
            <v>(Capex - 03-03-04)</v>
          </cell>
          <cell r="E220" t="str">
            <v>Plant &amp; Machinery (Installation)</v>
          </cell>
          <cell r="H220" t="str">
            <v>NRS</v>
          </cell>
          <cell r="I220">
            <v>41995.8</v>
          </cell>
          <cell r="J220">
            <v>41995.8</v>
          </cell>
        </row>
        <row r="221">
          <cell r="A221">
            <v>810159</v>
          </cell>
          <cell r="C221" t="str">
            <v>Godown Near Scrap Yard</v>
          </cell>
          <cell r="D221" t="str">
            <v>Capex-17 &amp; 17A</v>
          </cell>
          <cell r="E221" t="str">
            <v>Building</v>
          </cell>
          <cell r="H221" t="str">
            <v>INR</v>
          </cell>
          <cell r="I221">
            <v>53820</v>
          </cell>
          <cell r="J221">
            <v>86112</v>
          </cell>
        </row>
        <row r="222">
          <cell r="A222">
            <v>810160</v>
          </cell>
          <cell r="C222" t="str">
            <v>Trainning Hall</v>
          </cell>
          <cell r="D222" t="str">
            <v>Capex-26</v>
          </cell>
          <cell r="E222" t="str">
            <v>Furniture &amp; Fixture</v>
          </cell>
          <cell r="H222" t="str">
            <v>NRS</v>
          </cell>
          <cell r="I222">
            <v>31618</v>
          </cell>
          <cell r="J222">
            <v>31618</v>
          </cell>
        </row>
        <row r="223">
          <cell r="A223">
            <v>810162</v>
          </cell>
          <cell r="C223" t="str">
            <v>Baan Installation</v>
          </cell>
          <cell r="D223" t="str">
            <v>Capex-32</v>
          </cell>
          <cell r="E223" t="str">
            <v>Office Equipment</v>
          </cell>
          <cell r="H223" t="str">
            <v>NRS</v>
          </cell>
          <cell r="I223">
            <v>502425</v>
          </cell>
          <cell r="J223">
            <v>502425</v>
          </cell>
        </row>
        <row r="224">
          <cell r="A224">
            <v>810163</v>
          </cell>
          <cell r="C224" t="str">
            <v>Baan Installation</v>
          </cell>
          <cell r="D224" t="str">
            <v>Capex-32</v>
          </cell>
          <cell r="E224" t="str">
            <v>Office Equipment</v>
          </cell>
          <cell r="H224" t="str">
            <v>NRS</v>
          </cell>
          <cell r="I224">
            <v>62502</v>
          </cell>
          <cell r="J224">
            <v>62502</v>
          </cell>
        </row>
        <row r="225">
          <cell r="A225">
            <v>810164</v>
          </cell>
          <cell r="C225" t="str">
            <v>Lemoneze</v>
          </cell>
          <cell r="D225" t="str">
            <v>Capex-31</v>
          </cell>
          <cell r="E225" t="str">
            <v>Building</v>
          </cell>
          <cell r="H225" t="str">
            <v>NRS</v>
          </cell>
          <cell r="I225">
            <v>30770</v>
          </cell>
          <cell r="J225">
            <v>30770</v>
          </cell>
        </row>
        <row r="226">
          <cell r="A226">
            <v>810166</v>
          </cell>
          <cell r="C226" t="str">
            <v>Litchi</v>
          </cell>
          <cell r="D226" t="str">
            <v>(Capex - 03-03-04)</v>
          </cell>
          <cell r="E226" t="str">
            <v>Plant &amp; Machinery (Installation)</v>
          </cell>
          <cell r="H226" t="str">
            <v>NRS</v>
          </cell>
          <cell r="I226">
            <v>23925</v>
          </cell>
          <cell r="J226">
            <v>23925</v>
          </cell>
        </row>
        <row r="227">
          <cell r="A227">
            <v>810167</v>
          </cell>
          <cell r="C227" t="str">
            <v>Fruit Juice Expansion</v>
          </cell>
          <cell r="D227" t="str">
            <v>(Capex - 04-03-04)</v>
          </cell>
          <cell r="E227" t="str">
            <v>Plant &amp; Machinery (Installation)</v>
          </cell>
          <cell r="H227" t="str">
            <v>INR</v>
          </cell>
          <cell r="I227">
            <v>18128.75</v>
          </cell>
          <cell r="J227">
            <v>29006</v>
          </cell>
        </row>
        <row r="228">
          <cell r="A228">
            <v>810168</v>
          </cell>
          <cell r="C228" t="str">
            <v>Trainning Hall</v>
          </cell>
          <cell r="D228" t="str">
            <v>Capex-26</v>
          </cell>
          <cell r="E228" t="str">
            <v>Furniture &amp; Fixture</v>
          </cell>
          <cell r="H228" t="str">
            <v>NRS</v>
          </cell>
          <cell r="I228">
            <v>22550</v>
          </cell>
          <cell r="J228">
            <v>22550</v>
          </cell>
        </row>
        <row r="229">
          <cell r="A229">
            <v>810169</v>
          </cell>
          <cell r="C229" t="str">
            <v>Fruit Juice Expansion</v>
          </cell>
          <cell r="D229" t="str">
            <v>(Capex - 04-03-04)</v>
          </cell>
          <cell r="E229" t="str">
            <v>Plant &amp; Machinery (Installation)</v>
          </cell>
          <cell r="F229" t="str">
            <v>Inventory</v>
          </cell>
          <cell r="H229" t="str">
            <v>NRS</v>
          </cell>
          <cell r="I229">
            <v>6710</v>
          </cell>
          <cell r="J229">
            <v>6710</v>
          </cell>
        </row>
        <row r="230">
          <cell r="A230">
            <v>810170</v>
          </cell>
          <cell r="C230" t="str">
            <v>Fruit Juice Expansion</v>
          </cell>
          <cell r="D230" t="str">
            <v>No-Capex</v>
          </cell>
          <cell r="E230" t="str">
            <v>Plant &amp; Machinery</v>
          </cell>
          <cell r="H230" t="str">
            <v>INR</v>
          </cell>
          <cell r="I230">
            <v>3300</v>
          </cell>
          <cell r="J230">
            <v>5280</v>
          </cell>
        </row>
        <row r="231">
          <cell r="A231">
            <v>810171</v>
          </cell>
          <cell r="C231" t="str">
            <v>Boundary Wall</v>
          </cell>
          <cell r="D231" t="str">
            <v>(Capex - 06-03-04)</v>
          </cell>
          <cell r="E231" t="str">
            <v>Building</v>
          </cell>
          <cell r="H231" t="str">
            <v>NRS</v>
          </cell>
          <cell r="I231">
            <v>168600</v>
          </cell>
          <cell r="J231">
            <v>168600</v>
          </cell>
        </row>
        <row r="232">
          <cell r="A232">
            <v>810172</v>
          </cell>
          <cell r="C232" t="str">
            <v>Fruit Juice Expansion</v>
          </cell>
          <cell r="D232" t="str">
            <v>(Capex - 04-03-04)</v>
          </cell>
          <cell r="E232" t="str">
            <v>Building</v>
          </cell>
          <cell r="H232" t="str">
            <v>NRS</v>
          </cell>
          <cell r="I232">
            <v>6780</v>
          </cell>
          <cell r="J232">
            <v>6780</v>
          </cell>
        </row>
        <row r="233">
          <cell r="A233">
            <v>810173</v>
          </cell>
          <cell r="C233" t="str">
            <v>Boundary Wall</v>
          </cell>
          <cell r="D233" t="str">
            <v>(Capex - 06-03-04)</v>
          </cell>
          <cell r="E233" t="str">
            <v>Building</v>
          </cell>
          <cell r="H233" t="str">
            <v>NRS</v>
          </cell>
          <cell r="I233">
            <v>196877.5</v>
          </cell>
          <cell r="J233">
            <v>196877.5</v>
          </cell>
        </row>
        <row r="234">
          <cell r="A234">
            <v>810174</v>
          </cell>
          <cell r="C234" t="str">
            <v>Boundary Wall</v>
          </cell>
          <cell r="D234" t="str">
            <v>(Capex - 06-03-04)</v>
          </cell>
          <cell r="E234" t="str">
            <v>Building</v>
          </cell>
          <cell r="H234" t="str">
            <v>NRS</v>
          </cell>
          <cell r="I234">
            <v>36480</v>
          </cell>
          <cell r="J234">
            <v>36480</v>
          </cell>
        </row>
        <row r="235">
          <cell r="A235">
            <v>810175</v>
          </cell>
          <cell r="C235" t="str">
            <v>Fruit Juice Expansion</v>
          </cell>
          <cell r="D235" t="str">
            <v>(Capex - 04-03-04)</v>
          </cell>
          <cell r="E235" t="str">
            <v>Building</v>
          </cell>
          <cell r="H235" t="str">
            <v>NRS</v>
          </cell>
          <cell r="I235">
            <v>18513.849999999999</v>
          </cell>
          <cell r="J235">
            <v>18513.849999999999</v>
          </cell>
        </row>
        <row r="236">
          <cell r="A236">
            <v>810176</v>
          </cell>
          <cell r="C236" t="str">
            <v>Litchi</v>
          </cell>
          <cell r="D236" t="str">
            <v>(Capex - 03-03-04)</v>
          </cell>
          <cell r="E236" t="str">
            <v>Building</v>
          </cell>
          <cell r="H236" t="str">
            <v>NRS</v>
          </cell>
          <cell r="I236">
            <v>23441.599999999999</v>
          </cell>
          <cell r="J236">
            <v>23441.599999999999</v>
          </cell>
        </row>
        <row r="237">
          <cell r="A237">
            <v>810177</v>
          </cell>
          <cell r="C237" t="str">
            <v>Litchi</v>
          </cell>
          <cell r="D237" t="str">
            <v>(Capex - 03-03-04)</v>
          </cell>
          <cell r="E237" t="str">
            <v>Building</v>
          </cell>
          <cell r="H237" t="str">
            <v>INR</v>
          </cell>
          <cell r="I237">
            <v>820</v>
          </cell>
          <cell r="J237">
            <v>1312</v>
          </cell>
        </row>
        <row r="238">
          <cell r="A238">
            <v>810178</v>
          </cell>
          <cell r="C238" t="str">
            <v>Litchi</v>
          </cell>
          <cell r="D238" t="str">
            <v>(Capex - 03-03-04)</v>
          </cell>
          <cell r="E238" t="str">
            <v>Plant &amp; Machinery (Installation)</v>
          </cell>
          <cell r="H238" t="str">
            <v>INR</v>
          </cell>
          <cell r="I238">
            <v>522</v>
          </cell>
          <cell r="J238">
            <v>835.2</v>
          </cell>
        </row>
        <row r="239">
          <cell r="A239">
            <v>810179</v>
          </cell>
          <cell r="C239" t="str">
            <v>Fruit Juice Expansion</v>
          </cell>
          <cell r="D239" t="str">
            <v>(Capex - 04-03-04)</v>
          </cell>
          <cell r="E239" t="str">
            <v>Building</v>
          </cell>
          <cell r="H239" t="str">
            <v>NRS</v>
          </cell>
          <cell r="I239">
            <v>3330</v>
          </cell>
          <cell r="J239">
            <v>3330</v>
          </cell>
        </row>
        <row r="240">
          <cell r="A240">
            <v>810180</v>
          </cell>
          <cell r="C240" t="str">
            <v>Common Utility</v>
          </cell>
          <cell r="D240" t="str">
            <v>(Capex - 07-03-04)</v>
          </cell>
          <cell r="E240" t="str">
            <v>Plant &amp; Machinery</v>
          </cell>
          <cell r="H240" t="str">
            <v>USD</v>
          </cell>
          <cell r="I240">
            <v>8000</v>
          </cell>
          <cell r="J240">
            <v>592000</v>
          </cell>
        </row>
        <row r="241">
          <cell r="A241">
            <v>810181</v>
          </cell>
          <cell r="C241" t="str">
            <v>Boundary Wall</v>
          </cell>
          <cell r="D241" t="str">
            <v>(Capex - 06-03-04)</v>
          </cell>
          <cell r="E241" t="str">
            <v>Building</v>
          </cell>
          <cell r="H241" t="str">
            <v>NRS</v>
          </cell>
          <cell r="I241">
            <v>69250</v>
          </cell>
          <cell r="J241">
            <v>69250</v>
          </cell>
        </row>
        <row r="242">
          <cell r="A242">
            <v>810182</v>
          </cell>
          <cell r="C242" t="str">
            <v xml:space="preserve">Video Camera Accessories       </v>
          </cell>
          <cell r="D242" t="str">
            <v>(Capex - 14-03-04)</v>
          </cell>
          <cell r="E242" t="str">
            <v>Office Equipment</v>
          </cell>
          <cell r="H242" t="str">
            <v>NRS</v>
          </cell>
          <cell r="I242">
            <v>112459.5</v>
          </cell>
          <cell r="J242">
            <v>112459.5</v>
          </cell>
        </row>
        <row r="243">
          <cell r="A243">
            <v>810183</v>
          </cell>
          <cell r="C243" t="str">
            <v xml:space="preserve">Video Camera Accessories       </v>
          </cell>
          <cell r="D243" t="str">
            <v>(Capex - 14-03-04)</v>
          </cell>
          <cell r="E243" t="str">
            <v>Office Equipment</v>
          </cell>
          <cell r="H243" t="str">
            <v>USD</v>
          </cell>
          <cell r="I243">
            <v>6314.8</v>
          </cell>
          <cell r="J243">
            <v>467295.2</v>
          </cell>
        </row>
        <row r="244">
          <cell r="A244">
            <v>810184</v>
          </cell>
          <cell r="C244" t="str">
            <v>Fruit Juice Expansion</v>
          </cell>
          <cell r="D244" t="str">
            <v>(Capex - 04-03-04)</v>
          </cell>
          <cell r="E244" t="str">
            <v>Plant &amp; Machinery (Installation)</v>
          </cell>
          <cell r="H244" t="str">
            <v>NRS</v>
          </cell>
          <cell r="I244">
            <v>500</v>
          </cell>
          <cell r="J244">
            <v>500</v>
          </cell>
        </row>
        <row r="245">
          <cell r="A245">
            <v>810185</v>
          </cell>
          <cell r="C245" t="str">
            <v xml:space="preserve">Vatika Hair Oil Container </v>
          </cell>
          <cell r="D245" t="str">
            <v>(Capex - 13-03-04)</v>
          </cell>
          <cell r="E245" t="str">
            <v>Plant &amp; Machinery</v>
          </cell>
          <cell r="H245" t="str">
            <v>NRS</v>
          </cell>
          <cell r="I245">
            <v>37500</v>
          </cell>
          <cell r="J245">
            <v>37500</v>
          </cell>
        </row>
        <row r="246">
          <cell r="A246">
            <v>810186</v>
          </cell>
          <cell r="C246" t="str">
            <v>Fruit Juice Expansion</v>
          </cell>
          <cell r="D246" t="str">
            <v>(Capex - 15-03-04)</v>
          </cell>
          <cell r="E246" t="str">
            <v>Plant &amp; Machinery (Installation)</v>
          </cell>
          <cell r="H246" t="str">
            <v>INR</v>
          </cell>
          <cell r="I246">
            <v>21782</v>
          </cell>
          <cell r="J246">
            <v>34851.200000000004</v>
          </cell>
        </row>
        <row r="247">
          <cell r="A247">
            <v>810187</v>
          </cell>
          <cell r="C247" t="str">
            <v>Fruit Juice Expansion-125 ML</v>
          </cell>
          <cell r="D247" t="str">
            <v>(Capex - 15-03-04)</v>
          </cell>
          <cell r="E247" t="str">
            <v>Plant &amp; Machinery - 125 ML</v>
          </cell>
          <cell r="H247" t="str">
            <v>USD</v>
          </cell>
          <cell r="I247">
            <v>77079</v>
          </cell>
          <cell r="J247">
            <v>5703846</v>
          </cell>
        </row>
        <row r="248">
          <cell r="A248">
            <v>810188</v>
          </cell>
          <cell r="C248" t="str">
            <v>Fruit Juice Expansion</v>
          </cell>
          <cell r="D248" t="str">
            <v>(Capex - 15-03-04)</v>
          </cell>
          <cell r="E248" t="str">
            <v>Plant &amp; Machinery</v>
          </cell>
          <cell r="H248" t="str">
            <v>USD</v>
          </cell>
          <cell r="I248">
            <v>18800</v>
          </cell>
          <cell r="J248">
            <v>1391200</v>
          </cell>
        </row>
        <row r="249">
          <cell r="A249">
            <v>810189</v>
          </cell>
          <cell r="C249" t="str">
            <v>Fruit Juice Expansion</v>
          </cell>
          <cell r="D249" t="str">
            <v>(Capex - 15-03-04)</v>
          </cell>
          <cell r="E249" t="str">
            <v>Plant &amp; Machinery (Installation)</v>
          </cell>
          <cell r="H249" t="str">
            <v>NRS</v>
          </cell>
          <cell r="I249">
            <v>101045</v>
          </cell>
          <cell r="J249">
            <v>101045</v>
          </cell>
        </row>
        <row r="250">
          <cell r="A250">
            <v>810190</v>
          </cell>
          <cell r="C250" t="str">
            <v>Fruit Juice Expansion</v>
          </cell>
          <cell r="D250" t="str">
            <v>(Capex - 15-03-04)</v>
          </cell>
          <cell r="E250" t="str">
            <v>Electrical Installation</v>
          </cell>
          <cell r="H250" t="str">
            <v>NRS</v>
          </cell>
          <cell r="I250">
            <v>31464</v>
          </cell>
          <cell r="J250">
            <v>31464</v>
          </cell>
        </row>
        <row r="251">
          <cell r="A251">
            <v>810191</v>
          </cell>
          <cell r="C251" t="str">
            <v>Fruit Juice Expansion</v>
          </cell>
          <cell r="D251" t="str">
            <v>(Capex - 15-03-04)</v>
          </cell>
          <cell r="E251" t="str">
            <v>Electrical Installation</v>
          </cell>
          <cell r="H251" t="str">
            <v>NRS</v>
          </cell>
          <cell r="I251">
            <v>23200</v>
          </cell>
          <cell r="J251">
            <v>23200</v>
          </cell>
        </row>
        <row r="252">
          <cell r="A252">
            <v>810192</v>
          </cell>
          <cell r="C252" t="str">
            <v>Fruit Juice Expansion</v>
          </cell>
          <cell r="D252" t="str">
            <v>(Capex - 15-03-04)</v>
          </cell>
          <cell r="E252" t="str">
            <v>Plant &amp; Machinery</v>
          </cell>
          <cell r="H252" t="str">
            <v>INR</v>
          </cell>
          <cell r="I252">
            <v>1404000</v>
          </cell>
          <cell r="J252">
            <v>2246400</v>
          </cell>
        </row>
        <row r="253">
          <cell r="A253">
            <v>810193</v>
          </cell>
          <cell r="C253" t="str">
            <v>Fruit Juice Expansion-125 ML</v>
          </cell>
          <cell r="D253" t="str">
            <v>(Capex - 15-03-04)</v>
          </cell>
          <cell r="E253" t="str">
            <v>Plant &amp; Machinery - 125 ML</v>
          </cell>
          <cell r="F253" t="str">
            <v>Inventory</v>
          </cell>
          <cell r="H253" t="str">
            <v>EURO</v>
          </cell>
          <cell r="I253">
            <v>8300</v>
          </cell>
          <cell r="J253">
            <v>1079000</v>
          </cell>
        </row>
        <row r="254">
          <cell r="A254">
            <v>810194</v>
          </cell>
          <cell r="C254" t="str">
            <v>Fruit Juice Expansion-125 ML</v>
          </cell>
          <cell r="D254" t="str">
            <v>(Capex - 15-03-04)</v>
          </cell>
          <cell r="E254" t="str">
            <v>Plant &amp; Machinery - 125 ML</v>
          </cell>
          <cell r="H254" t="str">
            <v>USD</v>
          </cell>
          <cell r="I254">
            <v>233400</v>
          </cell>
          <cell r="J254">
            <v>17271600</v>
          </cell>
        </row>
        <row r="255">
          <cell r="A255">
            <v>810195</v>
          </cell>
          <cell r="C255" t="str">
            <v>Fruit Juice Expansion</v>
          </cell>
          <cell r="D255" t="str">
            <v>(Capex - 15-03-04)</v>
          </cell>
          <cell r="E255" t="str">
            <v>Electrical Installation</v>
          </cell>
          <cell r="H255" t="str">
            <v>NRS</v>
          </cell>
          <cell r="I255">
            <v>2043</v>
          </cell>
          <cell r="J255">
            <v>2043</v>
          </cell>
        </row>
        <row r="256">
          <cell r="A256">
            <v>810196</v>
          </cell>
          <cell r="C256" t="str">
            <v>Fruit Juice Expansion</v>
          </cell>
          <cell r="D256" t="str">
            <v>(Capex - 15-03-04)</v>
          </cell>
          <cell r="E256" t="str">
            <v>Plant &amp; Machinery (Installation)</v>
          </cell>
          <cell r="H256" t="str">
            <v>NRS</v>
          </cell>
          <cell r="I256">
            <v>166911</v>
          </cell>
          <cell r="J256">
            <v>166911</v>
          </cell>
        </row>
        <row r="257">
          <cell r="A257">
            <v>810197</v>
          </cell>
          <cell r="C257" t="str">
            <v>Fruit Juice Expansion</v>
          </cell>
          <cell r="D257" t="str">
            <v>(Capex - 15-03-04)</v>
          </cell>
          <cell r="E257" t="str">
            <v>Plant &amp; Machinery (Installation)</v>
          </cell>
          <cell r="H257" t="str">
            <v>INR</v>
          </cell>
          <cell r="I257">
            <v>271076</v>
          </cell>
          <cell r="J257">
            <v>433721.60000000003</v>
          </cell>
        </row>
        <row r="258">
          <cell r="A258">
            <v>810198</v>
          </cell>
          <cell r="C258" t="str">
            <v>Fruit Juice Expansion</v>
          </cell>
          <cell r="D258" t="str">
            <v>(Capex - 15-03-04)</v>
          </cell>
          <cell r="E258" t="str">
            <v>Plant &amp; Machinery (Installation)</v>
          </cell>
          <cell r="H258" t="str">
            <v>INR</v>
          </cell>
          <cell r="I258">
            <v>64485</v>
          </cell>
          <cell r="J258">
            <v>103176</v>
          </cell>
        </row>
        <row r="259">
          <cell r="A259">
            <v>810199</v>
          </cell>
          <cell r="C259" t="str">
            <v>Fruit Juice Expansion</v>
          </cell>
          <cell r="D259" t="str">
            <v>(Capex - 15-03-04)</v>
          </cell>
          <cell r="E259" t="str">
            <v>Plant &amp; Machinery (Installation)</v>
          </cell>
          <cell r="H259" t="str">
            <v>INR</v>
          </cell>
          <cell r="I259">
            <v>34084.9</v>
          </cell>
          <cell r="J259">
            <v>54535.840000000004</v>
          </cell>
        </row>
        <row r="260">
          <cell r="A260">
            <v>810200</v>
          </cell>
          <cell r="C260" t="str">
            <v>Fruit Juice Expansion</v>
          </cell>
          <cell r="D260" t="str">
            <v>(Capex - 15-03-04)</v>
          </cell>
          <cell r="E260" t="str">
            <v>Plant &amp; Machinery (Installation)</v>
          </cell>
          <cell r="H260" t="str">
            <v>INR</v>
          </cell>
          <cell r="I260">
            <v>997000</v>
          </cell>
          <cell r="J260">
            <v>1595200</v>
          </cell>
        </row>
        <row r="261">
          <cell r="A261">
            <v>810201</v>
          </cell>
          <cell r="C261" t="str">
            <v>Fruit Juice Expansion</v>
          </cell>
          <cell r="D261" t="str">
            <v>(Capex - 15-03-04)</v>
          </cell>
          <cell r="E261" t="str">
            <v>Plant &amp; Machinery (Installation)</v>
          </cell>
          <cell r="H261" t="str">
            <v>INR</v>
          </cell>
          <cell r="I261">
            <v>1640</v>
          </cell>
          <cell r="J261">
            <v>2624</v>
          </cell>
        </row>
        <row r="262">
          <cell r="A262">
            <v>810202</v>
          </cell>
          <cell r="C262" t="str">
            <v>Fruit Juice Expansion</v>
          </cell>
          <cell r="D262" t="str">
            <v>(Capex - 15-03-04)</v>
          </cell>
          <cell r="E262" t="str">
            <v>Plant &amp; Machinery (Installation)</v>
          </cell>
          <cell r="H262" t="str">
            <v>NRS</v>
          </cell>
          <cell r="I262">
            <v>29000</v>
          </cell>
          <cell r="J262">
            <v>29000</v>
          </cell>
        </row>
        <row r="263">
          <cell r="A263">
            <v>810203</v>
          </cell>
          <cell r="C263" t="str">
            <v>Fruit Juice Expansion</v>
          </cell>
          <cell r="D263" t="str">
            <v>(Capex - 15-03-04)</v>
          </cell>
          <cell r="E263" t="str">
            <v>Plant &amp; Machinery (Installation)</v>
          </cell>
          <cell r="H263" t="str">
            <v>NRS</v>
          </cell>
          <cell r="I263">
            <v>5993.75</v>
          </cell>
          <cell r="J263">
            <v>5993.75</v>
          </cell>
        </row>
        <row r="264">
          <cell r="A264">
            <v>810204</v>
          </cell>
          <cell r="C264" t="str">
            <v>Fruit Juice Expansion</v>
          </cell>
          <cell r="D264" t="str">
            <v>(Capex - 15-03-04)</v>
          </cell>
          <cell r="E264" t="str">
            <v>Electrical Installation</v>
          </cell>
          <cell r="H264" t="str">
            <v>INR</v>
          </cell>
          <cell r="I264">
            <v>192780</v>
          </cell>
          <cell r="J264">
            <v>308448</v>
          </cell>
        </row>
        <row r="265">
          <cell r="A265">
            <v>810205</v>
          </cell>
          <cell r="C265" t="str">
            <v>Fruit Juice Expansion</v>
          </cell>
          <cell r="D265" t="str">
            <v>(Capex - 15-03-04)</v>
          </cell>
          <cell r="E265" t="str">
            <v>Plant &amp; Machinery (Installation)</v>
          </cell>
          <cell r="H265" t="str">
            <v>NRS</v>
          </cell>
          <cell r="I265">
            <v>9090</v>
          </cell>
          <cell r="J265">
            <v>9090</v>
          </cell>
        </row>
        <row r="266">
          <cell r="A266">
            <v>810206</v>
          </cell>
          <cell r="C266" t="str">
            <v>Fruit Juice Expansion</v>
          </cell>
          <cell r="D266" t="str">
            <v>(Capex - 15-03-04)</v>
          </cell>
          <cell r="E266" t="str">
            <v>Plant &amp; Machinery (Installation)</v>
          </cell>
          <cell r="H266" t="str">
            <v>NRS</v>
          </cell>
          <cell r="I266">
            <v>7740</v>
          </cell>
          <cell r="J266">
            <v>7740</v>
          </cell>
        </row>
        <row r="267">
          <cell r="A267">
            <v>810207</v>
          </cell>
          <cell r="C267" t="str">
            <v xml:space="preserve">Kennel House </v>
          </cell>
          <cell r="D267" t="str">
            <v>(Capex - 18-03-04)</v>
          </cell>
          <cell r="E267" t="str">
            <v>Building</v>
          </cell>
          <cell r="H267" t="str">
            <v>NRS</v>
          </cell>
          <cell r="I267">
            <v>22842</v>
          </cell>
          <cell r="J267">
            <v>22842</v>
          </cell>
        </row>
        <row r="268">
          <cell r="A268">
            <v>810208</v>
          </cell>
          <cell r="C268" t="str">
            <v>Fruit Juice Expansion</v>
          </cell>
          <cell r="D268" t="str">
            <v>(Capex - 15-03-04)</v>
          </cell>
          <cell r="E268" t="str">
            <v>Plant &amp; Machinery (Installation)</v>
          </cell>
          <cell r="H268" t="str">
            <v>NRS</v>
          </cell>
          <cell r="I268">
            <v>35000</v>
          </cell>
          <cell r="J268">
            <v>35000</v>
          </cell>
        </row>
        <row r="269">
          <cell r="A269">
            <v>810209</v>
          </cell>
          <cell r="C269" t="str">
            <v>Fruit Juice Expansion</v>
          </cell>
          <cell r="D269" t="str">
            <v>(Capex - 15-03-04)</v>
          </cell>
          <cell r="E269" t="str">
            <v>Plant &amp; Machinery (Installation)</v>
          </cell>
          <cell r="H269" t="str">
            <v>NRS</v>
          </cell>
          <cell r="I269">
            <v>66578.960000000006</v>
          </cell>
          <cell r="J269">
            <v>66578.960000000006</v>
          </cell>
        </row>
        <row r="270">
          <cell r="A270">
            <v>810210</v>
          </cell>
          <cell r="C270" t="str">
            <v>Fruit Juice Expansion</v>
          </cell>
          <cell r="D270" t="str">
            <v>(Capex - 15-03-04)</v>
          </cell>
          <cell r="E270" t="str">
            <v>Plant &amp; Machinery (Installation)</v>
          </cell>
          <cell r="H270" t="str">
            <v>NRS</v>
          </cell>
          <cell r="I270">
            <v>7290</v>
          </cell>
          <cell r="J270">
            <v>7290</v>
          </cell>
        </row>
        <row r="271">
          <cell r="A271">
            <v>810211</v>
          </cell>
          <cell r="C271" t="str">
            <v>Fruit Juice Expansion</v>
          </cell>
          <cell r="D271" t="str">
            <v>(Capex - 15-03-04)</v>
          </cell>
          <cell r="E271" t="str">
            <v>Electrical Installation</v>
          </cell>
          <cell r="H271" t="str">
            <v>NRS</v>
          </cell>
          <cell r="I271">
            <v>245000</v>
          </cell>
          <cell r="J271">
            <v>245000</v>
          </cell>
        </row>
        <row r="272">
          <cell r="A272">
            <v>810212</v>
          </cell>
          <cell r="C272" t="str">
            <v>Fruit Juice Expansion</v>
          </cell>
          <cell r="D272" t="str">
            <v>(Capex - 15-03-04)</v>
          </cell>
          <cell r="E272" t="str">
            <v>Plant &amp; Machinery (Installation)</v>
          </cell>
          <cell r="H272" t="str">
            <v>NRS</v>
          </cell>
          <cell r="I272">
            <v>27409.05</v>
          </cell>
          <cell r="J272">
            <v>27409.05</v>
          </cell>
        </row>
        <row r="273">
          <cell r="A273">
            <v>810213</v>
          </cell>
          <cell r="C273" t="str">
            <v>Fruit Juice Expansion</v>
          </cell>
          <cell r="D273" t="str">
            <v>(Capex - 15-03-04)</v>
          </cell>
          <cell r="E273" t="str">
            <v>Plant &amp; Machinery</v>
          </cell>
          <cell r="H273" t="str">
            <v>INR</v>
          </cell>
          <cell r="I273">
            <v>42325</v>
          </cell>
          <cell r="J273">
            <v>67720</v>
          </cell>
        </row>
        <row r="274">
          <cell r="A274">
            <v>810214</v>
          </cell>
          <cell r="C274" t="str">
            <v>Fruit Juice Expansion</v>
          </cell>
          <cell r="D274" t="str">
            <v>(Capex - 15-03-04)</v>
          </cell>
          <cell r="E274" t="str">
            <v>Electrical Installation</v>
          </cell>
          <cell r="H274" t="str">
            <v>NRS</v>
          </cell>
          <cell r="I274">
            <v>491398.33</v>
          </cell>
          <cell r="J274">
            <v>491398.33</v>
          </cell>
        </row>
        <row r="275">
          <cell r="A275">
            <v>810215</v>
          </cell>
          <cell r="C275" t="str">
            <v xml:space="preserve">Vatika Hair Oil Container </v>
          </cell>
          <cell r="D275" t="str">
            <v>(Capex - 13-03-04)</v>
          </cell>
          <cell r="E275" t="str">
            <v>Plant &amp; Machinery</v>
          </cell>
          <cell r="H275" t="str">
            <v>NRS</v>
          </cell>
          <cell r="I275">
            <v>7500</v>
          </cell>
          <cell r="J275">
            <v>7500</v>
          </cell>
        </row>
        <row r="276">
          <cell r="A276">
            <v>810216</v>
          </cell>
          <cell r="C276" t="str">
            <v>Fruit Juice Expansion</v>
          </cell>
          <cell r="D276" t="str">
            <v>(Capex - 15-03-04)</v>
          </cell>
          <cell r="E276" t="str">
            <v>Plant &amp; Machinery (Installation)</v>
          </cell>
          <cell r="H276" t="str">
            <v>NRS</v>
          </cell>
          <cell r="I276">
            <v>10335.6</v>
          </cell>
          <cell r="J276">
            <v>10335.6</v>
          </cell>
        </row>
        <row r="277">
          <cell r="A277">
            <v>810217</v>
          </cell>
          <cell r="C277" t="str">
            <v xml:space="preserve">Kennel House </v>
          </cell>
          <cell r="D277" t="str">
            <v>(Capex - 18-03-04)</v>
          </cell>
          <cell r="E277" t="str">
            <v>Building</v>
          </cell>
          <cell r="H277" t="str">
            <v>NRS</v>
          </cell>
          <cell r="I277">
            <v>7065</v>
          </cell>
          <cell r="J277">
            <v>7065</v>
          </cell>
        </row>
        <row r="278">
          <cell r="A278">
            <v>810218</v>
          </cell>
          <cell r="C278" t="str">
            <v xml:space="preserve">Vatika Hair Oil Container </v>
          </cell>
          <cell r="D278" t="str">
            <v>(Capex - 13-03-04)</v>
          </cell>
          <cell r="E278" t="str">
            <v>Plant &amp; Machinery</v>
          </cell>
          <cell r="H278" t="str">
            <v>NRS</v>
          </cell>
          <cell r="I278">
            <v>19200</v>
          </cell>
          <cell r="J278">
            <v>19200</v>
          </cell>
        </row>
        <row r="279">
          <cell r="A279">
            <v>810219</v>
          </cell>
          <cell r="C279" t="str">
            <v xml:space="preserve">Kennel House </v>
          </cell>
          <cell r="D279" t="str">
            <v>(Capex - 18-03-04)</v>
          </cell>
          <cell r="E279" t="str">
            <v>Building</v>
          </cell>
          <cell r="H279" t="str">
            <v>NRS</v>
          </cell>
          <cell r="I279">
            <v>5130</v>
          </cell>
          <cell r="J279">
            <v>5130</v>
          </cell>
        </row>
        <row r="280">
          <cell r="A280">
            <v>810220</v>
          </cell>
          <cell r="C280" t="str">
            <v xml:space="preserve">Kennel House </v>
          </cell>
          <cell r="D280" t="str">
            <v>(Capex - 18-03-04)</v>
          </cell>
          <cell r="E280" t="str">
            <v>Building</v>
          </cell>
          <cell r="H280" t="str">
            <v>NRS</v>
          </cell>
          <cell r="I280">
            <v>950</v>
          </cell>
          <cell r="J280">
            <v>950</v>
          </cell>
        </row>
        <row r="281">
          <cell r="A281">
            <v>810221</v>
          </cell>
          <cell r="C281" t="str">
            <v xml:space="preserve">Kennel House </v>
          </cell>
          <cell r="D281" t="str">
            <v>(Capex - 18-03-04)</v>
          </cell>
          <cell r="E281" t="str">
            <v>Building</v>
          </cell>
          <cell r="H281" t="str">
            <v>NRS</v>
          </cell>
          <cell r="I281">
            <v>1081.5999999999999</v>
          </cell>
          <cell r="J281">
            <v>1081.5999999999999</v>
          </cell>
        </row>
        <row r="282">
          <cell r="A282">
            <v>810222</v>
          </cell>
          <cell r="C282" t="str">
            <v xml:space="preserve">Kennel House </v>
          </cell>
          <cell r="D282" t="str">
            <v>(Capex - 18-03-04)</v>
          </cell>
          <cell r="E282" t="str">
            <v>Building</v>
          </cell>
          <cell r="H282" t="str">
            <v>NRS</v>
          </cell>
          <cell r="I282">
            <v>15910</v>
          </cell>
          <cell r="J282">
            <v>15910</v>
          </cell>
        </row>
        <row r="283">
          <cell r="A283">
            <v>810223</v>
          </cell>
          <cell r="C283" t="str">
            <v>Litchi</v>
          </cell>
          <cell r="D283" t="str">
            <v>(Capex - 03-03-04)</v>
          </cell>
          <cell r="E283" t="str">
            <v>Plant &amp; Machinery (Installation)</v>
          </cell>
          <cell r="H283" t="str">
            <v>NRS</v>
          </cell>
          <cell r="I283">
            <v>9270</v>
          </cell>
          <cell r="J283">
            <v>9270</v>
          </cell>
        </row>
        <row r="284">
          <cell r="A284">
            <v>810224</v>
          </cell>
          <cell r="C284" t="str">
            <v>Litchi</v>
          </cell>
          <cell r="D284" t="str">
            <v>(Capex - 03-03-04)</v>
          </cell>
          <cell r="E284" t="str">
            <v>Plant &amp; Machinery (Installation)</v>
          </cell>
          <cell r="H284" t="str">
            <v>NRS</v>
          </cell>
          <cell r="I284">
            <v>1600</v>
          </cell>
          <cell r="J284">
            <v>1600</v>
          </cell>
        </row>
        <row r="285">
          <cell r="A285">
            <v>810225</v>
          </cell>
          <cell r="C285" t="str">
            <v>Litchi</v>
          </cell>
          <cell r="D285" t="str">
            <v>(Capex - 03-03-04)</v>
          </cell>
          <cell r="E285" t="str">
            <v>Plant &amp; Machinery (Installation)</v>
          </cell>
          <cell r="H285" t="str">
            <v>NRS</v>
          </cell>
          <cell r="I285">
            <v>3033</v>
          </cell>
          <cell r="J285">
            <v>3033</v>
          </cell>
        </row>
        <row r="286">
          <cell r="A286">
            <v>810226</v>
          </cell>
          <cell r="C286" t="str">
            <v>Litchi</v>
          </cell>
          <cell r="D286" t="str">
            <v>(Capex - 03-03-04)</v>
          </cell>
          <cell r="E286" t="str">
            <v>Plant &amp; Machinery (Installation)</v>
          </cell>
          <cell r="H286" t="str">
            <v>NRS</v>
          </cell>
          <cell r="I286">
            <v>22487</v>
          </cell>
          <cell r="J286">
            <v>22487</v>
          </cell>
        </row>
        <row r="287">
          <cell r="A287">
            <v>810227</v>
          </cell>
          <cell r="C287" t="str">
            <v>Fruit Juice Expansion</v>
          </cell>
          <cell r="D287" t="str">
            <v>(Capex - 15-03-04)</v>
          </cell>
          <cell r="E287" t="str">
            <v>Plant &amp; Machinery (Installation)</v>
          </cell>
          <cell r="H287" t="str">
            <v>INR</v>
          </cell>
          <cell r="I287">
            <v>172000</v>
          </cell>
          <cell r="J287">
            <v>275200</v>
          </cell>
        </row>
        <row r="288">
          <cell r="A288">
            <v>810228</v>
          </cell>
          <cell r="C288" t="str">
            <v>Litchi</v>
          </cell>
          <cell r="D288" t="str">
            <v>(Capex - 03-03-04)</v>
          </cell>
          <cell r="E288" t="str">
            <v>Plant &amp; Machinery (Installation)</v>
          </cell>
          <cell r="H288" t="str">
            <v>NRS</v>
          </cell>
          <cell r="I288">
            <v>45213</v>
          </cell>
          <cell r="J288">
            <v>45213</v>
          </cell>
        </row>
        <row r="289">
          <cell r="A289">
            <v>810229</v>
          </cell>
          <cell r="C289" t="str">
            <v xml:space="preserve">Kennel House </v>
          </cell>
          <cell r="D289" t="str">
            <v>(Capex - 18-03-04)</v>
          </cell>
          <cell r="E289" t="str">
            <v>Building</v>
          </cell>
          <cell r="H289" t="str">
            <v>NRS</v>
          </cell>
          <cell r="I289">
            <v>5816.5</v>
          </cell>
          <cell r="J289">
            <v>5816.5</v>
          </cell>
        </row>
        <row r="290">
          <cell r="A290">
            <v>810230</v>
          </cell>
          <cell r="C290" t="str">
            <v xml:space="preserve">Kennel House </v>
          </cell>
          <cell r="D290" t="str">
            <v>(Capex - 18-03-04)</v>
          </cell>
          <cell r="E290" t="str">
            <v>Building</v>
          </cell>
          <cell r="H290" t="str">
            <v>NRS</v>
          </cell>
          <cell r="I290">
            <v>4314.72</v>
          </cell>
          <cell r="J290">
            <v>4314.72</v>
          </cell>
        </row>
        <row r="291">
          <cell r="A291">
            <v>810231</v>
          </cell>
          <cell r="C291" t="str">
            <v>Fruit Juice Expansion</v>
          </cell>
          <cell r="D291" t="str">
            <v>(Capex - 15-03-04)</v>
          </cell>
          <cell r="E291" t="str">
            <v>Plant &amp; Machinery (Installation)</v>
          </cell>
          <cell r="H291" t="str">
            <v>USD</v>
          </cell>
          <cell r="I291">
            <v>1769.52</v>
          </cell>
          <cell r="J291">
            <v>130944.48</v>
          </cell>
        </row>
        <row r="292">
          <cell r="A292">
            <v>810232</v>
          </cell>
          <cell r="C292" t="str">
            <v xml:space="preserve">Kennel House </v>
          </cell>
          <cell r="D292" t="str">
            <v>(Capex - 18-03-04)</v>
          </cell>
          <cell r="E292" t="str">
            <v>Building</v>
          </cell>
          <cell r="H292" t="str">
            <v>NRS</v>
          </cell>
          <cell r="I292">
            <v>25800</v>
          </cell>
          <cell r="J292">
            <v>25800</v>
          </cell>
        </row>
        <row r="293">
          <cell r="A293">
            <v>810233</v>
          </cell>
          <cell r="C293" t="str">
            <v xml:space="preserve">Kennel House </v>
          </cell>
          <cell r="D293" t="str">
            <v>(Capex - 18-03-04)</v>
          </cell>
          <cell r="E293" t="str">
            <v>Building</v>
          </cell>
          <cell r="H293" t="str">
            <v>NRS</v>
          </cell>
          <cell r="I293">
            <v>2640</v>
          </cell>
          <cell r="J293">
            <v>2640</v>
          </cell>
        </row>
        <row r="294">
          <cell r="A294">
            <v>810234</v>
          </cell>
          <cell r="C294" t="str">
            <v xml:space="preserve">Kennel House </v>
          </cell>
          <cell r="D294" t="str">
            <v>(Capex - 18-03-04)</v>
          </cell>
          <cell r="E294" t="str">
            <v>Building</v>
          </cell>
          <cell r="H294" t="str">
            <v>NRS</v>
          </cell>
          <cell r="I294">
            <v>779760</v>
          </cell>
          <cell r="J294">
            <v>779760</v>
          </cell>
        </row>
        <row r="295">
          <cell r="A295">
            <v>810235</v>
          </cell>
          <cell r="C295" t="str">
            <v>Roads &amp; Bridges</v>
          </cell>
          <cell r="D295" t="str">
            <v>(Capex - 21-02-03)</v>
          </cell>
          <cell r="E295" t="str">
            <v>Building</v>
          </cell>
          <cell r="H295" t="str">
            <v>NRS</v>
          </cell>
          <cell r="I295">
            <v>465290</v>
          </cell>
          <cell r="J295">
            <v>465290</v>
          </cell>
        </row>
        <row r="296">
          <cell r="A296">
            <v>810236</v>
          </cell>
          <cell r="E296" t="str">
            <v>Electrical Installation</v>
          </cell>
          <cell r="H296" t="str">
            <v>NRS</v>
          </cell>
          <cell r="I296">
            <v>174108.75</v>
          </cell>
          <cell r="J296">
            <v>174108.75</v>
          </cell>
        </row>
        <row r="297">
          <cell r="A297">
            <v>810237</v>
          </cell>
          <cell r="C297" t="str">
            <v>Boundary Wall</v>
          </cell>
          <cell r="D297" t="str">
            <v>(Capex - 11-03-04)</v>
          </cell>
          <cell r="E297" t="str">
            <v>Building</v>
          </cell>
          <cell r="H297" t="str">
            <v>NRS</v>
          </cell>
          <cell r="I297">
            <v>349753</v>
          </cell>
          <cell r="J297">
            <v>349753</v>
          </cell>
        </row>
        <row r="298">
          <cell r="A298">
            <v>810238</v>
          </cell>
          <cell r="C298" t="str">
            <v>Fruit Juice Expansion</v>
          </cell>
          <cell r="D298" t="str">
            <v>(Capex - 15-03-04)</v>
          </cell>
          <cell r="E298" t="str">
            <v>Plant &amp; Machinery (Installation)</v>
          </cell>
          <cell r="H298" t="str">
            <v>NRS</v>
          </cell>
          <cell r="I298">
            <v>8000</v>
          </cell>
          <cell r="J298">
            <v>8000</v>
          </cell>
        </row>
        <row r="299">
          <cell r="A299">
            <v>810239</v>
          </cell>
          <cell r="C299" t="str">
            <v>Taxol Section</v>
          </cell>
          <cell r="D299" t="str">
            <v>(Capex - 22-03-04)</v>
          </cell>
          <cell r="E299" t="str">
            <v>Plant &amp; Machinery (Installation)</v>
          </cell>
          <cell r="H299" t="str">
            <v>NRS</v>
          </cell>
          <cell r="I299">
            <v>8800</v>
          </cell>
          <cell r="J299">
            <v>8800</v>
          </cell>
        </row>
        <row r="300">
          <cell r="A300">
            <v>810240</v>
          </cell>
          <cell r="C300" t="str">
            <v>Taxol Section</v>
          </cell>
          <cell r="D300" t="str">
            <v>(Capex - 22-03-04)</v>
          </cell>
          <cell r="E300" t="str">
            <v>Plant &amp; Machinery (Installation)</v>
          </cell>
          <cell r="H300" t="str">
            <v>NRS</v>
          </cell>
          <cell r="I300">
            <v>4923</v>
          </cell>
          <cell r="J300">
            <v>4923</v>
          </cell>
        </row>
        <row r="301">
          <cell r="A301">
            <v>810241</v>
          </cell>
          <cell r="C301" t="str">
            <v>Taxol Section</v>
          </cell>
          <cell r="D301" t="str">
            <v>(Capex - 22-03-04)</v>
          </cell>
          <cell r="E301" t="str">
            <v>Plant &amp; Machinery (Installation)</v>
          </cell>
          <cell r="H301" t="str">
            <v>NRS</v>
          </cell>
          <cell r="I301">
            <v>48894.48</v>
          </cell>
          <cell r="J301">
            <v>48894.48</v>
          </cell>
        </row>
        <row r="302">
          <cell r="A302">
            <v>810242</v>
          </cell>
          <cell r="C302" t="str">
            <v>Fruit Juice Expansion</v>
          </cell>
          <cell r="D302" t="str">
            <v>(Capex - 15-03-04)</v>
          </cell>
          <cell r="E302" t="str">
            <v>Plant &amp; Machinery (Installation)</v>
          </cell>
          <cell r="H302" t="str">
            <v>NRS</v>
          </cell>
          <cell r="I302">
            <v>255714</v>
          </cell>
          <cell r="J302">
            <v>255714</v>
          </cell>
        </row>
        <row r="303">
          <cell r="A303">
            <v>810243</v>
          </cell>
          <cell r="C303" t="str">
            <v xml:space="preserve">Kennel House </v>
          </cell>
          <cell r="D303" t="str">
            <v>(Capex - 18-03-04)</v>
          </cell>
          <cell r="E303" t="str">
            <v>Building</v>
          </cell>
          <cell r="H303" t="str">
            <v>NRS</v>
          </cell>
          <cell r="I303">
            <v>77921.2</v>
          </cell>
          <cell r="J303">
            <v>77921.2</v>
          </cell>
        </row>
        <row r="304">
          <cell r="A304">
            <v>810244</v>
          </cell>
          <cell r="C304" t="str">
            <v>Taxol Section</v>
          </cell>
          <cell r="D304" t="str">
            <v>(Capex - 22-03-04)</v>
          </cell>
          <cell r="E304" t="str">
            <v>Plant &amp; Machinery (Installation)</v>
          </cell>
          <cell r="H304" t="str">
            <v>NRS</v>
          </cell>
          <cell r="I304">
            <v>10640</v>
          </cell>
          <cell r="J304">
            <v>10640</v>
          </cell>
        </row>
        <row r="305">
          <cell r="A305">
            <v>810245</v>
          </cell>
          <cell r="C305" t="str">
            <v>Taxol Section</v>
          </cell>
          <cell r="D305" t="str">
            <v>(Capex - 22-03-04)</v>
          </cell>
          <cell r="E305" t="str">
            <v>Plant &amp; Machinery (Installation)</v>
          </cell>
          <cell r="H305" t="str">
            <v>NRS</v>
          </cell>
          <cell r="I305">
            <v>35610</v>
          </cell>
          <cell r="J305">
            <v>35610</v>
          </cell>
        </row>
        <row r="306">
          <cell r="A306">
            <v>810246</v>
          </cell>
          <cell r="C306" t="str">
            <v xml:space="preserve">Kennel House </v>
          </cell>
          <cell r="D306" t="str">
            <v>(Capex - 18-03-04)</v>
          </cell>
          <cell r="E306" t="str">
            <v>Building</v>
          </cell>
          <cell r="H306" t="str">
            <v>NRS</v>
          </cell>
          <cell r="I306">
            <v>3010</v>
          </cell>
          <cell r="J306">
            <v>3010</v>
          </cell>
        </row>
        <row r="307">
          <cell r="A307">
            <v>810247</v>
          </cell>
          <cell r="C307" t="str">
            <v>Taxol Section</v>
          </cell>
          <cell r="D307" t="str">
            <v>(Capex - 22-03-04)</v>
          </cell>
          <cell r="E307" t="str">
            <v>Plant &amp; Machinery (Installation)</v>
          </cell>
          <cell r="H307" t="str">
            <v>NRS</v>
          </cell>
          <cell r="I307">
            <v>59700</v>
          </cell>
          <cell r="J307">
            <v>59700</v>
          </cell>
        </row>
        <row r="308">
          <cell r="A308">
            <v>810248</v>
          </cell>
          <cell r="C308" t="str">
            <v>Taxol Section</v>
          </cell>
          <cell r="D308" t="str">
            <v>(Capex - 22-03-04)</v>
          </cell>
          <cell r="E308" t="str">
            <v>Plant &amp; Machinery (Installation)</v>
          </cell>
          <cell r="H308" t="str">
            <v>NRS</v>
          </cell>
          <cell r="I308">
            <v>3800</v>
          </cell>
          <cell r="J308">
            <v>3800</v>
          </cell>
        </row>
        <row r="309">
          <cell r="A309">
            <v>810249</v>
          </cell>
          <cell r="C309" t="str">
            <v>Boundary Wall</v>
          </cell>
          <cell r="D309" t="str">
            <v>(Capex - 15-03-04)</v>
          </cell>
          <cell r="E309" t="str">
            <v xml:space="preserve">Building </v>
          </cell>
          <cell r="H309" t="str">
            <v>NRS</v>
          </cell>
          <cell r="I309">
            <v>18074.2</v>
          </cell>
          <cell r="J309">
            <v>18074.2</v>
          </cell>
        </row>
        <row r="310">
          <cell r="A310">
            <v>810250</v>
          </cell>
          <cell r="C310" t="str">
            <v>Fruit Juice Expansion</v>
          </cell>
          <cell r="D310" t="str">
            <v>(Capex - 15-03-04)</v>
          </cell>
          <cell r="E310" t="str">
            <v>Plant &amp; Machinery (Installation)</v>
          </cell>
          <cell r="H310" t="str">
            <v>INR</v>
          </cell>
          <cell r="I310">
            <v>206400</v>
          </cell>
          <cell r="J310">
            <v>330240</v>
          </cell>
        </row>
        <row r="311">
          <cell r="A311">
            <v>810251</v>
          </cell>
          <cell r="C311" t="str">
            <v>Fruit Juice Expansion</v>
          </cell>
          <cell r="D311" t="str">
            <v>(Capex - 15-03-04)</v>
          </cell>
          <cell r="E311" t="str">
            <v>Plant &amp; Machinery (Installation)</v>
          </cell>
          <cell r="H311" t="str">
            <v>NRS</v>
          </cell>
          <cell r="I311">
            <v>8600</v>
          </cell>
          <cell r="J311">
            <v>8600</v>
          </cell>
        </row>
        <row r="312">
          <cell r="A312">
            <v>810252</v>
          </cell>
          <cell r="C312" t="str">
            <v>Fruit Juice Expansion</v>
          </cell>
          <cell r="D312" t="str">
            <v>(Capex - 15-03-04)</v>
          </cell>
          <cell r="E312" t="str">
            <v>Plant &amp; Machinery (Installation)</v>
          </cell>
          <cell r="H312" t="str">
            <v>INR</v>
          </cell>
          <cell r="I312">
            <v>107406</v>
          </cell>
          <cell r="J312">
            <v>171849.60000000001</v>
          </cell>
        </row>
        <row r="313">
          <cell r="A313">
            <v>810253</v>
          </cell>
          <cell r="C313" t="str">
            <v>Fruit Juice Expansion</v>
          </cell>
          <cell r="D313" t="str">
            <v>(Capex - 15-03-04)</v>
          </cell>
          <cell r="E313" t="str">
            <v>Plant &amp; Machinery (Installation)</v>
          </cell>
          <cell r="H313" t="str">
            <v>NRS</v>
          </cell>
          <cell r="I313">
            <v>2210</v>
          </cell>
          <cell r="J313">
            <v>2210</v>
          </cell>
        </row>
        <row r="314">
          <cell r="A314">
            <v>810254</v>
          </cell>
          <cell r="C314" t="str">
            <v>Fruit Juice Expansion</v>
          </cell>
          <cell r="D314" t="str">
            <v>(Capex - 15-03-04)</v>
          </cell>
          <cell r="E314" t="str">
            <v>Plant &amp; Machinery (Installation)</v>
          </cell>
          <cell r="H314" t="str">
            <v>NRS</v>
          </cell>
          <cell r="I314">
            <v>12200</v>
          </cell>
          <cell r="J314">
            <v>12200</v>
          </cell>
        </row>
        <row r="315">
          <cell r="A315">
            <v>810255</v>
          </cell>
          <cell r="C315" t="str">
            <v>Taxol Section</v>
          </cell>
          <cell r="D315" t="str">
            <v>(Capex - 22-03-04)</v>
          </cell>
          <cell r="E315" t="str">
            <v>Electrical Installation</v>
          </cell>
          <cell r="H315" t="str">
            <v>NRS</v>
          </cell>
          <cell r="I315">
            <v>200047.08</v>
          </cell>
          <cell r="J315">
            <v>200047.08</v>
          </cell>
        </row>
        <row r="316">
          <cell r="A316">
            <v>810256</v>
          </cell>
          <cell r="C316" t="str">
            <v>Fruit Juice Expansion</v>
          </cell>
          <cell r="D316" t="str">
            <v>(Capex - 15-03-04)</v>
          </cell>
          <cell r="E316" t="str">
            <v>Building</v>
          </cell>
          <cell r="H316" t="str">
            <v>NRS</v>
          </cell>
          <cell r="I316">
            <v>51450</v>
          </cell>
          <cell r="J316">
            <v>51450</v>
          </cell>
        </row>
        <row r="317">
          <cell r="A317">
            <v>810257</v>
          </cell>
          <cell r="C317" t="str">
            <v>Taxol Section</v>
          </cell>
          <cell r="D317" t="str">
            <v>(Capex - 22-03-04)</v>
          </cell>
          <cell r="E317" t="str">
            <v>Electrical Installation</v>
          </cell>
          <cell r="H317" t="str">
            <v>INR</v>
          </cell>
          <cell r="I317">
            <v>50688</v>
          </cell>
          <cell r="J317">
            <v>81100.800000000003</v>
          </cell>
        </row>
        <row r="318">
          <cell r="A318">
            <v>810258</v>
          </cell>
          <cell r="C318" t="str">
            <v>Fruit Juice Expansion</v>
          </cell>
          <cell r="D318" t="str">
            <v>(Capex - 15-03-04)</v>
          </cell>
          <cell r="E318" t="str">
            <v>Plant &amp; Machinery (Installation)</v>
          </cell>
          <cell r="H318" t="str">
            <v>NRS</v>
          </cell>
          <cell r="I318">
            <v>54560</v>
          </cell>
          <cell r="J318">
            <v>54560</v>
          </cell>
        </row>
        <row r="319">
          <cell r="A319">
            <v>810259</v>
          </cell>
          <cell r="C319" t="str">
            <v>Taxol Section</v>
          </cell>
          <cell r="D319" t="str">
            <v>(Capex - 22-03-04)</v>
          </cell>
          <cell r="E319" t="str">
            <v>Plant &amp; Machinery (Installation)</v>
          </cell>
          <cell r="H319" t="str">
            <v>NRS</v>
          </cell>
          <cell r="I319">
            <v>21500</v>
          </cell>
          <cell r="J319">
            <v>21500</v>
          </cell>
        </row>
        <row r="320">
          <cell r="A320">
            <v>810260</v>
          </cell>
          <cell r="C320" t="str">
            <v>Taxol Section</v>
          </cell>
          <cell r="D320" t="str">
            <v>(Capex - 22-03-04)</v>
          </cell>
          <cell r="E320" t="str">
            <v>Plant &amp; Machinery (Installation)</v>
          </cell>
          <cell r="H320" t="str">
            <v>NRS</v>
          </cell>
          <cell r="I320">
            <v>42240</v>
          </cell>
          <cell r="J320">
            <v>42240</v>
          </cell>
        </row>
        <row r="321">
          <cell r="A321">
            <v>810261</v>
          </cell>
          <cell r="C321" t="str">
            <v>Taxol Section</v>
          </cell>
          <cell r="D321" t="str">
            <v>(Capex - 22-03-04)</v>
          </cell>
          <cell r="E321" t="str">
            <v>Plant &amp; Machinery</v>
          </cell>
          <cell r="H321" t="str">
            <v>INR</v>
          </cell>
          <cell r="I321">
            <v>51030</v>
          </cell>
          <cell r="J321">
            <v>81648</v>
          </cell>
        </row>
        <row r="322">
          <cell r="A322">
            <v>810262</v>
          </cell>
          <cell r="C322" t="str">
            <v>Taxol Section</v>
          </cell>
          <cell r="D322" t="str">
            <v>(Capex - 22-03-04)</v>
          </cell>
          <cell r="E322" t="str">
            <v>Plant &amp; Machinery</v>
          </cell>
          <cell r="H322" t="str">
            <v>USD</v>
          </cell>
          <cell r="I322">
            <v>2950</v>
          </cell>
          <cell r="J322">
            <v>218300</v>
          </cell>
        </row>
        <row r="323">
          <cell r="A323">
            <v>810263</v>
          </cell>
          <cell r="C323" t="str">
            <v>Fruit Juice Expansion</v>
          </cell>
          <cell r="D323" t="str">
            <v>(Capex - 15-03-04)</v>
          </cell>
          <cell r="E323" t="str">
            <v>Plant &amp; Machinery (Installation)</v>
          </cell>
          <cell r="H323" t="str">
            <v>INR</v>
          </cell>
          <cell r="I323">
            <v>16800</v>
          </cell>
          <cell r="J323">
            <v>26880</v>
          </cell>
        </row>
        <row r="324">
          <cell r="A324">
            <v>810264</v>
          </cell>
          <cell r="C324" t="str">
            <v>Taxol Section</v>
          </cell>
          <cell r="D324" t="str">
            <v>(Capex - 22-03-04)</v>
          </cell>
          <cell r="E324" t="str">
            <v>Plant &amp; Machinery (Installation)</v>
          </cell>
          <cell r="H324" t="str">
            <v>INR</v>
          </cell>
          <cell r="I324">
            <v>7200</v>
          </cell>
          <cell r="J324">
            <v>11520</v>
          </cell>
        </row>
        <row r="325">
          <cell r="A325">
            <v>810265</v>
          </cell>
          <cell r="C325" t="str">
            <v>Taxol Section</v>
          </cell>
          <cell r="D325" t="str">
            <v>(Capex - 22-03-04)</v>
          </cell>
          <cell r="E325" t="str">
            <v>Plant &amp; Machinery (Installation)</v>
          </cell>
          <cell r="H325" t="str">
            <v>NRS</v>
          </cell>
          <cell r="I325">
            <v>7825</v>
          </cell>
          <cell r="J325">
            <v>7825</v>
          </cell>
        </row>
        <row r="326">
          <cell r="A326" t="str">
            <v>810266-</v>
          </cell>
          <cell r="C326" t="str">
            <v>Kennel House</v>
          </cell>
          <cell r="D326" t="str">
            <v>(Capex -18-03-04)</v>
          </cell>
          <cell r="E326" t="str">
            <v>Building</v>
          </cell>
        </row>
        <row r="327">
          <cell r="A327">
            <v>810266</v>
          </cell>
          <cell r="C327" t="str">
            <v>Boundary Wall</v>
          </cell>
          <cell r="D327" t="str">
            <v>(Capex - 06-03-04)</v>
          </cell>
          <cell r="E327" t="str">
            <v>Building</v>
          </cell>
          <cell r="H327" t="str">
            <v>INR</v>
          </cell>
          <cell r="I327">
            <v>52688</v>
          </cell>
          <cell r="J327">
            <v>84300.800000000003</v>
          </cell>
        </row>
        <row r="328">
          <cell r="A328">
            <v>810267</v>
          </cell>
          <cell r="C328" t="str">
            <v xml:space="preserve">Video Camera Accessories       </v>
          </cell>
          <cell r="D328" t="str">
            <v>(Capex - 14-03-04)</v>
          </cell>
          <cell r="E328" t="str">
            <v>Office Equipment</v>
          </cell>
          <cell r="H328" t="str">
            <v>NRS</v>
          </cell>
          <cell r="I328">
            <v>23600</v>
          </cell>
          <cell r="J328">
            <v>23600</v>
          </cell>
        </row>
        <row r="329">
          <cell r="A329">
            <v>810268</v>
          </cell>
          <cell r="C329" t="str">
            <v>Taxol Section</v>
          </cell>
          <cell r="D329" t="str">
            <v>(Capex - 22-03-04)</v>
          </cell>
          <cell r="E329" t="str">
            <v>Plant &amp; Machinery (Installation)</v>
          </cell>
          <cell r="H329" t="str">
            <v>NRS</v>
          </cell>
          <cell r="I329">
            <v>2015</v>
          </cell>
          <cell r="J329">
            <v>2015</v>
          </cell>
        </row>
        <row r="330">
          <cell r="A330">
            <v>810269</v>
          </cell>
          <cell r="C330" t="str">
            <v>Fruit Juice Expansion</v>
          </cell>
          <cell r="D330" t="str">
            <v>(Capex - 15-03-04)</v>
          </cell>
          <cell r="E330" t="str">
            <v>Plant &amp; Machinery (Installation)</v>
          </cell>
          <cell r="H330" t="str">
            <v>NRS</v>
          </cell>
          <cell r="I330">
            <v>1140</v>
          </cell>
          <cell r="J330">
            <v>1140</v>
          </cell>
        </row>
        <row r="331">
          <cell r="A331">
            <v>810270</v>
          </cell>
          <cell r="C331" t="str">
            <v>Fruit Juice Expansion</v>
          </cell>
          <cell r="D331" t="str">
            <v>(Capex - 15-03-04)</v>
          </cell>
          <cell r="E331" t="str">
            <v>Tools &amp; Implements</v>
          </cell>
          <cell r="H331" t="str">
            <v>NRS</v>
          </cell>
          <cell r="I331">
            <v>3840</v>
          </cell>
          <cell r="J331">
            <v>3840</v>
          </cell>
        </row>
        <row r="332">
          <cell r="A332">
            <v>810271</v>
          </cell>
          <cell r="C332" t="str">
            <v xml:space="preserve">Video Camera Accessories       </v>
          </cell>
          <cell r="D332" t="str">
            <v>(Capex - 14-03-04)</v>
          </cell>
          <cell r="E332" t="str">
            <v>Office Equipment</v>
          </cell>
          <cell r="H332" t="str">
            <v>NRS</v>
          </cell>
          <cell r="I332">
            <v>4048</v>
          </cell>
          <cell r="J332">
            <v>4048</v>
          </cell>
        </row>
        <row r="333">
          <cell r="A333">
            <v>810272</v>
          </cell>
          <cell r="C333" t="str">
            <v>Fruit Juice Expansion</v>
          </cell>
          <cell r="D333" t="str">
            <v>(Capex - 15-03-04)</v>
          </cell>
          <cell r="E333" t="str">
            <v>Plant &amp; Machinery (Installation)</v>
          </cell>
          <cell r="H333" t="str">
            <v>NRS</v>
          </cell>
          <cell r="I333">
            <v>1800</v>
          </cell>
          <cell r="J333">
            <v>1800</v>
          </cell>
        </row>
        <row r="334">
          <cell r="A334">
            <v>810273</v>
          </cell>
          <cell r="C334" t="str">
            <v>Fruit Juice Expansion</v>
          </cell>
          <cell r="D334" t="str">
            <v>(Capex - 15-03-04)</v>
          </cell>
          <cell r="E334" t="str">
            <v>Plant &amp; Machinery (Installation)</v>
          </cell>
          <cell r="H334" t="str">
            <v>NRS</v>
          </cell>
          <cell r="I334">
            <v>23445</v>
          </cell>
          <cell r="J334">
            <v>23445</v>
          </cell>
        </row>
        <row r="335">
          <cell r="A335">
            <v>810274</v>
          </cell>
          <cell r="C335" t="str">
            <v>Fruit Juice Expansion</v>
          </cell>
          <cell r="D335" t="str">
            <v>(Capex - 15-03-04)</v>
          </cell>
          <cell r="E335" t="str">
            <v>Plant &amp; Machinery (Installation)</v>
          </cell>
          <cell r="H335" t="str">
            <v>NRS</v>
          </cell>
          <cell r="I335">
            <v>12200</v>
          </cell>
          <cell r="J335">
            <v>12200</v>
          </cell>
        </row>
        <row r="336">
          <cell r="A336">
            <v>810275</v>
          </cell>
          <cell r="C336" t="str">
            <v>Fruit Juice Expansion</v>
          </cell>
          <cell r="D336" t="str">
            <v>(Capex - 15-03-04)</v>
          </cell>
          <cell r="E336" t="str">
            <v>Plant &amp; Machinery (Installation)</v>
          </cell>
          <cell r="H336" t="str">
            <v>INR</v>
          </cell>
          <cell r="I336">
            <v>12160</v>
          </cell>
          <cell r="J336">
            <v>19456</v>
          </cell>
        </row>
        <row r="337">
          <cell r="A337">
            <v>810276</v>
          </cell>
          <cell r="C337" t="str">
            <v>Fruit Juice Expansion</v>
          </cell>
          <cell r="D337" t="str">
            <v>(Capex - 15-03-04)</v>
          </cell>
          <cell r="E337" t="str">
            <v>Tools &amp; Implements</v>
          </cell>
          <cell r="H337" t="str">
            <v>NRS</v>
          </cell>
          <cell r="I337">
            <v>63000</v>
          </cell>
          <cell r="J337">
            <v>63000</v>
          </cell>
        </row>
        <row r="338">
          <cell r="A338">
            <v>810277</v>
          </cell>
          <cell r="C338" t="str">
            <v>Fruit Juice Expansion</v>
          </cell>
          <cell r="D338" t="str">
            <v>(Capex - 15-03-04)</v>
          </cell>
          <cell r="E338" t="str">
            <v>Plant &amp; Machinery (Installation)</v>
          </cell>
          <cell r="H338" t="str">
            <v>NRS</v>
          </cell>
          <cell r="I338">
            <v>128800</v>
          </cell>
          <cell r="J338">
            <v>128800</v>
          </cell>
        </row>
        <row r="339">
          <cell r="A339">
            <v>810278</v>
          </cell>
          <cell r="C339" t="str">
            <v>Fruit Juice Expansion</v>
          </cell>
          <cell r="D339" t="str">
            <v>(Capex - 15-03-04)</v>
          </cell>
          <cell r="E339" t="str">
            <v>Plant &amp; Machinery (Installation)</v>
          </cell>
          <cell r="H339" t="str">
            <v>NRS</v>
          </cell>
          <cell r="I339">
            <v>9360</v>
          </cell>
          <cell r="J339">
            <v>9360</v>
          </cell>
        </row>
        <row r="340">
          <cell r="A340">
            <v>810279</v>
          </cell>
          <cell r="C340" t="str">
            <v>Fruit Juice Expansion</v>
          </cell>
          <cell r="D340" t="str">
            <v>(Capex - 15-03-04)</v>
          </cell>
          <cell r="E340" t="str">
            <v>Plant &amp; Machinery (Installation)</v>
          </cell>
          <cell r="H340" t="str">
            <v>NRS</v>
          </cell>
          <cell r="I340">
            <v>4960</v>
          </cell>
          <cell r="J340">
            <v>4960</v>
          </cell>
        </row>
        <row r="341">
          <cell r="A341">
            <v>810281</v>
          </cell>
          <cell r="C341" t="str">
            <v>Fruit Juice Expansion</v>
          </cell>
          <cell r="D341" t="str">
            <v>(Capex - 15-03-04)</v>
          </cell>
          <cell r="E341" t="str">
            <v>Tools &amp; Implements</v>
          </cell>
          <cell r="H341" t="str">
            <v>INR</v>
          </cell>
          <cell r="I341">
            <v>11080</v>
          </cell>
          <cell r="J341">
            <v>17728</v>
          </cell>
        </row>
        <row r="342">
          <cell r="A342">
            <v>810282</v>
          </cell>
          <cell r="E342" t="str">
            <v xml:space="preserve">Maintenance </v>
          </cell>
          <cell r="H342" t="str">
            <v>NRS</v>
          </cell>
          <cell r="I342">
            <v>6559</v>
          </cell>
          <cell r="J342">
            <v>6559</v>
          </cell>
        </row>
        <row r="343">
          <cell r="A343">
            <v>810283</v>
          </cell>
          <cell r="C343" t="str">
            <v>Kennel House</v>
          </cell>
          <cell r="D343" t="str">
            <v>(Capex - 18-03-04)</v>
          </cell>
          <cell r="E343" t="str">
            <v>Electrical Installation</v>
          </cell>
          <cell r="H343" t="str">
            <v>NRS</v>
          </cell>
          <cell r="I343">
            <v>2318.8000000000002</v>
          </cell>
          <cell r="J343">
            <v>2318.8000000000002</v>
          </cell>
        </row>
        <row r="344">
          <cell r="A344">
            <v>810284</v>
          </cell>
          <cell r="C344" t="str">
            <v>Fruit Juice Expansion</v>
          </cell>
          <cell r="D344" t="str">
            <v>(Capex - 15-03-04)</v>
          </cell>
          <cell r="E344" t="str">
            <v>Tools &amp; Implements</v>
          </cell>
          <cell r="H344" t="str">
            <v>NRS</v>
          </cell>
          <cell r="I344">
            <v>7680</v>
          </cell>
          <cell r="J344">
            <v>7680</v>
          </cell>
        </row>
        <row r="345">
          <cell r="A345">
            <v>810285</v>
          </cell>
          <cell r="C345" t="str">
            <v>Fruit Juice Expansion</v>
          </cell>
          <cell r="D345" t="str">
            <v>(Capex - 15-03-04)</v>
          </cell>
          <cell r="E345" t="str">
            <v>Building</v>
          </cell>
          <cell r="H345" t="str">
            <v>NRS</v>
          </cell>
          <cell r="I345">
            <v>1665</v>
          </cell>
          <cell r="J345">
            <v>1665</v>
          </cell>
        </row>
        <row r="346">
          <cell r="A346">
            <v>810286</v>
          </cell>
          <cell r="C346" t="str">
            <v>Fruit Juice Expansion</v>
          </cell>
          <cell r="D346" t="str">
            <v>(Capex - 15-03-04)</v>
          </cell>
          <cell r="E346" t="str">
            <v>Building</v>
          </cell>
          <cell r="H346" t="str">
            <v>NRS</v>
          </cell>
          <cell r="I346">
            <v>7200</v>
          </cell>
          <cell r="J346">
            <v>7200</v>
          </cell>
        </row>
        <row r="347">
          <cell r="A347">
            <v>810287</v>
          </cell>
          <cell r="C347" t="str">
            <v>Kennel House</v>
          </cell>
          <cell r="D347" t="str">
            <v>(Capex - 18-03-04)</v>
          </cell>
          <cell r="E347" t="str">
            <v>Electrical Installation</v>
          </cell>
          <cell r="H347" t="str">
            <v>NRS</v>
          </cell>
          <cell r="I347">
            <v>6399</v>
          </cell>
          <cell r="J347">
            <v>6399</v>
          </cell>
        </row>
        <row r="348">
          <cell r="A348">
            <v>810288</v>
          </cell>
          <cell r="C348" t="str">
            <v>Euro Guard - SoniKapoor</v>
          </cell>
          <cell r="D348" t="str">
            <v>(Capex - 23-03-04)</v>
          </cell>
          <cell r="E348" t="str">
            <v>Furniture &amp; Fixture</v>
          </cell>
          <cell r="H348" t="str">
            <v>NRS</v>
          </cell>
          <cell r="I348">
            <v>11500</v>
          </cell>
          <cell r="J348">
            <v>11500</v>
          </cell>
        </row>
        <row r="349">
          <cell r="A349">
            <v>810289</v>
          </cell>
          <cell r="E349" t="str">
            <v xml:space="preserve">Maintenance </v>
          </cell>
          <cell r="H349" t="str">
            <v>NRS</v>
          </cell>
          <cell r="I349">
            <v>9272.5</v>
          </cell>
          <cell r="J349">
            <v>9272.5</v>
          </cell>
        </row>
        <row r="350">
          <cell r="A350">
            <v>810290</v>
          </cell>
          <cell r="E350" t="str">
            <v xml:space="preserve">Maintenance </v>
          </cell>
          <cell r="H350" t="str">
            <v>NRS</v>
          </cell>
          <cell r="I350">
            <v>8153</v>
          </cell>
          <cell r="J350">
            <v>8153</v>
          </cell>
        </row>
        <row r="351">
          <cell r="A351">
            <v>810291</v>
          </cell>
          <cell r="E351" t="str">
            <v xml:space="preserve">Maintenance </v>
          </cell>
          <cell r="H351" t="str">
            <v>NRS</v>
          </cell>
          <cell r="I351">
            <v>2492</v>
          </cell>
          <cell r="J351">
            <v>2492</v>
          </cell>
        </row>
        <row r="352">
          <cell r="A352">
            <v>810292</v>
          </cell>
          <cell r="C352" t="str">
            <v>Boundary wall</v>
          </cell>
          <cell r="D352" t="str">
            <v>(Capex - 06-03-04)</v>
          </cell>
          <cell r="E352" t="str">
            <v>Building</v>
          </cell>
          <cell r="H352" t="str">
            <v>NRS</v>
          </cell>
          <cell r="I352">
            <v>48692</v>
          </cell>
          <cell r="J352">
            <v>48692</v>
          </cell>
        </row>
        <row r="353">
          <cell r="A353">
            <v>810293</v>
          </cell>
          <cell r="C353" t="str">
            <v>Fruit Juice Expansion</v>
          </cell>
          <cell r="D353" t="str">
            <v>(Capex - 15-03-04)</v>
          </cell>
          <cell r="E353" t="str">
            <v>Building</v>
          </cell>
          <cell r="H353" t="str">
            <v>NRS</v>
          </cell>
          <cell r="I353">
            <v>23800</v>
          </cell>
          <cell r="J353">
            <v>23800</v>
          </cell>
        </row>
        <row r="354">
          <cell r="A354">
            <v>810294</v>
          </cell>
          <cell r="C354" t="str">
            <v>Kennel House</v>
          </cell>
          <cell r="D354" t="str">
            <v>(Capex - 18-03-04)</v>
          </cell>
          <cell r="E354" t="str">
            <v>Building</v>
          </cell>
          <cell r="H354" t="str">
            <v>NRS</v>
          </cell>
          <cell r="I354">
            <v>269157.5</v>
          </cell>
          <cell r="J354">
            <v>269157.5</v>
          </cell>
        </row>
        <row r="355">
          <cell r="A355">
            <v>810295</v>
          </cell>
          <cell r="C355" t="str">
            <v>Fruit Juice Expansion</v>
          </cell>
          <cell r="D355" t="str">
            <v>(Capex - 15-03-04)</v>
          </cell>
          <cell r="E355" t="str">
            <v>Plant &amp; Machinery (Installation)</v>
          </cell>
          <cell r="H355" t="str">
            <v>INR</v>
          </cell>
          <cell r="I355">
            <v>149698.20000000001</v>
          </cell>
          <cell r="J355">
            <v>239517.12000000002</v>
          </cell>
        </row>
        <row r="356">
          <cell r="A356">
            <v>810296</v>
          </cell>
          <cell r="C356" t="str">
            <v>Taxol Section</v>
          </cell>
          <cell r="D356" t="str">
            <v>(Capex - 22-03-04)</v>
          </cell>
          <cell r="E356" t="str">
            <v>Plant &amp; Machinery (Installation)</v>
          </cell>
          <cell r="H356" t="str">
            <v>INR</v>
          </cell>
          <cell r="I356">
            <v>170526</v>
          </cell>
          <cell r="J356">
            <v>272841.60000000003</v>
          </cell>
        </row>
        <row r="357">
          <cell r="A357">
            <v>810297</v>
          </cell>
          <cell r="C357" t="str">
            <v>Fruit Juice Expansion</v>
          </cell>
          <cell r="D357" t="str">
            <v>(Capex - 15-03-04)</v>
          </cell>
          <cell r="E357" t="str">
            <v>Building</v>
          </cell>
          <cell r="H357" t="str">
            <v>NRS</v>
          </cell>
          <cell r="I357">
            <v>8277.1200000000008</v>
          </cell>
          <cell r="J357">
            <v>8277.1200000000008</v>
          </cell>
        </row>
        <row r="358">
          <cell r="A358">
            <v>810298</v>
          </cell>
          <cell r="C358" t="str">
            <v>Fruit Juice Expansion</v>
          </cell>
          <cell r="D358" t="str">
            <v>(Capex - 15-03-04)</v>
          </cell>
          <cell r="E358" t="str">
            <v>Plant &amp; Machinery (Installation)</v>
          </cell>
          <cell r="H358" t="str">
            <v>NRS</v>
          </cell>
          <cell r="I358">
            <v>13500</v>
          </cell>
          <cell r="J358">
            <v>13500</v>
          </cell>
        </row>
        <row r="359">
          <cell r="A359">
            <v>810299</v>
          </cell>
          <cell r="C359" t="str">
            <v>Fruit Juice Expansion</v>
          </cell>
          <cell r="D359" t="str">
            <v>(Capex - 15-03-04)</v>
          </cell>
          <cell r="E359" t="str">
            <v>Plant &amp; Machinery (Installation)</v>
          </cell>
          <cell r="H359" t="str">
            <v>INR</v>
          </cell>
          <cell r="I359">
            <v>166788.20000000001</v>
          </cell>
          <cell r="J359">
            <v>266861.12000000005</v>
          </cell>
        </row>
        <row r="360">
          <cell r="A360">
            <v>810300</v>
          </cell>
          <cell r="C360" t="str">
            <v>Fruit Juice Expansion</v>
          </cell>
          <cell r="D360" t="str">
            <v>(Capex - 15-03-04)</v>
          </cell>
          <cell r="E360" t="str">
            <v>Plant &amp; Machinery (Installation)</v>
          </cell>
          <cell r="H360" t="str">
            <v>INR</v>
          </cell>
          <cell r="I360">
            <v>37303.800000000003</v>
          </cell>
          <cell r="J360">
            <v>59686.080000000009</v>
          </cell>
        </row>
        <row r="361">
          <cell r="A361">
            <v>810301</v>
          </cell>
          <cell r="C361" t="str">
            <v>Fruit Juice Expansion</v>
          </cell>
          <cell r="D361" t="str">
            <v>(Capex - 15-03-04)</v>
          </cell>
          <cell r="E361" t="str">
            <v>Plant &amp; Machinery (Installation)</v>
          </cell>
          <cell r="H361" t="str">
            <v>INR</v>
          </cell>
          <cell r="I361">
            <v>162252.12</v>
          </cell>
          <cell r="J361">
            <v>259603.39199999999</v>
          </cell>
        </row>
        <row r="362">
          <cell r="A362">
            <v>810302</v>
          </cell>
          <cell r="C362" t="str">
            <v>Fruit Juice Expansion</v>
          </cell>
          <cell r="D362" t="str">
            <v>(Capex - 15-03-04)</v>
          </cell>
          <cell r="E362" t="str">
            <v>Plant &amp; Machinery (Installation)</v>
          </cell>
          <cell r="H362" t="str">
            <v>INR</v>
          </cell>
          <cell r="I362">
            <v>52632</v>
          </cell>
          <cell r="J362">
            <v>84211.200000000012</v>
          </cell>
        </row>
        <row r="363">
          <cell r="A363">
            <v>810303</v>
          </cell>
          <cell r="C363" t="str">
            <v>Fruit Juice Expansion</v>
          </cell>
          <cell r="D363" t="str">
            <v>(Capex - 15-03-04)</v>
          </cell>
          <cell r="E363" t="str">
            <v>Building</v>
          </cell>
          <cell r="H363" t="str">
            <v>NRS</v>
          </cell>
          <cell r="I363">
            <v>25500</v>
          </cell>
          <cell r="J363">
            <v>25500</v>
          </cell>
        </row>
        <row r="364">
          <cell r="A364">
            <v>810305</v>
          </cell>
          <cell r="C364" t="str">
            <v>Furniture &amp; Fixture</v>
          </cell>
          <cell r="D364" t="str">
            <v>(Capex - 16-03-04)</v>
          </cell>
          <cell r="E364" t="str">
            <v>Furniture &amp; Fixture</v>
          </cell>
          <cell r="H364" t="str">
            <v>NRS</v>
          </cell>
          <cell r="I364">
            <v>30909.08</v>
          </cell>
          <cell r="J364">
            <v>30909.08</v>
          </cell>
        </row>
        <row r="365">
          <cell r="A365">
            <v>810306</v>
          </cell>
          <cell r="C365" t="str">
            <v>Fruit Juice Expansion</v>
          </cell>
          <cell r="D365" t="str">
            <v>(Capex - 15-03-04)</v>
          </cell>
          <cell r="E365" t="str">
            <v>Plant &amp; Machinery (Installation)</v>
          </cell>
          <cell r="H365" t="str">
            <v>NRS</v>
          </cell>
          <cell r="I365">
            <v>104500</v>
          </cell>
          <cell r="J365">
            <v>104500</v>
          </cell>
        </row>
        <row r="366">
          <cell r="A366">
            <v>810307</v>
          </cell>
          <cell r="C366" t="str">
            <v>Vatika Hair Oil- Container</v>
          </cell>
          <cell r="D366" t="str">
            <v>(Capex - 13-03-04)</v>
          </cell>
          <cell r="E366" t="str">
            <v>Plant &amp; Machinery</v>
          </cell>
          <cell r="H366" t="str">
            <v>NRS</v>
          </cell>
          <cell r="I366">
            <v>14400</v>
          </cell>
          <cell r="J366">
            <v>14400</v>
          </cell>
        </row>
        <row r="367">
          <cell r="A367">
            <v>810308</v>
          </cell>
          <cell r="C367" t="str">
            <v>Fruit Juice Expansion</v>
          </cell>
          <cell r="D367" t="str">
            <v>(Capex - 15-03-04)</v>
          </cell>
          <cell r="E367" t="str">
            <v>Electrical Installation</v>
          </cell>
          <cell r="H367" t="str">
            <v>NRS</v>
          </cell>
          <cell r="I367">
            <v>92224</v>
          </cell>
          <cell r="J367">
            <v>92224</v>
          </cell>
        </row>
        <row r="368">
          <cell r="A368">
            <v>810309</v>
          </cell>
          <cell r="C368" t="str">
            <v>LDM Section</v>
          </cell>
          <cell r="D368" t="str">
            <v>(Capex - 02-04-05)</v>
          </cell>
          <cell r="E368" t="str">
            <v>Tools &amp; Implements</v>
          </cell>
          <cell r="H368" t="str">
            <v>NRS</v>
          </cell>
          <cell r="I368">
            <v>112000</v>
          </cell>
          <cell r="J368">
            <v>112000</v>
          </cell>
        </row>
        <row r="369">
          <cell r="A369">
            <v>810309</v>
          </cell>
          <cell r="C369" t="str">
            <v>Hajmola tablet</v>
          </cell>
          <cell r="D369" t="str">
            <v>(Capex - 02-04-05)</v>
          </cell>
          <cell r="E369" t="str">
            <v>Tools &amp; Implements</v>
          </cell>
          <cell r="H369" t="str">
            <v>NRS</v>
          </cell>
          <cell r="I369">
            <v>60000</v>
          </cell>
          <cell r="J369">
            <v>60000</v>
          </cell>
        </row>
        <row r="370">
          <cell r="A370">
            <v>810312</v>
          </cell>
          <cell r="E370" t="str">
            <v xml:space="preserve">Maintenance </v>
          </cell>
          <cell r="H370" t="str">
            <v>NRS</v>
          </cell>
          <cell r="I370">
            <v>97795</v>
          </cell>
          <cell r="J370">
            <v>97795</v>
          </cell>
        </row>
        <row r="371">
          <cell r="A371">
            <v>810313</v>
          </cell>
          <cell r="C371" t="str">
            <v>Kennel House</v>
          </cell>
          <cell r="D371" t="str">
            <v>(Capex - 18-03-04)</v>
          </cell>
          <cell r="E371" t="str">
            <v>Building</v>
          </cell>
          <cell r="H371" t="str">
            <v>NRS</v>
          </cell>
          <cell r="I371">
            <v>1544</v>
          </cell>
          <cell r="J371">
            <v>1544</v>
          </cell>
        </row>
        <row r="372">
          <cell r="A372">
            <v>810314</v>
          </cell>
          <cell r="C372" t="str">
            <v>Fruit Juice Expansion</v>
          </cell>
          <cell r="D372" t="str">
            <v>(Capex - 15-03-04)</v>
          </cell>
          <cell r="E372" t="str">
            <v>Building</v>
          </cell>
          <cell r="H372" t="str">
            <v>NRS</v>
          </cell>
          <cell r="I372">
            <v>63750</v>
          </cell>
          <cell r="J372">
            <v>63750</v>
          </cell>
        </row>
        <row r="373">
          <cell r="A373">
            <v>810315</v>
          </cell>
          <cell r="C373" t="str">
            <v xml:space="preserve">Kennel House </v>
          </cell>
          <cell r="D373" t="str">
            <v>(Capex - 18-03-04)</v>
          </cell>
          <cell r="E373" t="str">
            <v>Building</v>
          </cell>
          <cell r="H373" t="str">
            <v>NRS</v>
          </cell>
          <cell r="I373">
            <v>45477.599999999999</v>
          </cell>
          <cell r="J373">
            <v>45477.599999999999</v>
          </cell>
        </row>
        <row r="374">
          <cell r="A374">
            <v>810316</v>
          </cell>
          <cell r="C374" t="str">
            <v>Fruit Juice Expansion</v>
          </cell>
          <cell r="D374" t="str">
            <v>(Capex - 15-03-04)</v>
          </cell>
          <cell r="E374" t="str">
            <v>Plant &amp; Machinery (Installation)</v>
          </cell>
          <cell r="H374" t="str">
            <v>NRS</v>
          </cell>
          <cell r="I374">
            <v>18300</v>
          </cell>
          <cell r="J374">
            <v>18300</v>
          </cell>
        </row>
        <row r="375">
          <cell r="A375">
            <v>810317</v>
          </cell>
          <cell r="C375" t="str">
            <v>Fruit Juice Expansion</v>
          </cell>
          <cell r="D375" t="str">
            <v>(Capex - 15-03-04)</v>
          </cell>
          <cell r="E375" t="str">
            <v>Electrical Installation</v>
          </cell>
          <cell r="H375" t="str">
            <v>NRS</v>
          </cell>
          <cell r="I375">
            <v>6464</v>
          </cell>
          <cell r="J375">
            <v>6464</v>
          </cell>
        </row>
        <row r="376">
          <cell r="A376">
            <v>810318</v>
          </cell>
          <cell r="C376" t="str">
            <v>Fruit Juice Expansion</v>
          </cell>
          <cell r="D376" t="str">
            <v>(Capex - 15-03-04)</v>
          </cell>
          <cell r="E376" t="str">
            <v>Plant &amp; Machinery (Installation)</v>
          </cell>
          <cell r="H376" t="str">
            <v>INR</v>
          </cell>
          <cell r="I376">
            <v>38630.25</v>
          </cell>
          <cell r="J376">
            <v>61808.4</v>
          </cell>
        </row>
        <row r="377">
          <cell r="A377">
            <v>810319</v>
          </cell>
          <cell r="C377" t="str">
            <v>Fruit Juice Expansion</v>
          </cell>
          <cell r="D377" t="str">
            <v>(Capex - 15-03-04)</v>
          </cell>
          <cell r="E377" t="str">
            <v>Plant &amp; Machinery (Installation)</v>
          </cell>
        </row>
        <row r="378">
          <cell r="A378">
            <v>810320</v>
          </cell>
          <cell r="C378" t="str">
            <v>Tomato Ketchap</v>
          </cell>
          <cell r="D378" t="str">
            <v>(Capex - 01-04-05)</v>
          </cell>
          <cell r="E378" t="str">
            <v xml:space="preserve">Plant &amp; Machinery </v>
          </cell>
          <cell r="H378" t="str">
            <v>INR</v>
          </cell>
          <cell r="I378">
            <v>31000</v>
          </cell>
          <cell r="J378">
            <v>49600</v>
          </cell>
        </row>
        <row r="379">
          <cell r="A379">
            <v>810321</v>
          </cell>
          <cell r="C379" t="str">
            <v>Filtration System</v>
          </cell>
          <cell r="D379" t="str">
            <v>(Capex - 05-04-05)</v>
          </cell>
          <cell r="E379" t="str">
            <v xml:space="preserve">Plant &amp; Machinery </v>
          </cell>
          <cell r="H379" t="str">
            <v>USD</v>
          </cell>
          <cell r="I379">
            <v>5900</v>
          </cell>
          <cell r="J379">
            <v>436600</v>
          </cell>
        </row>
        <row r="380">
          <cell r="A380">
            <v>810322</v>
          </cell>
          <cell r="C380" t="str">
            <v>Taxol Section</v>
          </cell>
          <cell r="D380" t="str">
            <v>(Capex - 22-03-04)</v>
          </cell>
          <cell r="E380" t="str">
            <v>Electrical Installation</v>
          </cell>
          <cell r="H380" t="str">
            <v>NRS</v>
          </cell>
          <cell r="I380">
            <v>215000</v>
          </cell>
          <cell r="J380">
            <v>215000</v>
          </cell>
        </row>
        <row r="381">
          <cell r="A381">
            <v>810323</v>
          </cell>
          <cell r="C381" t="str">
            <v>Fruit Juice Expansion</v>
          </cell>
          <cell r="D381" t="str">
            <v>(Capex - 15-03-04)</v>
          </cell>
          <cell r="E381" t="str">
            <v>Electrical Installation</v>
          </cell>
          <cell r="H381" t="str">
            <v>INR</v>
          </cell>
          <cell r="I381">
            <v>4200</v>
          </cell>
          <cell r="J381">
            <v>6720</v>
          </cell>
        </row>
        <row r="382">
          <cell r="A382">
            <v>810324</v>
          </cell>
          <cell r="C382" t="str">
            <v>Fruit Juice Expansion</v>
          </cell>
          <cell r="D382" t="str">
            <v>(Capex - 15-03-04)</v>
          </cell>
          <cell r="E382" t="str">
            <v>Plant &amp; Machinery (Installation)</v>
          </cell>
          <cell r="H382" t="str">
            <v>NRS</v>
          </cell>
          <cell r="I382">
            <v>29568</v>
          </cell>
          <cell r="J382">
            <v>29568</v>
          </cell>
        </row>
        <row r="383">
          <cell r="A383">
            <v>810325</v>
          </cell>
          <cell r="C383" t="str">
            <v>Fruit Juice Expansion</v>
          </cell>
          <cell r="D383" t="str">
            <v>(Capex - 15-03-04)</v>
          </cell>
          <cell r="E383" t="str">
            <v>Plant &amp; Machinery (Installation)</v>
          </cell>
          <cell r="H383" t="str">
            <v>NRS</v>
          </cell>
          <cell r="I383">
            <v>10665</v>
          </cell>
          <cell r="J383">
            <v>10665</v>
          </cell>
        </row>
        <row r="384">
          <cell r="A384">
            <v>810326</v>
          </cell>
          <cell r="C384" t="str">
            <v>Fruit Juice Expansion</v>
          </cell>
          <cell r="D384" t="str">
            <v>(Capex - 15-03-04)</v>
          </cell>
          <cell r="E384" t="str">
            <v>Building</v>
          </cell>
          <cell r="H384" t="str">
            <v>NRS</v>
          </cell>
          <cell r="I384">
            <v>49020</v>
          </cell>
          <cell r="J384">
            <v>49020</v>
          </cell>
        </row>
        <row r="385">
          <cell r="A385">
            <v>810327</v>
          </cell>
          <cell r="C385" t="str">
            <v>Boundary Wall</v>
          </cell>
          <cell r="D385" t="str">
            <v>(Capex - 06-03-04)</v>
          </cell>
          <cell r="E385" t="str">
            <v>Building</v>
          </cell>
          <cell r="H385" t="str">
            <v>NRS</v>
          </cell>
          <cell r="I385">
            <v>57414.5</v>
          </cell>
          <cell r="J385">
            <v>57414.5</v>
          </cell>
        </row>
        <row r="386">
          <cell r="A386">
            <v>810328</v>
          </cell>
          <cell r="C386" t="str">
            <v>Fruit Juice Expansion</v>
          </cell>
          <cell r="D386" t="str">
            <v>(Capex - 15-03-04)</v>
          </cell>
          <cell r="E386" t="str">
            <v>Building</v>
          </cell>
          <cell r="H386" t="str">
            <v>NRS</v>
          </cell>
          <cell r="I386">
            <v>400815</v>
          </cell>
          <cell r="J386">
            <v>400815</v>
          </cell>
        </row>
        <row r="387">
          <cell r="A387">
            <v>810329</v>
          </cell>
          <cell r="C387" t="str">
            <v>Fruit Juice Expansion</v>
          </cell>
          <cell r="D387" t="str">
            <v>(Capex - 15-03-04)</v>
          </cell>
          <cell r="E387" t="str">
            <v>Building</v>
          </cell>
          <cell r="H387" t="str">
            <v>INR</v>
          </cell>
          <cell r="I387">
            <v>50500</v>
          </cell>
          <cell r="J387">
            <v>80800</v>
          </cell>
        </row>
        <row r="388">
          <cell r="A388">
            <v>810330</v>
          </cell>
          <cell r="C388" t="str">
            <v>Taxol Section</v>
          </cell>
          <cell r="D388" t="str">
            <v>(Capex - 22-03-04)</v>
          </cell>
          <cell r="E388" t="str">
            <v>Plant &amp; Machinery (Installation)</v>
          </cell>
          <cell r="H388" t="str">
            <v>NRS</v>
          </cell>
          <cell r="I388">
            <v>8810</v>
          </cell>
          <cell r="J388">
            <v>8810</v>
          </cell>
        </row>
        <row r="389">
          <cell r="A389">
            <v>810331</v>
          </cell>
          <cell r="C389" t="str">
            <v>Taxol Section</v>
          </cell>
          <cell r="D389" t="str">
            <v>(Capex - 22-03-04)</v>
          </cell>
          <cell r="E389" t="str">
            <v>Plant &amp; Machinery (Installation)</v>
          </cell>
          <cell r="H389" t="str">
            <v>INR</v>
          </cell>
          <cell r="I389">
            <v>61249.98</v>
          </cell>
          <cell r="J389">
            <v>97999.968000000008</v>
          </cell>
        </row>
        <row r="390">
          <cell r="A390">
            <v>810332</v>
          </cell>
          <cell r="C390" t="str">
            <v>Fruit Juice Expansion</v>
          </cell>
          <cell r="D390" t="str">
            <v>(Capex - 15-03-04)</v>
          </cell>
          <cell r="E390" t="str">
            <v>Plant &amp; Machinery (Installation)</v>
          </cell>
          <cell r="H390" t="str">
            <v>NRS</v>
          </cell>
          <cell r="I390">
            <v>4906.8</v>
          </cell>
          <cell r="J390">
            <v>4906.8</v>
          </cell>
        </row>
        <row r="391">
          <cell r="A391">
            <v>810333</v>
          </cell>
          <cell r="C391" t="str">
            <v>Taxol Section</v>
          </cell>
          <cell r="D391" t="str">
            <v>(Capex - 22-03-04)</v>
          </cell>
          <cell r="E391" t="str">
            <v>Plant &amp; Machinery (Installation)</v>
          </cell>
          <cell r="H391" t="str">
            <v>NRS</v>
          </cell>
          <cell r="I391">
            <v>114264</v>
          </cell>
          <cell r="J391">
            <v>114264</v>
          </cell>
        </row>
        <row r="392">
          <cell r="A392">
            <v>810334</v>
          </cell>
          <cell r="C392" t="str">
            <v>Fruit Juice Expansion</v>
          </cell>
          <cell r="D392" t="str">
            <v>(Capex - 15-03-04)</v>
          </cell>
          <cell r="E392" t="str">
            <v>Plant &amp; Machinery</v>
          </cell>
          <cell r="H392" t="str">
            <v>NRS</v>
          </cell>
          <cell r="I392">
            <v>114354</v>
          </cell>
          <cell r="J392">
            <v>114354</v>
          </cell>
        </row>
        <row r="393">
          <cell r="A393">
            <v>810335</v>
          </cell>
          <cell r="C393" t="str">
            <v>Fruit Juice Expansion</v>
          </cell>
          <cell r="D393" t="str">
            <v>(Capex - 15-03-04)</v>
          </cell>
          <cell r="E393" t="str">
            <v>Plant &amp; Machinery (Installation)</v>
          </cell>
          <cell r="H393" t="str">
            <v>INR</v>
          </cell>
          <cell r="I393">
            <v>24875</v>
          </cell>
          <cell r="J393">
            <v>39800</v>
          </cell>
        </row>
        <row r="394">
          <cell r="A394">
            <v>810336</v>
          </cell>
          <cell r="C394" t="str">
            <v>Fruit Juice Expansion</v>
          </cell>
          <cell r="D394" t="str">
            <v>(Capex - 05-04-05)</v>
          </cell>
          <cell r="E394" t="str">
            <v>Plant &amp; Machinery (Installation)</v>
          </cell>
          <cell r="H394" t="str">
            <v>INR</v>
          </cell>
          <cell r="I394">
            <v>24500</v>
          </cell>
          <cell r="J394">
            <v>39200</v>
          </cell>
        </row>
        <row r="395">
          <cell r="A395">
            <v>810338</v>
          </cell>
          <cell r="C395" t="str">
            <v>Taxol Section</v>
          </cell>
          <cell r="D395" t="str">
            <v>(Capex - 22-03-04)</v>
          </cell>
          <cell r="E395" t="str">
            <v xml:space="preserve">Plant &amp; Machinery </v>
          </cell>
          <cell r="H395" t="str">
            <v>INR</v>
          </cell>
          <cell r="I395">
            <v>35700</v>
          </cell>
          <cell r="J395">
            <v>57120</v>
          </cell>
        </row>
        <row r="396">
          <cell r="A396">
            <v>810339</v>
          </cell>
          <cell r="C396" t="str">
            <v>Fruit Juice Expansion</v>
          </cell>
          <cell r="D396" t="str">
            <v>(Capex - 15-03-04)</v>
          </cell>
          <cell r="E396" t="str">
            <v>Building</v>
          </cell>
          <cell r="H396" t="str">
            <v>NRS</v>
          </cell>
          <cell r="I396">
            <v>76715</v>
          </cell>
          <cell r="J396">
            <v>76715</v>
          </cell>
        </row>
        <row r="397">
          <cell r="A397">
            <v>810340</v>
          </cell>
          <cell r="C397" t="str">
            <v>Taxol Section</v>
          </cell>
          <cell r="D397" t="str">
            <v>(Capex - 22-03-04)</v>
          </cell>
          <cell r="E397" t="str">
            <v>Plant &amp; Machinery (Installation)</v>
          </cell>
          <cell r="H397" t="str">
            <v>INR</v>
          </cell>
          <cell r="I397">
            <v>16155</v>
          </cell>
          <cell r="J397">
            <v>25848</v>
          </cell>
        </row>
        <row r="398">
          <cell r="A398">
            <v>810341</v>
          </cell>
          <cell r="C398" t="str">
            <v>Taxol Section</v>
          </cell>
          <cell r="D398" t="str">
            <v>(Capex - 22-03-04)</v>
          </cell>
          <cell r="E398" t="str">
            <v>Plant &amp; Machinery (Installation)</v>
          </cell>
          <cell r="H398" t="str">
            <v>INR</v>
          </cell>
          <cell r="I398">
            <v>68880</v>
          </cell>
          <cell r="J398">
            <v>110208</v>
          </cell>
        </row>
        <row r="399">
          <cell r="A399">
            <v>810342</v>
          </cell>
          <cell r="C399" t="str">
            <v>Taxol Section</v>
          </cell>
          <cell r="D399" t="str">
            <v>(Capex - 22-03-04)</v>
          </cell>
          <cell r="E399" t="str">
            <v>Plant &amp; Machinery (Installation)</v>
          </cell>
          <cell r="H399" t="str">
            <v>INR</v>
          </cell>
          <cell r="I399">
            <v>32256</v>
          </cell>
          <cell r="J399">
            <v>51609.600000000006</v>
          </cell>
        </row>
        <row r="400">
          <cell r="A400">
            <v>810343</v>
          </cell>
          <cell r="C400" t="str">
            <v>Fruit Juice Expansion</v>
          </cell>
          <cell r="D400" t="str">
            <v>(Capex - 15-03-04)</v>
          </cell>
          <cell r="E400" t="str">
            <v>Plant &amp; Machinery (Installation)</v>
          </cell>
          <cell r="H400" t="str">
            <v>INR</v>
          </cell>
          <cell r="I400">
            <v>142990</v>
          </cell>
          <cell r="J400">
            <v>228784</v>
          </cell>
        </row>
        <row r="401">
          <cell r="A401">
            <v>810344</v>
          </cell>
          <cell r="C401" t="str">
            <v>Taxol Section</v>
          </cell>
          <cell r="D401" t="str">
            <v>(Capex - 22-03-04)</v>
          </cell>
          <cell r="E401" t="str">
            <v>Plant &amp; Machinery (Installation)</v>
          </cell>
          <cell r="H401" t="str">
            <v>INR</v>
          </cell>
          <cell r="I401">
            <v>71792</v>
          </cell>
          <cell r="J401">
            <v>114867.20000000001</v>
          </cell>
        </row>
        <row r="402">
          <cell r="A402">
            <v>810345</v>
          </cell>
          <cell r="C402" t="str">
            <v>Kennel House</v>
          </cell>
          <cell r="D402" t="str">
            <v>(Capex - 18-03-04)</v>
          </cell>
          <cell r="E402" t="str">
            <v>Building</v>
          </cell>
          <cell r="H402" t="str">
            <v>INR</v>
          </cell>
          <cell r="I402">
            <v>68850</v>
          </cell>
          <cell r="J402">
            <v>110160</v>
          </cell>
        </row>
        <row r="403">
          <cell r="A403">
            <v>810346</v>
          </cell>
          <cell r="C403" t="str">
            <v>Taxol Section</v>
          </cell>
          <cell r="D403" t="str">
            <v>(Capex - 22-03-04)</v>
          </cell>
          <cell r="E403" t="str">
            <v>Plant &amp; Machinery (Installation)</v>
          </cell>
          <cell r="H403" t="str">
            <v>INR</v>
          </cell>
          <cell r="I403">
            <v>105000</v>
          </cell>
          <cell r="J403">
            <v>168000</v>
          </cell>
        </row>
        <row r="404">
          <cell r="A404">
            <v>810347</v>
          </cell>
          <cell r="C404" t="str">
            <v>Fruit Juice Expansion</v>
          </cell>
          <cell r="D404" t="str">
            <v>(Capex - 21-04-05)</v>
          </cell>
          <cell r="E404" t="str">
            <v xml:space="preserve">Plant &amp; Machinery </v>
          </cell>
          <cell r="H404" t="str">
            <v>USD</v>
          </cell>
          <cell r="I404">
            <v>61765</v>
          </cell>
          <cell r="J404">
            <v>4570610</v>
          </cell>
        </row>
        <row r="405">
          <cell r="A405">
            <v>810348</v>
          </cell>
          <cell r="C405" t="str">
            <v>Taxol Section</v>
          </cell>
          <cell r="D405" t="str">
            <v>(Capex - 22-03-04)</v>
          </cell>
          <cell r="E405" t="str">
            <v>Plant &amp; Machinery (Installation)</v>
          </cell>
          <cell r="H405" t="str">
            <v>INR</v>
          </cell>
          <cell r="I405">
            <v>74785.210000000006</v>
          </cell>
          <cell r="J405">
            <v>119656.33600000001</v>
          </cell>
        </row>
        <row r="406">
          <cell r="A406">
            <v>810350</v>
          </cell>
          <cell r="C406" t="str">
            <v>Taxol Section</v>
          </cell>
          <cell r="D406" t="str">
            <v>(Capex - 22-03-04)</v>
          </cell>
          <cell r="E406" t="str">
            <v>Plant &amp; Machinery (Installation)</v>
          </cell>
          <cell r="H406" t="str">
            <v>NRS</v>
          </cell>
          <cell r="I406">
            <v>22000</v>
          </cell>
          <cell r="J406">
            <v>22000</v>
          </cell>
        </row>
        <row r="407">
          <cell r="A407">
            <v>810351</v>
          </cell>
          <cell r="C407" t="str">
            <v>Fruit Juice Expansion</v>
          </cell>
          <cell r="D407" t="str">
            <v>(Capex - 15-03-04)</v>
          </cell>
          <cell r="E407" t="str">
            <v>Building</v>
          </cell>
          <cell r="H407" t="str">
            <v>NRS</v>
          </cell>
          <cell r="I407">
            <v>155981.95000000001</v>
          </cell>
          <cell r="J407">
            <v>155981.95000000001</v>
          </cell>
        </row>
        <row r="408">
          <cell r="A408">
            <v>810352</v>
          </cell>
          <cell r="C408" t="str">
            <v>Kennel House</v>
          </cell>
          <cell r="D408" t="str">
            <v>(Capex - 18-03-04)</v>
          </cell>
          <cell r="E408" t="str">
            <v>Building</v>
          </cell>
          <cell r="H408" t="str">
            <v>NRS</v>
          </cell>
          <cell r="I408">
            <v>4017</v>
          </cell>
          <cell r="J408">
            <v>4017</v>
          </cell>
        </row>
        <row r="409">
          <cell r="A409">
            <v>810354</v>
          </cell>
          <cell r="C409" t="str">
            <v>Fruit Juice Expansion</v>
          </cell>
          <cell r="D409" t="str">
            <v>(Capex - 13-04-05)</v>
          </cell>
          <cell r="E409" t="str">
            <v>Building</v>
          </cell>
          <cell r="H409" t="str">
            <v>INR</v>
          </cell>
          <cell r="I409">
            <v>90000</v>
          </cell>
          <cell r="J409">
            <v>144000</v>
          </cell>
        </row>
        <row r="410">
          <cell r="A410">
            <v>810355</v>
          </cell>
          <cell r="C410" t="str">
            <v>Taxol Section</v>
          </cell>
          <cell r="D410" t="str">
            <v>(Capex - 22-03-04)</v>
          </cell>
          <cell r="E410" t="str">
            <v>Plant &amp; Machinery (Installation)</v>
          </cell>
          <cell r="H410" t="str">
            <v>NRS</v>
          </cell>
          <cell r="I410">
            <v>11000</v>
          </cell>
          <cell r="J410">
            <v>11000</v>
          </cell>
        </row>
        <row r="411">
          <cell r="A411">
            <v>810356</v>
          </cell>
          <cell r="C411" t="str">
            <v>Fruit Juice Expansion</v>
          </cell>
          <cell r="D411" t="str">
            <v>(Capex - 21-04-05)</v>
          </cell>
          <cell r="E411" t="str">
            <v>Plant &amp; Machinery (Installation)</v>
          </cell>
          <cell r="H411" t="str">
            <v>NRS</v>
          </cell>
          <cell r="I411">
            <v>84787.5</v>
          </cell>
          <cell r="J411">
            <v>84787.5</v>
          </cell>
        </row>
        <row r="412">
          <cell r="A412">
            <v>810357</v>
          </cell>
          <cell r="C412" t="str">
            <v>Taxol Section</v>
          </cell>
          <cell r="D412" t="str">
            <v>(Capex - 22-03-04)</v>
          </cell>
          <cell r="E412" t="str">
            <v>Plant &amp; Machinery (Installation)</v>
          </cell>
          <cell r="H412" t="str">
            <v>NRS</v>
          </cell>
          <cell r="I412">
            <v>42700</v>
          </cell>
          <cell r="J412">
            <v>42700</v>
          </cell>
        </row>
        <row r="413">
          <cell r="A413">
            <v>810358</v>
          </cell>
          <cell r="C413" t="str">
            <v>Fruit Juice Expansion</v>
          </cell>
          <cell r="D413" t="str">
            <v>(Capex - 15-03-04)</v>
          </cell>
          <cell r="E413" t="str">
            <v>Plant &amp; Machinery (Installation)</v>
          </cell>
          <cell r="H413" t="str">
            <v>INR</v>
          </cell>
          <cell r="I413">
            <v>38512</v>
          </cell>
          <cell r="J413">
            <v>61619.200000000004</v>
          </cell>
        </row>
        <row r="414">
          <cell r="A414">
            <v>810359</v>
          </cell>
          <cell r="C414" t="str">
            <v>Photo Copy machine</v>
          </cell>
          <cell r="D414" t="str">
            <v>(Capex - 21-03-04)</v>
          </cell>
          <cell r="E414" t="str">
            <v>Office Equipment</v>
          </cell>
          <cell r="H414" t="str">
            <v>NRS</v>
          </cell>
          <cell r="I414">
            <v>390000</v>
          </cell>
          <cell r="J414">
            <v>390000</v>
          </cell>
        </row>
        <row r="415">
          <cell r="A415">
            <v>810360</v>
          </cell>
          <cell r="C415" t="str">
            <v>Taxol Section</v>
          </cell>
          <cell r="D415" t="str">
            <v>(Capex - 22-03-04)</v>
          </cell>
          <cell r="E415" t="str">
            <v>Plant &amp; Machinery (Installation)</v>
          </cell>
          <cell r="H415" t="str">
            <v>NRS</v>
          </cell>
          <cell r="I415">
            <v>6600</v>
          </cell>
          <cell r="J415">
            <v>6600</v>
          </cell>
        </row>
        <row r="416">
          <cell r="A416">
            <v>810363</v>
          </cell>
          <cell r="C416" t="str">
            <v>Taxol Section</v>
          </cell>
          <cell r="D416" t="str">
            <v>(Capex - 22-03-04)</v>
          </cell>
          <cell r="E416" t="str">
            <v>Plant &amp; Machinery (Installation)</v>
          </cell>
          <cell r="H416" t="str">
            <v>INR</v>
          </cell>
          <cell r="I416">
            <v>9875</v>
          </cell>
          <cell r="J416">
            <v>15800</v>
          </cell>
        </row>
        <row r="417">
          <cell r="A417">
            <v>810364</v>
          </cell>
          <cell r="C417" t="str">
            <v>Taxol Section</v>
          </cell>
          <cell r="D417" t="str">
            <v>(Capex - 22-03-04)</v>
          </cell>
          <cell r="E417" t="str">
            <v>Plant &amp; Machinery (Installation)</v>
          </cell>
        </row>
        <row r="418">
          <cell r="A418">
            <v>810365</v>
          </cell>
          <cell r="C418" t="str">
            <v>Taxol Section</v>
          </cell>
          <cell r="D418" t="str">
            <v>(Capex - 22-03-04)</v>
          </cell>
          <cell r="E418" t="str">
            <v>Plant &amp; Machinery (Installation)</v>
          </cell>
        </row>
        <row r="419">
          <cell r="A419">
            <v>810366</v>
          </cell>
          <cell r="C419" t="str">
            <v>Taxol Section</v>
          </cell>
          <cell r="D419" t="str">
            <v>(Capex - 22-03-04)</v>
          </cell>
          <cell r="E419" t="str">
            <v>Plant &amp; Machinery (Installation)</v>
          </cell>
        </row>
        <row r="420">
          <cell r="A420">
            <v>810367</v>
          </cell>
          <cell r="C420" t="str">
            <v>Fruit Juice Expansion</v>
          </cell>
          <cell r="D420" t="str">
            <v>(Capex - 12-04-05)</v>
          </cell>
          <cell r="E420" t="str">
            <v>Plant &amp; Machinery (Installation)</v>
          </cell>
        </row>
        <row r="421">
          <cell r="A421">
            <v>810368</v>
          </cell>
          <cell r="C421" t="str">
            <v>Fruit Juice Expansion</v>
          </cell>
          <cell r="D421" t="str">
            <v>(Capex - 15-03-04)</v>
          </cell>
          <cell r="E421" t="str">
            <v>Plant &amp; Machinery (Installation)</v>
          </cell>
        </row>
        <row r="422">
          <cell r="A422">
            <v>810369</v>
          </cell>
          <cell r="C422" t="str">
            <v>Taxol Section</v>
          </cell>
          <cell r="D422" t="str">
            <v>(Capex - 22-03-04)</v>
          </cell>
          <cell r="E422" t="str">
            <v>Plant &amp; Machinery (Installation)</v>
          </cell>
        </row>
        <row r="423">
          <cell r="A423">
            <v>810370</v>
          </cell>
          <cell r="C423" t="str">
            <v>LDM Section</v>
          </cell>
          <cell r="D423" t="str">
            <v>(Capex - 08-04-05)</v>
          </cell>
          <cell r="E423" t="str">
            <v xml:space="preserve">Plant &amp; Machinery </v>
          </cell>
        </row>
        <row r="424">
          <cell r="A424">
            <v>810371</v>
          </cell>
          <cell r="C424" t="str">
            <v>Fruit Juice Expansion</v>
          </cell>
          <cell r="D424" t="str">
            <v>(Capex - 15-03-04)</v>
          </cell>
          <cell r="E424" t="str">
            <v>Building</v>
          </cell>
        </row>
        <row r="425">
          <cell r="A425">
            <v>810372</v>
          </cell>
          <cell r="C425" t="str">
            <v>Fruit Juice Expansion</v>
          </cell>
          <cell r="D425" t="str">
            <v>(Capex - 09-04-05)</v>
          </cell>
          <cell r="E425" t="str">
            <v>Building</v>
          </cell>
        </row>
        <row r="426">
          <cell r="A426">
            <v>810373</v>
          </cell>
          <cell r="C426" t="str">
            <v>LDM Section</v>
          </cell>
          <cell r="D426" t="str">
            <v>(Capex - 07-04-05)</v>
          </cell>
          <cell r="E426" t="str">
            <v>Building</v>
          </cell>
        </row>
        <row r="427">
          <cell r="A427">
            <v>810374</v>
          </cell>
          <cell r="C427" t="str">
            <v>Fruit Juice Expansion</v>
          </cell>
          <cell r="D427" t="str">
            <v>(Capex - 04-04-05)</v>
          </cell>
          <cell r="E427" t="str">
            <v xml:space="preserve">Plant &amp; Machinery </v>
          </cell>
        </row>
        <row r="428">
          <cell r="A428">
            <v>810375</v>
          </cell>
          <cell r="C428" t="str">
            <v>Fruit Juice Expansion</v>
          </cell>
          <cell r="D428" t="str">
            <v>(Capex - 04-04-05)</v>
          </cell>
          <cell r="E428" t="str">
            <v xml:space="preserve">Plant &amp; Machinery </v>
          </cell>
        </row>
        <row r="429">
          <cell r="A429">
            <v>810376</v>
          </cell>
          <cell r="C429" t="str">
            <v>Fruit Juice Expansion</v>
          </cell>
          <cell r="D429" t="str">
            <v>(Capex - 04-04-05)</v>
          </cell>
          <cell r="E429" t="str">
            <v xml:space="preserve">Plant &amp; Machinery </v>
          </cell>
        </row>
        <row r="430">
          <cell r="A430">
            <v>810378</v>
          </cell>
          <cell r="C430" t="str">
            <v>Fruit Juice Expansion</v>
          </cell>
          <cell r="D430" t="str">
            <v>(Capex - 12-04-05)</v>
          </cell>
          <cell r="E430" t="str">
            <v>Building</v>
          </cell>
        </row>
        <row r="431">
          <cell r="A431">
            <v>810379</v>
          </cell>
          <cell r="C431" t="str">
            <v>Taxol Section</v>
          </cell>
          <cell r="D431" t="str">
            <v>(Capex - 22-03-04)</v>
          </cell>
          <cell r="E431" t="str">
            <v>Electrical Installation</v>
          </cell>
        </row>
        <row r="432">
          <cell r="A432">
            <v>810380</v>
          </cell>
          <cell r="C432" t="str">
            <v>Tomato Ketchup</v>
          </cell>
          <cell r="D432" t="str">
            <v>(Capex - 13-04-05)</v>
          </cell>
          <cell r="E432" t="str">
            <v>Building</v>
          </cell>
        </row>
        <row r="433">
          <cell r="A433">
            <v>830028</v>
          </cell>
          <cell r="C433" t="str">
            <v>Honey Section</v>
          </cell>
          <cell r="D433" t="str">
            <v>No-Capex</v>
          </cell>
          <cell r="E433" t="str">
            <v>Building</v>
          </cell>
        </row>
        <row r="434">
          <cell r="A434">
            <v>830637</v>
          </cell>
          <cell r="C434" t="str">
            <v>Shampoo Section</v>
          </cell>
          <cell r="D434" t="str">
            <v>(Capex - 20-03-04)</v>
          </cell>
          <cell r="E434" t="str">
            <v xml:space="preserve">Plant &amp; Machinery </v>
          </cell>
        </row>
        <row r="435">
          <cell r="A435">
            <v>830701</v>
          </cell>
          <cell r="C435" t="str">
            <v>Fabrication</v>
          </cell>
          <cell r="D435" t="str">
            <v>No-Capex</v>
          </cell>
          <cell r="E435" t="str">
            <v>Repair &amp; maintenance Plant &amp; Mach</v>
          </cell>
        </row>
        <row r="436">
          <cell r="A436">
            <v>830740</v>
          </cell>
          <cell r="C436" t="str">
            <v>Kennel House</v>
          </cell>
          <cell r="D436" t="str">
            <v>(Capex - 06-04-05)</v>
          </cell>
          <cell r="E436" t="str">
            <v>Building</v>
          </cell>
          <cell r="H436" t="str">
            <v>NRS</v>
          </cell>
          <cell r="I436">
            <v>30743.5</v>
          </cell>
          <cell r="J436">
            <v>30743.5</v>
          </cell>
        </row>
        <row r="437">
          <cell r="A437">
            <v>830744</v>
          </cell>
          <cell r="C437" t="str">
            <v>LDM Section</v>
          </cell>
          <cell r="D437" t="str">
            <v>Maintenance Work</v>
          </cell>
          <cell r="E437" t="str">
            <v>Repair &amp; maintenance Others</v>
          </cell>
        </row>
        <row r="438">
          <cell r="A438">
            <v>830809</v>
          </cell>
          <cell r="C438" t="str">
            <v>Fruit Juice Expansion</v>
          </cell>
          <cell r="D438" t="str">
            <v>(Capex - 15-03-04)</v>
          </cell>
          <cell r="E438" t="str">
            <v>Plant &amp; Machinery (Installation)</v>
          </cell>
          <cell r="H438" t="str">
            <v>USD</v>
          </cell>
          <cell r="I438">
            <v>205.14</v>
          </cell>
          <cell r="J438">
            <v>15180.359999999999</v>
          </cell>
        </row>
        <row r="439">
          <cell r="A439">
            <v>830940</v>
          </cell>
          <cell r="C439" t="str">
            <v>UPS For Domino &amp; Office</v>
          </cell>
          <cell r="D439" t="str">
            <v>No-Capex</v>
          </cell>
          <cell r="E439" t="str">
            <v>Office Equipment</v>
          </cell>
          <cell r="H439" t="str">
            <v>NRS</v>
          </cell>
          <cell r="I439">
            <v>56436</v>
          </cell>
          <cell r="J439">
            <v>56436</v>
          </cell>
        </row>
        <row r="440">
          <cell r="A440">
            <v>850012</v>
          </cell>
          <cell r="C440" t="str">
            <v xml:space="preserve">Kakani Nursery </v>
          </cell>
          <cell r="D440" t="str">
            <v>No-Capex</v>
          </cell>
          <cell r="E440" t="str">
            <v>Plant &amp; Machinery</v>
          </cell>
          <cell r="H440" t="str">
            <v>NRS</v>
          </cell>
          <cell r="I440">
            <v>13360</v>
          </cell>
          <cell r="J440">
            <v>13360</v>
          </cell>
        </row>
        <row r="441">
          <cell r="A441">
            <v>850082</v>
          </cell>
          <cell r="C441" t="str">
            <v>Pipe Fittings-Nursery</v>
          </cell>
          <cell r="D441" t="str">
            <v>No-Capex</v>
          </cell>
          <cell r="E441" t="str">
            <v>Building - Nursery</v>
          </cell>
        </row>
        <row r="442">
          <cell r="A442">
            <v>870001</v>
          </cell>
          <cell r="C442" t="str">
            <v>Cordless Phone-Manish</v>
          </cell>
          <cell r="D442" t="str">
            <v>No-Capex</v>
          </cell>
          <cell r="E442" t="str">
            <v>Furniture &amp; Fixture</v>
          </cell>
          <cell r="H442" t="str">
            <v>NRS</v>
          </cell>
          <cell r="I442">
            <v>6200</v>
          </cell>
          <cell r="J442">
            <v>6200</v>
          </cell>
        </row>
        <row r="443">
          <cell r="A443">
            <v>870007</v>
          </cell>
          <cell r="C443" t="str">
            <v>Ceiling Fan-3 Pcs</v>
          </cell>
          <cell r="D443" t="str">
            <v>No-Capex</v>
          </cell>
          <cell r="E443" t="str">
            <v>Furniture &amp; Fixture</v>
          </cell>
          <cell r="H443" t="str">
            <v>NRS</v>
          </cell>
          <cell r="I443">
            <v>5280</v>
          </cell>
          <cell r="J443">
            <v>5280</v>
          </cell>
        </row>
        <row r="444">
          <cell r="A444">
            <v>870012</v>
          </cell>
          <cell r="C444" t="str">
            <v>Refrigerator-Bibek Agarwal</v>
          </cell>
          <cell r="D444" t="str">
            <v>No-Capex</v>
          </cell>
          <cell r="E444" t="str">
            <v>Furniture &amp; Fixture</v>
          </cell>
          <cell r="H444" t="str">
            <v>NRS</v>
          </cell>
          <cell r="I444">
            <v>18899.990000000002</v>
          </cell>
          <cell r="J444">
            <v>18899.990000000002</v>
          </cell>
        </row>
        <row r="445">
          <cell r="A445">
            <v>870013</v>
          </cell>
          <cell r="C445" t="str">
            <v>Caller ID Phone</v>
          </cell>
          <cell r="D445" t="str">
            <v>No-Capex</v>
          </cell>
          <cell r="E445" t="str">
            <v>Office Equipment</v>
          </cell>
          <cell r="H445" t="str">
            <v>NRS</v>
          </cell>
          <cell r="I445">
            <v>1645</v>
          </cell>
          <cell r="J445">
            <v>1645</v>
          </cell>
        </row>
        <row r="446">
          <cell r="A446">
            <v>870016</v>
          </cell>
          <cell r="C446" t="str">
            <v>Laptop Computer-1 Pcs</v>
          </cell>
          <cell r="D446" t="str">
            <v>No-Capex</v>
          </cell>
          <cell r="E446" t="str">
            <v>Office Equipment</v>
          </cell>
          <cell r="H446" t="str">
            <v>NRS</v>
          </cell>
          <cell r="I446">
            <v>165000</v>
          </cell>
          <cell r="J446">
            <v>165000</v>
          </cell>
        </row>
        <row r="447">
          <cell r="A447">
            <v>870028</v>
          </cell>
          <cell r="C447" t="str">
            <v>Epson Printer-LQ2180</v>
          </cell>
          <cell r="D447" t="str">
            <v>No-Capex</v>
          </cell>
          <cell r="E447" t="str">
            <v>Office Equipment</v>
          </cell>
          <cell r="H447" t="str">
            <v>NRS</v>
          </cell>
          <cell r="I447">
            <v>60775</v>
          </cell>
          <cell r="J447">
            <v>60775</v>
          </cell>
        </row>
        <row r="448">
          <cell r="A448">
            <v>870029</v>
          </cell>
          <cell r="C448" t="str">
            <v>Laptop Computer-2Pcs</v>
          </cell>
          <cell r="D448" t="str">
            <v>No-Capex</v>
          </cell>
          <cell r="E448" t="str">
            <v>Office Equipment</v>
          </cell>
          <cell r="H448" t="str">
            <v>NRS</v>
          </cell>
          <cell r="I448">
            <v>359999.2</v>
          </cell>
          <cell r="J448">
            <v>359999.2</v>
          </cell>
        </row>
        <row r="449">
          <cell r="A449">
            <v>870036</v>
          </cell>
          <cell r="C449" t="str">
            <v>Caller ID Phone-B.Agarwal</v>
          </cell>
          <cell r="D449" t="str">
            <v>No-Capex</v>
          </cell>
          <cell r="E449" t="str">
            <v>Furniture &amp; Fixture</v>
          </cell>
          <cell r="H449" t="str">
            <v>NRS</v>
          </cell>
          <cell r="I449">
            <v>2350</v>
          </cell>
          <cell r="J449">
            <v>2350</v>
          </cell>
        </row>
        <row r="450">
          <cell r="A450">
            <v>870037</v>
          </cell>
          <cell r="C450" t="str">
            <v>Caller ID Phone-3 pcs-Office</v>
          </cell>
          <cell r="D450" t="str">
            <v>No-Capex</v>
          </cell>
          <cell r="E450" t="str">
            <v>Office Equipment</v>
          </cell>
          <cell r="H450" t="str">
            <v>NRS</v>
          </cell>
          <cell r="I450">
            <v>7050</v>
          </cell>
          <cell r="J450">
            <v>7050</v>
          </cell>
        </row>
        <row r="451">
          <cell r="A451">
            <v>870043</v>
          </cell>
          <cell r="C451" t="str">
            <v>Furniture &amp; Fixture</v>
          </cell>
          <cell r="D451" t="str">
            <v>No-Capex</v>
          </cell>
          <cell r="E451" t="str">
            <v>Furniture &amp; Fixture</v>
          </cell>
          <cell r="H451" t="str">
            <v>NRS</v>
          </cell>
          <cell r="I451">
            <v>8500</v>
          </cell>
          <cell r="J451">
            <v>8500</v>
          </cell>
        </row>
        <row r="452">
          <cell r="A452">
            <v>870043</v>
          </cell>
          <cell r="C452" t="str">
            <v>Furniture &amp; Fixture</v>
          </cell>
          <cell r="D452" t="str">
            <v>No-Capex</v>
          </cell>
          <cell r="E452" t="str">
            <v>Furniture &amp; Fixture</v>
          </cell>
          <cell r="H452" t="str">
            <v>NRS</v>
          </cell>
          <cell r="I452">
            <v>8500</v>
          </cell>
          <cell r="J452">
            <v>8500</v>
          </cell>
        </row>
        <row r="453">
          <cell r="A453">
            <v>870047</v>
          </cell>
          <cell r="C453" t="str">
            <v>Vehicle - P.Shirali</v>
          </cell>
          <cell r="D453" t="str">
            <v>No-Capex</v>
          </cell>
          <cell r="E453" t="str">
            <v>Vehicle</v>
          </cell>
          <cell r="H453" t="str">
            <v>NRS</v>
          </cell>
          <cell r="I453">
            <v>659930</v>
          </cell>
          <cell r="J453">
            <v>659930</v>
          </cell>
        </row>
        <row r="454">
          <cell r="A454">
            <v>870052</v>
          </cell>
          <cell r="C454" t="str">
            <v>Telephone Set-S.Mathur</v>
          </cell>
          <cell r="D454" t="str">
            <v>No-Capex</v>
          </cell>
          <cell r="E454" t="str">
            <v>Furniture &amp; Fixture</v>
          </cell>
          <cell r="H454" t="str">
            <v>NRS</v>
          </cell>
          <cell r="I454">
            <v>2350</v>
          </cell>
          <cell r="J454">
            <v>2350</v>
          </cell>
        </row>
        <row r="455">
          <cell r="A455">
            <v>870062</v>
          </cell>
          <cell r="C455" t="str">
            <v>Colour Printer-4600</v>
          </cell>
          <cell r="D455" t="str">
            <v>No-Capex</v>
          </cell>
          <cell r="E455" t="str">
            <v>Office Equipment</v>
          </cell>
          <cell r="H455" t="str">
            <v>NRS</v>
          </cell>
          <cell r="I455">
            <v>231000</v>
          </cell>
          <cell r="J455">
            <v>231000</v>
          </cell>
        </row>
        <row r="456">
          <cell r="A456">
            <v>870064</v>
          </cell>
          <cell r="C456" t="str">
            <v>Digital Camera</v>
          </cell>
          <cell r="D456" t="str">
            <v>No-Capex</v>
          </cell>
          <cell r="E456" t="str">
            <v>Office Equipment</v>
          </cell>
          <cell r="H456" t="str">
            <v>NRS</v>
          </cell>
          <cell r="I456">
            <v>28050</v>
          </cell>
          <cell r="J456">
            <v>28050</v>
          </cell>
        </row>
        <row r="457">
          <cell r="A457">
            <v>870065</v>
          </cell>
          <cell r="C457" t="str">
            <v>Vehicle - Badri Narayan</v>
          </cell>
          <cell r="D457" t="str">
            <v>No-Capex</v>
          </cell>
          <cell r="E457" t="str">
            <v>Vehicle</v>
          </cell>
          <cell r="H457" t="str">
            <v>NRS</v>
          </cell>
          <cell r="I457">
            <v>1213300</v>
          </cell>
          <cell r="J457">
            <v>1213300</v>
          </cell>
        </row>
        <row r="458">
          <cell r="A458">
            <v>870072</v>
          </cell>
          <cell r="C458" t="str">
            <v>Office Equipment</v>
          </cell>
          <cell r="D458" t="str">
            <v>No-Capex</v>
          </cell>
          <cell r="E458" t="str">
            <v>Office Equipment</v>
          </cell>
          <cell r="H458" t="str">
            <v>NRS</v>
          </cell>
          <cell r="I458">
            <v>10000</v>
          </cell>
          <cell r="J458">
            <v>10000</v>
          </cell>
        </row>
        <row r="459">
          <cell r="A459">
            <v>870074</v>
          </cell>
          <cell r="C459" t="str">
            <v>Sand</v>
          </cell>
          <cell r="D459" t="str">
            <v>Maintenance</v>
          </cell>
          <cell r="E459" t="str">
            <v>Repair &amp; Maintenance Building - Nursery</v>
          </cell>
        </row>
        <row r="460">
          <cell r="A460">
            <v>870074</v>
          </cell>
          <cell r="C460" t="str">
            <v>Sand</v>
          </cell>
          <cell r="D460" t="str">
            <v>Maintenance</v>
          </cell>
          <cell r="E460" t="str">
            <v>Repair &amp; Maintenance Building - Nursery</v>
          </cell>
        </row>
        <row r="461">
          <cell r="A461">
            <v>870075</v>
          </cell>
          <cell r="C461" t="str">
            <v>Mobile Phone-Kharmania</v>
          </cell>
          <cell r="D461" t="str">
            <v>No-Capex</v>
          </cell>
          <cell r="E461" t="str">
            <v>Office Equipment</v>
          </cell>
          <cell r="H461" t="str">
            <v>NRS</v>
          </cell>
          <cell r="I461">
            <v>11220</v>
          </cell>
          <cell r="J461">
            <v>11220</v>
          </cell>
        </row>
        <row r="462">
          <cell r="A462">
            <v>870083</v>
          </cell>
          <cell r="C462" t="str">
            <v>Cordless telephone-Reception</v>
          </cell>
          <cell r="D462" t="str">
            <v>No-Capex</v>
          </cell>
          <cell r="E462" t="str">
            <v>Office Equipment</v>
          </cell>
          <cell r="H462" t="str">
            <v>NRS</v>
          </cell>
          <cell r="I462">
            <v>6490</v>
          </cell>
          <cell r="J462">
            <v>6490</v>
          </cell>
        </row>
        <row r="463">
          <cell r="A463">
            <v>870087</v>
          </cell>
          <cell r="C463" t="str">
            <v>Fan-2 Pcs Deepak Kestwal</v>
          </cell>
          <cell r="D463" t="str">
            <v>No-Capex</v>
          </cell>
          <cell r="E463" t="str">
            <v>Furniture &amp; Fixture</v>
          </cell>
          <cell r="H463" t="str">
            <v>NRS</v>
          </cell>
          <cell r="I463">
            <v>1969</v>
          </cell>
          <cell r="J463">
            <v>1969</v>
          </cell>
        </row>
        <row r="464">
          <cell r="A464">
            <v>870087</v>
          </cell>
          <cell r="C464" t="str">
            <v>Fan-2 Pcs Swapan Barik</v>
          </cell>
          <cell r="D464" t="str">
            <v>No-Capex</v>
          </cell>
          <cell r="E464" t="str">
            <v>Furniture &amp; Fixture</v>
          </cell>
          <cell r="H464" t="str">
            <v>NRS</v>
          </cell>
          <cell r="I464">
            <v>1969</v>
          </cell>
          <cell r="J464">
            <v>1969</v>
          </cell>
        </row>
        <row r="465">
          <cell r="A465">
            <v>870087</v>
          </cell>
          <cell r="C465" t="str">
            <v>Fan-2 Pcs Alok Saxena</v>
          </cell>
          <cell r="D465" t="str">
            <v>No-Capex</v>
          </cell>
          <cell r="E465" t="str">
            <v>Furniture &amp; Fixture</v>
          </cell>
          <cell r="H465" t="str">
            <v>NRS</v>
          </cell>
          <cell r="I465">
            <v>1969</v>
          </cell>
          <cell r="J465">
            <v>1969</v>
          </cell>
        </row>
        <row r="466">
          <cell r="A466">
            <v>870089</v>
          </cell>
          <cell r="C466" t="str">
            <v>Digital Camera</v>
          </cell>
          <cell r="D466" t="str">
            <v>No-Capex</v>
          </cell>
          <cell r="E466" t="str">
            <v>Office Equipment</v>
          </cell>
          <cell r="H466" t="str">
            <v>NRS</v>
          </cell>
          <cell r="I466">
            <v>28050</v>
          </cell>
          <cell r="J466">
            <v>28050</v>
          </cell>
        </row>
        <row r="467">
          <cell r="A467">
            <v>870092</v>
          </cell>
          <cell r="C467" t="str">
            <v>Vehicle - G.Kashinath</v>
          </cell>
          <cell r="D467" t="str">
            <v>No-Capex</v>
          </cell>
          <cell r="E467" t="str">
            <v>Vehicle</v>
          </cell>
          <cell r="H467" t="str">
            <v>NRS</v>
          </cell>
          <cell r="I467">
            <v>2150000</v>
          </cell>
          <cell r="J467">
            <v>2150000</v>
          </cell>
        </row>
        <row r="468">
          <cell r="A468">
            <v>870095</v>
          </cell>
          <cell r="C468" t="str">
            <v>Vehicle - Nissan Sunny- SPM</v>
          </cell>
          <cell r="D468" t="str">
            <v>(Capex - 05-03-04)</v>
          </cell>
          <cell r="E468" t="str">
            <v>Vehicle</v>
          </cell>
          <cell r="H468" t="str">
            <v>NRS</v>
          </cell>
          <cell r="I468">
            <v>1575000</v>
          </cell>
          <cell r="J468">
            <v>1575000</v>
          </cell>
        </row>
        <row r="469">
          <cell r="A469">
            <v>870097</v>
          </cell>
          <cell r="C469" t="str">
            <v>Printer-3300-Laser Jet</v>
          </cell>
          <cell r="D469" t="str">
            <v>Capex-42</v>
          </cell>
          <cell r="E469" t="str">
            <v>Office Equipment</v>
          </cell>
          <cell r="H469" t="str">
            <v>NRS</v>
          </cell>
          <cell r="I469">
            <v>60000</v>
          </cell>
          <cell r="J469">
            <v>60000</v>
          </cell>
        </row>
        <row r="470">
          <cell r="A470">
            <v>870102</v>
          </cell>
          <cell r="C470" t="str">
            <v>Sand</v>
          </cell>
          <cell r="D470" t="str">
            <v>Maintenance</v>
          </cell>
          <cell r="E470" t="str">
            <v>Repair &amp; Maintenance Building - Nursery</v>
          </cell>
        </row>
        <row r="471">
          <cell r="A471">
            <v>870115</v>
          </cell>
          <cell r="C471" t="str">
            <v>Telephone Set-A.Guin</v>
          </cell>
          <cell r="D471" t="str">
            <v>No-Capex</v>
          </cell>
          <cell r="E471" t="str">
            <v>Furniture &amp; Fixture</v>
          </cell>
          <cell r="H471" t="str">
            <v>NRS</v>
          </cell>
          <cell r="I471">
            <v>2350</v>
          </cell>
          <cell r="J471">
            <v>2350</v>
          </cell>
        </row>
        <row r="472">
          <cell r="A472">
            <v>870130</v>
          </cell>
          <cell r="C472" t="str">
            <v>Sand</v>
          </cell>
          <cell r="D472" t="str">
            <v>Maintenance</v>
          </cell>
          <cell r="E472" t="str">
            <v>Repair &amp; Maintenance Building - Nursery</v>
          </cell>
        </row>
        <row r="473">
          <cell r="A473">
            <v>870130</v>
          </cell>
          <cell r="C473" t="str">
            <v>Sand</v>
          </cell>
          <cell r="D473" t="str">
            <v>Maintenance</v>
          </cell>
          <cell r="E473" t="str">
            <v>Repair &amp; Maintenance Building - Nursery</v>
          </cell>
        </row>
        <row r="474">
          <cell r="A474">
            <v>870139</v>
          </cell>
          <cell r="C474" t="str">
            <v>Caller ID Phone-Gate - 1</v>
          </cell>
          <cell r="D474" t="str">
            <v>No-Capex</v>
          </cell>
          <cell r="E474" t="str">
            <v>Office Equipment</v>
          </cell>
          <cell r="H474" t="str">
            <v>NRS</v>
          </cell>
          <cell r="I474">
            <v>2350</v>
          </cell>
          <cell r="J474">
            <v>2350</v>
          </cell>
        </row>
        <row r="475">
          <cell r="A475">
            <v>870143</v>
          </cell>
          <cell r="C475" t="str">
            <v>3 Row Ridger - Apiculture Brj</v>
          </cell>
          <cell r="D475" t="str">
            <v>No-Capex</v>
          </cell>
          <cell r="E475" t="str">
            <v>Plant &amp; Machinery- Apiculture Brj</v>
          </cell>
          <cell r="H475" t="str">
            <v>NRS</v>
          </cell>
          <cell r="I475">
            <v>12705</v>
          </cell>
          <cell r="J475">
            <v>12705</v>
          </cell>
        </row>
        <row r="476">
          <cell r="A476">
            <v>870143</v>
          </cell>
          <cell r="C476" t="str">
            <v>Bearing &amp; Spool - Apiculture Brj</v>
          </cell>
          <cell r="D476" t="str">
            <v>No-Capex</v>
          </cell>
          <cell r="E476" t="str">
            <v>Plant &amp; Machinery- Apiculture Brj</v>
          </cell>
          <cell r="H476" t="str">
            <v>NRS</v>
          </cell>
          <cell r="I476">
            <v>735</v>
          </cell>
          <cell r="J476">
            <v>735</v>
          </cell>
        </row>
        <row r="477">
          <cell r="A477">
            <v>870147</v>
          </cell>
          <cell r="C477" t="str">
            <v>Tools &amp; Implements</v>
          </cell>
          <cell r="D477" t="str">
            <v>No-Capex</v>
          </cell>
          <cell r="E477" t="str">
            <v>Tools &amp; Implements</v>
          </cell>
          <cell r="H477" t="str">
            <v>NRS</v>
          </cell>
          <cell r="I477">
            <v>4400</v>
          </cell>
          <cell r="J477">
            <v>4400</v>
          </cell>
        </row>
        <row r="478">
          <cell r="A478">
            <v>870149</v>
          </cell>
          <cell r="C478" t="str">
            <v>Plant &amp; Machinery</v>
          </cell>
          <cell r="D478" t="str">
            <v>No-Capex</v>
          </cell>
          <cell r="E478" t="str">
            <v>Plant &amp; Machinery (Installation)</v>
          </cell>
          <cell r="H478" t="str">
            <v>NRS</v>
          </cell>
          <cell r="I478">
            <v>69270</v>
          </cell>
          <cell r="J478">
            <v>69270</v>
          </cell>
        </row>
        <row r="479">
          <cell r="A479">
            <v>870153</v>
          </cell>
          <cell r="C479" t="str">
            <v>Sand</v>
          </cell>
          <cell r="D479" t="str">
            <v>Maintenance</v>
          </cell>
          <cell r="E479" t="str">
            <v>Repair &amp; Maintenance Building - Nursery</v>
          </cell>
        </row>
        <row r="480">
          <cell r="A480">
            <v>870159</v>
          </cell>
          <cell r="C480" t="str">
            <v>Electrical</v>
          </cell>
          <cell r="D480" t="str">
            <v>No-Capex</v>
          </cell>
          <cell r="E480" t="str">
            <v>Electrical Installation</v>
          </cell>
          <cell r="H480" t="str">
            <v>NRS</v>
          </cell>
          <cell r="I480">
            <v>582</v>
          </cell>
          <cell r="J480">
            <v>582</v>
          </cell>
        </row>
        <row r="481">
          <cell r="A481">
            <v>870170</v>
          </cell>
          <cell r="C481" t="str">
            <v>Mobile Phone-J.B.Sriwastav</v>
          </cell>
          <cell r="D481" t="str">
            <v>No-Capex</v>
          </cell>
          <cell r="E481" t="str">
            <v>Office Equipment</v>
          </cell>
          <cell r="H481" t="str">
            <v>NRS</v>
          </cell>
          <cell r="I481">
            <v>14100</v>
          </cell>
          <cell r="J481">
            <v>14100</v>
          </cell>
        </row>
        <row r="482">
          <cell r="A482">
            <v>870183</v>
          </cell>
          <cell r="C482" t="str">
            <v>Office Equipment</v>
          </cell>
          <cell r="D482" t="str">
            <v>No-Capex</v>
          </cell>
          <cell r="E482" t="str">
            <v>Office Equipment</v>
          </cell>
          <cell r="H482" t="str">
            <v>NRS</v>
          </cell>
          <cell r="I482">
            <v>19500</v>
          </cell>
          <cell r="J482">
            <v>19500</v>
          </cell>
        </row>
        <row r="483">
          <cell r="A483">
            <v>870183</v>
          </cell>
          <cell r="C483" t="str">
            <v>Office Equipment</v>
          </cell>
          <cell r="D483" t="str">
            <v>No-Capex</v>
          </cell>
          <cell r="E483" t="str">
            <v>Office Equipment</v>
          </cell>
          <cell r="H483" t="str">
            <v>NRS</v>
          </cell>
          <cell r="I483">
            <v>300</v>
          </cell>
          <cell r="J483">
            <v>300</v>
          </cell>
        </row>
        <row r="484">
          <cell r="A484">
            <v>870183</v>
          </cell>
          <cell r="C484" t="str">
            <v>Office Equipment</v>
          </cell>
          <cell r="D484" t="str">
            <v>No-Capex</v>
          </cell>
          <cell r="E484" t="str">
            <v>Office Equipment</v>
          </cell>
          <cell r="H484" t="str">
            <v>NRS</v>
          </cell>
          <cell r="I484">
            <v>1500</v>
          </cell>
          <cell r="J484">
            <v>1500</v>
          </cell>
        </row>
        <row r="485">
          <cell r="A485">
            <v>870183</v>
          </cell>
          <cell r="C485" t="str">
            <v>Office Equipment</v>
          </cell>
          <cell r="D485" t="str">
            <v>No-Capex</v>
          </cell>
          <cell r="E485" t="str">
            <v>Office Equipment</v>
          </cell>
          <cell r="H485" t="str">
            <v>NRS</v>
          </cell>
          <cell r="I485">
            <v>6300</v>
          </cell>
          <cell r="J485">
            <v>6300</v>
          </cell>
        </row>
        <row r="486">
          <cell r="A486">
            <v>870185</v>
          </cell>
          <cell r="C486" t="str">
            <v>Mobile Phone-S.Lahiri</v>
          </cell>
          <cell r="D486" t="str">
            <v>No-Capex</v>
          </cell>
          <cell r="E486" t="str">
            <v>Office Equipment</v>
          </cell>
          <cell r="H486" t="str">
            <v>NRS</v>
          </cell>
          <cell r="I486">
            <v>12272.73</v>
          </cell>
          <cell r="J486">
            <v>12272.73</v>
          </cell>
        </row>
        <row r="487">
          <cell r="A487">
            <v>870185</v>
          </cell>
          <cell r="C487" t="str">
            <v>Mobile Phone-D.S.Adhikary</v>
          </cell>
          <cell r="D487" t="str">
            <v>No-Capex</v>
          </cell>
          <cell r="E487" t="str">
            <v>Office Equipment</v>
          </cell>
          <cell r="H487" t="str">
            <v>NRS</v>
          </cell>
          <cell r="I487">
            <v>12272.73</v>
          </cell>
          <cell r="J487">
            <v>12272.73</v>
          </cell>
        </row>
        <row r="488">
          <cell r="A488">
            <v>870187</v>
          </cell>
          <cell r="C488" t="str">
            <v>Mobile Phone-Bibek Agar</v>
          </cell>
          <cell r="D488" t="str">
            <v>No-Capex</v>
          </cell>
          <cell r="E488" t="str">
            <v>Office Equipment</v>
          </cell>
          <cell r="H488" t="str">
            <v>NRS</v>
          </cell>
          <cell r="I488">
            <v>12272.73</v>
          </cell>
          <cell r="J488">
            <v>12272.73</v>
          </cell>
        </row>
        <row r="489">
          <cell r="A489">
            <v>870187</v>
          </cell>
          <cell r="C489" t="str">
            <v>Mobile Phone-Manish</v>
          </cell>
          <cell r="D489" t="str">
            <v>No-Capex</v>
          </cell>
          <cell r="E489" t="str">
            <v>Office Equipment</v>
          </cell>
          <cell r="H489" t="str">
            <v>NRS</v>
          </cell>
          <cell r="I489">
            <v>12272.73</v>
          </cell>
          <cell r="J489">
            <v>12272.73</v>
          </cell>
        </row>
        <row r="490">
          <cell r="A490">
            <v>870187</v>
          </cell>
          <cell r="C490" t="str">
            <v>Mobile Phone-Kharmania</v>
          </cell>
          <cell r="D490" t="str">
            <v>No-Capex</v>
          </cell>
          <cell r="E490" t="str">
            <v>Office Equipment</v>
          </cell>
          <cell r="H490" t="str">
            <v>NRS</v>
          </cell>
          <cell r="I490">
            <v>12272.73</v>
          </cell>
          <cell r="J490">
            <v>12272.73</v>
          </cell>
        </row>
        <row r="491">
          <cell r="A491">
            <v>870190</v>
          </cell>
          <cell r="C491" t="str">
            <v>Vehicle - Tarun Tuteja</v>
          </cell>
          <cell r="D491" t="str">
            <v>No-Capex</v>
          </cell>
          <cell r="E491" t="str">
            <v>Vehicle</v>
          </cell>
          <cell r="H491" t="str">
            <v>NRS</v>
          </cell>
          <cell r="I491">
            <v>645454.54</v>
          </cell>
          <cell r="J491">
            <v>645454.54</v>
          </cell>
        </row>
        <row r="492">
          <cell r="A492">
            <v>870192</v>
          </cell>
          <cell r="C492" t="str">
            <v>Mobile Phone-DKB</v>
          </cell>
          <cell r="D492" t="str">
            <v>No-Capex</v>
          </cell>
          <cell r="E492" t="str">
            <v>Office Equipment</v>
          </cell>
          <cell r="H492" t="str">
            <v>NRS</v>
          </cell>
          <cell r="I492">
            <v>11500</v>
          </cell>
          <cell r="J492">
            <v>11500</v>
          </cell>
        </row>
        <row r="493">
          <cell r="A493">
            <v>870192</v>
          </cell>
          <cell r="C493" t="str">
            <v>Mobile Phone-I.A.Saxena</v>
          </cell>
          <cell r="D493" t="str">
            <v>No-Capex</v>
          </cell>
          <cell r="E493" t="str">
            <v>Office Equipment</v>
          </cell>
          <cell r="H493" t="str">
            <v>NRS</v>
          </cell>
          <cell r="I493">
            <v>11500</v>
          </cell>
          <cell r="J493">
            <v>11500</v>
          </cell>
        </row>
        <row r="494">
          <cell r="A494">
            <v>870192</v>
          </cell>
          <cell r="C494" t="str">
            <v>Mobile Phone-S.K.Trp(Pdn)</v>
          </cell>
          <cell r="D494" t="str">
            <v>No-Capex</v>
          </cell>
          <cell r="E494" t="str">
            <v>Office Equipment</v>
          </cell>
          <cell r="H494" t="str">
            <v>NRS</v>
          </cell>
          <cell r="I494">
            <v>11500</v>
          </cell>
          <cell r="J494">
            <v>11500</v>
          </cell>
        </row>
        <row r="495">
          <cell r="A495">
            <v>870196</v>
          </cell>
          <cell r="C495" t="str">
            <v>Mobile Phone-Soni Kapoor</v>
          </cell>
          <cell r="D495" t="str">
            <v>No-Capex</v>
          </cell>
          <cell r="E495" t="str">
            <v>Office Equipment</v>
          </cell>
          <cell r="H495" t="str">
            <v>NRS</v>
          </cell>
          <cell r="I495">
            <v>11500</v>
          </cell>
          <cell r="J495">
            <v>11500</v>
          </cell>
        </row>
        <row r="496">
          <cell r="A496">
            <v>870203</v>
          </cell>
          <cell r="C496" t="str">
            <v>Mobile Phone-Ketan Vyas</v>
          </cell>
          <cell r="D496" t="str">
            <v>No-Capex</v>
          </cell>
          <cell r="E496" t="str">
            <v>Office Equipment</v>
          </cell>
          <cell r="H496" t="str">
            <v>NRS</v>
          </cell>
          <cell r="I496">
            <v>9400</v>
          </cell>
          <cell r="J496">
            <v>9400</v>
          </cell>
        </row>
        <row r="497">
          <cell r="A497">
            <v>870206</v>
          </cell>
          <cell r="C497" t="str">
            <v>Hardware</v>
          </cell>
          <cell r="D497" t="str">
            <v>No-Capex</v>
          </cell>
          <cell r="E497" t="str">
            <v>Repair &amp; maintenance Others</v>
          </cell>
          <cell r="H497" t="str">
            <v>NRS</v>
          </cell>
          <cell r="I497">
            <v>7791.03</v>
          </cell>
          <cell r="J497">
            <v>7791.03</v>
          </cell>
        </row>
        <row r="498">
          <cell r="A498">
            <v>870211</v>
          </cell>
          <cell r="C498" t="str">
            <v>KTM Office - Marketing</v>
          </cell>
          <cell r="D498" t="str">
            <v>No-Capex</v>
          </cell>
          <cell r="E498" t="str">
            <v>Office Equipment</v>
          </cell>
          <cell r="H498" t="str">
            <v>NRS</v>
          </cell>
          <cell r="I498">
            <v>61818.18</v>
          </cell>
          <cell r="J498">
            <v>61818.18</v>
          </cell>
        </row>
        <row r="499">
          <cell r="A499">
            <v>870214</v>
          </cell>
          <cell r="C499" t="str">
            <v>Mobile Phone -Kennel Super</v>
          </cell>
          <cell r="D499" t="str">
            <v>No-Capex</v>
          </cell>
          <cell r="E499" t="str">
            <v>Office Equipment</v>
          </cell>
          <cell r="H499" t="str">
            <v>NRS</v>
          </cell>
          <cell r="I499">
            <v>7090</v>
          </cell>
          <cell r="J499">
            <v>7090</v>
          </cell>
        </row>
        <row r="500">
          <cell r="A500">
            <v>870214</v>
          </cell>
          <cell r="C500" t="str">
            <v>Mobile Phone -Reception</v>
          </cell>
          <cell r="D500" t="str">
            <v>No-Capex</v>
          </cell>
          <cell r="E500" t="str">
            <v>Office Equipment</v>
          </cell>
          <cell r="H500" t="str">
            <v>NRS</v>
          </cell>
          <cell r="I500">
            <v>7090</v>
          </cell>
          <cell r="J500">
            <v>7090</v>
          </cell>
        </row>
        <row r="501">
          <cell r="A501">
            <v>870214</v>
          </cell>
          <cell r="C501" t="str">
            <v>Mobile Phone -Anuj Singh</v>
          </cell>
          <cell r="D501" t="str">
            <v>No-Capex</v>
          </cell>
          <cell r="E501" t="str">
            <v>Office Equipment</v>
          </cell>
          <cell r="H501" t="str">
            <v>NRS</v>
          </cell>
          <cell r="I501">
            <v>7090</v>
          </cell>
          <cell r="J501">
            <v>7090</v>
          </cell>
        </row>
        <row r="502">
          <cell r="A502">
            <v>870214</v>
          </cell>
          <cell r="C502" t="str">
            <v xml:space="preserve">Mobile Phone -Anupam </v>
          </cell>
          <cell r="D502" t="str">
            <v>No-Capex</v>
          </cell>
          <cell r="E502" t="str">
            <v>Office Equipment</v>
          </cell>
          <cell r="H502" t="str">
            <v>NRS</v>
          </cell>
          <cell r="I502">
            <v>7090</v>
          </cell>
          <cell r="J502">
            <v>7090</v>
          </cell>
        </row>
        <row r="503">
          <cell r="A503">
            <v>870214</v>
          </cell>
          <cell r="C503" t="str">
            <v>Mobile Phone -Purchase</v>
          </cell>
          <cell r="D503" t="str">
            <v>No-Capex</v>
          </cell>
          <cell r="E503" t="str">
            <v>Office Equipment</v>
          </cell>
          <cell r="H503" t="str">
            <v>NRS</v>
          </cell>
          <cell r="I503">
            <v>7090</v>
          </cell>
          <cell r="J503">
            <v>7090</v>
          </cell>
        </row>
        <row r="504">
          <cell r="A504">
            <v>870214</v>
          </cell>
          <cell r="C504" t="str">
            <v xml:space="preserve">Mobile Phone -Group 4 </v>
          </cell>
          <cell r="D504" t="str">
            <v>No-Capex</v>
          </cell>
          <cell r="E504" t="str">
            <v>Office Equipment</v>
          </cell>
          <cell r="H504" t="str">
            <v>NRS</v>
          </cell>
          <cell r="I504">
            <v>7090</v>
          </cell>
          <cell r="J504">
            <v>7090</v>
          </cell>
        </row>
        <row r="505">
          <cell r="A505">
            <v>870217</v>
          </cell>
          <cell r="C505" t="str">
            <v>Mobile Phone RM PM</v>
          </cell>
          <cell r="D505" t="str">
            <v>No-Capex</v>
          </cell>
          <cell r="E505" t="str">
            <v>Office Equipment</v>
          </cell>
          <cell r="H505" t="str">
            <v>NRS</v>
          </cell>
          <cell r="I505">
            <v>7090</v>
          </cell>
          <cell r="J505">
            <v>7090</v>
          </cell>
        </row>
        <row r="506">
          <cell r="A506">
            <v>870233</v>
          </cell>
          <cell r="C506" t="str">
            <v>Color TV-Soni Kapoor</v>
          </cell>
          <cell r="D506" t="str">
            <v>No-Capex</v>
          </cell>
          <cell r="E506" t="str">
            <v>Furniture &amp; Fixture</v>
          </cell>
          <cell r="H506" t="str">
            <v>NRS</v>
          </cell>
          <cell r="I506">
            <v>25909.1</v>
          </cell>
          <cell r="J506">
            <v>25909.1</v>
          </cell>
        </row>
        <row r="507">
          <cell r="A507">
            <v>870234</v>
          </cell>
          <cell r="C507" t="str">
            <v>Voltage Stabilizer-S.Kapoor</v>
          </cell>
          <cell r="D507" t="str">
            <v>Capex-18-(04-05)</v>
          </cell>
          <cell r="E507" t="str">
            <v>Furniture &amp; Fixture</v>
          </cell>
          <cell r="H507" t="str">
            <v>NRS</v>
          </cell>
          <cell r="I507">
            <v>7100</v>
          </cell>
          <cell r="J507">
            <v>7100</v>
          </cell>
        </row>
        <row r="508">
          <cell r="A508">
            <v>870237</v>
          </cell>
          <cell r="C508" t="str">
            <v>Celing Fan-Soni Kapoor</v>
          </cell>
          <cell r="D508" t="str">
            <v>Capex-18-(04-05)</v>
          </cell>
          <cell r="E508" t="str">
            <v>Furniture &amp; Fixture</v>
          </cell>
          <cell r="H508" t="str">
            <v>NRS</v>
          </cell>
          <cell r="I508">
            <v>1300</v>
          </cell>
          <cell r="J508">
            <v>1300</v>
          </cell>
        </row>
        <row r="509">
          <cell r="A509">
            <v>870238</v>
          </cell>
          <cell r="C509" t="str">
            <v>Cordless Telephone-B.Agarwal</v>
          </cell>
          <cell r="D509" t="str">
            <v>No-Capex</v>
          </cell>
          <cell r="E509" t="str">
            <v>Office Equipment</v>
          </cell>
          <cell r="H509" t="str">
            <v>NRS</v>
          </cell>
          <cell r="I509">
            <v>4750</v>
          </cell>
          <cell r="J509">
            <v>4750</v>
          </cell>
        </row>
        <row r="510">
          <cell r="A510">
            <v>870239</v>
          </cell>
          <cell r="C510" t="str">
            <v>Cordless Telephone-K.Vyas</v>
          </cell>
          <cell r="D510" t="str">
            <v>Capex-18-(04-05)</v>
          </cell>
          <cell r="E510" t="str">
            <v>Furniture &amp; Fixture</v>
          </cell>
          <cell r="H510" t="str">
            <v>NRS</v>
          </cell>
          <cell r="I510">
            <v>4750</v>
          </cell>
          <cell r="J510">
            <v>4750</v>
          </cell>
        </row>
        <row r="511">
          <cell r="A511">
            <v>870243</v>
          </cell>
          <cell r="C511" t="str">
            <v>Ceiling Fan-Bibek Agarwal</v>
          </cell>
          <cell r="D511" t="str">
            <v>No-Capex</v>
          </cell>
          <cell r="E511" t="str">
            <v>Furniture &amp; Fixture</v>
          </cell>
          <cell r="H511" t="str">
            <v>NRS</v>
          </cell>
          <cell r="I511">
            <v>2500</v>
          </cell>
          <cell r="J511">
            <v>2500</v>
          </cell>
        </row>
        <row r="512">
          <cell r="A512" t="str">
            <v>710009-</v>
          </cell>
          <cell r="C512" t="str">
            <v>Furniture - Deepak Kestwal</v>
          </cell>
          <cell r="D512" t="str">
            <v>No-Capex</v>
          </cell>
          <cell r="E512" t="str">
            <v>Furniture &amp; Fixture</v>
          </cell>
        </row>
        <row r="513">
          <cell r="A513" t="str">
            <v>710009--</v>
          </cell>
          <cell r="C513" t="str">
            <v>Furniture - Gubachan</v>
          </cell>
          <cell r="D513" t="str">
            <v>No-Capex</v>
          </cell>
          <cell r="E513" t="str">
            <v>Furniture &amp; Fixture</v>
          </cell>
        </row>
        <row r="514">
          <cell r="A514" t="str">
            <v>710009---</v>
          </cell>
          <cell r="C514" t="str">
            <v>Furniture - S.Tripathi</v>
          </cell>
          <cell r="D514" t="str">
            <v>No-Capex</v>
          </cell>
          <cell r="E514" t="str">
            <v>Furniture &amp; Fixture</v>
          </cell>
        </row>
        <row r="515">
          <cell r="A515" t="str">
            <v>710009----</v>
          </cell>
          <cell r="C515" t="str">
            <v>Furniture - Satyanarayan</v>
          </cell>
          <cell r="D515" t="str">
            <v>No-Capex</v>
          </cell>
          <cell r="E515" t="str">
            <v>Furniture &amp; Fixture</v>
          </cell>
        </row>
        <row r="516">
          <cell r="A516" t="str">
            <v>710009-----</v>
          </cell>
          <cell r="C516" t="str">
            <v>Furniture - Sohan</v>
          </cell>
          <cell r="D516" t="str">
            <v>No-Capex</v>
          </cell>
          <cell r="E516" t="str">
            <v>Furniture &amp; Fixture</v>
          </cell>
        </row>
        <row r="517">
          <cell r="A517" t="str">
            <v>710011-</v>
          </cell>
          <cell r="C517" t="str">
            <v>Furniture - Deepak Kestwal</v>
          </cell>
          <cell r="D517" t="str">
            <v>No-Capex</v>
          </cell>
          <cell r="E517" t="str">
            <v>Furniture &amp; Fixture</v>
          </cell>
        </row>
        <row r="518">
          <cell r="A518" t="str">
            <v>710011--</v>
          </cell>
          <cell r="C518" t="str">
            <v>Furniture - Gubachan</v>
          </cell>
          <cell r="D518" t="str">
            <v>No-Capex</v>
          </cell>
          <cell r="E518" t="str">
            <v>Furniture &amp; Fixture</v>
          </cell>
        </row>
        <row r="519">
          <cell r="A519" t="str">
            <v>710011---</v>
          </cell>
          <cell r="C519" t="str">
            <v>Furniture - Sohan</v>
          </cell>
          <cell r="D519" t="str">
            <v>No-Capex</v>
          </cell>
          <cell r="E519" t="str">
            <v>Furniture &amp; Fixture</v>
          </cell>
        </row>
        <row r="520">
          <cell r="A520" t="str">
            <v>710011----</v>
          </cell>
          <cell r="C520" t="str">
            <v>Furniture - Tez Singh</v>
          </cell>
          <cell r="D520" t="str">
            <v>No-Capex</v>
          </cell>
          <cell r="E520" t="str">
            <v>Furniture &amp; Fixture</v>
          </cell>
        </row>
        <row r="521">
          <cell r="A521" t="str">
            <v>710095-</v>
          </cell>
          <cell r="C521" t="str">
            <v>Furniture - Kardam Singh</v>
          </cell>
          <cell r="D521" t="str">
            <v>No-Capex</v>
          </cell>
          <cell r="E521" t="str">
            <v>Furniture &amp; Fixture</v>
          </cell>
        </row>
        <row r="522">
          <cell r="A522" t="str">
            <v>710146-</v>
          </cell>
          <cell r="C522" t="str">
            <v>Furniture - Swapan Barik</v>
          </cell>
          <cell r="D522" t="str">
            <v>No-Capex</v>
          </cell>
          <cell r="E522" t="str">
            <v>Furniture &amp; Fixture</v>
          </cell>
        </row>
        <row r="523">
          <cell r="A523" t="str">
            <v>710146--</v>
          </cell>
          <cell r="C523" t="str">
            <v>Furniture - Tez Singh</v>
          </cell>
          <cell r="D523" t="str">
            <v>No-Capex</v>
          </cell>
          <cell r="E523" t="str">
            <v>Furniture &amp; Fixture</v>
          </cell>
        </row>
        <row r="524">
          <cell r="A524" t="str">
            <v>710147-</v>
          </cell>
          <cell r="C524" t="str">
            <v>Furniture - Swapan Barik</v>
          </cell>
          <cell r="D524" t="str">
            <v>No-Capex</v>
          </cell>
          <cell r="E524" t="str">
            <v>Furniture &amp; Fixture</v>
          </cell>
        </row>
        <row r="525">
          <cell r="A525" t="str">
            <v>710318-</v>
          </cell>
          <cell r="C525" t="str">
            <v>TV for Upendra Pradhan</v>
          </cell>
          <cell r="D525" t="str">
            <v>No-Capex</v>
          </cell>
          <cell r="E525" t="str">
            <v>Furniture &amp; Fixture</v>
          </cell>
          <cell r="H525" t="str">
            <v>NRS</v>
          </cell>
          <cell r="I525">
            <v>21060</v>
          </cell>
          <cell r="J525">
            <v>21060</v>
          </cell>
        </row>
        <row r="526">
          <cell r="A526" t="str">
            <v>710340-</v>
          </cell>
          <cell r="C526" t="str">
            <v>Ranjan Kumar</v>
          </cell>
          <cell r="D526" t="str">
            <v>No-Capex</v>
          </cell>
          <cell r="E526" t="str">
            <v>Furniture &amp; Fixture</v>
          </cell>
        </row>
        <row r="527">
          <cell r="A527" t="str">
            <v>710340--</v>
          </cell>
          <cell r="C527" t="str">
            <v>W.A.Zaidi</v>
          </cell>
          <cell r="D527" t="str">
            <v>No-Capex</v>
          </cell>
          <cell r="E527" t="str">
            <v>Furniture &amp; Fixture</v>
          </cell>
        </row>
        <row r="528">
          <cell r="A528" t="str">
            <v>710340---</v>
          </cell>
          <cell r="C528" t="str">
            <v>ShreePur Mess</v>
          </cell>
          <cell r="D528" t="str">
            <v>No-Capex</v>
          </cell>
          <cell r="E528" t="str">
            <v>Furniture &amp; Fixture</v>
          </cell>
        </row>
        <row r="529">
          <cell r="A529" t="str">
            <v>870233-</v>
          </cell>
          <cell r="C529" t="str">
            <v>Color TV-Ketan Vyas</v>
          </cell>
          <cell r="D529" t="str">
            <v>No-Capex</v>
          </cell>
          <cell r="E529" t="str">
            <v>Furniture &amp; Fixture</v>
          </cell>
          <cell r="H529" t="str">
            <v>NRS</v>
          </cell>
          <cell r="I529">
            <v>25909.1</v>
          </cell>
          <cell r="J529">
            <v>25909.1</v>
          </cell>
        </row>
        <row r="530">
          <cell r="A530" t="str">
            <v>870233--</v>
          </cell>
          <cell r="C530" t="str">
            <v>Color TV-Bibek Agarwal</v>
          </cell>
          <cell r="D530" t="str">
            <v>No-Capex</v>
          </cell>
          <cell r="E530" t="str">
            <v>Furniture &amp; Fixture</v>
          </cell>
          <cell r="H530" t="str">
            <v>NRS</v>
          </cell>
          <cell r="I530">
            <v>25909.1</v>
          </cell>
          <cell r="J530">
            <v>25909.1</v>
          </cell>
        </row>
        <row r="531">
          <cell r="A531" t="str">
            <v>870233---</v>
          </cell>
          <cell r="C531" t="str">
            <v>Refrigerator - Soni Kapoor</v>
          </cell>
          <cell r="D531" t="str">
            <v>No-Capex</v>
          </cell>
          <cell r="E531" t="str">
            <v>Furniture &amp; Fixture</v>
          </cell>
          <cell r="H531" t="str">
            <v>NRS</v>
          </cell>
          <cell r="I531">
            <v>15454.54</v>
          </cell>
          <cell r="J531">
            <v>15454.54</v>
          </cell>
        </row>
        <row r="532">
          <cell r="A532" t="str">
            <v>870233----</v>
          </cell>
          <cell r="C532" t="str">
            <v>Refrigerator - Ketan Vyas</v>
          </cell>
          <cell r="D532" t="str">
            <v>No-Capex</v>
          </cell>
          <cell r="E532" t="str">
            <v>Furniture &amp; Fixture</v>
          </cell>
          <cell r="H532" t="str">
            <v>NRS</v>
          </cell>
          <cell r="I532">
            <v>15454.54</v>
          </cell>
          <cell r="J532">
            <v>15454.54</v>
          </cell>
        </row>
        <row r="533">
          <cell r="A533" t="str">
            <v>870238-</v>
          </cell>
          <cell r="C533" t="str">
            <v>Cordless Telephone-S.Kapoor</v>
          </cell>
          <cell r="D533" t="str">
            <v>No-Capex</v>
          </cell>
          <cell r="E533" t="str">
            <v>Office Equipment</v>
          </cell>
          <cell r="H533" t="str">
            <v>NRS</v>
          </cell>
          <cell r="I533">
            <v>4750</v>
          </cell>
          <cell r="J533">
            <v>4750</v>
          </cell>
        </row>
        <row r="534">
          <cell r="A534" t="str">
            <v>Fact</v>
          </cell>
          <cell r="D534" t="str">
            <v>Capex-02-03</v>
          </cell>
        </row>
        <row r="535">
          <cell r="A535" t="str">
            <v>Nursery</v>
          </cell>
          <cell r="C535" t="str">
            <v>Building Nursery</v>
          </cell>
          <cell r="D535" t="str">
            <v>Nur/001(03-04)</v>
          </cell>
          <cell r="E535" t="str">
            <v>Building</v>
          </cell>
        </row>
        <row r="536">
          <cell r="A536" t="str">
            <v xml:space="preserve">Rising </v>
          </cell>
          <cell r="C536" t="str">
            <v>Housing Complex</v>
          </cell>
          <cell r="D536" t="str">
            <v>Housing Complex</v>
          </cell>
          <cell r="E536" t="str">
            <v>Building</v>
          </cell>
        </row>
        <row r="537">
          <cell r="H537">
            <v>0</v>
          </cell>
        </row>
        <row r="538">
          <cell r="H538">
            <v>0</v>
          </cell>
        </row>
        <row r="539">
          <cell r="H539">
            <v>0</v>
          </cell>
        </row>
        <row r="540">
          <cell r="H540">
            <v>0</v>
          </cell>
        </row>
      </sheetData>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VL.source"/>
      <sheetName val="Pivot"/>
      <sheetName val="&lt;12"/>
      <sheetName val="InTransfer"/>
      <sheetName val="99.bonus"/>
      <sheetName val="Tax"/>
      <sheetName val="Reprot"/>
      <sheetName val="Env"/>
    </sheetNames>
    <sheetDataSet>
      <sheetData sheetId="0"/>
      <sheetData sheetId="1"/>
      <sheetData sheetId="2"/>
      <sheetData sheetId="3"/>
      <sheetData sheetId="4"/>
      <sheetData sheetId="5" refreshError="1">
        <row r="9">
          <cell r="AG9" t="str">
            <v>INCOME TRANSFERING FROM OTHER CO</v>
          </cell>
        </row>
        <row r="10">
          <cell r="B10" t="str">
            <v>SN</v>
          </cell>
          <cell r="C10" t="str">
            <v>EMPLOYEE ID</v>
          </cell>
          <cell r="D10" t="str">
            <v>NAME</v>
          </cell>
          <cell r="E10" t="str">
            <v>9901.Gross</v>
          </cell>
          <cell r="F10" t="str">
            <v>9902.Gross</v>
          </cell>
          <cell r="G10" t="str">
            <v>9903.Gross</v>
          </cell>
          <cell r="H10" t="str">
            <v>9904.Gross</v>
          </cell>
          <cell r="I10" t="str">
            <v>9905.Gross</v>
          </cell>
          <cell r="J10" t="str">
            <v>9906.Gross</v>
          </cell>
          <cell r="K10" t="str">
            <v>9907.Gross</v>
          </cell>
          <cell r="L10" t="str">
            <v>9908.Gross</v>
          </cell>
          <cell r="M10" t="str">
            <v>9909.Gross</v>
          </cell>
          <cell r="N10" t="str">
            <v>9910.Gross</v>
          </cell>
          <cell r="O10" t="str">
            <v>9911.Gross</v>
          </cell>
          <cell r="P10" t="str">
            <v>9912.Gross</v>
          </cell>
          <cell r="Q10" t="str">
            <v>9901.inctax_reg</v>
          </cell>
          <cell r="R10" t="str">
            <v>9902.inctax_reg</v>
          </cell>
          <cell r="S10" t="str">
            <v>9903.inctax_reg</v>
          </cell>
          <cell r="T10" t="str">
            <v>9904.inctax_reg</v>
          </cell>
          <cell r="U10" t="str">
            <v>9905.inctax_reg</v>
          </cell>
          <cell r="V10" t="str">
            <v>9906.inctax_reg</v>
          </cell>
          <cell r="W10" t="str">
            <v>9907.inctax_reg</v>
          </cell>
          <cell r="X10" t="str">
            <v>9908.inctax_reg</v>
          </cell>
          <cell r="Y10" t="str">
            <v>9909.inctax_reg</v>
          </cell>
          <cell r="Z10" t="str">
            <v>9910.inctax_reg</v>
          </cell>
          <cell r="AA10" t="str">
            <v>9911.inctax_reg</v>
          </cell>
          <cell r="AB10" t="str">
            <v>9912.inctax_reg</v>
          </cell>
          <cell r="AC10" t="str">
            <v>YEAR PAID GROSS</v>
          </cell>
          <cell r="AD10" t="str">
            <v>YEAR PAID TAX</v>
          </cell>
          <cell r="AE10" t="str">
            <v>WORKING MONTHS (CCBVL)</v>
          </cell>
          <cell r="AF10" t="str">
            <v>CONFIRMED ~12 MONTH</v>
          </cell>
          <cell r="AG10" t="str">
            <v>MONTH TRANSFER</v>
          </cell>
          <cell r="AH10" t="str">
            <v>INCOME TRANSFER</v>
          </cell>
          <cell r="AI10" t="str">
            <v>TAX TRANSFER</v>
          </cell>
          <cell r="AJ10" t="str">
            <v>99 CCBVL BONUS</v>
          </cell>
          <cell r="AK10" t="str">
            <v>TAX SHOULD HAVE BEEN PAID</v>
          </cell>
          <cell r="AL10" t="str">
            <v>REFUNDABLE TAX</v>
          </cell>
          <cell r="AM10" t="str">
            <v>ADDITIONAL TAX</v>
          </cell>
          <cell r="AN10" t="str">
            <v>NET BONUS WILL BE PAID</v>
          </cell>
          <cell r="AO10" t="str">
            <v>NOTE</v>
          </cell>
        </row>
        <row r="11">
          <cell r="B11">
            <v>1</v>
          </cell>
          <cell r="C11">
            <v>14210300</v>
          </cell>
          <cell r="D11" t="str">
            <v>Pham Thi Thu Huong</v>
          </cell>
          <cell r="E11">
            <v>2881094</v>
          </cell>
          <cell r="F11">
            <v>2382300</v>
          </cell>
          <cell r="G11">
            <v>2383350</v>
          </cell>
          <cell r="H11">
            <v>2383500</v>
          </cell>
          <cell r="I11">
            <v>2385450</v>
          </cell>
          <cell r="J11">
            <v>2401698</v>
          </cell>
          <cell r="K11">
            <v>2387000</v>
          </cell>
          <cell r="L11">
            <v>2387000</v>
          </cell>
          <cell r="M11">
            <v>2409576</v>
          </cell>
          <cell r="N11">
            <v>2361915</v>
          </cell>
          <cell r="O11">
            <v>2387000</v>
          </cell>
          <cell r="P11">
            <v>2376966</v>
          </cell>
          <cell r="Q11">
            <v>-88109</v>
          </cell>
          <cell r="R11">
            <v>-38230</v>
          </cell>
          <cell r="S11">
            <v>-38335</v>
          </cell>
          <cell r="T11">
            <v>-38350</v>
          </cell>
          <cell r="U11">
            <v>-38545</v>
          </cell>
          <cell r="V11">
            <v>-40170</v>
          </cell>
          <cell r="W11">
            <v>-38700</v>
          </cell>
          <cell r="X11">
            <v>-38700</v>
          </cell>
          <cell r="Y11">
            <v>-40958</v>
          </cell>
          <cell r="Z11">
            <v>-36192</v>
          </cell>
          <cell r="AA11">
            <v>-38700</v>
          </cell>
          <cell r="AB11">
            <v>-37697</v>
          </cell>
          <cell r="AC11">
            <v>29126849</v>
          </cell>
          <cell r="AD11">
            <v>-512686</v>
          </cell>
          <cell r="AE11">
            <v>12</v>
          </cell>
          <cell r="AF11">
            <v>0</v>
          </cell>
          <cell r="AG11">
            <v>0</v>
          </cell>
          <cell r="AH11">
            <v>0</v>
          </cell>
          <cell r="AI11">
            <v>0</v>
          </cell>
          <cell r="AJ11">
            <v>2087000</v>
          </cell>
          <cell r="AK11">
            <v>-721380</v>
          </cell>
          <cell r="AL11">
            <v>0</v>
          </cell>
          <cell r="AM11">
            <v>-208694</v>
          </cell>
          <cell r="AN11">
            <v>1878306</v>
          </cell>
        </row>
        <row r="12">
          <cell r="B12">
            <v>2</v>
          </cell>
          <cell r="C12">
            <v>14210282</v>
          </cell>
          <cell r="D12" t="str">
            <v>Tran Thanh Nam</v>
          </cell>
          <cell r="E12">
            <v>4007640</v>
          </cell>
          <cell r="F12">
            <v>3841680</v>
          </cell>
          <cell r="G12">
            <v>3648360</v>
          </cell>
          <cell r="H12">
            <v>3633600</v>
          </cell>
          <cell r="I12">
            <v>3636720</v>
          </cell>
          <cell r="J12">
            <v>3738640</v>
          </cell>
          <cell r="K12">
            <v>3638000</v>
          </cell>
          <cell r="L12">
            <v>3638000</v>
          </cell>
          <cell r="M12">
            <v>3382159</v>
          </cell>
          <cell r="N12">
            <v>3766385</v>
          </cell>
          <cell r="O12">
            <v>3638000</v>
          </cell>
          <cell r="P12">
            <v>3638000</v>
          </cell>
          <cell r="Q12">
            <v>-302292</v>
          </cell>
          <cell r="R12">
            <v>-268336</v>
          </cell>
          <cell r="S12">
            <v>-229672</v>
          </cell>
          <cell r="T12">
            <v>-226720</v>
          </cell>
          <cell r="U12">
            <v>-227344</v>
          </cell>
          <cell r="V12">
            <v>-247728</v>
          </cell>
          <cell r="W12">
            <v>-227600</v>
          </cell>
          <cell r="X12">
            <v>-227600</v>
          </cell>
          <cell r="Y12">
            <v>-176432</v>
          </cell>
          <cell r="Z12">
            <v>-253277</v>
          </cell>
          <cell r="AA12">
            <v>-227600</v>
          </cell>
          <cell r="AB12">
            <v>-227600</v>
          </cell>
          <cell r="AC12">
            <v>44207184</v>
          </cell>
          <cell r="AD12">
            <v>-2842201</v>
          </cell>
          <cell r="AE12">
            <v>12</v>
          </cell>
          <cell r="AF12">
            <v>0</v>
          </cell>
          <cell r="AG12">
            <v>0</v>
          </cell>
          <cell r="AH12">
            <v>0</v>
          </cell>
          <cell r="AI12">
            <v>0</v>
          </cell>
          <cell r="AJ12">
            <v>3338000</v>
          </cell>
          <cell r="AK12">
            <v>3509040</v>
          </cell>
          <cell r="AL12">
            <v>6351241</v>
          </cell>
          <cell r="AM12">
            <v>0</v>
          </cell>
          <cell r="AN12">
            <v>9689241</v>
          </cell>
        </row>
        <row r="13">
          <cell r="B13">
            <v>3</v>
          </cell>
          <cell r="C13">
            <v>17211687</v>
          </cell>
          <cell r="D13" t="str">
            <v>Thai Thi Phuong Anh</v>
          </cell>
          <cell r="J13">
            <v>1626517</v>
          </cell>
          <cell r="K13">
            <v>2322317</v>
          </cell>
          <cell r="L13">
            <v>2226000</v>
          </cell>
          <cell r="M13">
            <v>2226000</v>
          </cell>
          <cell r="N13">
            <v>2351748</v>
          </cell>
          <cell r="O13">
            <v>2522978</v>
          </cell>
          <cell r="P13">
            <v>2314291</v>
          </cell>
          <cell r="V13">
            <v>0</v>
          </cell>
          <cell r="W13">
            <v>-32232</v>
          </cell>
          <cell r="X13">
            <v>-22600</v>
          </cell>
          <cell r="Y13">
            <v>-22600</v>
          </cell>
          <cell r="Z13">
            <v>-35175</v>
          </cell>
          <cell r="AA13">
            <v>-52298</v>
          </cell>
          <cell r="AB13">
            <v>-31429</v>
          </cell>
          <cell r="AC13">
            <v>15589851</v>
          </cell>
          <cell r="AD13">
            <v>-196334</v>
          </cell>
          <cell r="AE13">
            <v>7</v>
          </cell>
          <cell r="AF13">
            <v>0</v>
          </cell>
          <cell r="AG13">
            <v>0</v>
          </cell>
          <cell r="AH13">
            <v>0</v>
          </cell>
          <cell r="AI13">
            <v>0</v>
          </cell>
          <cell r="AJ13">
            <v>1305106.8500000001</v>
          </cell>
          <cell r="AK13">
            <v>289499</v>
          </cell>
          <cell r="AL13">
            <v>485833</v>
          </cell>
          <cell r="AM13">
            <v>0</v>
          </cell>
          <cell r="AN13">
            <v>1790939.85</v>
          </cell>
        </row>
        <row r="14">
          <cell r="B14">
            <v>4</v>
          </cell>
          <cell r="C14">
            <v>17210509</v>
          </cell>
          <cell r="D14" t="str">
            <v>Tran Van Cong</v>
          </cell>
          <cell r="E14">
            <v>819274</v>
          </cell>
          <cell r="F14">
            <v>1272856</v>
          </cell>
          <cell r="G14">
            <v>1039088</v>
          </cell>
          <cell r="H14">
            <v>1026357</v>
          </cell>
          <cell r="I14">
            <v>1085487</v>
          </cell>
          <cell r="J14">
            <v>1093016</v>
          </cell>
          <cell r="K14">
            <v>1089404</v>
          </cell>
          <cell r="L14">
            <v>1031184</v>
          </cell>
          <cell r="M14">
            <v>1035131</v>
          </cell>
          <cell r="N14">
            <v>983819</v>
          </cell>
          <cell r="O14">
            <v>1060787</v>
          </cell>
          <cell r="P14">
            <v>1083483</v>
          </cell>
          <cell r="Q14">
            <v>0</v>
          </cell>
          <cell r="R14">
            <v>0</v>
          </cell>
          <cell r="S14">
            <v>0</v>
          </cell>
          <cell r="T14">
            <v>0</v>
          </cell>
          <cell r="U14">
            <v>0</v>
          </cell>
          <cell r="V14">
            <v>0</v>
          </cell>
          <cell r="W14">
            <v>0</v>
          </cell>
          <cell r="X14">
            <v>0</v>
          </cell>
          <cell r="Y14">
            <v>0</v>
          </cell>
          <cell r="Z14">
            <v>0</v>
          </cell>
          <cell r="AA14">
            <v>0</v>
          </cell>
          <cell r="AB14">
            <v>0</v>
          </cell>
          <cell r="AC14">
            <v>12619886</v>
          </cell>
          <cell r="AD14">
            <v>0</v>
          </cell>
          <cell r="AE14">
            <v>12</v>
          </cell>
          <cell r="AF14">
            <v>0</v>
          </cell>
          <cell r="AG14">
            <v>0</v>
          </cell>
          <cell r="AH14">
            <v>0</v>
          </cell>
          <cell r="AI14">
            <v>0</v>
          </cell>
          <cell r="AJ14">
            <v>821000</v>
          </cell>
          <cell r="AK14">
            <v>0</v>
          </cell>
          <cell r="AL14">
            <v>0</v>
          </cell>
          <cell r="AM14">
            <v>0</v>
          </cell>
          <cell r="AN14">
            <v>821000</v>
          </cell>
        </row>
        <row r="15">
          <cell r="B15">
            <v>5</v>
          </cell>
          <cell r="C15">
            <v>17211571</v>
          </cell>
          <cell r="D15" t="str">
            <v>Le Ba Cuong</v>
          </cell>
          <cell r="H15">
            <v>4086865</v>
          </cell>
          <cell r="I15">
            <v>6256350</v>
          </cell>
          <cell r="J15">
            <v>6259950</v>
          </cell>
          <cell r="K15">
            <v>6260000</v>
          </cell>
          <cell r="L15">
            <v>6260000</v>
          </cell>
          <cell r="M15">
            <v>6515000</v>
          </cell>
          <cell r="N15">
            <v>6275000</v>
          </cell>
          <cell r="O15">
            <v>6260000</v>
          </cell>
          <cell r="P15">
            <v>6260000</v>
          </cell>
          <cell r="T15">
            <v>-326060</v>
          </cell>
          <cell r="U15">
            <v>-1002540</v>
          </cell>
          <cell r="V15">
            <v>-1003980</v>
          </cell>
          <cell r="W15">
            <v>-1004000</v>
          </cell>
          <cell r="X15">
            <v>-1004000</v>
          </cell>
          <cell r="Y15">
            <v>-1106000</v>
          </cell>
          <cell r="Z15">
            <v>-1010000</v>
          </cell>
          <cell r="AA15">
            <v>-1004000</v>
          </cell>
          <cell r="AB15">
            <v>-1004000</v>
          </cell>
          <cell r="AC15">
            <v>54433165</v>
          </cell>
          <cell r="AD15">
            <v>-8464580</v>
          </cell>
          <cell r="AE15">
            <v>9</v>
          </cell>
          <cell r="AF15">
            <v>0</v>
          </cell>
          <cell r="AG15">
            <v>0</v>
          </cell>
          <cell r="AH15">
            <v>0</v>
          </cell>
          <cell r="AI15">
            <v>0</v>
          </cell>
          <cell r="AJ15">
            <v>4716438.3600000003</v>
          </cell>
          <cell r="AK15">
            <v>10159839</v>
          </cell>
          <cell r="AL15">
            <v>18624419</v>
          </cell>
          <cell r="AM15">
            <v>0</v>
          </cell>
          <cell r="AN15">
            <v>23340857.359999999</v>
          </cell>
        </row>
        <row r="16">
          <cell r="B16">
            <v>6</v>
          </cell>
          <cell r="C16">
            <v>17210795</v>
          </cell>
          <cell r="D16" t="str">
            <v>Pham The Han</v>
          </cell>
          <cell r="E16">
            <v>2811849</v>
          </cell>
          <cell r="F16">
            <v>2238039</v>
          </cell>
          <cell r="G16">
            <v>2138906</v>
          </cell>
          <cell r="H16">
            <v>2432151</v>
          </cell>
          <cell r="I16">
            <v>2141062</v>
          </cell>
          <cell r="J16">
            <v>2680443</v>
          </cell>
          <cell r="K16">
            <v>3422000</v>
          </cell>
          <cell r="L16">
            <v>2782000</v>
          </cell>
          <cell r="M16">
            <v>2822000</v>
          </cell>
          <cell r="N16">
            <v>2852000</v>
          </cell>
          <cell r="O16">
            <v>2461000</v>
          </cell>
          <cell r="P16">
            <v>3371000</v>
          </cell>
          <cell r="Q16">
            <v>-81185</v>
          </cell>
          <cell r="R16">
            <v>-23804</v>
          </cell>
          <cell r="S16">
            <v>-13891</v>
          </cell>
          <cell r="T16">
            <v>-43215</v>
          </cell>
          <cell r="U16">
            <v>-14106</v>
          </cell>
          <cell r="V16">
            <v>-68044</v>
          </cell>
          <cell r="W16">
            <v>-184400</v>
          </cell>
          <cell r="X16">
            <v>-78200</v>
          </cell>
          <cell r="Y16">
            <v>-82200</v>
          </cell>
          <cell r="Z16">
            <v>-85200</v>
          </cell>
          <cell r="AA16">
            <v>-46100</v>
          </cell>
          <cell r="AB16">
            <v>-174200</v>
          </cell>
          <cell r="AC16">
            <v>32152450</v>
          </cell>
          <cell r="AD16">
            <v>-894545</v>
          </cell>
          <cell r="AE16">
            <v>12</v>
          </cell>
          <cell r="AF16">
            <v>0</v>
          </cell>
          <cell r="AG16">
            <v>0</v>
          </cell>
          <cell r="AH16">
            <v>0</v>
          </cell>
          <cell r="AI16">
            <v>0</v>
          </cell>
          <cell r="AJ16">
            <v>2782000</v>
          </cell>
          <cell r="AK16">
            <v>1093440</v>
          </cell>
          <cell r="AL16">
            <v>1987985</v>
          </cell>
          <cell r="AM16">
            <v>0</v>
          </cell>
          <cell r="AN16">
            <v>4769985</v>
          </cell>
        </row>
        <row r="17">
          <cell r="B17">
            <v>7</v>
          </cell>
          <cell r="C17">
            <v>17210221</v>
          </cell>
          <cell r="D17" t="str">
            <v>Bui Thi Minh Hien</v>
          </cell>
          <cell r="E17">
            <v>2932174</v>
          </cell>
          <cell r="F17">
            <v>2901338</v>
          </cell>
          <cell r="G17">
            <v>2902801</v>
          </cell>
          <cell r="H17">
            <v>2903010</v>
          </cell>
          <cell r="I17">
            <v>2905727</v>
          </cell>
          <cell r="J17">
            <v>2907399</v>
          </cell>
          <cell r="K17">
            <v>3107000</v>
          </cell>
          <cell r="L17">
            <v>2907000</v>
          </cell>
          <cell r="M17">
            <v>2780252</v>
          </cell>
          <cell r="N17">
            <v>2907000</v>
          </cell>
          <cell r="O17">
            <v>3630955</v>
          </cell>
          <cell r="P17">
            <v>3544304</v>
          </cell>
          <cell r="Q17">
            <v>-93217</v>
          </cell>
          <cell r="R17">
            <v>-90134</v>
          </cell>
          <cell r="S17">
            <v>-90280</v>
          </cell>
          <cell r="T17">
            <v>-90301</v>
          </cell>
          <cell r="U17">
            <v>-90573</v>
          </cell>
          <cell r="V17">
            <v>-90740</v>
          </cell>
          <cell r="W17">
            <v>-121400</v>
          </cell>
          <cell r="X17">
            <v>-90700</v>
          </cell>
          <cell r="Y17">
            <v>-78025</v>
          </cell>
          <cell r="Z17">
            <v>-90700</v>
          </cell>
          <cell r="AA17">
            <v>-226191</v>
          </cell>
          <cell r="AB17">
            <v>-208861</v>
          </cell>
          <cell r="AC17">
            <v>36328960</v>
          </cell>
          <cell r="AD17">
            <v>-1361122</v>
          </cell>
          <cell r="AE17">
            <v>12</v>
          </cell>
          <cell r="AF17">
            <v>0</v>
          </cell>
          <cell r="AG17">
            <v>0</v>
          </cell>
          <cell r="AH17">
            <v>0</v>
          </cell>
          <cell r="AI17">
            <v>0</v>
          </cell>
          <cell r="AJ17">
            <v>2907000</v>
          </cell>
          <cell r="AK17">
            <v>1847196</v>
          </cell>
          <cell r="AL17">
            <v>3208318</v>
          </cell>
          <cell r="AM17">
            <v>0</v>
          </cell>
          <cell r="AN17">
            <v>6115318</v>
          </cell>
        </row>
        <row r="18">
          <cell r="B18">
            <v>8</v>
          </cell>
          <cell r="C18">
            <v>17210340</v>
          </cell>
          <cell r="D18" t="str">
            <v>Cu Van Hiep</v>
          </cell>
          <cell r="E18">
            <v>819274</v>
          </cell>
          <cell r="F18">
            <v>1682375</v>
          </cell>
          <cell r="G18">
            <v>1343427</v>
          </cell>
          <cell r="H18">
            <v>1458766</v>
          </cell>
          <cell r="I18">
            <v>1503512</v>
          </cell>
          <cell r="J18">
            <v>1531998</v>
          </cell>
          <cell r="K18">
            <v>1533455</v>
          </cell>
          <cell r="L18">
            <v>1453525</v>
          </cell>
          <cell r="M18">
            <v>1560098</v>
          </cell>
          <cell r="N18">
            <v>1218672</v>
          </cell>
          <cell r="O18">
            <v>1129862</v>
          </cell>
          <cell r="P18">
            <v>1136769</v>
          </cell>
          <cell r="Q18">
            <v>0</v>
          </cell>
          <cell r="R18">
            <v>0</v>
          </cell>
          <cell r="S18">
            <v>0</v>
          </cell>
          <cell r="T18">
            <v>0</v>
          </cell>
          <cell r="U18">
            <v>0</v>
          </cell>
          <cell r="V18">
            <v>0</v>
          </cell>
          <cell r="W18">
            <v>0</v>
          </cell>
          <cell r="X18">
            <v>0</v>
          </cell>
          <cell r="Y18">
            <v>0</v>
          </cell>
          <cell r="Z18">
            <v>0</v>
          </cell>
          <cell r="AA18">
            <v>0</v>
          </cell>
          <cell r="AB18">
            <v>0</v>
          </cell>
          <cell r="AC18">
            <v>16371733</v>
          </cell>
          <cell r="AD18">
            <v>0</v>
          </cell>
          <cell r="AE18">
            <v>12</v>
          </cell>
          <cell r="AF18">
            <v>0</v>
          </cell>
          <cell r="AG18">
            <v>0</v>
          </cell>
          <cell r="AH18">
            <v>0</v>
          </cell>
          <cell r="AI18">
            <v>0</v>
          </cell>
          <cell r="AJ18">
            <v>821000</v>
          </cell>
          <cell r="AK18">
            <v>0</v>
          </cell>
          <cell r="AL18">
            <v>0</v>
          </cell>
          <cell r="AM18">
            <v>0</v>
          </cell>
          <cell r="AN18">
            <v>821000</v>
          </cell>
        </row>
        <row r="19">
          <cell r="B19">
            <v>9</v>
          </cell>
          <cell r="C19">
            <v>16211709</v>
          </cell>
          <cell r="D19" t="str">
            <v>Ho Thi Ngoc Lan B</v>
          </cell>
          <cell r="J19">
            <v>399272</v>
          </cell>
          <cell r="K19">
            <v>1669000</v>
          </cell>
          <cell r="L19">
            <v>1669000</v>
          </cell>
          <cell r="M19">
            <v>1669000</v>
          </cell>
          <cell r="N19">
            <v>1669000</v>
          </cell>
          <cell r="O19">
            <v>1634898</v>
          </cell>
          <cell r="P19">
            <v>1787354</v>
          </cell>
          <cell r="V19">
            <v>0</v>
          </cell>
          <cell r="W19">
            <v>0</v>
          </cell>
          <cell r="X19">
            <v>0</v>
          </cell>
          <cell r="Y19">
            <v>0</v>
          </cell>
          <cell r="Z19">
            <v>0</v>
          </cell>
          <cell r="AA19">
            <v>0</v>
          </cell>
          <cell r="AB19">
            <v>0</v>
          </cell>
          <cell r="AC19">
            <v>10497524</v>
          </cell>
          <cell r="AD19">
            <v>0</v>
          </cell>
          <cell r="AE19">
            <v>7</v>
          </cell>
          <cell r="AF19">
            <v>0</v>
          </cell>
          <cell r="AG19">
            <v>0</v>
          </cell>
          <cell r="AH19">
            <v>0</v>
          </cell>
          <cell r="AI19">
            <v>0</v>
          </cell>
          <cell r="AJ19">
            <v>914520.55</v>
          </cell>
          <cell r="AK19">
            <v>0</v>
          </cell>
          <cell r="AL19">
            <v>0</v>
          </cell>
          <cell r="AM19">
            <v>0</v>
          </cell>
          <cell r="AN19">
            <v>914520.55</v>
          </cell>
        </row>
        <row r="20">
          <cell r="B20">
            <v>10</v>
          </cell>
          <cell r="C20">
            <v>17211337</v>
          </cell>
          <cell r="D20" t="str">
            <v>Tran Binh Phuong Loan</v>
          </cell>
          <cell r="E20">
            <v>1153606</v>
          </cell>
          <cell r="F20">
            <v>2498760</v>
          </cell>
          <cell r="G20">
            <v>2500020</v>
          </cell>
          <cell r="H20">
            <v>2500200</v>
          </cell>
          <cell r="I20">
            <v>2502540</v>
          </cell>
          <cell r="J20">
            <v>2503980</v>
          </cell>
          <cell r="K20">
            <v>2504000</v>
          </cell>
          <cell r="L20">
            <v>2504000</v>
          </cell>
          <cell r="M20">
            <v>2522058</v>
          </cell>
          <cell r="N20">
            <v>2491962</v>
          </cell>
          <cell r="O20">
            <v>2504000</v>
          </cell>
          <cell r="P20">
            <v>2504000</v>
          </cell>
          <cell r="Q20">
            <v>0</v>
          </cell>
          <cell r="R20">
            <v>-49876</v>
          </cell>
          <cell r="S20">
            <v>-50002</v>
          </cell>
          <cell r="T20">
            <v>-50020</v>
          </cell>
          <cell r="U20">
            <v>-50254</v>
          </cell>
          <cell r="V20">
            <v>-50398</v>
          </cell>
          <cell r="W20">
            <v>-50400</v>
          </cell>
          <cell r="X20">
            <v>-50400</v>
          </cell>
          <cell r="Y20">
            <v>-52206</v>
          </cell>
          <cell r="Z20">
            <v>-49196</v>
          </cell>
          <cell r="AA20">
            <v>-50400</v>
          </cell>
          <cell r="AB20">
            <v>-50400</v>
          </cell>
          <cell r="AC20">
            <v>28689126</v>
          </cell>
          <cell r="AD20">
            <v>-553552</v>
          </cell>
          <cell r="AE20">
            <v>12</v>
          </cell>
          <cell r="AF20">
            <v>0</v>
          </cell>
          <cell r="AG20">
            <v>0</v>
          </cell>
          <cell r="AH20">
            <v>0</v>
          </cell>
          <cell r="AI20">
            <v>0</v>
          </cell>
          <cell r="AJ20">
            <v>2483419.1800000002</v>
          </cell>
          <cell r="AK20">
            <v>717252</v>
          </cell>
          <cell r="AL20">
            <v>1270804</v>
          </cell>
          <cell r="AM20">
            <v>0</v>
          </cell>
          <cell r="AN20">
            <v>3754223.18</v>
          </cell>
        </row>
        <row r="21">
          <cell r="B21">
            <v>11</v>
          </cell>
          <cell r="C21">
            <v>17210107</v>
          </cell>
          <cell r="D21" t="str">
            <v>Vu Ba Luat</v>
          </cell>
          <cell r="E21">
            <v>3637588</v>
          </cell>
          <cell r="F21">
            <v>3831556</v>
          </cell>
          <cell r="G21">
            <v>4113362</v>
          </cell>
          <cell r="H21">
            <v>4963620</v>
          </cell>
          <cell r="I21">
            <v>4046974</v>
          </cell>
          <cell r="J21">
            <v>3969038</v>
          </cell>
          <cell r="K21">
            <v>4584000</v>
          </cell>
          <cell r="L21">
            <v>4069000</v>
          </cell>
          <cell r="M21">
            <v>3699000</v>
          </cell>
          <cell r="N21">
            <v>3749000</v>
          </cell>
          <cell r="O21">
            <v>3844000</v>
          </cell>
          <cell r="P21">
            <v>3859000</v>
          </cell>
          <cell r="Q21">
            <v>-227518</v>
          </cell>
          <cell r="R21">
            <v>-266311</v>
          </cell>
          <cell r="S21">
            <v>-334009</v>
          </cell>
          <cell r="T21">
            <v>-589086</v>
          </cell>
          <cell r="U21">
            <v>-314092</v>
          </cell>
          <cell r="V21">
            <v>-293808</v>
          </cell>
          <cell r="W21">
            <v>-475200</v>
          </cell>
          <cell r="X21">
            <v>-320700</v>
          </cell>
          <cell r="Y21">
            <v>-239800</v>
          </cell>
          <cell r="Z21">
            <v>-249800</v>
          </cell>
          <cell r="AA21">
            <v>-268800</v>
          </cell>
          <cell r="AB21">
            <v>-271800</v>
          </cell>
          <cell r="AC21">
            <v>48366138</v>
          </cell>
          <cell r="AD21">
            <v>-3850924</v>
          </cell>
          <cell r="AE21">
            <v>12</v>
          </cell>
          <cell r="AF21">
            <v>0</v>
          </cell>
          <cell r="AG21">
            <v>0</v>
          </cell>
          <cell r="AH21">
            <v>0</v>
          </cell>
          <cell r="AI21">
            <v>0</v>
          </cell>
          <cell r="AJ21">
            <v>3589000</v>
          </cell>
          <cell r="AK21">
            <v>4786536</v>
          </cell>
          <cell r="AL21">
            <v>8637460</v>
          </cell>
          <cell r="AM21">
            <v>0</v>
          </cell>
          <cell r="AN21">
            <v>12226460</v>
          </cell>
        </row>
        <row r="22">
          <cell r="B22">
            <v>12</v>
          </cell>
          <cell r="C22">
            <v>17210341</v>
          </cell>
          <cell r="D22" t="str">
            <v>Phan Hong Phuc</v>
          </cell>
          <cell r="E22">
            <v>819274</v>
          </cell>
          <cell r="F22">
            <v>1360470</v>
          </cell>
          <cell r="G22">
            <v>1085379</v>
          </cell>
          <cell r="H22">
            <v>1022416</v>
          </cell>
          <cell r="I22">
            <v>1072670</v>
          </cell>
          <cell r="J22">
            <v>1116692</v>
          </cell>
          <cell r="K22">
            <v>1058814</v>
          </cell>
          <cell r="L22">
            <v>982831</v>
          </cell>
          <cell r="M22">
            <v>1089404</v>
          </cell>
          <cell r="N22">
            <v>1072629</v>
          </cell>
          <cell r="O22">
            <v>1201896</v>
          </cell>
          <cell r="P22">
            <v>1083483</v>
          </cell>
          <cell r="Q22">
            <v>0</v>
          </cell>
          <cell r="R22">
            <v>0</v>
          </cell>
          <cell r="S22">
            <v>0</v>
          </cell>
          <cell r="T22">
            <v>0</v>
          </cell>
          <cell r="U22">
            <v>0</v>
          </cell>
          <cell r="V22">
            <v>0</v>
          </cell>
          <cell r="W22">
            <v>0</v>
          </cell>
          <cell r="X22">
            <v>0</v>
          </cell>
          <cell r="Y22">
            <v>0</v>
          </cell>
          <cell r="Z22">
            <v>0</v>
          </cell>
          <cell r="AA22">
            <v>0</v>
          </cell>
          <cell r="AB22">
            <v>0</v>
          </cell>
          <cell r="AC22">
            <v>12965958</v>
          </cell>
          <cell r="AD22">
            <v>0</v>
          </cell>
          <cell r="AE22">
            <v>12</v>
          </cell>
          <cell r="AF22">
            <v>0</v>
          </cell>
          <cell r="AG22">
            <v>0</v>
          </cell>
          <cell r="AH22">
            <v>0</v>
          </cell>
          <cell r="AI22">
            <v>0</v>
          </cell>
          <cell r="AJ22">
            <v>821000</v>
          </cell>
          <cell r="AK22">
            <v>0</v>
          </cell>
          <cell r="AL22">
            <v>0</v>
          </cell>
          <cell r="AM22">
            <v>0</v>
          </cell>
          <cell r="AN22">
            <v>821000</v>
          </cell>
        </row>
        <row r="23">
          <cell r="B23">
            <v>13</v>
          </cell>
          <cell r="C23">
            <v>17210872</v>
          </cell>
          <cell r="D23" t="str">
            <v>Ngo Quoc Thai</v>
          </cell>
          <cell r="E23">
            <v>1999584</v>
          </cell>
          <cell r="F23">
            <v>1999008</v>
          </cell>
          <cell r="G23">
            <v>2000016</v>
          </cell>
          <cell r="H23">
            <v>2000160</v>
          </cell>
          <cell r="I23">
            <v>2221004</v>
          </cell>
          <cell r="J23">
            <v>2003184</v>
          </cell>
          <cell r="K23">
            <v>2892000</v>
          </cell>
          <cell r="L23">
            <v>2862000</v>
          </cell>
          <cell r="M23">
            <v>2782000</v>
          </cell>
          <cell r="N23">
            <v>2782000</v>
          </cell>
          <cell r="O23">
            <v>2782000</v>
          </cell>
          <cell r="P23">
            <v>2782000</v>
          </cell>
          <cell r="Q23">
            <v>0</v>
          </cell>
          <cell r="R23">
            <v>0</v>
          </cell>
          <cell r="S23">
            <v>-2</v>
          </cell>
          <cell r="T23">
            <v>-16</v>
          </cell>
          <cell r="U23">
            <v>-22100</v>
          </cell>
          <cell r="V23">
            <v>-318</v>
          </cell>
          <cell r="W23">
            <v>-89200</v>
          </cell>
          <cell r="X23">
            <v>-86200</v>
          </cell>
          <cell r="Y23">
            <v>-78200</v>
          </cell>
          <cell r="Z23">
            <v>-78200</v>
          </cell>
          <cell r="AA23">
            <v>-78200</v>
          </cell>
          <cell r="AB23">
            <v>-78200</v>
          </cell>
          <cell r="AC23">
            <v>29104956</v>
          </cell>
          <cell r="AD23">
            <v>-510636</v>
          </cell>
          <cell r="AE23">
            <v>12</v>
          </cell>
          <cell r="AF23">
            <v>0</v>
          </cell>
          <cell r="AG23">
            <v>0</v>
          </cell>
          <cell r="AH23">
            <v>0</v>
          </cell>
          <cell r="AI23">
            <v>0</v>
          </cell>
          <cell r="AJ23">
            <v>2782000</v>
          </cell>
          <cell r="AK23">
            <v>788700</v>
          </cell>
          <cell r="AL23">
            <v>1299336</v>
          </cell>
          <cell r="AM23">
            <v>0</v>
          </cell>
          <cell r="AN23">
            <v>4081336</v>
          </cell>
        </row>
        <row r="24">
          <cell r="B24">
            <v>14</v>
          </cell>
          <cell r="C24">
            <v>19211332</v>
          </cell>
          <cell r="D24" t="str">
            <v>Van Hoai Thanh</v>
          </cell>
          <cell r="E24">
            <v>1367237</v>
          </cell>
          <cell r="F24">
            <v>3822889</v>
          </cell>
          <cell r="G24">
            <v>4217448</v>
          </cell>
          <cell r="H24">
            <v>4078851</v>
          </cell>
          <cell r="I24">
            <v>4927544</v>
          </cell>
          <cell r="J24">
            <v>4376615</v>
          </cell>
          <cell r="K24">
            <v>4521563</v>
          </cell>
          <cell r="L24">
            <v>4039976</v>
          </cell>
          <cell r="M24">
            <v>2996538</v>
          </cell>
          <cell r="N24">
            <v>3868745</v>
          </cell>
          <cell r="O24">
            <v>3983791</v>
          </cell>
          <cell r="P24">
            <v>3138339</v>
          </cell>
          <cell r="Q24">
            <v>0</v>
          </cell>
          <cell r="R24">
            <v>-264578</v>
          </cell>
          <cell r="S24">
            <v>-365234</v>
          </cell>
          <cell r="T24">
            <v>-323655</v>
          </cell>
          <cell r="U24">
            <v>-578263</v>
          </cell>
          <cell r="V24">
            <v>-412985</v>
          </cell>
          <cell r="W24">
            <v>-456469</v>
          </cell>
          <cell r="X24">
            <v>-311993</v>
          </cell>
          <cell r="Y24">
            <v>-99654</v>
          </cell>
          <cell r="Z24">
            <v>-273749</v>
          </cell>
          <cell r="AA24">
            <v>-296758</v>
          </cell>
          <cell r="AB24">
            <v>-127668</v>
          </cell>
          <cell r="AC24">
            <v>45339536</v>
          </cell>
          <cell r="AD24">
            <v>-3511006</v>
          </cell>
          <cell r="AE24">
            <v>12</v>
          </cell>
          <cell r="AF24">
            <v>0</v>
          </cell>
          <cell r="AG24">
            <v>0</v>
          </cell>
          <cell r="AH24">
            <v>0</v>
          </cell>
          <cell r="AI24">
            <v>0</v>
          </cell>
          <cell r="AJ24">
            <v>2226000</v>
          </cell>
          <cell r="AK24">
            <v>3513108</v>
          </cell>
          <cell r="AL24">
            <v>7024114</v>
          </cell>
          <cell r="AM24">
            <v>0</v>
          </cell>
          <cell r="AN24">
            <v>9250114</v>
          </cell>
        </row>
        <row r="25">
          <cell r="B25">
            <v>15</v>
          </cell>
          <cell r="C25">
            <v>17211784</v>
          </cell>
          <cell r="D25" t="str">
            <v>Dinh Thi Thuy Trang</v>
          </cell>
          <cell r="N25">
            <v>1541077</v>
          </cell>
          <cell r="O25">
            <v>2226000</v>
          </cell>
          <cell r="P25">
            <v>2568462</v>
          </cell>
          <cell r="Z25">
            <v>0</v>
          </cell>
          <cell r="AA25">
            <v>-22600</v>
          </cell>
          <cell r="AB25">
            <v>-56846</v>
          </cell>
          <cell r="AC25">
            <v>6335539</v>
          </cell>
          <cell r="AD25">
            <v>-79446</v>
          </cell>
          <cell r="AE25">
            <v>3</v>
          </cell>
          <cell r="AF25">
            <v>0</v>
          </cell>
          <cell r="AG25">
            <v>0</v>
          </cell>
          <cell r="AH25">
            <v>0</v>
          </cell>
          <cell r="AI25">
            <v>0</v>
          </cell>
          <cell r="AJ25">
            <v>585468.49</v>
          </cell>
          <cell r="AK25">
            <v>92100</v>
          </cell>
          <cell r="AL25">
            <v>171546</v>
          </cell>
          <cell r="AM25">
            <v>0</v>
          </cell>
          <cell r="AN25">
            <v>757014.49</v>
          </cell>
        </row>
        <row r="26">
          <cell r="B26">
            <v>16</v>
          </cell>
          <cell r="C26">
            <v>17210186</v>
          </cell>
          <cell r="D26" t="str">
            <v>Le Ngoc Tuan</v>
          </cell>
          <cell r="E26">
            <v>874818</v>
          </cell>
          <cell r="F26">
            <v>1299236</v>
          </cell>
          <cell r="G26">
            <v>1161067</v>
          </cell>
          <cell r="H26">
            <v>1087526</v>
          </cell>
          <cell r="I26">
            <v>875889</v>
          </cell>
          <cell r="J26">
            <v>1398858</v>
          </cell>
          <cell r="K26">
            <v>347452</v>
          </cell>
          <cell r="L26">
            <v>876000</v>
          </cell>
          <cell r="M26">
            <v>491698</v>
          </cell>
          <cell r="N26">
            <v>1000241</v>
          </cell>
          <cell r="O26">
            <v>1112899</v>
          </cell>
          <cell r="P26">
            <v>1145539</v>
          </cell>
          <cell r="Q26">
            <v>0</v>
          </cell>
          <cell r="R26">
            <v>0</v>
          </cell>
          <cell r="S26">
            <v>0</v>
          </cell>
          <cell r="T26">
            <v>0</v>
          </cell>
          <cell r="U26">
            <v>0</v>
          </cell>
          <cell r="V26">
            <v>0</v>
          </cell>
          <cell r="W26">
            <v>0</v>
          </cell>
          <cell r="X26">
            <v>0</v>
          </cell>
          <cell r="Y26">
            <v>0</v>
          </cell>
          <cell r="Z26">
            <v>0</v>
          </cell>
          <cell r="AA26">
            <v>0</v>
          </cell>
          <cell r="AB26">
            <v>0</v>
          </cell>
          <cell r="AC26">
            <v>11671223</v>
          </cell>
          <cell r="AD26">
            <v>0</v>
          </cell>
          <cell r="AE26">
            <v>12</v>
          </cell>
          <cell r="AF26">
            <v>0</v>
          </cell>
          <cell r="AG26">
            <v>0</v>
          </cell>
          <cell r="AH26">
            <v>0</v>
          </cell>
          <cell r="AI26">
            <v>0</v>
          </cell>
          <cell r="AJ26">
            <v>876000</v>
          </cell>
          <cell r="AK26">
            <v>0</v>
          </cell>
          <cell r="AL26">
            <v>0</v>
          </cell>
          <cell r="AM26">
            <v>0</v>
          </cell>
          <cell r="AN26">
            <v>876000</v>
          </cell>
        </row>
        <row r="27">
          <cell r="B27">
            <v>17</v>
          </cell>
          <cell r="C27">
            <v>17210508</v>
          </cell>
          <cell r="D27" t="str">
            <v>Bui Thanh Chinh</v>
          </cell>
          <cell r="E27">
            <v>2446473</v>
          </cell>
          <cell r="F27">
            <v>2568544</v>
          </cell>
          <cell r="G27">
            <v>1226425</v>
          </cell>
          <cell r="H27">
            <v>2096186</v>
          </cell>
          <cell r="I27">
            <v>2189883</v>
          </cell>
          <cell r="J27">
            <v>2015627</v>
          </cell>
          <cell r="K27">
            <v>1556658</v>
          </cell>
          <cell r="L27">
            <v>1924597</v>
          </cell>
          <cell r="M27">
            <v>1877750</v>
          </cell>
          <cell r="N27">
            <v>1752583</v>
          </cell>
          <cell r="O27">
            <v>1582033</v>
          </cell>
          <cell r="P27">
            <v>1613752</v>
          </cell>
          <cell r="Q27">
            <v>-44647</v>
          </cell>
          <cell r="R27">
            <v>-56854</v>
          </cell>
          <cell r="S27">
            <v>0</v>
          </cell>
          <cell r="T27">
            <v>-9619</v>
          </cell>
          <cell r="U27">
            <v>-18988</v>
          </cell>
          <cell r="V27">
            <v>-1563</v>
          </cell>
          <cell r="W27">
            <v>0</v>
          </cell>
          <cell r="X27">
            <v>0</v>
          </cell>
          <cell r="Y27">
            <v>0</v>
          </cell>
          <cell r="Z27">
            <v>0</v>
          </cell>
          <cell r="AA27">
            <v>0</v>
          </cell>
          <cell r="AB27">
            <v>0</v>
          </cell>
          <cell r="AC27">
            <v>22850511</v>
          </cell>
          <cell r="AD27">
            <v>-131671</v>
          </cell>
          <cell r="AE27">
            <v>12</v>
          </cell>
          <cell r="AF27">
            <v>0</v>
          </cell>
          <cell r="AG27">
            <v>0</v>
          </cell>
          <cell r="AH27">
            <v>0</v>
          </cell>
          <cell r="AI27">
            <v>0</v>
          </cell>
          <cell r="AJ27">
            <v>1015000</v>
          </cell>
          <cell r="AK27">
            <v>0</v>
          </cell>
          <cell r="AL27">
            <v>131671</v>
          </cell>
          <cell r="AM27">
            <v>0</v>
          </cell>
          <cell r="AN27">
            <v>1146671</v>
          </cell>
        </row>
        <row r="28">
          <cell r="B28">
            <v>18</v>
          </cell>
          <cell r="C28">
            <v>17210395</v>
          </cell>
          <cell r="D28" t="str">
            <v>Vo Van Dao</v>
          </cell>
          <cell r="E28">
            <v>2479986</v>
          </cell>
          <cell r="F28">
            <v>2429883</v>
          </cell>
          <cell r="G28">
            <v>1794673</v>
          </cell>
          <cell r="H28">
            <v>1670271</v>
          </cell>
          <cell r="I28">
            <v>1927063</v>
          </cell>
          <cell r="J28">
            <v>2016018</v>
          </cell>
          <cell r="K28">
            <v>1427738</v>
          </cell>
          <cell r="L28">
            <v>1790855</v>
          </cell>
          <cell r="M28">
            <v>1599897</v>
          </cell>
          <cell r="N28">
            <v>1660251</v>
          </cell>
          <cell r="O28">
            <v>1465336</v>
          </cell>
          <cell r="P28">
            <v>1475231</v>
          </cell>
          <cell r="Q28">
            <v>-47999</v>
          </cell>
          <cell r="R28">
            <v>-42988</v>
          </cell>
          <cell r="S28">
            <v>0</v>
          </cell>
          <cell r="T28">
            <v>0</v>
          </cell>
          <cell r="U28">
            <v>0</v>
          </cell>
          <cell r="V28">
            <v>-1602</v>
          </cell>
          <cell r="W28">
            <v>0</v>
          </cell>
          <cell r="X28">
            <v>0</v>
          </cell>
          <cell r="Y28">
            <v>0</v>
          </cell>
          <cell r="Z28">
            <v>0</v>
          </cell>
          <cell r="AA28">
            <v>0</v>
          </cell>
          <cell r="AB28">
            <v>0</v>
          </cell>
          <cell r="AC28">
            <v>21737202</v>
          </cell>
          <cell r="AD28">
            <v>-92589</v>
          </cell>
          <cell r="AE28">
            <v>12</v>
          </cell>
          <cell r="AF28">
            <v>0</v>
          </cell>
          <cell r="AG28">
            <v>0</v>
          </cell>
          <cell r="AH28">
            <v>0</v>
          </cell>
          <cell r="AI28">
            <v>0</v>
          </cell>
          <cell r="AJ28">
            <v>1029000</v>
          </cell>
          <cell r="AK28">
            <v>0</v>
          </cell>
          <cell r="AL28">
            <v>92589</v>
          </cell>
          <cell r="AM28">
            <v>0</v>
          </cell>
          <cell r="AN28">
            <v>1121589</v>
          </cell>
        </row>
        <row r="29">
          <cell r="B29">
            <v>19</v>
          </cell>
          <cell r="C29">
            <v>17210172</v>
          </cell>
          <cell r="D29" t="str">
            <v>Huynh Thanh Dien</v>
          </cell>
          <cell r="E29">
            <v>2241787</v>
          </cell>
          <cell r="F29">
            <v>2027747</v>
          </cell>
          <cell r="G29">
            <v>1842562</v>
          </cell>
          <cell r="H29">
            <v>1624300</v>
          </cell>
          <cell r="I29">
            <v>2262098</v>
          </cell>
          <cell r="J29">
            <v>1724158</v>
          </cell>
          <cell r="K29">
            <v>1658647</v>
          </cell>
          <cell r="L29">
            <v>1731356</v>
          </cell>
          <cell r="M29">
            <v>1760636</v>
          </cell>
          <cell r="N29">
            <v>1520305</v>
          </cell>
          <cell r="O29">
            <v>1425880</v>
          </cell>
          <cell r="P29">
            <v>1515668</v>
          </cell>
          <cell r="Q29">
            <v>-24179</v>
          </cell>
          <cell r="R29">
            <v>-2775</v>
          </cell>
          <cell r="S29">
            <v>0</v>
          </cell>
          <cell r="T29">
            <v>0</v>
          </cell>
          <cell r="U29">
            <v>-26210</v>
          </cell>
          <cell r="V29">
            <v>0</v>
          </cell>
          <cell r="W29">
            <v>0</v>
          </cell>
          <cell r="X29">
            <v>0</v>
          </cell>
          <cell r="Y29">
            <v>0</v>
          </cell>
          <cell r="Z29">
            <v>0</v>
          </cell>
          <cell r="AA29">
            <v>0</v>
          </cell>
          <cell r="AB29">
            <v>0</v>
          </cell>
          <cell r="AC29">
            <v>21335144</v>
          </cell>
          <cell r="AD29">
            <v>-53164</v>
          </cell>
          <cell r="AE29">
            <v>12</v>
          </cell>
          <cell r="AF29">
            <v>0</v>
          </cell>
          <cell r="AG29">
            <v>0</v>
          </cell>
          <cell r="AH29">
            <v>0</v>
          </cell>
          <cell r="AI29">
            <v>0</v>
          </cell>
          <cell r="AJ29">
            <v>1015000</v>
          </cell>
          <cell r="AK29">
            <v>0</v>
          </cell>
          <cell r="AL29">
            <v>53164</v>
          </cell>
          <cell r="AM29">
            <v>0</v>
          </cell>
          <cell r="AN29">
            <v>1068164</v>
          </cell>
        </row>
        <row r="30">
          <cell r="B30">
            <v>20</v>
          </cell>
          <cell r="C30">
            <v>17210396</v>
          </cell>
          <cell r="D30" t="str">
            <v>Vo Truong Duc</v>
          </cell>
          <cell r="E30">
            <v>2007862</v>
          </cell>
          <cell r="F30">
            <v>2408740</v>
          </cell>
          <cell r="G30">
            <v>1618335</v>
          </cell>
          <cell r="H30">
            <v>1673049</v>
          </cell>
          <cell r="I30">
            <v>2000562</v>
          </cell>
          <cell r="J30">
            <v>1608694</v>
          </cell>
          <cell r="K30">
            <v>1674262</v>
          </cell>
          <cell r="L30">
            <v>1772346</v>
          </cell>
          <cell r="M30">
            <v>2136380</v>
          </cell>
          <cell r="N30">
            <v>1485414</v>
          </cell>
          <cell r="O30">
            <v>1423440</v>
          </cell>
          <cell r="P30">
            <v>1491758</v>
          </cell>
          <cell r="Q30">
            <v>-786</v>
          </cell>
          <cell r="R30">
            <v>-40874</v>
          </cell>
          <cell r="S30">
            <v>0</v>
          </cell>
          <cell r="T30">
            <v>0</v>
          </cell>
          <cell r="U30">
            <v>-56</v>
          </cell>
          <cell r="V30">
            <v>0</v>
          </cell>
          <cell r="W30">
            <v>0</v>
          </cell>
          <cell r="X30">
            <v>0</v>
          </cell>
          <cell r="Y30">
            <v>-13638</v>
          </cell>
          <cell r="Z30">
            <v>0</v>
          </cell>
          <cell r="AA30">
            <v>0</v>
          </cell>
          <cell r="AB30">
            <v>0</v>
          </cell>
          <cell r="AC30">
            <v>21300842</v>
          </cell>
          <cell r="AD30">
            <v>-55354</v>
          </cell>
          <cell r="AE30">
            <v>12</v>
          </cell>
          <cell r="AF30">
            <v>0</v>
          </cell>
          <cell r="AG30">
            <v>0</v>
          </cell>
          <cell r="AH30">
            <v>0</v>
          </cell>
          <cell r="AI30">
            <v>0</v>
          </cell>
          <cell r="AJ30">
            <v>1015000</v>
          </cell>
          <cell r="AK30">
            <v>0</v>
          </cell>
          <cell r="AL30">
            <v>55354</v>
          </cell>
          <cell r="AM30">
            <v>0</v>
          </cell>
          <cell r="AN30">
            <v>1070354</v>
          </cell>
        </row>
        <row r="31">
          <cell r="B31">
            <v>21</v>
          </cell>
          <cell r="C31">
            <v>17210094</v>
          </cell>
          <cell r="D31" t="str">
            <v>Do Trong Kinh</v>
          </cell>
          <cell r="E31">
            <v>2345105</v>
          </cell>
          <cell r="F31">
            <v>2340532</v>
          </cell>
          <cell r="G31">
            <v>1661231</v>
          </cell>
          <cell r="H31">
            <v>1577501</v>
          </cell>
          <cell r="I31">
            <v>1938105</v>
          </cell>
          <cell r="J31">
            <v>1814967</v>
          </cell>
          <cell r="K31">
            <v>2283750</v>
          </cell>
          <cell r="L31">
            <v>1864087</v>
          </cell>
          <cell r="M31">
            <v>1730380</v>
          </cell>
          <cell r="N31">
            <v>1691830</v>
          </cell>
          <cell r="O31">
            <v>1468333</v>
          </cell>
          <cell r="P31">
            <v>1367322</v>
          </cell>
          <cell r="Q31">
            <v>-34511</v>
          </cell>
          <cell r="R31">
            <v>-34053</v>
          </cell>
          <cell r="S31">
            <v>0</v>
          </cell>
          <cell r="T31">
            <v>0</v>
          </cell>
          <cell r="U31">
            <v>0</v>
          </cell>
          <cell r="V31">
            <v>0</v>
          </cell>
          <cell r="W31">
            <v>-28375</v>
          </cell>
          <cell r="X31">
            <v>0</v>
          </cell>
          <cell r="Y31">
            <v>0</v>
          </cell>
          <cell r="Z31">
            <v>0</v>
          </cell>
          <cell r="AA31">
            <v>0</v>
          </cell>
          <cell r="AB31">
            <v>0</v>
          </cell>
          <cell r="AC31">
            <v>22083143</v>
          </cell>
          <cell r="AD31">
            <v>-96939</v>
          </cell>
          <cell r="AE31">
            <v>12</v>
          </cell>
          <cell r="AF31">
            <v>0</v>
          </cell>
          <cell r="AG31">
            <v>0</v>
          </cell>
          <cell r="AH31">
            <v>0</v>
          </cell>
          <cell r="AI31">
            <v>0</v>
          </cell>
          <cell r="AJ31">
            <v>1015000</v>
          </cell>
          <cell r="AK31">
            <v>0</v>
          </cell>
          <cell r="AL31">
            <v>96939</v>
          </cell>
          <cell r="AM31">
            <v>0</v>
          </cell>
          <cell r="AN31">
            <v>1111939</v>
          </cell>
        </row>
        <row r="32">
          <cell r="B32">
            <v>22</v>
          </cell>
          <cell r="C32">
            <v>17210398</v>
          </cell>
          <cell r="D32" t="str">
            <v>Nguyen Minh Nhat</v>
          </cell>
          <cell r="E32">
            <v>2411384</v>
          </cell>
          <cell r="F32">
            <v>2539311</v>
          </cell>
          <cell r="G32">
            <v>1809415</v>
          </cell>
          <cell r="H32">
            <v>1449780</v>
          </cell>
          <cell r="I32">
            <v>2098150</v>
          </cell>
          <cell r="J32">
            <v>1772981</v>
          </cell>
          <cell r="K32">
            <v>1442471</v>
          </cell>
          <cell r="L32">
            <v>1854327</v>
          </cell>
          <cell r="M32">
            <v>1822608</v>
          </cell>
          <cell r="N32">
            <v>1628148</v>
          </cell>
          <cell r="O32">
            <v>1437592</v>
          </cell>
          <cell r="P32">
            <v>1501517</v>
          </cell>
          <cell r="Q32">
            <v>-41138</v>
          </cell>
          <cell r="R32">
            <v>-53931</v>
          </cell>
          <cell r="S32">
            <v>0</v>
          </cell>
          <cell r="T32">
            <v>0</v>
          </cell>
          <cell r="U32">
            <v>-9815</v>
          </cell>
          <cell r="V32">
            <v>0</v>
          </cell>
          <cell r="W32">
            <v>0</v>
          </cell>
          <cell r="X32">
            <v>0</v>
          </cell>
          <cell r="Y32">
            <v>0</v>
          </cell>
          <cell r="Z32">
            <v>0</v>
          </cell>
          <cell r="AA32">
            <v>0</v>
          </cell>
          <cell r="AB32">
            <v>0</v>
          </cell>
          <cell r="AC32">
            <v>21767684</v>
          </cell>
          <cell r="AD32">
            <v>-104884</v>
          </cell>
          <cell r="AE32">
            <v>12</v>
          </cell>
          <cell r="AF32">
            <v>0</v>
          </cell>
          <cell r="AG32">
            <v>0</v>
          </cell>
          <cell r="AH32">
            <v>0</v>
          </cell>
          <cell r="AI32">
            <v>0</v>
          </cell>
          <cell r="AJ32">
            <v>1015000</v>
          </cell>
          <cell r="AK32">
            <v>0</v>
          </cell>
          <cell r="AL32">
            <v>104884</v>
          </cell>
          <cell r="AM32">
            <v>0</v>
          </cell>
          <cell r="AN32">
            <v>1119884</v>
          </cell>
        </row>
        <row r="33">
          <cell r="B33">
            <v>23</v>
          </cell>
          <cell r="C33">
            <v>17210061</v>
          </cell>
          <cell r="D33" t="str">
            <v>Ho Xuan Phu</v>
          </cell>
          <cell r="E33">
            <v>2787347</v>
          </cell>
          <cell r="F33">
            <v>2906810</v>
          </cell>
          <cell r="G33">
            <v>1988797</v>
          </cell>
          <cell r="H33">
            <v>1820924</v>
          </cell>
          <cell r="I33">
            <v>2627133</v>
          </cell>
          <cell r="J33">
            <v>2112466</v>
          </cell>
          <cell r="K33">
            <v>2124179</v>
          </cell>
          <cell r="L33">
            <v>2153376</v>
          </cell>
          <cell r="M33">
            <v>2512160</v>
          </cell>
          <cell r="N33">
            <v>2058747</v>
          </cell>
          <cell r="O33">
            <v>2016950</v>
          </cell>
          <cell r="P33">
            <v>1996888</v>
          </cell>
          <cell r="Q33">
            <v>-78735</v>
          </cell>
          <cell r="R33">
            <v>-90681</v>
          </cell>
          <cell r="S33">
            <v>0</v>
          </cell>
          <cell r="T33">
            <v>0</v>
          </cell>
          <cell r="U33">
            <v>-62713</v>
          </cell>
          <cell r="V33">
            <v>-11247</v>
          </cell>
          <cell r="W33">
            <v>-12418</v>
          </cell>
          <cell r="X33">
            <v>-15338</v>
          </cell>
          <cell r="Y33">
            <v>-51216</v>
          </cell>
          <cell r="Z33">
            <v>-5875</v>
          </cell>
          <cell r="AA33">
            <v>-1695</v>
          </cell>
          <cell r="AB33">
            <v>0</v>
          </cell>
          <cell r="AC33">
            <v>27105777</v>
          </cell>
          <cell r="AD33">
            <v>-329918</v>
          </cell>
          <cell r="AE33">
            <v>12</v>
          </cell>
          <cell r="AF33">
            <v>0</v>
          </cell>
          <cell r="AG33">
            <v>0</v>
          </cell>
          <cell r="AH33">
            <v>0</v>
          </cell>
          <cell r="AI33">
            <v>0</v>
          </cell>
          <cell r="AJ33">
            <v>1391000</v>
          </cell>
          <cell r="AK33">
            <v>449676</v>
          </cell>
          <cell r="AL33">
            <v>779594</v>
          </cell>
          <cell r="AM33">
            <v>0</v>
          </cell>
          <cell r="AN33">
            <v>2170594</v>
          </cell>
        </row>
        <row r="34">
          <cell r="B34">
            <v>24</v>
          </cell>
          <cell r="C34">
            <v>17210725</v>
          </cell>
          <cell r="D34" t="str">
            <v>Nguyen Thanh Phuoc</v>
          </cell>
          <cell r="E34">
            <v>2202639</v>
          </cell>
          <cell r="F34">
            <v>2202006</v>
          </cell>
          <cell r="G34">
            <v>1758134</v>
          </cell>
          <cell r="H34">
            <v>1469452</v>
          </cell>
          <cell r="I34">
            <v>1971713</v>
          </cell>
          <cell r="J34">
            <v>1904174</v>
          </cell>
          <cell r="K34">
            <v>1351688</v>
          </cell>
          <cell r="L34">
            <v>1444469</v>
          </cell>
          <cell r="M34">
            <v>1804677</v>
          </cell>
          <cell r="N34">
            <v>1466300</v>
          </cell>
          <cell r="O34">
            <v>1398534</v>
          </cell>
          <cell r="P34">
            <v>1401262</v>
          </cell>
          <cell r="Q34">
            <v>-20264</v>
          </cell>
          <cell r="R34">
            <v>-20201</v>
          </cell>
          <cell r="S34">
            <v>0</v>
          </cell>
          <cell r="T34">
            <v>0</v>
          </cell>
          <cell r="U34">
            <v>0</v>
          </cell>
          <cell r="V34">
            <v>0</v>
          </cell>
          <cell r="W34">
            <v>0</v>
          </cell>
          <cell r="X34">
            <v>0</v>
          </cell>
          <cell r="Y34">
            <v>0</v>
          </cell>
          <cell r="Z34">
            <v>0</v>
          </cell>
          <cell r="AA34">
            <v>0</v>
          </cell>
          <cell r="AB34">
            <v>0</v>
          </cell>
          <cell r="AC34">
            <v>20375048</v>
          </cell>
          <cell r="AD34">
            <v>-40465</v>
          </cell>
          <cell r="AE34">
            <v>12</v>
          </cell>
          <cell r="AF34">
            <v>0</v>
          </cell>
          <cell r="AG34">
            <v>0</v>
          </cell>
          <cell r="AH34">
            <v>0</v>
          </cell>
          <cell r="AI34">
            <v>0</v>
          </cell>
          <cell r="AJ34">
            <v>946000</v>
          </cell>
          <cell r="AK34">
            <v>0</v>
          </cell>
          <cell r="AL34">
            <v>40465</v>
          </cell>
          <cell r="AM34">
            <v>0</v>
          </cell>
          <cell r="AN34">
            <v>986465</v>
          </cell>
        </row>
        <row r="35">
          <cell r="B35">
            <v>25</v>
          </cell>
          <cell r="C35">
            <v>17210090</v>
          </cell>
          <cell r="D35" t="str">
            <v>Dang Van Quang</v>
          </cell>
          <cell r="E35">
            <v>2739681</v>
          </cell>
          <cell r="F35">
            <v>2940849</v>
          </cell>
          <cell r="G35">
            <v>2043286</v>
          </cell>
          <cell r="H35">
            <v>1673343</v>
          </cell>
          <cell r="I35">
            <v>2722582</v>
          </cell>
          <cell r="J35">
            <v>2260838</v>
          </cell>
          <cell r="K35">
            <v>2411742</v>
          </cell>
          <cell r="L35">
            <v>2062425</v>
          </cell>
          <cell r="M35">
            <v>2637961</v>
          </cell>
          <cell r="N35">
            <v>3147154</v>
          </cell>
          <cell r="O35">
            <v>3173000</v>
          </cell>
          <cell r="P35">
            <v>3023000</v>
          </cell>
          <cell r="Q35">
            <v>-73968</v>
          </cell>
          <cell r="R35">
            <v>-94085</v>
          </cell>
          <cell r="S35">
            <v>-4329</v>
          </cell>
          <cell r="T35">
            <v>0</v>
          </cell>
          <cell r="U35">
            <v>-72258</v>
          </cell>
          <cell r="V35">
            <v>-26084</v>
          </cell>
          <cell r="W35">
            <v>-41174</v>
          </cell>
          <cell r="X35">
            <v>-6243</v>
          </cell>
          <cell r="Y35">
            <v>-63796</v>
          </cell>
          <cell r="Z35">
            <v>-129431</v>
          </cell>
          <cell r="AA35">
            <v>-134600</v>
          </cell>
          <cell r="AB35">
            <v>-104600</v>
          </cell>
          <cell r="AC35">
            <v>30835861</v>
          </cell>
          <cell r="AD35">
            <v>-750568</v>
          </cell>
          <cell r="AE35">
            <v>12</v>
          </cell>
          <cell r="AF35">
            <v>0</v>
          </cell>
          <cell r="AG35">
            <v>0</v>
          </cell>
          <cell r="AH35">
            <v>0</v>
          </cell>
          <cell r="AI35">
            <v>0</v>
          </cell>
          <cell r="AJ35">
            <v>2643000</v>
          </cell>
          <cell r="AK35">
            <v>947892</v>
          </cell>
          <cell r="AL35">
            <v>1698460</v>
          </cell>
          <cell r="AM35">
            <v>0</v>
          </cell>
          <cell r="AN35">
            <v>4341460</v>
          </cell>
        </row>
        <row r="36">
          <cell r="B36">
            <v>26</v>
          </cell>
          <cell r="C36">
            <v>17210794</v>
          </cell>
          <cell r="D36" t="str">
            <v>Nguyen Van Quy B</v>
          </cell>
          <cell r="E36">
            <v>2251668</v>
          </cell>
          <cell r="F36">
            <v>2392616</v>
          </cell>
          <cell r="G36">
            <v>1645526</v>
          </cell>
          <cell r="H36">
            <v>1967142</v>
          </cell>
          <cell r="I36">
            <v>2179429</v>
          </cell>
          <cell r="J36">
            <v>2126109</v>
          </cell>
          <cell r="K36">
            <v>1690976</v>
          </cell>
          <cell r="L36">
            <v>1774660</v>
          </cell>
          <cell r="M36">
            <v>1831510</v>
          </cell>
          <cell r="N36">
            <v>1548165</v>
          </cell>
          <cell r="O36">
            <v>1428096</v>
          </cell>
          <cell r="P36">
            <v>1435372</v>
          </cell>
          <cell r="Q36">
            <v>-25167</v>
          </cell>
          <cell r="R36">
            <v>-39262</v>
          </cell>
          <cell r="S36">
            <v>0</v>
          </cell>
          <cell r="T36">
            <v>0</v>
          </cell>
          <cell r="U36">
            <v>-17943</v>
          </cell>
          <cell r="V36">
            <v>-12611</v>
          </cell>
          <cell r="W36">
            <v>0</v>
          </cell>
          <cell r="X36">
            <v>0</v>
          </cell>
          <cell r="Y36">
            <v>0</v>
          </cell>
          <cell r="Z36">
            <v>0</v>
          </cell>
          <cell r="AA36">
            <v>0</v>
          </cell>
          <cell r="AB36">
            <v>0</v>
          </cell>
          <cell r="AC36">
            <v>22271269</v>
          </cell>
          <cell r="AD36">
            <v>-94983</v>
          </cell>
          <cell r="AE36">
            <v>12</v>
          </cell>
          <cell r="AF36">
            <v>0</v>
          </cell>
          <cell r="AG36">
            <v>0</v>
          </cell>
          <cell r="AH36">
            <v>0</v>
          </cell>
          <cell r="AI36">
            <v>0</v>
          </cell>
          <cell r="AJ36">
            <v>946000</v>
          </cell>
          <cell r="AK36">
            <v>0</v>
          </cell>
          <cell r="AL36">
            <v>94983</v>
          </cell>
          <cell r="AM36">
            <v>0</v>
          </cell>
          <cell r="AN36">
            <v>1040983</v>
          </cell>
        </row>
        <row r="37">
          <cell r="B37">
            <v>27</v>
          </cell>
          <cell r="C37">
            <v>17210400</v>
          </cell>
          <cell r="D37" t="str">
            <v>Nguyen Van Son</v>
          </cell>
          <cell r="E37">
            <v>2446473</v>
          </cell>
          <cell r="F37">
            <v>2441871</v>
          </cell>
          <cell r="G37">
            <v>1782118</v>
          </cell>
          <cell r="H37">
            <v>2008439</v>
          </cell>
          <cell r="I37">
            <v>2436293</v>
          </cell>
          <cell r="J37">
            <v>2012941</v>
          </cell>
          <cell r="K37">
            <v>1765514</v>
          </cell>
          <cell r="L37">
            <v>1570810</v>
          </cell>
          <cell r="M37">
            <v>1631809</v>
          </cell>
          <cell r="N37">
            <v>1995353</v>
          </cell>
          <cell r="O37">
            <v>1440032</v>
          </cell>
          <cell r="P37">
            <v>1557635</v>
          </cell>
          <cell r="Q37">
            <v>-44647</v>
          </cell>
          <cell r="R37">
            <v>-44187</v>
          </cell>
          <cell r="S37">
            <v>0</v>
          </cell>
          <cell r="T37">
            <v>-844</v>
          </cell>
          <cell r="U37">
            <v>-43629</v>
          </cell>
          <cell r="V37">
            <v>-1294</v>
          </cell>
          <cell r="W37">
            <v>0</v>
          </cell>
          <cell r="X37">
            <v>0</v>
          </cell>
          <cell r="Y37">
            <v>0</v>
          </cell>
          <cell r="Z37">
            <v>0</v>
          </cell>
          <cell r="AA37">
            <v>0</v>
          </cell>
          <cell r="AB37">
            <v>0</v>
          </cell>
          <cell r="AC37">
            <v>23089288</v>
          </cell>
          <cell r="AD37">
            <v>-134601</v>
          </cell>
          <cell r="AE37">
            <v>12</v>
          </cell>
          <cell r="AF37">
            <v>0</v>
          </cell>
          <cell r="AG37">
            <v>0</v>
          </cell>
          <cell r="AH37">
            <v>0</v>
          </cell>
          <cell r="AI37">
            <v>0</v>
          </cell>
          <cell r="AJ37">
            <v>1015000</v>
          </cell>
          <cell r="AK37">
            <v>10428</v>
          </cell>
          <cell r="AL37">
            <v>145029</v>
          </cell>
          <cell r="AM37">
            <v>0</v>
          </cell>
          <cell r="AN37">
            <v>1160029</v>
          </cell>
        </row>
        <row r="38">
          <cell r="B38">
            <v>28</v>
          </cell>
          <cell r="C38">
            <v>17210401</v>
          </cell>
          <cell r="D38" t="str">
            <v>Nguyen Ngoc Tam</v>
          </cell>
          <cell r="E38">
            <v>2358751</v>
          </cell>
          <cell r="F38">
            <v>2227500</v>
          </cell>
          <cell r="G38">
            <v>1760670</v>
          </cell>
          <cell r="H38">
            <v>1756896</v>
          </cell>
          <cell r="I38">
            <v>2088391</v>
          </cell>
          <cell r="J38">
            <v>1761506</v>
          </cell>
          <cell r="K38">
            <v>1510789</v>
          </cell>
          <cell r="L38">
            <v>1830904</v>
          </cell>
          <cell r="M38">
            <v>1777226</v>
          </cell>
          <cell r="N38">
            <v>1433688</v>
          </cell>
          <cell r="O38">
            <v>1473702</v>
          </cell>
          <cell r="P38">
            <v>1499077</v>
          </cell>
          <cell r="Q38">
            <v>-35875</v>
          </cell>
          <cell r="R38">
            <v>-22750</v>
          </cell>
          <cell r="S38">
            <v>0</v>
          </cell>
          <cell r="T38">
            <v>0</v>
          </cell>
          <cell r="U38">
            <v>-8839</v>
          </cell>
          <cell r="V38">
            <v>0</v>
          </cell>
          <cell r="W38">
            <v>0</v>
          </cell>
          <cell r="X38">
            <v>0</v>
          </cell>
          <cell r="Y38">
            <v>0</v>
          </cell>
          <cell r="Z38">
            <v>0</v>
          </cell>
          <cell r="AA38">
            <v>0</v>
          </cell>
          <cell r="AB38">
            <v>0</v>
          </cell>
          <cell r="AC38">
            <v>21479100</v>
          </cell>
          <cell r="AD38">
            <v>-67464</v>
          </cell>
          <cell r="AE38">
            <v>12</v>
          </cell>
          <cell r="AF38">
            <v>0</v>
          </cell>
          <cell r="AG38">
            <v>0</v>
          </cell>
          <cell r="AH38">
            <v>0</v>
          </cell>
          <cell r="AI38">
            <v>0</v>
          </cell>
          <cell r="AJ38">
            <v>1015000</v>
          </cell>
          <cell r="AK38">
            <v>0</v>
          </cell>
          <cell r="AL38">
            <v>67464</v>
          </cell>
          <cell r="AM38">
            <v>0</v>
          </cell>
          <cell r="AN38">
            <v>1082464</v>
          </cell>
        </row>
        <row r="39">
          <cell r="B39">
            <v>29</v>
          </cell>
          <cell r="C39">
            <v>17210091</v>
          </cell>
          <cell r="D39" t="str">
            <v>Doan Van Tan</v>
          </cell>
          <cell r="E39">
            <v>2807776</v>
          </cell>
          <cell r="F39">
            <v>2732084</v>
          </cell>
          <cell r="G39">
            <v>1954743</v>
          </cell>
          <cell r="H39">
            <v>2102464</v>
          </cell>
          <cell r="I39">
            <v>2613497</v>
          </cell>
          <cell r="J39">
            <v>2346110</v>
          </cell>
          <cell r="K39">
            <v>2141567</v>
          </cell>
          <cell r="L39">
            <v>2091850</v>
          </cell>
          <cell r="M39">
            <v>2332266</v>
          </cell>
          <cell r="N39">
            <v>2338285</v>
          </cell>
          <cell r="O39">
            <v>1912625</v>
          </cell>
          <cell r="P39">
            <v>2065101</v>
          </cell>
          <cell r="Q39">
            <v>-80778</v>
          </cell>
          <cell r="R39">
            <v>-73208</v>
          </cell>
          <cell r="S39">
            <v>0</v>
          </cell>
          <cell r="T39">
            <v>-10246</v>
          </cell>
          <cell r="U39">
            <v>-61350</v>
          </cell>
          <cell r="V39">
            <v>-34611</v>
          </cell>
          <cell r="W39">
            <v>-14157</v>
          </cell>
          <cell r="X39">
            <v>-9185</v>
          </cell>
          <cell r="Y39">
            <v>-33227</v>
          </cell>
          <cell r="Z39">
            <v>-33829</v>
          </cell>
          <cell r="AA39">
            <v>0</v>
          </cell>
          <cell r="AB39">
            <v>-6510</v>
          </cell>
          <cell r="AC39">
            <v>27438368</v>
          </cell>
          <cell r="AD39">
            <v>-357101</v>
          </cell>
          <cell r="AE39">
            <v>12</v>
          </cell>
          <cell r="AF39">
            <v>0</v>
          </cell>
          <cell r="AG39">
            <v>0</v>
          </cell>
          <cell r="AH39">
            <v>0</v>
          </cell>
          <cell r="AI39">
            <v>0</v>
          </cell>
          <cell r="AJ39">
            <v>1391000</v>
          </cell>
          <cell r="AK39">
            <v>482940</v>
          </cell>
          <cell r="AL39">
            <v>840041</v>
          </cell>
          <cell r="AM39">
            <v>0</v>
          </cell>
          <cell r="AN39">
            <v>2231041</v>
          </cell>
        </row>
        <row r="40">
          <cell r="B40">
            <v>30</v>
          </cell>
          <cell r="C40">
            <v>17210062</v>
          </cell>
          <cell r="D40" t="str">
            <v>Hoang Quang Tuyen</v>
          </cell>
          <cell r="E40">
            <v>2393840</v>
          </cell>
          <cell r="F40">
            <v>2467205</v>
          </cell>
          <cell r="G40">
            <v>1830863</v>
          </cell>
          <cell r="H40">
            <v>1793945</v>
          </cell>
          <cell r="I40">
            <v>2203545</v>
          </cell>
          <cell r="J40">
            <v>1841575</v>
          </cell>
          <cell r="K40">
            <v>1569347</v>
          </cell>
          <cell r="L40">
            <v>1661087</v>
          </cell>
          <cell r="M40">
            <v>1722572</v>
          </cell>
          <cell r="N40">
            <v>1979419</v>
          </cell>
          <cell r="O40">
            <v>1957431</v>
          </cell>
          <cell r="P40">
            <v>2011600</v>
          </cell>
          <cell r="Q40">
            <v>-39384</v>
          </cell>
          <cell r="R40">
            <v>-46721</v>
          </cell>
          <cell r="S40">
            <v>0</v>
          </cell>
          <cell r="T40">
            <v>0</v>
          </cell>
          <cell r="U40">
            <v>-20355</v>
          </cell>
          <cell r="V40">
            <v>0</v>
          </cell>
          <cell r="W40">
            <v>0</v>
          </cell>
          <cell r="X40">
            <v>0</v>
          </cell>
          <cell r="Y40">
            <v>0</v>
          </cell>
          <cell r="Z40">
            <v>0</v>
          </cell>
          <cell r="AA40">
            <v>0</v>
          </cell>
          <cell r="AB40">
            <v>-1160</v>
          </cell>
          <cell r="AC40">
            <v>23432429</v>
          </cell>
          <cell r="AD40">
            <v>-107620</v>
          </cell>
          <cell r="AE40">
            <v>12</v>
          </cell>
          <cell r="AF40">
            <v>0</v>
          </cell>
          <cell r="AG40">
            <v>0</v>
          </cell>
          <cell r="AH40">
            <v>0</v>
          </cell>
          <cell r="AI40">
            <v>0</v>
          </cell>
          <cell r="AJ40">
            <v>1391000</v>
          </cell>
          <cell r="AK40">
            <v>82344</v>
          </cell>
          <cell r="AL40">
            <v>189964</v>
          </cell>
          <cell r="AM40">
            <v>0</v>
          </cell>
          <cell r="AN40">
            <v>1580964</v>
          </cell>
        </row>
        <row r="41">
          <cell r="B41">
            <v>31</v>
          </cell>
          <cell r="C41">
            <v>17210403</v>
          </cell>
          <cell r="D41" t="str">
            <v>Chau Minh Vu</v>
          </cell>
          <cell r="E41">
            <v>2352902</v>
          </cell>
          <cell r="F41">
            <v>2188524</v>
          </cell>
          <cell r="G41">
            <v>1688528</v>
          </cell>
          <cell r="H41">
            <v>1776396</v>
          </cell>
          <cell r="I41">
            <v>2324555</v>
          </cell>
          <cell r="J41">
            <v>1620168</v>
          </cell>
          <cell r="K41">
            <v>1450279</v>
          </cell>
          <cell r="L41">
            <v>1830904</v>
          </cell>
          <cell r="M41">
            <v>1561051</v>
          </cell>
          <cell r="N41">
            <v>1624975</v>
          </cell>
          <cell r="O41">
            <v>1354635</v>
          </cell>
          <cell r="P41">
            <v>1497613</v>
          </cell>
          <cell r="Q41">
            <v>-35290</v>
          </cell>
          <cell r="R41">
            <v>-18852</v>
          </cell>
          <cell r="S41">
            <v>0</v>
          </cell>
          <cell r="T41">
            <v>0</v>
          </cell>
          <cell r="U41">
            <v>-32456</v>
          </cell>
          <cell r="V41">
            <v>0</v>
          </cell>
          <cell r="W41">
            <v>0</v>
          </cell>
          <cell r="X41">
            <v>0</v>
          </cell>
          <cell r="Y41">
            <v>0</v>
          </cell>
          <cell r="Z41">
            <v>0</v>
          </cell>
          <cell r="AA41">
            <v>0</v>
          </cell>
          <cell r="AB41">
            <v>0</v>
          </cell>
          <cell r="AC41">
            <v>21270530</v>
          </cell>
          <cell r="AD41">
            <v>-86598</v>
          </cell>
          <cell r="AE41">
            <v>12</v>
          </cell>
          <cell r="AF41">
            <v>0</v>
          </cell>
          <cell r="AG41">
            <v>0</v>
          </cell>
          <cell r="AH41">
            <v>0</v>
          </cell>
          <cell r="AI41">
            <v>0</v>
          </cell>
          <cell r="AJ41">
            <v>1015000</v>
          </cell>
          <cell r="AK41">
            <v>0</v>
          </cell>
          <cell r="AL41">
            <v>86598</v>
          </cell>
          <cell r="AM41">
            <v>0</v>
          </cell>
          <cell r="AN41">
            <v>1101598</v>
          </cell>
        </row>
        <row r="42">
          <cell r="B42">
            <v>32</v>
          </cell>
          <cell r="C42">
            <v>17210093</v>
          </cell>
          <cell r="D42" t="str">
            <v>Huynh Van Yen</v>
          </cell>
          <cell r="E42">
            <v>2317813</v>
          </cell>
          <cell r="F42">
            <v>2455512</v>
          </cell>
          <cell r="G42">
            <v>1875709</v>
          </cell>
          <cell r="H42">
            <v>1776395</v>
          </cell>
          <cell r="I42">
            <v>2332362</v>
          </cell>
          <cell r="J42">
            <v>1794707</v>
          </cell>
          <cell r="K42">
            <v>1685973</v>
          </cell>
          <cell r="L42">
            <v>1614241</v>
          </cell>
          <cell r="M42">
            <v>1889461</v>
          </cell>
          <cell r="N42">
            <v>1561538</v>
          </cell>
          <cell r="O42">
            <v>1491270</v>
          </cell>
          <cell r="P42">
            <v>1581790</v>
          </cell>
          <cell r="Q42">
            <v>-31781</v>
          </cell>
          <cell r="R42">
            <v>-45551</v>
          </cell>
          <cell r="S42">
            <v>0</v>
          </cell>
          <cell r="T42">
            <v>0</v>
          </cell>
          <cell r="U42">
            <v>-33236</v>
          </cell>
          <cell r="V42">
            <v>0</v>
          </cell>
          <cell r="W42">
            <v>0</v>
          </cell>
          <cell r="X42">
            <v>0</v>
          </cell>
          <cell r="Y42">
            <v>0</v>
          </cell>
          <cell r="Z42">
            <v>0</v>
          </cell>
          <cell r="AA42">
            <v>0</v>
          </cell>
          <cell r="AB42">
            <v>0</v>
          </cell>
          <cell r="AC42">
            <v>22376771</v>
          </cell>
          <cell r="AD42">
            <v>-110568</v>
          </cell>
          <cell r="AE42">
            <v>12</v>
          </cell>
          <cell r="AF42">
            <v>0</v>
          </cell>
          <cell r="AG42">
            <v>0</v>
          </cell>
          <cell r="AH42">
            <v>0</v>
          </cell>
          <cell r="AI42">
            <v>0</v>
          </cell>
          <cell r="AJ42">
            <v>1015000</v>
          </cell>
          <cell r="AK42">
            <v>0</v>
          </cell>
          <cell r="AL42">
            <v>110568</v>
          </cell>
          <cell r="AM42">
            <v>0</v>
          </cell>
          <cell r="AN42">
            <v>1125568</v>
          </cell>
        </row>
        <row r="43">
          <cell r="B43">
            <v>33</v>
          </cell>
          <cell r="C43">
            <v>18211199</v>
          </cell>
          <cell r="D43" t="str">
            <v>Nguyen Ha Hai</v>
          </cell>
          <cell r="E43">
            <v>3506500</v>
          </cell>
          <cell r="F43">
            <v>4482370</v>
          </cell>
          <cell r="G43">
            <v>5432815</v>
          </cell>
          <cell r="H43">
            <v>4995650</v>
          </cell>
          <cell r="I43">
            <v>4657505</v>
          </cell>
          <cell r="J43">
            <v>5195185</v>
          </cell>
          <cell r="K43">
            <v>4950000</v>
          </cell>
          <cell r="L43">
            <v>4660000</v>
          </cell>
          <cell r="M43">
            <v>4810000</v>
          </cell>
          <cell r="N43">
            <v>4915000</v>
          </cell>
          <cell r="O43">
            <v>4930000</v>
          </cell>
          <cell r="P43">
            <v>4805000</v>
          </cell>
          <cell r="Q43">
            <v>-201300</v>
          </cell>
          <cell r="R43">
            <v>-444711</v>
          </cell>
          <cell r="S43">
            <v>-729845</v>
          </cell>
          <cell r="T43">
            <v>-598695</v>
          </cell>
          <cell r="U43">
            <v>-497252</v>
          </cell>
          <cell r="V43">
            <v>-658556</v>
          </cell>
          <cell r="W43">
            <v>-585000</v>
          </cell>
          <cell r="X43">
            <v>-498000</v>
          </cell>
          <cell r="Y43">
            <v>-543000</v>
          </cell>
          <cell r="Z43">
            <v>-574500</v>
          </cell>
          <cell r="AA43">
            <v>-579000</v>
          </cell>
          <cell r="AB43">
            <v>-541500</v>
          </cell>
          <cell r="AC43">
            <v>57340025</v>
          </cell>
          <cell r="AD43">
            <v>-6451359</v>
          </cell>
          <cell r="AE43">
            <v>12</v>
          </cell>
          <cell r="AF43">
            <v>0</v>
          </cell>
          <cell r="AG43">
            <v>0</v>
          </cell>
          <cell r="AH43">
            <v>0</v>
          </cell>
          <cell r="AI43">
            <v>0</v>
          </cell>
          <cell r="AJ43">
            <v>4660000</v>
          </cell>
          <cell r="AK43">
            <v>7800012</v>
          </cell>
          <cell r="AL43">
            <v>14251371</v>
          </cell>
          <cell r="AM43">
            <v>0</v>
          </cell>
          <cell r="AN43">
            <v>18911371</v>
          </cell>
        </row>
        <row r="44">
          <cell r="B44">
            <v>34</v>
          </cell>
          <cell r="C44">
            <v>18210881</v>
          </cell>
          <cell r="D44" t="str">
            <v>Nguyen Thanh Minh</v>
          </cell>
          <cell r="E44">
            <v>2049862</v>
          </cell>
          <cell r="F44">
            <v>2518294</v>
          </cell>
          <cell r="G44">
            <v>2779463</v>
          </cell>
          <cell r="H44">
            <v>2684630</v>
          </cell>
          <cell r="I44">
            <v>2521801</v>
          </cell>
          <cell r="J44">
            <v>2578137</v>
          </cell>
          <cell r="K44">
            <v>3030385</v>
          </cell>
          <cell r="L44">
            <v>2893000</v>
          </cell>
          <cell r="M44">
            <v>2610663</v>
          </cell>
          <cell r="N44">
            <v>2797416</v>
          </cell>
          <cell r="O44">
            <v>2517416</v>
          </cell>
          <cell r="P44">
            <v>2388000</v>
          </cell>
          <cell r="Q44">
            <v>-4986</v>
          </cell>
          <cell r="R44">
            <v>-51829</v>
          </cell>
          <cell r="S44">
            <v>-77946</v>
          </cell>
          <cell r="T44">
            <v>-68463</v>
          </cell>
          <cell r="U44">
            <v>-52180</v>
          </cell>
          <cell r="V44">
            <v>-57814</v>
          </cell>
          <cell r="W44">
            <v>-106077</v>
          </cell>
          <cell r="X44">
            <v>-89300</v>
          </cell>
          <cell r="Y44">
            <v>-61066</v>
          </cell>
          <cell r="Z44">
            <v>-79742</v>
          </cell>
          <cell r="AA44">
            <v>-51742</v>
          </cell>
          <cell r="AB44">
            <v>-38800</v>
          </cell>
          <cell r="AC44">
            <v>31369067</v>
          </cell>
          <cell r="AD44">
            <v>-739945</v>
          </cell>
          <cell r="AE44">
            <v>12</v>
          </cell>
          <cell r="AF44">
            <v>0</v>
          </cell>
          <cell r="AG44">
            <v>0</v>
          </cell>
          <cell r="AH44">
            <v>0</v>
          </cell>
          <cell r="AI44">
            <v>0</v>
          </cell>
          <cell r="AJ44">
            <v>2323000</v>
          </cell>
          <cell r="AK44">
            <v>969204</v>
          </cell>
          <cell r="AL44">
            <v>1709149</v>
          </cell>
          <cell r="AM44">
            <v>0</v>
          </cell>
          <cell r="AN44">
            <v>4032149</v>
          </cell>
        </row>
        <row r="45">
          <cell r="B45">
            <v>35</v>
          </cell>
          <cell r="C45">
            <v>18211778</v>
          </cell>
          <cell r="D45" t="str">
            <v>Pham Thi Thu Nguyet</v>
          </cell>
          <cell r="M45">
            <v>802692</v>
          </cell>
          <cell r="N45">
            <v>2087000</v>
          </cell>
          <cell r="O45">
            <v>2087000</v>
          </cell>
          <cell r="P45">
            <v>2087000</v>
          </cell>
          <cell r="Y45">
            <v>0</v>
          </cell>
          <cell r="Z45">
            <v>-8700</v>
          </cell>
          <cell r="AA45">
            <v>-8700</v>
          </cell>
          <cell r="AB45">
            <v>-8700</v>
          </cell>
          <cell r="AC45">
            <v>7063692</v>
          </cell>
          <cell r="AD45">
            <v>-26100</v>
          </cell>
          <cell r="AE45">
            <v>4</v>
          </cell>
          <cell r="AF45">
            <v>0</v>
          </cell>
          <cell r="AG45">
            <v>5</v>
          </cell>
          <cell r="AH45">
            <v>9000000</v>
          </cell>
          <cell r="AI45">
            <v>0</v>
          </cell>
          <cell r="AJ45">
            <v>657547.94999999995</v>
          </cell>
          <cell r="AK45">
            <v>0</v>
          </cell>
          <cell r="AL45">
            <v>26100</v>
          </cell>
          <cell r="AM45">
            <v>0</v>
          </cell>
          <cell r="AN45">
            <v>683647.95</v>
          </cell>
        </row>
        <row r="46">
          <cell r="B46">
            <v>36</v>
          </cell>
          <cell r="C46">
            <v>18211686</v>
          </cell>
          <cell r="D46" t="str">
            <v>Nguyen Hoang San</v>
          </cell>
          <cell r="J46">
            <v>1926138</v>
          </cell>
          <cell r="K46">
            <v>4248000</v>
          </cell>
          <cell r="L46">
            <v>4173000</v>
          </cell>
          <cell r="M46">
            <v>4713000</v>
          </cell>
          <cell r="N46">
            <v>4518000</v>
          </cell>
          <cell r="O46">
            <v>4228000</v>
          </cell>
          <cell r="P46">
            <v>4463000</v>
          </cell>
          <cell r="V46">
            <v>0</v>
          </cell>
          <cell r="W46">
            <v>-374400</v>
          </cell>
          <cell r="X46">
            <v>-351900</v>
          </cell>
          <cell r="Y46">
            <v>-513900</v>
          </cell>
          <cell r="Z46">
            <v>-455400</v>
          </cell>
          <cell r="AA46">
            <v>-368400</v>
          </cell>
          <cell r="AB46">
            <v>-438900</v>
          </cell>
          <cell r="AC46">
            <v>28269138</v>
          </cell>
          <cell r="AD46">
            <v>-2502900</v>
          </cell>
          <cell r="AE46">
            <v>7</v>
          </cell>
          <cell r="AF46">
            <v>0</v>
          </cell>
          <cell r="AG46">
            <v>0</v>
          </cell>
          <cell r="AH46">
            <v>0</v>
          </cell>
          <cell r="AI46">
            <v>0</v>
          </cell>
          <cell r="AJ46">
            <v>2378038.36</v>
          </cell>
          <cell r="AK46">
            <v>2894150</v>
          </cell>
          <cell r="AL46">
            <v>5397050</v>
          </cell>
          <cell r="AM46">
            <v>0</v>
          </cell>
          <cell r="AN46">
            <v>7775088.3599999994</v>
          </cell>
        </row>
        <row r="47">
          <cell r="B47">
            <v>37</v>
          </cell>
          <cell r="C47">
            <v>18211324</v>
          </cell>
          <cell r="D47" t="str">
            <v>Ho Phuong Thao</v>
          </cell>
          <cell r="E47">
            <v>2777200</v>
          </cell>
          <cell r="F47">
            <v>3286964</v>
          </cell>
          <cell r="G47">
            <v>3455556</v>
          </cell>
          <cell r="H47">
            <v>3993374</v>
          </cell>
          <cell r="I47">
            <v>3936956</v>
          </cell>
          <cell r="J47">
            <v>5129400</v>
          </cell>
          <cell r="K47">
            <v>4188000</v>
          </cell>
          <cell r="L47">
            <v>4283000</v>
          </cell>
          <cell r="M47">
            <v>4683000</v>
          </cell>
          <cell r="N47">
            <v>4543000</v>
          </cell>
          <cell r="O47">
            <v>4173000</v>
          </cell>
          <cell r="P47">
            <v>4173000</v>
          </cell>
          <cell r="Q47">
            <v>-77720</v>
          </cell>
          <cell r="R47">
            <v>-157393</v>
          </cell>
          <cell r="S47">
            <v>-191111</v>
          </cell>
          <cell r="T47">
            <v>-298675</v>
          </cell>
          <cell r="U47">
            <v>-287391</v>
          </cell>
          <cell r="V47">
            <v>-638820</v>
          </cell>
          <cell r="W47">
            <v>-356400</v>
          </cell>
          <cell r="X47">
            <v>-384900</v>
          </cell>
          <cell r="Y47">
            <v>-504900</v>
          </cell>
          <cell r="Z47">
            <v>-462900</v>
          </cell>
          <cell r="AA47">
            <v>-351900</v>
          </cell>
          <cell r="AB47">
            <v>-351900</v>
          </cell>
          <cell r="AC47">
            <v>48622450</v>
          </cell>
          <cell r="AD47">
            <v>-4064010</v>
          </cell>
          <cell r="AE47">
            <v>12</v>
          </cell>
          <cell r="AF47">
            <v>0</v>
          </cell>
          <cell r="AG47">
            <v>0</v>
          </cell>
          <cell r="AH47">
            <v>0</v>
          </cell>
          <cell r="AI47">
            <v>0</v>
          </cell>
          <cell r="AJ47">
            <v>4173000</v>
          </cell>
          <cell r="AK47">
            <v>5038632</v>
          </cell>
          <cell r="AL47">
            <v>9102642</v>
          </cell>
          <cell r="AM47">
            <v>0</v>
          </cell>
          <cell r="AN47">
            <v>13275642</v>
          </cell>
        </row>
        <row r="48">
          <cell r="B48">
            <v>38</v>
          </cell>
          <cell r="C48">
            <v>17210115</v>
          </cell>
          <cell r="D48" t="str">
            <v>Nguyen Tien Thinh</v>
          </cell>
          <cell r="E48">
            <v>4097510</v>
          </cell>
          <cell r="F48">
            <v>4716870</v>
          </cell>
          <cell r="G48">
            <v>5082815</v>
          </cell>
          <cell r="H48">
            <v>4653150</v>
          </cell>
          <cell r="I48">
            <v>4932505</v>
          </cell>
          <cell r="J48">
            <v>4720185</v>
          </cell>
          <cell r="K48">
            <v>4860000</v>
          </cell>
          <cell r="L48">
            <v>5060000</v>
          </cell>
          <cell r="M48">
            <v>4920000</v>
          </cell>
          <cell r="N48">
            <v>4780000</v>
          </cell>
          <cell r="O48">
            <v>4980000</v>
          </cell>
          <cell r="P48">
            <v>4825000</v>
          </cell>
          <cell r="Q48">
            <v>-329253</v>
          </cell>
          <cell r="R48">
            <v>-515061</v>
          </cell>
          <cell r="S48">
            <v>-624845</v>
          </cell>
          <cell r="T48">
            <v>-495945</v>
          </cell>
          <cell r="U48">
            <v>-579752</v>
          </cell>
          <cell r="V48">
            <v>-516056</v>
          </cell>
          <cell r="W48">
            <v>-558000</v>
          </cell>
          <cell r="X48">
            <v>-618000</v>
          </cell>
          <cell r="Y48">
            <v>-576000</v>
          </cell>
          <cell r="Z48">
            <v>-534000</v>
          </cell>
          <cell r="AA48">
            <v>-594000</v>
          </cell>
          <cell r="AB48">
            <v>-547500</v>
          </cell>
          <cell r="AC48">
            <v>57628035</v>
          </cell>
          <cell r="AD48">
            <v>-6488412</v>
          </cell>
          <cell r="AE48">
            <v>12</v>
          </cell>
          <cell r="AF48">
            <v>0</v>
          </cell>
          <cell r="AG48">
            <v>0</v>
          </cell>
          <cell r="AH48">
            <v>0</v>
          </cell>
          <cell r="AI48">
            <v>0</v>
          </cell>
          <cell r="AJ48">
            <v>4660000</v>
          </cell>
          <cell r="AK48">
            <v>7886412</v>
          </cell>
          <cell r="AL48">
            <v>14374824</v>
          </cell>
          <cell r="AM48">
            <v>0</v>
          </cell>
          <cell r="AN48">
            <v>19034824</v>
          </cell>
        </row>
        <row r="49">
          <cell r="B49">
            <v>39</v>
          </cell>
          <cell r="C49">
            <v>19210472</v>
          </cell>
          <cell r="D49" t="str">
            <v>Truong Thi Thuy Tien</v>
          </cell>
          <cell r="E49">
            <v>2888288</v>
          </cell>
          <cell r="F49">
            <v>3762022</v>
          </cell>
          <cell r="G49">
            <v>2888912</v>
          </cell>
          <cell r="H49">
            <v>2889120</v>
          </cell>
          <cell r="I49">
            <v>2891824</v>
          </cell>
          <cell r="J49">
            <v>2782200</v>
          </cell>
          <cell r="K49">
            <v>3004269</v>
          </cell>
          <cell r="L49">
            <v>2893000</v>
          </cell>
          <cell r="M49">
            <v>2879091</v>
          </cell>
          <cell r="N49">
            <v>2225385</v>
          </cell>
          <cell r="Q49">
            <v>-88829</v>
          </cell>
          <cell r="R49">
            <v>-252404</v>
          </cell>
          <cell r="S49">
            <v>-88891</v>
          </cell>
          <cell r="T49">
            <v>-88912</v>
          </cell>
          <cell r="U49">
            <v>-89182</v>
          </cell>
          <cell r="V49">
            <v>-78220</v>
          </cell>
          <cell r="W49">
            <v>-100854</v>
          </cell>
          <cell r="X49">
            <v>-89300</v>
          </cell>
          <cell r="Y49">
            <v>-87909</v>
          </cell>
          <cell r="Z49">
            <v>-22539</v>
          </cell>
          <cell r="AA49">
            <v>0</v>
          </cell>
          <cell r="AB49">
            <v>0</v>
          </cell>
          <cell r="AC49">
            <v>29104111</v>
          </cell>
          <cell r="AD49">
            <v>-987040</v>
          </cell>
          <cell r="AE49">
            <v>10</v>
          </cell>
          <cell r="AF49">
            <v>0</v>
          </cell>
          <cell r="AG49">
            <v>0</v>
          </cell>
          <cell r="AH49">
            <v>0</v>
          </cell>
          <cell r="AI49">
            <v>0</v>
          </cell>
          <cell r="AJ49">
            <v>2893000</v>
          </cell>
          <cell r="AK49">
            <v>1399420</v>
          </cell>
          <cell r="AL49">
            <v>2386460</v>
          </cell>
          <cell r="AM49">
            <v>0</v>
          </cell>
          <cell r="AN49">
            <v>5279460</v>
          </cell>
        </row>
        <row r="50">
          <cell r="B50">
            <v>40</v>
          </cell>
          <cell r="C50">
            <v>18211227</v>
          </cell>
          <cell r="D50" t="str">
            <v>Cao Duy Tuan</v>
          </cell>
          <cell r="E50">
            <v>4310167</v>
          </cell>
          <cell r="F50">
            <v>4208816</v>
          </cell>
          <cell r="G50">
            <v>4227632</v>
          </cell>
          <cell r="H50">
            <v>4311409</v>
          </cell>
          <cell r="I50">
            <v>4662184</v>
          </cell>
          <cell r="J50">
            <v>5350385</v>
          </cell>
          <cell r="K50">
            <v>4761348</v>
          </cell>
          <cell r="L50">
            <v>4669383</v>
          </cell>
          <cell r="M50">
            <v>3820783</v>
          </cell>
          <cell r="N50">
            <v>5442735</v>
          </cell>
          <cell r="O50">
            <v>4573235</v>
          </cell>
          <cell r="P50">
            <v>4213731</v>
          </cell>
          <cell r="Q50">
            <v>-393050</v>
          </cell>
          <cell r="R50">
            <v>-362645</v>
          </cell>
          <cell r="S50">
            <v>-368290</v>
          </cell>
          <cell r="T50">
            <v>-393423</v>
          </cell>
          <cell r="U50">
            <v>-498655</v>
          </cell>
          <cell r="V50">
            <v>-705116</v>
          </cell>
          <cell r="W50">
            <v>-528404</v>
          </cell>
          <cell r="X50">
            <v>-500815</v>
          </cell>
          <cell r="Y50">
            <v>-264157</v>
          </cell>
          <cell r="Z50">
            <v>-732821</v>
          </cell>
          <cell r="AA50">
            <v>-471971</v>
          </cell>
          <cell r="AB50">
            <v>-364119</v>
          </cell>
          <cell r="AC50">
            <v>54551808</v>
          </cell>
          <cell r="AD50">
            <v>-5583466</v>
          </cell>
          <cell r="AE50">
            <v>12</v>
          </cell>
          <cell r="AF50">
            <v>0</v>
          </cell>
          <cell r="AG50">
            <v>0</v>
          </cell>
          <cell r="AH50">
            <v>0</v>
          </cell>
          <cell r="AI50">
            <v>0</v>
          </cell>
          <cell r="AJ50">
            <v>3478000</v>
          </cell>
          <cell r="AK50">
            <v>6608940</v>
          </cell>
          <cell r="AL50">
            <v>12192406</v>
          </cell>
          <cell r="AM50">
            <v>0</v>
          </cell>
          <cell r="AN50">
            <v>15670406</v>
          </cell>
        </row>
        <row r="51">
          <cell r="B51">
            <v>41</v>
          </cell>
          <cell r="C51">
            <v>18210798</v>
          </cell>
          <cell r="D51" t="str">
            <v>Huynh Quoc Viet</v>
          </cell>
          <cell r="E51">
            <v>4806810</v>
          </cell>
          <cell r="F51">
            <v>4650470</v>
          </cell>
          <cell r="G51">
            <v>4872815</v>
          </cell>
          <cell r="H51">
            <v>4963150</v>
          </cell>
          <cell r="I51">
            <v>5397505</v>
          </cell>
          <cell r="J51">
            <v>4885185</v>
          </cell>
          <cell r="K51">
            <v>5460000</v>
          </cell>
          <cell r="L51">
            <v>4710000</v>
          </cell>
          <cell r="M51">
            <v>4705000</v>
          </cell>
          <cell r="N51">
            <v>5175000</v>
          </cell>
          <cell r="O51">
            <v>5155000</v>
          </cell>
          <cell r="P51">
            <v>4810000</v>
          </cell>
          <cell r="Q51">
            <v>-542043</v>
          </cell>
          <cell r="R51">
            <v>-495141</v>
          </cell>
          <cell r="S51">
            <v>-561845</v>
          </cell>
          <cell r="T51">
            <v>-588945</v>
          </cell>
          <cell r="U51">
            <v>-719252</v>
          </cell>
          <cell r="V51">
            <v>-565556</v>
          </cell>
          <cell r="W51">
            <v>-738000</v>
          </cell>
          <cell r="X51">
            <v>-513000</v>
          </cell>
          <cell r="Y51">
            <v>-511500</v>
          </cell>
          <cell r="Z51">
            <v>-652500</v>
          </cell>
          <cell r="AA51">
            <v>-646500</v>
          </cell>
          <cell r="AB51">
            <v>-543000</v>
          </cell>
          <cell r="AC51">
            <v>59590935</v>
          </cell>
          <cell r="AD51">
            <v>-7077282</v>
          </cell>
          <cell r="AE51">
            <v>12</v>
          </cell>
          <cell r="AF51">
            <v>0</v>
          </cell>
          <cell r="AG51">
            <v>0</v>
          </cell>
          <cell r="AH51">
            <v>0</v>
          </cell>
          <cell r="AI51">
            <v>0</v>
          </cell>
          <cell r="AJ51">
            <v>4660000</v>
          </cell>
          <cell r="AK51">
            <v>8475276</v>
          </cell>
          <cell r="AL51">
            <v>15552558</v>
          </cell>
          <cell r="AM51">
            <v>0</v>
          </cell>
          <cell r="AN51">
            <v>20212558</v>
          </cell>
        </row>
        <row r="52">
          <cell r="B52">
            <v>42</v>
          </cell>
          <cell r="C52">
            <v>18211328</v>
          </cell>
          <cell r="D52" t="str">
            <v>Tran Quoc Vu</v>
          </cell>
          <cell r="E52">
            <v>3448135</v>
          </cell>
          <cell r="F52">
            <v>3617329</v>
          </cell>
          <cell r="G52">
            <v>3428847</v>
          </cell>
          <cell r="H52">
            <v>3389026</v>
          </cell>
          <cell r="I52">
            <v>3793246</v>
          </cell>
          <cell r="J52">
            <v>4300371</v>
          </cell>
          <cell r="K52">
            <v>3788469</v>
          </cell>
          <cell r="L52">
            <v>3541031</v>
          </cell>
          <cell r="M52">
            <v>3644688</v>
          </cell>
          <cell r="N52">
            <v>3621281</v>
          </cell>
          <cell r="O52">
            <v>3768406</v>
          </cell>
          <cell r="P52">
            <v>3370500</v>
          </cell>
          <cell r="Q52">
            <v>-189627</v>
          </cell>
          <cell r="R52">
            <v>-223466</v>
          </cell>
          <cell r="S52">
            <v>-185769</v>
          </cell>
          <cell r="T52">
            <v>-177805</v>
          </cell>
          <cell r="U52">
            <v>-258649</v>
          </cell>
          <cell r="V52">
            <v>-390111</v>
          </cell>
          <cell r="W52">
            <v>-257694</v>
          </cell>
          <cell r="X52">
            <v>-208206</v>
          </cell>
          <cell r="Y52">
            <v>-228938</v>
          </cell>
          <cell r="Z52">
            <v>-224256</v>
          </cell>
          <cell r="AA52">
            <v>-253681</v>
          </cell>
          <cell r="AB52">
            <v>-174100</v>
          </cell>
          <cell r="AC52">
            <v>43711329</v>
          </cell>
          <cell r="AD52">
            <v>-2772302</v>
          </cell>
          <cell r="AE52">
            <v>12</v>
          </cell>
          <cell r="AF52">
            <v>0</v>
          </cell>
          <cell r="AG52">
            <v>0</v>
          </cell>
          <cell r="AH52">
            <v>0</v>
          </cell>
          <cell r="AI52">
            <v>0</v>
          </cell>
          <cell r="AJ52">
            <v>2782000</v>
          </cell>
          <cell r="AK52">
            <v>3298668</v>
          </cell>
          <cell r="AL52">
            <v>6070970</v>
          </cell>
          <cell r="AM52">
            <v>0</v>
          </cell>
          <cell r="AN52">
            <v>8852970</v>
          </cell>
        </row>
        <row r="53">
          <cell r="B53">
            <v>43</v>
          </cell>
          <cell r="C53">
            <v>18210510</v>
          </cell>
          <cell r="D53" t="str">
            <v>Tran Minh Huan</v>
          </cell>
          <cell r="E53">
            <v>3483851</v>
          </cell>
          <cell r="F53">
            <v>3062383</v>
          </cell>
          <cell r="G53">
            <v>3250894</v>
          </cell>
          <cell r="H53">
            <v>3734940</v>
          </cell>
          <cell r="I53">
            <v>3457703</v>
          </cell>
          <cell r="J53">
            <v>3614185</v>
          </cell>
          <cell r="K53">
            <v>2890079</v>
          </cell>
          <cell r="L53">
            <v>2981344</v>
          </cell>
          <cell r="M53">
            <v>3767632</v>
          </cell>
          <cell r="N53">
            <v>2826894</v>
          </cell>
          <cell r="O53">
            <v>3096011</v>
          </cell>
          <cell r="P53">
            <v>2206756</v>
          </cell>
          <cell r="Q53">
            <v>-196770</v>
          </cell>
          <cell r="R53">
            <v>-112477</v>
          </cell>
          <cell r="S53">
            <v>-150179</v>
          </cell>
          <cell r="T53">
            <v>-246988</v>
          </cell>
          <cell r="U53">
            <v>-191541</v>
          </cell>
          <cell r="V53">
            <v>-222837</v>
          </cell>
          <cell r="W53">
            <v>-89008</v>
          </cell>
          <cell r="X53">
            <v>-98134</v>
          </cell>
          <cell r="Y53">
            <v>-253526</v>
          </cell>
          <cell r="Z53">
            <v>-82689</v>
          </cell>
          <cell r="AA53">
            <v>-119202</v>
          </cell>
          <cell r="AB53">
            <v>-20676</v>
          </cell>
          <cell r="AC53">
            <v>38372672</v>
          </cell>
          <cell r="AD53">
            <v>-1784027</v>
          </cell>
          <cell r="AE53">
            <v>12</v>
          </cell>
          <cell r="AF53">
            <v>0</v>
          </cell>
          <cell r="AG53">
            <v>0</v>
          </cell>
          <cell r="AH53">
            <v>0</v>
          </cell>
          <cell r="AI53">
            <v>0</v>
          </cell>
          <cell r="AJ53">
            <v>1947000</v>
          </cell>
          <cell r="AK53">
            <v>2063940</v>
          </cell>
          <cell r="AL53">
            <v>3847967</v>
          </cell>
          <cell r="AM53">
            <v>0</v>
          </cell>
          <cell r="AN53">
            <v>5794967</v>
          </cell>
        </row>
        <row r="54">
          <cell r="B54">
            <v>44</v>
          </cell>
          <cell r="C54">
            <v>18210935</v>
          </cell>
          <cell r="D54" t="str">
            <v>Nguyen Tran Huy</v>
          </cell>
          <cell r="E54">
            <v>2882614</v>
          </cell>
          <cell r="F54">
            <v>2907712</v>
          </cell>
          <cell r="G54">
            <v>2916590</v>
          </cell>
          <cell r="H54">
            <v>3444936</v>
          </cell>
          <cell r="I54">
            <v>3450016</v>
          </cell>
          <cell r="J54">
            <v>3552220</v>
          </cell>
          <cell r="K54">
            <v>3321827</v>
          </cell>
          <cell r="L54">
            <v>2321567</v>
          </cell>
          <cell r="M54">
            <v>2683442</v>
          </cell>
          <cell r="N54">
            <v>2262183</v>
          </cell>
          <cell r="O54">
            <v>1779681</v>
          </cell>
          <cell r="P54">
            <v>1968971</v>
          </cell>
          <cell r="Q54">
            <v>-88261</v>
          </cell>
          <cell r="R54">
            <v>-90771</v>
          </cell>
          <cell r="S54">
            <v>-91659</v>
          </cell>
          <cell r="T54">
            <v>-188987</v>
          </cell>
          <cell r="U54">
            <v>-190003</v>
          </cell>
          <cell r="V54">
            <v>-210444</v>
          </cell>
          <cell r="W54">
            <v>-164365</v>
          </cell>
          <cell r="X54">
            <v>-32157</v>
          </cell>
          <cell r="Y54">
            <v>-68344</v>
          </cell>
          <cell r="Z54">
            <v>-26218</v>
          </cell>
          <cell r="AA54">
            <v>0</v>
          </cell>
          <cell r="AB54">
            <v>0</v>
          </cell>
          <cell r="AC54">
            <v>33491759</v>
          </cell>
          <cell r="AD54">
            <v>-1151209</v>
          </cell>
          <cell r="AE54">
            <v>12</v>
          </cell>
          <cell r="AF54">
            <v>0</v>
          </cell>
          <cell r="AG54">
            <v>0</v>
          </cell>
          <cell r="AH54">
            <v>0</v>
          </cell>
          <cell r="AI54">
            <v>0</v>
          </cell>
          <cell r="AJ54">
            <v>1544000</v>
          </cell>
          <cell r="AK54">
            <v>1103580</v>
          </cell>
          <cell r="AL54">
            <v>2254789</v>
          </cell>
          <cell r="AM54">
            <v>0</v>
          </cell>
          <cell r="AN54">
            <v>3798789</v>
          </cell>
        </row>
        <row r="55">
          <cell r="B55">
            <v>45</v>
          </cell>
          <cell r="C55">
            <v>18210942</v>
          </cell>
          <cell r="D55" t="str">
            <v>Ngo Tuan Khanh</v>
          </cell>
          <cell r="E55">
            <v>2589906</v>
          </cell>
          <cell r="F55">
            <v>2061326</v>
          </cell>
          <cell r="G55">
            <v>2477433</v>
          </cell>
          <cell r="H55">
            <v>2668482</v>
          </cell>
          <cell r="I55">
            <v>2427995</v>
          </cell>
          <cell r="J55">
            <v>2670661</v>
          </cell>
          <cell r="K55">
            <v>2423635</v>
          </cell>
          <cell r="L55">
            <v>2093308</v>
          </cell>
          <cell r="M55">
            <v>1931856</v>
          </cell>
          <cell r="N55">
            <v>1718442</v>
          </cell>
          <cell r="O55">
            <v>1588538</v>
          </cell>
          <cell r="P55">
            <v>1660913</v>
          </cell>
          <cell r="Q55">
            <v>-58991</v>
          </cell>
          <cell r="R55">
            <v>-6133</v>
          </cell>
          <cell r="S55">
            <v>-47743</v>
          </cell>
          <cell r="T55">
            <v>-66848</v>
          </cell>
          <cell r="U55">
            <v>-42800</v>
          </cell>
          <cell r="V55">
            <v>-67066</v>
          </cell>
          <cell r="W55">
            <v>-42364</v>
          </cell>
          <cell r="X55">
            <v>-9331</v>
          </cell>
          <cell r="Y55">
            <v>0</v>
          </cell>
          <cell r="Z55">
            <v>0</v>
          </cell>
          <cell r="AA55">
            <v>0</v>
          </cell>
          <cell r="AB55">
            <v>0</v>
          </cell>
          <cell r="AC55">
            <v>26312495</v>
          </cell>
          <cell r="AD55">
            <v>-341276</v>
          </cell>
          <cell r="AE55">
            <v>12</v>
          </cell>
          <cell r="AF55">
            <v>0</v>
          </cell>
          <cell r="AG55">
            <v>0</v>
          </cell>
          <cell r="AH55">
            <v>0</v>
          </cell>
          <cell r="AI55">
            <v>0</v>
          </cell>
          <cell r="AJ55">
            <v>1544000</v>
          </cell>
          <cell r="AK55">
            <v>385644</v>
          </cell>
          <cell r="AL55">
            <v>726920</v>
          </cell>
          <cell r="AM55">
            <v>0</v>
          </cell>
          <cell r="AN55">
            <v>2270920</v>
          </cell>
        </row>
        <row r="56">
          <cell r="B56">
            <v>46</v>
          </cell>
          <cell r="C56">
            <v>18210097</v>
          </cell>
          <cell r="D56" t="str">
            <v>Nguyen Thi Quynh Lan</v>
          </cell>
          <cell r="E56">
            <v>3259324</v>
          </cell>
          <cell r="F56">
            <v>3408388</v>
          </cell>
          <cell r="G56">
            <v>3315026</v>
          </cell>
          <cell r="H56">
            <v>6097000</v>
          </cell>
          <cell r="I56">
            <v>5106050</v>
          </cell>
          <cell r="J56">
            <v>5068850</v>
          </cell>
          <cell r="K56">
            <v>5129000</v>
          </cell>
          <cell r="L56">
            <v>4934000</v>
          </cell>
          <cell r="M56">
            <v>4869000</v>
          </cell>
          <cell r="N56">
            <v>4879000</v>
          </cell>
          <cell r="O56">
            <v>4869000</v>
          </cell>
          <cell r="P56">
            <v>4869000</v>
          </cell>
          <cell r="Q56">
            <v>-151865</v>
          </cell>
          <cell r="R56">
            <v>-181678</v>
          </cell>
          <cell r="S56">
            <v>-163005</v>
          </cell>
          <cell r="T56">
            <v>-938800</v>
          </cell>
          <cell r="U56">
            <v>-631815</v>
          </cell>
          <cell r="V56">
            <v>-620655</v>
          </cell>
          <cell r="W56">
            <v>-638700</v>
          </cell>
          <cell r="X56">
            <v>-580200</v>
          </cell>
          <cell r="Y56">
            <v>-560700</v>
          </cell>
          <cell r="Z56">
            <v>-563700</v>
          </cell>
          <cell r="AA56">
            <v>-560700</v>
          </cell>
          <cell r="AB56">
            <v>-560700</v>
          </cell>
          <cell r="AC56">
            <v>55803638</v>
          </cell>
          <cell r="AD56">
            <v>-6152518</v>
          </cell>
          <cell r="AE56">
            <v>12</v>
          </cell>
          <cell r="AF56">
            <v>0</v>
          </cell>
          <cell r="AG56">
            <v>0</v>
          </cell>
          <cell r="AH56">
            <v>0</v>
          </cell>
          <cell r="AI56">
            <v>0</v>
          </cell>
          <cell r="AJ56">
            <v>4869000</v>
          </cell>
          <cell r="AK56">
            <v>7401792</v>
          </cell>
          <cell r="AL56">
            <v>13554310</v>
          </cell>
          <cell r="AM56">
            <v>0</v>
          </cell>
          <cell r="AN56">
            <v>18423310</v>
          </cell>
        </row>
        <row r="57">
          <cell r="B57">
            <v>47</v>
          </cell>
          <cell r="C57">
            <v>18210487</v>
          </cell>
          <cell r="D57" t="str">
            <v>Vo Thanh Long B</v>
          </cell>
          <cell r="E57">
            <v>3077285</v>
          </cell>
          <cell r="F57">
            <v>2840470</v>
          </cell>
          <cell r="G57">
            <v>3080287</v>
          </cell>
          <cell r="H57">
            <v>3244116</v>
          </cell>
          <cell r="I57">
            <v>3155914</v>
          </cell>
          <cell r="J57">
            <v>3782722</v>
          </cell>
          <cell r="K57">
            <v>3168555</v>
          </cell>
          <cell r="L57">
            <v>3025806</v>
          </cell>
          <cell r="M57">
            <v>3308964</v>
          </cell>
          <cell r="N57">
            <v>3227059</v>
          </cell>
          <cell r="O57">
            <v>2775411</v>
          </cell>
          <cell r="P57">
            <v>2202076</v>
          </cell>
          <cell r="Q57">
            <v>-115457</v>
          </cell>
          <cell r="R57">
            <v>-84047</v>
          </cell>
          <cell r="S57">
            <v>-116057</v>
          </cell>
          <cell r="T57">
            <v>-148823</v>
          </cell>
          <cell r="U57">
            <v>-131183</v>
          </cell>
          <cell r="V57">
            <v>-256544</v>
          </cell>
          <cell r="W57">
            <v>-133711</v>
          </cell>
          <cell r="X57">
            <v>-105161</v>
          </cell>
          <cell r="Y57">
            <v>-161793</v>
          </cell>
          <cell r="Z57">
            <v>-145412</v>
          </cell>
          <cell r="AA57">
            <v>-77541</v>
          </cell>
          <cell r="AB57">
            <v>-20208</v>
          </cell>
          <cell r="AC57">
            <v>36888665</v>
          </cell>
          <cell r="AD57">
            <v>-1495937</v>
          </cell>
          <cell r="AE57">
            <v>12</v>
          </cell>
          <cell r="AF57">
            <v>0</v>
          </cell>
          <cell r="AG57">
            <v>0</v>
          </cell>
          <cell r="AH57">
            <v>0</v>
          </cell>
          <cell r="AI57">
            <v>0</v>
          </cell>
          <cell r="AJ57">
            <v>1947000</v>
          </cell>
          <cell r="AK57">
            <v>1767132</v>
          </cell>
          <cell r="AL57">
            <v>3263069</v>
          </cell>
          <cell r="AM57">
            <v>0</v>
          </cell>
          <cell r="AN57">
            <v>5210069</v>
          </cell>
        </row>
        <row r="58">
          <cell r="B58">
            <v>48</v>
          </cell>
          <cell r="C58">
            <v>18210404</v>
          </cell>
          <cell r="D58" t="str">
            <v>Nguyen Van Tan</v>
          </cell>
          <cell r="E58">
            <v>3165340</v>
          </cell>
          <cell r="F58">
            <v>3051787</v>
          </cell>
          <cell r="G58">
            <v>3703304</v>
          </cell>
          <cell r="H58">
            <v>8047500</v>
          </cell>
          <cell r="I58">
            <v>6036050</v>
          </cell>
          <cell r="J58">
            <v>5278850</v>
          </cell>
          <cell r="K58">
            <v>6109000</v>
          </cell>
          <cell r="L58">
            <v>5479000</v>
          </cell>
          <cell r="M58">
            <v>5284000</v>
          </cell>
          <cell r="N58">
            <v>4889462</v>
          </cell>
          <cell r="O58">
            <v>5618538</v>
          </cell>
          <cell r="P58">
            <v>4909000</v>
          </cell>
          <cell r="Q58">
            <v>-133068</v>
          </cell>
          <cell r="R58">
            <v>-110357</v>
          </cell>
          <cell r="S58">
            <v>-240661</v>
          </cell>
          <cell r="T58">
            <v>-1723750</v>
          </cell>
          <cell r="U58">
            <v>-914420</v>
          </cell>
          <cell r="V58">
            <v>-683655</v>
          </cell>
          <cell r="W58">
            <v>-943600</v>
          </cell>
          <cell r="X58">
            <v>-743700</v>
          </cell>
          <cell r="Y58">
            <v>-685200</v>
          </cell>
          <cell r="Z58">
            <v>-566839</v>
          </cell>
          <cell r="AA58">
            <v>-785561</v>
          </cell>
          <cell r="AB58">
            <v>-572700</v>
          </cell>
          <cell r="AC58">
            <v>61571831</v>
          </cell>
          <cell r="AD58">
            <v>-8103511</v>
          </cell>
          <cell r="AE58">
            <v>12</v>
          </cell>
          <cell r="AF58">
            <v>0</v>
          </cell>
          <cell r="AG58">
            <v>0</v>
          </cell>
          <cell r="AH58">
            <v>0</v>
          </cell>
          <cell r="AI58">
            <v>0</v>
          </cell>
          <cell r="AJ58">
            <v>4869000</v>
          </cell>
          <cell r="AK58">
            <v>9132252</v>
          </cell>
          <cell r="AL58">
            <v>17235763</v>
          </cell>
          <cell r="AM58">
            <v>0</v>
          </cell>
          <cell r="AN58">
            <v>22104763</v>
          </cell>
        </row>
        <row r="59">
          <cell r="B59">
            <v>49</v>
          </cell>
          <cell r="C59">
            <v>18211551</v>
          </cell>
          <cell r="D59" t="str">
            <v>Huynh Viet Thang</v>
          </cell>
          <cell r="G59">
            <v>2617542</v>
          </cell>
          <cell r="H59">
            <v>4966500</v>
          </cell>
          <cell r="I59">
            <v>5671050</v>
          </cell>
          <cell r="J59">
            <v>5298850</v>
          </cell>
          <cell r="K59">
            <v>6229000</v>
          </cell>
          <cell r="L59">
            <v>5494000</v>
          </cell>
          <cell r="M59">
            <v>5045591</v>
          </cell>
          <cell r="N59">
            <v>5354000</v>
          </cell>
          <cell r="O59">
            <v>4869000</v>
          </cell>
          <cell r="P59">
            <v>4869000</v>
          </cell>
          <cell r="S59">
            <v>-61754</v>
          </cell>
          <cell r="T59">
            <v>-589950</v>
          </cell>
          <cell r="U59">
            <v>-801315</v>
          </cell>
          <cell r="V59">
            <v>-689655</v>
          </cell>
          <cell r="W59">
            <v>-991600</v>
          </cell>
          <cell r="X59">
            <v>-748200</v>
          </cell>
          <cell r="Y59">
            <v>-613677</v>
          </cell>
          <cell r="Z59">
            <v>-706200</v>
          </cell>
          <cell r="AA59">
            <v>-560700</v>
          </cell>
          <cell r="AB59">
            <v>-560700</v>
          </cell>
          <cell r="AC59">
            <v>50414533</v>
          </cell>
          <cell r="AD59">
            <v>-6323751</v>
          </cell>
          <cell r="AE59">
            <v>10</v>
          </cell>
          <cell r="AF59">
            <v>12</v>
          </cell>
          <cell r="AG59">
            <v>0</v>
          </cell>
          <cell r="AH59">
            <v>0</v>
          </cell>
          <cell r="AI59">
            <v>0</v>
          </cell>
          <cell r="AJ59">
            <v>3988578.08</v>
          </cell>
          <cell r="AK59">
            <v>5520936</v>
          </cell>
          <cell r="AL59">
            <v>11844687</v>
          </cell>
          <cell r="AM59">
            <v>0</v>
          </cell>
          <cell r="AN59">
            <v>15833265.08</v>
          </cell>
        </row>
        <row r="60">
          <cell r="B60">
            <v>50</v>
          </cell>
          <cell r="C60">
            <v>18211481</v>
          </cell>
          <cell r="D60" t="str">
            <v>Bui Thi Uyen Vi</v>
          </cell>
          <cell r="F60">
            <v>998436</v>
          </cell>
          <cell r="G60">
            <v>1828941</v>
          </cell>
          <cell r="H60">
            <v>1770307</v>
          </cell>
          <cell r="I60">
            <v>1663514</v>
          </cell>
          <cell r="J60">
            <v>1899888</v>
          </cell>
          <cell r="K60">
            <v>1734123</v>
          </cell>
          <cell r="L60">
            <v>1826070</v>
          </cell>
          <cell r="M60">
            <v>1581490</v>
          </cell>
          <cell r="N60">
            <v>1673438</v>
          </cell>
          <cell r="O60">
            <v>1644014</v>
          </cell>
          <cell r="P60">
            <v>1530000</v>
          </cell>
          <cell r="R60">
            <v>0</v>
          </cell>
          <cell r="S60">
            <v>0</v>
          </cell>
          <cell r="T60">
            <v>0</v>
          </cell>
          <cell r="U60">
            <v>0</v>
          </cell>
          <cell r="V60">
            <v>0</v>
          </cell>
          <cell r="W60">
            <v>0</v>
          </cell>
          <cell r="X60">
            <v>0</v>
          </cell>
          <cell r="Y60">
            <v>0</v>
          </cell>
          <cell r="Z60">
            <v>0</v>
          </cell>
          <cell r="AA60">
            <v>0</v>
          </cell>
          <cell r="AB60">
            <v>0</v>
          </cell>
          <cell r="AC60">
            <v>18150221</v>
          </cell>
          <cell r="AD60">
            <v>0</v>
          </cell>
          <cell r="AE60">
            <v>11</v>
          </cell>
          <cell r="AF60">
            <v>0</v>
          </cell>
          <cell r="AG60">
            <v>0</v>
          </cell>
          <cell r="AH60">
            <v>0</v>
          </cell>
          <cell r="AI60">
            <v>0</v>
          </cell>
          <cell r="AJ60">
            <v>1400054.79</v>
          </cell>
          <cell r="AK60">
            <v>0</v>
          </cell>
          <cell r="AL60">
            <v>0</v>
          </cell>
          <cell r="AM60">
            <v>0</v>
          </cell>
          <cell r="AN60">
            <v>1400054.79</v>
          </cell>
        </row>
        <row r="61">
          <cell r="B61">
            <v>51</v>
          </cell>
          <cell r="C61">
            <v>18211553</v>
          </cell>
          <cell r="D61" t="str">
            <v>Mai Hong Dan</v>
          </cell>
          <cell r="G61">
            <v>1599406</v>
          </cell>
          <cell r="H61">
            <v>1858455</v>
          </cell>
          <cell r="I61">
            <v>2444722</v>
          </cell>
          <cell r="J61">
            <v>2738561</v>
          </cell>
          <cell r="K61">
            <v>2324423</v>
          </cell>
          <cell r="L61">
            <v>2467861</v>
          </cell>
          <cell r="M61">
            <v>2000769</v>
          </cell>
          <cell r="N61">
            <v>2153401</v>
          </cell>
          <cell r="O61">
            <v>1899628</v>
          </cell>
          <cell r="P61">
            <v>1849976</v>
          </cell>
          <cell r="S61">
            <v>0</v>
          </cell>
          <cell r="T61">
            <v>0</v>
          </cell>
          <cell r="U61">
            <v>-44472</v>
          </cell>
          <cell r="V61">
            <v>-73856</v>
          </cell>
          <cell r="W61">
            <v>-32442</v>
          </cell>
          <cell r="X61">
            <v>-46786</v>
          </cell>
          <cell r="Y61">
            <v>-77</v>
          </cell>
          <cell r="Z61">
            <v>-15340</v>
          </cell>
          <cell r="AA61">
            <v>0</v>
          </cell>
          <cell r="AB61">
            <v>0</v>
          </cell>
          <cell r="AC61">
            <v>21337202</v>
          </cell>
          <cell r="AD61">
            <v>-212973</v>
          </cell>
          <cell r="AE61">
            <v>10</v>
          </cell>
          <cell r="AF61">
            <v>0</v>
          </cell>
          <cell r="AG61">
            <v>0</v>
          </cell>
          <cell r="AH61">
            <v>0</v>
          </cell>
          <cell r="AI61">
            <v>0</v>
          </cell>
          <cell r="AJ61">
            <v>1299452.05</v>
          </cell>
          <cell r="AK61">
            <v>263670</v>
          </cell>
          <cell r="AL61">
            <v>476643</v>
          </cell>
          <cell r="AM61">
            <v>0</v>
          </cell>
          <cell r="AN61">
            <v>1776095.05</v>
          </cell>
        </row>
        <row r="62">
          <cell r="B62">
            <v>52</v>
          </cell>
          <cell r="C62">
            <v>18210934</v>
          </cell>
          <cell r="D62" t="str">
            <v>Nguyen Duc Hai</v>
          </cell>
          <cell r="E62">
            <v>2712176</v>
          </cell>
          <cell r="F62">
            <v>2779920</v>
          </cell>
          <cell r="G62">
            <v>2523758</v>
          </cell>
          <cell r="H62">
            <v>2687013</v>
          </cell>
          <cell r="I62">
            <v>2967756</v>
          </cell>
          <cell r="J62">
            <v>2976887</v>
          </cell>
          <cell r="K62">
            <v>2562817</v>
          </cell>
          <cell r="L62">
            <v>2568384</v>
          </cell>
          <cell r="M62">
            <v>2447759</v>
          </cell>
          <cell r="N62">
            <v>2470029</v>
          </cell>
          <cell r="O62">
            <v>1920720</v>
          </cell>
          <cell r="P62">
            <v>1813086</v>
          </cell>
          <cell r="Q62">
            <v>-71218</v>
          </cell>
          <cell r="R62">
            <v>-77992</v>
          </cell>
          <cell r="S62">
            <v>-52376</v>
          </cell>
          <cell r="T62">
            <v>-68701</v>
          </cell>
          <cell r="U62">
            <v>-96776</v>
          </cell>
          <cell r="V62">
            <v>-97689</v>
          </cell>
          <cell r="W62">
            <v>-56282</v>
          </cell>
          <cell r="X62">
            <v>-56838</v>
          </cell>
          <cell r="Y62">
            <v>-44776</v>
          </cell>
          <cell r="Z62">
            <v>-47003</v>
          </cell>
          <cell r="AA62">
            <v>0</v>
          </cell>
          <cell r="AB62">
            <v>0</v>
          </cell>
          <cell r="AC62">
            <v>30430305</v>
          </cell>
          <cell r="AD62">
            <v>-669651</v>
          </cell>
          <cell r="AE62">
            <v>12</v>
          </cell>
          <cell r="AF62">
            <v>0</v>
          </cell>
          <cell r="AG62">
            <v>0</v>
          </cell>
          <cell r="AH62">
            <v>0</v>
          </cell>
          <cell r="AI62">
            <v>0</v>
          </cell>
          <cell r="AJ62">
            <v>1544000</v>
          </cell>
          <cell r="AK62">
            <v>797436</v>
          </cell>
          <cell r="AL62">
            <v>1467087</v>
          </cell>
          <cell r="AM62">
            <v>0</v>
          </cell>
          <cell r="AN62">
            <v>3011087</v>
          </cell>
        </row>
        <row r="63">
          <cell r="B63">
            <v>53</v>
          </cell>
          <cell r="C63">
            <v>18211482</v>
          </cell>
          <cell r="D63" t="str">
            <v>Nguyen Van Hien E</v>
          </cell>
          <cell r="F63">
            <v>1476591</v>
          </cell>
          <cell r="G63">
            <v>1907902</v>
          </cell>
          <cell r="H63">
            <v>1845599</v>
          </cell>
          <cell r="I63">
            <v>2689194</v>
          </cell>
          <cell r="J63">
            <v>2823164</v>
          </cell>
          <cell r="K63">
            <v>2313390</v>
          </cell>
          <cell r="L63">
            <v>2445794</v>
          </cell>
          <cell r="M63">
            <v>1952956</v>
          </cell>
          <cell r="N63">
            <v>2261899</v>
          </cell>
          <cell r="O63">
            <v>1741478</v>
          </cell>
          <cell r="P63">
            <v>1776419</v>
          </cell>
          <cell r="R63">
            <v>0</v>
          </cell>
          <cell r="S63">
            <v>0</v>
          </cell>
          <cell r="T63">
            <v>0</v>
          </cell>
          <cell r="U63">
            <v>-68919</v>
          </cell>
          <cell r="V63">
            <v>-82316</v>
          </cell>
          <cell r="W63">
            <v>-31339</v>
          </cell>
          <cell r="X63">
            <v>-44579</v>
          </cell>
          <cell r="Y63">
            <v>0</v>
          </cell>
          <cell r="Z63">
            <v>-26190</v>
          </cell>
          <cell r="AA63">
            <v>0</v>
          </cell>
          <cell r="AB63">
            <v>0</v>
          </cell>
          <cell r="AC63">
            <v>23234386</v>
          </cell>
          <cell r="AD63">
            <v>-253343</v>
          </cell>
          <cell r="AE63">
            <v>11</v>
          </cell>
          <cell r="AF63">
            <v>0</v>
          </cell>
          <cell r="AG63">
            <v>0</v>
          </cell>
          <cell r="AH63">
            <v>0</v>
          </cell>
          <cell r="AI63">
            <v>0</v>
          </cell>
          <cell r="AJ63">
            <v>1370712.33</v>
          </cell>
          <cell r="AK63">
            <v>260513</v>
          </cell>
          <cell r="AL63">
            <v>513856</v>
          </cell>
          <cell r="AM63">
            <v>0</v>
          </cell>
          <cell r="AN63">
            <v>1884568.33</v>
          </cell>
        </row>
        <row r="64">
          <cell r="B64">
            <v>54</v>
          </cell>
          <cell r="C64">
            <v>18210059</v>
          </cell>
          <cell r="D64" t="str">
            <v>Vu Viet Huy</v>
          </cell>
          <cell r="E64">
            <v>4401411</v>
          </cell>
          <cell r="F64">
            <v>4668924</v>
          </cell>
          <cell r="G64">
            <v>4088124</v>
          </cell>
          <cell r="H64">
            <v>7656600</v>
          </cell>
          <cell r="I64">
            <v>6206050</v>
          </cell>
          <cell r="J64">
            <v>5428850</v>
          </cell>
          <cell r="K64">
            <v>6394000</v>
          </cell>
          <cell r="L64">
            <v>5629000</v>
          </cell>
          <cell r="M64">
            <v>5687296</v>
          </cell>
          <cell r="N64">
            <v>5829000</v>
          </cell>
          <cell r="O64">
            <v>5439000</v>
          </cell>
          <cell r="P64">
            <v>5104000</v>
          </cell>
          <cell r="Q64">
            <v>-420423</v>
          </cell>
          <cell r="R64">
            <v>-500677</v>
          </cell>
          <cell r="S64">
            <v>-326437</v>
          </cell>
          <cell r="T64">
            <v>-1562640</v>
          </cell>
          <cell r="U64">
            <v>-982420</v>
          </cell>
          <cell r="V64">
            <v>-728655</v>
          </cell>
          <cell r="W64">
            <v>-1057600</v>
          </cell>
          <cell r="X64">
            <v>-788700</v>
          </cell>
          <cell r="Y64">
            <v>-806189</v>
          </cell>
          <cell r="Z64">
            <v>-848700</v>
          </cell>
          <cell r="AA64">
            <v>-731700</v>
          </cell>
          <cell r="AB64">
            <v>-631200</v>
          </cell>
          <cell r="AC64">
            <v>66532255</v>
          </cell>
          <cell r="AD64">
            <v>-9385341</v>
          </cell>
          <cell r="AE64">
            <v>12</v>
          </cell>
          <cell r="AF64">
            <v>0</v>
          </cell>
          <cell r="AG64">
            <v>0</v>
          </cell>
          <cell r="AH64">
            <v>0</v>
          </cell>
          <cell r="AI64">
            <v>0</v>
          </cell>
          <cell r="AJ64">
            <v>4869000</v>
          </cell>
          <cell r="AK64">
            <v>10620372</v>
          </cell>
          <cell r="AL64">
            <v>20005713</v>
          </cell>
          <cell r="AM64">
            <v>0</v>
          </cell>
          <cell r="AN64">
            <v>24874713</v>
          </cell>
        </row>
        <row r="65">
          <cell r="B65">
            <v>55</v>
          </cell>
          <cell r="C65">
            <v>18210443</v>
          </cell>
          <cell r="D65" t="str">
            <v>Tran Minh Tam</v>
          </cell>
          <cell r="E65">
            <v>3079621</v>
          </cell>
          <cell r="F65">
            <v>3396418</v>
          </cell>
          <cell r="G65">
            <v>3028871</v>
          </cell>
          <cell r="H65">
            <v>7890800</v>
          </cell>
          <cell r="I65">
            <v>5796050</v>
          </cell>
          <cell r="J65">
            <v>5453850</v>
          </cell>
          <cell r="K65">
            <v>6244000</v>
          </cell>
          <cell r="L65">
            <v>5629000</v>
          </cell>
          <cell r="M65">
            <v>5459000</v>
          </cell>
          <cell r="N65">
            <v>5319231</v>
          </cell>
          <cell r="O65">
            <v>5211269</v>
          </cell>
          <cell r="P65">
            <v>5159000</v>
          </cell>
          <cell r="Q65">
            <v>-115924</v>
          </cell>
          <cell r="R65">
            <v>-179284</v>
          </cell>
          <cell r="S65">
            <v>-105774</v>
          </cell>
          <cell r="T65">
            <v>-1656320</v>
          </cell>
          <cell r="U65">
            <v>-838815</v>
          </cell>
          <cell r="V65">
            <v>-736155</v>
          </cell>
          <cell r="W65">
            <v>-997600</v>
          </cell>
          <cell r="X65">
            <v>-788700</v>
          </cell>
          <cell r="Y65">
            <v>-737700</v>
          </cell>
          <cell r="Z65">
            <v>-695769</v>
          </cell>
          <cell r="AA65">
            <v>-663381</v>
          </cell>
          <cell r="AB65">
            <v>-647700</v>
          </cell>
          <cell r="AC65">
            <v>61667110</v>
          </cell>
          <cell r="AD65">
            <v>-8163122</v>
          </cell>
          <cell r="AE65">
            <v>12</v>
          </cell>
          <cell r="AF65">
            <v>0</v>
          </cell>
          <cell r="AG65">
            <v>0</v>
          </cell>
          <cell r="AH65">
            <v>0</v>
          </cell>
          <cell r="AI65">
            <v>0</v>
          </cell>
          <cell r="AJ65">
            <v>4869000</v>
          </cell>
          <cell r="AK65">
            <v>9160836</v>
          </cell>
          <cell r="AL65">
            <v>17323958</v>
          </cell>
          <cell r="AM65">
            <v>0</v>
          </cell>
          <cell r="AN65">
            <v>22192958</v>
          </cell>
        </row>
        <row r="66">
          <cell r="B66">
            <v>56</v>
          </cell>
          <cell r="C66">
            <v>18211580</v>
          </cell>
          <cell r="D66" t="str">
            <v>Nguyen Xuan Gan</v>
          </cell>
          <cell r="H66">
            <v>2748015</v>
          </cell>
          <cell r="I66">
            <v>2533321</v>
          </cell>
          <cell r="J66">
            <v>2481074</v>
          </cell>
          <cell r="K66">
            <v>2592909</v>
          </cell>
          <cell r="L66">
            <v>2457930</v>
          </cell>
          <cell r="M66">
            <v>2730462</v>
          </cell>
          <cell r="N66">
            <v>2623435</v>
          </cell>
          <cell r="O66">
            <v>2397245</v>
          </cell>
          <cell r="P66">
            <v>1651370</v>
          </cell>
          <cell r="T66">
            <v>-74802</v>
          </cell>
          <cell r="U66">
            <v>-53332</v>
          </cell>
          <cell r="V66">
            <v>-48107</v>
          </cell>
          <cell r="W66">
            <v>-59291</v>
          </cell>
          <cell r="X66">
            <v>-45793</v>
          </cell>
          <cell r="Y66">
            <v>-73046</v>
          </cell>
          <cell r="Z66">
            <v>-62344</v>
          </cell>
          <cell r="AA66">
            <v>-39725</v>
          </cell>
          <cell r="AB66">
            <v>0</v>
          </cell>
          <cell r="AC66">
            <v>22215761</v>
          </cell>
          <cell r="AD66">
            <v>-456440</v>
          </cell>
          <cell r="AE66">
            <v>9</v>
          </cell>
          <cell r="AF66">
            <v>0</v>
          </cell>
          <cell r="AG66">
            <v>0</v>
          </cell>
          <cell r="AH66">
            <v>0</v>
          </cell>
          <cell r="AI66">
            <v>0</v>
          </cell>
          <cell r="AJ66">
            <v>1198849.32</v>
          </cell>
          <cell r="AK66">
            <v>541458</v>
          </cell>
          <cell r="AL66">
            <v>997898</v>
          </cell>
          <cell r="AM66">
            <v>0</v>
          </cell>
          <cell r="AN66">
            <v>2196747.3200000003</v>
          </cell>
        </row>
        <row r="67">
          <cell r="B67">
            <v>57</v>
          </cell>
          <cell r="C67">
            <v>18210182</v>
          </cell>
          <cell r="D67" t="str">
            <v>Pham Hong Hai</v>
          </cell>
          <cell r="E67">
            <v>3185252</v>
          </cell>
          <cell r="F67">
            <v>4108037</v>
          </cell>
          <cell r="G67">
            <v>3426059</v>
          </cell>
          <cell r="H67">
            <v>3591397</v>
          </cell>
          <cell r="I67">
            <v>3544363</v>
          </cell>
          <cell r="J67">
            <v>4419669</v>
          </cell>
          <cell r="K67">
            <v>3413385</v>
          </cell>
          <cell r="L67">
            <v>3073501</v>
          </cell>
          <cell r="M67">
            <v>3723693</v>
          </cell>
          <cell r="N67">
            <v>3138956</v>
          </cell>
          <cell r="O67">
            <v>3029379</v>
          </cell>
          <cell r="P67">
            <v>2725375</v>
          </cell>
          <cell r="Q67">
            <v>-137050</v>
          </cell>
          <cell r="R67">
            <v>-332411</v>
          </cell>
          <cell r="S67">
            <v>-185212</v>
          </cell>
          <cell r="T67">
            <v>-218279</v>
          </cell>
          <cell r="U67">
            <v>-208873</v>
          </cell>
          <cell r="V67">
            <v>-425901</v>
          </cell>
          <cell r="W67">
            <v>-182677</v>
          </cell>
          <cell r="X67">
            <v>-114700</v>
          </cell>
          <cell r="Y67">
            <v>-244739</v>
          </cell>
          <cell r="Z67">
            <v>-127791</v>
          </cell>
          <cell r="AA67">
            <v>-105876</v>
          </cell>
          <cell r="AB67">
            <v>-72538</v>
          </cell>
          <cell r="AC67">
            <v>41379066</v>
          </cell>
          <cell r="AD67">
            <v>-2356047</v>
          </cell>
          <cell r="AE67">
            <v>12</v>
          </cell>
          <cell r="AF67">
            <v>0</v>
          </cell>
          <cell r="AG67">
            <v>0</v>
          </cell>
          <cell r="AH67">
            <v>0</v>
          </cell>
          <cell r="AI67">
            <v>0</v>
          </cell>
          <cell r="AJ67">
            <v>2017000</v>
          </cell>
          <cell r="AK67">
            <v>2679216</v>
          </cell>
          <cell r="AL67">
            <v>5035263</v>
          </cell>
          <cell r="AM67">
            <v>0</v>
          </cell>
          <cell r="AN67">
            <v>7052263</v>
          </cell>
        </row>
        <row r="68">
          <cell r="B68">
            <v>58</v>
          </cell>
          <cell r="C68">
            <v>18211793</v>
          </cell>
          <cell r="D68" t="str">
            <v>Mai Thi Thu Hong</v>
          </cell>
          <cell r="O68">
            <v>1015096</v>
          </cell>
          <cell r="P68">
            <v>1646957</v>
          </cell>
          <cell r="AA68">
            <v>0</v>
          </cell>
          <cell r="AB68">
            <v>0</v>
          </cell>
          <cell r="AC68">
            <v>2662053</v>
          </cell>
          <cell r="AD68">
            <v>0</v>
          </cell>
          <cell r="AE68">
            <v>2</v>
          </cell>
          <cell r="AF68">
            <v>0</v>
          </cell>
          <cell r="AG68">
            <v>0</v>
          </cell>
          <cell r="AH68">
            <v>0</v>
          </cell>
          <cell r="AI68">
            <v>0</v>
          </cell>
          <cell r="AJ68">
            <v>243123.29</v>
          </cell>
          <cell r="AK68">
            <v>0</v>
          </cell>
          <cell r="AL68">
            <v>0</v>
          </cell>
          <cell r="AM68">
            <v>0</v>
          </cell>
          <cell r="AN68">
            <v>243123.29</v>
          </cell>
        </row>
        <row r="69">
          <cell r="B69">
            <v>59</v>
          </cell>
          <cell r="C69">
            <v>18211477</v>
          </cell>
          <cell r="D69" t="str">
            <v>Tran Dang Khai</v>
          </cell>
          <cell r="F69">
            <v>2525456</v>
          </cell>
          <cell r="G69">
            <v>3261979</v>
          </cell>
          <cell r="H69">
            <v>3596073</v>
          </cell>
          <cell r="I69">
            <v>3161229</v>
          </cell>
          <cell r="J69">
            <v>3651904</v>
          </cell>
          <cell r="K69">
            <v>2827191</v>
          </cell>
          <cell r="L69">
            <v>2472642</v>
          </cell>
          <cell r="M69">
            <v>2875369</v>
          </cell>
          <cell r="N69">
            <v>2515305</v>
          </cell>
          <cell r="O69">
            <v>2872795</v>
          </cell>
          <cell r="P69">
            <v>2746277</v>
          </cell>
          <cell r="R69">
            <v>-52546</v>
          </cell>
          <cell r="S69">
            <v>-152396</v>
          </cell>
          <cell r="T69">
            <v>-219215</v>
          </cell>
          <cell r="U69">
            <v>-132246</v>
          </cell>
          <cell r="V69">
            <v>-230381</v>
          </cell>
          <cell r="W69">
            <v>-82719</v>
          </cell>
          <cell r="X69">
            <v>-47264</v>
          </cell>
          <cell r="Y69">
            <v>-87537</v>
          </cell>
          <cell r="Z69">
            <v>-51531</v>
          </cell>
          <cell r="AA69">
            <v>-87280</v>
          </cell>
          <cell r="AB69">
            <v>-74628</v>
          </cell>
          <cell r="AC69">
            <v>32506220</v>
          </cell>
          <cell r="AD69">
            <v>-1217743</v>
          </cell>
          <cell r="AE69">
            <v>11</v>
          </cell>
          <cell r="AF69">
            <v>12</v>
          </cell>
          <cell r="AG69">
            <v>0</v>
          </cell>
          <cell r="AH69">
            <v>0</v>
          </cell>
          <cell r="AI69">
            <v>0</v>
          </cell>
          <cell r="AJ69">
            <v>1450356.16</v>
          </cell>
          <cell r="AK69">
            <v>995652</v>
          </cell>
          <cell r="AL69">
            <v>2213395</v>
          </cell>
          <cell r="AM69">
            <v>0</v>
          </cell>
          <cell r="AN69">
            <v>3663751.16</v>
          </cell>
        </row>
        <row r="70">
          <cell r="B70">
            <v>60</v>
          </cell>
          <cell r="C70">
            <v>18210568</v>
          </cell>
          <cell r="D70" t="str">
            <v>Bui Huy Long</v>
          </cell>
          <cell r="E70">
            <v>4061500</v>
          </cell>
          <cell r="F70">
            <v>4100500</v>
          </cell>
          <cell r="G70">
            <v>4112250</v>
          </cell>
          <cell r="H70">
            <v>3997500</v>
          </cell>
          <cell r="I70">
            <v>3915750</v>
          </cell>
          <cell r="J70">
            <v>7762550</v>
          </cell>
          <cell r="K70">
            <v>5499000</v>
          </cell>
          <cell r="L70">
            <v>5289000</v>
          </cell>
          <cell r="M70">
            <v>5171731</v>
          </cell>
          <cell r="N70">
            <v>5516269</v>
          </cell>
          <cell r="O70">
            <v>4994000</v>
          </cell>
          <cell r="P70">
            <v>5164000</v>
          </cell>
          <cell r="Q70">
            <v>-318450</v>
          </cell>
          <cell r="R70">
            <v>-330150</v>
          </cell>
          <cell r="S70">
            <v>-333675</v>
          </cell>
          <cell r="T70">
            <v>-299500</v>
          </cell>
          <cell r="U70">
            <v>-283150</v>
          </cell>
          <cell r="V70">
            <v>-1605020</v>
          </cell>
          <cell r="W70">
            <v>-749700</v>
          </cell>
          <cell r="X70">
            <v>-686700</v>
          </cell>
          <cell r="Y70">
            <v>-651519</v>
          </cell>
          <cell r="Z70">
            <v>-754881</v>
          </cell>
          <cell r="AA70">
            <v>-598200</v>
          </cell>
          <cell r="AB70">
            <v>-649200</v>
          </cell>
          <cell r="AC70">
            <v>59584050</v>
          </cell>
          <cell r="AD70">
            <v>-7260145</v>
          </cell>
          <cell r="AE70">
            <v>12</v>
          </cell>
          <cell r="AF70">
            <v>0</v>
          </cell>
          <cell r="AG70">
            <v>0</v>
          </cell>
          <cell r="AH70">
            <v>0</v>
          </cell>
          <cell r="AI70">
            <v>0</v>
          </cell>
          <cell r="AJ70">
            <v>4869000</v>
          </cell>
          <cell r="AK70">
            <v>8535912</v>
          </cell>
          <cell r="AL70">
            <v>15796057</v>
          </cell>
          <cell r="AM70">
            <v>0</v>
          </cell>
          <cell r="AN70">
            <v>20665057</v>
          </cell>
        </row>
        <row r="71">
          <cell r="B71">
            <v>61</v>
          </cell>
          <cell r="C71">
            <v>18210857</v>
          </cell>
          <cell r="D71" t="str">
            <v>Nguyen Huynh Nghia</v>
          </cell>
          <cell r="E71">
            <v>2702913</v>
          </cell>
          <cell r="F71">
            <v>3212929</v>
          </cell>
          <cell r="G71">
            <v>2755010</v>
          </cell>
          <cell r="H71">
            <v>3037621</v>
          </cell>
          <cell r="I71">
            <v>3358758</v>
          </cell>
          <cell r="J71">
            <v>3907442</v>
          </cell>
          <cell r="K71">
            <v>3203800</v>
          </cell>
          <cell r="L71">
            <v>2781428</v>
          </cell>
          <cell r="M71">
            <v>3319229</v>
          </cell>
          <cell r="N71">
            <v>3103588</v>
          </cell>
          <cell r="O71">
            <v>2981479</v>
          </cell>
          <cell r="P71">
            <v>2697547</v>
          </cell>
          <cell r="Q71">
            <v>-70291</v>
          </cell>
          <cell r="R71">
            <v>-142586</v>
          </cell>
          <cell r="S71">
            <v>-75501</v>
          </cell>
          <cell r="T71">
            <v>-107524</v>
          </cell>
          <cell r="U71">
            <v>-171752</v>
          </cell>
          <cell r="V71">
            <v>-281488</v>
          </cell>
          <cell r="W71">
            <v>-140760</v>
          </cell>
          <cell r="X71">
            <v>-78143</v>
          </cell>
          <cell r="Y71">
            <v>-163846</v>
          </cell>
          <cell r="Z71">
            <v>-120718</v>
          </cell>
          <cell r="AA71">
            <v>-98148</v>
          </cell>
          <cell r="AB71">
            <v>-69755</v>
          </cell>
          <cell r="AC71">
            <v>37061744</v>
          </cell>
          <cell r="AD71">
            <v>-1520512</v>
          </cell>
          <cell r="AE71">
            <v>12</v>
          </cell>
          <cell r="AF71">
            <v>0</v>
          </cell>
          <cell r="AG71">
            <v>0</v>
          </cell>
          <cell r="AH71">
            <v>0</v>
          </cell>
          <cell r="AI71">
            <v>0</v>
          </cell>
          <cell r="AJ71">
            <v>1544000</v>
          </cell>
          <cell r="AK71">
            <v>1721148</v>
          </cell>
          <cell r="AL71">
            <v>3241660</v>
          </cell>
          <cell r="AM71">
            <v>0</v>
          </cell>
          <cell r="AN71">
            <v>4785660</v>
          </cell>
        </row>
        <row r="72">
          <cell r="B72">
            <v>62</v>
          </cell>
          <cell r="C72">
            <v>18210890</v>
          </cell>
          <cell r="D72" t="str">
            <v>Pham The Hung Son</v>
          </cell>
          <cell r="E72">
            <v>2460596</v>
          </cell>
          <cell r="F72">
            <v>3182186</v>
          </cell>
          <cell r="G72">
            <v>3273474</v>
          </cell>
          <cell r="H72">
            <v>3368958</v>
          </cell>
          <cell r="I72">
            <v>3333161</v>
          </cell>
          <cell r="J72">
            <v>3184750</v>
          </cell>
          <cell r="K72">
            <v>2692721</v>
          </cell>
          <cell r="L72">
            <v>2490443</v>
          </cell>
          <cell r="M72">
            <v>3292134</v>
          </cell>
          <cell r="N72">
            <v>3327394</v>
          </cell>
          <cell r="O72">
            <v>2714990</v>
          </cell>
          <cell r="P72">
            <v>2414356</v>
          </cell>
          <cell r="Q72">
            <v>-46060</v>
          </cell>
          <cell r="R72">
            <v>-136437</v>
          </cell>
          <cell r="S72">
            <v>-154695</v>
          </cell>
          <cell r="T72">
            <v>-173792</v>
          </cell>
          <cell r="U72">
            <v>-166632</v>
          </cell>
          <cell r="V72">
            <v>-136950</v>
          </cell>
          <cell r="W72">
            <v>-69272</v>
          </cell>
          <cell r="X72">
            <v>-49044</v>
          </cell>
          <cell r="Y72">
            <v>-158427</v>
          </cell>
          <cell r="Z72">
            <v>-165479</v>
          </cell>
          <cell r="AA72">
            <v>-71499</v>
          </cell>
          <cell r="AB72">
            <v>-41436</v>
          </cell>
          <cell r="AC72">
            <v>35735163</v>
          </cell>
          <cell r="AD72">
            <v>-1369723</v>
          </cell>
          <cell r="AE72">
            <v>12</v>
          </cell>
          <cell r="AF72">
            <v>0</v>
          </cell>
          <cell r="AG72">
            <v>0</v>
          </cell>
          <cell r="AH72">
            <v>0</v>
          </cell>
          <cell r="AI72">
            <v>0</v>
          </cell>
          <cell r="AJ72">
            <v>1544000</v>
          </cell>
          <cell r="AK72">
            <v>1455828</v>
          </cell>
          <cell r="AL72">
            <v>2825551</v>
          </cell>
          <cell r="AM72">
            <v>0</v>
          </cell>
          <cell r="AN72">
            <v>4369551</v>
          </cell>
        </row>
        <row r="73">
          <cell r="B73">
            <v>63</v>
          </cell>
          <cell r="C73">
            <v>18211581</v>
          </cell>
          <cell r="D73" t="str">
            <v>Nguyen Hoan Thanh</v>
          </cell>
          <cell r="H73">
            <v>2783273</v>
          </cell>
          <cell r="I73">
            <v>2763456</v>
          </cell>
          <cell r="J73">
            <v>3074030</v>
          </cell>
          <cell r="K73">
            <v>2763194</v>
          </cell>
          <cell r="L73">
            <v>2168848</v>
          </cell>
          <cell r="M73">
            <v>2140160</v>
          </cell>
          <cell r="N73">
            <v>2110370</v>
          </cell>
          <cell r="O73">
            <v>2280288</v>
          </cell>
          <cell r="P73">
            <v>2128024</v>
          </cell>
          <cell r="T73">
            <v>-78327</v>
          </cell>
          <cell r="U73">
            <v>-76346</v>
          </cell>
          <cell r="V73">
            <v>-114806</v>
          </cell>
          <cell r="W73">
            <v>-76319</v>
          </cell>
          <cell r="X73">
            <v>-16885</v>
          </cell>
          <cell r="Y73">
            <v>-14016</v>
          </cell>
          <cell r="Z73">
            <v>-11037</v>
          </cell>
          <cell r="AA73">
            <v>-28029</v>
          </cell>
          <cell r="AB73">
            <v>-12802</v>
          </cell>
          <cell r="AC73">
            <v>22211643</v>
          </cell>
          <cell r="AD73">
            <v>-428567</v>
          </cell>
          <cell r="AE73">
            <v>9</v>
          </cell>
          <cell r="AF73">
            <v>0</v>
          </cell>
          <cell r="AG73">
            <v>0</v>
          </cell>
          <cell r="AH73">
            <v>0</v>
          </cell>
          <cell r="AI73">
            <v>0</v>
          </cell>
          <cell r="AJ73">
            <v>1219808.22</v>
          </cell>
          <cell r="AK73">
            <v>543141</v>
          </cell>
          <cell r="AL73">
            <v>971708</v>
          </cell>
          <cell r="AM73">
            <v>0</v>
          </cell>
          <cell r="AN73">
            <v>2191516.2199999997</v>
          </cell>
        </row>
        <row r="74">
          <cell r="B74">
            <v>64</v>
          </cell>
          <cell r="C74">
            <v>18211790</v>
          </cell>
          <cell r="D74" t="str">
            <v>Bui Minh Chau</v>
          </cell>
          <cell r="N74">
            <v>3148637</v>
          </cell>
          <cell r="O74">
            <v>2463079</v>
          </cell>
          <cell r="P74">
            <v>1564940</v>
          </cell>
          <cell r="Z74">
            <v>-129727</v>
          </cell>
          <cell r="AA74">
            <v>-46308</v>
          </cell>
          <cell r="AB74">
            <v>0</v>
          </cell>
          <cell r="AC74">
            <v>7176656</v>
          </cell>
          <cell r="AD74">
            <v>-176035</v>
          </cell>
          <cell r="AE74">
            <v>3</v>
          </cell>
          <cell r="AF74">
            <v>0</v>
          </cell>
          <cell r="AG74">
            <v>0</v>
          </cell>
          <cell r="AH74">
            <v>0</v>
          </cell>
          <cell r="AI74">
            <v>0</v>
          </cell>
          <cell r="AJ74">
            <v>414986.3</v>
          </cell>
          <cell r="AK74">
            <v>159165</v>
          </cell>
          <cell r="AL74">
            <v>335200</v>
          </cell>
          <cell r="AM74">
            <v>0</v>
          </cell>
          <cell r="AN74">
            <v>750186.3</v>
          </cell>
        </row>
        <row r="75">
          <cell r="B75">
            <v>65</v>
          </cell>
          <cell r="C75">
            <v>18210106</v>
          </cell>
          <cell r="D75" t="str">
            <v>Nguyen Chi Dung</v>
          </cell>
          <cell r="E75">
            <v>2476848</v>
          </cell>
          <cell r="F75">
            <v>2611852</v>
          </cell>
          <cell r="G75">
            <v>2305574</v>
          </cell>
          <cell r="H75">
            <v>6650800</v>
          </cell>
          <cell r="I75">
            <v>4986050</v>
          </cell>
          <cell r="J75">
            <v>5053850</v>
          </cell>
          <cell r="K75">
            <v>4869000</v>
          </cell>
          <cell r="L75">
            <v>4869000</v>
          </cell>
          <cell r="M75">
            <v>4696731</v>
          </cell>
          <cell r="N75">
            <v>5121269</v>
          </cell>
          <cell r="O75">
            <v>4909000</v>
          </cell>
          <cell r="P75">
            <v>4924000</v>
          </cell>
          <cell r="Q75">
            <v>-47685</v>
          </cell>
          <cell r="R75">
            <v>-61185</v>
          </cell>
          <cell r="S75">
            <v>-30557</v>
          </cell>
          <cell r="T75">
            <v>-1160320</v>
          </cell>
          <cell r="U75">
            <v>-595815</v>
          </cell>
          <cell r="V75">
            <v>-616155</v>
          </cell>
          <cell r="W75">
            <v>-560700</v>
          </cell>
          <cell r="X75">
            <v>-560700</v>
          </cell>
          <cell r="Y75">
            <v>-509019</v>
          </cell>
          <cell r="Z75">
            <v>-636381</v>
          </cell>
          <cell r="AA75">
            <v>-572700</v>
          </cell>
          <cell r="AB75">
            <v>-577200</v>
          </cell>
          <cell r="AC75">
            <v>53473974</v>
          </cell>
          <cell r="AD75">
            <v>-5928417</v>
          </cell>
          <cell r="AE75">
            <v>12</v>
          </cell>
          <cell r="AF75">
            <v>0</v>
          </cell>
          <cell r="AG75">
            <v>0</v>
          </cell>
          <cell r="AH75">
            <v>0</v>
          </cell>
          <cell r="AI75">
            <v>0</v>
          </cell>
          <cell r="AJ75">
            <v>4869000</v>
          </cell>
          <cell r="AK75">
            <v>6702888</v>
          </cell>
          <cell r="AL75">
            <v>12631305</v>
          </cell>
          <cell r="AM75">
            <v>0</v>
          </cell>
          <cell r="AN75">
            <v>17500305</v>
          </cell>
        </row>
        <row r="76">
          <cell r="B76">
            <v>66</v>
          </cell>
          <cell r="C76">
            <v>18210440</v>
          </cell>
          <cell r="D76" t="str">
            <v>Nguyen Van Hoa</v>
          </cell>
          <cell r="E76">
            <v>2184709</v>
          </cell>
          <cell r="F76">
            <v>1971511</v>
          </cell>
          <cell r="G76">
            <v>2393182</v>
          </cell>
          <cell r="H76">
            <v>2891189</v>
          </cell>
          <cell r="I76">
            <v>3162933</v>
          </cell>
          <cell r="J76">
            <v>3249021</v>
          </cell>
          <cell r="K76">
            <v>2986024</v>
          </cell>
          <cell r="L76">
            <v>3191957</v>
          </cell>
          <cell r="M76">
            <v>2845616</v>
          </cell>
          <cell r="N76">
            <v>2836255</v>
          </cell>
          <cell r="O76">
            <v>2890078</v>
          </cell>
          <cell r="P76">
            <v>2630323</v>
          </cell>
          <cell r="Q76">
            <v>-18471</v>
          </cell>
          <cell r="R76">
            <v>0</v>
          </cell>
          <cell r="S76">
            <v>-39318</v>
          </cell>
          <cell r="T76">
            <v>-89119</v>
          </cell>
          <cell r="U76">
            <v>-132587</v>
          </cell>
          <cell r="V76">
            <v>-149804</v>
          </cell>
          <cell r="W76">
            <v>-98602</v>
          </cell>
          <cell r="X76">
            <v>-138391</v>
          </cell>
          <cell r="Y76">
            <v>-84562</v>
          </cell>
          <cell r="Z76">
            <v>-83626</v>
          </cell>
          <cell r="AA76">
            <v>-89008</v>
          </cell>
          <cell r="AB76">
            <v>-63032</v>
          </cell>
          <cell r="AC76">
            <v>33232798</v>
          </cell>
          <cell r="AD76">
            <v>-986520</v>
          </cell>
          <cell r="AE76">
            <v>12</v>
          </cell>
          <cell r="AF76">
            <v>0</v>
          </cell>
          <cell r="AG76">
            <v>0</v>
          </cell>
          <cell r="AH76">
            <v>0</v>
          </cell>
          <cell r="AI76">
            <v>0</v>
          </cell>
          <cell r="AJ76">
            <v>1947000</v>
          </cell>
          <cell r="AK76">
            <v>1117980</v>
          </cell>
          <cell r="AL76">
            <v>2104500</v>
          </cell>
          <cell r="AM76">
            <v>0</v>
          </cell>
          <cell r="AN76">
            <v>4051500</v>
          </cell>
        </row>
        <row r="77">
          <cell r="B77">
            <v>67</v>
          </cell>
          <cell r="C77">
            <v>18210820</v>
          </cell>
          <cell r="D77" t="str">
            <v>Tran Nhan Kiet</v>
          </cell>
          <cell r="E77">
            <v>1785503</v>
          </cell>
          <cell r="F77">
            <v>2074875</v>
          </cell>
          <cell r="G77">
            <v>2594405</v>
          </cell>
          <cell r="H77">
            <v>2523071</v>
          </cell>
          <cell r="I77">
            <v>2722297</v>
          </cell>
          <cell r="J77">
            <v>3135727</v>
          </cell>
          <cell r="K77">
            <v>2788834</v>
          </cell>
          <cell r="L77">
            <v>2770931</v>
          </cell>
          <cell r="M77">
            <v>2050848</v>
          </cell>
          <cell r="N77">
            <v>2440727</v>
          </cell>
          <cell r="O77">
            <v>2156274</v>
          </cell>
          <cell r="P77">
            <v>1925529</v>
          </cell>
          <cell r="Q77">
            <v>0</v>
          </cell>
          <cell r="R77">
            <v>-7488</v>
          </cell>
          <cell r="S77">
            <v>-59441</v>
          </cell>
          <cell r="T77">
            <v>-52307</v>
          </cell>
          <cell r="U77">
            <v>-72230</v>
          </cell>
          <cell r="V77">
            <v>-127145</v>
          </cell>
          <cell r="W77">
            <v>-78883</v>
          </cell>
          <cell r="X77">
            <v>-77093</v>
          </cell>
          <cell r="Y77">
            <v>-5085</v>
          </cell>
          <cell r="Z77">
            <v>-44073</v>
          </cell>
          <cell r="AA77">
            <v>-15627</v>
          </cell>
          <cell r="AB77">
            <v>0</v>
          </cell>
          <cell r="AC77">
            <v>28969021</v>
          </cell>
          <cell r="AD77">
            <v>-539372</v>
          </cell>
          <cell r="AE77">
            <v>12</v>
          </cell>
          <cell r="AF77">
            <v>0</v>
          </cell>
          <cell r="AG77">
            <v>0</v>
          </cell>
          <cell r="AH77">
            <v>0</v>
          </cell>
          <cell r="AI77">
            <v>0</v>
          </cell>
          <cell r="AJ77">
            <v>1655000</v>
          </cell>
          <cell r="AK77">
            <v>662400</v>
          </cell>
          <cell r="AL77">
            <v>1201772</v>
          </cell>
          <cell r="AM77">
            <v>0</v>
          </cell>
          <cell r="AN77">
            <v>2856772</v>
          </cell>
        </row>
        <row r="78">
          <cell r="B78">
            <v>68</v>
          </cell>
          <cell r="C78">
            <v>18211706</v>
          </cell>
          <cell r="D78" t="str">
            <v>Le Anh Nam</v>
          </cell>
          <cell r="J78">
            <v>1066733</v>
          </cell>
          <cell r="K78">
            <v>2561647</v>
          </cell>
          <cell r="L78">
            <v>2379591</v>
          </cell>
          <cell r="M78">
            <v>2168113</v>
          </cell>
          <cell r="N78">
            <v>3534079</v>
          </cell>
          <cell r="O78">
            <v>2395039</v>
          </cell>
          <cell r="P78">
            <v>1645853</v>
          </cell>
          <cell r="V78">
            <v>0</v>
          </cell>
          <cell r="W78">
            <v>-56165</v>
          </cell>
          <cell r="X78">
            <v>-37959</v>
          </cell>
          <cell r="Y78">
            <v>-16811</v>
          </cell>
          <cell r="Z78">
            <v>-206816</v>
          </cell>
          <cell r="AA78">
            <v>-39504</v>
          </cell>
          <cell r="AB78">
            <v>0</v>
          </cell>
          <cell r="AC78">
            <v>15751055</v>
          </cell>
          <cell r="AD78">
            <v>-357255</v>
          </cell>
          <cell r="AE78">
            <v>7</v>
          </cell>
          <cell r="AF78">
            <v>0</v>
          </cell>
          <cell r="AG78">
            <v>0</v>
          </cell>
          <cell r="AH78">
            <v>0</v>
          </cell>
          <cell r="AI78">
            <v>0</v>
          </cell>
          <cell r="AJ78">
            <v>884465.75</v>
          </cell>
          <cell r="AK78">
            <v>263550</v>
          </cell>
          <cell r="AL78">
            <v>620805</v>
          </cell>
          <cell r="AM78">
            <v>0</v>
          </cell>
          <cell r="AN78">
            <v>1505270.75</v>
          </cell>
        </row>
        <row r="79">
          <cell r="B79">
            <v>69</v>
          </cell>
          <cell r="C79">
            <v>18210631</v>
          </cell>
          <cell r="D79" t="str">
            <v>Pham Tan Trung</v>
          </cell>
          <cell r="E79">
            <v>3233469</v>
          </cell>
          <cell r="F79">
            <v>2894614</v>
          </cell>
          <cell r="G79">
            <v>3166024</v>
          </cell>
          <cell r="H79">
            <v>2885797</v>
          </cell>
          <cell r="I79">
            <v>2702229</v>
          </cell>
          <cell r="J79">
            <v>2286403</v>
          </cell>
          <cell r="K79">
            <v>2428125</v>
          </cell>
          <cell r="L79">
            <v>4092538</v>
          </cell>
          <cell r="M79">
            <v>3748000</v>
          </cell>
          <cell r="N79">
            <v>3463000</v>
          </cell>
          <cell r="O79">
            <v>3383000</v>
          </cell>
          <cell r="P79">
            <v>3338000</v>
          </cell>
          <cell r="Q79">
            <v>-146694</v>
          </cell>
          <cell r="R79">
            <v>-89461</v>
          </cell>
          <cell r="S79">
            <v>-133205</v>
          </cell>
          <cell r="T79">
            <v>-88580</v>
          </cell>
          <cell r="U79">
            <v>-70223</v>
          </cell>
          <cell r="V79">
            <v>-28640</v>
          </cell>
          <cell r="W79">
            <v>-42813</v>
          </cell>
          <cell r="X79">
            <v>-327761</v>
          </cell>
          <cell r="Y79">
            <v>-249600</v>
          </cell>
          <cell r="Z79">
            <v>-192600</v>
          </cell>
          <cell r="AA79">
            <v>-176600</v>
          </cell>
          <cell r="AB79">
            <v>-167600</v>
          </cell>
          <cell r="AC79">
            <v>37621199</v>
          </cell>
          <cell r="AD79">
            <v>-1713777</v>
          </cell>
          <cell r="AE79">
            <v>12</v>
          </cell>
          <cell r="AF79">
            <v>0</v>
          </cell>
          <cell r="AG79">
            <v>0</v>
          </cell>
          <cell r="AH79">
            <v>0</v>
          </cell>
          <cell r="AI79">
            <v>0</v>
          </cell>
          <cell r="AJ79">
            <v>3338000</v>
          </cell>
          <cell r="AK79">
            <v>2191836</v>
          </cell>
          <cell r="AL79">
            <v>3905613</v>
          </cell>
          <cell r="AM79">
            <v>0</v>
          </cell>
          <cell r="AN79">
            <v>7243613</v>
          </cell>
        </row>
        <row r="80">
          <cell r="B80">
            <v>70</v>
          </cell>
          <cell r="C80">
            <v>14230579</v>
          </cell>
          <cell r="D80" t="str">
            <v>Nguyen Manh Hung</v>
          </cell>
          <cell r="E80">
            <v>1819066</v>
          </cell>
          <cell r="F80">
            <v>2104875</v>
          </cell>
          <cell r="G80">
            <v>1819459</v>
          </cell>
          <cell r="H80">
            <v>2152014</v>
          </cell>
          <cell r="I80">
            <v>2044577</v>
          </cell>
          <cell r="J80">
            <v>1822341</v>
          </cell>
          <cell r="K80">
            <v>1822000</v>
          </cell>
          <cell r="L80">
            <v>1822000</v>
          </cell>
          <cell r="M80">
            <v>1832950</v>
          </cell>
          <cell r="N80">
            <v>1697175</v>
          </cell>
          <cell r="O80">
            <v>1813240</v>
          </cell>
          <cell r="P80">
            <v>1990623</v>
          </cell>
          <cell r="Q80">
            <v>0</v>
          </cell>
          <cell r="R80">
            <v>-10488</v>
          </cell>
          <cell r="S80">
            <v>0</v>
          </cell>
          <cell r="T80">
            <v>-15201</v>
          </cell>
          <cell r="U80">
            <v>-4458</v>
          </cell>
          <cell r="V80">
            <v>0</v>
          </cell>
          <cell r="W80">
            <v>0</v>
          </cell>
          <cell r="X80">
            <v>0</v>
          </cell>
          <cell r="Y80">
            <v>0</v>
          </cell>
          <cell r="Z80">
            <v>0</v>
          </cell>
          <cell r="AA80">
            <v>0</v>
          </cell>
          <cell r="AB80">
            <v>0</v>
          </cell>
          <cell r="AC80">
            <v>22740320</v>
          </cell>
          <cell r="AD80">
            <v>-30147</v>
          </cell>
          <cell r="AE80">
            <v>12</v>
          </cell>
          <cell r="AF80">
            <v>0</v>
          </cell>
          <cell r="AG80">
            <v>0</v>
          </cell>
          <cell r="AH80">
            <v>0</v>
          </cell>
          <cell r="AI80">
            <v>0</v>
          </cell>
          <cell r="AJ80">
            <v>1822000</v>
          </cell>
          <cell r="AK80">
            <v>56232</v>
          </cell>
          <cell r="AL80">
            <v>86379</v>
          </cell>
          <cell r="AM80">
            <v>0</v>
          </cell>
          <cell r="AN80">
            <v>1908379</v>
          </cell>
        </row>
        <row r="81">
          <cell r="B81">
            <v>71</v>
          </cell>
          <cell r="C81">
            <v>14210285</v>
          </cell>
          <cell r="D81" t="str">
            <v>Le Cong Phong</v>
          </cell>
          <cell r="E81">
            <v>2402278</v>
          </cell>
          <cell r="F81">
            <v>2401586</v>
          </cell>
          <cell r="G81">
            <v>2402797</v>
          </cell>
          <cell r="H81">
            <v>2402970</v>
          </cell>
          <cell r="I81">
            <v>2405219</v>
          </cell>
          <cell r="J81">
            <v>2406603</v>
          </cell>
          <cell r="K81">
            <v>2406000</v>
          </cell>
          <cell r="L81">
            <v>2406000</v>
          </cell>
          <cell r="M81">
            <v>2416000</v>
          </cell>
          <cell r="N81">
            <v>2312678</v>
          </cell>
          <cell r="O81">
            <v>2299544</v>
          </cell>
          <cell r="P81">
            <v>2406000</v>
          </cell>
          <cell r="Q81">
            <v>-40228</v>
          </cell>
          <cell r="R81">
            <v>-40159</v>
          </cell>
          <cell r="S81">
            <v>-40280</v>
          </cell>
          <cell r="T81">
            <v>-40297</v>
          </cell>
          <cell r="U81">
            <v>-40522</v>
          </cell>
          <cell r="V81">
            <v>-40660</v>
          </cell>
          <cell r="W81">
            <v>-40600</v>
          </cell>
          <cell r="X81">
            <v>-40600</v>
          </cell>
          <cell r="Y81">
            <v>-41600</v>
          </cell>
          <cell r="Z81">
            <v>-31268</v>
          </cell>
          <cell r="AA81">
            <v>-29954</v>
          </cell>
          <cell r="AB81">
            <v>-40600</v>
          </cell>
          <cell r="AC81">
            <v>28667675</v>
          </cell>
          <cell r="AD81">
            <v>-466768</v>
          </cell>
          <cell r="AE81">
            <v>12</v>
          </cell>
          <cell r="AF81">
            <v>0</v>
          </cell>
          <cell r="AG81">
            <v>0</v>
          </cell>
          <cell r="AH81">
            <v>0</v>
          </cell>
          <cell r="AI81">
            <v>0</v>
          </cell>
          <cell r="AJ81">
            <v>2406000</v>
          </cell>
          <cell r="AK81">
            <v>707364</v>
          </cell>
          <cell r="AL81">
            <v>1174132</v>
          </cell>
          <cell r="AM81">
            <v>0</v>
          </cell>
          <cell r="AN81">
            <v>3580132</v>
          </cell>
        </row>
        <row r="82">
          <cell r="B82">
            <v>72</v>
          </cell>
          <cell r="C82">
            <v>18210338</v>
          </cell>
          <cell r="D82" t="str">
            <v>Nguyen Thanh Tai</v>
          </cell>
          <cell r="E82">
            <v>2757226</v>
          </cell>
          <cell r="F82">
            <v>2771462</v>
          </cell>
          <cell r="G82">
            <v>2652799</v>
          </cell>
          <cell r="H82">
            <v>2652990</v>
          </cell>
          <cell r="I82">
            <v>2655473</v>
          </cell>
          <cell r="J82">
            <v>2657001</v>
          </cell>
          <cell r="K82">
            <v>2657000</v>
          </cell>
          <cell r="L82">
            <v>2657000</v>
          </cell>
          <cell r="M82">
            <v>2742000</v>
          </cell>
          <cell r="N82">
            <v>2657000</v>
          </cell>
          <cell r="O82">
            <v>2741452</v>
          </cell>
          <cell r="P82">
            <v>2677000</v>
          </cell>
          <cell r="Q82">
            <v>-75723</v>
          </cell>
          <cell r="R82">
            <v>-77146</v>
          </cell>
          <cell r="S82">
            <v>-65280</v>
          </cell>
          <cell r="T82">
            <v>-65299</v>
          </cell>
          <cell r="U82">
            <v>-65547</v>
          </cell>
          <cell r="V82">
            <v>-65700</v>
          </cell>
          <cell r="W82">
            <v>-65700</v>
          </cell>
          <cell r="X82">
            <v>-65700</v>
          </cell>
          <cell r="Y82">
            <v>-74200</v>
          </cell>
          <cell r="Z82">
            <v>-65700</v>
          </cell>
          <cell r="AA82">
            <v>-74145</v>
          </cell>
          <cell r="AB82">
            <v>-67700</v>
          </cell>
          <cell r="AC82">
            <v>32278403</v>
          </cell>
          <cell r="AD82">
            <v>-827840</v>
          </cell>
          <cell r="AE82">
            <v>12</v>
          </cell>
          <cell r="AF82">
            <v>0</v>
          </cell>
          <cell r="AG82">
            <v>0</v>
          </cell>
          <cell r="AH82">
            <v>0</v>
          </cell>
          <cell r="AI82">
            <v>0</v>
          </cell>
          <cell r="AJ82">
            <v>2657000</v>
          </cell>
          <cell r="AK82">
            <v>1093536</v>
          </cell>
          <cell r="AL82">
            <v>1921376</v>
          </cell>
          <cell r="AM82">
            <v>0</v>
          </cell>
          <cell r="AN82">
            <v>4578376</v>
          </cell>
        </row>
        <row r="83">
          <cell r="B83">
            <v>73</v>
          </cell>
          <cell r="C83">
            <v>18210170</v>
          </cell>
          <cell r="D83" t="str">
            <v>Vuong Van Tri</v>
          </cell>
          <cell r="E83">
            <v>2737226</v>
          </cell>
          <cell r="F83">
            <v>2766462</v>
          </cell>
          <cell r="G83">
            <v>2717799</v>
          </cell>
          <cell r="H83">
            <v>2967990</v>
          </cell>
          <cell r="I83">
            <v>2805473</v>
          </cell>
          <cell r="J83">
            <v>2657001</v>
          </cell>
          <cell r="K83">
            <v>2657000</v>
          </cell>
          <cell r="L83">
            <v>2657000</v>
          </cell>
          <cell r="M83">
            <v>2657000</v>
          </cell>
          <cell r="N83">
            <v>2662000</v>
          </cell>
          <cell r="O83">
            <v>2554808</v>
          </cell>
          <cell r="P83">
            <v>2807000</v>
          </cell>
          <cell r="Q83">
            <v>-73723</v>
          </cell>
          <cell r="R83">
            <v>-76646</v>
          </cell>
          <cell r="S83">
            <v>-71780</v>
          </cell>
          <cell r="T83">
            <v>-96799</v>
          </cell>
          <cell r="U83">
            <v>-80547</v>
          </cell>
          <cell r="V83">
            <v>-65700</v>
          </cell>
          <cell r="W83">
            <v>-65700</v>
          </cell>
          <cell r="X83">
            <v>-65700</v>
          </cell>
          <cell r="Y83">
            <v>-65700</v>
          </cell>
          <cell r="Z83">
            <v>-66200</v>
          </cell>
          <cell r="AA83">
            <v>-55481</v>
          </cell>
          <cell r="AB83">
            <v>-80700</v>
          </cell>
          <cell r="AC83">
            <v>32646759</v>
          </cell>
          <cell r="AD83">
            <v>-864676</v>
          </cell>
          <cell r="AE83">
            <v>12</v>
          </cell>
          <cell r="AF83">
            <v>0</v>
          </cell>
          <cell r="AG83">
            <v>0</v>
          </cell>
          <cell r="AH83">
            <v>0</v>
          </cell>
          <cell r="AI83">
            <v>0</v>
          </cell>
          <cell r="AJ83">
            <v>2657000</v>
          </cell>
          <cell r="AK83">
            <v>1130376</v>
          </cell>
          <cell r="AL83">
            <v>1995052</v>
          </cell>
          <cell r="AM83">
            <v>0</v>
          </cell>
          <cell r="AN83">
            <v>4652052</v>
          </cell>
        </row>
        <row r="84">
          <cell r="B84">
            <v>74</v>
          </cell>
          <cell r="C84">
            <v>14230003</v>
          </cell>
          <cell r="D84" t="str">
            <v>Nguyen Hoang An</v>
          </cell>
          <cell r="E84">
            <v>2428037</v>
          </cell>
          <cell r="F84">
            <v>2589794</v>
          </cell>
          <cell r="G84">
            <v>2626757</v>
          </cell>
          <cell r="H84">
            <v>2962148</v>
          </cell>
          <cell r="I84">
            <v>2508047</v>
          </cell>
          <cell r="J84">
            <v>2071401</v>
          </cell>
          <cell r="K84">
            <v>2456954</v>
          </cell>
          <cell r="L84">
            <v>2437908</v>
          </cell>
          <cell r="M84">
            <v>1891224</v>
          </cell>
          <cell r="N84">
            <v>1922174</v>
          </cell>
          <cell r="O84">
            <v>1910270</v>
          </cell>
          <cell r="P84">
            <v>2174536</v>
          </cell>
          <cell r="Q84">
            <v>-42804</v>
          </cell>
          <cell r="R84">
            <v>-58979</v>
          </cell>
          <cell r="S84">
            <v>-62676</v>
          </cell>
          <cell r="T84">
            <v>-96215</v>
          </cell>
          <cell r="U84">
            <v>-50805</v>
          </cell>
          <cell r="V84">
            <v>-7140</v>
          </cell>
          <cell r="W84">
            <v>-45695</v>
          </cell>
          <cell r="X84">
            <v>-43791</v>
          </cell>
          <cell r="Y84">
            <v>0</v>
          </cell>
          <cell r="Z84">
            <v>0</v>
          </cell>
          <cell r="AA84">
            <v>0</v>
          </cell>
          <cell r="AB84">
            <v>-17454</v>
          </cell>
          <cell r="AC84">
            <v>27979250</v>
          </cell>
          <cell r="AD84">
            <v>-425559</v>
          </cell>
          <cell r="AE84">
            <v>12</v>
          </cell>
          <cell r="AF84">
            <v>0</v>
          </cell>
          <cell r="AG84">
            <v>0</v>
          </cell>
          <cell r="AH84">
            <v>0</v>
          </cell>
          <cell r="AI84">
            <v>0</v>
          </cell>
          <cell r="AJ84">
            <v>1238000</v>
          </cell>
          <cell r="AK84">
            <v>521724</v>
          </cell>
          <cell r="AL84">
            <v>947283</v>
          </cell>
          <cell r="AM84">
            <v>0</v>
          </cell>
          <cell r="AN84">
            <v>2185283</v>
          </cell>
        </row>
        <row r="85">
          <cell r="B85">
            <v>75</v>
          </cell>
          <cell r="C85">
            <v>14231592</v>
          </cell>
          <cell r="D85" t="str">
            <v>Le Tuan Anh</v>
          </cell>
          <cell r="I85">
            <v>106946</v>
          </cell>
          <cell r="J85">
            <v>807908</v>
          </cell>
          <cell r="K85">
            <v>784338</v>
          </cell>
          <cell r="L85">
            <v>760246</v>
          </cell>
          <cell r="M85">
            <v>920862</v>
          </cell>
          <cell r="N85">
            <v>770786</v>
          </cell>
          <cell r="O85">
            <v>1029277</v>
          </cell>
          <cell r="P85">
            <v>1198927</v>
          </cell>
          <cell r="U85">
            <v>0</v>
          </cell>
          <cell r="V85">
            <v>0</v>
          </cell>
          <cell r="W85">
            <v>0</v>
          </cell>
          <cell r="X85">
            <v>0</v>
          </cell>
          <cell r="Y85">
            <v>0</v>
          </cell>
          <cell r="Z85">
            <v>0</v>
          </cell>
          <cell r="AA85">
            <v>0</v>
          </cell>
          <cell r="AB85">
            <v>0</v>
          </cell>
          <cell r="AC85">
            <v>6379290</v>
          </cell>
          <cell r="AD85">
            <v>0</v>
          </cell>
          <cell r="AE85">
            <v>8</v>
          </cell>
          <cell r="AF85">
            <v>12</v>
          </cell>
          <cell r="AG85">
            <v>0</v>
          </cell>
          <cell r="AH85">
            <v>0</v>
          </cell>
          <cell r="AI85">
            <v>0</v>
          </cell>
          <cell r="AJ85">
            <v>436668.49</v>
          </cell>
          <cell r="AK85">
            <v>0</v>
          </cell>
          <cell r="AL85">
            <v>0</v>
          </cell>
          <cell r="AM85">
            <v>0</v>
          </cell>
          <cell r="AN85">
            <v>436668.49</v>
          </cell>
        </row>
        <row r="86">
          <cell r="B86">
            <v>76</v>
          </cell>
          <cell r="C86">
            <v>14230004</v>
          </cell>
          <cell r="D86" t="str">
            <v>Nguyen Trinh Cat</v>
          </cell>
          <cell r="E86">
            <v>2499914</v>
          </cell>
          <cell r="F86">
            <v>2575111</v>
          </cell>
          <cell r="G86">
            <v>2707661</v>
          </cell>
          <cell r="H86">
            <v>3043298</v>
          </cell>
          <cell r="I86">
            <v>2812577</v>
          </cell>
          <cell r="J86">
            <v>2483113</v>
          </cell>
          <cell r="K86">
            <v>2364012</v>
          </cell>
          <cell r="L86">
            <v>2383489</v>
          </cell>
          <cell r="M86">
            <v>1904173</v>
          </cell>
          <cell r="N86">
            <v>1990298</v>
          </cell>
          <cell r="O86">
            <v>2164678</v>
          </cell>
          <cell r="P86">
            <v>2197241</v>
          </cell>
          <cell r="Q86">
            <v>-49991</v>
          </cell>
          <cell r="R86">
            <v>-57511</v>
          </cell>
          <cell r="S86">
            <v>-70766</v>
          </cell>
          <cell r="T86">
            <v>-108660</v>
          </cell>
          <cell r="U86">
            <v>-81258</v>
          </cell>
          <cell r="V86">
            <v>-48311</v>
          </cell>
          <cell r="W86">
            <v>-36401</v>
          </cell>
          <cell r="X86">
            <v>-38349</v>
          </cell>
          <cell r="Y86">
            <v>0</v>
          </cell>
          <cell r="Z86">
            <v>0</v>
          </cell>
          <cell r="AA86">
            <v>-16468</v>
          </cell>
          <cell r="AB86">
            <v>-19724</v>
          </cell>
          <cell r="AC86">
            <v>29125565</v>
          </cell>
          <cell r="AD86">
            <v>-527439</v>
          </cell>
          <cell r="AE86">
            <v>12</v>
          </cell>
          <cell r="AF86">
            <v>0</v>
          </cell>
          <cell r="AG86">
            <v>0</v>
          </cell>
          <cell r="AH86">
            <v>0</v>
          </cell>
          <cell r="AI86">
            <v>0</v>
          </cell>
          <cell r="AJ86">
            <v>1266000</v>
          </cell>
          <cell r="AK86">
            <v>639156</v>
          </cell>
          <cell r="AL86">
            <v>1166595</v>
          </cell>
          <cell r="AM86">
            <v>0</v>
          </cell>
          <cell r="AN86">
            <v>2432595</v>
          </cell>
        </row>
        <row r="87">
          <cell r="B87">
            <v>77</v>
          </cell>
          <cell r="C87">
            <v>14230549</v>
          </cell>
          <cell r="D87" t="str">
            <v>Tran Le Chien</v>
          </cell>
          <cell r="E87">
            <v>2861400</v>
          </cell>
          <cell r="F87">
            <v>2797891</v>
          </cell>
          <cell r="G87">
            <v>2583620</v>
          </cell>
          <cell r="H87">
            <v>2829018</v>
          </cell>
          <cell r="I87">
            <v>2145340</v>
          </cell>
          <cell r="J87">
            <v>1880526</v>
          </cell>
          <cell r="K87">
            <v>1577515</v>
          </cell>
          <cell r="L87">
            <v>1468408</v>
          </cell>
          <cell r="M87">
            <v>1817042</v>
          </cell>
          <cell r="N87">
            <v>1539157</v>
          </cell>
          <cell r="O87">
            <v>2041224</v>
          </cell>
          <cell r="P87">
            <v>1930979</v>
          </cell>
          <cell r="Q87">
            <v>-86140</v>
          </cell>
          <cell r="R87">
            <v>-79789</v>
          </cell>
          <cell r="S87">
            <v>-58362</v>
          </cell>
          <cell r="T87">
            <v>-82902</v>
          </cell>
          <cell r="U87">
            <v>-14534</v>
          </cell>
          <cell r="V87">
            <v>0</v>
          </cell>
          <cell r="W87">
            <v>0</v>
          </cell>
          <cell r="X87">
            <v>0</v>
          </cell>
          <cell r="Y87">
            <v>0</v>
          </cell>
          <cell r="Z87">
            <v>0</v>
          </cell>
          <cell r="AA87">
            <v>-4122</v>
          </cell>
          <cell r="AB87">
            <v>0</v>
          </cell>
          <cell r="AC87">
            <v>25472120</v>
          </cell>
          <cell r="AD87">
            <v>-325849</v>
          </cell>
          <cell r="AE87">
            <v>12</v>
          </cell>
          <cell r="AF87">
            <v>0</v>
          </cell>
          <cell r="AG87">
            <v>0</v>
          </cell>
          <cell r="AH87">
            <v>0</v>
          </cell>
          <cell r="AI87">
            <v>0</v>
          </cell>
          <cell r="AJ87">
            <v>1182000</v>
          </cell>
          <cell r="AK87">
            <v>265416</v>
          </cell>
          <cell r="AL87">
            <v>591265</v>
          </cell>
          <cell r="AM87">
            <v>0</v>
          </cell>
          <cell r="AN87">
            <v>1773265</v>
          </cell>
        </row>
        <row r="88">
          <cell r="B88">
            <v>78</v>
          </cell>
          <cell r="C88">
            <v>14230656</v>
          </cell>
          <cell r="D88" t="str">
            <v>Lam Dai Doan</v>
          </cell>
          <cell r="E88">
            <v>1254280</v>
          </cell>
          <cell r="F88">
            <v>1541704</v>
          </cell>
          <cell r="G88">
            <v>1382356</v>
          </cell>
          <cell r="H88">
            <v>1408532</v>
          </cell>
          <cell r="I88">
            <v>910246</v>
          </cell>
          <cell r="J88">
            <v>934310</v>
          </cell>
          <cell r="K88">
            <v>809135</v>
          </cell>
          <cell r="L88">
            <v>870923</v>
          </cell>
          <cell r="M88">
            <v>1057392</v>
          </cell>
          <cell r="N88">
            <v>518581</v>
          </cell>
          <cell r="O88">
            <v>1158717</v>
          </cell>
          <cell r="P88">
            <v>1392815</v>
          </cell>
          <cell r="Q88">
            <v>0</v>
          </cell>
          <cell r="R88">
            <v>0</v>
          </cell>
          <cell r="S88">
            <v>0</v>
          </cell>
          <cell r="T88">
            <v>0</v>
          </cell>
          <cell r="U88">
            <v>0</v>
          </cell>
          <cell r="V88">
            <v>0</v>
          </cell>
          <cell r="W88">
            <v>0</v>
          </cell>
          <cell r="X88">
            <v>0</v>
          </cell>
          <cell r="Y88">
            <v>0</v>
          </cell>
          <cell r="Z88">
            <v>0</v>
          </cell>
          <cell r="AA88">
            <v>0</v>
          </cell>
          <cell r="AB88">
            <v>0</v>
          </cell>
          <cell r="AC88">
            <v>13238991</v>
          </cell>
          <cell r="AD88">
            <v>0</v>
          </cell>
          <cell r="AE88">
            <v>12</v>
          </cell>
          <cell r="AF88">
            <v>0</v>
          </cell>
          <cell r="AG88">
            <v>0</v>
          </cell>
          <cell r="AH88">
            <v>0</v>
          </cell>
          <cell r="AI88">
            <v>0</v>
          </cell>
          <cell r="AJ88">
            <v>765000</v>
          </cell>
          <cell r="AK88">
            <v>0</v>
          </cell>
          <cell r="AL88">
            <v>0</v>
          </cell>
          <cell r="AM88">
            <v>0</v>
          </cell>
          <cell r="AN88">
            <v>765000</v>
          </cell>
        </row>
        <row r="89">
          <cell r="B89">
            <v>79</v>
          </cell>
          <cell r="C89">
            <v>14231628</v>
          </cell>
          <cell r="D89" t="str">
            <v>Nguyen Minh Giau</v>
          </cell>
          <cell r="I89">
            <v>922410</v>
          </cell>
          <cell r="J89">
            <v>1185109</v>
          </cell>
          <cell r="K89">
            <v>936923</v>
          </cell>
          <cell r="L89">
            <v>878030</v>
          </cell>
          <cell r="M89">
            <v>952985</v>
          </cell>
          <cell r="N89">
            <v>1094360</v>
          </cell>
          <cell r="O89">
            <v>1175168</v>
          </cell>
          <cell r="P89">
            <v>1063073</v>
          </cell>
          <cell r="U89">
            <v>0</v>
          </cell>
          <cell r="V89">
            <v>0</v>
          </cell>
          <cell r="W89">
            <v>0</v>
          </cell>
          <cell r="X89">
            <v>0</v>
          </cell>
          <cell r="Y89">
            <v>0</v>
          </cell>
          <cell r="Z89">
            <v>0</v>
          </cell>
          <cell r="AA89">
            <v>0</v>
          </cell>
          <cell r="AB89">
            <v>0</v>
          </cell>
          <cell r="AC89">
            <v>8208058</v>
          </cell>
          <cell r="AD89">
            <v>0</v>
          </cell>
          <cell r="AE89">
            <v>8</v>
          </cell>
          <cell r="AF89">
            <v>0</v>
          </cell>
          <cell r="AG89">
            <v>0</v>
          </cell>
          <cell r="AH89">
            <v>0</v>
          </cell>
          <cell r="AI89">
            <v>0</v>
          </cell>
          <cell r="AJ89">
            <v>472898.63</v>
          </cell>
          <cell r="AK89">
            <v>0</v>
          </cell>
          <cell r="AL89">
            <v>0</v>
          </cell>
          <cell r="AM89">
            <v>0</v>
          </cell>
          <cell r="AN89">
            <v>472898.63</v>
          </cell>
        </row>
        <row r="90">
          <cell r="B90">
            <v>80</v>
          </cell>
          <cell r="C90">
            <v>14230125</v>
          </cell>
          <cell r="D90" t="str">
            <v>Bui Thanh Hai</v>
          </cell>
          <cell r="E90">
            <v>2396030</v>
          </cell>
          <cell r="F90">
            <v>3070699</v>
          </cell>
          <cell r="G90">
            <v>2853495</v>
          </cell>
          <cell r="H90">
            <v>2992252</v>
          </cell>
          <cell r="I90">
            <v>2768783</v>
          </cell>
          <cell r="J90">
            <v>2050090</v>
          </cell>
          <cell r="K90">
            <v>2551477</v>
          </cell>
          <cell r="L90">
            <v>2398096</v>
          </cell>
          <cell r="M90">
            <v>1968083</v>
          </cell>
          <cell r="N90">
            <v>1979647</v>
          </cell>
          <cell r="O90">
            <v>2151591</v>
          </cell>
          <cell r="P90">
            <v>1968691</v>
          </cell>
          <cell r="Q90">
            <v>-39603</v>
          </cell>
          <cell r="R90">
            <v>-114140</v>
          </cell>
          <cell r="S90">
            <v>-85350</v>
          </cell>
          <cell r="T90">
            <v>-99225</v>
          </cell>
          <cell r="U90">
            <v>-76878</v>
          </cell>
          <cell r="V90">
            <v>-5009</v>
          </cell>
          <cell r="W90">
            <v>-55148</v>
          </cell>
          <cell r="X90">
            <v>-39810</v>
          </cell>
          <cell r="Y90">
            <v>0</v>
          </cell>
          <cell r="Z90">
            <v>0</v>
          </cell>
          <cell r="AA90">
            <v>-15159</v>
          </cell>
          <cell r="AB90">
            <v>0</v>
          </cell>
          <cell r="AC90">
            <v>29148934</v>
          </cell>
          <cell r="AD90">
            <v>-530322</v>
          </cell>
          <cell r="AE90">
            <v>12</v>
          </cell>
          <cell r="AF90">
            <v>0</v>
          </cell>
          <cell r="AG90">
            <v>0</v>
          </cell>
          <cell r="AH90">
            <v>0</v>
          </cell>
          <cell r="AI90">
            <v>0</v>
          </cell>
          <cell r="AJ90">
            <v>1266000</v>
          </cell>
          <cell r="AK90">
            <v>641496</v>
          </cell>
          <cell r="AL90">
            <v>1171818</v>
          </cell>
          <cell r="AM90">
            <v>0</v>
          </cell>
          <cell r="AN90">
            <v>2437818</v>
          </cell>
        </row>
        <row r="91">
          <cell r="B91">
            <v>81</v>
          </cell>
          <cell r="C91">
            <v>14231611</v>
          </cell>
          <cell r="D91" t="str">
            <v>Nguyen Viet Hai</v>
          </cell>
          <cell r="I91">
            <v>216566</v>
          </cell>
          <cell r="J91">
            <v>1950215</v>
          </cell>
          <cell r="K91">
            <v>1971900</v>
          </cell>
          <cell r="L91">
            <v>2199669</v>
          </cell>
          <cell r="M91">
            <v>2594692</v>
          </cell>
          <cell r="N91">
            <v>1908698</v>
          </cell>
          <cell r="O91">
            <v>3147490</v>
          </cell>
          <cell r="P91">
            <v>2570963</v>
          </cell>
          <cell r="U91">
            <v>0</v>
          </cell>
          <cell r="V91">
            <v>0</v>
          </cell>
          <cell r="W91">
            <v>0</v>
          </cell>
          <cell r="X91">
            <v>-19967</v>
          </cell>
          <cell r="Y91">
            <v>-59469</v>
          </cell>
          <cell r="Z91">
            <v>0</v>
          </cell>
          <cell r="AA91">
            <v>-129498</v>
          </cell>
          <cell r="AB91">
            <v>-57096</v>
          </cell>
          <cell r="AC91">
            <v>16560193</v>
          </cell>
          <cell r="AD91">
            <v>-266030</v>
          </cell>
          <cell r="AE91">
            <v>8</v>
          </cell>
          <cell r="AF91">
            <v>0</v>
          </cell>
          <cell r="AG91">
            <v>0</v>
          </cell>
          <cell r="AH91">
            <v>0</v>
          </cell>
          <cell r="AI91">
            <v>0</v>
          </cell>
          <cell r="AJ91">
            <v>1173106.8500000001</v>
          </cell>
          <cell r="AK91">
            <v>173328</v>
          </cell>
          <cell r="AL91">
            <v>439358</v>
          </cell>
          <cell r="AM91">
            <v>0</v>
          </cell>
          <cell r="AN91">
            <v>1612464.85</v>
          </cell>
        </row>
        <row r="92">
          <cell r="B92">
            <v>82</v>
          </cell>
          <cell r="C92">
            <v>14230355</v>
          </cell>
          <cell r="D92" t="str">
            <v>Ha Ngoc Hien</v>
          </cell>
          <cell r="E92">
            <v>1473118</v>
          </cell>
          <cell r="F92">
            <v>1639651</v>
          </cell>
          <cell r="G92">
            <v>1604233</v>
          </cell>
          <cell r="H92">
            <v>1656354</v>
          </cell>
          <cell r="I92">
            <v>1110529</v>
          </cell>
          <cell r="J92">
            <v>896510</v>
          </cell>
          <cell r="K92">
            <v>934677</v>
          </cell>
          <cell r="L92">
            <v>906258</v>
          </cell>
          <cell r="M92">
            <v>893825</v>
          </cell>
          <cell r="N92">
            <v>941782</v>
          </cell>
          <cell r="O92">
            <v>1277287</v>
          </cell>
          <cell r="P92">
            <v>1272944</v>
          </cell>
          <cell r="Q92">
            <v>0</v>
          </cell>
          <cell r="R92">
            <v>0</v>
          </cell>
          <cell r="S92">
            <v>0</v>
          </cell>
          <cell r="T92">
            <v>0</v>
          </cell>
          <cell r="U92">
            <v>0</v>
          </cell>
          <cell r="V92">
            <v>0</v>
          </cell>
          <cell r="W92">
            <v>0</v>
          </cell>
          <cell r="X92">
            <v>0</v>
          </cell>
          <cell r="Y92">
            <v>0</v>
          </cell>
          <cell r="Z92">
            <v>0</v>
          </cell>
          <cell r="AA92">
            <v>0</v>
          </cell>
          <cell r="AB92">
            <v>0</v>
          </cell>
          <cell r="AC92">
            <v>14607168</v>
          </cell>
          <cell r="AD92">
            <v>0</v>
          </cell>
          <cell r="AE92">
            <v>12</v>
          </cell>
          <cell r="AF92">
            <v>0</v>
          </cell>
          <cell r="AG92">
            <v>0</v>
          </cell>
          <cell r="AH92">
            <v>0</v>
          </cell>
          <cell r="AI92">
            <v>0</v>
          </cell>
          <cell r="AJ92">
            <v>821000</v>
          </cell>
          <cell r="AK92">
            <v>0</v>
          </cell>
          <cell r="AL92">
            <v>0</v>
          </cell>
          <cell r="AM92">
            <v>0</v>
          </cell>
          <cell r="AN92">
            <v>821000</v>
          </cell>
        </row>
        <row r="93">
          <cell r="B93">
            <v>83</v>
          </cell>
          <cell r="C93">
            <v>14231599</v>
          </cell>
          <cell r="D93" t="str">
            <v>Ngo Tuan Hien</v>
          </cell>
          <cell r="I93">
            <v>713865</v>
          </cell>
          <cell r="J93">
            <v>795870</v>
          </cell>
          <cell r="K93">
            <v>728123</v>
          </cell>
          <cell r="L93">
            <v>816462</v>
          </cell>
          <cell r="M93">
            <v>728123</v>
          </cell>
          <cell r="N93">
            <v>728458</v>
          </cell>
          <cell r="O93">
            <v>967708</v>
          </cell>
          <cell r="P93">
            <v>1044503</v>
          </cell>
          <cell r="U93">
            <v>0</v>
          </cell>
          <cell r="V93">
            <v>0</v>
          </cell>
          <cell r="W93">
            <v>0</v>
          </cell>
          <cell r="X93">
            <v>0</v>
          </cell>
          <cell r="Y93">
            <v>0</v>
          </cell>
          <cell r="Z93">
            <v>0</v>
          </cell>
          <cell r="AA93">
            <v>0</v>
          </cell>
          <cell r="AB93">
            <v>0</v>
          </cell>
          <cell r="AC93">
            <v>6523112</v>
          </cell>
          <cell r="AD93">
            <v>0</v>
          </cell>
          <cell r="AE93">
            <v>8</v>
          </cell>
          <cell r="AF93">
            <v>0</v>
          </cell>
          <cell r="AG93">
            <v>0</v>
          </cell>
          <cell r="AH93">
            <v>0</v>
          </cell>
          <cell r="AI93">
            <v>0</v>
          </cell>
          <cell r="AJ93">
            <v>472898.63</v>
          </cell>
          <cell r="AK93">
            <v>0</v>
          </cell>
          <cell r="AL93">
            <v>0</v>
          </cell>
          <cell r="AM93">
            <v>0</v>
          </cell>
          <cell r="AN93">
            <v>472898.63</v>
          </cell>
        </row>
        <row r="94">
          <cell r="B94">
            <v>84</v>
          </cell>
          <cell r="C94">
            <v>14230354</v>
          </cell>
          <cell r="D94" t="str">
            <v>Tran Manh Hien</v>
          </cell>
          <cell r="E94">
            <v>2712443</v>
          </cell>
          <cell r="F94">
            <v>2600472</v>
          </cell>
          <cell r="G94">
            <v>2311182</v>
          </cell>
          <cell r="H94">
            <v>2829018</v>
          </cell>
          <cell r="I94">
            <v>2327149</v>
          </cell>
          <cell r="J94">
            <v>1973757</v>
          </cell>
          <cell r="K94">
            <v>1427493</v>
          </cell>
          <cell r="L94">
            <v>1491138</v>
          </cell>
          <cell r="M94">
            <v>1410161</v>
          </cell>
          <cell r="N94">
            <v>1617579</v>
          </cell>
          <cell r="O94">
            <v>1666165</v>
          </cell>
          <cell r="P94">
            <v>2073046</v>
          </cell>
          <cell r="Q94">
            <v>-71244</v>
          </cell>
          <cell r="R94">
            <v>-60047</v>
          </cell>
          <cell r="S94">
            <v>-31118</v>
          </cell>
          <cell r="T94">
            <v>-82902</v>
          </cell>
          <cell r="U94">
            <v>-32715</v>
          </cell>
          <cell r="V94">
            <v>0</v>
          </cell>
          <cell r="W94">
            <v>0</v>
          </cell>
          <cell r="X94">
            <v>0</v>
          </cell>
          <cell r="Y94">
            <v>0</v>
          </cell>
          <cell r="Z94">
            <v>0</v>
          </cell>
          <cell r="AA94">
            <v>0</v>
          </cell>
          <cell r="AB94">
            <v>-7305</v>
          </cell>
          <cell r="AC94">
            <v>24439603</v>
          </cell>
          <cell r="AD94">
            <v>-285331</v>
          </cell>
          <cell r="AE94">
            <v>12</v>
          </cell>
          <cell r="AF94">
            <v>0</v>
          </cell>
          <cell r="AG94">
            <v>0</v>
          </cell>
          <cell r="AH94">
            <v>0</v>
          </cell>
          <cell r="AI94">
            <v>0</v>
          </cell>
          <cell r="AJ94">
            <v>1182000</v>
          </cell>
          <cell r="AK94">
            <v>162156</v>
          </cell>
          <cell r="AL94">
            <v>447487</v>
          </cell>
          <cell r="AM94">
            <v>0</v>
          </cell>
          <cell r="AN94">
            <v>1629487</v>
          </cell>
        </row>
        <row r="95">
          <cell r="B95">
            <v>85</v>
          </cell>
          <cell r="C95">
            <v>14230301</v>
          </cell>
          <cell r="D95" t="str">
            <v>Tran Trung Hieu</v>
          </cell>
          <cell r="E95">
            <v>5778285</v>
          </cell>
          <cell r="F95">
            <v>3960214</v>
          </cell>
          <cell r="G95">
            <v>5527603</v>
          </cell>
          <cell r="H95">
            <v>5389532</v>
          </cell>
          <cell r="I95">
            <v>4554623</v>
          </cell>
          <cell r="J95">
            <v>3138725</v>
          </cell>
          <cell r="K95">
            <v>2993158</v>
          </cell>
          <cell r="L95">
            <v>2771827</v>
          </cell>
          <cell r="M95">
            <v>3367319</v>
          </cell>
          <cell r="N95">
            <v>2792040</v>
          </cell>
          <cell r="O95">
            <v>4664470</v>
          </cell>
          <cell r="P95">
            <v>3468422</v>
          </cell>
          <cell r="Q95">
            <v>-833486</v>
          </cell>
          <cell r="R95">
            <v>-292043</v>
          </cell>
          <cell r="S95">
            <v>-758281</v>
          </cell>
          <cell r="T95">
            <v>-716860</v>
          </cell>
          <cell r="U95">
            <v>-466387</v>
          </cell>
          <cell r="V95">
            <v>-127745</v>
          </cell>
          <cell r="W95">
            <v>-99316</v>
          </cell>
          <cell r="X95">
            <v>-77183</v>
          </cell>
          <cell r="Y95">
            <v>-173464</v>
          </cell>
          <cell r="Z95">
            <v>-79204</v>
          </cell>
          <cell r="AA95">
            <v>-499341</v>
          </cell>
          <cell r="AB95">
            <v>-193684</v>
          </cell>
          <cell r="AC95">
            <v>48406218</v>
          </cell>
          <cell r="AD95">
            <v>-4316994</v>
          </cell>
          <cell r="AE95">
            <v>12</v>
          </cell>
          <cell r="AF95">
            <v>0</v>
          </cell>
          <cell r="AG95">
            <v>0</v>
          </cell>
          <cell r="AH95">
            <v>0</v>
          </cell>
          <cell r="AI95">
            <v>0</v>
          </cell>
          <cell r="AJ95">
            <v>2337000</v>
          </cell>
          <cell r="AK95">
            <v>4422960</v>
          </cell>
          <cell r="AL95">
            <v>8739954</v>
          </cell>
          <cell r="AM95">
            <v>0</v>
          </cell>
          <cell r="AN95">
            <v>11076954</v>
          </cell>
        </row>
        <row r="96">
          <cell r="B96">
            <v>86</v>
          </cell>
          <cell r="C96">
            <v>14231575</v>
          </cell>
          <cell r="D96" t="str">
            <v>Ly Thai Hoa</v>
          </cell>
          <cell r="I96">
            <v>862253</v>
          </cell>
          <cell r="J96">
            <v>759755</v>
          </cell>
          <cell r="K96">
            <v>792369</v>
          </cell>
          <cell r="L96">
            <v>776308</v>
          </cell>
          <cell r="M96">
            <v>864647</v>
          </cell>
          <cell r="N96">
            <v>1017231</v>
          </cell>
          <cell r="O96">
            <v>1068761</v>
          </cell>
          <cell r="P96">
            <v>1280908</v>
          </cell>
          <cell r="U96">
            <v>0</v>
          </cell>
          <cell r="V96">
            <v>0</v>
          </cell>
          <cell r="W96">
            <v>0</v>
          </cell>
          <cell r="X96">
            <v>0</v>
          </cell>
          <cell r="Y96">
            <v>0</v>
          </cell>
          <cell r="Z96">
            <v>0</v>
          </cell>
          <cell r="AA96">
            <v>0</v>
          </cell>
          <cell r="AB96">
            <v>0</v>
          </cell>
          <cell r="AC96">
            <v>7422232</v>
          </cell>
          <cell r="AD96">
            <v>0</v>
          </cell>
          <cell r="AE96">
            <v>8</v>
          </cell>
          <cell r="AF96">
            <v>0</v>
          </cell>
          <cell r="AG96">
            <v>0</v>
          </cell>
          <cell r="AH96">
            <v>0</v>
          </cell>
          <cell r="AI96">
            <v>0</v>
          </cell>
          <cell r="AJ96">
            <v>472898.63</v>
          </cell>
          <cell r="AK96">
            <v>0</v>
          </cell>
          <cell r="AL96">
            <v>0</v>
          </cell>
          <cell r="AM96">
            <v>0</v>
          </cell>
          <cell r="AN96">
            <v>472898.63</v>
          </cell>
        </row>
        <row r="97">
          <cell r="B97">
            <v>87</v>
          </cell>
          <cell r="C97">
            <v>14230141</v>
          </cell>
          <cell r="D97" t="str">
            <v>Nguyen Thanh Hoang A</v>
          </cell>
          <cell r="E97">
            <v>3285428</v>
          </cell>
          <cell r="F97">
            <v>2951313</v>
          </cell>
          <cell r="G97">
            <v>3002802</v>
          </cell>
          <cell r="H97">
            <v>2969682</v>
          </cell>
          <cell r="I97">
            <v>2288434</v>
          </cell>
          <cell r="J97">
            <v>2481722</v>
          </cell>
          <cell r="K97">
            <v>1747531</v>
          </cell>
          <cell r="L97">
            <v>1897797</v>
          </cell>
          <cell r="M97">
            <v>1652571</v>
          </cell>
          <cell r="N97">
            <v>2627905</v>
          </cell>
          <cell r="O97">
            <v>2335027</v>
          </cell>
          <cell r="P97">
            <v>2897130</v>
          </cell>
          <cell r="Q97">
            <v>-157086</v>
          </cell>
          <cell r="R97">
            <v>-95131</v>
          </cell>
          <cell r="S97">
            <v>-100560</v>
          </cell>
          <cell r="T97">
            <v>-96968</v>
          </cell>
          <cell r="U97">
            <v>-28843</v>
          </cell>
          <cell r="V97">
            <v>-48172</v>
          </cell>
          <cell r="W97">
            <v>0</v>
          </cell>
          <cell r="X97">
            <v>0</v>
          </cell>
          <cell r="Y97">
            <v>0</v>
          </cell>
          <cell r="Z97">
            <v>-62791</v>
          </cell>
          <cell r="AA97">
            <v>-33503</v>
          </cell>
          <cell r="AB97">
            <v>-89713</v>
          </cell>
          <cell r="AC97">
            <v>30137342</v>
          </cell>
          <cell r="AD97">
            <v>-712767</v>
          </cell>
          <cell r="AE97">
            <v>12</v>
          </cell>
          <cell r="AF97">
            <v>0</v>
          </cell>
          <cell r="AG97">
            <v>0</v>
          </cell>
          <cell r="AH97">
            <v>0</v>
          </cell>
          <cell r="AI97">
            <v>0</v>
          </cell>
          <cell r="AJ97">
            <v>1447000</v>
          </cell>
          <cell r="AK97">
            <v>758436</v>
          </cell>
          <cell r="AL97">
            <v>1471203</v>
          </cell>
          <cell r="AM97">
            <v>0</v>
          </cell>
          <cell r="AN97">
            <v>2918203</v>
          </cell>
        </row>
        <row r="98">
          <cell r="B98">
            <v>88</v>
          </cell>
          <cell r="C98">
            <v>14231690</v>
          </cell>
          <cell r="D98" t="str">
            <v>Le Thi Kim Hue</v>
          </cell>
          <cell r="J98">
            <v>1408222</v>
          </cell>
          <cell r="K98">
            <v>2036862</v>
          </cell>
          <cell r="L98">
            <v>2494119</v>
          </cell>
          <cell r="M98">
            <v>2694119</v>
          </cell>
          <cell r="N98">
            <v>2078984</v>
          </cell>
          <cell r="O98">
            <v>3334224</v>
          </cell>
          <cell r="P98">
            <v>3008489</v>
          </cell>
          <cell r="V98">
            <v>0</v>
          </cell>
          <cell r="W98">
            <v>-3686</v>
          </cell>
          <cell r="X98">
            <v>-49412</v>
          </cell>
          <cell r="Y98">
            <v>-69412</v>
          </cell>
          <cell r="Z98">
            <v>-7898</v>
          </cell>
          <cell r="AA98">
            <v>-166845</v>
          </cell>
          <cell r="AB98">
            <v>-101698</v>
          </cell>
          <cell r="AC98">
            <v>17055019</v>
          </cell>
          <cell r="AD98">
            <v>-398951</v>
          </cell>
          <cell r="AE98">
            <v>7</v>
          </cell>
          <cell r="AF98">
            <v>0</v>
          </cell>
          <cell r="AG98">
            <v>5</v>
          </cell>
          <cell r="AH98">
            <v>6295528</v>
          </cell>
          <cell r="AI98">
            <v>0</v>
          </cell>
          <cell r="AJ98">
            <v>1141528.77</v>
          </cell>
          <cell r="AK98">
            <v>49212</v>
          </cell>
          <cell r="AL98">
            <v>448163</v>
          </cell>
          <cell r="AM98">
            <v>0</v>
          </cell>
          <cell r="AN98">
            <v>1589691.77</v>
          </cell>
        </row>
        <row r="99">
          <cell r="B99">
            <v>89</v>
          </cell>
          <cell r="C99">
            <v>14230359</v>
          </cell>
          <cell r="D99" t="str">
            <v>Le Quang Hung</v>
          </cell>
          <cell r="E99">
            <v>1397492</v>
          </cell>
          <cell r="F99">
            <v>1710530</v>
          </cell>
          <cell r="G99">
            <v>1462405</v>
          </cell>
          <cell r="H99">
            <v>1514516</v>
          </cell>
          <cell r="I99">
            <v>1142078</v>
          </cell>
          <cell r="J99">
            <v>1179630</v>
          </cell>
          <cell r="K99">
            <v>934677</v>
          </cell>
          <cell r="L99">
            <v>858892</v>
          </cell>
          <cell r="M99">
            <v>1010462</v>
          </cell>
          <cell r="N99">
            <v>992107</v>
          </cell>
          <cell r="O99">
            <v>1289918</v>
          </cell>
          <cell r="P99">
            <v>1361361</v>
          </cell>
          <cell r="Q99">
            <v>0</v>
          </cell>
          <cell r="R99">
            <v>0</v>
          </cell>
          <cell r="S99">
            <v>0</v>
          </cell>
          <cell r="T99">
            <v>0</v>
          </cell>
          <cell r="U99">
            <v>0</v>
          </cell>
          <cell r="V99">
            <v>0</v>
          </cell>
          <cell r="W99">
            <v>0</v>
          </cell>
          <cell r="X99">
            <v>0</v>
          </cell>
          <cell r="Y99">
            <v>0</v>
          </cell>
          <cell r="Z99">
            <v>0</v>
          </cell>
          <cell r="AA99">
            <v>0</v>
          </cell>
          <cell r="AB99">
            <v>0</v>
          </cell>
          <cell r="AC99">
            <v>14854068</v>
          </cell>
          <cell r="AD99">
            <v>0</v>
          </cell>
          <cell r="AE99">
            <v>12</v>
          </cell>
          <cell r="AF99">
            <v>0</v>
          </cell>
          <cell r="AG99">
            <v>0</v>
          </cell>
          <cell r="AH99">
            <v>0</v>
          </cell>
          <cell r="AI99">
            <v>0</v>
          </cell>
          <cell r="AJ99">
            <v>821000</v>
          </cell>
          <cell r="AK99">
            <v>0</v>
          </cell>
          <cell r="AL99">
            <v>0</v>
          </cell>
          <cell r="AM99">
            <v>0</v>
          </cell>
          <cell r="AN99">
            <v>821000</v>
          </cell>
        </row>
        <row r="100">
          <cell r="B100">
            <v>90</v>
          </cell>
          <cell r="C100">
            <v>14230203</v>
          </cell>
          <cell r="D100" t="str">
            <v>Su Khac Huy</v>
          </cell>
          <cell r="E100">
            <v>4997678</v>
          </cell>
          <cell r="F100">
            <v>4754051</v>
          </cell>
          <cell r="G100">
            <v>5574719</v>
          </cell>
          <cell r="H100">
            <v>4954241</v>
          </cell>
          <cell r="I100">
            <v>4437838</v>
          </cell>
          <cell r="J100">
            <v>3970174</v>
          </cell>
          <cell r="K100">
            <v>2768446</v>
          </cell>
          <cell r="L100">
            <v>3365065</v>
          </cell>
          <cell r="M100">
            <v>3471248</v>
          </cell>
          <cell r="N100">
            <v>3183602</v>
          </cell>
          <cell r="O100">
            <v>5298294</v>
          </cell>
          <cell r="P100">
            <v>3995133</v>
          </cell>
          <cell r="Q100">
            <v>-599303</v>
          </cell>
          <cell r="R100">
            <v>-526215</v>
          </cell>
          <cell r="S100">
            <v>-772416</v>
          </cell>
          <cell r="T100">
            <v>-586272</v>
          </cell>
          <cell r="U100">
            <v>-431351</v>
          </cell>
          <cell r="V100">
            <v>-294035</v>
          </cell>
          <cell r="W100">
            <v>-76845</v>
          </cell>
          <cell r="X100">
            <v>-173013</v>
          </cell>
          <cell r="Y100">
            <v>-194250</v>
          </cell>
          <cell r="Z100">
            <v>-136720</v>
          </cell>
          <cell r="AA100">
            <v>-689488</v>
          </cell>
          <cell r="AB100">
            <v>-299027</v>
          </cell>
          <cell r="AC100">
            <v>50770489</v>
          </cell>
          <cell r="AD100">
            <v>-4778935</v>
          </cell>
          <cell r="AE100">
            <v>12</v>
          </cell>
          <cell r="AF100">
            <v>0</v>
          </cell>
          <cell r="AG100">
            <v>0</v>
          </cell>
          <cell r="AH100">
            <v>0</v>
          </cell>
          <cell r="AI100">
            <v>0</v>
          </cell>
          <cell r="AJ100">
            <v>3199000</v>
          </cell>
          <cell r="AK100">
            <v>5390844</v>
          </cell>
          <cell r="AL100">
            <v>10169779</v>
          </cell>
          <cell r="AM100">
            <v>0</v>
          </cell>
          <cell r="AN100">
            <v>13368779</v>
          </cell>
        </row>
        <row r="101">
          <cell r="B101">
            <v>91</v>
          </cell>
          <cell r="C101">
            <v>14231694</v>
          </cell>
          <cell r="D101" t="str">
            <v>Chau Mai Loan</v>
          </cell>
          <cell r="J101">
            <v>2860449</v>
          </cell>
          <cell r="K101">
            <v>2126723</v>
          </cell>
          <cell r="L101">
            <v>2577897</v>
          </cell>
          <cell r="M101">
            <v>2598641</v>
          </cell>
          <cell r="N101">
            <v>1986782</v>
          </cell>
          <cell r="O101">
            <v>2853559</v>
          </cell>
          <cell r="P101">
            <v>2517995</v>
          </cell>
          <cell r="V101">
            <v>-86045</v>
          </cell>
          <cell r="W101">
            <v>-12672</v>
          </cell>
          <cell r="X101">
            <v>-57790</v>
          </cell>
          <cell r="Y101">
            <v>-59864</v>
          </cell>
          <cell r="Z101">
            <v>0</v>
          </cell>
          <cell r="AA101">
            <v>-85356</v>
          </cell>
          <cell r="AB101">
            <v>-51800</v>
          </cell>
          <cell r="AC101">
            <v>17522046</v>
          </cell>
          <cell r="AD101">
            <v>-353527</v>
          </cell>
          <cell r="AE101">
            <v>7</v>
          </cell>
          <cell r="AF101">
            <v>0</v>
          </cell>
          <cell r="AG101">
            <v>5</v>
          </cell>
          <cell r="AH101">
            <v>8100000</v>
          </cell>
          <cell r="AI101">
            <v>0</v>
          </cell>
          <cell r="AJ101">
            <v>1200205.48</v>
          </cell>
          <cell r="AK101">
            <v>282228</v>
          </cell>
          <cell r="AL101">
            <v>635755</v>
          </cell>
          <cell r="AM101">
            <v>0</v>
          </cell>
          <cell r="AN101">
            <v>1835960.48</v>
          </cell>
        </row>
        <row r="102">
          <cell r="B102">
            <v>92</v>
          </cell>
          <cell r="C102">
            <v>14230133</v>
          </cell>
          <cell r="D102" t="str">
            <v>Nguyen Hoang Minh A</v>
          </cell>
          <cell r="E102">
            <v>2861400</v>
          </cell>
          <cell r="F102">
            <v>2797891</v>
          </cell>
          <cell r="G102">
            <v>2447401</v>
          </cell>
          <cell r="H102">
            <v>2829018</v>
          </cell>
          <cell r="I102">
            <v>2252152</v>
          </cell>
          <cell r="J102">
            <v>1684970</v>
          </cell>
          <cell r="K102">
            <v>1727539</v>
          </cell>
          <cell r="L102">
            <v>1343389</v>
          </cell>
          <cell r="M102">
            <v>1740893</v>
          </cell>
          <cell r="N102">
            <v>1417264</v>
          </cell>
          <cell r="O102">
            <v>1946606</v>
          </cell>
          <cell r="P102">
            <v>1936661</v>
          </cell>
          <cell r="Q102">
            <v>-86140</v>
          </cell>
          <cell r="R102">
            <v>-79789</v>
          </cell>
          <cell r="S102">
            <v>-44740</v>
          </cell>
          <cell r="T102">
            <v>-82902</v>
          </cell>
          <cell r="U102">
            <v>-25215</v>
          </cell>
          <cell r="V102">
            <v>0</v>
          </cell>
          <cell r="W102">
            <v>0</v>
          </cell>
          <cell r="X102">
            <v>0</v>
          </cell>
          <cell r="Y102">
            <v>0</v>
          </cell>
          <cell r="Z102">
            <v>0</v>
          </cell>
          <cell r="AA102">
            <v>0</v>
          </cell>
          <cell r="AB102">
            <v>0</v>
          </cell>
          <cell r="AC102">
            <v>24985184</v>
          </cell>
          <cell r="AD102">
            <v>-318786</v>
          </cell>
          <cell r="AE102">
            <v>12</v>
          </cell>
          <cell r="AF102">
            <v>0</v>
          </cell>
          <cell r="AG102">
            <v>0</v>
          </cell>
          <cell r="AH102">
            <v>0</v>
          </cell>
          <cell r="AI102">
            <v>0</v>
          </cell>
          <cell r="AJ102">
            <v>1182000</v>
          </cell>
          <cell r="AK102">
            <v>216720</v>
          </cell>
          <cell r="AL102">
            <v>535506</v>
          </cell>
          <cell r="AM102">
            <v>0</v>
          </cell>
          <cell r="AN102">
            <v>1717506</v>
          </cell>
        </row>
        <row r="103">
          <cell r="B103">
            <v>93</v>
          </cell>
          <cell r="C103">
            <v>14230019</v>
          </cell>
          <cell r="D103" t="str">
            <v>Pham Huu Nghi</v>
          </cell>
          <cell r="E103">
            <v>5546888</v>
          </cell>
          <cell r="F103">
            <v>5564990</v>
          </cell>
          <cell r="G103">
            <v>5222812</v>
          </cell>
          <cell r="H103">
            <v>4558119</v>
          </cell>
          <cell r="I103">
            <v>4282124</v>
          </cell>
          <cell r="J103">
            <v>4434588</v>
          </cell>
          <cell r="K103">
            <v>4284000</v>
          </cell>
          <cell r="L103">
            <v>4664000</v>
          </cell>
          <cell r="M103">
            <v>5738782</v>
          </cell>
          <cell r="N103">
            <v>4913713</v>
          </cell>
          <cell r="O103">
            <v>6245976</v>
          </cell>
          <cell r="P103">
            <v>5357413</v>
          </cell>
          <cell r="Q103">
            <v>-764066</v>
          </cell>
          <cell r="R103">
            <v>-769497</v>
          </cell>
          <cell r="S103">
            <v>-666844</v>
          </cell>
          <cell r="T103">
            <v>-467436</v>
          </cell>
          <cell r="U103">
            <v>-384637</v>
          </cell>
          <cell r="V103">
            <v>-430376</v>
          </cell>
          <cell r="W103">
            <v>-385200</v>
          </cell>
          <cell r="X103">
            <v>-499200</v>
          </cell>
          <cell r="Y103">
            <v>-821635</v>
          </cell>
          <cell r="Z103">
            <v>-574114</v>
          </cell>
          <cell r="AA103">
            <v>-998390</v>
          </cell>
          <cell r="AB103">
            <v>-707224</v>
          </cell>
          <cell r="AC103">
            <v>60813405</v>
          </cell>
          <cell r="AD103">
            <v>-7468619</v>
          </cell>
          <cell r="AE103">
            <v>12</v>
          </cell>
          <cell r="AF103">
            <v>0</v>
          </cell>
          <cell r="AG103">
            <v>0</v>
          </cell>
          <cell r="AH103">
            <v>0</v>
          </cell>
          <cell r="AI103">
            <v>0</v>
          </cell>
          <cell r="AJ103">
            <v>4284000</v>
          </cell>
          <cell r="AK103">
            <v>8729220</v>
          </cell>
          <cell r="AL103">
            <v>16197839</v>
          </cell>
          <cell r="AM103">
            <v>0</v>
          </cell>
          <cell r="AN103">
            <v>20481839</v>
          </cell>
        </row>
        <row r="104">
          <cell r="B104">
            <v>94</v>
          </cell>
          <cell r="C104">
            <v>14230204</v>
          </cell>
          <cell r="D104" t="str">
            <v>Pham Ngoc Phac</v>
          </cell>
          <cell r="E104">
            <v>5069458</v>
          </cell>
          <cell r="F104">
            <v>4686777</v>
          </cell>
          <cell r="G104">
            <v>4787213</v>
          </cell>
          <cell r="H104">
            <v>3962495</v>
          </cell>
          <cell r="I104">
            <v>3541736</v>
          </cell>
          <cell r="J104">
            <v>3340970</v>
          </cell>
          <cell r="K104">
            <v>2707962</v>
          </cell>
          <cell r="L104">
            <v>3082000</v>
          </cell>
          <cell r="M104">
            <v>3726612</v>
          </cell>
          <cell r="N104">
            <v>2896612</v>
          </cell>
          <cell r="O104">
            <v>4016225</v>
          </cell>
          <cell r="P104">
            <v>2952156</v>
          </cell>
          <cell r="Q104">
            <v>-620837</v>
          </cell>
          <cell r="R104">
            <v>-506033</v>
          </cell>
          <cell r="S104">
            <v>-536164</v>
          </cell>
          <cell r="T104">
            <v>-292499</v>
          </cell>
          <cell r="U104">
            <v>-208347</v>
          </cell>
          <cell r="V104">
            <v>-168194</v>
          </cell>
          <cell r="W104">
            <v>-70796</v>
          </cell>
          <cell r="X104">
            <v>-116400</v>
          </cell>
          <cell r="Y104">
            <v>-245322</v>
          </cell>
          <cell r="Z104">
            <v>-89661</v>
          </cell>
          <cell r="AA104">
            <v>-304868</v>
          </cell>
          <cell r="AB104">
            <v>-95216</v>
          </cell>
          <cell r="AC104">
            <v>44770216</v>
          </cell>
          <cell r="AD104">
            <v>-3254337</v>
          </cell>
          <cell r="AE104">
            <v>12</v>
          </cell>
          <cell r="AF104">
            <v>0</v>
          </cell>
          <cell r="AG104">
            <v>0</v>
          </cell>
          <cell r="AH104">
            <v>0</v>
          </cell>
          <cell r="AI104">
            <v>0</v>
          </cell>
          <cell r="AJ104">
            <v>2782000</v>
          </cell>
          <cell r="AK104">
            <v>3510444</v>
          </cell>
          <cell r="AL104">
            <v>6764781</v>
          </cell>
          <cell r="AM104">
            <v>0</v>
          </cell>
          <cell r="AN104">
            <v>9546781</v>
          </cell>
        </row>
        <row r="105">
          <cell r="B105">
            <v>95</v>
          </cell>
          <cell r="C105">
            <v>14230370</v>
          </cell>
          <cell r="D105" t="str">
            <v>Nguyen Chi Phuc</v>
          </cell>
          <cell r="E105">
            <v>1482571</v>
          </cell>
          <cell r="F105">
            <v>1797159</v>
          </cell>
          <cell r="G105">
            <v>1541198</v>
          </cell>
          <cell r="H105">
            <v>1406561</v>
          </cell>
          <cell r="I105">
            <v>1193346</v>
          </cell>
          <cell r="J105">
            <v>896510</v>
          </cell>
          <cell r="K105">
            <v>915731</v>
          </cell>
          <cell r="L105">
            <v>811527</v>
          </cell>
          <cell r="M105">
            <v>494770</v>
          </cell>
          <cell r="N105">
            <v>990923</v>
          </cell>
          <cell r="O105">
            <v>1238999</v>
          </cell>
          <cell r="P105">
            <v>1251630</v>
          </cell>
          <cell r="Q105">
            <v>0</v>
          </cell>
          <cell r="R105">
            <v>0</v>
          </cell>
          <cell r="S105">
            <v>0</v>
          </cell>
          <cell r="T105">
            <v>0</v>
          </cell>
          <cell r="U105">
            <v>0</v>
          </cell>
          <cell r="V105">
            <v>0</v>
          </cell>
          <cell r="W105">
            <v>0</v>
          </cell>
          <cell r="X105">
            <v>0</v>
          </cell>
          <cell r="Y105">
            <v>0</v>
          </cell>
          <cell r="Z105">
            <v>0</v>
          </cell>
          <cell r="AA105">
            <v>0</v>
          </cell>
          <cell r="AB105">
            <v>0</v>
          </cell>
          <cell r="AC105">
            <v>14020925</v>
          </cell>
          <cell r="AD105">
            <v>0</v>
          </cell>
          <cell r="AE105">
            <v>12</v>
          </cell>
          <cell r="AF105">
            <v>0</v>
          </cell>
          <cell r="AG105">
            <v>0</v>
          </cell>
          <cell r="AH105">
            <v>0</v>
          </cell>
          <cell r="AI105">
            <v>0</v>
          </cell>
          <cell r="AJ105">
            <v>821000</v>
          </cell>
          <cell r="AK105">
            <v>0</v>
          </cell>
          <cell r="AL105">
            <v>0</v>
          </cell>
          <cell r="AM105">
            <v>0</v>
          </cell>
          <cell r="AN105">
            <v>821000</v>
          </cell>
        </row>
        <row r="106">
          <cell r="B106">
            <v>96</v>
          </cell>
          <cell r="C106">
            <v>14230373</v>
          </cell>
          <cell r="D106" t="str">
            <v>Nguyen Vinh Quan</v>
          </cell>
          <cell r="E106">
            <v>4114168</v>
          </cell>
          <cell r="F106">
            <v>3673871</v>
          </cell>
          <cell r="G106">
            <v>3795124</v>
          </cell>
          <cell r="H106">
            <v>3308210</v>
          </cell>
          <cell r="I106">
            <v>2769872</v>
          </cell>
          <cell r="J106">
            <v>2300855</v>
          </cell>
          <cell r="K106">
            <v>2150769</v>
          </cell>
          <cell r="L106">
            <v>2164000</v>
          </cell>
          <cell r="M106">
            <v>2715293</v>
          </cell>
          <cell r="N106">
            <v>2181239</v>
          </cell>
          <cell r="O106">
            <v>3596290</v>
          </cell>
          <cell r="P106">
            <v>2299979</v>
          </cell>
          <cell r="Q106">
            <v>-334250</v>
          </cell>
          <cell r="R106">
            <v>-234774</v>
          </cell>
          <cell r="S106">
            <v>-259025</v>
          </cell>
          <cell r="T106">
            <v>-161642</v>
          </cell>
          <cell r="U106">
            <v>-76987</v>
          </cell>
          <cell r="V106">
            <v>-30086</v>
          </cell>
          <cell r="W106">
            <v>-15077</v>
          </cell>
          <cell r="X106">
            <v>-16400</v>
          </cell>
          <cell r="Y106">
            <v>-71529</v>
          </cell>
          <cell r="Z106">
            <v>-18124</v>
          </cell>
          <cell r="AA106">
            <v>-219258</v>
          </cell>
          <cell r="AB106">
            <v>-29998</v>
          </cell>
          <cell r="AC106">
            <v>35069670</v>
          </cell>
          <cell r="AD106">
            <v>-1467150</v>
          </cell>
          <cell r="AE106">
            <v>12</v>
          </cell>
          <cell r="AF106">
            <v>0</v>
          </cell>
          <cell r="AG106">
            <v>0</v>
          </cell>
          <cell r="AH106">
            <v>0</v>
          </cell>
          <cell r="AI106">
            <v>0</v>
          </cell>
          <cell r="AJ106">
            <v>1864000</v>
          </cell>
          <cell r="AK106">
            <v>1386732</v>
          </cell>
          <cell r="AL106">
            <v>2853882</v>
          </cell>
          <cell r="AM106">
            <v>0</v>
          </cell>
          <cell r="AN106">
            <v>4717882</v>
          </cell>
        </row>
        <row r="107">
          <cell r="B107">
            <v>97</v>
          </cell>
          <cell r="C107">
            <v>14230136</v>
          </cell>
          <cell r="D107" t="str">
            <v>Nguyen Thanh Son A</v>
          </cell>
          <cell r="E107">
            <v>3501008</v>
          </cell>
          <cell r="F107">
            <v>3423301</v>
          </cell>
          <cell r="G107">
            <v>2994468</v>
          </cell>
          <cell r="H107">
            <v>3461388</v>
          </cell>
          <cell r="I107">
            <v>2680498</v>
          </cell>
          <cell r="J107">
            <v>2139512</v>
          </cell>
          <cell r="K107">
            <v>1814316</v>
          </cell>
          <cell r="L107">
            <v>1797620</v>
          </cell>
          <cell r="M107">
            <v>2608774</v>
          </cell>
          <cell r="N107">
            <v>2141978</v>
          </cell>
          <cell r="O107">
            <v>2647385</v>
          </cell>
          <cell r="P107">
            <v>2656427</v>
          </cell>
          <cell r="Q107">
            <v>-200202</v>
          </cell>
          <cell r="R107">
            <v>-184660</v>
          </cell>
          <cell r="S107">
            <v>-99447</v>
          </cell>
          <cell r="T107">
            <v>-192278</v>
          </cell>
          <cell r="U107">
            <v>-68050</v>
          </cell>
          <cell r="V107">
            <v>-13951</v>
          </cell>
          <cell r="W107">
            <v>0</v>
          </cell>
          <cell r="X107">
            <v>0</v>
          </cell>
          <cell r="Y107">
            <v>-60877</v>
          </cell>
          <cell r="Z107">
            <v>-14198</v>
          </cell>
          <cell r="AA107">
            <v>-64739</v>
          </cell>
          <cell r="AB107">
            <v>-65643</v>
          </cell>
          <cell r="AC107">
            <v>31866675</v>
          </cell>
          <cell r="AD107">
            <v>-964045</v>
          </cell>
          <cell r="AE107">
            <v>12</v>
          </cell>
          <cell r="AF107">
            <v>0</v>
          </cell>
          <cell r="AG107">
            <v>0</v>
          </cell>
          <cell r="AH107">
            <v>0</v>
          </cell>
          <cell r="AI107">
            <v>0</v>
          </cell>
          <cell r="AJ107">
            <v>1447000</v>
          </cell>
          <cell r="AK107">
            <v>931368</v>
          </cell>
          <cell r="AL107">
            <v>1895413</v>
          </cell>
          <cell r="AM107">
            <v>0</v>
          </cell>
          <cell r="AN107">
            <v>3342413</v>
          </cell>
        </row>
        <row r="108">
          <cell r="B108">
            <v>98</v>
          </cell>
          <cell r="C108">
            <v>14230137</v>
          </cell>
          <cell r="D108" t="str">
            <v>Le Thanh Tam</v>
          </cell>
          <cell r="E108">
            <v>2874750</v>
          </cell>
          <cell r="F108">
            <v>2436639</v>
          </cell>
          <cell r="G108">
            <v>2547243</v>
          </cell>
          <cell r="H108">
            <v>2379704</v>
          </cell>
          <cell r="I108">
            <v>2279744</v>
          </cell>
          <cell r="J108">
            <v>1857467</v>
          </cell>
          <cell r="K108">
            <v>1309823</v>
          </cell>
          <cell r="L108">
            <v>1616584</v>
          </cell>
          <cell r="M108">
            <v>1925781</v>
          </cell>
          <cell r="N108">
            <v>1684754</v>
          </cell>
          <cell r="O108">
            <v>1775748</v>
          </cell>
          <cell r="P108">
            <v>1965040</v>
          </cell>
          <cell r="Q108">
            <v>-87475</v>
          </cell>
          <cell r="R108">
            <v>-43664</v>
          </cell>
          <cell r="S108">
            <v>-54724</v>
          </cell>
          <cell r="T108">
            <v>-37970</v>
          </cell>
          <cell r="U108">
            <v>-27974</v>
          </cell>
          <cell r="V108">
            <v>0</v>
          </cell>
          <cell r="W108">
            <v>0</v>
          </cell>
          <cell r="X108">
            <v>0</v>
          </cell>
          <cell r="Y108">
            <v>0</v>
          </cell>
          <cell r="Z108">
            <v>0</v>
          </cell>
          <cell r="AA108">
            <v>0</v>
          </cell>
          <cell r="AB108">
            <v>0</v>
          </cell>
          <cell r="AC108">
            <v>24653277</v>
          </cell>
          <cell r="AD108">
            <v>-251807</v>
          </cell>
          <cell r="AE108">
            <v>12</v>
          </cell>
          <cell r="AF108">
            <v>0</v>
          </cell>
          <cell r="AG108">
            <v>0</v>
          </cell>
          <cell r="AH108">
            <v>0</v>
          </cell>
          <cell r="AI108">
            <v>0</v>
          </cell>
          <cell r="AJ108">
            <v>1266000</v>
          </cell>
          <cell r="AK108">
            <v>191928</v>
          </cell>
          <cell r="AL108">
            <v>443735</v>
          </cell>
          <cell r="AM108">
            <v>0</v>
          </cell>
          <cell r="AN108">
            <v>1709735</v>
          </cell>
        </row>
        <row r="109">
          <cell r="B109">
            <v>99</v>
          </cell>
          <cell r="C109">
            <v>14230930</v>
          </cell>
          <cell r="D109" t="str">
            <v>Duong Tan Thanh</v>
          </cell>
          <cell r="E109">
            <v>2813999</v>
          </cell>
          <cell r="F109">
            <v>2611552</v>
          </cell>
          <cell r="G109">
            <v>3328494</v>
          </cell>
          <cell r="H109">
            <v>2258166</v>
          </cell>
          <cell r="I109">
            <v>2199455</v>
          </cell>
          <cell r="J109">
            <v>2211958</v>
          </cell>
          <cell r="K109">
            <v>1718839</v>
          </cell>
          <cell r="L109">
            <v>2569004</v>
          </cell>
          <cell r="M109">
            <v>2285062</v>
          </cell>
          <cell r="N109">
            <v>2425793</v>
          </cell>
          <cell r="O109">
            <v>3370730</v>
          </cell>
          <cell r="P109">
            <v>2975727</v>
          </cell>
          <cell r="Q109">
            <v>-81400</v>
          </cell>
          <cell r="R109">
            <v>-61155</v>
          </cell>
          <cell r="S109">
            <v>-165699</v>
          </cell>
          <cell r="T109">
            <v>-25817</v>
          </cell>
          <cell r="U109">
            <v>-19946</v>
          </cell>
          <cell r="V109">
            <v>-21196</v>
          </cell>
          <cell r="W109">
            <v>0</v>
          </cell>
          <cell r="X109">
            <v>-56900</v>
          </cell>
          <cell r="Y109">
            <v>-28506</v>
          </cell>
          <cell r="Z109">
            <v>-42579</v>
          </cell>
          <cell r="AA109">
            <v>-174146</v>
          </cell>
          <cell r="AB109">
            <v>-97573</v>
          </cell>
          <cell r="AC109">
            <v>30768779</v>
          </cell>
          <cell r="AD109">
            <v>-774917</v>
          </cell>
          <cell r="AE109">
            <v>12</v>
          </cell>
          <cell r="AF109">
            <v>0</v>
          </cell>
          <cell r="AG109">
            <v>0</v>
          </cell>
          <cell r="AH109">
            <v>0</v>
          </cell>
          <cell r="AI109">
            <v>0</v>
          </cell>
          <cell r="AJ109">
            <v>1947000</v>
          </cell>
          <cell r="AK109">
            <v>871572</v>
          </cell>
          <cell r="AL109">
            <v>1646489</v>
          </cell>
          <cell r="AM109">
            <v>0</v>
          </cell>
          <cell r="AN109">
            <v>3593489</v>
          </cell>
        </row>
        <row r="110">
          <cell r="B110">
            <v>100</v>
          </cell>
          <cell r="C110">
            <v>14230630</v>
          </cell>
          <cell r="D110" t="str">
            <v>Tran Thuong Tho</v>
          </cell>
          <cell r="E110">
            <v>2674991</v>
          </cell>
          <cell r="F110">
            <v>2446169</v>
          </cell>
          <cell r="G110">
            <v>2454212</v>
          </cell>
          <cell r="H110">
            <v>2229611</v>
          </cell>
          <cell r="I110">
            <v>2074889</v>
          </cell>
          <cell r="J110">
            <v>1468949</v>
          </cell>
          <cell r="K110">
            <v>1672985</v>
          </cell>
          <cell r="L110">
            <v>1372938</v>
          </cell>
          <cell r="M110">
            <v>1696000</v>
          </cell>
          <cell r="N110">
            <v>1777262</v>
          </cell>
          <cell r="O110">
            <v>1792606</v>
          </cell>
          <cell r="P110">
            <v>2094641</v>
          </cell>
          <cell r="Q110">
            <v>-67499</v>
          </cell>
          <cell r="R110">
            <v>-44617</v>
          </cell>
          <cell r="S110">
            <v>-45421</v>
          </cell>
          <cell r="T110">
            <v>-22961</v>
          </cell>
          <cell r="U110">
            <v>-7489</v>
          </cell>
          <cell r="V110">
            <v>0</v>
          </cell>
          <cell r="W110">
            <v>0</v>
          </cell>
          <cell r="X110">
            <v>0</v>
          </cell>
          <cell r="Y110">
            <v>0</v>
          </cell>
          <cell r="Z110">
            <v>0</v>
          </cell>
          <cell r="AA110">
            <v>0</v>
          </cell>
          <cell r="AB110">
            <v>-9464</v>
          </cell>
          <cell r="AC110">
            <v>23755253</v>
          </cell>
          <cell r="AD110">
            <v>-197451</v>
          </cell>
          <cell r="AE110">
            <v>12</v>
          </cell>
          <cell r="AF110">
            <v>0</v>
          </cell>
          <cell r="AG110">
            <v>0</v>
          </cell>
          <cell r="AH110">
            <v>0</v>
          </cell>
          <cell r="AI110">
            <v>0</v>
          </cell>
          <cell r="AJ110">
            <v>1182000</v>
          </cell>
          <cell r="AK110">
            <v>93720</v>
          </cell>
          <cell r="AL110">
            <v>291171</v>
          </cell>
          <cell r="AM110">
            <v>0</v>
          </cell>
          <cell r="AN110">
            <v>1473171</v>
          </cell>
        </row>
        <row r="111">
          <cell r="B111">
            <v>101</v>
          </cell>
          <cell r="C111">
            <v>14230382</v>
          </cell>
          <cell r="D111" t="str">
            <v>Nguyen Huu Thuan</v>
          </cell>
          <cell r="E111">
            <v>1274601</v>
          </cell>
          <cell r="F111">
            <v>1540421</v>
          </cell>
          <cell r="G111">
            <v>1533319</v>
          </cell>
          <cell r="H111">
            <v>1481420</v>
          </cell>
          <cell r="I111">
            <v>1153120</v>
          </cell>
          <cell r="J111">
            <v>877570</v>
          </cell>
          <cell r="K111">
            <v>906258</v>
          </cell>
          <cell r="L111">
            <v>906258</v>
          </cell>
          <cell r="M111">
            <v>426288</v>
          </cell>
          <cell r="N111">
            <v>914941</v>
          </cell>
          <cell r="O111">
            <v>1132823</v>
          </cell>
          <cell r="P111">
            <v>1473458</v>
          </cell>
          <cell r="Q111">
            <v>0</v>
          </cell>
          <cell r="R111">
            <v>0</v>
          </cell>
          <cell r="S111">
            <v>0</v>
          </cell>
          <cell r="T111">
            <v>0</v>
          </cell>
          <cell r="U111">
            <v>0</v>
          </cell>
          <cell r="V111">
            <v>0</v>
          </cell>
          <cell r="W111">
            <v>0</v>
          </cell>
          <cell r="X111">
            <v>0</v>
          </cell>
          <cell r="Y111">
            <v>0</v>
          </cell>
          <cell r="Z111">
            <v>0</v>
          </cell>
          <cell r="AA111">
            <v>0</v>
          </cell>
          <cell r="AB111">
            <v>0</v>
          </cell>
          <cell r="AC111">
            <v>13620477</v>
          </cell>
          <cell r="AD111">
            <v>0</v>
          </cell>
          <cell r="AE111">
            <v>12</v>
          </cell>
          <cell r="AF111">
            <v>0</v>
          </cell>
          <cell r="AG111">
            <v>0</v>
          </cell>
          <cell r="AH111">
            <v>0</v>
          </cell>
          <cell r="AI111">
            <v>0</v>
          </cell>
          <cell r="AJ111">
            <v>821000</v>
          </cell>
          <cell r="AK111">
            <v>0</v>
          </cell>
          <cell r="AL111">
            <v>0</v>
          </cell>
          <cell r="AM111">
            <v>0</v>
          </cell>
          <cell r="AN111">
            <v>821000</v>
          </cell>
        </row>
        <row r="112">
          <cell r="B112">
            <v>102</v>
          </cell>
          <cell r="C112">
            <v>14231610</v>
          </cell>
          <cell r="D112" t="str">
            <v>Hoang Nguyen Hong Thuy</v>
          </cell>
          <cell r="I112">
            <v>160419</v>
          </cell>
          <cell r="J112">
            <v>1380399</v>
          </cell>
          <cell r="K112">
            <v>1645794</v>
          </cell>
          <cell r="L112">
            <v>2076200</v>
          </cell>
          <cell r="M112">
            <v>2276200</v>
          </cell>
          <cell r="N112">
            <v>1770181</v>
          </cell>
          <cell r="O112">
            <v>2667775</v>
          </cell>
          <cell r="P112">
            <v>1955425</v>
          </cell>
          <cell r="U112">
            <v>0</v>
          </cell>
          <cell r="V112">
            <v>0</v>
          </cell>
          <cell r="W112">
            <v>0</v>
          </cell>
          <cell r="X112">
            <v>-7620</v>
          </cell>
          <cell r="Y112">
            <v>-27620</v>
          </cell>
          <cell r="Z112">
            <v>0</v>
          </cell>
          <cell r="AA112">
            <v>-66778</v>
          </cell>
          <cell r="AB112">
            <v>0</v>
          </cell>
          <cell r="AC112">
            <v>13932393</v>
          </cell>
          <cell r="AD112">
            <v>-102018</v>
          </cell>
          <cell r="AE112">
            <v>8</v>
          </cell>
          <cell r="AF112">
            <v>0</v>
          </cell>
          <cell r="AG112">
            <v>0</v>
          </cell>
          <cell r="AH112">
            <v>0</v>
          </cell>
          <cell r="AI112">
            <v>0</v>
          </cell>
          <cell r="AJ112">
            <v>868898.63</v>
          </cell>
          <cell r="AK112">
            <v>0</v>
          </cell>
          <cell r="AL112">
            <v>102018</v>
          </cell>
          <cell r="AM112">
            <v>0</v>
          </cell>
          <cell r="AN112">
            <v>970916.63</v>
          </cell>
        </row>
        <row r="113">
          <cell r="B113">
            <v>103</v>
          </cell>
          <cell r="C113">
            <v>14231701</v>
          </cell>
          <cell r="D113" t="str">
            <v>Phan Van Tuoi</v>
          </cell>
          <cell r="J113">
            <v>294271</v>
          </cell>
          <cell r="K113">
            <v>990462</v>
          </cell>
          <cell r="L113">
            <v>920862</v>
          </cell>
          <cell r="M113">
            <v>944954</v>
          </cell>
          <cell r="N113">
            <v>972392</v>
          </cell>
          <cell r="O113">
            <v>1199763</v>
          </cell>
          <cell r="P113">
            <v>1226700</v>
          </cell>
          <cell r="V113">
            <v>0</v>
          </cell>
          <cell r="W113">
            <v>0</v>
          </cell>
          <cell r="X113">
            <v>0</v>
          </cell>
          <cell r="Y113">
            <v>0</v>
          </cell>
          <cell r="Z113">
            <v>0</v>
          </cell>
          <cell r="AA113">
            <v>0</v>
          </cell>
          <cell r="AB113">
            <v>0</v>
          </cell>
          <cell r="AC113">
            <v>6549404</v>
          </cell>
          <cell r="AD113">
            <v>0</v>
          </cell>
          <cell r="AE113">
            <v>7</v>
          </cell>
          <cell r="AF113">
            <v>0</v>
          </cell>
          <cell r="AG113">
            <v>0</v>
          </cell>
          <cell r="AH113">
            <v>0</v>
          </cell>
          <cell r="AI113">
            <v>0</v>
          </cell>
          <cell r="AJ113">
            <v>394717.81</v>
          </cell>
          <cell r="AK113">
            <v>0</v>
          </cell>
          <cell r="AL113">
            <v>0</v>
          </cell>
          <cell r="AM113">
            <v>0</v>
          </cell>
          <cell r="AN113">
            <v>394717.81</v>
          </cell>
        </row>
        <row r="114">
          <cell r="B114">
            <v>104</v>
          </cell>
          <cell r="C114">
            <v>14230127</v>
          </cell>
          <cell r="D114" t="str">
            <v>Huynh Cao Tuy</v>
          </cell>
          <cell r="E114">
            <v>2874750</v>
          </cell>
          <cell r="F114">
            <v>2589688</v>
          </cell>
          <cell r="G114">
            <v>2503493</v>
          </cell>
          <cell r="H114">
            <v>2598471</v>
          </cell>
          <cell r="I114">
            <v>2323539</v>
          </cell>
          <cell r="J114">
            <v>2003532</v>
          </cell>
          <cell r="K114">
            <v>1309823</v>
          </cell>
          <cell r="L114">
            <v>1616584</v>
          </cell>
          <cell r="M114">
            <v>1503071</v>
          </cell>
          <cell r="N114">
            <v>1211221</v>
          </cell>
          <cell r="O114">
            <v>2091335</v>
          </cell>
          <cell r="P114">
            <v>1801920</v>
          </cell>
          <cell r="Q114">
            <v>-87475</v>
          </cell>
          <cell r="R114">
            <v>-58969</v>
          </cell>
          <cell r="S114">
            <v>-50349</v>
          </cell>
          <cell r="T114">
            <v>-59847</v>
          </cell>
          <cell r="U114">
            <v>-32354</v>
          </cell>
          <cell r="V114">
            <v>-353</v>
          </cell>
          <cell r="W114">
            <v>0</v>
          </cell>
          <cell r="X114">
            <v>0</v>
          </cell>
          <cell r="Y114">
            <v>0</v>
          </cell>
          <cell r="Z114">
            <v>0</v>
          </cell>
          <cell r="AA114">
            <v>-9134</v>
          </cell>
          <cell r="AB114">
            <v>0</v>
          </cell>
          <cell r="AC114">
            <v>24427427</v>
          </cell>
          <cell r="AD114">
            <v>-298481</v>
          </cell>
          <cell r="AE114">
            <v>12</v>
          </cell>
          <cell r="AF114">
            <v>0</v>
          </cell>
          <cell r="AG114">
            <v>0</v>
          </cell>
          <cell r="AH114">
            <v>0</v>
          </cell>
          <cell r="AI114">
            <v>0</v>
          </cell>
          <cell r="AJ114">
            <v>1266000</v>
          </cell>
          <cell r="AK114">
            <v>169344</v>
          </cell>
          <cell r="AL114">
            <v>467825</v>
          </cell>
          <cell r="AM114">
            <v>0</v>
          </cell>
          <cell r="AN114">
            <v>1733825</v>
          </cell>
        </row>
        <row r="115">
          <cell r="B115">
            <v>105</v>
          </cell>
          <cell r="C115">
            <v>14231760</v>
          </cell>
          <cell r="D115" t="str">
            <v>Truong Viet Vuong</v>
          </cell>
          <cell r="L115">
            <v>1284000</v>
          </cell>
          <cell r="M115">
            <v>1599650</v>
          </cell>
          <cell r="N115">
            <v>1721028</v>
          </cell>
          <cell r="O115">
            <v>1045388</v>
          </cell>
          <cell r="P115">
            <v>1353550</v>
          </cell>
          <cell r="X115">
            <v>0</v>
          </cell>
          <cell r="Y115">
            <v>0</v>
          </cell>
          <cell r="Z115">
            <v>0</v>
          </cell>
          <cell r="AA115">
            <v>0</v>
          </cell>
          <cell r="AB115">
            <v>0</v>
          </cell>
          <cell r="AC115">
            <v>7003616</v>
          </cell>
          <cell r="AD115">
            <v>0</v>
          </cell>
          <cell r="AE115">
            <v>5</v>
          </cell>
          <cell r="AF115">
            <v>0</v>
          </cell>
          <cell r="AG115">
            <v>0</v>
          </cell>
          <cell r="AH115">
            <v>0</v>
          </cell>
          <cell r="AI115">
            <v>0</v>
          </cell>
          <cell r="AJ115">
            <v>602131.51</v>
          </cell>
          <cell r="AK115">
            <v>0</v>
          </cell>
          <cell r="AL115">
            <v>0</v>
          </cell>
          <cell r="AM115">
            <v>0</v>
          </cell>
          <cell r="AN115">
            <v>602131.51</v>
          </cell>
        </row>
        <row r="116">
          <cell r="B116">
            <v>106</v>
          </cell>
          <cell r="C116">
            <v>14230005</v>
          </cell>
          <cell r="D116" t="str">
            <v>Tran Minh Chau</v>
          </cell>
          <cell r="E116">
            <v>5428244</v>
          </cell>
          <cell r="F116">
            <v>4757121</v>
          </cell>
          <cell r="G116">
            <v>4617468</v>
          </cell>
          <cell r="H116">
            <v>4562757</v>
          </cell>
          <cell r="I116">
            <v>4394925</v>
          </cell>
          <cell r="J116">
            <v>4821659</v>
          </cell>
          <cell r="K116">
            <v>4804800</v>
          </cell>
          <cell r="L116">
            <v>4149600</v>
          </cell>
          <cell r="M116">
            <v>4569600</v>
          </cell>
          <cell r="N116">
            <v>4852050</v>
          </cell>
          <cell r="O116">
            <v>4852575</v>
          </cell>
          <cell r="P116">
            <v>4905600</v>
          </cell>
          <cell r="Q116">
            <v>-728473</v>
          </cell>
          <cell r="R116">
            <v>-527136</v>
          </cell>
          <cell r="S116">
            <v>-485240</v>
          </cell>
          <cell r="T116">
            <v>-468827</v>
          </cell>
          <cell r="U116">
            <v>-418478</v>
          </cell>
          <cell r="V116">
            <v>-546498</v>
          </cell>
          <cell r="W116">
            <v>-541440</v>
          </cell>
          <cell r="X116">
            <v>-344880</v>
          </cell>
          <cell r="Y116">
            <v>-470880</v>
          </cell>
          <cell r="Z116">
            <v>-555615</v>
          </cell>
          <cell r="AA116">
            <v>-555773</v>
          </cell>
          <cell r="AB116">
            <v>-571680</v>
          </cell>
          <cell r="AC116">
            <v>56716399</v>
          </cell>
          <cell r="AD116">
            <v>-6214920</v>
          </cell>
          <cell r="AE116">
            <v>12</v>
          </cell>
          <cell r="AF116">
            <v>0</v>
          </cell>
          <cell r="AG116">
            <v>0</v>
          </cell>
          <cell r="AH116">
            <v>0</v>
          </cell>
          <cell r="AI116">
            <v>0</v>
          </cell>
          <cell r="AJ116">
            <v>2184000</v>
          </cell>
          <cell r="AK116">
            <v>6870120</v>
          </cell>
          <cell r="AL116">
            <v>13085040</v>
          </cell>
          <cell r="AM116">
            <v>0</v>
          </cell>
          <cell r="AN116">
            <v>15269040</v>
          </cell>
        </row>
        <row r="117">
          <cell r="B117">
            <v>107</v>
          </cell>
          <cell r="C117">
            <v>14231761</v>
          </cell>
          <cell r="D117" t="str">
            <v>Nguyen Ba Chuong</v>
          </cell>
          <cell r="L117">
            <v>1043500</v>
          </cell>
          <cell r="M117">
            <v>3970819</v>
          </cell>
          <cell r="N117">
            <v>2606242</v>
          </cell>
          <cell r="O117">
            <v>2834507</v>
          </cell>
          <cell r="P117">
            <v>3708941</v>
          </cell>
          <cell r="X117">
            <v>0</v>
          </cell>
          <cell r="Y117">
            <v>-294164</v>
          </cell>
          <cell r="Z117">
            <v>-60624</v>
          </cell>
          <cell r="AA117">
            <v>-83451</v>
          </cell>
          <cell r="AB117">
            <v>-241788</v>
          </cell>
          <cell r="AC117">
            <v>14164009</v>
          </cell>
          <cell r="AD117">
            <v>-680027</v>
          </cell>
          <cell r="AE117">
            <v>5</v>
          </cell>
          <cell r="AF117">
            <v>12</v>
          </cell>
          <cell r="AG117">
            <v>0</v>
          </cell>
          <cell r="AH117">
            <v>0</v>
          </cell>
          <cell r="AI117">
            <v>0</v>
          </cell>
          <cell r="AJ117">
            <v>851953.42</v>
          </cell>
          <cell r="AK117">
            <v>0</v>
          </cell>
          <cell r="AL117">
            <v>680027</v>
          </cell>
          <cell r="AM117">
            <v>0</v>
          </cell>
          <cell r="AN117">
            <v>1531980.42</v>
          </cell>
        </row>
        <row r="118">
          <cell r="B118">
            <v>108</v>
          </cell>
          <cell r="C118">
            <v>14230008</v>
          </cell>
          <cell r="D118" t="str">
            <v>Nguyen Viet Cuong A</v>
          </cell>
          <cell r="E118">
            <v>4071029</v>
          </cell>
          <cell r="F118">
            <v>3919930</v>
          </cell>
          <cell r="G118">
            <v>3642998</v>
          </cell>
          <cell r="H118">
            <v>3879997</v>
          </cell>
          <cell r="I118">
            <v>3822630</v>
          </cell>
          <cell r="J118">
            <v>3906992</v>
          </cell>
          <cell r="K118">
            <v>3097558</v>
          </cell>
          <cell r="L118">
            <v>2132309</v>
          </cell>
          <cell r="M118">
            <v>2524979</v>
          </cell>
          <cell r="N118">
            <v>2602417</v>
          </cell>
          <cell r="O118">
            <v>2369319</v>
          </cell>
          <cell r="P118">
            <v>2751037</v>
          </cell>
          <cell r="Q118">
            <v>-321309</v>
          </cell>
          <cell r="R118">
            <v>-283986</v>
          </cell>
          <cell r="S118">
            <v>-228600</v>
          </cell>
          <cell r="T118">
            <v>-275999</v>
          </cell>
          <cell r="U118">
            <v>-264526</v>
          </cell>
          <cell r="V118">
            <v>-281398</v>
          </cell>
          <cell r="W118">
            <v>-119512</v>
          </cell>
          <cell r="X118">
            <v>-13231</v>
          </cell>
          <cell r="Y118">
            <v>-52498</v>
          </cell>
          <cell r="Z118">
            <v>-60242</v>
          </cell>
          <cell r="AA118">
            <v>-36932</v>
          </cell>
          <cell r="AB118">
            <v>-75104</v>
          </cell>
          <cell r="AC118">
            <v>38721195</v>
          </cell>
          <cell r="AD118">
            <v>-2013337</v>
          </cell>
          <cell r="AE118">
            <v>12</v>
          </cell>
          <cell r="AF118">
            <v>0</v>
          </cell>
          <cell r="AG118">
            <v>0</v>
          </cell>
          <cell r="AH118">
            <v>0</v>
          </cell>
          <cell r="AI118">
            <v>0</v>
          </cell>
          <cell r="AJ118">
            <v>1627000</v>
          </cell>
          <cell r="AK118">
            <v>2069640</v>
          </cell>
          <cell r="AL118">
            <v>4082977</v>
          </cell>
          <cell r="AM118">
            <v>0</v>
          </cell>
          <cell r="AN118">
            <v>5709977</v>
          </cell>
        </row>
        <row r="119">
          <cell r="B119">
            <v>109</v>
          </cell>
          <cell r="C119">
            <v>14230011</v>
          </cell>
          <cell r="D119" t="str">
            <v>Do Ngoc Ha</v>
          </cell>
          <cell r="H119">
            <v>1736250</v>
          </cell>
          <cell r="I119">
            <v>2690364</v>
          </cell>
          <cell r="J119">
            <v>3820509</v>
          </cell>
          <cell r="K119">
            <v>3022349</v>
          </cell>
          <cell r="M119">
            <v>1538346</v>
          </cell>
          <cell r="N119">
            <v>3427836</v>
          </cell>
          <cell r="O119">
            <v>2723458</v>
          </cell>
          <cell r="P119">
            <v>3289887</v>
          </cell>
          <cell r="Q119">
            <v>0</v>
          </cell>
          <cell r="R119">
            <v>0</v>
          </cell>
          <cell r="S119">
            <v>0</v>
          </cell>
          <cell r="T119">
            <v>0</v>
          </cell>
          <cell r="U119">
            <v>-69036</v>
          </cell>
          <cell r="V119">
            <v>-264102</v>
          </cell>
          <cell r="W119">
            <v>-104470</v>
          </cell>
          <cell r="X119">
            <v>0</v>
          </cell>
          <cell r="Y119">
            <v>0</v>
          </cell>
          <cell r="Z119">
            <v>-185567</v>
          </cell>
          <cell r="AA119">
            <v>-72346</v>
          </cell>
          <cell r="AB119">
            <v>-157977</v>
          </cell>
          <cell r="AC119">
            <v>22248999</v>
          </cell>
          <cell r="AD119">
            <v>-853498</v>
          </cell>
          <cell r="AE119">
            <v>8</v>
          </cell>
          <cell r="AF119">
            <v>0</v>
          </cell>
          <cell r="AG119">
            <v>0</v>
          </cell>
          <cell r="AH119">
            <v>0</v>
          </cell>
          <cell r="AI119">
            <v>0</v>
          </cell>
          <cell r="AJ119">
            <v>1739000</v>
          </cell>
          <cell r="AK119">
            <v>798800</v>
          </cell>
          <cell r="AL119">
            <v>1652298</v>
          </cell>
          <cell r="AM119">
            <v>0</v>
          </cell>
          <cell r="AN119">
            <v>3391298</v>
          </cell>
        </row>
        <row r="120">
          <cell r="B120">
            <v>110</v>
          </cell>
          <cell r="C120">
            <v>14230012</v>
          </cell>
          <cell r="D120" t="str">
            <v>Ngo Tung Hai</v>
          </cell>
          <cell r="E120">
            <v>5111888</v>
          </cell>
          <cell r="F120">
            <v>4595656</v>
          </cell>
          <cell r="G120">
            <v>4892812</v>
          </cell>
          <cell r="H120">
            <v>5238119</v>
          </cell>
          <cell r="I120">
            <v>5012124</v>
          </cell>
          <cell r="J120">
            <v>4284588</v>
          </cell>
          <cell r="K120">
            <v>5509000</v>
          </cell>
          <cell r="L120">
            <v>3932654</v>
          </cell>
          <cell r="M120">
            <v>5734442</v>
          </cell>
          <cell r="N120">
            <v>4831731</v>
          </cell>
          <cell r="O120">
            <v>5229000</v>
          </cell>
          <cell r="P120">
            <v>5429000</v>
          </cell>
          <cell r="Q120">
            <v>-633566</v>
          </cell>
          <cell r="R120">
            <v>-478697</v>
          </cell>
          <cell r="S120">
            <v>-567844</v>
          </cell>
          <cell r="T120">
            <v>-671436</v>
          </cell>
          <cell r="U120">
            <v>-603637</v>
          </cell>
          <cell r="V120">
            <v>-385376</v>
          </cell>
          <cell r="W120">
            <v>-752700</v>
          </cell>
          <cell r="X120">
            <v>-286531</v>
          </cell>
          <cell r="Y120">
            <v>-820333</v>
          </cell>
          <cell r="Z120">
            <v>-549519</v>
          </cell>
          <cell r="AA120">
            <v>-668700</v>
          </cell>
          <cell r="AB120">
            <v>-728700</v>
          </cell>
          <cell r="AC120">
            <v>59801014</v>
          </cell>
          <cell r="AD120">
            <v>-7147039</v>
          </cell>
          <cell r="AE120">
            <v>12</v>
          </cell>
          <cell r="AF120">
            <v>0</v>
          </cell>
          <cell r="AG120">
            <v>0</v>
          </cell>
          <cell r="AH120">
            <v>0</v>
          </cell>
          <cell r="AI120">
            <v>0</v>
          </cell>
          <cell r="AJ120">
            <v>4869000</v>
          </cell>
          <cell r="AK120">
            <v>8601000</v>
          </cell>
          <cell r="AL120">
            <v>15748039</v>
          </cell>
          <cell r="AM120">
            <v>0</v>
          </cell>
          <cell r="AN120">
            <v>20617039</v>
          </cell>
        </row>
        <row r="121">
          <cell r="B121">
            <v>111</v>
          </cell>
          <cell r="C121">
            <v>14230015</v>
          </cell>
          <cell r="D121" t="str">
            <v>Do Ba Hiep</v>
          </cell>
          <cell r="E121">
            <v>5344241</v>
          </cell>
          <cell r="F121">
            <v>5118453</v>
          </cell>
          <cell r="G121">
            <v>4804125</v>
          </cell>
          <cell r="H121">
            <v>5466382</v>
          </cell>
          <cell r="I121">
            <v>4912839</v>
          </cell>
          <cell r="J121">
            <v>5303301</v>
          </cell>
          <cell r="K121">
            <v>5123424</v>
          </cell>
          <cell r="L121">
            <v>4505466</v>
          </cell>
          <cell r="M121">
            <v>4522319</v>
          </cell>
          <cell r="N121">
            <v>4909947</v>
          </cell>
          <cell r="O121">
            <v>3606620</v>
          </cell>
          <cell r="P121">
            <v>3954923</v>
          </cell>
          <cell r="Q121">
            <v>-703272</v>
          </cell>
          <cell r="R121">
            <v>-635536</v>
          </cell>
          <cell r="S121">
            <v>-541238</v>
          </cell>
          <cell r="T121">
            <v>-739915</v>
          </cell>
          <cell r="U121">
            <v>-573852</v>
          </cell>
          <cell r="V121">
            <v>-690990</v>
          </cell>
          <cell r="W121">
            <v>-637027</v>
          </cell>
          <cell r="X121">
            <v>-451640</v>
          </cell>
          <cell r="Y121">
            <v>-456696</v>
          </cell>
          <cell r="Z121">
            <v>-572984</v>
          </cell>
          <cell r="AA121">
            <v>-221324</v>
          </cell>
          <cell r="AB121">
            <v>-290985</v>
          </cell>
          <cell r="AC121">
            <v>57572040</v>
          </cell>
          <cell r="AD121">
            <v>-6515459</v>
          </cell>
          <cell r="AE121">
            <v>12</v>
          </cell>
          <cell r="AF121">
            <v>0</v>
          </cell>
          <cell r="AG121">
            <v>0</v>
          </cell>
          <cell r="AH121">
            <v>0</v>
          </cell>
          <cell r="AI121">
            <v>0</v>
          </cell>
          <cell r="AJ121">
            <v>2337000</v>
          </cell>
          <cell r="AK121">
            <v>7172712</v>
          </cell>
          <cell r="AL121">
            <v>13688171</v>
          </cell>
          <cell r="AM121">
            <v>0</v>
          </cell>
          <cell r="AN121">
            <v>16025171</v>
          </cell>
        </row>
        <row r="122">
          <cell r="B122">
            <v>112</v>
          </cell>
          <cell r="C122">
            <v>14230130</v>
          </cell>
          <cell r="D122" t="str">
            <v>Tran Phuoc Hung</v>
          </cell>
          <cell r="E122">
            <v>3558288</v>
          </cell>
          <cell r="F122">
            <v>3349033</v>
          </cell>
          <cell r="G122">
            <v>3012177</v>
          </cell>
          <cell r="H122">
            <v>3281512</v>
          </cell>
          <cell r="I122">
            <v>3145554</v>
          </cell>
          <cell r="J122">
            <v>3296907</v>
          </cell>
          <cell r="K122">
            <v>3050526</v>
          </cell>
          <cell r="L122">
            <v>2622687</v>
          </cell>
          <cell r="M122">
            <v>3078353</v>
          </cell>
          <cell r="N122">
            <v>3085310</v>
          </cell>
          <cell r="O122">
            <v>3026248</v>
          </cell>
          <cell r="P122">
            <v>3528836</v>
          </cell>
          <cell r="Q122">
            <v>-211658</v>
          </cell>
          <cell r="R122">
            <v>-169807</v>
          </cell>
          <cell r="S122">
            <v>-102435</v>
          </cell>
          <cell r="T122">
            <v>-156302</v>
          </cell>
          <cell r="U122">
            <v>-129111</v>
          </cell>
          <cell r="V122">
            <v>-159381</v>
          </cell>
          <cell r="W122">
            <v>-110105</v>
          </cell>
          <cell r="X122">
            <v>-62269</v>
          </cell>
          <cell r="Y122">
            <v>-115671</v>
          </cell>
          <cell r="Z122">
            <v>-117062</v>
          </cell>
          <cell r="AA122">
            <v>-105250</v>
          </cell>
          <cell r="AB122">
            <v>-205767</v>
          </cell>
          <cell r="AC122">
            <v>38035431</v>
          </cell>
          <cell r="AD122">
            <v>-1644818</v>
          </cell>
          <cell r="AE122">
            <v>12</v>
          </cell>
          <cell r="AF122">
            <v>0</v>
          </cell>
          <cell r="AG122">
            <v>0</v>
          </cell>
          <cell r="AH122">
            <v>0</v>
          </cell>
          <cell r="AI122">
            <v>0</v>
          </cell>
          <cell r="AJ122">
            <v>2087000</v>
          </cell>
          <cell r="AK122">
            <v>2024484</v>
          </cell>
          <cell r="AL122">
            <v>3669302</v>
          </cell>
          <cell r="AM122">
            <v>0</v>
          </cell>
          <cell r="AN122">
            <v>5756302</v>
          </cell>
        </row>
        <row r="123">
          <cell r="B123">
            <v>113</v>
          </cell>
          <cell r="C123">
            <v>14230142</v>
          </cell>
          <cell r="D123" t="str">
            <v>Nguyen Thanh Kham</v>
          </cell>
          <cell r="E123">
            <v>3227106</v>
          </cell>
          <cell r="F123">
            <v>2776400</v>
          </cell>
          <cell r="G123">
            <v>3040303</v>
          </cell>
          <cell r="H123">
            <v>3286026</v>
          </cell>
          <cell r="I123">
            <v>2939094</v>
          </cell>
          <cell r="J123">
            <v>3191183</v>
          </cell>
          <cell r="K123">
            <v>3050179</v>
          </cell>
          <cell r="L123">
            <v>2238676</v>
          </cell>
          <cell r="M123">
            <v>2529815</v>
          </cell>
          <cell r="N123">
            <v>2958001</v>
          </cell>
          <cell r="O123">
            <v>2557677</v>
          </cell>
          <cell r="P123">
            <v>3469136</v>
          </cell>
          <cell r="Q123">
            <v>-145421</v>
          </cell>
          <cell r="R123">
            <v>-77640</v>
          </cell>
          <cell r="S123">
            <v>-108061</v>
          </cell>
          <cell r="T123">
            <v>-157205</v>
          </cell>
          <cell r="U123">
            <v>-93909</v>
          </cell>
          <cell r="V123">
            <v>-138237</v>
          </cell>
          <cell r="W123">
            <v>-110036</v>
          </cell>
          <cell r="X123">
            <v>-23868</v>
          </cell>
          <cell r="Y123">
            <v>-52982</v>
          </cell>
          <cell r="Z123">
            <v>-95800</v>
          </cell>
          <cell r="AA123">
            <v>-55768</v>
          </cell>
          <cell r="AB123">
            <v>-193827</v>
          </cell>
          <cell r="AC123">
            <v>35263596</v>
          </cell>
          <cell r="AD123">
            <v>-1252754</v>
          </cell>
          <cell r="AE123">
            <v>12</v>
          </cell>
          <cell r="AF123">
            <v>0</v>
          </cell>
          <cell r="AG123">
            <v>0</v>
          </cell>
          <cell r="AH123">
            <v>0</v>
          </cell>
          <cell r="AI123">
            <v>0</v>
          </cell>
          <cell r="AJ123">
            <v>2087000</v>
          </cell>
          <cell r="AK123">
            <v>1470120</v>
          </cell>
          <cell r="AL123">
            <v>2722874</v>
          </cell>
          <cell r="AM123">
            <v>0</v>
          </cell>
          <cell r="AN123">
            <v>4809874</v>
          </cell>
        </row>
        <row r="124">
          <cell r="B124">
            <v>114</v>
          </cell>
          <cell r="C124">
            <v>14230362</v>
          </cell>
          <cell r="D124" t="str">
            <v>Duong Thanh Khiet</v>
          </cell>
          <cell r="E124">
            <v>3640562</v>
          </cell>
          <cell r="F124">
            <v>2880515</v>
          </cell>
          <cell r="G124">
            <v>2719814</v>
          </cell>
          <cell r="H124">
            <v>2251568</v>
          </cell>
          <cell r="I124">
            <v>2558152</v>
          </cell>
          <cell r="J124">
            <v>3046509</v>
          </cell>
          <cell r="K124">
            <v>2772257</v>
          </cell>
          <cell r="L124">
            <v>2572251</v>
          </cell>
          <cell r="M124">
            <v>4761560</v>
          </cell>
          <cell r="N124">
            <v>5451650</v>
          </cell>
          <cell r="O124">
            <v>5852900</v>
          </cell>
          <cell r="P124">
            <v>5694406</v>
          </cell>
          <cell r="Q124">
            <v>-228112</v>
          </cell>
          <cell r="R124">
            <v>-88052</v>
          </cell>
          <cell r="S124">
            <v>-71981</v>
          </cell>
          <cell r="T124">
            <v>-25157</v>
          </cell>
          <cell r="U124">
            <v>-55815</v>
          </cell>
          <cell r="V124">
            <v>-109302</v>
          </cell>
          <cell r="W124">
            <v>-77226</v>
          </cell>
          <cell r="X124">
            <v>-57225</v>
          </cell>
          <cell r="Y124">
            <v>-528468</v>
          </cell>
          <cell r="Z124">
            <v>-735495</v>
          </cell>
          <cell r="AA124">
            <v>-855870</v>
          </cell>
          <cell r="AB124">
            <v>-808322</v>
          </cell>
          <cell r="AC124">
            <v>44202144</v>
          </cell>
          <cell r="AD124">
            <v>-3641025</v>
          </cell>
          <cell r="AE124">
            <v>12</v>
          </cell>
          <cell r="AF124">
            <v>0</v>
          </cell>
          <cell r="AG124">
            <v>0</v>
          </cell>
          <cell r="AH124">
            <v>0</v>
          </cell>
          <cell r="AI124">
            <v>0</v>
          </cell>
          <cell r="AJ124">
            <v>2782000</v>
          </cell>
          <cell r="AK124">
            <v>3396828</v>
          </cell>
          <cell r="AL124">
            <v>7037853</v>
          </cell>
          <cell r="AM124">
            <v>0</v>
          </cell>
          <cell r="AN124">
            <v>9819853</v>
          </cell>
        </row>
        <row r="125">
          <cell r="B125">
            <v>115</v>
          </cell>
          <cell r="C125">
            <v>14230018</v>
          </cell>
          <cell r="D125" t="str">
            <v>Nguyen Ky</v>
          </cell>
          <cell r="E125">
            <v>3555163</v>
          </cell>
          <cell r="F125">
            <v>3545116</v>
          </cell>
          <cell r="G125">
            <v>3318778</v>
          </cell>
          <cell r="H125">
            <v>3491251</v>
          </cell>
          <cell r="I125">
            <v>3171969</v>
          </cell>
          <cell r="J125">
            <v>3441929</v>
          </cell>
          <cell r="K125">
            <v>3035918</v>
          </cell>
          <cell r="L125">
            <v>1989625</v>
          </cell>
          <cell r="M125">
            <v>2245285</v>
          </cell>
          <cell r="N125">
            <v>2528772</v>
          </cell>
          <cell r="O125">
            <v>2190327</v>
          </cell>
          <cell r="P125">
            <v>2295721</v>
          </cell>
          <cell r="Q125">
            <v>-211033</v>
          </cell>
          <cell r="R125">
            <v>-209023</v>
          </cell>
          <cell r="S125">
            <v>-163756</v>
          </cell>
          <cell r="T125">
            <v>-198250</v>
          </cell>
          <cell r="U125">
            <v>-134394</v>
          </cell>
          <cell r="V125">
            <v>-188386</v>
          </cell>
          <cell r="W125">
            <v>-107184</v>
          </cell>
          <cell r="X125">
            <v>0</v>
          </cell>
          <cell r="Y125">
            <v>-24529</v>
          </cell>
          <cell r="Z125">
            <v>-52877</v>
          </cell>
          <cell r="AA125">
            <v>-19033</v>
          </cell>
          <cell r="AB125">
            <v>-29572</v>
          </cell>
          <cell r="AC125">
            <v>34809854</v>
          </cell>
          <cell r="AD125">
            <v>-1338037</v>
          </cell>
          <cell r="AE125">
            <v>12</v>
          </cell>
          <cell r="AF125">
            <v>0</v>
          </cell>
          <cell r="AG125">
            <v>0</v>
          </cell>
          <cell r="AH125">
            <v>0</v>
          </cell>
          <cell r="AI125">
            <v>0</v>
          </cell>
          <cell r="AJ125">
            <v>1447000</v>
          </cell>
          <cell r="AK125">
            <v>1251372</v>
          </cell>
          <cell r="AL125">
            <v>2589409</v>
          </cell>
          <cell r="AM125">
            <v>0</v>
          </cell>
          <cell r="AN125">
            <v>4036409</v>
          </cell>
        </row>
        <row r="126">
          <cell r="B126">
            <v>116</v>
          </cell>
          <cell r="C126">
            <v>14231763</v>
          </cell>
          <cell r="D126" t="str">
            <v>Tran Van Luu</v>
          </cell>
          <cell r="L126">
            <v>641923</v>
          </cell>
          <cell r="M126">
            <v>3287850</v>
          </cell>
          <cell r="N126">
            <v>2633890</v>
          </cell>
          <cell r="O126">
            <v>2205808</v>
          </cell>
          <cell r="P126">
            <v>2945624</v>
          </cell>
          <cell r="X126">
            <v>0</v>
          </cell>
          <cell r="Y126">
            <v>-157570</v>
          </cell>
          <cell r="Z126">
            <v>-63389</v>
          </cell>
          <cell r="AA126">
            <v>-20581</v>
          </cell>
          <cell r="AB126">
            <v>-94562</v>
          </cell>
          <cell r="AC126">
            <v>11715095</v>
          </cell>
          <cell r="AD126">
            <v>-336102</v>
          </cell>
          <cell r="AE126">
            <v>5</v>
          </cell>
          <cell r="AF126">
            <v>12</v>
          </cell>
          <cell r="AG126">
            <v>0</v>
          </cell>
          <cell r="AH126">
            <v>0</v>
          </cell>
          <cell r="AI126">
            <v>0</v>
          </cell>
          <cell r="AJ126">
            <v>663027.4</v>
          </cell>
          <cell r="AK126">
            <v>0</v>
          </cell>
          <cell r="AL126">
            <v>336102</v>
          </cell>
          <cell r="AM126">
            <v>0</v>
          </cell>
          <cell r="AN126">
            <v>999129.4</v>
          </cell>
        </row>
        <row r="127">
          <cell r="B127">
            <v>117</v>
          </cell>
          <cell r="C127">
            <v>14230369</v>
          </cell>
          <cell r="D127" t="str">
            <v>Tran Thanh Phong B</v>
          </cell>
          <cell r="E127">
            <v>4172174</v>
          </cell>
          <cell r="F127">
            <v>4091338</v>
          </cell>
          <cell r="G127">
            <v>3297801</v>
          </cell>
          <cell r="H127">
            <v>3905570</v>
          </cell>
          <cell r="I127">
            <v>3325727</v>
          </cell>
          <cell r="J127">
            <v>4099642</v>
          </cell>
          <cell r="K127">
            <v>5654038</v>
          </cell>
          <cell r="L127">
            <v>4265338</v>
          </cell>
          <cell r="M127">
            <v>4344097</v>
          </cell>
          <cell r="N127">
            <v>4325495</v>
          </cell>
          <cell r="O127">
            <v>3647700</v>
          </cell>
          <cell r="P127">
            <v>3753084</v>
          </cell>
          <cell r="Q127">
            <v>-351652</v>
          </cell>
          <cell r="R127">
            <v>-327401</v>
          </cell>
          <cell r="S127">
            <v>-159560</v>
          </cell>
          <cell r="T127">
            <v>-281114</v>
          </cell>
          <cell r="U127">
            <v>-165145</v>
          </cell>
          <cell r="V127">
            <v>-329893</v>
          </cell>
          <cell r="W127">
            <v>-796211</v>
          </cell>
          <cell r="X127">
            <v>-379601</v>
          </cell>
          <cell r="Y127">
            <v>-403229</v>
          </cell>
          <cell r="Z127">
            <v>-397649</v>
          </cell>
          <cell r="AA127">
            <v>-229540</v>
          </cell>
          <cell r="AB127">
            <v>-250617</v>
          </cell>
          <cell r="AC127">
            <v>48882004</v>
          </cell>
          <cell r="AD127">
            <v>-4071612</v>
          </cell>
          <cell r="AE127">
            <v>12</v>
          </cell>
          <cell r="AF127">
            <v>0</v>
          </cell>
          <cell r="AG127">
            <v>0</v>
          </cell>
          <cell r="AH127">
            <v>0</v>
          </cell>
          <cell r="AI127">
            <v>0</v>
          </cell>
          <cell r="AJ127">
            <v>2907000</v>
          </cell>
          <cell r="AK127">
            <v>4736700</v>
          </cell>
          <cell r="AL127">
            <v>8808312</v>
          </cell>
          <cell r="AM127">
            <v>0</v>
          </cell>
          <cell r="AN127">
            <v>11715312</v>
          </cell>
        </row>
        <row r="128">
          <cell r="B128">
            <v>118</v>
          </cell>
          <cell r="C128">
            <v>14231751</v>
          </cell>
          <cell r="D128" t="str">
            <v>Nguyen Ngoc Phu B</v>
          </cell>
          <cell r="L128">
            <v>353846</v>
          </cell>
          <cell r="M128">
            <v>4734351</v>
          </cell>
          <cell r="N128">
            <v>4324664</v>
          </cell>
          <cell r="O128">
            <v>4819495</v>
          </cell>
          <cell r="P128">
            <v>5029038</v>
          </cell>
          <cell r="X128">
            <v>0</v>
          </cell>
          <cell r="Y128">
            <v>-520305</v>
          </cell>
          <cell r="Z128">
            <v>-397399</v>
          </cell>
          <cell r="AA128">
            <v>-545849</v>
          </cell>
          <cell r="AB128">
            <v>-608711</v>
          </cell>
          <cell r="AC128">
            <v>19261394</v>
          </cell>
          <cell r="AD128">
            <v>-2072264</v>
          </cell>
          <cell r="AE128">
            <v>5</v>
          </cell>
          <cell r="AF128">
            <v>0</v>
          </cell>
          <cell r="AG128">
            <v>7</v>
          </cell>
          <cell r="AH128">
            <v>7000000</v>
          </cell>
          <cell r="AI128">
            <v>0</v>
          </cell>
          <cell r="AJ128">
            <v>863287.67</v>
          </cell>
          <cell r="AK128">
            <v>312468</v>
          </cell>
          <cell r="AL128">
            <v>2384732</v>
          </cell>
          <cell r="AM128">
            <v>0</v>
          </cell>
          <cell r="AN128">
            <v>3248019.67</v>
          </cell>
        </row>
        <row r="129">
          <cell r="B129">
            <v>119</v>
          </cell>
          <cell r="C129">
            <v>14230025</v>
          </cell>
          <cell r="D129" t="str">
            <v>Le Van Phuc</v>
          </cell>
          <cell r="E129">
            <v>4321016</v>
          </cell>
          <cell r="F129">
            <v>3850086</v>
          </cell>
          <cell r="G129">
            <v>3911288</v>
          </cell>
          <cell r="H129">
            <v>4060152</v>
          </cell>
          <cell r="I129">
            <v>3843377</v>
          </cell>
          <cell r="J129">
            <v>3477751</v>
          </cell>
          <cell r="K129">
            <v>3948700</v>
          </cell>
          <cell r="L129">
            <v>3669457</v>
          </cell>
          <cell r="M129">
            <v>3788177</v>
          </cell>
          <cell r="N129">
            <v>3334198</v>
          </cell>
          <cell r="O129">
            <v>3670293</v>
          </cell>
          <cell r="P129">
            <v>3628071</v>
          </cell>
          <cell r="Q129">
            <v>-396305</v>
          </cell>
          <cell r="R129">
            <v>-270017</v>
          </cell>
          <cell r="S129">
            <v>-282258</v>
          </cell>
          <cell r="T129">
            <v>-318046</v>
          </cell>
          <cell r="U129">
            <v>-268675</v>
          </cell>
          <cell r="V129">
            <v>-195550</v>
          </cell>
          <cell r="W129">
            <v>-289740</v>
          </cell>
          <cell r="X129">
            <v>-233891</v>
          </cell>
          <cell r="Y129">
            <v>-257635</v>
          </cell>
          <cell r="Z129">
            <v>-166840</v>
          </cell>
          <cell r="AA129">
            <v>-234059</v>
          </cell>
          <cell r="AB129">
            <v>-225614</v>
          </cell>
          <cell r="AC129">
            <v>45502566</v>
          </cell>
          <cell r="AD129">
            <v>-3138630</v>
          </cell>
          <cell r="AE129">
            <v>12</v>
          </cell>
          <cell r="AF129">
            <v>0</v>
          </cell>
          <cell r="AG129">
            <v>0</v>
          </cell>
          <cell r="AH129">
            <v>0</v>
          </cell>
          <cell r="AI129">
            <v>0</v>
          </cell>
          <cell r="AJ129">
            <v>1739000</v>
          </cell>
          <cell r="AK129">
            <v>3448308</v>
          </cell>
          <cell r="AL129">
            <v>6586938</v>
          </cell>
          <cell r="AM129">
            <v>0</v>
          </cell>
          <cell r="AN129">
            <v>8325938</v>
          </cell>
        </row>
        <row r="130">
          <cell r="B130">
            <v>120</v>
          </cell>
          <cell r="C130">
            <v>14230442</v>
          </cell>
          <cell r="D130" t="str">
            <v>Nguyen Thanh Phuc A</v>
          </cell>
          <cell r="E130">
            <v>3302786</v>
          </cell>
          <cell r="F130">
            <v>2897868</v>
          </cell>
          <cell r="G130">
            <v>2878843</v>
          </cell>
          <cell r="H130">
            <v>2975932</v>
          </cell>
          <cell r="I130">
            <v>2847334</v>
          </cell>
          <cell r="J130">
            <v>3266303</v>
          </cell>
          <cell r="K130">
            <v>2877304</v>
          </cell>
          <cell r="L130">
            <v>3467234</v>
          </cell>
          <cell r="M130">
            <v>2903043</v>
          </cell>
          <cell r="N130">
            <v>2819911</v>
          </cell>
          <cell r="O130">
            <v>3003917</v>
          </cell>
          <cell r="P130">
            <v>2864085</v>
          </cell>
          <cell r="Q130">
            <v>-160557</v>
          </cell>
          <cell r="R130">
            <v>-89787</v>
          </cell>
          <cell r="S130">
            <v>-87884</v>
          </cell>
          <cell r="T130">
            <v>-97593</v>
          </cell>
          <cell r="U130">
            <v>-84733</v>
          </cell>
          <cell r="V130">
            <v>-153261</v>
          </cell>
          <cell r="W130">
            <v>-87730</v>
          </cell>
          <cell r="X130">
            <v>-193447</v>
          </cell>
          <cell r="Y130">
            <v>-90304</v>
          </cell>
          <cell r="Z130">
            <v>-81991</v>
          </cell>
          <cell r="AA130">
            <v>-100783</v>
          </cell>
          <cell r="AB130">
            <v>-86409</v>
          </cell>
          <cell r="AC130">
            <v>36104560</v>
          </cell>
          <cell r="AD130">
            <v>-1314479</v>
          </cell>
          <cell r="AE130">
            <v>12</v>
          </cell>
          <cell r="AF130">
            <v>0</v>
          </cell>
          <cell r="AG130">
            <v>0</v>
          </cell>
          <cell r="AH130">
            <v>0</v>
          </cell>
          <cell r="AI130">
            <v>0</v>
          </cell>
          <cell r="AJ130">
            <v>1447000</v>
          </cell>
          <cell r="AK130">
            <v>1510308</v>
          </cell>
          <cell r="AL130">
            <v>2824787</v>
          </cell>
          <cell r="AM130">
            <v>0</v>
          </cell>
          <cell r="AN130">
            <v>4271787</v>
          </cell>
        </row>
        <row r="131">
          <cell r="B131">
            <v>121</v>
          </cell>
          <cell r="C131">
            <v>14230027</v>
          </cell>
          <cell r="D131" t="str">
            <v>Hoang Quang</v>
          </cell>
          <cell r="E131">
            <v>3691594</v>
          </cell>
          <cell r="F131">
            <v>3496529</v>
          </cell>
          <cell r="G131">
            <v>3178845</v>
          </cell>
          <cell r="H131">
            <v>3661751</v>
          </cell>
          <cell r="I131">
            <v>3157719</v>
          </cell>
          <cell r="J131">
            <v>3366462</v>
          </cell>
          <cell r="K131">
            <v>3193140</v>
          </cell>
          <cell r="L131">
            <v>3714466</v>
          </cell>
          <cell r="M131">
            <v>3988377</v>
          </cell>
          <cell r="N131">
            <v>4660632</v>
          </cell>
          <cell r="O131">
            <v>2879658</v>
          </cell>
          <cell r="P131">
            <v>3598068</v>
          </cell>
          <cell r="Q131">
            <v>-238319</v>
          </cell>
          <cell r="R131">
            <v>-199306</v>
          </cell>
          <cell r="S131">
            <v>-135769</v>
          </cell>
          <cell r="T131">
            <v>-232350</v>
          </cell>
          <cell r="U131">
            <v>-131544</v>
          </cell>
          <cell r="V131">
            <v>-173292</v>
          </cell>
          <cell r="W131">
            <v>-138628</v>
          </cell>
          <cell r="X131">
            <v>-242893</v>
          </cell>
          <cell r="Y131">
            <v>-297675</v>
          </cell>
          <cell r="Z131">
            <v>-498190</v>
          </cell>
          <cell r="AA131">
            <v>-87966</v>
          </cell>
          <cell r="AB131">
            <v>-219614</v>
          </cell>
          <cell r="AC131">
            <v>42587241</v>
          </cell>
          <cell r="AD131">
            <v>-2595546</v>
          </cell>
          <cell r="AE131">
            <v>12</v>
          </cell>
          <cell r="AF131">
            <v>0</v>
          </cell>
          <cell r="AG131">
            <v>0</v>
          </cell>
          <cell r="AH131">
            <v>0</v>
          </cell>
          <cell r="AI131">
            <v>0</v>
          </cell>
          <cell r="AJ131">
            <v>2087000</v>
          </cell>
          <cell r="AK131">
            <v>2934852</v>
          </cell>
          <cell r="AL131">
            <v>5530398</v>
          </cell>
          <cell r="AM131">
            <v>0</v>
          </cell>
          <cell r="AN131">
            <v>7617398</v>
          </cell>
        </row>
        <row r="132">
          <cell r="B132">
            <v>122</v>
          </cell>
          <cell r="C132">
            <v>14230028</v>
          </cell>
          <cell r="D132" t="str">
            <v>Truong Tan Quang</v>
          </cell>
          <cell r="E132">
            <v>3432967</v>
          </cell>
          <cell r="F132">
            <v>2857957</v>
          </cell>
          <cell r="G132">
            <v>2533354</v>
          </cell>
          <cell r="H132">
            <v>2951624</v>
          </cell>
          <cell r="I132">
            <v>2719080</v>
          </cell>
          <cell r="J132">
            <v>2982518</v>
          </cell>
          <cell r="K132">
            <v>3227228</v>
          </cell>
          <cell r="L132">
            <v>2592774</v>
          </cell>
          <cell r="M132">
            <v>2649818</v>
          </cell>
          <cell r="N132">
            <v>3039744</v>
          </cell>
          <cell r="O132">
            <v>2987916</v>
          </cell>
          <cell r="P132">
            <v>3232446</v>
          </cell>
          <cell r="Q132">
            <v>-186593</v>
          </cell>
          <cell r="R132">
            <v>-85796</v>
          </cell>
          <cell r="S132">
            <v>-53335</v>
          </cell>
          <cell r="T132">
            <v>-95162</v>
          </cell>
          <cell r="U132">
            <v>-71908</v>
          </cell>
          <cell r="V132">
            <v>-98252</v>
          </cell>
          <cell r="W132">
            <v>-145446</v>
          </cell>
          <cell r="X132">
            <v>-59277</v>
          </cell>
          <cell r="Y132">
            <v>-64982</v>
          </cell>
          <cell r="Z132">
            <v>-107949</v>
          </cell>
          <cell r="AA132">
            <v>-98792</v>
          </cell>
          <cell r="AB132">
            <v>-146489</v>
          </cell>
          <cell r="AC132">
            <v>35207426</v>
          </cell>
          <cell r="AD132">
            <v>-1213981</v>
          </cell>
          <cell r="AE132">
            <v>12</v>
          </cell>
          <cell r="AF132">
            <v>0</v>
          </cell>
          <cell r="AG132">
            <v>0</v>
          </cell>
          <cell r="AH132">
            <v>0</v>
          </cell>
          <cell r="AI132">
            <v>0</v>
          </cell>
          <cell r="AJ132">
            <v>1447000</v>
          </cell>
          <cell r="AK132">
            <v>1330884</v>
          </cell>
          <cell r="AL132">
            <v>2544865</v>
          </cell>
          <cell r="AM132">
            <v>0</v>
          </cell>
          <cell r="AN132">
            <v>3991865</v>
          </cell>
        </row>
        <row r="133">
          <cell r="B133">
            <v>123</v>
          </cell>
          <cell r="C133">
            <v>14230888</v>
          </cell>
          <cell r="D133" t="str">
            <v>Nguyen Dong Quoc</v>
          </cell>
          <cell r="E133">
            <v>2633567</v>
          </cell>
          <cell r="F133">
            <v>2635845</v>
          </cell>
          <cell r="G133">
            <v>2378926</v>
          </cell>
          <cell r="H133">
            <v>2242366</v>
          </cell>
          <cell r="I133">
            <v>2379802</v>
          </cell>
          <cell r="J133">
            <v>2294446</v>
          </cell>
          <cell r="K133">
            <v>1485115</v>
          </cell>
          <cell r="L133">
            <v>1442510</v>
          </cell>
          <cell r="M133">
            <v>1807703</v>
          </cell>
          <cell r="N133">
            <v>1689014</v>
          </cell>
          <cell r="O133">
            <v>1480551</v>
          </cell>
          <cell r="P133">
            <v>1769661</v>
          </cell>
          <cell r="Q133">
            <v>-63357</v>
          </cell>
          <cell r="R133">
            <v>-63585</v>
          </cell>
          <cell r="S133">
            <v>-37893</v>
          </cell>
          <cell r="T133">
            <v>-24237</v>
          </cell>
          <cell r="U133">
            <v>-37980</v>
          </cell>
          <cell r="V133">
            <v>-29445</v>
          </cell>
          <cell r="W133">
            <v>0</v>
          </cell>
          <cell r="X133">
            <v>0</v>
          </cell>
          <cell r="Y133">
            <v>0</v>
          </cell>
          <cell r="Z133">
            <v>0</v>
          </cell>
          <cell r="AA133">
            <v>0</v>
          </cell>
          <cell r="AB133">
            <v>0</v>
          </cell>
          <cell r="AC133">
            <v>24239506</v>
          </cell>
          <cell r="AD133">
            <v>-256497</v>
          </cell>
          <cell r="AE133">
            <v>12</v>
          </cell>
          <cell r="AF133">
            <v>0</v>
          </cell>
          <cell r="AG133">
            <v>0</v>
          </cell>
          <cell r="AH133">
            <v>0</v>
          </cell>
          <cell r="AI133">
            <v>0</v>
          </cell>
          <cell r="AJ133">
            <v>1266000</v>
          </cell>
          <cell r="AK133">
            <v>150552</v>
          </cell>
          <cell r="AL133">
            <v>407049</v>
          </cell>
          <cell r="AM133">
            <v>0</v>
          </cell>
          <cell r="AN133">
            <v>1673049</v>
          </cell>
        </row>
        <row r="134">
          <cell r="B134">
            <v>124</v>
          </cell>
          <cell r="C134">
            <v>14231688</v>
          </cell>
          <cell r="D134" t="str">
            <v>Nguyen Thanh Tan</v>
          </cell>
          <cell r="J134">
            <v>3153696</v>
          </cell>
          <cell r="K134">
            <v>4453000</v>
          </cell>
          <cell r="L134">
            <v>4593000</v>
          </cell>
          <cell r="M134">
            <v>5053000</v>
          </cell>
          <cell r="N134">
            <v>3412500</v>
          </cell>
          <cell r="O134">
            <v>3852000</v>
          </cell>
          <cell r="P134">
            <v>4173000</v>
          </cell>
          <cell r="V134">
            <v>-130739</v>
          </cell>
          <cell r="W134">
            <v>-435900</v>
          </cell>
          <cell r="X134">
            <v>-477900</v>
          </cell>
          <cell r="Y134">
            <v>-615900</v>
          </cell>
          <cell r="Z134">
            <v>-182500</v>
          </cell>
          <cell r="AA134">
            <v>-270400</v>
          </cell>
          <cell r="AB134">
            <v>-351900</v>
          </cell>
          <cell r="AC134">
            <v>28690196</v>
          </cell>
          <cell r="AD134">
            <v>-2465239</v>
          </cell>
          <cell r="AE134">
            <v>7</v>
          </cell>
          <cell r="AF134">
            <v>0</v>
          </cell>
          <cell r="AG134">
            <v>5</v>
          </cell>
          <cell r="AH134">
            <v>12734344</v>
          </cell>
          <cell r="AI134">
            <v>-76923</v>
          </cell>
          <cell r="AJ134">
            <v>2446635.62</v>
          </cell>
          <cell r="AK134">
            <v>2774232</v>
          </cell>
          <cell r="AL134">
            <v>5316394</v>
          </cell>
          <cell r="AM134">
            <v>0</v>
          </cell>
          <cell r="AN134">
            <v>7763029.6200000001</v>
          </cell>
        </row>
        <row r="135">
          <cell r="B135">
            <v>125</v>
          </cell>
          <cell r="C135">
            <v>14231587</v>
          </cell>
          <cell r="D135" t="str">
            <v>Chu Duc Thang</v>
          </cell>
          <cell r="I135">
            <v>1791348</v>
          </cell>
          <cell r="J135">
            <v>4660185</v>
          </cell>
          <cell r="K135">
            <v>4820000</v>
          </cell>
          <cell r="L135">
            <v>4660000</v>
          </cell>
          <cell r="M135">
            <v>4960000</v>
          </cell>
          <cell r="N135">
            <v>4950000</v>
          </cell>
          <cell r="O135">
            <v>5815231</v>
          </cell>
          <cell r="P135">
            <v>6019500</v>
          </cell>
          <cell r="U135">
            <v>0</v>
          </cell>
          <cell r="V135">
            <v>-498056</v>
          </cell>
          <cell r="W135">
            <v>-546000</v>
          </cell>
          <cell r="X135">
            <v>-498000</v>
          </cell>
          <cell r="Y135">
            <v>-588000</v>
          </cell>
          <cell r="Z135">
            <v>-585000</v>
          </cell>
          <cell r="AA135">
            <v>-844569</v>
          </cell>
          <cell r="AB135">
            <v>-907800</v>
          </cell>
          <cell r="AC135">
            <v>37676264</v>
          </cell>
          <cell r="AD135">
            <v>-4467425</v>
          </cell>
          <cell r="AE135">
            <v>8</v>
          </cell>
          <cell r="AF135">
            <v>0</v>
          </cell>
          <cell r="AG135">
            <v>0</v>
          </cell>
          <cell r="AH135">
            <v>0</v>
          </cell>
          <cell r="AI135">
            <v>0</v>
          </cell>
          <cell r="AJ135">
            <v>3013041.1</v>
          </cell>
          <cell r="AK135">
            <v>5006792</v>
          </cell>
          <cell r="AL135">
            <v>9474217</v>
          </cell>
          <cell r="AM135">
            <v>0</v>
          </cell>
          <cell r="AN135">
            <v>12487258.1</v>
          </cell>
        </row>
        <row r="136">
          <cell r="B136">
            <v>126</v>
          </cell>
          <cell r="C136">
            <v>14231693</v>
          </cell>
          <cell r="D136" t="str">
            <v>Nguyen Tien</v>
          </cell>
          <cell r="J136">
            <v>1793214</v>
          </cell>
          <cell r="K136">
            <v>5807479</v>
          </cell>
          <cell r="L136">
            <v>4047576</v>
          </cell>
          <cell r="M136">
            <v>4515646</v>
          </cell>
          <cell r="N136">
            <v>2385501</v>
          </cell>
          <cell r="O136">
            <v>1009886</v>
          </cell>
          <cell r="P136">
            <v>5088066</v>
          </cell>
          <cell r="V136">
            <v>0</v>
          </cell>
          <cell r="W136">
            <v>-842244</v>
          </cell>
          <cell r="X136">
            <v>-314273</v>
          </cell>
          <cell r="Y136">
            <v>-454694</v>
          </cell>
          <cell r="Z136">
            <v>-38550</v>
          </cell>
          <cell r="AA136">
            <v>0</v>
          </cell>
          <cell r="AB136">
            <v>-626420</v>
          </cell>
          <cell r="AC136">
            <v>24647368</v>
          </cell>
          <cell r="AD136">
            <v>-2276181</v>
          </cell>
          <cell r="AE136">
            <v>7</v>
          </cell>
          <cell r="AF136">
            <v>12</v>
          </cell>
          <cell r="AG136">
            <v>0</v>
          </cell>
          <cell r="AH136">
            <v>0</v>
          </cell>
          <cell r="AI136">
            <v>0</v>
          </cell>
          <cell r="AJ136">
            <v>1303660.27</v>
          </cell>
          <cell r="AK136">
            <v>195108</v>
          </cell>
          <cell r="AL136">
            <v>2471289</v>
          </cell>
          <cell r="AM136">
            <v>0</v>
          </cell>
          <cell r="AN136">
            <v>3774949.27</v>
          </cell>
        </row>
        <row r="137">
          <cell r="B137">
            <v>127</v>
          </cell>
          <cell r="C137">
            <v>14230033</v>
          </cell>
          <cell r="D137" t="str">
            <v>Lai Van Ton</v>
          </cell>
          <cell r="E137">
            <v>2693751</v>
          </cell>
          <cell r="F137">
            <v>2717001</v>
          </cell>
          <cell r="G137">
            <v>2496013</v>
          </cell>
          <cell r="H137">
            <v>2660468</v>
          </cell>
          <cell r="I137">
            <v>3007861</v>
          </cell>
          <cell r="J137">
            <v>3035674</v>
          </cell>
          <cell r="K137">
            <v>2138406</v>
          </cell>
          <cell r="L137">
            <v>1797385</v>
          </cell>
          <cell r="M137">
            <v>1689060</v>
          </cell>
          <cell r="N137">
            <v>1636903</v>
          </cell>
          <cell r="O137">
            <v>1885648</v>
          </cell>
          <cell r="P137">
            <v>2010022</v>
          </cell>
          <cell r="Q137">
            <v>-69375</v>
          </cell>
          <cell r="R137">
            <v>-71700</v>
          </cell>
          <cell r="S137">
            <v>-49601</v>
          </cell>
          <cell r="T137">
            <v>-66047</v>
          </cell>
          <cell r="U137">
            <v>-101572</v>
          </cell>
          <cell r="V137">
            <v>-107135</v>
          </cell>
          <cell r="W137">
            <v>-13841</v>
          </cell>
          <cell r="X137">
            <v>0</v>
          </cell>
          <cell r="Y137">
            <v>0</v>
          </cell>
          <cell r="Z137">
            <v>0</v>
          </cell>
          <cell r="AA137">
            <v>0</v>
          </cell>
          <cell r="AB137">
            <v>-1002</v>
          </cell>
          <cell r="AC137">
            <v>27768192</v>
          </cell>
          <cell r="AD137">
            <v>-480273</v>
          </cell>
          <cell r="AE137">
            <v>12</v>
          </cell>
          <cell r="AF137">
            <v>0</v>
          </cell>
          <cell r="AG137">
            <v>0</v>
          </cell>
          <cell r="AH137">
            <v>0</v>
          </cell>
          <cell r="AI137">
            <v>0</v>
          </cell>
          <cell r="AJ137">
            <v>1669000</v>
          </cell>
          <cell r="AK137">
            <v>543720</v>
          </cell>
          <cell r="AL137">
            <v>1023993</v>
          </cell>
          <cell r="AM137">
            <v>0</v>
          </cell>
          <cell r="AN137">
            <v>2692993</v>
          </cell>
        </row>
        <row r="138">
          <cell r="B138">
            <v>128</v>
          </cell>
          <cell r="C138">
            <v>14231613</v>
          </cell>
          <cell r="D138" t="str">
            <v>Do Minh Truyen</v>
          </cell>
          <cell r="I138">
            <v>256671</v>
          </cell>
          <cell r="J138">
            <v>2740735</v>
          </cell>
          <cell r="K138">
            <v>2022058</v>
          </cell>
          <cell r="L138">
            <v>2230683</v>
          </cell>
          <cell r="M138">
            <v>2920750</v>
          </cell>
          <cell r="N138">
            <v>2537602</v>
          </cell>
          <cell r="O138">
            <v>2404805</v>
          </cell>
          <cell r="P138">
            <v>2943618</v>
          </cell>
          <cell r="U138">
            <v>0</v>
          </cell>
          <cell r="V138">
            <v>-74074</v>
          </cell>
          <cell r="W138">
            <v>-2206</v>
          </cell>
          <cell r="X138">
            <v>-23068</v>
          </cell>
          <cell r="Y138">
            <v>-92075</v>
          </cell>
          <cell r="Z138">
            <v>-53760</v>
          </cell>
          <cell r="AA138">
            <v>-40481</v>
          </cell>
          <cell r="AB138">
            <v>-94362</v>
          </cell>
          <cell r="AC138">
            <v>18056922</v>
          </cell>
          <cell r="AD138">
            <v>-380026</v>
          </cell>
          <cell r="AE138">
            <v>8</v>
          </cell>
          <cell r="AF138">
            <v>0</v>
          </cell>
          <cell r="AG138">
            <v>4</v>
          </cell>
          <cell r="AH138">
            <v>6000000</v>
          </cell>
          <cell r="AI138">
            <v>0</v>
          </cell>
          <cell r="AJ138">
            <v>1047126.03</v>
          </cell>
          <cell r="AK138">
            <v>110400</v>
          </cell>
          <cell r="AL138">
            <v>490426</v>
          </cell>
          <cell r="AM138">
            <v>0</v>
          </cell>
          <cell r="AN138">
            <v>1537552.03</v>
          </cell>
        </row>
        <row r="139">
          <cell r="B139">
            <v>129</v>
          </cell>
          <cell r="C139">
            <v>14230035</v>
          </cell>
          <cell r="D139" t="str">
            <v>Bui Minh Tu</v>
          </cell>
          <cell r="E139">
            <v>5243300</v>
          </cell>
          <cell r="F139">
            <v>5409976</v>
          </cell>
          <cell r="G139">
            <v>4846193</v>
          </cell>
          <cell r="H139">
            <v>5519672</v>
          </cell>
          <cell r="I139">
            <v>4912839</v>
          </cell>
          <cell r="J139">
            <v>4966227</v>
          </cell>
          <cell r="K139">
            <v>5134659</v>
          </cell>
          <cell r="L139">
            <v>3921217</v>
          </cell>
          <cell r="M139">
            <v>4758267</v>
          </cell>
          <cell r="N139">
            <v>4696472</v>
          </cell>
          <cell r="O139">
            <v>3609430</v>
          </cell>
          <cell r="P139">
            <v>4398728</v>
          </cell>
          <cell r="Q139">
            <v>-672990</v>
          </cell>
          <cell r="R139">
            <v>-722993</v>
          </cell>
          <cell r="S139">
            <v>-553858</v>
          </cell>
          <cell r="T139">
            <v>-755902</v>
          </cell>
          <cell r="U139">
            <v>-573852</v>
          </cell>
          <cell r="V139">
            <v>-589868</v>
          </cell>
          <cell r="W139">
            <v>-640398</v>
          </cell>
          <cell r="X139">
            <v>-284243</v>
          </cell>
          <cell r="Y139">
            <v>-527480</v>
          </cell>
          <cell r="Z139">
            <v>-508942</v>
          </cell>
          <cell r="AA139">
            <v>-221886</v>
          </cell>
          <cell r="AB139">
            <v>-419618</v>
          </cell>
          <cell r="AC139">
            <v>57416980</v>
          </cell>
          <cell r="AD139">
            <v>-6472030</v>
          </cell>
          <cell r="AE139">
            <v>12</v>
          </cell>
          <cell r="AF139">
            <v>0</v>
          </cell>
          <cell r="AG139">
            <v>0</v>
          </cell>
          <cell r="AH139">
            <v>0</v>
          </cell>
          <cell r="AI139">
            <v>0</v>
          </cell>
          <cell r="AJ139">
            <v>2337000</v>
          </cell>
          <cell r="AK139">
            <v>7126200</v>
          </cell>
          <cell r="AL139">
            <v>13598230</v>
          </cell>
          <cell r="AM139">
            <v>0</v>
          </cell>
          <cell r="AN139">
            <v>15935230</v>
          </cell>
        </row>
        <row r="140">
          <cell r="B140">
            <v>130</v>
          </cell>
          <cell r="C140">
            <v>14231687</v>
          </cell>
          <cell r="D140" t="str">
            <v>Bui Xuan Viet</v>
          </cell>
          <cell r="J140">
            <v>707254</v>
          </cell>
          <cell r="K140">
            <v>3676331</v>
          </cell>
          <cell r="L140">
            <v>2713100</v>
          </cell>
          <cell r="M140">
            <v>3315620</v>
          </cell>
          <cell r="N140">
            <v>4538724</v>
          </cell>
          <cell r="O140">
            <v>4254270</v>
          </cell>
          <cell r="P140">
            <v>4863312</v>
          </cell>
          <cell r="V140">
            <v>0</v>
          </cell>
          <cell r="W140">
            <v>-235266</v>
          </cell>
          <cell r="X140">
            <v>-71310</v>
          </cell>
          <cell r="Y140">
            <v>-163124</v>
          </cell>
          <cell r="Z140">
            <v>-461617</v>
          </cell>
          <cell r="AA140">
            <v>-376281</v>
          </cell>
          <cell r="AB140">
            <v>-558994</v>
          </cell>
          <cell r="AC140">
            <v>24068611</v>
          </cell>
          <cell r="AD140">
            <v>-1866592</v>
          </cell>
          <cell r="AE140">
            <v>7</v>
          </cell>
          <cell r="AF140">
            <v>12</v>
          </cell>
          <cell r="AG140">
            <v>0</v>
          </cell>
          <cell r="AH140">
            <v>0</v>
          </cell>
          <cell r="AI140">
            <v>0</v>
          </cell>
          <cell r="AJ140">
            <v>1149279.45</v>
          </cell>
          <cell r="AK140">
            <v>121788</v>
          </cell>
          <cell r="AL140">
            <v>1988380</v>
          </cell>
          <cell r="AM140">
            <v>0</v>
          </cell>
          <cell r="AN140">
            <v>3137659.45</v>
          </cell>
        </row>
        <row r="141">
          <cell r="B141">
            <v>131</v>
          </cell>
          <cell r="C141">
            <v>14231692</v>
          </cell>
          <cell r="D141" t="str">
            <v>Nguyen Pham Quoc Viet</v>
          </cell>
          <cell r="J141">
            <v>2864797</v>
          </cell>
          <cell r="K141">
            <v>4217508</v>
          </cell>
          <cell r="L141">
            <v>3405212</v>
          </cell>
          <cell r="M141">
            <v>3824181</v>
          </cell>
          <cell r="N141">
            <v>3785500</v>
          </cell>
          <cell r="O141">
            <v>3886765</v>
          </cell>
          <cell r="P141">
            <v>4007589</v>
          </cell>
          <cell r="V141">
            <v>-86480</v>
          </cell>
          <cell r="W141">
            <v>-365252</v>
          </cell>
          <cell r="X141">
            <v>-181042</v>
          </cell>
          <cell r="Y141">
            <v>-264836</v>
          </cell>
          <cell r="Z141">
            <v>-257100</v>
          </cell>
          <cell r="AA141">
            <v>-277353</v>
          </cell>
          <cell r="AB141">
            <v>-302277</v>
          </cell>
          <cell r="AC141">
            <v>25991552</v>
          </cell>
          <cell r="AD141">
            <v>-1734340</v>
          </cell>
          <cell r="AE141">
            <v>7</v>
          </cell>
          <cell r="AF141">
            <v>0</v>
          </cell>
          <cell r="AG141">
            <v>0</v>
          </cell>
          <cell r="AH141">
            <v>0</v>
          </cell>
          <cell r="AI141">
            <v>0</v>
          </cell>
          <cell r="AJ141">
            <v>1129380.82</v>
          </cell>
          <cell r="AK141">
            <v>1924188</v>
          </cell>
          <cell r="AL141">
            <v>3658528</v>
          </cell>
          <cell r="AM141">
            <v>0</v>
          </cell>
          <cell r="AN141">
            <v>4787908.82</v>
          </cell>
        </row>
        <row r="142">
          <cell r="B142">
            <v>132</v>
          </cell>
          <cell r="C142">
            <v>14230799</v>
          </cell>
          <cell r="D142" t="str">
            <v>Ho Van Vinh</v>
          </cell>
          <cell r="E142">
            <v>1258503</v>
          </cell>
          <cell r="F142">
            <v>1230610</v>
          </cell>
          <cell r="G142">
            <v>1132989</v>
          </cell>
          <cell r="H142">
            <v>1365376</v>
          </cell>
          <cell r="I142">
            <v>1341840</v>
          </cell>
          <cell r="J142">
            <v>1463079</v>
          </cell>
          <cell r="K142">
            <v>1096010</v>
          </cell>
          <cell r="L142">
            <v>853269</v>
          </cell>
          <cell r="M142">
            <v>975559</v>
          </cell>
          <cell r="N142">
            <v>1047278</v>
          </cell>
          <cell r="O142">
            <v>977398</v>
          </cell>
          <cell r="P142">
            <v>1073022</v>
          </cell>
          <cell r="Q142">
            <v>0</v>
          </cell>
          <cell r="R142">
            <v>0</v>
          </cell>
          <cell r="S142">
            <v>0</v>
          </cell>
          <cell r="T142">
            <v>0</v>
          </cell>
          <cell r="U142">
            <v>0</v>
          </cell>
          <cell r="V142">
            <v>0</v>
          </cell>
          <cell r="W142">
            <v>0</v>
          </cell>
          <cell r="X142">
            <v>0</v>
          </cell>
          <cell r="Y142">
            <v>0</v>
          </cell>
          <cell r="Z142">
            <v>0</v>
          </cell>
          <cell r="AA142">
            <v>0</v>
          </cell>
          <cell r="AB142">
            <v>0</v>
          </cell>
          <cell r="AC142">
            <v>13814933</v>
          </cell>
          <cell r="AD142">
            <v>0</v>
          </cell>
          <cell r="AE142">
            <v>12</v>
          </cell>
          <cell r="AF142">
            <v>0</v>
          </cell>
          <cell r="AG142">
            <v>0</v>
          </cell>
          <cell r="AH142">
            <v>0</v>
          </cell>
          <cell r="AI142">
            <v>0</v>
          </cell>
          <cell r="AJ142">
            <v>765000</v>
          </cell>
          <cell r="AK142">
            <v>0</v>
          </cell>
          <cell r="AL142">
            <v>0</v>
          </cell>
          <cell r="AM142">
            <v>0</v>
          </cell>
          <cell r="AN142">
            <v>765000</v>
          </cell>
        </row>
        <row r="143">
          <cell r="B143">
            <v>133</v>
          </cell>
          <cell r="C143">
            <v>14231589</v>
          </cell>
          <cell r="D143" t="str">
            <v>Nguyen Thuong Vu</v>
          </cell>
          <cell r="I143">
            <v>2245869</v>
          </cell>
          <cell r="J143">
            <v>2782200</v>
          </cell>
          <cell r="K143">
            <v>2782000</v>
          </cell>
          <cell r="L143">
            <v>2782000</v>
          </cell>
          <cell r="M143">
            <v>2782000</v>
          </cell>
          <cell r="N143">
            <v>2852000</v>
          </cell>
          <cell r="O143">
            <v>2902000</v>
          </cell>
          <cell r="P143">
            <v>3482000</v>
          </cell>
          <cell r="U143">
            <v>-24587</v>
          </cell>
          <cell r="V143">
            <v>-78220</v>
          </cell>
          <cell r="W143">
            <v>-78200</v>
          </cell>
          <cell r="X143">
            <v>-78200</v>
          </cell>
          <cell r="Y143">
            <v>-78200</v>
          </cell>
          <cell r="Z143">
            <v>-85200</v>
          </cell>
          <cell r="AA143">
            <v>-90200</v>
          </cell>
          <cell r="AB143">
            <v>-196400</v>
          </cell>
          <cell r="AC143">
            <v>22610069</v>
          </cell>
          <cell r="AD143">
            <v>-709207</v>
          </cell>
          <cell r="AE143">
            <v>8</v>
          </cell>
          <cell r="AF143">
            <v>12</v>
          </cell>
          <cell r="AG143">
            <v>0</v>
          </cell>
          <cell r="AH143">
            <v>0</v>
          </cell>
          <cell r="AI143">
            <v>0</v>
          </cell>
          <cell r="AJ143">
            <v>1905479.45</v>
          </cell>
          <cell r="AK143">
            <v>51552</v>
          </cell>
          <cell r="AL143">
            <v>760759</v>
          </cell>
          <cell r="AM143">
            <v>0</v>
          </cell>
          <cell r="AN143">
            <v>2666238.4500000002</v>
          </cell>
        </row>
        <row r="144">
          <cell r="B144">
            <v>134</v>
          </cell>
          <cell r="C144">
            <v>14230342</v>
          </cell>
          <cell r="D144" t="str">
            <v>Nguyen Ngoc Anh</v>
          </cell>
          <cell r="E144">
            <v>1369132</v>
          </cell>
          <cell r="F144">
            <v>1540421</v>
          </cell>
          <cell r="G144">
            <v>1382035</v>
          </cell>
          <cell r="H144">
            <v>1566523</v>
          </cell>
          <cell r="I144">
            <v>1153120</v>
          </cell>
          <cell r="J144">
            <v>951753</v>
          </cell>
          <cell r="K144">
            <v>934677</v>
          </cell>
          <cell r="L144">
            <v>977306</v>
          </cell>
          <cell r="M144">
            <v>1020132</v>
          </cell>
          <cell r="N144">
            <v>929546</v>
          </cell>
          <cell r="O144">
            <v>1258538</v>
          </cell>
          <cell r="P144">
            <v>1347743</v>
          </cell>
          <cell r="Q144">
            <v>0</v>
          </cell>
          <cell r="R144">
            <v>0</v>
          </cell>
          <cell r="S144">
            <v>0</v>
          </cell>
          <cell r="T144">
            <v>0</v>
          </cell>
          <cell r="U144">
            <v>0</v>
          </cell>
          <cell r="V144">
            <v>0</v>
          </cell>
          <cell r="W144">
            <v>0</v>
          </cell>
          <cell r="X144">
            <v>0</v>
          </cell>
          <cell r="Y144">
            <v>0</v>
          </cell>
          <cell r="Z144">
            <v>0</v>
          </cell>
          <cell r="AA144">
            <v>0</v>
          </cell>
          <cell r="AB144">
            <v>0</v>
          </cell>
          <cell r="AC144">
            <v>14430926</v>
          </cell>
          <cell r="AD144">
            <v>0</v>
          </cell>
          <cell r="AE144">
            <v>12</v>
          </cell>
          <cell r="AF144">
            <v>0</v>
          </cell>
          <cell r="AG144">
            <v>0</v>
          </cell>
          <cell r="AH144">
            <v>0</v>
          </cell>
          <cell r="AI144">
            <v>0</v>
          </cell>
          <cell r="AJ144">
            <v>821000</v>
          </cell>
          <cell r="AK144">
            <v>0</v>
          </cell>
          <cell r="AL144">
            <v>0</v>
          </cell>
          <cell r="AM144">
            <v>0</v>
          </cell>
          <cell r="AN144">
            <v>821000</v>
          </cell>
        </row>
        <row r="145">
          <cell r="B145">
            <v>135</v>
          </cell>
          <cell r="C145">
            <v>14230006</v>
          </cell>
          <cell r="D145" t="str">
            <v>Le Quyet Chi</v>
          </cell>
          <cell r="E145">
            <v>2369299</v>
          </cell>
          <cell r="F145">
            <v>2271443</v>
          </cell>
          <cell r="G145">
            <v>2221850</v>
          </cell>
          <cell r="H145">
            <v>2418595</v>
          </cell>
          <cell r="I145">
            <v>1776109</v>
          </cell>
          <cell r="J145">
            <v>1382753</v>
          </cell>
          <cell r="K145">
            <v>1426685</v>
          </cell>
          <cell r="L145">
            <v>1412077</v>
          </cell>
          <cell r="M145">
            <v>1509766</v>
          </cell>
          <cell r="N145">
            <v>1562719</v>
          </cell>
          <cell r="O145">
            <v>1855786</v>
          </cell>
          <cell r="P145">
            <v>2194197</v>
          </cell>
          <cell r="Q145">
            <v>-36930</v>
          </cell>
          <cell r="R145">
            <v>-27144</v>
          </cell>
          <cell r="S145">
            <v>-22185</v>
          </cell>
          <cell r="T145">
            <v>-41860</v>
          </cell>
          <cell r="U145">
            <v>0</v>
          </cell>
          <cell r="V145">
            <v>0</v>
          </cell>
          <cell r="W145">
            <v>0</v>
          </cell>
          <cell r="X145">
            <v>0</v>
          </cell>
          <cell r="Y145">
            <v>0</v>
          </cell>
          <cell r="Z145">
            <v>0</v>
          </cell>
          <cell r="AA145">
            <v>0</v>
          </cell>
          <cell r="AB145">
            <v>-19420</v>
          </cell>
          <cell r="AC145">
            <v>22401279</v>
          </cell>
          <cell r="AD145">
            <v>-147539</v>
          </cell>
          <cell r="AE145">
            <v>12</v>
          </cell>
          <cell r="AF145">
            <v>0</v>
          </cell>
          <cell r="AG145">
            <v>0</v>
          </cell>
          <cell r="AH145">
            <v>0</v>
          </cell>
          <cell r="AI145">
            <v>0</v>
          </cell>
          <cell r="AJ145">
            <v>1266000</v>
          </cell>
          <cell r="AK145">
            <v>0</v>
          </cell>
          <cell r="AL145">
            <v>147539</v>
          </cell>
          <cell r="AM145">
            <v>0</v>
          </cell>
          <cell r="AN145">
            <v>1413539</v>
          </cell>
        </row>
        <row r="146">
          <cell r="B146">
            <v>136</v>
          </cell>
          <cell r="C146">
            <v>14230007</v>
          </cell>
          <cell r="D146" t="str">
            <v>Tran Van Chi</v>
          </cell>
          <cell r="E146">
            <v>5706715</v>
          </cell>
          <cell r="F146">
            <v>5068747</v>
          </cell>
          <cell r="G146">
            <v>4868986</v>
          </cell>
          <cell r="H146">
            <v>4717000</v>
          </cell>
          <cell r="I146">
            <v>4022161</v>
          </cell>
          <cell r="J146">
            <v>3435910</v>
          </cell>
          <cell r="K146">
            <v>3877877</v>
          </cell>
          <cell r="L146">
            <v>3539829</v>
          </cell>
          <cell r="M146">
            <v>3684951</v>
          </cell>
          <cell r="N146">
            <v>3059383</v>
          </cell>
          <cell r="O146">
            <v>3623813</v>
          </cell>
          <cell r="P146">
            <v>3916740</v>
          </cell>
          <cell r="Q146">
            <v>-812015</v>
          </cell>
          <cell r="R146">
            <v>-620624</v>
          </cell>
          <cell r="S146">
            <v>-560696</v>
          </cell>
          <cell r="T146">
            <v>-515100</v>
          </cell>
          <cell r="U146">
            <v>-306648</v>
          </cell>
          <cell r="V146">
            <v>-187182</v>
          </cell>
          <cell r="W146">
            <v>-275575</v>
          </cell>
          <cell r="X146">
            <v>-207966</v>
          </cell>
          <cell r="Y146">
            <v>-236990</v>
          </cell>
          <cell r="Z146">
            <v>-111877</v>
          </cell>
          <cell r="AA146">
            <v>-224763</v>
          </cell>
          <cell r="AB146">
            <v>-283348</v>
          </cell>
          <cell r="AC146">
            <v>49522112</v>
          </cell>
          <cell r="AD146">
            <v>-4342784</v>
          </cell>
          <cell r="AE146">
            <v>12</v>
          </cell>
          <cell r="AF146">
            <v>0</v>
          </cell>
          <cell r="AG146">
            <v>0</v>
          </cell>
          <cell r="AH146">
            <v>0</v>
          </cell>
          <cell r="AI146">
            <v>0</v>
          </cell>
          <cell r="AJ146">
            <v>3213000</v>
          </cell>
          <cell r="AK146">
            <v>5020536</v>
          </cell>
          <cell r="AL146">
            <v>9363320</v>
          </cell>
          <cell r="AM146">
            <v>0</v>
          </cell>
          <cell r="AN146">
            <v>12576320</v>
          </cell>
        </row>
        <row r="147">
          <cell r="B147">
            <v>137</v>
          </cell>
          <cell r="C147">
            <v>14231295</v>
          </cell>
          <cell r="D147" t="str">
            <v>Tran Thuy Cuc</v>
          </cell>
          <cell r="E147">
            <v>1320506</v>
          </cell>
          <cell r="F147">
            <v>1405553</v>
          </cell>
          <cell r="G147">
            <v>1259359</v>
          </cell>
          <cell r="H147">
            <v>1299515</v>
          </cell>
          <cell r="I147">
            <v>935778</v>
          </cell>
          <cell r="J147">
            <v>795870</v>
          </cell>
          <cell r="K147">
            <v>728123</v>
          </cell>
          <cell r="L147">
            <v>784338</v>
          </cell>
          <cell r="M147">
            <v>752215</v>
          </cell>
          <cell r="N147">
            <v>717416</v>
          </cell>
          <cell r="O147">
            <v>1038646</v>
          </cell>
          <cell r="P147">
            <v>1220677</v>
          </cell>
          <cell r="Q147">
            <v>0</v>
          </cell>
          <cell r="R147">
            <v>0</v>
          </cell>
          <cell r="S147">
            <v>0</v>
          </cell>
          <cell r="T147">
            <v>0</v>
          </cell>
          <cell r="U147">
            <v>0</v>
          </cell>
          <cell r="V147">
            <v>0</v>
          </cell>
          <cell r="W147">
            <v>0</v>
          </cell>
          <cell r="X147">
            <v>0</v>
          </cell>
          <cell r="Y147">
            <v>0</v>
          </cell>
          <cell r="Z147">
            <v>0</v>
          </cell>
          <cell r="AA147">
            <v>0</v>
          </cell>
          <cell r="AB147">
            <v>0</v>
          </cell>
          <cell r="AC147">
            <v>12257996</v>
          </cell>
          <cell r="AD147">
            <v>0</v>
          </cell>
          <cell r="AE147">
            <v>12</v>
          </cell>
          <cell r="AF147">
            <v>0</v>
          </cell>
          <cell r="AG147">
            <v>0</v>
          </cell>
          <cell r="AH147">
            <v>0</v>
          </cell>
          <cell r="AI147">
            <v>0</v>
          </cell>
          <cell r="AJ147">
            <v>696000</v>
          </cell>
          <cell r="AK147">
            <v>0</v>
          </cell>
          <cell r="AL147">
            <v>0</v>
          </cell>
          <cell r="AM147">
            <v>0</v>
          </cell>
          <cell r="AN147">
            <v>696000</v>
          </cell>
        </row>
        <row r="148">
          <cell r="B148">
            <v>138</v>
          </cell>
          <cell r="C148">
            <v>14230346</v>
          </cell>
          <cell r="D148" t="str">
            <v>Dang Van Cuoc</v>
          </cell>
          <cell r="E148">
            <v>1440032</v>
          </cell>
          <cell r="F148">
            <v>1666427</v>
          </cell>
          <cell r="G148">
            <v>1486043</v>
          </cell>
          <cell r="H148">
            <v>1564750</v>
          </cell>
          <cell r="I148">
            <v>1023769</v>
          </cell>
          <cell r="J148">
            <v>958066</v>
          </cell>
          <cell r="K148">
            <v>877838</v>
          </cell>
          <cell r="L148">
            <v>953623</v>
          </cell>
          <cell r="M148">
            <v>920467</v>
          </cell>
          <cell r="N148">
            <v>950465</v>
          </cell>
          <cell r="O148">
            <v>1149400</v>
          </cell>
          <cell r="P148">
            <v>1460433</v>
          </cell>
          <cell r="Q148">
            <v>0</v>
          </cell>
          <cell r="R148">
            <v>0</v>
          </cell>
          <cell r="S148">
            <v>0</v>
          </cell>
          <cell r="T148">
            <v>0</v>
          </cell>
          <cell r="U148">
            <v>0</v>
          </cell>
          <cell r="V148">
            <v>0</v>
          </cell>
          <cell r="W148">
            <v>0</v>
          </cell>
          <cell r="X148">
            <v>0</v>
          </cell>
          <cell r="Y148">
            <v>0</v>
          </cell>
          <cell r="Z148">
            <v>0</v>
          </cell>
          <cell r="AA148">
            <v>0</v>
          </cell>
          <cell r="AB148">
            <v>0</v>
          </cell>
          <cell r="AC148">
            <v>14451313</v>
          </cell>
          <cell r="AD148">
            <v>0</v>
          </cell>
          <cell r="AE148">
            <v>12</v>
          </cell>
          <cell r="AF148">
            <v>0</v>
          </cell>
          <cell r="AG148">
            <v>0</v>
          </cell>
          <cell r="AH148">
            <v>0</v>
          </cell>
          <cell r="AI148">
            <v>0</v>
          </cell>
          <cell r="AJ148">
            <v>821000</v>
          </cell>
          <cell r="AK148">
            <v>0</v>
          </cell>
          <cell r="AL148">
            <v>0</v>
          </cell>
          <cell r="AM148">
            <v>0</v>
          </cell>
          <cell r="AN148">
            <v>821000</v>
          </cell>
        </row>
        <row r="149">
          <cell r="B149">
            <v>139</v>
          </cell>
          <cell r="C149">
            <v>14231566</v>
          </cell>
          <cell r="D149" t="str">
            <v>Ly Van Danh</v>
          </cell>
          <cell r="I149">
            <v>725896</v>
          </cell>
          <cell r="J149">
            <v>759755</v>
          </cell>
          <cell r="K149">
            <v>792369</v>
          </cell>
          <cell r="L149">
            <v>776308</v>
          </cell>
          <cell r="M149">
            <v>832523</v>
          </cell>
          <cell r="N149">
            <v>807929</v>
          </cell>
          <cell r="O149">
            <v>1001169</v>
          </cell>
          <cell r="P149">
            <v>1145389</v>
          </cell>
          <cell r="U149">
            <v>0</v>
          </cell>
          <cell r="V149">
            <v>0</v>
          </cell>
          <cell r="W149">
            <v>0</v>
          </cell>
          <cell r="X149">
            <v>0</v>
          </cell>
          <cell r="Y149">
            <v>0</v>
          </cell>
          <cell r="Z149">
            <v>0</v>
          </cell>
          <cell r="AA149">
            <v>0</v>
          </cell>
          <cell r="AB149">
            <v>0</v>
          </cell>
          <cell r="AC149">
            <v>6841338</v>
          </cell>
          <cell r="AD149">
            <v>0</v>
          </cell>
          <cell r="AE149">
            <v>8</v>
          </cell>
          <cell r="AF149">
            <v>0</v>
          </cell>
          <cell r="AG149">
            <v>0</v>
          </cell>
          <cell r="AH149">
            <v>0</v>
          </cell>
          <cell r="AI149">
            <v>0</v>
          </cell>
          <cell r="AJ149">
            <v>472898.63</v>
          </cell>
          <cell r="AK149">
            <v>0</v>
          </cell>
          <cell r="AL149">
            <v>0</v>
          </cell>
          <cell r="AM149">
            <v>0</v>
          </cell>
          <cell r="AN149">
            <v>472898.63</v>
          </cell>
        </row>
        <row r="150">
          <cell r="B150">
            <v>140</v>
          </cell>
          <cell r="C150">
            <v>14230124</v>
          </cell>
          <cell r="D150" t="str">
            <v>Pham Van Di</v>
          </cell>
          <cell r="E150">
            <v>2824232</v>
          </cell>
          <cell r="F150">
            <v>2241943</v>
          </cell>
          <cell r="G150">
            <v>2277128</v>
          </cell>
          <cell r="H150">
            <v>2243233</v>
          </cell>
          <cell r="I150">
            <v>1372654</v>
          </cell>
          <cell r="J150">
            <v>1564453</v>
          </cell>
          <cell r="K150">
            <v>1345662</v>
          </cell>
          <cell r="L150">
            <v>795577</v>
          </cell>
          <cell r="M150">
            <v>1470113</v>
          </cell>
          <cell r="N150">
            <v>1487161</v>
          </cell>
          <cell r="O150">
            <v>1690601</v>
          </cell>
          <cell r="P150">
            <v>727953</v>
          </cell>
          <cell r="Q150">
            <v>-82423</v>
          </cell>
          <cell r="R150">
            <v>-24194</v>
          </cell>
          <cell r="S150">
            <v>-27713</v>
          </cell>
          <cell r="T150">
            <v>-24323</v>
          </cell>
          <cell r="U150">
            <v>0</v>
          </cell>
          <cell r="V150">
            <v>0</v>
          </cell>
          <cell r="W150">
            <v>0</v>
          </cell>
          <cell r="X150">
            <v>0</v>
          </cell>
          <cell r="Y150">
            <v>0</v>
          </cell>
          <cell r="Z150">
            <v>0</v>
          </cell>
          <cell r="AA150">
            <v>0</v>
          </cell>
          <cell r="AB150">
            <v>0</v>
          </cell>
          <cell r="AC150">
            <v>20040710</v>
          </cell>
          <cell r="AD150">
            <v>-158653</v>
          </cell>
          <cell r="AE150">
            <v>12</v>
          </cell>
          <cell r="AF150">
            <v>0</v>
          </cell>
          <cell r="AG150">
            <v>0</v>
          </cell>
          <cell r="AH150">
            <v>0</v>
          </cell>
          <cell r="AI150">
            <v>0</v>
          </cell>
          <cell r="AJ150">
            <v>1182000</v>
          </cell>
          <cell r="AK150">
            <v>0</v>
          </cell>
          <cell r="AL150">
            <v>158653</v>
          </cell>
          <cell r="AM150">
            <v>0</v>
          </cell>
          <cell r="AN150">
            <v>1340653</v>
          </cell>
        </row>
        <row r="151">
          <cell r="B151">
            <v>141</v>
          </cell>
          <cell r="C151">
            <v>14230348</v>
          </cell>
          <cell r="D151" t="str">
            <v>Huynh Du</v>
          </cell>
          <cell r="E151">
            <v>1950503</v>
          </cell>
          <cell r="F151">
            <v>1467968</v>
          </cell>
          <cell r="G151">
            <v>1509681</v>
          </cell>
          <cell r="H151">
            <v>1561795</v>
          </cell>
          <cell r="I151">
            <v>1268274</v>
          </cell>
          <cell r="J151">
            <v>896510</v>
          </cell>
          <cell r="K151">
            <v>934677</v>
          </cell>
          <cell r="L151">
            <v>906258</v>
          </cell>
          <cell r="M151">
            <v>1049340</v>
          </cell>
          <cell r="N151">
            <v>1085654</v>
          </cell>
          <cell r="O151">
            <v>1167952</v>
          </cell>
          <cell r="P151">
            <v>1480169</v>
          </cell>
          <cell r="Q151">
            <v>0</v>
          </cell>
          <cell r="R151">
            <v>0</v>
          </cell>
          <cell r="S151">
            <v>0</v>
          </cell>
          <cell r="T151">
            <v>0</v>
          </cell>
          <cell r="U151">
            <v>0</v>
          </cell>
          <cell r="V151">
            <v>0</v>
          </cell>
          <cell r="W151">
            <v>0</v>
          </cell>
          <cell r="X151">
            <v>0</v>
          </cell>
          <cell r="Y151">
            <v>0</v>
          </cell>
          <cell r="Z151">
            <v>0</v>
          </cell>
          <cell r="AA151">
            <v>0</v>
          </cell>
          <cell r="AB151">
            <v>0</v>
          </cell>
          <cell r="AC151">
            <v>15278781</v>
          </cell>
          <cell r="AD151">
            <v>0</v>
          </cell>
          <cell r="AE151">
            <v>12</v>
          </cell>
          <cell r="AF151">
            <v>0</v>
          </cell>
          <cell r="AG151">
            <v>0</v>
          </cell>
          <cell r="AH151">
            <v>0</v>
          </cell>
          <cell r="AI151">
            <v>0</v>
          </cell>
          <cell r="AJ151">
            <v>821000</v>
          </cell>
          <cell r="AK151">
            <v>0</v>
          </cell>
          <cell r="AL151">
            <v>0</v>
          </cell>
          <cell r="AM151">
            <v>0</v>
          </cell>
          <cell r="AN151">
            <v>821000</v>
          </cell>
        </row>
        <row r="152">
          <cell r="B152">
            <v>142</v>
          </cell>
          <cell r="C152">
            <v>14210278</v>
          </cell>
          <cell r="D152" t="str">
            <v>Do Dinh Duc</v>
          </cell>
          <cell r="E152">
            <v>3699998</v>
          </cell>
          <cell r="F152">
            <v>3364226</v>
          </cell>
          <cell r="G152">
            <v>4298370</v>
          </cell>
          <cell r="H152">
            <v>3514700</v>
          </cell>
          <cell r="I152">
            <v>3197690</v>
          </cell>
          <cell r="J152">
            <v>3686400</v>
          </cell>
          <cell r="K152">
            <v>4313000</v>
          </cell>
          <cell r="L152">
            <v>4173000</v>
          </cell>
          <cell r="M152">
            <v>4512719</v>
          </cell>
          <cell r="N152">
            <v>4393000</v>
          </cell>
          <cell r="O152">
            <v>4498000</v>
          </cell>
          <cell r="P152">
            <v>4733000</v>
          </cell>
          <cell r="Q152">
            <v>-240000</v>
          </cell>
          <cell r="R152">
            <v>-172845</v>
          </cell>
          <cell r="S152">
            <v>-389511</v>
          </cell>
          <cell r="T152">
            <v>-202940</v>
          </cell>
          <cell r="U152">
            <v>-139538</v>
          </cell>
          <cell r="V152">
            <v>-237280</v>
          </cell>
          <cell r="W152">
            <v>-393900</v>
          </cell>
          <cell r="X152">
            <v>-351900</v>
          </cell>
          <cell r="Y152">
            <v>-453816</v>
          </cell>
          <cell r="Z152">
            <v>-417900</v>
          </cell>
          <cell r="AA152">
            <v>-449400</v>
          </cell>
          <cell r="AB152">
            <v>-519900</v>
          </cell>
          <cell r="AC152">
            <v>48384103</v>
          </cell>
          <cell r="AD152">
            <v>-3968930</v>
          </cell>
          <cell r="AE152">
            <v>12</v>
          </cell>
          <cell r="AF152">
            <v>0</v>
          </cell>
          <cell r="AG152">
            <v>0</v>
          </cell>
          <cell r="AH152">
            <v>0</v>
          </cell>
          <cell r="AI152">
            <v>0</v>
          </cell>
          <cell r="AJ152">
            <v>4173000</v>
          </cell>
          <cell r="AK152">
            <v>4967136</v>
          </cell>
          <cell r="AL152">
            <v>8936066</v>
          </cell>
          <cell r="AM152">
            <v>0</v>
          </cell>
          <cell r="AN152">
            <v>13109066</v>
          </cell>
        </row>
        <row r="153">
          <cell r="B153">
            <v>143</v>
          </cell>
          <cell r="C153">
            <v>14230009</v>
          </cell>
          <cell r="D153" t="str">
            <v>Nguyen Phu Duc</v>
          </cell>
          <cell r="E153">
            <v>3283345</v>
          </cell>
          <cell r="F153">
            <v>2784036</v>
          </cell>
          <cell r="G153">
            <v>2961135</v>
          </cell>
          <cell r="H153">
            <v>2843282</v>
          </cell>
          <cell r="I153">
            <v>2014197</v>
          </cell>
          <cell r="J153">
            <v>1733311</v>
          </cell>
          <cell r="K153">
            <v>1630658</v>
          </cell>
          <cell r="L153">
            <v>2031365</v>
          </cell>
          <cell r="M153">
            <v>1846665</v>
          </cell>
          <cell r="N153">
            <v>1915884</v>
          </cell>
          <cell r="O153">
            <v>2556251</v>
          </cell>
          <cell r="P153">
            <v>2555902</v>
          </cell>
          <cell r="Q153">
            <v>-156669</v>
          </cell>
          <cell r="R153">
            <v>-78404</v>
          </cell>
          <cell r="S153">
            <v>-96114</v>
          </cell>
          <cell r="T153">
            <v>-84328</v>
          </cell>
          <cell r="U153">
            <v>-1420</v>
          </cell>
          <cell r="V153">
            <v>0</v>
          </cell>
          <cell r="W153">
            <v>0</v>
          </cell>
          <cell r="X153">
            <v>-3137</v>
          </cell>
          <cell r="Y153">
            <v>0</v>
          </cell>
          <cell r="Z153">
            <v>0</v>
          </cell>
          <cell r="AA153">
            <v>-55625</v>
          </cell>
          <cell r="AB153">
            <v>-55590</v>
          </cell>
          <cell r="AC153">
            <v>28156031</v>
          </cell>
          <cell r="AD153">
            <v>-531287</v>
          </cell>
          <cell r="AE153">
            <v>12</v>
          </cell>
          <cell r="AF153">
            <v>0</v>
          </cell>
          <cell r="AG153">
            <v>0</v>
          </cell>
          <cell r="AH153">
            <v>0</v>
          </cell>
          <cell r="AI153">
            <v>0</v>
          </cell>
          <cell r="AJ153">
            <v>1447000</v>
          </cell>
          <cell r="AK153">
            <v>560304</v>
          </cell>
          <cell r="AL153">
            <v>1091591</v>
          </cell>
          <cell r="AM153">
            <v>0</v>
          </cell>
          <cell r="AN153">
            <v>2538591</v>
          </cell>
        </row>
        <row r="154">
          <cell r="B154">
            <v>144</v>
          </cell>
          <cell r="C154">
            <v>14230642</v>
          </cell>
          <cell r="D154" t="str">
            <v>Ly Minh Dung</v>
          </cell>
          <cell r="E154">
            <v>1699647</v>
          </cell>
          <cell r="F154">
            <v>1746356</v>
          </cell>
          <cell r="G154">
            <v>1769258</v>
          </cell>
          <cell r="H154">
            <v>1736462</v>
          </cell>
          <cell r="I154">
            <v>1207208</v>
          </cell>
          <cell r="J154">
            <v>1033266</v>
          </cell>
          <cell r="K154">
            <v>1076985</v>
          </cell>
          <cell r="L154">
            <v>1022408</v>
          </cell>
          <cell r="M154">
            <v>1268459</v>
          </cell>
          <cell r="N154">
            <v>1227753</v>
          </cell>
          <cell r="O154">
            <v>1188413</v>
          </cell>
          <cell r="P154">
            <v>1644130</v>
          </cell>
          <cell r="Q154">
            <v>0</v>
          </cell>
          <cell r="R154">
            <v>0</v>
          </cell>
          <cell r="S154">
            <v>0</v>
          </cell>
          <cell r="T154">
            <v>0</v>
          </cell>
          <cell r="U154">
            <v>0</v>
          </cell>
          <cell r="V154">
            <v>0</v>
          </cell>
          <cell r="W154">
            <v>0</v>
          </cell>
          <cell r="X154">
            <v>0</v>
          </cell>
          <cell r="Y154">
            <v>0</v>
          </cell>
          <cell r="Z154">
            <v>0</v>
          </cell>
          <cell r="AA154">
            <v>0</v>
          </cell>
          <cell r="AB154">
            <v>0</v>
          </cell>
          <cell r="AC154">
            <v>16620345</v>
          </cell>
          <cell r="AD154">
            <v>0</v>
          </cell>
          <cell r="AE154">
            <v>12</v>
          </cell>
          <cell r="AF154">
            <v>0</v>
          </cell>
          <cell r="AG154">
            <v>0</v>
          </cell>
          <cell r="AH154">
            <v>0</v>
          </cell>
          <cell r="AI154">
            <v>0</v>
          </cell>
          <cell r="AJ154">
            <v>946000</v>
          </cell>
          <cell r="AK154">
            <v>0</v>
          </cell>
          <cell r="AL154">
            <v>0</v>
          </cell>
          <cell r="AM154">
            <v>0</v>
          </cell>
          <cell r="AN154">
            <v>946000</v>
          </cell>
        </row>
        <row r="155">
          <cell r="B155">
            <v>145</v>
          </cell>
          <cell r="C155">
            <v>14230531</v>
          </cell>
          <cell r="D155" t="str">
            <v>Nguyen Le Dung</v>
          </cell>
          <cell r="E155">
            <v>1723035</v>
          </cell>
          <cell r="F155">
            <v>1400240</v>
          </cell>
          <cell r="G155">
            <v>1273892</v>
          </cell>
          <cell r="H155">
            <v>1457781</v>
          </cell>
          <cell r="I155">
            <v>817123</v>
          </cell>
          <cell r="J155">
            <v>896510</v>
          </cell>
          <cell r="K155">
            <v>906258</v>
          </cell>
          <cell r="L155">
            <v>884154</v>
          </cell>
          <cell r="M155">
            <v>785673</v>
          </cell>
          <cell r="N155">
            <v>745413</v>
          </cell>
          <cell r="O155">
            <v>1130848</v>
          </cell>
          <cell r="P155">
            <v>422539</v>
          </cell>
          <cell r="Q155">
            <v>0</v>
          </cell>
          <cell r="R155">
            <v>0</v>
          </cell>
          <cell r="S155">
            <v>0</v>
          </cell>
          <cell r="T155">
            <v>0</v>
          </cell>
          <cell r="U155">
            <v>0</v>
          </cell>
          <cell r="V155">
            <v>0</v>
          </cell>
          <cell r="W155">
            <v>0</v>
          </cell>
          <cell r="X155">
            <v>0</v>
          </cell>
          <cell r="Y155">
            <v>0</v>
          </cell>
          <cell r="Z155">
            <v>0</v>
          </cell>
          <cell r="AA155">
            <v>0</v>
          </cell>
          <cell r="AB155">
            <v>0</v>
          </cell>
          <cell r="AC155">
            <v>12443466</v>
          </cell>
          <cell r="AD155">
            <v>0</v>
          </cell>
          <cell r="AE155">
            <v>12</v>
          </cell>
          <cell r="AF155">
            <v>0</v>
          </cell>
          <cell r="AG155">
            <v>0</v>
          </cell>
          <cell r="AH155">
            <v>0</v>
          </cell>
          <cell r="AI155">
            <v>0</v>
          </cell>
          <cell r="AJ155">
            <v>821000</v>
          </cell>
          <cell r="AK155">
            <v>0</v>
          </cell>
          <cell r="AL155">
            <v>0</v>
          </cell>
          <cell r="AM155">
            <v>0</v>
          </cell>
          <cell r="AN155">
            <v>821000</v>
          </cell>
        </row>
        <row r="156">
          <cell r="B156">
            <v>146</v>
          </cell>
          <cell r="C156">
            <v>14230877</v>
          </cell>
          <cell r="D156" t="str">
            <v>Dang Van Duong</v>
          </cell>
          <cell r="E156">
            <v>1623040</v>
          </cell>
          <cell r="F156">
            <v>1383288</v>
          </cell>
          <cell r="G156">
            <v>1292718</v>
          </cell>
          <cell r="H156">
            <v>1354113</v>
          </cell>
          <cell r="I156">
            <v>913588</v>
          </cell>
          <cell r="J156">
            <v>802237</v>
          </cell>
          <cell r="K156">
            <v>782627</v>
          </cell>
          <cell r="L156">
            <v>790808</v>
          </cell>
          <cell r="M156">
            <v>808022</v>
          </cell>
          <cell r="N156">
            <v>872616</v>
          </cell>
          <cell r="O156">
            <v>1109858</v>
          </cell>
          <cell r="P156">
            <v>1236490</v>
          </cell>
          <cell r="Q156">
            <v>0</v>
          </cell>
          <cell r="R156">
            <v>0</v>
          </cell>
          <cell r="S156">
            <v>0</v>
          </cell>
          <cell r="T156">
            <v>0</v>
          </cell>
          <cell r="U156">
            <v>0</v>
          </cell>
          <cell r="V156">
            <v>0</v>
          </cell>
          <cell r="W156">
            <v>0</v>
          </cell>
          <cell r="X156">
            <v>0</v>
          </cell>
          <cell r="Y156">
            <v>0</v>
          </cell>
          <cell r="Z156">
            <v>0</v>
          </cell>
          <cell r="AA156">
            <v>0</v>
          </cell>
          <cell r="AB156">
            <v>0</v>
          </cell>
          <cell r="AC156">
            <v>12969405</v>
          </cell>
          <cell r="AD156">
            <v>0</v>
          </cell>
          <cell r="AE156">
            <v>12</v>
          </cell>
          <cell r="AF156">
            <v>0</v>
          </cell>
          <cell r="AG156">
            <v>0</v>
          </cell>
          <cell r="AH156">
            <v>0</v>
          </cell>
          <cell r="AI156">
            <v>0</v>
          </cell>
          <cell r="AJ156">
            <v>709000</v>
          </cell>
          <cell r="AK156">
            <v>0</v>
          </cell>
          <cell r="AL156">
            <v>0</v>
          </cell>
          <cell r="AM156">
            <v>0</v>
          </cell>
          <cell r="AN156">
            <v>709000</v>
          </cell>
        </row>
        <row r="157">
          <cell r="B157">
            <v>147</v>
          </cell>
          <cell r="C157">
            <v>14230010</v>
          </cell>
          <cell r="D157" t="str">
            <v>Nguyen Minh Duong</v>
          </cell>
          <cell r="E157">
            <v>2689078</v>
          </cell>
          <cell r="F157">
            <v>2485411</v>
          </cell>
          <cell r="G157">
            <v>2476516</v>
          </cell>
          <cell r="H157">
            <v>2514756</v>
          </cell>
          <cell r="I157">
            <v>1853227</v>
          </cell>
          <cell r="J157">
            <v>1544555</v>
          </cell>
          <cell r="K157">
            <v>1442938</v>
          </cell>
          <cell r="L157">
            <v>1467707</v>
          </cell>
          <cell r="M157">
            <v>1488666</v>
          </cell>
          <cell r="N157">
            <v>1513434</v>
          </cell>
          <cell r="O157">
            <v>1836698</v>
          </cell>
          <cell r="P157">
            <v>2405744</v>
          </cell>
          <cell r="Q157">
            <v>-68908</v>
          </cell>
          <cell r="R157">
            <v>-48541</v>
          </cell>
          <cell r="S157">
            <v>-47652</v>
          </cell>
          <cell r="T157">
            <v>-51476</v>
          </cell>
          <cell r="U157">
            <v>0</v>
          </cell>
          <cell r="V157">
            <v>0</v>
          </cell>
          <cell r="W157">
            <v>0</v>
          </cell>
          <cell r="X157">
            <v>0</v>
          </cell>
          <cell r="Y157">
            <v>0</v>
          </cell>
          <cell r="Z157">
            <v>0</v>
          </cell>
          <cell r="AA157">
            <v>0</v>
          </cell>
          <cell r="AB157">
            <v>-40574</v>
          </cell>
          <cell r="AC157">
            <v>23718730</v>
          </cell>
          <cell r="AD157">
            <v>-257151</v>
          </cell>
          <cell r="AE157">
            <v>12</v>
          </cell>
          <cell r="AF157">
            <v>0</v>
          </cell>
          <cell r="AG157">
            <v>0</v>
          </cell>
          <cell r="AH157">
            <v>0</v>
          </cell>
          <cell r="AI157">
            <v>0</v>
          </cell>
          <cell r="AJ157">
            <v>1321000</v>
          </cell>
          <cell r="AK157">
            <v>103968</v>
          </cell>
          <cell r="AL157">
            <v>361119</v>
          </cell>
          <cell r="AM157">
            <v>0</v>
          </cell>
          <cell r="AN157">
            <v>1682119</v>
          </cell>
        </row>
        <row r="158">
          <cell r="B158">
            <v>148</v>
          </cell>
          <cell r="C158">
            <v>14230349</v>
          </cell>
          <cell r="D158" t="str">
            <v>Pham Xuan Duong</v>
          </cell>
          <cell r="E158">
            <v>2281176</v>
          </cell>
          <cell r="F158">
            <v>1733649</v>
          </cell>
          <cell r="G158">
            <v>1526220</v>
          </cell>
          <cell r="H158">
            <v>2278993</v>
          </cell>
          <cell r="I158">
            <v>759619</v>
          </cell>
          <cell r="J158">
            <v>927757</v>
          </cell>
          <cell r="K158">
            <v>931961</v>
          </cell>
          <cell r="L158">
            <v>1359300</v>
          </cell>
          <cell r="M158">
            <v>1081985</v>
          </cell>
          <cell r="N158">
            <v>1304746</v>
          </cell>
          <cell r="O158">
            <v>1836647</v>
          </cell>
          <cell r="P158">
            <v>1763908</v>
          </cell>
          <cell r="Q158">
            <v>-28118</v>
          </cell>
          <cell r="R158">
            <v>0</v>
          </cell>
          <cell r="S158">
            <v>0</v>
          </cell>
          <cell r="T158">
            <v>-27899</v>
          </cell>
          <cell r="U158">
            <v>0</v>
          </cell>
          <cell r="V158">
            <v>0</v>
          </cell>
          <cell r="W158">
            <v>0</v>
          </cell>
          <cell r="X158">
            <v>0</v>
          </cell>
          <cell r="Y158">
            <v>0</v>
          </cell>
          <cell r="Z158">
            <v>0</v>
          </cell>
          <cell r="AA158">
            <v>0</v>
          </cell>
          <cell r="AB158">
            <v>0</v>
          </cell>
          <cell r="AC158">
            <v>17785961</v>
          </cell>
          <cell r="AD158">
            <v>-56017</v>
          </cell>
          <cell r="AE158">
            <v>12</v>
          </cell>
          <cell r="AF158">
            <v>0</v>
          </cell>
          <cell r="AG158">
            <v>0</v>
          </cell>
          <cell r="AH158">
            <v>0</v>
          </cell>
          <cell r="AI158">
            <v>0</v>
          </cell>
          <cell r="AJ158">
            <v>1182000</v>
          </cell>
          <cell r="AK158">
            <v>0</v>
          </cell>
          <cell r="AL158">
            <v>56017</v>
          </cell>
          <cell r="AM158">
            <v>0</v>
          </cell>
          <cell r="AN158">
            <v>1238017</v>
          </cell>
        </row>
        <row r="159">
          <cell r="B159">
            <v>149</v>
          </cell>
          <cell r="C159">
            <v>14231292</v>
          </cell>
          <cell r="D159" t="str">
            <v>Huynh Mong Giao</v>
          </cell>
          <cell r="E159">
            <v>1248405</v>
          </cell>
          <cell r="F159">
            <v>1402216</v>
          </cell>
          <cell r="G159">
            <v>1259359</v>
          </cell>
          <cell r="H159">
            <v>1223387</v>
          </cell>
          <cell r="I159">
            <v>967862</v>
          </cell>
          <cell r="J159">
            <v>759755</v>
          </cell>
          <cell r="K159">
            <v>784338</v>
          </cell>
          <cell r="L159">
            <v>776308</v>
          </cell>
          <cell r="M159">
            <v>906975</v>
          </cell>
          <cell r="N159">
            <v>855611</v>
          </cell>
          <cell r="O159">
            <v>1008196</v>
          </cell>
          <cell r="P159">
            <v>1250124</v>
          </cell>
          <cell r="Q159">
            <v>0</v>
          </cell>
          <cell r="R159">
            <v>0</v>
          </cell>
          <cell r="S159">
            <v>0</v>
          </cell>
          <cell r="T159">
            <v>0</v>
          </cell>
          <cell r="U159">
            <v>0</v>
          </cell>
          <cell r="V159">
            <v>0</v>
          </cell>
          <cell r="W159">
            <v>0</v>
          </cell>
          <cell r="X159">
            <v>0</v>
          </cell>
          <cell r="Y159">
            <v>0</v>
          </cell>
          <cell r="Z159">
            <v>0</v>
          </cell>
          <cell r="AA159">
            <v>0</v>
          </cell>
          <cell r="AB159">
            <v>0</v>
          </cell>
          <cell r="AC159">
            <v>12442536</v>
          </cell>
          <cell r="AD159">
            <v>0</v>
          </cell>
          <cell r="AE159">
            <v>12</v>
          </cell>
          <cell r="AF159">
            <v>0</v>
          </cell>
          <cell r="AG159">
            <v>0</v>
          </cell>
          <cell r="AH159">
            <v>0</v>
          </cell>
          <cell r="AI159">
            <v>0</v>
          </cell>
          <cell r="AJ159">
            <v>696000</v>
          </cell>
          <cell r="AK159">
            <v>0</v>
          </cell>
          <cell r="AL159">
            <v>0</v>
          </cell>
          <cell r="AM159">
            <v>0</v>
          </cell>
          <cell r="AN159">
            <v>696000</v>
          </cell>
        </row>
        <row r="160">
          <cell r="B160">
            <v>150</v>
          </cell>
          <cell r="C160">
            <v>14231607</v>
          </cell>
          <cell r="D160" t="str">
            <v>Tran Pham Mua Ha</v>
          </cell>
          <cell r="I160">
            <v>427785</v>
          </cell>
          <cell r="J160">
            <v>1299073</v>
          </cell>
          <cell r="K160">
            <v>1230186</v>
          </cell>
          <cell r="L160">
            <v>1699465</v>
          </cell>
          <cell r="M160">
            <v>1451181</v>
          </cell>
          <cell r="N160">
            <v>1590038</v>
          </cell>
          <cell r="O160">
            <v>1957649</v>
          </cell>
          <cell r="P160">
            <v>2018383</v>
          </cell>
          <cell r="U160">
            <v>0</v>
          </cell>
          <cell r="V160">
            <v>0</v>
          </cell>
          <cell r="W160">
            <v>0</v>
          </cell>
          <cell r="X160">
            <v>0</v>
          </cell>
          <cell r="Y160">
            <v>0</v>
          </cell>
          <cell r="Z160">
            <v>0</v>
          </cell>
          <cell r="AA160">
            <v>0</v>
          </cell>
          <cell r="AB160">
            <v>-1838</v>
          </cell>
          <cell r="AC160">
            <v>11673760</v>
          </cell>
          <cell r="AD160">
            <v>-1838</v>
          </cell>
          <cell r="AE160">
            <v>8</v>
          </cell>
          <cell r="AF160">
            <v>0</v>
          </cell>
          <cell r="AG160">
            <v>0</v>
          </cell>
          <cell r="AH160">
            <v>0</v>
          </cell>
          <cell r="AI160">
            <v>0</v>
          </cell>
          <cell r="AJ160">
            <v>719638.36</v>
          </cell>
          <cell r="AK160">
            <v>0</v>
          </cell>
          <cell r="AL160">
            <v>1838</v>
          </cell>
          <cell r="AM160">
            <v>0</v>
          </cell>
          <cell r="AN160">
            <v>721476.36</v>
          </cell>
        </row>
        <row r="161">
          <cell r="B161">
            <v>151</v>
          </cell>
          <cell r="C161">
            <v>14230350</v>
          </cell>
          <cell r="D161" t="str">
            <v>Le Van Hai</v>
          </cell>
          <cell r="E161">
            <v>1768529</v>
          </cell>
          <cell r="F161">
            <v>1643589</v>
          </cell>
          <cell r="G161">
            <v>1438767</v>
          </cell>
          <cell r="H161">
            <v>1590163</v>
          </cell>
          <cell r="I161">
            <v>886530</v>
          </cell>
          <cell r="J161">
            <v>934391</v>
          </cell>
          <cell r="K161">
            <v>877838</v>
          </cell>
          <cell r="L161">
            <v>967833</v>
          </cell>
          <cell r="M161">
            <v>931124</v>
          </cell>
          <cell r="N161">
            <v>987963</v>
          </cell>
          <cell r="O161">
            <v>1126309</v>
          </cell>
          <cell r="P161">
            <v>1445433</v>
          </cell>
          <cell r="Q161">
            <v>0</v>
          </cell>
          <cell r="R161">
            <v>0</v>
          </cell>
          <cell r="S161">
            <v>0</v>
          </cell>
          <cell r="T161">
            <v>0</v>
          </cell>
          <cell r="U161">
            <v>0</v>
          </cell>
          <cell r="V161">
            <v>0</v>
          </cell>
          <cell r="W161">
            <v>0</v>
          </cell>
          <cell r="X161">
            <v>0</v>
          </cell>
          <cell r="Y161">
            <v>0</v>
          </cell>
          <cell r="Z161">
            <v>0</v>
          </cell>
          <cell r="AA161">
            <v>0</v>
          </cell>
          <cell r="AB161">
            <v>0</v>
          </cell>
          <cell r="AC161">
            <v>14598469</v>
          </cell>
          <cell r="AD161">
            <v>0</v>
          </cell>
          <cell r="AE161">
            <v>12</v>
          </cell>
          <cell r="AF161">
            <v>0</v>
          </cell>
          <cell r="AG161">
            <v>0</v>
          </cell>
          <cell r="AH161">
            <v>0</v>
          </cell>
          <cell r="AI161">
            <v>0</v>
          </cell>
          <cell r="AJ161">
            <v>821000</v>
          </cell>
          <cell r="AK161">
            <v>0</v>
          </cell>
          <cell r="AL161">
            <v>0</v>
          </cell>
          <cell r="AM161">
            <v>0</v>
          </cell>
          <cell r="AN161">
            <v>821000</v>
          </cell>
        </row>
        <row r="162">
          <cell r="B162">
            <v>152</v>
          </cell>
          <cell r="C162">
            <v>14230140</v>
          </cell>
          <cell r="D162" t="str">
            <v>Nguyen Van Hai A</v>
          </cell>
          <cell r="E162">
            <v>1752494</v>
          </cell>
          <cell r="F162">
            <v>1958564</v>
          </cell>
          <cell r="G162">
            <v>1961501</v>
          </cell>
          <cell r="H162">
            <v>1954816</v>
          </cell>
          <cell r="I162">
            <v>1477488</v>
          </cell>
          <cell r="J162">
            <v>1085807</v>
          </cell>
          <cell r="K162">
            <v>1202385</v>
          </cell>
          <cell r="L162">
            <v>1108692</v>
          </cell>
          <cell r="M162">
            <v>1288026</v>
          </cell>
          <cell r="N162">
            <v>1099909</v>
          </cell>
          <cell r="O162">
            <v>1319012</v>
          </cell>
          <cell r="P162">
            <v>1519084</v>
          </cell>
          <cell r="Q162">
            <v>0</v>
          </cell>
          <cell r="R162">
            <v>0</v>
          </cell>
          <cell r="S162">
            <v>0</v>
          </cell>
          <cell r="T162">
            <v>0</v>
          </cell>
          <cell r="U162">
            <v>0</v>
          </cell>
          <cell r="V162">
            <v>0</v>
          </cell>
          <cell r="W162">
            <v>0</v>
          </cell>
          <cell r="X162">
            <v>0</v>
          </cell>
          <cell r="Y162">
            <v>0</v>
          </cell>
          <cell r="Z162">
            <v>0</v>
          </cell>
          <cell r="AA162">
            <v>0</v>
          </cell>
          <cell r="AB162">
            <v>0</v>
          </cell>
          <cell r="AC162">
            <v>17727778</v>
          </cell>
          <cell r="AD162">
            <v>0</v>
          </cell>
          <cell r="AE162">
            <v>12</v>
          </cell>
          <cell r="AF162">
            <v>0</v>
          </cell>
          <cell r="AG162">
            <v>0</v>
          </cell>
          <cell r="AH162">
            <v>0</v>
          </cell>
          <cell r="AI162">
            <v>0</v>
          </cell>
          <cell r="AJ162">
            <v>1015000</v>
          </cell>
          <cell r="AK162">
            <v>0</v>
          </cell>
          <cell r="AL162">
            <v>0</v>
          </cell>
          <cell r="AM162">
            <v>0</v>
          </cell>
          <cell r="AN162">
            <v>1015000</v>
          </cell>
        </row>
        <row r="163">
          <cell r="B163">
            <v>153</v>
          </cell>
          <cell r="C163">
            <v>14230352</v>
          </cell>
          <cell r="D163" t="str">
            <v>Nguyen Van Hai B</v>
          </cell>
          <cell r="E163">
            <v>1682662</v>
          </cell>
          <cell r="F163">
            <v>1658551</v>
          </cell>
          <cell r="G163">
            <v>1509681</v>
          </cell>
          <cell r="H163">
            <v>1528700</v>
          </cell>
          <cell r="I163">
            <v>1104219</v>
          </cell>
          <cell r="J163">
            <v>958066</v>
          </cell>
          <cell r="K163">
            <v>877838</v>
          </cell>
          <cell r="L163">
            <v>934677</v>
          </cell>
          <cell r="M163">
            <v>1013816</v>
          </cell>
          <cell r="N163">
            <v>901916</v>
          </cell>
          <cell r="O163">
            <v>1023882</v>
          </cell>
          <cell r="P163">
            <v>1321890</v>
          </cell>
          <cell r="Q163">
            <v>0</v>
          </cell>
          <cell r="R163">
            <v>0</v>
          </cell>
          <cell r="S163">
            <v>0</v>
          </cell>
          <cell r="T163">
            <v>0</v>
          </cell>
          <cell r="U163">
            <v>0</v>
          </cell>
          <cell r="V163">
            <v>0</v>
          </cell>
          <cell r="W163">
            <v>0</v>
          </cell>
          <cell r="X163">
            <v>0</v>
          </cell>
          <cell r="Y163">
            <v>0</v>
          </cell>
          <cell r="Z163">
            <v>0</v>
          </cell>
          <cell r="AA163">
            <v>0</v>
          </cell>
          <cell r="AB163">
            <v>0</v>
          </cell>
          <cell r="AC163">
            <v>14515898</v>
          </cell>
          <cell r="AD163">
            <v>0</v>
          </cell>
          <cell r="AE163">
            <v>12</v>
          </cell>
          <cell r="AF163">
            <v>0</v>
          </cell>
          <cell r="AG163">
            <v>0</v>
          </cell>
          <cell r="AH163">
            <v>0</v>
          </cell>
          <cell r="AI163">
            <v>0</v>
          </cell>
          <cell r="AJ163">
            <v>821000</v>
          </cell>
          <cell r="AK163">
            <v>0</v>
          </cell>
          <cell r="AL163">
            <v>0</v>
          </cell>
          <cell r="AM163">
            <v>0</v>
          </cell>
          <cell r="AN163">
            <v>821000</v>
          </cell>
        </row>
        <row r="164">
          <cell r="B164">
            <v>154</v>
          </cell>
          <cell r="C164">
            <v>14230222</v>
          </cell>
          <cell r="D164" t="str">
            <v>Vo Hai</v>
          </cell>
          <cell r="E164">
            <v>2728947</v>
          </cell>
          <cell r="F164">
            <v>1962915</v>
          </cell>
          <cell r="G164">
            <v>2002794</v>
          </cell>
          <cell r="H164">
            <v>2531929</v>
          </cell>
          <cell r="I164">
            <v>1440350</v>
          </cell>
          <cell r="J164">
            <v>1258598</v>
          </cell>
          <cell r="K164">
            <v>1419381</v>
          </cell>
          <cell r="L164">
            <v>1382862</v>
          </cell>
          <cell r="M164">
            <v>1554197</v>
          </cell>
          <cell r="N164">
            <v>1351821</v>
          </cell>
          <cell r="O164">
            <v>1843003</v>
          </cell>
          <cell r="P164">
            <v>2037773</v>
          </cell>
          <cell r="Q164">
            <v>-72895</v>
          </cell>
          <cell r="R164">
            <v>0</v>
          </cell>
          <cell r="S164">
            <v>-279</v>
          </cell>
          <cell r="T164">
            <v>-53193</v>
          </cell>
          <cell r="U164">
            <v>0</v>
          </cell>
          <cell r="V164">
            <v>0</v>
          </cell>
          <cell r="W164">
            <v>0</v>
          </cell>
          <cell r="X164">
            <v>0</v>
          </cell>
          <cell r="Y164">
            <v>0</v>
          </cell>
          <cell r="Z164">
            <v>0</v>
          </cell>
          <cell r="AA164">
            <v>0</v>
          </cell>
          <cell r="AB164">
            <v>-3777</v>
          </cell>
          <cell r="AC164">
            <v>21514570</v>
          </cell>
          <cell r="AD164">
            <v>-130144</v>
          </cell>
          <cell r="AE164">
            <v>12</v>
          </cell>
          <cell r="AF164">
            <v>0</v>
          </cell>
          <cell r="AG164">
            <v>0</v>
          </cell>
          <cell r="AH164">
            <v>0</v>
          </cell>
          <cell r="AI164">
            <v>0</v>
          </cell>
          <cell r="AJ164">
            <v>1266000</v>
          </cell>
          <cell r="AK164">
            <v>0</v>
          </cell>
          <cell r="AL164">
            <v>130144</v>
          </cell>
          <cell r="AM164">
            <v>0</v>
          </cell>
          <cell r="AN164">
            <v>1396144</v>
          </cell>
        </row>
        <row r="165">
          <cell r="B165">
            <v>155</v>
          </cell>
          <cell r="C165">
            <v>14230353</v>
          </cell>
          <cell r="D165" t="str">
            <v>Dao Duy Hang</v>
          </cell>
          <cell r="E165">
            <v>2530005</v>
          </cell>
          <cell r="F165">
            <v>2256693</v>
          </cell>
          <cell r="G165">
            <v>2045555</v>
          </cell>
          <cell r="H165">
            <v>2248911</v>
          </cell>
          <cell r="I165">
            <v>1277204</v>
          </cell>
          <cell r="J165">
            <v>1462126</v>
          </cell>
          <cell r="K165">
            <v>1263831</v>
          </cell>
          <cell r="L165">
            <v>1461588</v>
          </cell>
          <cell r="M165">
            <v>1378905</v>
          </cell>
          <cell r="N165">
            <v>1668438</v>
          </cell>
          <cell r="O165">
            <v>1723561</v>
          </cell>
          <cell r="P165">
            <v>2036961</v>
          </cell>
          <cell r="Q165">
            <v>-53001</v>
          </cell>
          <cell r="R165">
            <v>-25669</v>
          </cell>
          <cell r="S165">
            <v>-4556</v>
          </cell>
          <cell r="T165">
            <v>-24891</v>
          </cell>
          <cell r="U165">
            <v>0</v>
          </cell>
          <cell r="V165">
            <v>0</v>
          </cell>
          <cell r="W165">
            <v>0</v>
          </cell>
          <cell r="X165">
            <v>0</v>
          </cell>
          <cell r="Y165">
            <v>0</v>
          </cell>
          <cell r="Z165">
            <v>0</v>
          </cell>
          <cell r="AA165">
            <v>0</v>
          </cell>
          <cell r="AB165">
            <v>-3696</v>
          </cell>
          <cell r="AC165">
            <v>21353778</v>
          </cell>
          <cell r="AD165">
            <v>-111813</v>
          </cell>
          <cell r="AE165">
            <v>12</v>
          </cell>
          <cell r="AF165">
            <v>0</v>
          </cell>
          <cell r="AG165">
            <v>0</v>
          </cell>
          <cell r="AH165">
            <v>0</v>
          </cell>
          <cell r="AI165">
            <v>0</v>
          </cell>
          <cell r="AJ165">
            <v>1182000</v>
          </cell>
          <cell r="AK165">
            <v>0</v>
          </cell>
          <cell r="AL165">
            <v>111813</v>
          </cell>
          <cell r="AM165">
            <v>0</v>
          </cell>
          <cell r="AN165">
            <v>1293813</v>
          </cell>
        </row>
        <row r="166">
          <cell r="B166">
            <v>156</v>
          </cell>
          <cell r="C166">
            <v>14231595</v>
          </cell>
          <cell r="D166" t="str">
            <v>Giap Thi Hang</v>
          </cell>
          <cell r="I166">
            <v>272713</v>
          </cell>
          <cell r="J166">
            <v>759755</v>
          </cell>
          <cell r="K166">
            <v>792369</v>
          </cell>
          <cell r="L166">
            <v>776308</v>
          </cell>
          <cell r="M166">
            <v>825830</v>
          </cell>
          <cell r="N166">
            <v>819306</v>
          </cell>
          <cell r="O166">
            <v>981762</v>
          </cell>
          <cell r="P166">
            <v>1131000</v>
          </cell>
          <cell r="U166">
            <v>0</v>
          </cell>
          <cell r="V166">
            <v>0</v>
          </cell>
          <cell r="W166">
            <v>0</v>
          </cell>
          <cell r="X166">
            <v>0</v>
          </cell>
          <cell r="Y166">
            <v>0</v>
          </cell>
          <cell r="Z166">
            <v>0</v>
          </cell>
          <cell r="AA166">
            <v>0</v>
          </cell>
          <cell r="AB166">
            <v>0</v>
          </cell>
          <cell r="AC166">
            <v>6359043</v>
          </cell>
          <cell r="AD166">
            <v>0</v>
          </cell>
          <cell r="AE166">
            <v>8</v>
          </cell>
          <cell r="AF166">
            <v>0</v>
          </cell>
          <cell r="AG166">
            <v>0</v>
          </cell>
          <cell r="AH166">
            <v>0</v>
          </cell>
          <cell r="AI166">
            <v>0</v>
          </cell>
          <cell r="AJ166">
            <v>448109.59</v>
          </cell>
          <cell r="AK166">
            <v>0</v>
          </cell>
          <cell r="AL166">
            <v>0</v>
          </cell>
          <cell r="AM166">
            <v>0</v>
          </cell>
          <cell r="AN166">
            <v>448109.59</v>
          </cell>
        </row>
        <row r="167">
          <cell r="B167">
            <v>157</v>
          </cell>
          <cell r="C167">
            <v>14230128</v>
          </cell>
          <cell r="D167" t="str">
            <v>Dang Van Hanh</v>
          </cell>
          <cell r="E167">
            <v>2244859</v>
          </cell>
          <cell r="F167">
            <v>2507436</v>
          </cell>
          <cell r="G167">
            <v>2404833</v>
          </cell>
          <cell r="H167">
            <v>2114383</v>
          </cell>
          <cell r="I167">
            <v>1582302</v>
          </cell>
          <cell r="J167">
            <v>1315459</v>
          </cell>
          <cell r="K167">
            <v>1339695</v>
          </cell>
          <cell r="L167">
            <v>1395669</v>
          </cell>
          <cell r="M167">
            <v>1548818</v>
          </cell>
          <cell r="N167">
            <v>1384588</v>
          </cell>
          <cell r="O167">
            <v>1475512</v>
          </cell>
          <cell r="P167">
            <v>2182154</v>
          </cell>
          <cell r="Q167">
            <v>-24486</v>
          </cell>
          <cell r="R167">
            <v>-50744</v>
          </cell>
          <cell r="S167">
            <v>-40483</v>
          </cell>
          <cell r="T167">
            <v>-11438</v>
          </cell>
          <cell r="U167">
            <v>0</v>
          </cell>
          <cell r="V167">
            <v>0</v>
          </cell>
          <cell r="W167">
            <v>0</v>
          </cell>
          <cell r="X167">
            <v>0</v>
          </cell>
          <cell r="Y167">
            <v>0</v>
          </cell>
          <cell r="Z167">
            <v>0</v>
          </cell>
          <cell r="AA167">
            <v>0</v>
          </cell>
          <cell r="AB167">
            <v>-18215</v>
          </cell>
          <cell r="AC167">
            <v>21495708</v>
          </cell>
          <cell r="AD167">
            <v>-145366</v>
          </cell>
          <cell r="AE167">
            <v>12</v>
          </cell>
          <cell r="AF167">
            <v>0</v>
          </cell>
          <cell r="AG167">
            <v>0</v>
          </cell>
          <cell r="AH167">
            <v>0</v>
          </cell>
          <cell r="AI167">
            <v>0</v>
          </cell>
          <cell r="AJ167">
            <v>1182000</v>
          </cell>
          <cell r="AK167">
            <v>0</v>
          </cell>
          <cell r="AL167">
            <v>145366</v>
          </cell>
          <cell r="AM167">
            <v>0</v>
          </cell>
          <cell r="AN167">
            <v>1327366</v>
          </cell>
        </row>
        <row r="168">
          <cell r="B168">
            <v>158</v>
          </cell>
          <cell r="C168">
            <v>14230013</v>
          </cell>
          <cell r="D168" t="str">
            <v>Nguyen Trung Hau</v>
          </cell>
          <cell r="E168">
            <v>5403089</v>
          </cell>
          <cell r="F168">
            <v>4995501</v>
          </cell>
          <cell r="G168">
            <v>4966570</v>
          </cell>
          <cell r="H168">
            <v>4698528</v>
          </cell>
          <cell r="I168">
            <v>4543417</v>
          </cell>
          <cell r="J168">
            <v>4165401</v>
          </cell>
          <cell r="K168">
            <v>3214200</v>
          </cell>
          <cell r="L168">
            <v>3263500</v>
          </cell>
          <cell r="M168">
            <v>3797113</v>
          </cell>
          <cell r="N168">
            <v>3058125</v>
          </cell>
          <cell r="O168">
            <v>3564850</v>
          </cell>
          <cell r="P168">
            <v>4221794</v>
          </cell>
          <cell r="Q168">
            <v>-720927</v>
          </cell>
          <cell r="R168">
            <v>-598650</v>
          </cell>
          <cell r="S168">
            <v>-589971</v>
          </cell>
          <cell r="T168">
            <v>-509558</v>
          </cell>
          <cell r="U168">
            <v>-463025</v>
          </cell>
          <cell r="V168">
            <v>-349620</v>
          </cell>
          <cell r="W168">
            <v>-142840</v>
          </cell>
          <cell r="X168">
            <v>-152700</v>
          </cell>
          <cell r="Y168">
            <v>-259423</v>
          </cell>
          <cell r="Z168">
            <v>-111625</v>
          </cell>
          <cell r="AA168">
            <v>-212970</v>
          </cell>
          <cell r="AB168">
            <v>-366538</v>
          </cell>
          <cell r="AC168">
            <v>49892088</v>
          </cell>
          <cell r="AD168">
            <v>-4477847</v>
          </cell>
          <cell r="AE168">
            <v>12</v>
          </cell>
          <cell r="AF168">
            <v>0</v>
          </cell>
          <cell r="AG168">
            <v>0</v>
          </cell>
          <cell r="AH168">
            <v>0</v>
          </cell>
          <cell r="AI168">
            <v>0</v>
          </cell>
          <cell r="AJ168">
            <v>2782000</v>
          </cell>
          <cell r="AK168">
            <v>5002224</v>
          </cell>
          <cell r="AL168">
            <v>9480071</v>
          </cell>
          <cell r="AM168">
            <v>0</v>
          </cell>
          <cell r="AN168">
            <v>12262071</v>
          </cell>
        </row>
        <row r="169">
          <cell r="B169">
            <v>159</v>
          </cell>
          <cell r="C169">
            <v>14230651</v>
          </cell>
          <cell r="D169" t="str">
            <v>Tran Trung Hau</v>
          </cell>
          <cell r="E169">
            <v>1266724</v>
          </cell>
          <cell r="F169">
            <v>1003715</v>
          </cell>
          <cell r="G169">
            <v>781236</v>
          </cell>
          <cell r="H169">
            <v>840784</v>
          </cell>
          <cell r="I169">
            <v>905460</v>
          </cell>
          <cell r="J169">
            <v>947018</v>
          </cell>
          <cell r="K169">
            <v>735742</v>
          </cell>
          <cell r="L169">
            <v>953623</v>
          </cell>
          <cell r="M169">
            <v>832051</v>
          </cell>
          <cell r="N169">
            <v>740478</v>
          </cell>
          <cell r="O169">
            <v>874285</v>
          </cell>
          <cell r="P169">
            <v>516282</v>
          </cell>
          <cell r="Q169">
            <v>0</v>
          </cell>
          <cell r="R169">
            <v>0</v>
          </cell>
          <cell r="S169">
            <v>0</v>
          </cell>
          <cell r="T169">
            <v>0</v>
          </cell>
          <cell r="U169">
            <v>0</v>
          </cell>
          <cell r="V169">
            <v>0</v>
          </cell>
          <cell r="W169">
            <v>0</v>
          </cell>
          <cell r="X169">
            <v>0</v>
          </cell>
          <cell r="Y169">
            <v>0</v>
          </cell>
          <cell r="Z169">
            <v>0</v>
          </cell>
          <cell r="AA169">
            <v>0</v>
          </cell>
          <cell r="AB169">
            <v>0</v>
          </cell>
          <cell r="AC169">
            <v>10397398</v>
          </cell>
          <cell r="AD169">
            <v>0</v>
          </cell>
          <cell r="AE169">
            <v>12</v>
          </cell>
          <cell r="AF169">
            <v>0</v>
          </cell>
          <cell r="AG169">
            <v>0</v>
          </cell>
          <cell r="AH169">
            <v>0</v>
          </cell>
          <cell r="AI169">
            <v>0</v>
          </cell>
          <cell r="AJ169">
            <v>821000</v>
          </cell>
          <cell r="AK169">
            <v>0</v>
          </cell>
          <cell r="AL169">
            <v>0</v>
          </cell>
          <cell r="AM169">
            <v>0</v>
          </cell>
          <cell r="AN169">
            <v>821000</v>
          </cell>
        </row>
        <row r="170">
          <cell r="B170">
            <v>160</v>
          </cell>
          <cell r="C170">
            <v>14230014</v>
          </cell>
          <cell r="D170" t="str">
            <v>Nguyen Van Hien A</v>
          </cell>
          <cell r="E170">
            <v>2218636</v>
          </cell>
          <cell r="F170">
            <v>2444230</v>
          </cell>
          <cell r="G170">
            <v>2627452</v>
          </cell>
          <cell r="H170">
            <v>2538310</v>
          </cell>
          <cell r="I170">
            <v>2137413</v>
          </cell>
          <cell r="J170">
            <v>1545251</v>
          </cell>
          <cell r="K170">
            <v>1587369</v>
          </cell>
          <cell r="L170">
            <v>1514331</v>
          </cell>
          <cell r="M170">
            <v>1876176</v>
          </cell>
          <cell r="N170">
            <v>1696622</v>
          </cell>
          <cell r="O170">
            <v>1778790</v>
          </cell>
          <cell r="P170">
            <v>1886219</v>
          </cell>
          <cell r="Q170">
            <v>-21864</v>
          </cell>
          <cell r="R170">
            <v>-44423</v>
          </cell>
          <cell r="S170">
            <v>-62745</v>
          </cell>
          <cell r="T170">
            <v>-53831</v>
          </cell>
          <cell r="U170">
            <v>-13741</v>
          </cell>
          <cell r="V170">
            <v>0</v>
          </cell>
          <cell r="W170">
            <v>0</v>
          </cell>
          <cell r="X170">
            <v>0</v>
          </cell>
          <cell r="Y170">
            <v>0</v>
          </cell>
          <cell r="Z170">
            <v>0</v>
          </cell>
          <cell r="AA170">
            <v>0</v>
          </cell>
          <cell r="AB170">
            <v>0</v>
          </cell>
          <cell r="AC170">
            <v>23850799</v>
          </cell>
          <cell r="AD170">
            <v>-196604</v>
          </cell>
          <cell r="AE170">
            <v>12</v>
          </cell>
          <cell r="AF170">
            <v>0</v>
          </cell>
          <cell r="AG170">
            <v>0</v>
          </cell>
          <cell r="AH170">
            <v>0</v>
          </cell>
          <cell r="AI170">
            <v>0</v>
          </cell>
          <cell r="AJ170">
            <v>1266000</v>
          </cell>
          <cell r="AK170">
            <v>111684</v>
          </cell>
          <cell r="AL170">
            <v>308288</v>
          </cell>
          <cell r="AM170">
            <v>0</v>
          </cell>
          <cell r="AN170">
            <v>1574288</v>
          </cell>
        </row>
        <row r="171">
          <cell r="B171">
            <v>161</v>
          </cell>
          <cell r="C171">
            <v>14230356</v>
          </cell>
          <cell r="D171" t="str">
            <v>Ta Cam Hien</v>
          </cell>
          <cell r="E171">
            <v>1972480</v>
          </cell>
          <cell r="F171">
            <v>2362209</v>
          </cell>
          <cell r="G171">
            <v>1988231</v>
          </cell>
          <cell r="H171">
            <v>2189309</v>
          </cell>
          <cell r="I171">
            <v>1647071</v>
          </cell>
          <cell r="J171">
            <v>1208585</v>
          </cell>
          <cell r="K171">
            <v>1286561</v>
          </cell>
          <cell r="L171">
            <v>1245646</v>
          </cell>
          <cell r="M171">
            <v>1245646</v>
          </cell>
          <cell r="N171">
            <v>1248203</v>
          </cell>
          <cell r="O171">
            <v>1436016</v>
          </cell>
          <cell r="P171">
            <v>1753963</v>
          </cell>
          <cell r="Q171">
            <v>0</v>
          </cell>
          <cell r="R171">
            <v>-36221</v>
          </cell>
          <cell r="S171">
            <v>0</v>
          </cell>
          <cell r="T171">
            <v>-18931</v>
          </cell>
          <cell r="U171">
            <v>0</v>
          </cell>
          <cell r="V171">
            <v>0</v>
          </cell>
          <cell r="W171">
            <v>0</v>
          </cell>
          <cell r="X171">
            <v>0</v>
          </cell>
          <cell r="Y171">
            <v>0</v>
          </cell>
          <cell r="Z171">
            <v>0</v>
          </cell>
          <cell r="AA171">
            <v>0</v>
          </cell>
          <cell r="AB171">
            <v>0</v>
          </cell>
          <cell r="AC171">
            <v>19583920</v>
          </cell>
          <cell r="AD171">
            <v>-55152</v>
          </cell>
          <cell r="AE171">
            <v>12</v>
          </cell>
          <cell r="AF171">
            <v>0</v>
          </cell>
          <cell r="AG171">
            <v>0</v>
          </cell>
          <cell r="AH171">
            <v>0</v>
          </cell>
          <cell r="AI171">
            <v>0</v>
          </cell>
          <cell r="AJ171">
            <v>1182000</v>
          </cell>
          <cell r="AK171">
            <v>0</v>
          </cell>
          <cell r="AL171">
            <v>55152</v>
          </cell>
          <cell r="AM171">
            <v>0</v>
          </cell>
          <cell r="AN171">
            <v>1237152</v>
          </cell>
        </row>
        <row r="172">
          <cell r="B172">
            <v>162</v>
          </cell>
          <cell r="C172">
            <v>14230129</v>
          </cell>
          <cell r="D172" t="str">
            <v>Nguyen Gia Hieu</v>
          </cell>
          <cell r="E172">
            <v>2468720</v>
          </cell>
          <cell r="F172">
            <v>2212444</v>
          </cell>
          <cell r="G172">
            <v>1902525</v>
          </cell>
          <cell r="H172">
            <v>1832560</v>
          </cell>
          <cell r="I172">
            <v>1118122</v>
          </cell>
          <cell r="J172">
            <v>1305226</v>
          </cell>
          <cell r="K172">
            <v>1332023</v>
          </cell>
          <cell r="L172">
            <v>1407034</v>
          </cell>
          <cell r="M172">
            <v>1313269</v>
          </cell>
          <cell r="N172">
            <v>1226609</v>
          </cell>
          <cell r="O172">
            <v>1330319</v>
          </cell>
          <cell r="P172">
            <v>1599677</v>
          </cell>
          <cell r="Q172">
            <v>-46872</v>
          </cell>
          <cell r="R172">
            <v>-21244</v>
          </cell>
          <cell r="S172">
            <v>0</v>
          </cell>
          <cell r="T172">
            <v>0</v>
          </cell>
          <cell r="U172">
            <v>0</v>
          </cell>
          <cell r="V172">
            <v>0</v>
          </cell>
          <cell r="W172">
            <v>0</v>
          </cell>
          <cell r="X172">
            <v>0</v>
          </cell>
          <cell r="Y172">
            <v>0</v>
          </cell>
          <cell r="Z172">
            <v>0</v>
          </cell>
          <cell r="AA172">
            <v>0</v>
          </cell>
          <cell r="AB172">
            <v>0</v>
          </cell>
          <cell r="AC172">
            <v>19048528</v>
          </cell>
          <cell r="AD172">
            <v>-68116</v>
          </cell>
          <cell r="AE172">
            <v>12</v>
          </cell>
          <cell r="AF172">
            <v>0</v>
          </cell>
          <cell r="AG172">
            <v>0</v>
          </cell>
          <cell r="AH172">
            <v>0</v>
          </cell>
          <cell r="AI172">
            <v>0</v>
          </cell>
          <cell r="AJ172">
            <v>1182000</v>
          </cell>
          <cell r="AK172">
            <v>0</v>
          </cell>
          <cell r="AL172">
            <v>68116</v>
          </cell>
          <cell r="AM172">
            <v>0</v>
          </cell>
          <cell r="AN172">
            <v>1250116</v>
          </cell>
        </row>
        <row r="173">
          <cell r="B173">
            <v>163</v>
          </cell>
          <cell r="C173">
            <v>14231629</v>
          </cell>
          <cell r="D173" t="str">
            <v>Tran Chi Hieu</v>
          </cell>
          <cell r="I173">
            <v>561467</v>
          </cell>
          <cell r="J173">
            <v>811921</v>
          </cell>
          <cell r="K173">
            <v>744185</v>
          </cell>
          <cell r="L173">
            <v>816462</v>
          </cell>
          <cell r="M173">
            <v>744185</v>
          </cell>
          <cell r="N173">
            <v>759577</v>
          </cell>
          <cell r="O173">
            <v>975404</v>
          </cell>
          <cell r="P173">
            <v>1139700</v>
          </cell>
          <cell r="U173">
            <v>0</v>
          </cell>
          <cell r="V173">
            <v>0</v>
          </cell>
          <cell r="W173">
            <v>0</v>
          </cell>
          <cell r="X173">
            <v>0</v>
          </cell>
          <cell r="Y173">
            <v>0</v>
          </cell>
          <cell r="Z173">
            <v>0</v>
          </cell>
          <cell r="AA173">
            <v>0</v>
          </cell>
          <cell r="AB173">
            <v>0</v>
          </cell>
          <cell r="AC173">
            <v>6552901</v>
          </cell>
          <cell r="AD173">
            <v>0</v>
          </cell>
          <cell r="AE173">
            <v>8</v>
          </cell>
          <cell r="AF173">
            <v>12</v>
          </cell>
          <cell r="AG173">
            <v>0</v>
          </cell>
          <cell r="AH173">
            <v>0</v>
          </cell>
          <cell r="AI173">
            <v>0</v>
          </cell>
          <cell r="AJ173">
            <v>472898.63</v>
          </cell>
          <cell r="AK173">
            <v>0</v>
          </cell>
          <cell r="AL173">
            <v>0</v>
          </cell>
          <cell r="AM173">
            <v>0</v>
          </cell>
          <cell r="AN173">
            <v>472898.63</v>
          </cell>
        </row>
        <row r="174">
          <cell r="B174">
            <v>164</v>
          </cell>
          <cell r="C174">
            <v>14231298</v>
          </cell>
          <cell r="D174" t="str">
            <v>Dong Thi Xuan Hoa</v>
          </cell>
          <cell r="E174">
            <v>1320506</v>
          </cell>
          <cell r="F174">
            <v>1405553</v>
          </cell>
          <cell r="G174">
            <v>1283397</v>
          </cell>
          <cell r="H174">
            <v>1337578</v>
          </cell>
          <cell r="I174">
            <v>955831</v>
          </cell>
          <cell r="J174">
            <v>811921</v>
          </cell>
          <cell r="K174">
            <v>728123</v>
          </cell>
          <cell r="L174">
            <v>800400</v>
          </cell>
          <cell r="M174">
            <v>752215</v>
          </cell>
          <cell r="N174">
            <v>766604</v>
          </cell>
          <cell r="O174">
            <v>1065415</v>
          </cell>
          <cell r="P174">
            <v>1201939</v>
          </cell>
          <cell r="Q174">
            <v>0</v>
          </cell>
          <cell r="R174">
            <v>0</v>
          </cell>
          <cell r="S174">
            <v>0</v>
          </cell>
          <cell r="T174">
            <v>0</v>
          </cell>
          <cell r="U174">
            <v>0</v>
          </cell>
          <cell r="V174">
            <v>0</v>
          </cell>
          <cell r="W174">
            <v>0</v>
          </cell>
          <cell r="X174">
            <v>0</v>
          </cell>
          <cell r="Y174">
            <v>0</v>
          </cell>
          <cell r="Z174">
            <v>0</v>
          </cell>
          <cell r="AA174">
            <v>0</v>
          </cell>
          <cell r="AB174">
            <v>0</v>
          </cell>
          <cell r="AC174">
            <v>12429482</v>
          </cell>
          <cell r="AD174">
            <v>0</v>
          </cell>
          <cell r="AE174">
            <v>12</v>
          </cell>
          <cell r="AF174">
            <v>0</v>
          </cell>
          <cell r="AG174">
            <v>0</v>
          </cell>
          <cell r="AH174">
            <v>0</v>
          </cell>
          <cell r="AI174">
            <v>0</v>
          </cell>
          <cell r="AJ174">
            <v>696000</v>
          </cell>
          <cell r="AK174">
            <v>0</v>
          </cell>
          <cell r="AL174">
            <v>0</v>
          </cell>
          <cell r="AM174">
            <v>0</v>
          </cell>
          <cell r="AN174">
            <v>696000</v>
          </cell>
        </row>
        <row r="175">
          <cell r="B175">
            <v>165</v>
          </cell>
          <cell r="C175">
            <v>14231574</v>
          </cell>
          <cell r="D175" t="str">
            <v>Luu Chung Hoa</v>
          </cell>
          <cell r="I175">
            <v>749959</v>
          </cell>
          <cell r="J175">
            <v>823959</v>
          </cell>
          <cell r="K175">
            <v>792369</v>
          </cell>
          <cell r="L175">
            <v>468462</v>
          </cell>
          <cell r="M175">
            <v>913333</v>
          </cell>
          <cell r="N175">
            <v>775806</v>
          </cell>
          <cell r="O175">
            <v>1015725</v>
          </cell>
          <cell r="P175">
            <v>1218836</v>
          </cell>
          <cell r="U175">
            <v>0</v>
          </cell>
          <cell r="V175">
            <v>0</v>
          </cell>
          <cell r="W175">
            <v>0</v>
          </cell>
          <cell r="X175">
            <v>0</v>
          </cell>
          <cell r="Y175">
            <v>0</v>
          </cell>
          <cell r="Z175">
            <v>0</v>
          </cell>
          <cell r="AA175">
            <v>0</v>
          </cell>
          <cell r="AB175">
            <v>0</v>
          </cell>
          <cell r="AC175">
            <v>6758449</v>
          </cell>
          <cell r="AD175">
            <v>0</v>
          </cell>
          <cell r="AE175">
            <v>8</v>
          </cell>
          <cell r="AF175">
            <v>0</v>
          </cell>
          <cell r="AG175">
            <v>0</v>
          </cell>
          <cell r="AH175">
            <v>0</v>
          </cell>
          <cell r="AI175">
            <v>0</v>
          </cell>
          <cell r="AJ175">
            <v>472898.63</v>
          </cell>
          <cell r="AK175">
            <v>0</v>
          </cell>
          <cell r="AL175">
            <v>0</v>
          </cell>
          <cell r="AM175">
            <v>0</v>
          </cell>
          <cell r="AN175">
            <v>472898.63</v>
          </cell>
        </row>
        <row r="176">
          <cell r="B176">
            <v>166</v>
          </cell>
          <cell r="C176">
            <v>14231291</v>
          </cell>
          <cell r="D176" t="str">
            <v>Lam Thi Kim Hoan</v>
          </cell>
          <cell r="E176">
            <v>1180310</v>
          </cell>
          <cell r="F176">
            <v>1389535</v>
          </cell>
          <cell r="G176">
            <v>1344496</v>
          </cell>
          <cell r="H176">
            <v>1323555</v>
          </cell>
          <cell r="I176">
            <v>967862</v>
          </cell>
          <cell r="J176">
            <v>759755</v>
          </cell>
          <cell r="K176">
            <v>784338</v>
          </cell>
          <cell r="L176">
            <v>776308</v>
          </cell>
          <cell r="M176">
            <v>887399</v>
          </cell>
          <cell r="N176">
            <v>918185</v>
          </cell>
          <cell r="O176">
            <v>1140704</v>
          </cell>
          <cell r="P176">
            <v>1188219</v>
          </cell>
          <cell r="Q176">
            <v>0</v>
          </cell>
          <cell r="R176">
            <v>0</v>
          </cell>
          <cell r="S176">
            <v>0</v>
          </cell>
          <cell r="T176">
            <v>0</v>
          </cell>
          <cell r="U176">
            <v>0</v>
          </cell>
          <cell r="V176">
            <v>0</v>
          </cell>
          <cell r="W176">
            <v>0</v>
          </cell>
          <cell r="X176">
            <v>0</v>
          </cell>
          <cell r="Y176">
            <v>0</v>
          </cell>
          <cell r="Z176">
            <v>0</v>
          </cell>
          <cell r="AA176">
            <v>0</v>
          </cell>
          <cell r="AB176">
            <v>0</v>
          </cell>
          <cell r="AC176">
            <v>12660666</v>
          </cell>
          <cell r="AD176">
            <v>0</v>
          </cell>
          <cell r="AE176">
            <v>12</v>
          </cell>
          <cell r="AF176">
            <v>0</v>
          </cell>
          <cell r="AG176">
            <v>0</v>
          </cell>
          <cell r="AH176">
            <v>0</v>
          </cell>
          <cell r="AI176">
            <v>0</v>
          </cell>
          <cell r="AJ176">
            <v>696000</v>
          </cell>
          <cell r="AK176">
            <v>0</v>
          </cell>
          <cell r="AL176">
            <v>0</v>
          </cell>
          <cell r="AM176">
            <v>0</v>
          </cell>
          <cell r="AN176">
            <v>696000</v>
          </cell>
        </row>
        <row r="177">
          <cell r="B177">
            <v>167</v>
          </cell>
          <cell r="C177">
            <v>14230357</v>
          </cell>
          <cell r="D177" t="str">
            <v>Nguyen Van Hoang B</v>
          </cell>
          <cell r="E177">
            <v>1852820</v>
          </cell>
          <cell r="F177">
            <v>1567197</v>
          </cell>
          <cell r="G177">
            <v>1509681</v>
          </cell>
          <cell r="H177">
            <v>1538156</v>
          </cell>
          <cell r="I177">
            <v>1104219</v>
          </cell>
          <cell r="J177">
            <v>898089</v>
          </cell>
          <cell r="K177">
            <v>849419</v>
          </cell>
          <cell r="L177">
            <v>1038881</v>
          </cell>
          <cell r="M177">
            <v>1107758</v>
          </cell>
          <cell r="N177">
            <v>924809</v>
          </cell>
          <cell r="O177">
            <v>1225383</v>
          </cell>
          <cell r="P177">
            <v>1346953</v>
          </cell>
          <cell r="Q177">
            <v>0</v>
          </cell>
          <cell r="R177">
            <v>0</v>
          </cell>
          <cell r="S177">
            <v>0</v>
          </cell>
          <cell r="T177">
            <v>0</v>
          </cell>
          <cell r="U177">
            <v>0</v>
          </cell>
          <cell r="V177">
            <v>0</v>
          </cell>
          <cell r="W177">
            <v>0</v>
          </cell>
          <cell r="X177">
            <v>0</v>
          </cell>
          <cell r="Y177">
            <v>0</v>
          </cell>
          <cell r="Z177">
            <v>0</v>
          </cell>
          <cell r="AA177">
            <v>0</v>
          </cell>
          <cell r="AB177">
            <v>0</v>
          </cell>
          <cell r="AC177">
            <v>14963365</v>
          </cell>
          <cell r="AD177">
            <v>0</v>
          </cell>
          <cell r="AE177">
            <v>12</v>
          </cell>
          <cell r="AF177">
            <v>0</v>
          </cell>
          <cell r="AG177">
            <v>0</v>
          </cell>
          <cell r="AH177">
            <v>0</v>
          </cell>
          <cell r="AI177">
            <v>0</v>
          </cell>
          <cell r="AJ177">
            <v>821000</v>
          </cell>
          <cell r="AK177">
            <v>0</v>
          </cell>
          <cell r="AL177">
            <v>0</v>
          </cell>
          <cell r="AM177">
            <v>0</v>
          </cell>
          <cell r="AN177">
            <v>821000</v>
          </cell>
        </row>
        <row r="178">
          <cell r="B178">
            <v>168</v>
          </cell>
          <cell r="C178">
            <v>14231597</v>
          </cell>
          <cell r="D178" t="str">
            <v>Phan Cao Hop</v>
          </cell>
          <cell r="I178">
            <v>435805</v>
          </cell>
          <cell r="J178">
            <v>743703</v>
          </cell>
          <cell r="K178">
            <v>792369</v>
          </cell>
          <cell r="L178">
            <v>788354</v>
          </cell>
          <cell r="M178">
            <v>872677</v>
          </cell>
          <cell r="N178">
            <v>777312</v>
          </cell>
          <cell r="O178">
            <v>1154758</v>
          </cell>
          <cell r="P178">
            <v>977077</v>
          </cell>
          <cell r="U178">
            <v>0</v>
          </cell>
          <cell r="V178">
            <v>0</v>
          </cell>
          <cell r="W178">
            <v>0</v>
          </cell>
          <cell r="X178">
            <v>0</v>
          </cell>
          <cell r="Y178">
            <v>0</v>
          </cell>
          <cell r="Z178">
            <v>0</v>
          </cell>
          <cell r="AA178">
            <v>0</v>
          </cell>
          <cell r="AB178">
            <v>0</v>
          </cell>
          <cell r="AC178">
            <v>6542055</v>
          </cell>
          <cell r="AD178">
            <v>0</v>
          </cell>
          <cell r="AE178">
            <v>8</v>
          </cell>
          <cell r="AF178">
            <v>0</v>
          </cell>
          <cell r="AG178">
            <v>0</v>
          </cell>
          <cell r="AH178">
            <v>0</v>
          </cell>
          <cell r="AI178">
            <v>0</v>
          </cell>
          <cell r="AJ178">
            <v>450016.44</v>
          </cell>
          <cell r="AK178">
            <v>0</v>
          </cell>
          <cell r="AL178">
            <v>0</v>
          </cell>
          <cell r="AM178">
            <v>0</v>
          </cell>
          <cell r="AN178">
            <v>450016.44</v>
          </cell>
        </row>
        <row r="179">
          <cell r="B179">
            <v>169</v>
          </cell>
          <cell r="C179">
            <v>14230358</v>
          </cell>
          <cell r="D179" t="str">
            <v>Nguyen Minh Huan</v>
          </cell>
          <cell r="E179">
            <v>1972480</v>
          </cell>
          <cell r="F179">
            <v>2316826</v>
          </cell>
          <cell r="G179">
            <v>2197667</v>
          </cell>
          <cell r="H179">
            <v>2271615</v>
          </cell>
          <cell r="I179">
            <v>1728885</v>
          </cell>
          <cell r="J179">
            <v>1576959</v>
          </cell>
          <cell r="K179">
            <v>1491138</v>
          </cell>
          <cell r="L179">
            <v>1263831</v>
          </cell>
          <cell r="M179">
            <v>1687191</v>
          </cell>
          <cell r="N179">
            <v>1345661</v>
          </cell>
          <cell r="O179">
            <v>1685771</v>
          </cell>
          <cell r="P179">
            <v>1970474</v>
          </cell>
          <cell r="Q179">
            <v>0</v>
          </cell>
          <cell r="R179">
            <v>-31683</v>
          </cell>
          <cell r="S179">
            <v>-19767</v>
          </cell>
          <cell r="T179">
            <v>-27162</v>
          </cell>
          <cell r="U179">
            <v>0</v>
          </cell>
          <cell r="V179">
            <v>0</v>
          </cell>
          <cell r="W179">
            <v>0</v>
          </cell>
          <cell r="X179">
            <v>0</v>
          </cell>
          <cell r="Y179">
            <v>0</v>
          </cell>
          <cell r="Z179">
            <v>0</v>
          </cell>
          <cell r="AA179">
            <v>0</v>
          </cell>
          <cell r="AB179">
            <v>0</v>
          </cell>
          <cell r="AC179">
            <v>21508498</v>
          </cell>
          <cell r="AD179">
            <v>-78612</v>
          </cell>
          <cell r="AE179">
            <v>12</v>
          </cell>
          <cell r="AF179">
            <v>0</v>
          </cell>
          <cell r="AG179">
            <v>0</v>
          </cell>
          <cell r="AH179">
            <v>0</v>
          </cell>
          <cell r="AI179">
            <v>0</v>
          </cell>
          <cell r="AJ179">
            <v>1182000</v>
          </cell>
          <cell r="AK179">
            <v>0</v>
          </cell>
          <cell r="AL179">
            <v>78612</v>
          </cell>
          <cell r="AM179">
            <v>0</v>
          </cell>
          <cell r="AN179">
            <v>1260612</v>
          </cell>
        </row>
        <row r="180">
          <cell r="B180">
            <v>170</v>
          </cell>
          <cell r="C180">
            <v>17210264</v>
          </cell>
          <cell r="D180" t="str">
            <v>Le Thi Bach Hue</v>
          </cell>
          <cell r="E180">
            <v>1423261</v>
          </cell>
          <cell r="F180">
            <v>1700358</v>
          </cell>
          <cell r="G180">
            <v>1490877</v>
          </cell>
          <cell r="H180">
            <v>1601209</v>
          </cell>
          <cell r="I180">
            <v>1275092</v>
          </cell>
          <cell r="J180">
            <v>937066</v>
          </cell>
          <cell r="K180">
            <v>997292</v>
          </cell>
          <cell r="L180">
            <v>966969</v>
          </cell>
          <cell r="M180">
            <v>994344</v>
          </cell>
          <cell r="N180">
            <v>985289</v>
          </cell>
          <cell r="O180">
            <v>1419078</v>
          </cell>
          <cell r="P180">
            <v>1468353</v>
          </cell>
          <cell r="Q180">
            <v>0</v>
          </cell>
          <cell r="R180">
            <v>0</v>
          </cell>
          <cell r="S180">
            <v>0</v>
          </cell>
          <cell r="T180">
            <v>0</v>
          </cell>
          <cell r="U180">
            <v>0</v>
          </cell>
          <cell r="V180">
            <v>0</v>
          </cell>
          <cell r="W180">
            <v>0</v>
          </cell>
          <cell r="X180">
            <v>0</v>
          </cell>
          <cell r="Y180">
            <v>0</v>
          </cell>
          <cell r="Z180">
            <v>0</v>
          </cell>
          <cell r="AA180">
            <v>0</v>
          </cell>
          <cell r="AB180">
            <v>0</v>
          </cell>
          <cell r="AC180">
            <v>15259188</v>
          </cell>
          <cell r="AD180">
            <v>0</v>
          </cell>
          <cell r="AE180">
            <v>12</v>
          </cell>
          <cell r="AF180">
            <v>0</v>
          </cell>
          <cell r="AG180">
            <v>0</v>
          </cell>
          <cell r="AH180">
            <v>0</v>
          </cell>
          <cell r="AI180">
            <v>0</v>
          </cell>
          <cell r="AJ180">
            <v>876000</v>
          </cell>
          <cell r="AK180">
            <v>0</v>
          </cell>
          <cell r="AL180">
            <v>0</v>
          </cell>
          <cell r="AM180">
            <v>0</v>
          </cell>
          <cell r="AN180">
            <v>876000</v>
          </cell>
        </row>
        <row r="181">
          <cell r="B181">
            <v>171</v>
          </cell>
          <cell r="C181">
            <v>14231577</v>
          </cell>
          <cell r="D181" t="str">
            <v>Dang Van Hung</v>
          </cell>
          <cell r="I181">
            <v>741938</v>
          </cell>
          <cell r="J181">
            <v>759755</v>
          </cell>
          <cell r="K181">
            <v>792369</v>
          </cell>
          <cell r="L181">
            <v>776308</v>
          </cell>
          <cell r="M181">
            <v>799061</v>
          </cell>
          <cell r="N181">
            <v>832523</v>
          </cell>
          <cell r="O181">
            <v>997656</v>
          </cell>
          <cell r="P181">
            <v>1176508</v>
          </cell>
          <cell r="U181">
            <v>0</v>
          </cell>
          <cell r="V181">
            <v>0</v>
          </cell>
          <cell r="W181">
            <v>0</v>
          </cell>
          <cell r="X181">
            <v>0</v>
          </cell>
          <cell r="Y181">
            <v>0</v>
          </cell>
          <cell r="Z181">
            <v>0</v>
          </cell>
          <cell r="AA181">
            <v>0</v>
          </cell>
          <cell r="AB181">
            <v>0</v>
          </cell>
          <cell r="AC181">
            <v>6876118</v>
          </cell>
          <cell r="AD181">
            <v>0</v>
          </cell>
          <cell r="AE181">
            <v>8</v>
          </cell>
          <cell r="AF181">
            <v>0</v>
          </cell>
          <cell r="AG181">
            <v>0</v>
          </cell>
          <cell r="AH181">
            <v>0</v>
          </cell>
          <cell r="AI181">
            <v>0</v>
          </cell>
          <cell r="AJ181">
            <v>472898.63</v>
          </cell>
          <cell r="AK181">
            <v>0</v>
          </cell>
          <cell r="AL181">
            <v>0</v>
          </cell>
          <cell r="AM181">
            <v>0</v>
          </cell>
          <cell r="AN181">
            <v>472898.63</v>
          </cell>
        </row>
        <row r="182">
          <cell r="B182">
            <v>172</v>
          </cell>
          <cell r="C182">
            <v>14231600</v>
          </cell>
          <cell r="D182" t="str">
            <v>Le Minh Hung</v>
          </cell>
          <cell r="I182">
            <v>690872</v>
          </cell>
          <cell r="J182">
            <v>1215607</v>
          </cell>
          <cell r="K182">
            <v>1267108</v>
          </cell>
          <cell r="L182">
            <v>1228581</v>
          </cell>
          <cell r="M182">
            <v>1134404</v>
          </cell>
          <cell r="N182">
            <v>1300819</v>
          </cell>
          <cell r="O182">
            <v>1552314</v>
          </cell>
          <cell r="P182">
            <v>1856784</v>
          </cell>
          <cell r="U182">
            <v>0</v>
          </cell>
          <cell r="V182">
            <v>0</v>
          </cell>
          <cell r="W182">
            <v>0</v>
          </cell>
          <cell r="X182">
            <v>0</v>
          </cell>
          <cell r="Y182">
            <v>0</v>
          </cell>
          <cell r="Z182">
            <v>0</v>
          </cell>
          <cell r="AA182">
            <v>0</v>
          </cell>
          <cell r="AB182">
            <v>0</v>
          </cell>
          <cell r="AC182">
            <v>10246489</v>
          </cell>
          <cell r="AD182">
            <v>0</v>
          </cell>
          <cell r="AE182">
            <v>8</v>
          </cell>
          <cell r="AF182">
            <v>12</v>
          </cell>
          <cell r="AG182">
            <v>0</v>
          </cell>
          <cell r="AH182">
            <v>0</v>
          </cell>
          <cell r="AI182">
            <v>0</v>
          </cell>
          <cell r="AJ182">
            <v>719638.36</v>
          </cell>
          <cell r="AK182">
            <v>0</v>
          </cell>
          <cell r="AL182">
            <v>0</v>
          </cell>
          <cell r="AM182">
            <v>0</v>
          </cell>
          <cell r="AN182">
            <v>719638.36</v>
          </cell>
        </row>
        <row r="183">
          <cell r="B183">
            <v>173</v>
          </cell>
          <cell r="C183">
            <v>14231627</v>
          </cell>
          <cell r="D183" t="str">
            <v>Nguyen Van Hung D</v>
          </cell>
          <cell r="I183">
            <v>657719</v>
          </cell>
          <cell r="J183">
            <v>759755</v>
          </cell>
          <cell r="K183">
            <v>792369</v>
          </cell>
          <cell r="L183">
            <v>853938</v>
          </cell>
          <cell r="M183">
            <v>805753</v>
          </cell>
          <cell r="N183">
            <v>1429811</v>
          </cell>
          <cell r="O183">
            <v>1048518</v>
          </cell>
          <cell r="P183">
            <v>1274048</v>
          </cell>
          <cell r="U183">
            <v>0</v>
          </cell>
          <cell r="V183">
            <v>0</v>
          </cell>
          <cell r="W183">
            <v>0</v>
          </cell>
          <cell r="X183">
            <v>0</v>
          </cell>
          <cell r="Y183">
            <v>0</v>
          </cell>
          <cell r="Z183">
            <v>0</v>
          </cell>
          <cell r="AA183">
            <v>0</v>
          </cell>
          <cell r="AB183">
            <v>0</v>
          </cell>
          <cell r="AC183">
            <v>7621911</v>
          </cell>
          <cell r="AD183">
            <v>0</v>
          </cell>
          <cell r="AE183">
            <v>8</v>
          </cell>
          <cell r="AF183">
            <v>0</v>
          </cell>
          <cell r="AG183">
            <v>0</v>
          </cell>
          <cell r="AH183">
            <v>0</v>
          </cell>
          <cell r="AI183">
            <v>0</v>
          </cell>
          <cell r="AJ183">
            <v>472898.63</v>
          </cell>
          <cell r="AK183">
            <v>0</v>
          </cell>
          <cell r="AL183">
            <v>0</v>
          </cell>
          <cell r="AM183">
            <v>0</v>
          </cell>
          <cell r="AN183">
            <v>472898.63</v>
          </cell>
        </row>
        <row r="184">
          <cell r="B184">
            <v>174</v>
          </cell>
          <cell r="C184">
            <v>14231637</v>
          </cell>
          <cell r="D184" t="str">
            <v>Pham Quoc Hung</v>
          </cell>
          <cell r="I184">
            <v>855569</v>
          </cell>
          <cell r="J184">
            <v>2462654</v>
          </cell>
          <cell r="K184">
            <v>2380108</v>
          </cell>
          <cell r="L184">
            <v>2611269</v>
          </cell>
          <cell r="M184">
            <v>2384423</v>
          </cell>
          <cell r="N184">
            <v>2764400</v>
          </cell>
          <cell r="O184">
            <v>3172900</v>
          </cell>
          <cell r="P184">
            <v>3581321</v>
          </cell>
          <cell r="U184">
            <v>0</v>
          </cell>
          <cell r="V184">
            <v>-46265</v>
          </cell>
          <cell r="W184">
            <v>-38011</v>
          </cell>
          <cell r="X184">
            <v>-61127</v>
          </cell>
          <cell r="Y184">
            <v>-38442</v>
          </cell>
          <cell r="Z184">
            <v>-76440</v>
          </cell>
          <cell r="AA184">
            <v>-134580</v>
          </cell>
          <cell r="AB184">
            <v>-216264</v>
          </cell>
          <cell r="AC184">
            <v>20212644</v>
          </cell>
          <cell r="AD184">
            <v>-611129</v>
          </cell>
          <cell r="AE184">
            <v>8</v>
          </cell>
          <cell r="AF184">
            <v>0</v>
          </cell>
          <cell r="AG184">
            <v>0</v>
          </cell>
          <cell r="AH184">
            <v>0</v>
          </cell>
          <cell r="AI184">
            <v>0</v>
          </cell>
          <cell r="AJ184">
            <v>1439276.71</v>
          </cell>
          <cell r="AK184">
            <v>565192</v>
          </cell>
          <cell r="AL184">
            <v>1176321</v>
          </cell>
          <cell r="AM184">
            <v>0</v>
          </cell>
          <cell r="AN184">
            <v>2615597.71</v>
          </cell>
        </row>
        <row r="185">
          <cell r="B185">
            <v>175</v>
          </cell>
          <cell r="C185">
            <v>14230016</v>
          </cell>
          <cell r="D185" t="str">
            <v>Tran Van Hung</v>
          </cell>
          <cell r="E185">
            <v>5214376</v>
          </cell>
          <cell r="F185">
            <v>4588512</v>
          </cell>
          <cell r="G185">
            <v>4619255</v>
          </cell>
          <cell r="H185">
            <v>4470240</v>
          </cell>
          <cell r="I185">
            <v>3593048</v>
          </cell>
          <cell r="J185">
            <v>3364446</v>
          </cell>
          <cell r="K185">
            <v>3422385</v>
          </cell>
          <cell r="L185">
            <v>3213038</v>
          </cell>
          <cell r="M185">
            <v>3295000</v>
          </cell>
          <cell r="N185">
            <v>3564346</v>
          </cell>
          <cell r="O185">
            <v>3673898</v>
          </cell>
          <cell r="P185">
            <v>4525048</v>
          </cell>
          <cell r="Q185">
            <v>-664313</v>
          </cell>
          <cell r="R185">
            <v>-476554</v>
          </cell>
          <cell r="S185">
            <v>-485777</v>
          </cell>
          <cell r="T185">
            <v>-441072</v>
          </cell>
          <cell r="U185">
            <v>-218610</v>
          </cell>
          <cell r="V185">
            <v>-172889</v>
          </cell>
          <cell r="W185">
            <v>-184477</v>
          </cell>
          <cell r="X185">
            <v>-142608</v>
          </cell>
          <cell r="Y185">
            <v>-159000</v>
          </cell>
          <cell r="Z185">
            <v>-212869</v>
          </cell>
          <cell r="AA185">
            <v>-234780</v>
          </cell>
          <cell r="AB185">
            <v>-457514</v>
          </cell>
          <cell r="AC185">
            <v>47543592</v>
          </cell>
          <cell r="AD185">
            <v>-3850463</v>
          </cell>
          <cell r="AE185">
            <v>12</v>
          </cell>
          <cell r="AF185">
            <v>0</v>
          </cell>
          <cell r="AG185">
            <v>0</v>
          </cell>
          <cell r="AH185">
            <v>0</v>
          </cell>
          <cell r="AI185">
            <v>0</v>
          </cell>
          <cell r="AJ185">
            <v>3005000</v>
          </cell>
          <cell r="AK185">
            <v>4364580</v>
          </cell>
          <cell r="AL185">
            <v>8215043</v>
          </cell>
          <cell r="AM185">
            <v>0</v>
          </cell>
          <cell r="AN185">
            <v>11220043</v>
          </cell>
        </row>
        <row r="186">
          <cell r="B186">
            <v>176</v>
          </cell>
          <cell r="C186">
            <v>14230643</v>
          </cell>
          <cell r="D186" t="str">
            <v>Le Tho Huong</v>
          </cell>
          <cell r="E186">
            <v>1369132</v>
          </cell>
          <cell r="F186">
            <v>1507345</v>
          </cell>
          <cell r="G186">
            <v>1367853</v>
          </cell>
          <cell r="H186">
            <v>1563372</v>
          </cell>
          <cell r="I186">
            <v>1170472</v>
          </cell>
          <cell r="J186">
            <v>972272</v>
          </cell>
          <cell r="K186">
            <v>893627</v>
          </cell>
          <cell r="L186">
            <v>937835</v>
          </cell>
          <cell r="M186">
            <v>1069076</v>
          </cell>
          <cell r="N186">
            <v>887706</v>
          </cell>
          <cell r="O186">
            <v>1115454</v>
          </cell>
          <cell r="P186">
            <v>1433592</v>
          </cell>
          <cell r="Q186">
            <v>0</v>
          </cell>
          <cell r="R186">
            <v>0</v>
          </cell>
          <cell r="S186">
            <v>0</v>
          </cell>
          <cell r="T186">
            <v>0</v>
          </cell>
          <cell r="U186">
            <v>0</v>
          </cell>
          <cell r="V186">
            <v>0</v>
          </cell>
          <cell r="W186">
            <v>0</v>
          </cell>
          <cell r="X186">
            <v>0</v>
          </cell>
          <cell r="Y186">
            <v>0</v>
          </cell>
          <cell r="Z186">
            <v>0</v>
          </cell>
          <cell r="AA186">
            <v>0</v>
          </cell>
          <cell r="AB186">
            <v>0</v>
          </cell>
          <cell r="AC186">
            <v>14287736</v>
          </cell>
          <cell r="AD186">
            <v>0</v>
          </cell>
          <cell r="AE186">
            <v>12</v>
          </cell>
          <cell r="AF186">
            <v>0</v>
          </cell>
          <cell r="AG186">
            <v>0</v>
          </cell>
          <cell r="AH186">
            <v>0</v>
          </cell>
          <cell r="AI186">
            <v>0</v>
          </cell>
          <cell r="AJ186">
            <v>821000</v>
          </cell>
          <cell r="AK186">
            <v>0</v>
          </cell>
          <cell r="AL186">
            <v>0</v>
          </cell>
          <cell r="AM186">
            <v>0</v>
          </cell>
          <cell r="AN186">
            <v>821000</v>
          </cell>
        </row>
        <row r="187">
          <cell r="B187">
            <v>177</v>
          </cell>
          <cell r="C187">
            <v>14231634</v>
          </cell>
          <cell r="D187" t="str">
            <v>Nguyen Quang Huy B</v>
          </cell>
          <cell r="I187">
            <v>479119</v>
          </cell>
          <cell r="J187">
            <v>1318335</v>
          </cell>
          <cell r="K187">
            <v>1267108</v>
          </cell>
          <cell r="L187">
            <v>1228581</v>
          </cell>
          <cell r="M187">
            <v>1267108</v>
          </cell>
          <cell r="N187">
            <v>1237410</v>
          </cell>
          <cell r="O187">
            <v>1671640</v>
          </cell>
          <cell r="P187">
            <v>2068682</v>
          </cell>
          <cell r="U187">
            <v>0</v>
          </cell>
          <cell r="V187">
            <v>0</v>
          </cell>
          <cell r="W187">
            <v>0</v>
          </cell>
          <cell r="X187">
            <v>0</v>
          </cell>
          <cell r="Y187">
            <v>0</v>
          </cell>
          <cell r="Z187">
            <v>0</v>
          </cell>
          <cell r="AA187">
            <v>0</v>
          </cell>
          <cell r="AB187">
            <v>-6868</v>
          </cell>
          <cell r="AC187">
            <v>10537983</v>
          </cell>
          <cell r="AD187">
            <v>-6868</v>
          </cell>
          <cell r="AE187">
            <v>8</v>
          </cell>
          <cell r="AF187">
            <v>0</v>
          </cell>
          <cell r="AG187">
            <v>0</v>
          </cell>
          <cell r="AH187">
            <v>0</v>
          </cell>
          <cell r="AI187">
            <v>0</v>
          </cell>
          <cell r="AJ187">
            <v>719638.36</v>
          </cell>
          <cell r="AK187">
            <v>0</v>
          </cell>
          <cell r="AL187">
            <v>6868</v>
          </cell>
          <cell r="AM187">
            <v>0</v>
          </cell>
          <cell r="AN187">
            <v>726506.36</v>
          </cell>
        </row>
        <row r="188">
          <cell r="B188">
            <v>178</v>
          </cell>
          <cell r="C188">
            <v>14230360</v>
          </cell>
          <cell r="D188" t="str">
            <v>Bui Huu Ich</v>
          </cell>
          <cell r="E188">
            <v>1471542</v>
          </cell>
          <cell r="F188">
            <v>1267737</v>
          </cell>
          <cell r="G188">
            <v>1351897</v>
          </cell>
          <cell r="H188">
            <v>1517471</v>
          </cell>
          <cell r="I188">
            <v>1080557</v>
          </cell>
          <cell r="J188">
            <v>1011731</v>
          </cell>
          <cell r="K188">
            <v>868365</v>
          </cell>
          <cell r="L188">
            <v>1095719</v>
          </cell>
          <cell r="M188">
            <v>940005</v>
          </cell>
          <cell r="N188">
            <v>1247289</v>
          </cell>
          <cell r="O188">
            <v>1188674</v>
          </cell>
          <cell r="P188">
            <v>1394911</v>
          </cell>
          <cell r="Q188">
            <v>0</v>
          </cell>
          <cell r="R188">
            <v>0</v>
          </cell>
          <cell r="S188">
            <v>0</v>
          </cell>
          <cell r="T188">
            <v>0</v>
          </cell>
          <cell r="U188">
            <v>0</v>
          </cell>
          <cell r="V188">
            <v>0</v>
          </cell>
          <cell r="W188">
            <v>0</v>
          </cell>
          <cell r="X188">
            <v>0</v>
          </cell>
          <cell r="Y188">
            <v>0</v>
          </cell>
          <cell r="Z188">
            <v>0</v>
          </cell>
          <cell r="AA188">
            <v>0</v>
          </cell>
          <cell r="AB188">
            <v>0</v>
          </cell>
          <cell r="AC188">
            <v>14435898</v>
          </cell>
          <cell r="AD188">
            <v>0</v>
          </cell>
          <cell r="AE188">
            <v>12</v>
          </cell>
          <cell r="AF188">
            <v>0</v>
          </cell>
          <cell r="AG188">
            <v>0</v>
          </cell>
          <cell r="AH188">
            <v>0</v>
          </cell>
          <cell r="AI188">
            <v>0</v>
          </cell>
          <cell r="AJ188">
            <v>821000</v>
          </cell>
          <cell r="AK188">
            <v>0</v>
          </cell>
          <cell r="AL188">
            <v>0</v>
          </cell>
          <cell r="AM188">
            <v>0</v>
          </cell>
          <cell r="AN188">
            <v>821000</v>
          </cell>
        </row>
        <row r="189">
          <cell r="B189">
            <v>179</v>
          </cell>
          <cell r="C189">
            <v>14210817</v>
          </cell>
          <cell r="D189" t="str">
            <v>Tran Dinh Khiem</v>
          </cell>
          <cell r="E189">
            <v>2394384</v>
          </cell>
          <cell r="F189">
            <v>2116938</v>
          </cell>
          <cell r="G189">
            <v>2037043</v>
          </cell>
          <cell r="H189">
            <v>1833146</v>
          </cell>
          <cell r="I189">
            <v>1831620</v>
          </cell>
          <cell r="J189">
            <v>2191100</v>
          </cell>
          <cell r="K189">
            <v>1822447</v>
          </cell>
          <cell r="L189">
            <v>1556538</v>
          </cell>
          <cell r="M189">
            <v>1966752</v>
          </cell>
          <cell r="N189">
            <v>1640851</v>
          </cell>
          <cell r="O189">
            <v>1480333</v>
          </cell>
          <cell r="P189">
            <v>1563024</v>
          </cell>
          <cell r="Q189">
            <v>-39438</v>
          </cell>
          <cell r="R189">
            <v>-11694</v>
          </cell>
          <cell r="S189">
            <v>-3704</v>
          </cell>
          <cell r="T189">
            <v>0</v>
          </cell>
          <cell r="U189">
            <v>0</v>
          </cell>
          <cell r="V189">
            <v>-19110</v>
          </cell>
          <cell r="W189">
            <v>0</v>
          </cell>
          <cell r="X189">
            <v>0</v>
          </cell>
          <cell r="Y189">
            <v>0</v>
          </cell>
          <cell r="Z189">
            <v>0</v>
          </cell>
          <cell r="AA189">
            <v>0</v>
          </cell>
          <cell r="AB189">
            <v>0</v>
          </cell>
          <cell r="AC189">
            <v>22434176</v>
          </cell>
          <cell r="AD189">
            <v>-73946</v>
          </cell>
          <cell r="AE189">
            <v>12</v>
          </cell>
          <cell r="AF189">
            <v>0</v>
          </cell>
          <cell r="AG189">
            <v>0</v>
          </cell>
          <cell r="AH189">
            <v>0</v>
          </cell>
          <cell r="AI189">
            <v>0</v>
          </cell>
          <cell r="AJ189">
            <v>1349000</v>
          </cell>
          <cell r="AK189">
            <v>0</v>
          </cell>
          <cell r="AL189">
            <v>73946</v>
          </cell>
          <cell r="AM189">
            <v>0</v>
          </cell>
          <cell r="AN189">
            <v>1422946</v>
          </cell>
        </row>
        <row r="190">
          <cell r="B190">
            <v>180</v>
          </cell>
          <cell r="C190">
            <v>14230364</v>
          </cell>
          <cell r="D190" t="str">
            <v>Le Anh Kiet</v>
          </cell>
          <cell r="E190">
            <v>1711449</v>
          </cell>
          <cell r="F190">
            <v>2012189</v>
          </cell>
          <cell r="G190">
            <v>1561979</v>
          </cell>
          <cell r="H190">
            <v>1393507</v>
          </cell>
          <cell r="I190">
            <v>1335156</v>
          </cell>
          <cell r="J190">
            <v>1325692</v>
          </cell>
          <cell r="K190">
            <v>1250192</v>
          </cell>
          <cell r="L190">
            <v>1372938</v>
          </cell>
          <cell r="M190">
            <v>1274628</v>
          </cell>
          <cell r="N190">
            <v>1352480</v>
          </cell>
          <cell r="O190">
            <v>1502504</v>
          </cell>
          <cell r="P190">
            <v>1628376</v>
          </cell>
          <cell r="Q190">
            <v>0</v>
          </cell>
          <cell r="R190">
            <v>-1219</v>
          </cell>
          <cell r="S190">
            <v>0</v>
          </cell>
          <cell r="T190">
            <v>0</v>
          </cell>
          <cell r="U190">
            <v>0</v>
          </cell>
          <cell r="V190">
            <v>0</v>
          </cell>
          <cell r="W190">
            <v>0</v>
          </cell>
          <cell r="X190">
            <v>0</v>
          </cell>
          <cell r="Y190">
            <v>0</v>
          </cell>
          <cell r="Z190">
            <v>0</v>
          </cell>
          <cell r="AA190">
            <v>0</v>
          </cell>
          <cell r="AB190">
            <v>0</v>
          </cell>
          <cell r="AC190">
            <v>17721090</v>
          </cell>
          <cell r="AD190">
            <v>-1219</v>
          </cell>
          <cell r="AE190">
            <v>12</v>
          </cell>
          <cell r="AF190">
            <v>0</v>
          </cell>
          <cell r="AG190">
            <v>0</v>
          </cell>
          <cell r="AH190">
            <v>0</v>
          </cell>
          <cell r="AI190">
            <v>0</v>
          </cell>
          <cell r="AJ190">
            <v>1182000</v>
          </cell>
          <cell r="AK190">
            <v>0</v>
          </cell>
          <cell r="AL190">
            <v>1219</v>
          </cell>
          <cell r="AM190">
            <v>0</v>
          </cell>
          <cell r="AN190">
            <v>1183219</v>
          </cell>
        </row>
        <row r="191">
          <cell r="B191">
            <v>181</v>
          </cell>
          <cell r="C191">
            <v>14230363</v>
          </cell>
          <cell r="D191" t="str">
            <v>Tran Anh Kiet</v>
          </cell>
          <cell r="E191">
            <v>1970210</v>
          </cell>
          <cell r="F191">
            <v>2162522</v>
          </cell>
          <cell r="G191">
            <v>2183478</v>
          </cell>
          <cell r="H191">
            <v>2154684</v>
          </cell>
          <cell r="I191">
            <v>1552474</v>
          </cell>
          <cell r="J191">
            <v>1339335</v>
          </cell>
          <cell r="K191">
            <v>1263831</v>
          </cell>
          <cell r="L191">
            <v>1372938</v>
          </cell>
          <cell r="M191">
            <v>1263831</v>
          </cell>
          <cell r="N191">
            <v>1291108</v>
          </cell>
          <cell r="O191">
            <v>1747996</v>
          </cell>
          <cell r="P191">
            <v>1936661</v>
          </cell>
          <cell r="Q191">
            <v>0</v>
          </cell>
          <cell r="R191">
            <v>-16252</v>
          </cell>
          <cell r="S191">
            <v>-18348</v>
          </cell>
          <cell r="T191">
            <v>-15468</v>
          </cell>
          <cell r="U191">
            <v>0</v>
          </cell>
          <cell r="V191">
            <v>0</v>
          </cell>
          <cell r="W191">
            <v>0</v>
          </cell>
          <cell r="X191">
            <v>0</v>
          </cell>
          <cell r="Y191">
            <v>0</v>
          </cell>
          <cell r="Z191">
            <v>0</v>
          </cell>
          <cell r="AA191">
            <v>0</v>
          </cell>
          <cell r="AB191">
            <v>0</v>
          </cell>
          <cell r="AC191">
            <v>20239068</v>
          </cell>
          <cell r="AD191">
            <v>-50068</v>
          </cell>
          <cell r="AE191">
            <v>12</v>
          </cell>
          <cell r="AF191">
            <v>0</v>
          </cell>
          <cell r="AG191">
            <v>0</v>
          </cell>
          <cell r="AH191">
            <v>0</v>
          </cell>
          <cell r="AI191">
            <v>0</v>
          </cell>
          <cell r="AJ191">
            <v>1182000</v>
          </cell>
          <cell r="AK191">
            <v>0</v>
          </cell>
          <cell r="AL191">
            <v>50068</v>
          </cell>
          <cell r="AM191">
            <v>0</v>
          </cell>
          <cell r="AN191">
            <v>1232068</v>
          </cell>
        </row>
        <row r="192">
          <cell r="B192">
            <v>182</v>
          </cell>
          <cell r="C192">
            <v>14231294</v>
          </cell>
          <cell r="D192" t="str">
            <v>Phan Thi Kim</v>
          </cell>
          <cell r="E192">
            <v>1248405</v>
          </cell>
          <cell r="F192">
            <v>1402216</v>
          </cell>
          <cell r="G192">
            <v>1259359</v>
          </cell>
          <cell r="H192">
            <v>1323555</v>
          </cell>
          <cell r="I192">
            <v>947810</v>
          </cell>
          <cell r="J192">
            <v>759755</v>
          </cell>
          <cell r="K192">
            <v>760246</v>
          </cell>
          <cell r="L192">
            <v>776308</v>
          </cell>
          <cell r="M192">
            <v>847749</v>
          </cell>
          <cell r="N192">
            <v>846745</v>
          </cell>
          <cell r="O192">
            <v>1171153</v>
          </cell>
          <cell r="P192">
            <v>1226031</v>
          </cell>
          <cell r="Q192">
            <v>0</v>
          </cell>
          <cell r="R192">
            <v>0</v>
          </cell>
          <cell r="S192">
            <v>0</v>
          </cell>
          <cell r="T192">
            <v>0</v>
          </cell>
          <cell r="U192">
            <v>0</v>
          </cell>
          <cell r="V192">
            <v>0</v>
          </cell>
          <cell r="W192">
            <v>0</v>
          </cell>
          <cell r="X192">
            <v>0</v>
          </cell>
          <cell r="Y192">
            <v>0</v>
          </cell>
          <cell r="Z192">
            <v>0</v>
          </cell>
          <cell r="AA192">
            <v>0</v>
          </cell>
          <cell r="AB192">
            <v>0</v>
          </cell>
          <cell r="AC192">
            <v>12569332</v>
          </cell>
          <cell r="AD192">
            <v>0</v>
          </cell>
          <cell r="AE192">
            <v>12</v>
          </cell>
          <cell r="AF192">
            <v>0</v>
          </cell>
          <cell r="AG192">
            <v>0</v>
          </cell>
          <cell r="AH192">
            <v>0</v>
          </cell>
          <cell r="AI192">
            <v>0</v>
          </cell>
          <cell r="AJ192">
            <v>696000</v>
          </cell>
          <cell r="AK192">
            <v>0</v>
          </cell>
          <cell r="AL192">
            <v>0</v>
          </cell>
          <cell r="AM192">
            <v>0</v>
          </cell>
          <cell r="AN192">
            <v>696000</v>
          </cell>
        </row>
        <row r="193">
          <cell r="B193">
            <v>183</v>
          </cell>
          <cell r="C193">
            <v>14231301</v>
          </cell>
          <cell r="D193" t="str">
            <v>Nguyen Thi Lan</v>
          </cell>
          <cell r="E193">
            <v>996054</v>
          </cell>
          <cell r="F193">
            <v>1389535</v>
          </cell>
          <cell r="G193">
            <v>1319455</v>
          </cell>
          <cell r="H193">
            <v>1358948</v>
          </cell>
          <cell r="I193">
            <v>1011978</v>
          </cell>
          <cell r="J193">
            <v>543065</v>
          </cell>
          <cell r="K193">
            <v>784338</v>
          </cell>
          <cell r="L193">
            <v>760246</v>
          </cell>
          <cell r="M193">
            <v>803579</v>
          </cell>
          <cell r="N193">
            <v>565500</v>
          </cell>
          <cell r="O193">
            <v>1020744</v>
          </cell>
          <cell r="P193">
            <v>1238412</v>
          </cell>
          <cell r="Q193">
            <v>0</v>
          </cell>
          <cell r="R193">
            <v>0</v>
          </cell>
          <cell r="S193">
            <v>0</v>
          </cell>
          <cell r="T193">
            <v>0</v>
          </cell>
          <cell r="U193">
            <v>0</v>
          </cell>
          <cell r="V193">
            <v>0</v>
          </cell>
          <cell r="W193">
            <v>0</v>
          </cell>
          <cell r="X193">
            <v>0</v>
          </cell>
          <cell r="Y193">
            <v>0</v>
          </cell>
          <cell r="Z193">
            <v>0</v>
          </cell>
          <cell r="AA193">
            <v>0</v>
          </cell>
          <cell r="AB193">
            <v>0</v>
          </cell>
          <cell r="AC193">
            <v>11791854</v>
          </cell>
          <cell r="AD193">
            <v>0</v>
          </cell>
          <cell r="AE193">
            <v>12</v>
          </cell>
          <cell r="AF193">
            <v>0</v>
          </cell>
          <cell r="AG193">
            <v>0</v>
          </cell>
          <cell r="AH193">
            <v>0</v>
          </cell>
          <cell r="AI193">
            <v>0</v>
          </cell>
          <cell r="AJ193">
            <v>696000</v>
          </cell>
          <cell r="AK193">
            <v>0</v>
          </cell>
          <cell r="AL193">
            <v>0</v>
          </cell>
          <cell r="AM193">
            <v>0</v>
          </cell>
          <cell r="AN193">
            <v>696000</v>
          </cell>
        </row>
        <row r="194">
          <cell r="B194">
            <v>184</v>
          </cell>
          <cell r="C194">
            <v>14230813</v>
          </cell>
          <cell r="D194" t="str">
            <v>Nguyen Ngoc Lanh</v>
          </cell>
          <cell r="E194">
            <v>1651934</v>
          </cell>
          <cell r="F194">
            <v>1458011</v>
          </cell>
          <cell r="G194">
            <v>1294765</v>
          </cell>
          <cell r="H194">
            <v>1623393</v>
          </cell>
          <cell r="I194">
            <v>1055825</v>
          </cell>
          <cell r="J194">
            <v>906355</v>
          </cell>
          <cell r="K194">
            <v>779712</v>
          </cell>
          <cell r="L194">
            <v>862097</v>
          </cell>
          <cell r="M194">
            <v>988799</v>
          </cell>
          <cell r="N194">
            <v>761689</v>
          </cell>
          <cell r="O194">
            <v>1108698</v>
          </cell>
          <cell r="P194">
            <v>1166993</v>
          </cell>
          <cell r="Q194">
            <v>0</v>
          </cell>
          <cell r="R194">
            <v>0</v>
          </cell>
          <cell r="S194">
            <v>0</v>
          </cell>
          <cell r="T194">
            <v>0</v>
          </cell>
          <cell r="U194">
            <v>0</v>
          </cell>
          <cell r="V194">
            <v>0</v>
          </cell>
          <cell r="W194">
            <v>0</v>
          </cell>
          <cell r="X194">
            <v>0</v>
          </cell>
          <cell r="Y194">
            <v>0</v>
          </cell>
          <cell r="Z194">
            <v>0</v>
          </cell>
          <cell r="AA194">
            <v>0</v>
          </cell>
          <cell r="AB194">
            <v>0</v>
          </cell>
          <cell r="AC194">
            <v>13658271</v>
          </cell>
          <cell r="AD194">
            <v>0</v>
          </cell>
          <cell r="AE194">
            <v>12</v>
          </cell>
          <cell r="AF194">
            <v>0</v>
          </cell>
          <cell r="AG194">
            <v>0</v>
          </cell>
          <cell r="AH194">
            <v>0</v>
          </cell>
          <cell r="AI194">
            <v>0</v>
          </cell>
          <cell r="AJ194">
            <v>765000</v>
          </cell>
          <cell r="AK194">
            <v>0</v>
          </cell>
          <cell r="AL194">
            <v>0</v>
          </cell>
          <cell r="AM194">
            <v>0</v>
          </cell>
          <cell r="AN194">
            <v>765000</v>
          </cell>
        </row>
        <row r="195">
          <cell r="B195">
            <v>185</v>
          </cell>
          <cell r="C195">
            <v>14230143</v>
          </cell>
          <cell r="D195" t="str">
            <v>Nguyen Trinh Lanh</v>
          </cell>
          <cell r="E195">
            <v>2665765</v>
          </cell>
          <cell r="F195">
            <v>2388052</v>
          </cell>
          <cell r="G195">
            <v>2058698</v>
          </cell>
          <cell r="H195">
            <v>2044260</v>
          </cell>
          <cell r="I195">
            <v>1491445</v>
          </cell>
          <cell r="J195">
            <v>1590898</v>
          </cell>
          <cell r="K195">
            <v>1448596</v>
          </cell>
          <cell r="L195">
            <v>1309823</v>
          </cell>
          <cell r="M195">
            <v>1388036</v>
          </cell>
          <cell r="N195">
            <v>1178353</v>
          </cell>
          <cell r="O195">
            <v>1657059</v>
          </cell>
          <cell r="P195">
            <v>2062728</v>
          </cell>
          <cell r="Q195">
            <v>-66577</v>
          </cell>
          <cell r="R195">
            <v>-38805</v>
          </cell>
          <cell r="S195">
            <v>-5870</v>
          </cell>
          <cell r="T195">
            <v>-4426</v>
          </cell>
          <cell r="U195">
            <v>0</v>
          </cell>
          <cell r="V195">
            <v>0</v>
          </cell>
          <cell r="W195">
            <v>0</v>
          </cell>
          <cell r="X195">
            <v>0</v>
          </cell>
          <cell r="Y195">
            <v>0</v>
          </cell>
          <cell r="Z195">
            <v>0</v>
          </cell>
          <cell r="AA195">
            <v>0</v>
          </cell>
          <cell r="AB195">
            <v>-6273</v>
          </cell>
          <cell r="AC195">
            <v>21283713</v>
          </cell>
          <cell r="AD195">
            <v>-121951</v>
          </cell>
          <cell r="AE195">
            <v>12</v>
          </cell>
          <cell r="AF195">
            <v>0</v>
          </cell>
          <cell r="AG195">
            <v>0</v>
          </cell>
          <cell r="AH195">
            <v>0</v>
          </cell>
          <cell r="AI195">
            <v>0</v>
          </cell>
          <cell r="AJ195">
            <v>1266000</v>
          </cell>
          <cell r="AK195">
            <v>0</v>
          </cell>
          <cell r="AL195">
            <v>121951</v>
          </cell>
          <cell r="AM195">
            <v>0</v>
          </cell>
          <cell r="AN195">
            <v>1387951</v>
          </cell>
        </row>
        <row r="196">
          <cell r="B196">
            <v>186</v>
          </cell>
          <cell r="C196">
            <v>17210184</v>
          </cell>
          <cell r="D196" t="str">
            <v>Lu Thanh Le</v>
          </cell>
          <cell r="E196">
            <v>1810975</v>
          </cell>
          <cell r="F196">
            <v>1787067</v>
          </cell>
          <cell r="G196">
            <v>1908856</v>
          </cell>
          <cell r="H196">
            <v>1984065</v>
          </cell>
          <cell r="I196">
            <v>1383803</v>
          </cell>
          <cell r="J196">
            <v>1185404</v>
          </cell>
          <cell r="K196">
            <v>1085269</v>
          </cell>
          <cell r="L196">
            <v>1178962</v>
          </cell>
          <cell r="M196">
            <v>1134312</v>
          </cell>
          <cell r="N196">
            <v>1152611</v>
          </cell>
          <cell r="O196">
            <v>1545191</v>
          </cell>
          <cell r="P196">
            <v>1620096</v>
          </cell>
          <cell r="Q196">
            <v>0</v>
          </cell>
          <cell r="R196">
            <v>0</v>
          </cell>
          <cell r="S196">
            <v>0</v>
          </cell>
          <cell r="T196">
            <v>0</v>
          </cell>
          <cell r="U196">
            <v>0</v>
          </cell>
          <cell r="V196">
            <v>0</v>
          </cell>
          <cell r="W196">
            <v>0</v>
          </cell>
          <cell r="X196">
            <v>0</v>
          </cell>
          <cell r="Y196">
            <v>0</v>
          </cell>
          <cell r="Z196">
            <v>0</v>
          </cell>
          <cell r="AA196">
            <v>0</v>
          </cell>
          <cell r="AB196">
            <v>0</v>
          </cell>
          <cell r="AC196">
            <v>17776611</v>
          </cell>
          <cell r="AD196">
            <v>0</v>
          </cell>
          <cell r="AE196">
            <v>12</v>
          </cell>
          <cell r="AF196">
            <v>0</v>
          </cell>
          <cell r="AG196">
            <v>0</v>
          </cell>
          <cell r="AH196">
            <v>0</v>
          </cell>
          <cell r="AI196">
            <v>0</v>
          </cell>
          <cell r="AJ196">
            <v>1015000</v>
          </cell>
          <cell r="AK196">
            <v>0</v>
          </cell>
          <cell r="AL196">
            <v>0</v>
          </cell>
          <cell r="AM196">
            <v>0</v>
          </cell>
          <cell r="AN196">
            <v>1015000</v>
          </cell>
        </row>
        <row r="197">
          <cell r="B197">
            <v>187</v>
          </cell>
          <cell r="C197">
            <v>14231297</v>
          </cell>
          <cell r="D197" t="str">
            <v>Le Thi Lieu</v>
          </cell>
          <cell r="E197">
            <v>1320506</v>
          </cell>
          <cell r="F197">
            <v>1405553</v>
          </cell>
          <cell r="G197">
            <v>1283397</v>
          </cell>
          <cell r="H197">
            <v>1311535</v>
          </cell>
          <cell r="I197">
            <v>955831</v>
          </cell>
          <cell r="J197">
            <v>811921</v>
          </cell>
          <cell r="K197">
            <v>728123</v>
          </cell>
          <cell r="L197">
            <v>800400</v>
          </cell>
          <cell r="M197">
            <v>752215</v>
          </cell>
          <cell r="N197">
            <v>768277</v>
          </cell>
          <cell r="O197">
            <v>1065415</v>
          </cell>
          <cell r="P197">
            <v>1151078</v>
          </cell>
          <cell r="Q197">
            <v>0</v>
          </cell>
          <cell r="R197">
            <v>0</v>
          </cell>
          <cell r="S197">
            <v>0</v>
          </cell>
          <cell r="T197">
            <v>0</v>
          </cell>
          <cell r="U197">
            <v>0</v>
          </cell>
          <cell r="V197">
            <v>0</v>
          </cell>
          <cell r="W197">
            <v>0</v>
          </cell>
          <cell r="X197">
            <v>0</v>
          </cell>
          <cell r="Y197">
            <v>0</v>
          </cell>
          <cell r="Z197">
            <v>0</v>
          </cell>
          <cell r="AA197">
            <v>0</v>
          </cell>
          <cell r="AB197">
            <v>0</v>
          </cell>
          <cell r="AC197">
            <v>12354251</v>
          </cell>
          <cell r="AD197">
            <v>0</v>
          </cell>
          <cell r="AE197">
            <v>12</v>
          </cell>
          <cell r="AF197">
            <v>0</v>
          </cell>
          <cell r="AG197">
            <v>0</v>
          </cell>
          <cell r="AH197">
            <v>0</v>
          </cell>
          <cell r="AI197">
            <v>0</v>
          </cell>
          <cell r="AJ197">
            <v>696000</v>
          </cell>
          <cell r="AK197">
            <v>0</v>
          </cell>
          <cell r="AL197">
            <v>0</v>
          </cell>
          <cell r="AM197">
            <v>0</v>
          </cell>
          <cell r="AN197">
            <v>696000</v>
          </cell>
        </row>
        <row r="198">
          <cell r="B198">
            <v>188</v>
          </cell>
          <cell r="C198">
            <v>14230365</v>
          </cell>
          <cell r="D198" t="str">
            <v>Hoang Long</v>
          </cell>
          <cell r="E198">
            <v>3581894</v>
          </cell>
          <cell r="F198">
            <v>3677428</v>
          </cell>
          <cell r="G198">
            <v>3547121</v>
          </cell>
          <cell r="H198">
            <v>3871880</v>
          </cell>
          <cell r="I198">
            <v>2569883</v>
          </cell>
          <cell r="J198">
            <v>1919545</v>
          </cell>
          <cell r="K198">
            <v>1384687</v>
          </cell>
          <cell r="L198">
            <v>1516157</v>
          </cell>
          <cell r="M198">
            <v>1405382</v>
          </cell>
          <cell r="N198">
            <v>1519810</v>
          </cell>
          <cell r="O198">
            <v>2126637</v>
          </cell>
          <cell r="P198">
            <v>1724316</v>
          </cell>
          <cell r="Q198">
            <v>-216379</v>
          </cell>
          <cell r="R198">
            <v>-235486</v>
          </cell>
          <cell r="S198">
            <v>-209424</v>
          </cell>
          <cell r="T198">
            <v>-274376</v>
          </cell>
          <cell r="U198">
            <v>-56988</v>
          </cell>
          <cell r="V198">
            <v>0</v>
          </cell>
          <cell r="W198">
            <v>0</v>
          </cell>
          <cell r="X198">
            <v>0</v>
          </cell>
          <cell r="Y198">
            <v>0</v>
          </cell>
          <cell r="Z198">
            <v>0</v>
          </cell>
          <cell r="AA198">
            <v>-12664</v>
          </cell>
          <cell r="AB198">
            <v>0</v>
          </cell>
          <cell r="AC198">
            <v>28844740</v>
          </cell>
          <cell r="AD198">
            <v>-1005317</v>
          </cell>
          <cell r="AE198">
            <v>12</v>
          </cell>
          <cell r="AF198">
            <v>0</v>
          </cell>
          <cell r="AG198">
            <v>0</v>
          </cell>
          <cell r="AH198">
            <v>0</v>
          </cell>
          <cell r="AI198">
            <v>0</v>
          </cell>
          <cell r="AJ198">
            <v>1266000</v>
          </cell>
          <cell r="AK198">
            <v>611076</v>
          </cell>
          <cell r="AL198">
            <v>1616393</v>
          </cell>
          <cell r="AM198">
            <v>0</v>
          </cell>
          <cell r="AN198">
            <v>2882393</v>
          </cell>
        </row>
        <row r="199">
          <cell r="B199">
            <v>189</v>
          </cell>
          <cell r="C199">
            <v>14230223</v>
          </cell>
          <cell r="D199" t="str">
            <v>Nguyen Tan Long</v>
          </cell>
          <cell r="E199">
            <v>2323128</v>
          </cell>
          <cell r="F199">
            <v>2528954</v>
          </cell>
          <cell r="G199">
            <v>2590994</v>
          </cell>
          <cell r="H199">
            <v>2465691</v>
          </cell>
          <cell r="I199">
            <v>1924524</v>
          </cell>
          <cell r="J199">
            <v>1558033</v>
          </cell>
          <cell r="K199">
            <v>1441292</v>
          </cell>
          <cell r="L199">
            <v>1382862</v>
          </cell>
          <cell r="M199">
            <v>1465639</v>
          </cell>
          <cell r="N199">
            <v>1416032</v>
          </cell>
          <cell r="O199">
            <v>1700275</v>
          </cell>
          <cell r="P199">
            <v>2262366</v>
          </cell>
          <cell r="Q199">
            <v>-32313</v>
          </cell>
          <cell r="R199">
            <v>-52895</v>
          </cell>
          <cell r="S199">
            <v>-59099</v>
          </cell>
          <cell r="T199">
            <v>-46569</v>
          </cell>
          <cell r="U199">
            <v>0</v>
          </cell>
          <cell r="V199">
            <v>0</v>
          </cell>
          <cell r="W199">
            <v>0</v>
          </cell>
          <cell r="X199">
            <v>0</v>
          </cell>
          <cell r="Y199">
            <v>0</v>
          </cell>
          <cell r="Z199">
            <v>0</v>
          </cell>
          <cell r="AA199">
            <v>0</v>
          </cell>
          <cell r="AB199">
            <v>-26237</v>
          </cell>
          <cell r="AC199">
            <v>23059790</v>
          </cell>
          <cell r="AD199">
            <v>-217113</v>
          </cell>
          <cell r="AE199">
            <v>12</v>
          </cell>
          <cell r="AF199">
            <v>0</v>
          </cell>
          <cell r="AG199">
            <v>0</v>
          </cell>
          <cell r="AH199">
            <v>0</v>
          </cell>
          <cell r="AI199">
            <v>0</v>
          </cell>
          <cell r="AJ199">
            <v>1266000</v>
          </cell>
          <cell r="AK199">
            <v>32580</v>
          </cell>
          <cell r="AL199">
            <v>249693</v>
          </cell>
          <cell r="AM199">
            <v>0</v>
          </cell>
          <cell r="AN199">
            <v>1515693</v>
          </cell>
        </row>
        <row r="200">
          <cell r="B200">
            <v>190</v>
          </cell>
          <cell r="C200">
            <v>14230131</v>
          </cell>
          <cell r="D200" t="str">
            <v>Nguyen Tan Luong</v>
          </cell>
          <cell r="E200">
            <v>2744134</v>
          </cell>
          <cell r="F200">
            <v>2366187</v>
          </cell>
          <cell r="G200">
            <v>2262866</v>
          </cell>
          <cell r="H200">
            <v>2481795</v>
          </cell>
          <cell r="I200">
            <v>1462248</v>
          </cell>
          <cell r="J200">
            <v>1499606</v>
          </cell>
          <cell r="K200">
            <v>1426685</v>
          </cell>
          <cell r="L200">
            <v>1536243</v>
          </cell>
          <cell r="M200">
            <v>1523461</v>
          </cell>
          <cell r="N200">
            <v>1445858</v>
          </cell>
          <cell r="O200">
            <v>1926694</v>
          </cell>
          <cell r="P200">
            <v>1997601</v>
          </cell>
          <cell r="Q200">
            <v>-74413</v>
          </cell>
          <cell r="R200">
            <v>-36619</v>
          </cell>
          <cell r="S200">
            <v>-26287</v>
          </cell>
          <cell r="T200">
            <v>-48180</v>
          </cell>
          <cell r="U200">
            <v>0</v>
          </cell>
          <cell r="V200">
            <v>0</v>
          </cell>
          <cell r="W200">
            <v>0</v>
          </cell>
          <cell r="X200">
            <v>0</v>
          </cell>
          <cell r="Y200">
            <v>0</v>
          </cell>
          <cell r="Z200">
            <v>0</v>
          </cell>
          <cell r="AA200">
            <v>0</v>
          </cell>
          <cell r="AB200">
            <v>0</v>
          </cell>
          <cell r="AC200">
            <v>22673378</v>
          </cell>
          <cell r="AD200">
            <v>-185499</v>
          </cell>
          <cell r="AE200">
            <v>12</v>
          </cell>
          <cell r="AF200">
            <v>0</v>
          </cell>
          <cell r="AG200">
            <v>0</v>
          </cell>
          <cell r="AH200">
            <v>0</v>
          </cell>
          <cell r="AI200">
            <v>0</v>
          </cell>
          <cell r="AJ200">
            <v>1266000</v>
          </cell>
          <cell r="AK200">
            <v>0</v>
          </cell>
          <cell r="AL200">
            <v>185499</v>
          </cell>
          <cell r="AM200">
            <v>0</v>
          </cell>
          <cell r="AN200">
            <v>1451499</v>
          </cell>
        </row>
        <row r="201">
          <cell r="B201">
            <v>191</v>
          </cell>
          <cell r="C201">
            <v>14231573</v>
          </cell>
          <cell r="D201" t="str">
            <v>Nguyen Thanh Ngoc Luynh</v>
          </cell>
          <cell r="I201">
            <v>749959</v>
          </cell>
          <cell r="J201">
            <v>823959</v>
          </cell>
          <cell r="K201">
            <v>792369</v>
          </cell>
          <cell r="L201">
            <v>760246</v>
          </cell>
          <cell r="M201">
            <v>909318</v>
          </cell>
          <cell r="N201">
            <v>776810</v>
          </cell>
          <cell r="O201">
            <v>1019573</v>
          </cell>
          <cell r="P201">
            <v>1118619</v>
          </cell>
          <cell r="U201">
            <v>0</v>
          </cell>
          <cell r="V201">
            <v>0</v>
          </cell>
          <cell r="W201">
            <v>0</v>
          </cell>
          <cell r="X201">
            <v>0</v>
          </cell>
          <cell r="Y201">
            <v>0</v>
          </cell>
          <cell r="Z201">
            <v>0</v>
          </cell>
          <cell r="AA201">
            <v>0</v>
          </cell>
          <cell r="AB201">
            <v>0</v>
          </cell>
          <cell r="AC201">
            <v>6950853</v>
          </cell>
          <cell r="AD201">
            <v>0</v>
          </cell>
          <cell r="AE201">
            <v>8</v>
          </cell>
          <cell r="AF201">
            <v>12</v>
          </cell>
          <cell r="AG201">
            <v>0</v>
          </cell>
          <cell r="AH201">
            <v>0</v>
          </cell>
          <cell r="AI201">
            <v>0</v>
          </cell>
          <cell r="AJ201">
            <v>472898.63</v>
          </cell>
          <cell r="AK201">
            <v>0</v>
          </cell>
          <cell r="AL201">
            <v>0</v>
          </cell>
          <cell r="AM201">
            <v>0</v>
          </cell>
          <cell r="AN201">
            <v>472898.63</v>
          </cell>
        </row>
        <row r="202">
          <cell r="B202">
            <v>192</v>
          </cell>
          <cell r="C202">
            <v>14231601</v>
          </cell>
          <cell r="D202" t="str">
            <v>Le Quang Minh</v>
          </cell>
          <cell r="I202">
            <v>504786</v>
          </cell>
          <cell r="J202">
            <v>1318335</v>
          </cell>
          <cell r="K202">
            <v>1267108</v>
          </cell>
          <cell r="L202">
            <v>1215738</v>
          </cell>
          <cell r="M202">
            <v>1087315</v>
          </cell>
          <cell r="N202">
            <v>1222159</v>
          </cell>
          <cell r="O202">
            <v>1681806</v>
          </cell>
          <cell r="P202">
            <v>1683948</v>
          </cell>
          <cell r="U202">
            <v>0</v>
          </cell>
          <cell r="V202">
            <v>0</v>
          </cell>
          <cell r="W202">
            <v>0</v>
          </cell>
          <cell r="X202">
            <v>0</v>
          </cell>
          <cell r="Y202">
            <v>0</v>
          </cell>
          <cell r="Z202">
            <v>0</v>
          </cell>
          <cell r="AA202">
            <v>0</v>
          </cell>
          <cell r="AB202">
            <v>0</v>
          </cell>
          <cell r="AC202">
            <v>9981195</v>
          </cell>
          <cell r="AD202">
            <v>0</v>
          </cell>
          <cell r="AE202">
            <v>8</v>
          </cell>
          <cell r="AF202">
            <v>0</v>
          </cell>
          <cell r="AG202">
            <v>0</v>
          </cell>
          <cell r="AH202">
            <v>0</v>
          </cell>
          <cell r="AI202">
            <v>0</v>
          </cell>
          <cell r="AJ202">
            <v>719638.36</v>
          </cell>
          <cell r="AK202">
            <v>0</v>
          </cell>
          <cell r="AL202">
            <v>0</v>
          </cell>
          <cell r="AM202">
            <v>0</v>
          </cell>
          <cell r="AN202">
            <v>719638.36</v>
          </cell>
        </row>
        <row r="203">
          <cell r="B203">
            <v>193</v>
          </cell>
          <cell r="C203">
            <v>14230367</v>
          </cell>
          <cell r="D203" t="str">
            <v>Nguyen Ngoc Minh</v>
          </cell>
          <cell r="E203">
            <v>1796101</v>
          </cell>
          <cell r="F203">
            <v>1592989</v>
          </cell>
          <cell r="G203">
            <v>1299303</v>
          </cell>
          <cell r="H203">
            <v>1599619</v>
          </cell>
          <cell r="I203">
            <v>1000107</v>
          </cell>
          <cell r="J203">
            <v>948596</v>
          </cell>
          <cell r="K203">
            <v>877838</v>
          </cell>
          <cell r="L203">
            <v>953623</v>
          </cell>
          <cell r="M203">
            <v>887312</v>
          </cell>
          <cell r="N203">
            <v>906258</v>
          </cell>
          <cell r="O203">
            <v>1252025</v>
          </cell>
          <cell r="P203">
            <v>1389384</v>
          </cell>
          <cell r="Q203">
            <v>0</v>
          </cell>
          <cell r="R203">
            <v>0</v>
          </cell>
          <cell r="S203">
            <v>0</v>
          </cell>
          <cell r="T203">
            <v>0</v>
          </cell>
          <cell r="U203">
            <v>0</v>
          </cell>
          <cell r="V203">
            <v>0</v>
          </cell>
          <cell r="W203">
            <v>0</v>
          </cell>
          <cell r="X203">
            <v>0</v>
          </cell>
          <cell r="Y203">
            <v>0</v>
          </cell>
          <cell r="Z203">
            <v>0</v>
          </cell>
          <cell r="AA203">
            <v>0</v>
          </cell>
          <cell r="AB203">
            <v>0</v>
          </cell>
          <cell r="AC203">
            <v>14503155</v>
          </cell>
          <cell r="AD203">
            <v>0</v>
          </cell>
          <cell r="AE203">
            <v>12</v>
          </cell>
          <cell r="AF203">
            <v>0</v>
          </cell>
          <cell r="AG203">
            <v>0</v>
          </cell>
          <cell r="AH203">
            <v>0</v>
          </cell>
          <cell r="AI203">
            <v>0</v>
          </cell>
          <cell r="AJ203">
            <v>821000</v>
          </cell>
          <cell r="AK203">
            <v>0</v>
          </cell>
          <cell r="AL203">
            <v>0</v>
          </cell>
          <cell r="AM203">
            <v>0</v>
          </cell>
          <cell r="AN203">
            <v>821000</v>
          </cell>
        </row>
        <row r="204">
          <cell r="B204">
            <v>194</v>
          </cell>
          <cell r="C204">
            <v>14230368</v>
          </cell>
          <cell r="D204" t="str">
            <v>Pham Duc Minh</v>
          </cell>
          <cell r="E204">
            <v>1768649</v>
          </cell>
          <cell r="F204">
            <v>1911551</v>
          </cell>
          <cell r="G204">
            <v>1718176</v>
          </cell>
          <cell r="H204">
            <v>1816383</v>
          </cell>
          <cell r="I204">
            <v>1299931</v>
          </cell>
          <cell r="J204">
            <v>1104212</v>
          </cell>
          <cell r="K204">
            <v>1000577</v>
          </cell>
          <cell r="L204">
            <v>1109731</v>
          </cell>
          <cell r="M204">
            <v>1648678</v>
          </cell>
          <cell r="N204">
            <v>972834</v>
          </cell>
          <cell r="O204">
            <v>1440831</v>
          </cell>
          <cell r="P204">
            <v>1531792</v>
          </cell>
          <cell r="Q204">
            <v>0</v>
          </cell>
          <cell r="R204">
            <v>0</v>
          </cell>
          <cell r="S204">
            <v>0</v>
          </cell>
          <cell r="T204">
            <v>0</v>
          </cell>
          <cell r="U204">
            <v>0</v>
          </cell>
          <cell r="V204">
            <v>0</v>
          </cell>
          <cell r="W204">
            <v>0</v>
          </cell>
          <cell r="X204">
            <v>0</v>
          </cell>
          <cell r="Y204">
            <v>0</v>
          </cell>
          <cell r="Z204">
            <v>0</v>
          </cell>
          <cell r="AA204">
            <v>0</v>
          </cell>
          <cell r="AB204">
            <v>0</v>
          </cell>
          <cell r="AC204">
            <v>17323345</v>
          </cell>
          <cell r="AD204">
            <v>0</v>
          </cell>
          <cell r="AE204">
            <v>12</v>
          </cell>
          <cell r="AF204">
            <v>0</v>
          </cell>
          <cell r="AG204">
            <v>0</v>
          </cell>
          <cell r="AH204">
            <v>0</v>
          </cell>
          <cell r="AI204">
            <v>0</v>
          </cell>
          <cell r="AJ204">
            <v>946000</v>
          </cell>
          <cell r="AK204">
            <v>0</v>
          </cell>
          <cell r="AL204">
            <v>0</v>
          </cell>
          <cell r="AM204">
            <v>0</v>
          </cell>
          <cell r="AN204">
            <v>946000</v>
          </cell>
        </row>
        <row r="205">
          <cell r="B205">
            <v>195</v>
          </cell>
          <cell r="C205">
            <v>14231300</v>
          </cell>
          <cell r="D205" t="str">
            <v>Doan Thi Thanh Nga</v>
          </cell>
          <cell r="E205">
            <v>1156277</v>
          </cell>
          <cell r="F205">
            <v>1342817</v>
          </cell>
          <cell r="G205">
            <v>1359520</v>
          </cell>
          <cell r="H205">
            <v>1338914</v>
          </cell>
          <cell r="I205">
            <v>1011978</v>
          </cell>
          <cell r="J205">
            <v>823959</v>
          </cell>
          <cell r="K205">
            <v>765600</v>
          </cell>
          <cell r="L205">
            <v>795046</v>
          </cell>
          <cell r="M205">
            <v>802909</v>
          </cell>
          <cell r="N205">
            <v>868662</v>
          </cell>
          <cell r="O205">
            <v>993139</v>
          </cell>
          <cell r="P205">
            <v>1165800</v>
          </cell>
          <cell r="Q205">
            <v>0</v>
          </cell>
          <cell r="R205">
            <v>0</v>
          </cell>
          <cell r="S205">
            <v>0</v>
          </cell>
          <cell r="T205">
            <v>0</v>
          </cell>
          <cell r="U205">
            <v>0</v>
          </cell>
          <cell r="V205">
            <v>0</v>
          </cell>
          <cell r="W205">
            <v>0</v>
          </cell>
          <cell r="X205">
            <v>0</v>
          </cell>
          <cell r="Y205">
            <v>0</v>
          </cell>
          <cell r="Z205">
            <v>0</v>
          </cell>
          <cell r="AA205">
            <v>0</v>
          </cell>
          <cell r="AB205">
            <v>0</v>
          </cell>
          <cell r="AC205">
            <v>12424621</v>
          </cell>
          <cell r="AD205">
            <v>0</v>
          </cell>
          <cell r="AE205">
            <v>12</v>
          </cell>
          <cell r="AF205">
            <v>0</v>
          </cell>
          <cell r="AG205">
            <v>0</v>
          </cell>
          <cell r="AH205">
            <v>0</v>
          </cell>
          <cell r="AI205">
            <v>0</v>
          </cell>
          <cell r="AJ205">
            <v>696000</v>
          </cell>
          <cell r="AK205">
            <v>0</v>
          </cell>
          <cell r="AL205">
            <v>0</v>
          </cell>
          <cell r="AM205">
            <v>0</v>
          </cell>
          <cell r="AN205">
            <v>696000</v>
          </cell>
        </row>
        <row r="206">
          <cell r="B206">
            <v>196</v>
          </cell>
          <cell r="C206">
            <v>14231582</v>
          </cell>
          <cell r="D206" t="str">
            <v>Ngo Tung Nghia</v>
          </cell>
          <cell r="I206">
            <v>855569</v>
          </cell>
          <cell r="J206">
            <v>2351366</v>
          </cell>
          <cell r="K206">
            <v>2354423</v>
          </cell>
          <cell r="L206">
            <v>2585585</v>
          </cell>
          <cell r="M206">
            <v>2247439</v>
          </cell>
          <cell r="N206">
            <v>2501609</v>
          </cell>
          <cell r="O206">
            <v>2842473</v>
          </cell>
          <cell r="P206">
            <v>3500925</v>
          </cell>
          <cell r="U206">
            <v>0</v>
          </cell>
          <cell r="V206">
            <v>-35137</v>
          </cell>
          <cell r="W206">
            <v>-35442</v>
          </cell>
          <cell r="X206">
            <v>-58559</v>
          </cell>
          <cell r="Y206">
            <v>-24744</v>
          </cell>
          <cell r="Z206">
            <v>-50161</v>
          </cell>
          <cell r="AA206">
            <v>-84247</v>
          </cell>
          <cell r="AB206">
            <v>-200185</v>
          </cell>
          <cell r="AC206">
            <v>19239389</v>
          </cell>
          <cell r="AD206">
            <v>-488475</v>
          </cell>
          <cell r="AE206">
            <v>8</v>
          </cell>
          <cell r="AF206">
            <v>12</v>
          </cell>
          <cell r="AG206">
            <v>0</v>
          </cell>
          <cell r="AH206">
            <v>0</v>
          </cell>
          <cell r="AI206">
            <v>0</v>
          </cell>
          <cell r="AJ206">
            <v>1439276.71</v>
          </cell>
          <cell r="AK206">
            <v>0</v>
          </cell>
          <cell r="AL206">
            <v>488475</v>
          </cell>
          <cell r="AM206">
            <v>0</v>
          </cell>
          <cell r="AN206">
            <v>1927751.71</v>
          </cell>
        </row>
        <row r="207">
          <cell r="B207">
            <v>197</v>
          </cell>
          <cell r="C207">
            <v>14231632</v>
          </cell>
          <cell r="D207" t="str">
            <v>Dang Huu Ngoc</v>
          </cell>
          <cell r="I207">
            <v>770012</v>
          </cell>
          <cell r="J207">
            <v>811921</v>
          </cell>
          <cell r="K207">
            <v>744185</v>
          </cell>
          <cell r="L207">
            <v>808431</v>
          </cell>
          <cell r="M207">
            <v>944954</v>
          </cell>
          <cell r="N207">
            <v>975069</v>
          </cell>
          <cell r="O207">
            <v>1057887</v>
          </cell>
          <cell r="P207">
            <v>1255142</v>
          </cell>
          <cell r="U207">
            <v>0</v>
          </cell>
          <cell r="V207">
            <v>0</v>
          </cell>
          <cell r="W207">
            <v>0</v>
          </cell>
          <cell r="X207">
            <v>0</v>
          </cell>
          <cell r="Y207">
            <v>0</v>
          </cell>
          <cell r="Z207">
            <v>0</v>
          </cell>
          <cell r="AA207">
            <v>0</v>
          </cell>
          <cell r="AB207">
            <v>0</v>
          </cell>
          <cell r="AC207">
            <v>7367601</v>
          </cell>
          <cell r="AD207">
            <v>0</v>
          </cell>
          <cell r="AE207">
            <v>8</v>
          </cell>
          <cell r="AF207">
            <v>0</v>
          </cell>
          <cell r="AG207">
            <v>0</v>
          </cell>
          <cell r="AH207">
            <v>0</v>
          </cell>
          <cell r="AI207">
            <v>0</v>
          </cell>
          <cell r="AJ207">
            <v>472898.63</v>
          </cell>
          <cell r="AK207">
            <v>0</v>
          </cell>
          <cell r="AL207">
            <v>0</v>
          </cell>
          <cell r="AM207">
            <v>0</v>
          </cell>
          <cell r="AN207">
            <v>472898.63</v>
          </cell>
        </row>
        <row r="208">
          <cell r="B208">
            <v>198</v>
          </cell>
          <cell r="C208">
            <v>14230020</v>
          </cell>
          <cell r="D208" t="str">
            <v>Dau Khac Ngoc</v>
          </cell>
          <cell r="E208">
            <v>2720434</v>
          </cell>
          <cell r="F208">
            <v>1742751</v>
          </cell>
          <cell r="G208">
            <v>2276370</v>
          </cell>
          <cell r="H208">
            <v>2529480</v>
          </cell>
          <cell r="I208">
            <v>1473077</v>
          </cell>
          <cell r="J208">
            <v>1637405</v>
          </cell>
          <cell r="K208">
            <v>1442392</v>
          </cell>
          <cell r="L208">
            <v>1668090</v>
          </cell>
          <cell r="M208">
            <v>1545513</v>
          </cell>
          <cell r="N208">
            <v>1500762</v>
          </cell>
          <cell r="O208">
            <v>1945998</v>
          </cell>
          <cell r="P208">
            <v>2194719</v>
          </cell>
          <cell r="Q208">
            <v>-72043</v>
          </cell>
          <cell r="R208">
            <v>0</v>
          </cell>
          <cell r="S208">
            <v>-27637</v>
          </cell>
          <cell r="T208">
            <v>-52948</v>
          </cell>
          <cell r="U208">
            <v>0</v>
          </cell>
          <cell r="V208">
            <v>0</v>
          </cell>
          <cell r="W208">
            <v>0</v>
          </cell>
          <cell r="X208">
            <v>0</v>
          </cell>
          <cell r="Y208">
            <v>0</v>
          </cell>
          <cell r="Z208">
            <v>0</v>
          </cell>
          <cell r="AA208">
            <v>0</v>
          </cell>
          <cell r="AB208">
            <v>-19472</v>
          </cell>
          <cell r="AC208">
            <v>22676991</v>
          </cell>
          <cell r="AD208">
            <v>-172100</v>
          </cell>
          <cell r="AE208">
            <v>12</v>
          </cell>
          <cell r="AF208">
            <v>0</v>
          </cell>
          <cell r="AG208">
            <v>0</v>
          </cell>
          <cell r="AH208">
            <v>0</v>
          </cell>
          <cell r="AI208">
            <v>0</v>
          </cell>
          <cell r="AJ208">
            <v>1349000</v>
          </cell>
          <cell r="AK208">
            <v>2604</v>
          </cell>
          <cell r="AL208">
            <v>174704</v>
          </cell>
          <cell r="AM208">
            <v>0</v>
          </cell>
          <cell r="AN208">
            <v>1523704</v>
          </cell>
        </row>
        <row r="209">
          <cell r="B209">
            <v>199</v>
          </cell>
          <cell r="C209">
            <v>14231689</v>
          </cell>
          <cell r="D209" t="str">
            <v>Tran Bao Ngoc</v>
          </cell>
          <cell r="J209">
            <v>2011745</v>
          </cell>
          <cell r="K209">
            <v>3387200</v>
          </cell>
          <cell r="L209">
            <v>3103000</v>
          </cell>
          <cell r="M209">
            <v>2709400</v>
          </cell>
          <cell r="N209">
            <v>3391400</v>
          </cell>
          <cell r="O209">
            <v>3669600</v>
          </cell>
          <cell r="P209">
            <v>3790400</v>
          </cell>
          <cell r="V209">
            <v>-1175</v>
          </cell>
          <cell r="W209">
            <v>-177440</v>
          </cell>
          <cell r="X209">
            <v>-120600</v>
          </cell>
          <cell r="Y209">
            <v>-70940</v>
          </cell>
          <cell r="Z209">
            <v>-178280</v>
          </cell>
          <cell r="AA209">
            <v>-233920</v>
          </cell>
          <cell r="AB209">
            <v>-258080</v>
          </cell>
          <cell r="AC209">
            <v>22062745</v>
          </cell>
          <cell r="AD209">
            <v>-1040435</v>
          </cell>
          <cell r="AE209">
            <v>7</v>
          </cell>
          <cell r="AF209">
            <v>0</v>
          </cell>
          <cell r="AG209">
            <v>0</v>
          </cell>
          <cell r="AH209">
            <v>0</v>
          </cell>
          <cell r="AI209">
            <v>0</v>
          </cell>
          <cell r="AJ209">
            <v>1631090.41</v>
          </cell>
          <cell r="AK209">
            <v>1238769</v>
          </cell>
          <cell r="AL209">
            <v>2279204</v>
          </cell>
          <cell r="AM209">
            <v>0</v>
          </cell>
          <cell r="AN209">
            <v>3910294.41</v>
          </cell>
        </row>
        <row r="210">
          <cell r="B210">
            <v>200</v>
          </cell>
          <cell r="C210">
            <v>14230296</v>
          </cell>
          <cell r="D210" t="str">
            <v>Vo Thanh Nguu</v>
          </cell>
          <cell r="E210">
            <v>3071584</v>
          </cell>
          <cell r="F210">
            <v>2363758</v>
          </cell>
          <cell r="G210">
            <v>2328491</v>
          </cell>
          <cell r="H210">
            <v>2357827</v>
          </cell>
          <cell r="I210">
            <v>1761510</v>
          </cell>
          <cell r="J210">
            <v>1382753</v>
          </cell>
          <cell r="K210">
            <v>1426685</v>
          </cell>
          <cell r="L210">
            <v>1412077</v>
          </cell>
          <cell r="M210">
            <v>1149138</v>
          </cell>
          <cell r="N210">
            <v>1544155</v>
          </cell>
          <cell r="O210">
            <v>1780312</v>
          </cell>
          <cell r="P210">
            <v>2175329</v>
          </cell>
          <cell r="Q210">
            <v>-114317</v>
          </cell>
          <cell r="R210">
            <v>-36376</v>
          </cell>
          <cell r="S210">
            <v>-32849</v>
          </cell>
          <cell r="T210">
            <v>-35783</v>
          </cell>
          <cell r="U210">
            <v>0</v>
          </cell>
          <cell r="V210">
            <v>0</v>
          </cell>
          <cell r="W210">
            <v>0</v>
          </cell>
          <cell r="X210">
            <v>0</v>
          </cell>
          <cell r="Y210">
            <v>0</v>
          </cell>
          <cell r="Z210">
            <v>0</v>
          </cell>
          <cell r="AA210">
            <v>0</v>
          </cell>
          <cell r="AB210">
            <v>-17533</v>
          </cell>
          <cell r="AC210">
            <v>22753619</v>
          </cell>
          <cell r="AD210">
            <v>-236858</v>
          </cell>
          <cell r="AE210">
            <v>12</v>
          </cell>
          <cell r="AF210">
            <v>0</v>
          </cell>
          <cell r="AG210">
            <v>0</v>
          </cell>
          <cell r="AH210">
            <v>0</v>
          </cell>
          <cell r="AI210">
            <v>0</v>
          </cell>
          <cell r="AJ210">
            <v>1266000</v>
          </cell>
          <cell r="AK210">
            <v>1956</v>
          </cell>
          <cell r="AL210">
            <v>238814</v>
          </cell>
          <cell r="AM210">
            <v>0</v>
          </cell>
          <cell r="AN210">
            <v>1504814</v>
          </cell>
        </row>
        <row r="211">
          <cell r="B211">
            <v>201</v>
          </cell>
          <cell r="C211">
            <v>14230021</v>
          </cell>
          <cell r="D211" t="str">
            <v>Nguyen Dang Thanh Nha</v>
          </cell>
          <cell r="E211">
            <v>5416373</v>
          </cell>
          <cell r="F211">
            <v>4613372</v>
          </cell>
          <cell r="G211">
            <v>4287496</v>
          </cell>
          <cell r="H211">
            <v>4791045</v>
          </cell>
          <cell r="I211">
            <v>3876877</v>
          </cell>
          <cell r="J211">
            <v>3740629</v>
          </cell>
          <cell r="K211">
            <v>3213000</v>
          </cell>
          <cell r="L211">
            <v>3806658</v>
          </cell>
          <cell r="M211">
            <v>3502512</v>
          </cell>
          <cell r="N211">
            <v>3626658</v>
          </cell>
          <cell r="O211">
            <v>4069910</v>
          </cell>
          <cell r="P211">
            <v>4169219</v>
          </cell>
          <cell r="Q211">
            <v>-724912</v>
          </cell>
          <cell r="R211">
            <v>-484012</v>
          </cell>
          <cell r="S211">
            <v>-386249</v>
          </cell>
          <cell r="T211">
            <v>-537314</v>
          </cell>
          <cell r="U211">
            <v>-275375</v>
          </cell>
          <cell r="V211">
            <v>-248126</v>
          </cell>
          <cell r="W211">
            <v>-142600</v>
          </cell>
          <cell r="X211">
            <v>-261332</v>
          </cell>
          <cell r="Y211">
            <v>-200502</v>
          </cell>
          <cell r="Z211">
            <v>-225332</v>
          </cell>
          <cell r="AA211">
            <v>-320973</v>
          </cell>
          <cell r="AB211">
            <v>-350766</v>
          </cell>
          <cell r="AC211">
            <v>49113749</v>
          </cell>
          <cell r="AD211">
            <v>-4157493</v>
          </cell>
          <cell r="AE211">
            <v>12</v>
          </cell>
          <cell r="AF211">
            <v>0</v>
          </cell>
          <cell r="AG211">
            <v>0</v>
          </cell>
          <cell r="AH211">
            <v>0</v>
          </cell>
          <cell r="AI211">
            <v>0</v>
          </cell>
          <cell r="AJ211">
            <v>3213000</v>
          </cell>
          <cell r="AK211">
            <v>4898028</v>
          </cell>
          <cell r="AL211">
            <v>9055521</v>
          </cell>
          <cell r="AM211">
            <v>0</v>
          </cell>
          <cell r="AN211">
            <v>12268521</v>
          </cell>
        </row>
        <row r="212">
          <cell r="B212">
            <v>202</v>
          </cell>
          <cell r="C212">
            <v>14231579</v>
          </cell>
          <cell r="D212" t="str">
            <v>Doan Thi Nhung</v>
          </cell>
          <cell r="I212">
            <v>705844</v>
          </cell>
          <cell r="J212">
            <v>811921</v>
          </cell>
          <cell r="K212">
            <v>744185</v>
          </cell>
          <cell r="L212">
            <v>816462</v>
          </cell>
          <cell r="M212">
            <v>856616</v>
          </cell>
          <cell r="N212">
            <v>806423</v>
          </cell>
          <cell r="O212">
            <v>637443</v>
          </cell>
          <cell r="P212">
            <v>1241757</v>
          </cell>
          <cell r="U212">
            <v>0</v>
          </cell>
          <cell r="V212">
            <v>0</v>
          </cell>
          <cell r="W212">
            <v>0</v>
          </cell>
          <cell r="X212">
            <v>0</v>
          </cell>
          <cell r="Y212">
            <v>0</v>
          </cell>
          <cell r="Z212">
            <v>0</v>
          </cell>
          <cell r="AA212">
            <v>0</v>
          </cell>
          <cell r="AB212">
            <v>0</v>
          </cell>
          <cell r="AC212">
            <v>6620651</v>
          </cell>
          <cell r="AD212">
            <v>0</v>
          </cell>
          <cell r="AE212">
            <v>8</v>
          </cell>
          <cell r="AF212">
            <v>12</v>
          </cell>
          <cell r="AG212">
            <v>0</v>
          </cell>
          <cell r="AH212">
            <v>0</v>
          </cell>
          <cell r="AI212">
            <v>0</v>
          </cell>
          <cell r="AJ212">
            <v>472898.63</v>
          </cell>
          <cell r="AK212">
            <v>0</v>
          </cell>
          <cell r="AL212">
            <v>0</v>
          </cell>
          <cell r="AM212">
            <v>0</v>
          </cell>
          <cell r="AN212">
            <v>472898.63</v>
          </cell>
        </row>
        <row r="213">
          <cell r="B213">
            <v>203</v>
          </cell>
          <cell r="C213">
            <v>14230134</v>
          </cell>
          <cell r="D213" t="str">
            <v>Nguyen Huu Phi</v>
          </cell>
          <cell r="E213">
            <v>2597723</v>
          </cell>
          <cell r="F213">
            <v>2351611</v>
          </cell>
          <cell r="G213">
            <v>2095764</v>
          </cell>
          <cell r="H213">
            <v>2295842</v>
          </cell>
          <cell r="I213">
            <v>1369793</v>
          </cell>
          <cell r="J213">
            <v>1486521</v>
          </cell>
          <cell r="K213">
            <v>1412077</v>
          </cell>
          <cell r="L213">
            <v>1499723</v>
          </cell>
          <cell r="M213">
            <v>1484202</v>
          </cell>
          <cell r="N213">
            <v>1443118</v>
          </cell>
          <cell r="O213">
            <v>1814397</v>
          </cell>
          <cell r="P213">
            <v>1663451</v>
          </cell>
          <cell r="Q213">
            <v>-59772</v>
          </cell>
          <cell r="R213">
            <v>-35161</v>
          </cell>
          <cell r="S213">
            <v>-9576</v>
          </cell>
          <cell r="T213">
            <v>-29584</v>
          </cell>
          <cell r="U213">
            <v>0</v>
          </cell>
          <cell r="V213">
            <v>0</v>
          </cell>
          <cell r="W213">
            <v>0</v>
          </cell>
          <cell r="X213">
            <v>0</v>
          </cell>
          <cell r="Y213">
            <v>0</v>
          </cell>
          <cell r="Z213">
            <v>0</v>
          </cell>
          <cell r="AA213">
            <v>0</v>
          </cell>
          <cell r="AB213">
            <v>0</v>
          </cell>
          <cell r="AC213">
            <v>21514222</v>
          </cell>
          <cell r="AD213">
            <v>-134093</v>
          </cell>
          <cell r="AE213">
            <v>12</v>
          </cell>
          <cell r="AF213">
            <v>0</v>
          </cell>
          <cell r="AG213">
            <v>0</v>
          </cell>
          <cell r="AH213">
            <v>0</v>
          </cell>
          <cell r="AI213">
            <v>0</v>
          </cell>
          <cell r="AJ213">
            <v>1266000</v>
          </cell>
          <cell r="AK213">
            <v>0</v>
          </cell>
          <cell r="AL213">
            <v>134093</v>
          </cell>
          <cell r="AM213">
            <v>0</v>
          </cell>
          <cell r="AN213">
            <v>1400093</v>
          </cell>
        </row>
        <row r="214">
          <cell r="B214">
            <v>204</v>
          </cell>
          <cell r="C214">
            <v>14230657</v>
          </cell>
          <cell r="D214" t="str">
            <v>Tran Anh Thanh Phong</v>
          </cell>
          <cell r="E214">
            <v>2253938</v>
          </cell>
          <cell r="F214">
            <v>2475668</v>
          </cell>
          <cell r="G214">
            <v>1925513</v>
          </cell>
          <cell r="H214">
            <v>1931326</v>
          </cell>
          <cell r="I214">
            <v>1311293</v>
          </cell>
          <cell r="J214">
            <v>1412101</v>
          </cell>
          <cell r="K214">
            <v>1275764</v>
          </cell>
          <cell r="L214">
            <v>1345662</v>
          </cell>
          <cell r="M214">
            <v>1414707</v>
          </cell>
          <cell r="N214">
            <v>1478352</v>
          </cell>
          <cell r="O214">
            <v>1707081</v>
          </cell>
          <cell r="P214">
            <v>1881540</v>
          </cell>
          <cell r="Q214">
            <v>-25394</v>
          </cell>
          <cell r="R214">
            <v>-47567</v>
          </cell>
          <cell r="S214">
            <v>0</v>
          </cell>
          <cell r="T214">
            <v>0</v>
          </cell>
          <cell r="U214">
            <v>0</v>
          </cell>
          <cell r="V214">
            <v>0</v>
          </cell>
          <cell r="W214">
            <v>0</v>
          </cell>
          <cell r="X214">
            <v>0</v>
          </cell>
          <cell r="Y214">
            <v>0</v>
          </cell>
          <cell r="Z214">
            <v>0</v>
          </cell>
          <cell r="AA214">
            <v>0</v>
          </cell>
          <cell r="AB214">
            <v>0</v>
          </cell>
          <cell r="AC214">
            <v>20412945</v>
          </cell>
          <cell r="AD214">
            <v>-72961</v>
          </cell>
          <cell r="AE214">
            <v>12</v>
          </cell>
          <cell r="AF214">
            <v>0</v>
          </cell>
          <cell r="AG214">
            <v>0</v>
          </cell>
          <cell r="AH214">
            <v>0</v>
          </cell>
          <cell r="AI214">
            <v>0</v>
          </cell>
          <cell r="AJ214">
            <v>1182000</v>
          </cell>
          <cell r="AK214">
            <v>0</v>
          </cell>
          <cell r="AL214">
            <v>72961</v>
          </cell>
          <cell r="AM214">
            <v>0</v>
          </cell>
          <cell r="AN214">
            <v>1254961</v>
          </cell>
        </row>
        <row r="215">
          <cell r="B215">
            <v>205</v>
          </cell>
          <cell r="C215">
            <v>14230625</v>
          </cell>
          <cell r="D215" t="str">
            <v>Nguyen Thanh Phuc B</v>
          </cell>
          <cell r="E215">
            <v>3285428</v>
          </cell>
          <cell r="F215">
            <v>2979077</v>
          </cell>
          <cell r="G215">
            <v>2258351</v>
          </cell>
          <cell r="H215">
            <v>1877928</v>
          </cell>
          <cell r="I215">
            <v>1696166</v>
          </cell>
          <cell r="J215">
            <v>1566379</v>
          </cell>
          <cell r="K215">
            <v>1563873</v>
          </cell>
          <cell r="L215">
            <v>1747531</v>
          </cell>
          <cell r="M215">
            <v>1066119</v>
          </cell>
          <cell r="N215">
            <v>1471349</v>
          </cell>
          <cell r="O215">
            <v>1895013</v>
          </cell>
          <cell r="P215">
            <v>2279025</v>
          </cell>
          <cell r="Q215">
            <v>-157086</v>
          </cell>
          <cell r="R215">
            <v>-97908</v>
          </cell>
          <cell r="S215">
            <v>-25835</v>
          </cell>
          <cell r="T215">
            <v>0</v>
          </cell>
          <cell r="U215">
            <v>0</v>
          </cell>
          <cell r="V215">
            <v>0</v>
          </cell>
          <cell r="W215">
            <v>0</v>
          </cell>
          <cell r="X215">
            <v>0</v>
          </cell>
          <cell r="Y215">
            <v>0</v>
          </cell>
          <cell r="Z215">
            <v>0</v>
          </cell>
          <cell r="AA215">
            <v>0</v>
          </cell>
          <cell r="AB215">
            <v>-27903</v>
          </cell>
          <cell r="AC215">
            <v>23686239</v>
          </cell>
          <cell r="AD215">
            <v>-308732</v>
          </cell>
          <cell r="AE215">
            <v>12</v>
          </cell>
          <cell r="AF215">
            <v>0</v>
          </cell>
          <cell r="AG215">
            <v>0</v>
          </cell>
          <cell r="AH215">
            <v>0</v>
          </cell>
          <cell r="AI215">
            <v>0</v>
          </cell>
          <cell r="AJ215">
            <v>1447000</v>
          </cell>
          <cell r="AK215">
            <v>113328</v>
          </cell>
          <cell r="AL215">
            <v>422060</v>
          </cell>
          <cell r="AM215">
            <v>0</v>
          </cell>
          <cell r="AN215">
            <v>1869060</v>
          </cell>
        </row>
        <row r="216">
          <cell r="B216">
            <v>206</v>
          </cell>
          <cell r="C216">
            <v>14230371</v>
          </cell>
          <cell r="D216" t="str">
            <v>Nguyen Phung</v>
          </cell>
          <cell r="E216">
            <v>1830469</v>
          </cell>
          <cell r="F216">
            <v>2069646</v>
          </cell>
          <cell r="G216">
            <v>2136983</v>
          </cell>
          <cell r="H216">
            <v>1945066</v>
          </cell>
          <cell r="I216">
            <v>1594594</v>
          </cell>
          <cell r="J216">
            <v>1085807</v>
          </cell>
          <cell r="K216">
            <v>1155538</v>
          </cell>
          <cell r="L216">
            <v>1096981</v>
          </cell>
          <cell r="M216">
            <v>1198481</v>
          </cell>
          <cell r="N216">
            <v>1355610</v>
          </cell>
          <cell r="O216">
            <v>1384646</v>
          </cell>
          <cell r="P216">
            <v>1793085</v>
          </cell>
          <cell r="Q216">
            <v>0</v>
          </cell>
          <cell r="R216">
            <v>-6965</v>
          </cell>
          <cell r="S216">
            <v>-13698</v>
          </cell>
          <cell r="T216">
            <v>0</v>
          </cell>
          <cell r="U216">
            <v>0</v>
          </cell>
          <cell r="V216">
            <v>0</v>
          </cell>
          <cell r="W216">
            <v>0</v>
          </cell>
          <cell r="X216">
            <v>0</v>
          </cell>
          <cell r="Y216">
            <v>0</v>
          </cell>
          <cell r="Z216">
            <v>0</v>
          </cell>
          <cell r="AA216">
            <v>0</v>
          </cell>
          <cell r="AB216">
            <v>0</v>
          </cell>
          <cell r="AC216">
            <v>18646906</v>
          </cell>
          <cell r="AD216">
            <v>-20663</v>
          </cell>
          <cell r="AE216">
            <v>12</v>
          </cell>
          <cell r="AF216">
            <v>0</v>
          </cell>
          <cell r="AG216">
            <v>0</v>
          </cell>
          <cell r="AH216">
            <v>0</v>
          </cell>
          <cell r="AI216">
            <v>0</v>
          </cell>
          <cell r="AJ216">
            <v>1015000</v>
          </cell>
          <cell r="AK216">
            <v>0</v>
          </cell>
          <cell r="AL216">
            <v>20663</v>
          </cell>
          <cell r="AM216">
            <v>0</v>
          </cell>
          <cell r="AN216">
            <v>1035663</v>
          </cell>
        </row>
        <row r="217">
          <cell r="B217">
            <v>207</v>
          </cell>
          <cell r="C217">
            <v>14231293</v>
          </cell>
          <cell r="D217" t="str">
            <v>Nguyen Thi Phuong</v>
          </cell>
          <cell r="E217">
            <v>1180310</v>
          </cell>
          <cell r="F217">
            <v>1389535</v>
          </cell>
          <cell r="G217">
            <v>1319456</v>
          </cell>
          <cell r="H217">
            <v>1303521</v>
          </cell>
          <cell r="I217">
            <v>967862</v>
          </cell>
          <cell r="J217">
            <v>759755</v>
          </cell>
          <cell r="K217">
            <v>792369</v>
          </cell>
          <cell r="L217">
            <v>776308</v>
          </cell>
          <cell r="M217">
            <v>805084</v>
          </cell>
          <cell r="N217">
            <v>882213</v>
          </cell>
          <cell r="O217">
            <v>1073446</v>
          </cell>
          <cell r="P217">
            <v>1204616</v>
          </cell>
          <cell r="Q217">
            <v>0</v>
          </cell>
          <cell r="R217">
            <v>0</v>
          </cell>
          <cell r="S217">
            <v>0</v>
          </cell>
          <cell r="T217">
            <v>0</v>
          </cell>
          <cell r="U217">
            <v>0</v>
          </cell>
          <cell r="V217">
            <v>0</v>
          </cell>
          <cell r="W217">
            <v>0</v>
          </cell>
          <cell r="X217">
            <v>0</v>
          </cell>
          <cell r="Y217">
            <v>0</v>
          </cell>
          <cell r="Z217">
            <v>0</v>
          </cell>
          <cell r="AA217">
            <v>0</v>
          </cell>
          <cell r="AB217">
            <v>0</v>
          </cell>
          <cell r="AC217">
            <v>12454475</v>
          </cell>
          <cell r="AD217">
            <v>0</v>
          </cell>
          <cell r="AE217">
            <v>12</v>
          </cell>
          <cell r="AF217">
            <v>0</v>
          </cell>
          <cell r="AG217">
            <v>0</v>
          </cell>
          <cell r="AH217">
            <v>0</v>
          </cell>
          <cell r="AI217">
            <v>0</v>
          </cell>
          <cell r="AJ217">
            <v>696000</v>
          </cell>
          <cell r="AK217">
            <v>0</v>
          </cell>
          <cell r="AL217">
            <v>0</v>
          </cell>
          <cell r="AM217">
            <v>0</v>
          </cell>
          <cell r="AN217">
            <v>696000</v>
          </cell>
        </row>
        <row r="218">
          <cell r="B218">
            <v>208</v>
          </cell>
          <cell r="C218">
            <v>14230026</v>
          </cell>
          <cell r="D218" t="str">
            <v>Tu Minh Phuong</v>
          </cell>
          <cell r="E218">
            <v>3903275</v>
          </cell>
          <cell r="F218">
            <v>3229968</v>
          </cell>
          <cell r="G218">
            <v>2927725</v>
          </cell>
          <cell r="H218">
            <v>2387476</v>
          </cell>
          <cell r="I218">
            <v>2245455</v>
          </cell>
          <cell r="J218">
            <v>1772903</v>
          </cell>
          <cell r="K218">
            <v>1814069</v>
          </cell>
          <cell r="L218">
            <v>1749870</v>
          </cell>
          <cell r="M218">
            <v>2600081</v>
          </cell>
          <cell r="N218">
            <v>2461872</v>
          </cell>
          <cell r="O218">
            <v>3154814</v>
          </cell>
          <cell r="P218">
            <v>3216919</v>
          </cell>
          <cell r="Q218">
            <v>-280655</v>
          </cell>
          <cell r="R218">
            <v>-145994</v>
          </cell>
          <cell r="S218">
            <v>-92773</v>
          </cell>
          <cell r="T218">
            <v>-38748</v>
          </cell>
          <cell r="U218">
            <v>-24546</v>
          </cell>
          <cell r="V218">
            <v>0</v>
          </cell>
          <cell r="W218">
            <v>0</v>
          </cell>
          <cell r="X218">
            <v>0</v>
          </cell>
          <cell r="Y218">
            <v>-60008</v>
          </cell>
          <cell r="Z218">
            <v>-46187</v>
          </cell>
          <cell r="AA218">
            <v>-130963</v>
          </cell>
          <cell r="AB218">
            <v>-143384</v>
          </cell>
          <cell r="AC218">
            <v>31464427</v>
          </cell>
          <cell r="AD218">
            <v>-963258</v>
          </cell>
          <cell r="AE218">
            <v>12</v>
          </cell>
          <cell r="AF218">
            <v>0</v>
          </cell>
          <cell r="AG218">
            <v>0</v>
          </cell>
          <cell r="AH218">
            <v>0</v>
          </cell>
          <cell r="AI218">
            <v>0</v>
          </cell>
          <cell r="AJ218">
            <v>2087000</v>
          </cell>
          <cell r="AK218">
            <v>955140</v>
          </cell>
          <cell r="AL218">
            <v>1918398</v>
          </cell>
          <cell r="AM218">
            <v>0</v>
          </cell>
          <cell r="AN218">
            <v>4005398</v>
          </cell>
        </row>
        <row r="219">
          <cell r="B219">
            <v>209</v>
          </cell>
          <cell r="C219">
            <v>14230814</v>
          </cell>
          <cell r="D219" t="str">
            <v>Hoang Quang B</v>
          </cell>
          <cell r="E219">
            <v>1276310</v>
          </cell>
          <cell r="F219">
            <v>1259791</v>
          </cell>
          <cell r="G219">
            <v>1367666</v>
          </cell>
          <cell r="H219">
            <v>1375477</v>
          </cell>
          <cell r="I219">
            <v>1113176</v>
          </cell>
          <cell r="J219">
            <v>800418</v>
          </cell>
          <cell r="K219">
            <v>870923</v>
          </cell>
          <cell r="L219">
            <v>844442</v>
          </cell>
          <cell r="M219">
            <v>841500</v>
          </cell>
          <cell r="N219">
            <v>838558</v>
          </cell>
          <cell r="O219">
            <v>1135730</v>
          </cell>
          <cell r="P219">
            <v>1302338</v>
          </cell>
          <cell r="Q219">
            <v>0</v>
          </cell>
          <cell r="R219">
            <v>0</v>
          </cell>
          <cell r="S219">
            <v>0</v>
          </cell>
          <cell r="T219">
            <v>0</v>
          </cell>
          <cell r="U219">
            <v>0</v>
          </cell>
          <cell r="V219">
            <v>0</v>
          </cell>
          <cell r="W219">
            <v>0</v>
          </cell>
          <cell r="X219">
            <v>0</v>
          </cell>
          <cell r="Y219">
            <v>0</v>
          </cell>
          <cell r="Z219">
            <v>0</v>
          </cell>
          <cell r="AA219">
            <v>0</v>
          </cell>
          <cell r="AB219">
            <v>0</v>
          </cell>
          <cell r="AC219">
            <v>13026329</v>
          </cell>
          <cell r="AD219">
            <v>0</v>
          </cell>
          <cell r="AE219">
            <v>12</v>
          </cell>
          <cell r="AF219">
            <v>0</v>
          </cell>
          <cell r="AG219">
            <v>0</v>
          </cell>
          <cell r="AH219">
            <v>0</v>
          </cell>
          <cell r="AI219">
            <v>0</v>
          </cell>
          <cell r="AJ219">
            <v>765000</v>
          </cell>
          <cell r="AK219">
            <v>0</v>
          </cell>
          <cell r="AL219">
            <v>0</v>
          </cell>
          <cell r="AM219">
            <v>0</v>
          </cell>
          <cell r="AN219">
            <v>765000</v>
          </cell>
        </row>
        <row r="220">
          <cell r="B220">
            <v>210</v>
          </cell>
          <cell r="C220">
            <v>14230374</v>
          </cell>
          <cell r="D220" t="str">
            <v>Nguyen Xuan Quang</v>
          </cell>
          <cell r="E220">
            <v>1265148</v>
          </cell>
          <cell r="F220">
            <v>1582948</v>
          </cell>
          <cell r="G220">
            <v>1556957</v>
          </cell>
          <cell r="H220">
            <v>1566523</v>
          </cell>
          <cell r="I220">
            <v>1231993</v>
          </cell>
          <cell r="J220">
            <v>877570</v>
          </cell>
          <cell r="K220">
            <v>944150</v>
          </cell>
          <cell r="L220">
            <v>906258</v>
          </cell>
          <cell r="M220">
            <v>934677</v>
          </cell>
          <cell r="N220">
            <v>956583</v>
          </cell>
          <cell r="O220">
            <v>1136769</v>
          </cell>
          <cell r="P220">
            <v>1383069</v>
          </cell>
          <cell r="Q220">
            <v>0</v>
          </cell>
          <cell r="R220">
            <v>0</v>
          </cell>
          <cell r="S220">
            <v>0</v>
          </cell>
          <cell r="T220">
            <v>0</v>
          </cell>
          <cell r="U220">
            <v>0</v>
          </cell>
          <cell r="V220">
            <v>0</v>
          </cell>
          <cell r="W220">
            <v>0</v>
          </cell>
          <cell r="X220">
            <v>0</v>
          </cell>
          <cell r="Y220">
            <v>0</v>
          </cell>
          <cell r="Z220">
            <v>0</v>
          </cell>
          <cell r="AA220">
            <v>0</v>
          </cell>
          <cell r="AB220">
            <v>0</v>
          </cell>
          <cell r="AC220">
            <v>14342645</v>
          </cell>
          <cell r="AD220">
            <v>0</v>
          </cell>
          <cell r="AE220">
            <v>12</v>
          </cell>
          <cell r="AF220">
            <v>0</v>
          </cell>
          <cell r="AG220">
            <v>0</v>
          </cell>
          <cell r="AH220">
            <v>0</v>
          </cell>
          <cell r="AI220">
            <v>0</v>
          </cell>
          <cell r="AJ220">
            <v>821000</v>
          </cell>
          <cell r="AK220">
            <v>0</v>
          </cell>
          <cell r="AL220">
            <v>0</v>
          </cell>
          <cell r="AM220">
            <v>0</v>
          </cell>
          <cell r="AN220">
            <v>821000</v>
          </cell>
        </row>
        <row r="221">
          <cell r="B221">
            <v>211</v>
          </cell>
          <cell r="C221">
            <v>14230644</v>
          </cell>
          <cell r="D221" t="str">
            <v>Tran Van Sang B</v>
          </cell>
          <cell r="E221">
            <v>1558195</v>
          </cell>
          <cell r="F221">
            <v>1616025</v>
          </cell>
          <cell r="G221">
            <v>1608960</v>
          </cell>
          <cell r="H221">
            <v>1571251</v>
          </cell>
          <cell r="I221">
            <v>1194134</v>
          </cell>
          <cell r="J221">
            <v>972272</v>
          </cell>
          <cell r="K221">
            <v>839946</v>
          </cell>
          <cell r="L221">
            <v>896785</v>
          </cell>
          <cell r="M221">
            <v>1024277</v>
          </cell>
          <cell r="N221">
            <v>905666</v>
          </cell>
          <cell r="O221">
            <v>1227553</v>
          </cell>
          <cell r="P221">
            <v>1466353</v>
          </cell>
          <cell r="Q221">
            <v>0</v>
          </cell>
          <cell r="R221">
            <v>0</v>
          </cell>
          <cell r="S221">
            <v>0</v>
          </cell>
          <cell r="T221">
            <v>0</v>
          </cell>
          <cell r="U221">
            <v>0</v>
          </cell>
          <cell r="V221">
            <v>0</v>
          </cell>
          <cell r="W221">
            <v>0</v>
          </cell>
          <cell r="X221">
            <v>0</v>
          </cell>
          <cell r="Y221">
            <v>0</v>
          </cell>
          <cell r="Z221">
            <v>0</v>
          </cell>
          <cell r="AA221">
            <v>0</v>
          </cell>
          <cell r="AB221">
            <v>0</v>
          </cell>
          <cell r="AC221">
            <v>14881417</v>
          </cell>
          <cell r="AD221">
            <v>0</v>
          </cell>
          <cell r="AE221">
            <v>12</v>
          </cell>
          <cell r="AF221">
            <v>0</v>
          </cell>
          <cell r="AG221">
            <v>0</v>
          </cell>
          <cell r="AH221">
            <v>0</v>
          </cell>
          <cell r="AI221">
            <v>0</v>
          </cell>
          <cell r="AJ221">
            <v>821000</v>
          </cell>
          <cell r="AK221">
            <v>0</v>
          </cell>
          <cell r="AL221">
            <v>0</v>
          </cell>
          <cell r="AM221">
            <v>0</v>
          </cell>
          <cell r="AN221">
            <v>821000</v>
          </cell>
        </row>
        <row r="222">
          <cell r="B222">
            <v>212</v>
          </cell>
          <cell r="C222">
            <v>14230029</v>
          </cell>
          <cell r="D222" t="str">
            <v>Nguyen Sau</v>
          </cell>
          <cell r="E222">
            <v>2639338</v>
          </cell>
          <cell r="F222">
            <v>2098958</v>
          </cell>
          <cell r="G222">
            <v>2379533</v>
          </cell>
          <cell r="H222">
            <v>2693270</v>
          </cell>
          <cell r="I222">
            <v>1579033</v>
          </cell>
          <cell r="J222">
            <v>1158786</v>
          </cell>
          <cell r="K222">
            <v>1426685</v>
          </cell>
          <cell r="L222">
            <v>1536243</v>
          </cell>
          <cell r="M222">
            <v>1381036</v>
          </cell>
          <cell r="N222">
            <v>1524070</v>
          </cell>
          <cell r="O222">
            <v>1828396</v>
          </cell>
          <cell r="P222">
            <v>2003079</v>
          </cell>
          <cell r="Q222">
            <v>-63934</v>
          </cell>
          <cell r="R222">
            <v>-9896</v>
          </cell>
          <cell r="S222">
            <v>-37953</v>
          </cell>
          <cell r="T222">
            <v>-69327</v>
          </cell>
          <cell r="U222">
            <v>0</v>
          </cell>
          <cell r="V222">
            <v>0</v>
          </cell>
          <cell r="W222">
            <v>0</v>
          </cell>
          <cell r="X222">
            <v>0</v>
          </cell>
          <cell r="Y222">
            <v>0</v>
          </cell>
          <cell r="Z222">
            <v>0</v>
          </cell>
          <cell r="AA222">
            <v>0</v>
          </cell>
          <cell r="AB222">
            <v>-308</v>
          </cell>
          <cell r="AC222">
            <v>22248427</v>
          </cell>
          <cell r="AD222">
            <v>-181418</v>
          </cell>
          <cell r="AE222">
            <v>12</v>
          </cell>
          <cell r="AF222">
            <v>0</v>
          </cell>
          <cell r="AG222">
            <v>0</v>
          </cell>
          <cell r="AH222">
            <v>0</v>
          </cell>
          <cell r="AI222">
            <v>0</v>
          </cell>
          <cell r="AJ222">
            <v>1266000</v>
          </cell>
          <cell r="AK222">
            <v>0</v>
          </cell>
          <cell r="AL222">
            <v>181418</v>
          </cell>
          <cell r="AM222">
            <v>0</v>
          </cell>
          <cell r="AN222">
            <v>1447418</v>
          </cell>
        </row>
        <row r="223">
          <cell r="B223">
            <v>213</v>
          </cell>
          <cell r="C223">
            <v>14231585</v>
          </cell>
          <cell r="D223" t="str">
            <v>Duong Hong Son</v>
          </cell>
          <cell r="I223">
            <v>1009571</v>
          </cell>
          <cell r="J223">
            <v>2399851</v>
          </cell>
          <cell r="K223">
            <v>2724215</v>
          </cell>
          <cell r="L223">
            <v>2457162</v>
          </cell>
          <cell r="M223">
            <v>2729900</v>
          </cell>
          <cell r="N223">
            <v>2535643</v>
          </cell>
          <cell r="O223">
            <v>3121005</v>
          </cell>
          <cell r="P223">
            <v>3408030</v>
          </cell>
          <cell r="U223">
            <v>0</v>
          </cell>
          <cell r="V223">
            <v>-39985</v>
          </cell>
          <cell r="W223">
            <v>-72422</v>
          </cell>
          <cell r="X223">
            <v>-45716</v>
          </cell>
          <cell r="Y223">
            <v>-72990</v>
          </cell>
          <cell r="Z223">
            <v>-53564</v>
          </cell>
          <cell r="AA223">
            <v>-124201</v>
          </cell>
          <cell r="AB223">
            <v>-181606</v>
          </cell>
          <cell r="AC223">
            <v>20385377</v>
          </cell>
          <cell r="AD223">
            <v>-590484</v>
          </cell>
          <cell r="AE223">
            <v>8</v>
          </cell>
          <cell r="AF223">
            <v>12</v>
          </cell>
          <cell r="AG223">
            <v>0</v>
          </cell>
          <cell r="AH223">
            <v>0</v>
          </cell>
          <cell r="AI223">
            <v>0</v>
          </cell>
          <cell r="AJ223">
            <v>1439276.71</v>
          </cell>
          <cell r="AK223">
            <v>0</v>
          </cell>
          <cell r="AL223">
            <v>590484</v>
          </cell>
          <cell r="AM223">
            <v>0</v>
          </cell>
          <cell r="AN223">
            <v>2029760.71</v>
          </cell>
        </row>
        <row r="224">
          <cell r="B224">
            <v>214</v>
          </cell>
          <cell r="C224">
            <v>14230135</v>
          </cell>
          <cell r="D224" t="str">
            <v>Nguyen Hoang Son</v>
          </cell>
          <cell r="E224">
            <v>2250226</v>
          </cell>
          <cell r="F224">
            <v>2583614</v>
          </cell>
          <cell r="G224">
            <v>2437867</v>
          </cell>
          <cell r="H224">
            <v>2263028</v>
          </cell>
          <cell r="I224">
            <v>1761510</v>
          </cell>
          <cell r="J224">
            <v>1382753</v>
          </cell>
          <cell r="K224">
            <v>1412077</v>
          </cell>
          <cell r="L224">
            <v>1353646</v>
          </cell>
          <cell r="M224">
            <v>1263261</v>
          </cell>
          <cell r="N224">
            <v>1473247</v>
          </cell>
          <cell r="O224">
            <v>1839352</v>
          </cell>
          <cell r="P224">
            <v>2001254</v>
          </cell>
          <cell r="Q224">
            <v>-25023</v>
          </cell>
          <cell r="R224">
            <v>-58361</v>
          </cell>
          <cell r="S224">
            <v>-43787</v>
          </cell>
          <cell r="T224">
            <v>-26303</v>
          </cell>
          <cell r="U224">
            <v>0</v>
          </cell>
          <cell r="V224">
            <v>0</v>
          </cell>
          <cell r="W224">
            <v>0</v>
          </cell>
          <cell r="X224">
            <v>0</v>
          </cell>
          <cell r="Y224">
            <v>0</v>
          </cell>
          <cell r="Z224">
            <v>0</v>
          </cell>
          <cell r="AA224">
            <v>0</v>
          </cell>
          <cell r="AB224">
            <v>-125</v>
          </cell>
          <cell r="AC224">
            <v>22021835</v>
          </cell>
          <cell r="AD224">
            <v>-153599</v>
          </cell>
          <cell r="AE224">
            <v>12</v>
          </cell>
          <cell r="AF224">
            <v>0</v>
          </cell>
          <cell r="AG224">
            <v>0</v>
          </cell>
          <cell r="AH224">
            <v>0</v>
          </cell>
          <cell r="AI224">
            <v>0</v>
          </cell>
          <cell r="AJ224">
            <v>1266000</v>
          </cell>
          <cell r="AK224">
            <v>0</v>
          </cell>
          <cell r="AL224">
            <v>153599</v>
          </cell>
          <cell r="AM224">
            <v>0</v>
          </cell>
          <cell r="AN224">
            <v>1419599</v>
          </cell>
        </row>
        <row r="225">
          <cell r="B225">
            <v>215</v>
          </cell>
          <cell r="C225">
            <v>14231565</v>
          </cell>
          <cell r="D225" t="str">
            <v>Nguyen Thanh Son C</v>
          </cell>
          <cell r="I225">
            <v>725896</v>
          </cell>
          <cell r="J225">
            <v>759755</v>
          </cell>
          <cell r="K225">
            <v>792369</v>
          </cell>
          <cell r="L225">
            <v>776308</v>
          </cell>
          <cell r="M225">
            <v>819138</v>
          </cell>
          <cell r="N225">
            <v>918352</v>
          </cell>
          <cell r="O225">
            <v>1075956</v>
          </cell>
          <cell r="P225">
            <v>1197421</v>
          </cell>
          <cell r="U225">
            <v>0</v>
          </cell>
          <cell r="V225">
            <v>0</v>
          </cell>
          <cell r="W225">
            <v>0</v>
          </cell>
          <cell r="X225">
            <v>0</v>
          </cell>
          <cell r="Y225">
            <v>0</v>
          </cell>
          <cell r="Z225">
            <v>0</v>
          </cell>
          <cell r="AA225">
            <v>0</v>
          </cell>
          <cell r="AB225">
            <v>0</v>
          </cell>
          <cell r="AC225">
            <v>7065195</v>
          </cell>
          <cell r="AD225">
            <v>0</v>
          </cell>
          <cell r="AE225">
            <v>8</v>
          </cell>
          <cell r="AF225">
            <v>0</v>
          </cell>
          <cell r="AG225">
            <v>0</v>
          </cell>
          <cell r="AH225">
            <v>0</v>
          </cell>
          <cell r="AI225">
            <v>0</v>
          </cell>
          <cell r="AJ225">
            <v>472898.63</v>
          </cell>
          <cell r="AK225">
            <v>0</v>
          </cell>
          <cell r="AL225">
            <v>0</v>
          </cell>
          <cell r="AM225">
            <v>0</v>
          </cell>
          <cell r="AN225">
            <v>472898.63</v>
          </cell>
        </row>
        <row r="226">
          <cell r="B226">
            <v>216</v>
          </cell>
          <cell r="C226">
            <v>14230646</v>
          </cell>
          <cell r="D226" t="str">
            <v>Tran Van Son</v>
          </cell>
          <cell r="E226">
            <v>1440032</v>
          </cell>
          <cell r="F226">
            <v>1666427</v>
          </cell>
          <cell r="G226">
            <v>1509681</v>
          </cell>
          <cell r="H226">
            <v>1487330</v>
          </cell>
          <cell r="I226">
            <v>1230415</v>
          </cell>
          <cell r="J226">
            <v>958066</v>
          </cell>
          <cell r="K226">
            <v>868365</v>
          </cell>
          <cell r="L226">
            <v>963096</v>
          </cell>
          <cell r="M226">
            <v>1266827</v>
          </cell>
          <cell r="N226">
            <v>906258</v>
          </cell>
          <cell r="O226">
            <v>1247288</v>
          </cell>
          <cell r="P226">
            <v>1457078</v>
          </cell>
          <cell r="Q226">
            <v>0</v>
          </cell>
          <cell r="R226">
            <v>0</v>
          </cell>
          <cell r="S226">
            <v>0</v>
          </cell>
          <cell r="T226">
            <v>0</v>
          </cell>
          <cell r="U226">
            <v>0</v>
          </cell>
          <cell r="V226">
            <v>0</v>
          </cell>
          <cell r="W226">
            <v>0</v>
          </cell>
          <cell r="X226">
            <v>0</v>
          </cell>
          <cell r="Y226">
            <v>0</v>
          </cell>
          <cell r="Z226">
            <v>0</v>
          </cell>
          <cell r="AA226">
            <v>0</v>
          </cell>
          <cell r="AB226">
            <v>0</v>
          </cell>
          <cell r="AC226">
            <v>15000863</v>
          </cell>
          <cell r="AD226">
            <v>0</v>
          </cell>
          <cell r="AE226">
            <v>12</v>
          </cell>
          <cell r="AF226">
            <v>0</v>
          </cell>
          <cell r="AG226">
            <v>0</v>
          </cell>
          <cell r="AH226">
            <v>0</v>
          </cell>
          <cell r="AI226">
            <v>0</v>
          </cell>
          <cell r="AJ226">
            <v>821000</v>
          </cell>
          <cell r="AK226">
            <v>0</v>
          </cell>
          <cell r="AL226">
            <v>0</v>
          </cell>
          <cell r="AM226">
            <v>0</v>
          </cell>
          <cell r="AN226">
            <v>821000</v>
          </cell>
        </row>
        <row r="227">
          <cell r="B227">
            <v>217</v>
          </cell>
          <cell r="C227">
            <v>14230647</v>
          </cell>
          <cell r="D227" t="str">
            <v>Vo Hoang Son</v>
          </cell>
          <cell r="E227">
            <v>1509354</v>
          </cell>
          <cell r="F227">
            <v>1401028</v>
          </cell>
          <cell r="G227">
            <v>1509681</v>
          </cell>
          <cell r="H227">
            <v>1561795</v>
          </cell>
          <cell r="I227">
            <v>1118416</v>
          </cell>
          <cell r="J227">
            <v>896510</v>
          </cell>
          <cell r="K227">
            <v>906258</v>
          </cell>
          <cell r="L227">
            <v>915731</v>
          </cell>
          <cell r="M227">
            <v>880798</v>
          </cell>
          <cell r="N227">
            <v>928756</v>
          </cell>
          <cell r="O227">
            <v>1176832</v>
          </cell>
          <cell r="P227">
            <v>1254196</v>
          </cell>
          <cell r="Q227">
            <v>0</v>
          </cell>
          <cell r="R227">
            <v>0</v>
          </cell>
          <cell r="S227">
            <v>0</v>
          </cell>
          <cell r="T227">
            <v>0</v>
          </cell>
          <cell r="U227">
            <v>0</v>
          </cell>
          <cell r="V227">
            <v>0</v>
          </cell>
          <cell r="W227">
            <v>0</v>
          </cell>
          <cell r="X227">
            <v>0</v>
          </cell>
          <cell r="Y227">
            <v>0</v>
          </cell>
          <cell r="Z227">
            <v>0</v>
          </cell>
          <cell r="AA227">
            <v>0</v>
          </cell>
          <cell r="AB227">
            <v>0</v>
          </cell>
          <cell r="AC227">
            <v>14059355</v>
          </cell>
          <cell r="AD227">
            <v>0</v>
          </cell>
          <cell r="AE227">
            <v>12</v>
          </cell>
          <cell r="AF227">
            <v>0</v>
          </cell>
          <cell r="AG227">
            <v>0</v>
          </cell>
          <cell r="AH227">
            <v>0</v>
          </cell>
          <cell r="AI227">
            <v>0</v>
          </cell>
          <cell r="AJ227">
            <v>821000</v>
          </cell>
          <cell r="AK227">
            <v>0</v>
          </cell>
          <cell r="AL227">
            <v>0</v>
          </cell>
          <cell r="AM227">
            <v>0</v>
          </cell>
          <cell r="AN227">
            <v>821000</v>
          </cell>
        </row>
        <row r="228">
          <cell r="B228">
            <v>218</v>
          </cell>
          <cell r="C228">
            <v>14230376</v>
          </cell>
          <cell r="D228" t="str">
            <v>Nguyen Van Sy</v>
          </cell>
          <cell r="E228">
            <v>1465400</v>
          </cell>
          <cell r="F228">
            <v>1862537</v>
          </cell>
          <cell r="G228">
            <v>1634628</v>
          </cell>
          <cell r="H228">
            <v>1409514</v>
          </cell>
          <cell r="I228">
            <v>1289022</v>
          </cell>
          <cell r="J228">
            <v>996883</v>
          </cell>
          <cell r="K228">
            <v>1066069</v>
          </cell>
          <cell r="L228">
            <v>549408</v>
          </cell>
          <cell r="M228">
            <v>1079940</v>
          </cell>
          <cell r="N228">
            <v>762712</v>
          </cell>
          <cell r="O228">
            <v>1273917</v>
          </cell>
          <cell r="P228">
            <v>1643220</v>
          </cell>
          <cell r="Q228">
            <v>0</v>
          </cell>
          <cell r="R228">
            <v>0</v>
          </cell>
          <cell r="S228">
            <v>0</v>
          </cell>
          <cell r="T228">
            <v>0</v>
          </cell>
          <cell r="U228">
            <v>0</v>
          </cell>
          <cell r="V228">
            <v>0</v>
          </cell>
          <cell r="W228">
            <v>0</v>
          </cell>
          <cell r="X228">
            <v>0</v>
          </cell>
          <cell r="Y228">
            <v>0</v>
          </cell>
          <cell r="Z228">
            <v>0</v>
          </cell>
          <cell r="AA228">
            <v>0</v>
          </cell>
          <cell r="AB228">
            <v>0</v>
          </cell>
          <cell r="AC228">
            <v>15033250</v>
          </cell>
          <cell r="AD228">
            <v>0</v>
          </cell>
          <cell r="AE228">
            <v>12</v>
          </cell>
          <cell r="AF228">
            <v>0</v>
          </cell>
          <cell r="AG228">
            <v>0</v>
          </cell>
          <cell r="AH228">
            <v>0</v>
          </cell>
          <cell r="AI228">
            <v>0</v>
          </cell>
          <cell r="AJ228">
            <v>946000</v>
          </cell>
          <cell r="AK228">
            <v>0</v>
          </cell>
          <cell r="AL228">
            <v>0</v>
          </cell>
          <cell r="AM228">
            <v>0</v>
          </cell>
          <cell r="AN228">
            <v>946000</v>
          </cell>
        </row>
        <row r="229">
          <cell r="B229">
            <v>219</v>
          </cell>
          <cell r="C229">
            <v>14230378</v>
          </cell>
          <cell r="D229" t="str">
            <v>Nguyen Minh Tam A</v>
          </cell>
          <cell r="E229">
            <v>3123656</v>
          </cell>
          <cell r="F229">
            <v>2729201</v>
          </cell>
          <cell r="G229">
            <v>2127795</v>
          </cell>
          <cell r="H229">
            <v>2497769</v>
          </cell>
          <cell r="I229">
            <v>1619700</v>
          </cell>
          <cell r="J229">
            <v>1708271</v>
          </cell>
          <cell r="K229">
            <v>1812488</v>
          </cell>
          <cell r="L229">
            <v>2207404</v>
          </cell>
          <cell r="M229">
            <v>2539781</v>
          </cell>
          <cell r="N229">
            <v>1816708</v>
          </cell>
          <cell r="O229">
            <v>2408519</v>
          </cell>
          <cell r="P229">
            <v>2834108</v>
          </cell>
          <cell r="Q229">
            <v>-124731</v>
          </cell>
          <cell r="R229">
            <v>-72920</v>
          </cell>
          <cell r="S229">
            <v>-12780</v>
          </cell>
          <cell r="T229">
            <v>-49777</v>
          </cell>
          <cell r="U229">
            <v>0</v>
          </cell>
          <cell r="V229">
            <v>0</v>
          </cell>
          <cell r="W229">
            <v>0</v>
          </cell>
          <cell r="X229">
            <v>-20740</v>
          </cell>
          <cell r="Y229">
            <v>-53978</v>
          </cell>
          <cell r="Z229">
            <v>0</v>
          </cell>
          <cell r="AA229">
            <v>-40852</v>
          </cell>
          <cell r="AB229">
            <v>-83411</v>
          </cell>
          <cell r="AC229">
            <v>27425400</v>
          </cell>
          <cell r="AD229">
            <v>-459189</v>
          </cell>
          <cell r="AE229">
            <v>12</v>
          </cell>
          <cell r="AF229">
            <v>0</v>
          </cell>
          <cell r="AG229">
            <v>0</v>
          </cell>
          <cell r="AH229">
            <v>0</v>
          </cell>
          <cell r="AI229">
            <v>0</v>
          </cell>
          <cell r="AJ229">
            <v>2087000</v>
          </cell>
          <cell r="AK229">
            <v>551244</v>
          </cell>
          <cell r="AL229">
            <v>1010433</v>
          </cell>
          <cell r="AM229">
            <v>0</v>
          </cell>
          <cell r="AN229">
            <v>3097433</v>
          </cell>
        </row>
        <row r="230">
          <cell r="B230">
            <v>220</v>
          </cell>
          <cell r="C230">
            <v>14231568</v>
          </cell>
          <cell r="D230" t="str">
            <v>Nguyen Thi Thanh Tam</v>
          </cell>
          <cell r="I230">
            <v>749959</v>
          </cell>
          <cell r="J230">
            <v>823959</v>
          </cell>
          <cell r="K230">
            <v>792369</v>
          </cell>
          <cell r="L230">
            <v>768277</v>
          </cell>
          <cell r="M230">
            <v>843231</v>
          </cell>
          <cell r="N230">
            <v>819473</v>
          </cell>
          <cell r="O230">
            <v>1050358</v>
          </cell>
          <cell r="P230">
            <v>1258991</v>
          </cell>
          <cell r="U230">
            <v>0</v>
          </cell>
          <cell r="V230">
            <v>0</v>
          </cell>
          <cell r="W230">
            <v>0</v>
          </cell>
          <cell r="X230">
            <v>0</v>
          </cell>
          <cell r="Y230">
            <v>0</v>
          </cell>
          <cell r="Z230">
            <v>0</v>
          </cell>
          <cell r="AA230">
            <v>0</v>
          </cell>
          <cell r="AB230">
            <v>0</v>
          </cell>
          <cell r="AC230">
            <v>7106617</v>
          </cell>
          <cell r="AD230">
            <v>0</v>
          </cell>
          <cell r="AE230">
            <v>8</v>
          </cell>
          <cell r="AF230">
            <v>12</v>
          </cell>
          <cell r="AG230">
            <v>0</v>
          </cell>
          <cell r="AH230">
            <v>0</v>
          </cell>
          <cell r="AI230">
            <v>0</v>
          </cell>
          <cell r="AJ230">
            <v>472898.63</v>
          </cell>
          <cell r="AK230">
            <v>0</v>
          </cell>
          <cell r="AL230">
            <v>0</v>
          </cell>
          <cell r="AM230">
            <v>0</v>
          </cell>
          <cell r="AN230">
            <v>472898.63</v>
          </cell>
        </row>
        <row r="231">
          <cell r="B231">
            <v>221</v>
          </cell>
          <cell r="C231">
            <v>14230030</v>
          </cell>
          <cell r="D231" t="str">
            <v>Phan Thuc Tam</v>
          </cell>
          <cell r="E231">
            <v>2196461</v>
          </cell>
          <cell r="F231">
            <v>2406878</v>
          </cell>
          <cell r="G231">
            <v>2117031</v>
          </cell>
          <cell r="H231">
            <v>2299489</v>
          </cell>
          <cell r="I231">
            <v>1761510</v>
          </cell>
          <cell r="J231">
            <v>1484695</v>
          </cell>
          <cell r="K231">
            <v>1441292</v>
          </cell>
          <cell r="L231">
            <v>1571545</v>
          </cell>
          <cell r="M231">
            <v>1654322</v>
          </cell>
          <cell r="N231">
            <v>1565457</v>
          </cell>
          <cell r="O231">
            <v>1790051</v>
          </cell>
          <cell r="P231">
            <v>2166199</v>
          </cell>
          <cell r="Q231">
            <v>-19646</v>
          </cell>
          <cell r="R231">
            <v>-40688</v>
          </cell>
          <cell r="S231">
            <v>-11703</v>
          </cell>
          <cell r="T231">
            <v>-29949</v>
          </cell>
          <cell r="U231">
            <v>0</v>
          </cell>
          <cell r="V231">
            <v>0</v>
          </cell>
          <cell r="W231">
            <v>0</v>
          </cell>
          <cell r="X231">
            <v>0</v>
          </cell>
          <cell r="Y231">
            <v>0</v>
          </cell>
          <cell r="Z231">
            <v>0</v>
          </cell>
          <cell r="AA231">
            <v>0</v>
          </cell>
          <cell r="AB231">
            <v>-16620</v>
          </cell>
          <cell r="AC231">
            <v>22454930</v>
          </cell>
          <cell r="AD231">
            <v>-118606</v>
          </cell>
          <cell r="AE231">
            <v>12</v>
          </cell>
          <cell r="AF231">
            <v>0</v>
          </cell>
          <cell r="AG231">
            <v>0</v>
          </cell>
          <cell r="AH231">
            <v>0</v>
          </cell>
          <cell r="AI231">
            <v>0</v>
          </cell>
          <cell r="AJ231">
            <v>1266000</v>
          </cell>
          <cell r="AK231">
            <v>0</v>
          </cell>
          <cell r="AL231">
            <v>118606</v>
          </cell>
          <cell r="AM231">
            <v>0</v>
          </cell>
          <cell r="AN231">
            <v>1384606</v>
          </cell>
        </row>
        <row r="232">
          <cell r="B232">
            <v>222</v>
          </cell>
          <cell r="C232">
            <v>14230138</v>
          </cell>
          <cell r="D232" t="str">
            <v>Nguyen Huu Tham</v>
          </cell>
          <cell r="E232">
            <v>3402070</v>
          </cell>
          <cell r="F232">
            <v>2890232</v>
          </cell>
          <cell r="G232">
            <v>2841689</v>
          </cell>
          <cell r="H232">
            <v>2752998</v>
          </cell>
          <cell r="I232">
            <v>2034009</v>
          </cell>
          <cell r="J232">
            <v>1580290</v>
          </cell>
          <cell r="K232">
            <v>1647354</v>
          </cell>
          <cell r="L232">
            <v>1601439</v>
          </cell>
          <cell r="M232">
            <v>1696051</v>
          </cell>
          <cell r="N232">
            <v>1702660</v>
          </cell>
          <cell r="O232">
            <v>2248069</v>
          </cell>
          <cell r="P232">
            <v>1912406</v>
          </cell>
          <cell r="Q232">
            <v>-180414</v>
          </cell>
          <cell r="R232">
            <v>-89023</v>
          </cell>
          <cell r="S232">
            <v>-84169</v>
          </cell>
          <cell r="T232">
            <v>-75300</v>
          </cell>
          <cell r="U232">
            <v>-3401</v>
          </cell>
          <cell r="V232">
            <v>0</v>
          </cell>
          <cell r="W232">
            <v>0</v>
          </cell>
          <cell r="X232">
            <v>0</v>
          </cell>
          <cell r="Y232">
            <v>0</v>
          </cell>
          <cell r="Z232">
            <v>0</v>
          </cell>
          <cell r="AA232">
            <v>-24807</v>
          </cell>
          <cell r="AB232">
            <v>0</v>
          </cell>
          <cell r="AC232">
            <v>26309267</v>
          </cell>
          <cell r="AD232">
            <v>-457114</v>
          </cell>
          <cell r="AE232">
            <v>12</v>
          </cell>
          <cell r="AF232">
            <v>0</v>
          </cell>
          <cell r="AG232">
            <v>0</v>
          </cell>
          <cell r="AH232">
            <v>0</v>
          </cell>
          <cell r="AI232">
            <v>0</v>
          </cell>
          <cell r="AJ232">
            <v>1447000</v>
          </cell>
          <cell r="AK232">
            <v>375624</v>
          </cell>
          <cell r="AL232">
            <v>832738</v>
          </cell>
          <cell r="AM232">
            <v>0</v>
          </cell>
          <cell r="AN232">
            <v>2279738</v>
          </cell>
        </row>
        <row r="233">
          <cell r="B233">
            <v>223</v>
          </cell>
          <cell r="C233">
            <v>14230152</v>
          </cell>
          <cell r="D233" t="str">
            <v>Nguyen Van Tham</v>
          </cell>
          <cell r="E233">
            <v>2834045</v>
          </cell>
          <cell r="F233">
            <v>2552033</v>
          </cell>
          <cell r="G233">
            <v>2375279</v>
          </cell>
          <cell r="H233">
            <v>2317719</v>
          </cell>
          <cell r="I233">
            <v>1659323</v>
          </cell>
          <cell r="J233">
            <v>1596983</v>
          </cell>
          <cell r="K233">
            <v>1368254</v>
          </cell>
          <cell r="L233">
            <v>1507027</v>
          </cell>
          <cell r="M233">
            <v>1498505</v>
          </cell>
          <cell r="N233">
            <v>1760532</v>
          </cell>
          <cell r="O233">
            <v>1910261</v>
          </cell>
          <cell r="P233">
            <v>2262367</v>
          </cell>
          <cell r="Q233">
            <v>-83405</v>
          </cell>
          <cell r="R233">
            <v>-55203</v>
          </cell>
          <cell r="S233">
            <v>-37528</v>
          </cell>
          <cell r="T233">
            <v>-31772</v>
          </cell>
          <cell r="U233">
            <v>0</v>
          </cell>
          <cell r="V233">
            <v>0</v>
          </cell>
          <cell r="W233">
            <v>0</v>
          </cell>
          <cell r="X233">
            <v>0</v>
          </cell>
          <cell r="Y233">
            <v>0</v>
          </cell>
          <cell r="Z233">
            <v>0</v>
          </cell>
          <cell r="AA233">
            <v>0</v>
          </cell>
          <cell r="AB233">
            <v>-26237</v>
          </cell>
          <cell r="AC233">
            <v>23642328</v>
          </cell>
          <cell r="AD233">
            <v>-234145</v>
          </cell>
          <cell r="AE233">
            <v>12</v>
          </cell>
          <cell r="AF233">
            <v>0</v>
          </cell>
          <cell r="AG233">
            <v>0</v>
          </cell>
          <cell r="AH233">
            <v>0</v>
          </cell>
          <cell r="AI233">
            <v>0</v>
          </cell>
          <cell r="AJ233">
            <v>1266000</v>
          </cell>
          <cell r="AK233">
            <v>90828</v>
          </cell>
          <cell r="AL233">
            <v>324973</v>
          </cell>
          <cell r="AM233">
            <v>0</v>
          </cell>
          <cell r="AN233">
            <v>1590973</v>
          </cell>
        </row>
        <row r="234">
          <cell r="B234">
            <v>224</v>
          </cell>
          <cell r="C234">
            <v>14231576</v>
          </cell>
          <cell r="D234" t="str">
            <v>Nguyen Trong Thang</v>
          </cell>
          <cell r="I234">
            <v>749959</v>
          </cell>
          <cell r="J234">
            <v>823959</v>
          </cell>
          <cell r="K234">
            <v>792369</v>
          </cell>
          <cell r="L234">
            <v>788354</v>
          </cell>
          <cell r="M234">
            <v>792369</v>
          </cell>
          <cell r="N234">
            <v>726450</v>
          </cell>
          <cell r="O234">
            <v>1105569</v>
          </cell>
          <cell r="P234">
            <v>1145890</v>
          </cell>
          <cell r="U234">
            <v>0</v>
          </cell>
          <cell r="V234">
            <v>0</v>
          </cell>
          <cell r="W234">
            <v>0</v>
          </cell>
          <cell r="X234">
            <v>0</v>
          </cell>
          <cell r="Y234">
            <v>0</v>
          </cell>
          <cell r="Z234">
            <v>0</v>
          </cell>
          <cell r="AA234">
            <v>0</v>
          </cell>
          <cell r="AB234">
            <v>0</v>
          </cell>
          <cell r="AC234">
            <v>6924919</v>
          </cell>
          <cell r="AD234">
            <v>0</v>
          </cell>
          <cell r="AE234">
            <v>8</v>
          </cell>
          <cell r="AF234">
            <v>12</v>
          </cell>
          <cell r="AG234">
            <v>0</v>
          </cell>
          <cell r="AH234">
            <v>0</v>
          </cell>
          <cell r="AI234">
            <v>0</v>
          </cell>
          <cell r="AJ234">
            <v>472898.63</v>
          </cell>
          <cell r="AK234">
            <v>0</v>
          </cell>
          <cell r="AL234">
            <v>0</v>
          </cell>
          <cell r="AM234">
            <v>0</v>
          </cell>
          <cell r="AN234">
            <v>472898.63</v>
          </cell>
        </row>
        <row r="235">
          <cell r="B235">
            <v>225</v>
          </cell>
          <cell r="C235">
            <v>14230379</v>
          </cell>
          <cell r="D235" t="str">
            <v>Pham Hoai Thanh</v>
          </cell>
          <cell r="E235">
            <v>2301604</v>
          </cell>
          <cell r="F235">
            <v>2348594</v>
          </cell>
          <cell r="G235">
            <v>2147720</v>
          </cell>
          <cell r="H235">
            <v>2273885</v>
          </cell>
          <cell r="I235">
            <v>1502193</v>
          </cell>
          <cell r="J235">
            <v>1380266</v>
          </cell>
          <cell r="K235">
            <v>1263831</v>
          </cell>
          <cell r="L235">
            <v>1372938</v>
          </cell>
          <cell r="M235">
            <v>1037660</v>
          </cell>
          <cell r="N235">
            <v>1321794</v>
          </cell>
          <cell r="O235">
            <v>1739757</v>
          </cell>
          <cell r="P235">
            <v>2014515</v>
          </cell>
          <cell r="Q235">
            <v>-30160</v>
          </cell>
          <cell r="R235">
            <v>-34859</v>
          </cell>
          <cell r="S235">
            <v>-14772</v>
          </cell>
          <cell r="T235">
            <v>-27389</v>
          </cell>
          <cell r="U235">
            <v>0</v>
          </cell>
          <cell r="V235">
            <v>0</v>
          </cell>
          <cell r="W235">
            <v>0</v>
          </cell>
          <cell r="X235">
            <v>0</v>
          </cell>
          <cell r="Y235">
            <v>0</v>
          </cell>
          <cell r="Z235">
            <v>0</v>
          </cell>
          <cell r="AA235">
            <v>0</v>
          </cell>
          <cell r="AB235">
            <v>-1452</v>
          </cell>
          <cell r="AC235">
            <v>20704757</v>
          </cell>
          <cell r="AD235">
            <v>-108632</v>
          </cell>
          <cell r="AE235">
            <v>12</v>
          </cell>
          <cell r="AF235">
            <v>0</v>
          </cell>
          <cell r="AG235">
            <v>0</v>
          </cell>
          <cell r="AH235">
            <v>0</v>
          </cell>
          <cell r="AI235">
            <v>0</v>
          </cell>
          <cell r="AJ235">
            <v>1182000</v>
          </cell>
          <cell r="AK235">
            <v>0</v>
          </cell>
          <cell r="AL235">
            <v>108632</v>
          </cell>
          <cell r="AM235">
            <v>0</v>
          </cell>
          <cell r="AN235">
            <v>1290632</v>
          </cell>
        </row>
        <row r="236">
          <cell r="B236">
            <v>226</v>
          </cell>
          <cell r="C236">
            <v>14230648</v>
          </cell>
          <cell r="D236" t="str">
            <v>Tran Khanh Thanh</v>
          </cell>
          <cell r="E236">
            <v>1274601</v>
          </cell>
          <cell r="F236">
            <v>1445917</v>
          </cell>
          <cell r="G236">
            <v>1367853</v>
          </cell>
          <cell r="H236">
            <v>1443598</v>
          </cell>
          <cell r="I236">
            <v>1156275</v>
          </cell>
          <cell r="J236">
            <v>877570</v>
          </cell>
          <cell r="K236">
            <v>934677</v>
          </cell>
          <cell r="L236">
            <v>855735</v>
          </cell>
          <cell r="M236">
            <v>831263</v>
          </cell>
          <cell r="N236">
            <v>1029408</v>
          </cell>
          <cell r="O236">
            <v>1173872</v>
          </cell>
          <cell r="P236">
            <v>1232289</v>
          </cell>
          <cell r="Q236">
            <v>0</v>
          </cell>
          <cell r="R236">
            <v>0</v>
          </cell>
          <cell r="S236">
            <v>0</v>
          </cell>
          <cell r="T236">
            <v>0</v>
          </cell>
          <cell r="U236">
            <v>0</v>
          </cell>
          <cell r="V236">
            <v>0</v>
          </cell>
          <cell r="W236">
            <v>0</v>
          </cell>
          <cell r="X236">
            <v>0</v>
          </cell>
          <cell r="Y236">
            <v>0</v>
          </cell>
          <cell r="Z236">
            <v>0</v>
          </cell>
          <cell r="AA236">
            <v>0</v>
          </cell>
          <cell r="AB236">
            <v>0</v>
          </cell>
          <cell r="AC236">
            <v>13623058</v>
          </cell>
          <cell r="AD236">
            <v>0</v>
          </cell>
          <cell r="AE236">
            <v>12</v>
          </cell>
          <cell r="AF236">
            <v>0</v>
          </cell>
          <cell r="AG236">
            <v>0</v>
          </cell>
          <cell r="AH236">
            <v>0</v>
          </cell>
          <cell r="AI236">
            <v>0</v>
          </cell>
          <cell r="AJ236">
            <v>821000</v>
          </cell>
          <cell r="AK236">
            <v>0</v>
          </cell>
          <cell r="AL236">
            <v>0</v>
          </cell>
          <cell r="AM236">
            <v>0</v>
          </cell>
          <cell r="AN236">
            <v>821000</v>
          </cell>
        </row>
        <row r="237">
          <cell r="B237">
            <v>227</v>
          </cell>
          <cell r="C237">
            <v>14230032</v>
          </cell>
          <cell r="D237" t="str">
            <v>Do Van Thinh</v>
          </cell>
          <cell r="E237">
            <v>5376733</v>
          </cell>
          <cell r="F237">
            <v>4895874</v>
          </cell>
          <cell r="G237">
            <v>4590476</v>
          </cell>
          <cell r="H237">
            <v>4826578</v>
          </cell>
          <cell r="I237">
            <v>3732462</v>
          </cell>
          <cell r="J237">
            <v>3944223</v>
          </cell>
          <cell r="K237">
            <v>3777877</v>
          </cell>
          <cell r="L237">
            <v>3685194</v>
          </cell>
          <cell r="M237">
            <v>3719585</v>
          </cell>
          <cell r="N237">
            <v>3900031</v>
          </cell>
          <cell r="O237">
            <v>3932146</v>
          </cell>
          <cell r="P237">
            <v>4595682</v>
          </cell>
          <cell r="Q237">
            <v>-713020</v>
          </cell>
          <cell r="R237">
            <v>-568762</v>
          </cell>
          <cell r="S237">
            <v>-477143</v>
          </cell>
          <cell r="T237">
            <v>-547973</v>
          </cell>
          <cell r="U237">
            <v>-246492</v>
          </cell>
          <cell r="V237">
            <v>-288845</v>
          </cell>
          <cell r="W237">
            <v>-255575</v>
          </cell>
          <cell r="X237">
            <v>-237039</v>
          </cell>
          <cell r="Y237">
            <v>-243917</v>
          </cell>
          <cell r="Z237">
            <v>-280006</v>
          </cell>
          <cell r="AA237">
            <v>-286429</v>
          </cell>
          <cell r="AB237">
            <v>-478705</v>
          </cell>
          <cell r="AC237">
            <v>50976861</v>
          </cell>
          <cell r="AD237">
            <v>-4623906</v>
          </cell>
          <cell r="AE237">
            <v>12</v>
          </cell>
          <cell r="AF237">
            <v>0</v>
          </cell>
          <cell r="AG237">
            <v>0</v>
          </cell>
          <cell r="AH237">
            <v>0</v>
          </cell>
          <cell r="AI237">
            <v>0</v>
          </cell>
          <cell r="AJ237">
            <v>3213000</v>
          </cell>
          <cell r="AK237">
            <v>5456964</v>
          </cell>
          <cell r="AL237">
            <v>10080870</v>
          </cell>
          <cell r="AM237">
            <v>0</v>
          </cell>
          <cell r="AN237">
            <v>13293870</v>
          </cell>
        </row>
        <row r="238">
          <cell r="B238">
            <v>228</v>
          </cell>
          <cell r="C238">
            <v>14230381</v>
          </cell>
          <cell r="D238" t="str">
            <v>Bui Phu Thong</v>
          </cell>
          <cell r="E238">
            <v>1495175</v>
          </cell>
          <cell r="F238">
            <v>1545147</v>
          </cell>
          <cell r="G238">
            <v>1415129</v>
          </cell>
          <cell r="H238">
            <v>1036994</v>
          </cell>
          <cell r="I238">
            <v>741799</v>
          </cell>
          <cell r="J238">
            <v>864943</v>
          </cell>
          <cell r="K238">
            <v>1054669</v>
          </cell>
          <cell r="L238">
            <v>1168347</v>
          </cell>
          <cell r="M238">
            <v>1124139</v>
          </cell>
          <cell r="N238">
            <v>1033157</v>
          </cell>
          <cell r="O238">
            <v>1372413</v>
          </cell>
          <cell r="P238">
            <v>1542336</v>
          </cell>
          <cell r="Q238">
            <v>0</v>
          </cell>
          <cell r="R238">
            <v>0</v>
          </cell>
          <cell r="S238">
            <v>0</v>
          </cell>
          <cell r="T238">
            <v>0</v>
          </cell>
          <cell r="U238">
            <v>0</v>
          </cell>
          <cell r="V238">
            <v>0</v>
          </cell>
          <cell r="W238">
            <v>0</v>
          </cell>
          <cell r="X238">
            <v>0</v>
          </cell>
          <cell r="Y238">
            <v>0</v>
          </cell>
          <cell r="Z238">
            <v>0</v>
          </cell>
          <cell r="AA238">
            <v>0</v>
          </cell>
          <cell r="AB238">
            <v>0</v>
          </cell>
          <cell r="AC238">
            <v>14394248</v>
          </cell>
          <cell r="AD238">
            <v>0</v>
          </cell>
          <cell r="AE238">
            <v>12</v>
          </cell>
          <cell r="AF238">
            <v>0</v>
          </cell>
          <cell r="AG238">
            <v>0</v>
          </cell>
          <cell r="AH238">
            <v>0</v>
          </cell>
          <cell r="AI238">
            <v>0</v>
          </cell>
          <cell r="AJ238">
            <v>821000</v>
          </cell>
          <cell r="AK238">
            <v>0</v>
          </cell>
          <cell r="AL238">
            <v>0</v>
          </cell>
          <cell r="AM238">
            <v>0</v>
          </cell>
          <cell r="AN238">
            <v>821000</v>
          </cell>
        </row>
        <row r="239">
          <cell r="B239">
            <v>229</v>
          </cell>
          <cell r="C239">
            <v>14230383</v>
          </cell>
          <cell r="D239" t="str">
            <v>Nguyen Thuan</v>
          </cell>
          <cell r="E239">
            <v>2547313</v>
          </cell>
          <cell r="F239">
            <v>2359940</v>
          </cell>
          <cell r="G239">
            <v>2181774</v>
          </cell>
          <cell r="H239">
            <v>2713223</v>
          </cell>
          <cell r="I239">
            <v>1347655</v>
          </cell>
          <cell r="J239">
            <v>1325691</v>
          </cell>
          <cell r="K239">
            <v>1366119</v>
          </cell>
          <cell r="L239">
            <v>1441131</v>
          </cell>
          <cell r="M239">
            <v>1459315</v>
          </cell>
          <cell r="N239">
            <v>1272922</v>
          </cell>
          <cell r="O239">
            <v>1625250</v>
          </cell>
          <cell r="P239">
            <v>1820735</v>
          </cell>
          <cell r="Q239">
            <v>-54731</v>
          </cell>
          <cell r="R239">
            <v>-35994</v>
          </cell>
          <cell r="S239">
            <v>-18177</v>
          </cell>
          <cell r="T239">
            <v>-71322</v>
          </cell>
          <cell r="U239">
            <v>0</v>
          </cell>
          <cell r="V239">
            <v>0</v>
          </cell>
          <cell r="W239">
            <v>0</v>
          </cell>
          <cell r="X239">
            <v>0</v>
          </cell>
          <cell r="Y239">
            <v>0</v>
          </cell>
          <cell r="Z239">
            <v>0</v>
          </cell>
          <cell r="AA239">
            <v>0</v>
          </cell>
          <cell r="AB239">
            <v>0</v>
          </cell>
          <cell r="AC239">
            <v>21461068</v>
          </cell>
          <cell r="AD239">
            <v>-180224</v>
          </cell>
          <cell r="AE239">
            <v>12</v>
          </cell>
          <cell r="AF239">
            <v>0</v>
          </cell>
          <cell r="AG239">
            <v>0</v>
          </cell>
          <cell r="AH239">
            <v>0</v>
          </cell>
          <cell r="AI239">
            <v>0</v>
          </cell>
          <cell r="AJ239">
            <v>1182000</v>
          </cell>
          <cell r="AK239">
            <v>0</v>
          </cell>
          <cell r="AL239">
            <v>180224</v>
          </cell>
          <cell r="AM239">
            <v>0</v>
          </cell>
          <cell r="AN239">
            <v>1362224</v>
          </cell>
        </row>
        <row r="240">
          <cell r="B240">
            <v>230</v>
          </cell>
          <cell r="C240">
            <v>14230126</v>
          </cell>
          <cell r="D240" t="str">
            <v>Ngo Van Tich</v>
          </cell>
          <cell r="E240">
            <v>2714714</v>
          </cell>
          <cell r="F240">
            <v>2558209</v>
          </cell>
          <cell r="G240">
            <v>2324238</v>
          </cell>
          <cell r="H240">
            <v>2576426</v>
          </cell>
          <cell r="I240">
            <v>1770361</v>
          </cell>
          <cell r="J240">
            <v>1566442</v>
          </cell>
          <cell r="K240">
            <v>1445677</v>
          </cell>
          <cell r="L240">
            <v>1411012</v>
          </cell>
          <cell r="M240">
            <v>1522393</v>
          </cell>
          <cell r="N240">
            <v>1372370</v>
          </cell>
          <cell r="O240">
            <v>1859377</v>
          </cell>
          <cell r="P240">
            <v>1980418</v>
          </cell>
          <cell r="Q240">
            <v>-71471</v>
          </cell>
          <cell r="R240">
            <v>-55821</v>
          </cell>
          <cell r="S240">
            <v>-32424</v>
          </cell>
          <cell r="T240">
            <v>-57643</v>
          </cell>
          <cell r="U240">
            <v>0</v>
          </cell>
          <cell r="V240">
            <v>0</v>
          </cell>
          <cell r="W240">
            <v>0</v>
          </cell>
          <cell r="X240">
            <v>0</v>
          </cell>
          <cell r="Y240">
            <v>0</v>
          </cell>
          <cell r="Z240">
            <v>0</v>
          </cell>
          <cell r="AA240">
            <v>0</v>
          </cell>
          <cell r="AB240">
            <v>0</v>
          </cell>
          <cell r="AC240">
            <v>23101637</v>
          </cell>
          <cell r="AD240">
            <v>-217359</v>
          </cell>
          <cell r="AE240">
            <v>12</v>
          </cell>
          <cell r="AF240">
            <v>0</v>
          </cell>
          <cell r="AG240">
            <v>0</v>
          </cell>
          <cell r="AH240">
            <v>0</v>
          </cell>
          <cell r="AI240">
            <v>0</v>
          </cell>
          <cell r="AJ240">
            <v>1182000</v>
          </cell>
          <cell r="AK240">
            <v>28368</v>
          </cell>
          <cell r="AL240">
            <v>245727</v>
          </cell>
          <cell r="AM240">
            <v>0</v>
          </cell>
          <cell r="AN240">
            <v>1427727</v>
          </cell>
        </row>
        <row r="241">
          <cell r="B241">
            <v>231</v>
          </cell>
          <cell r="C241">
            <v>14231602</v>
          </cell>
          <cell r="D241" t="str">
            <v>Nguyen Ngoc Bao Tinh</v>
          </cell>
          <cell r="I241">
            <v>427785</v>
          </cell>
          <cell r="J241">
            <v>1286232</v>
          </cell>
          <cell r="K241">
            <v>1190054</v>
          </cell>
          <cell r="L241">
            <v>1267108</v>
          </cell>
          <cell r="M241">
            <v>1160088</v>
          </cell>
          <cell r="N241">
            <v>1160088</v>
          </cell>
          <cell r="O241">
            <v>1539204</v>
          </cell>
          <cell r="P241">
            <v>1451716</v>
          </cell>
          <cell r="U241">
            <v>0</v>
          </cell>
          <cell r="V241">
            <v>0</v>
          </cell>
          <cell r="W241">
            <v>0</v>
          </cell>
          <cell r="X241">
            <v>0</v>
          </cell>
          <cell r="Y241">
            <v>0</v>
          </cell>
          <cell r="Z241">
            <v>0</v>
          </cell>
          <cell r="AA241">
            <v>0</v>
          </cell>
          <cell r="AB241">
            <v>0</v>
          </cell>
          <cell r="AC241">
            <v>9482275</v>
          </cell>
          <cell r="AD241">
            <v>0</v>
          </cell>
          <cell r="AE241">
            <v>8</v>
          </cell>
          <cell r="AF241">
            <v>12</v>
          </cell>
          <cell r="AG241">
            <v>0</v>
          </cell>
          <cell r="AH241">
            <v>0</v>
          </cell>
          <cell r="AI241">
            <v>0</v>
          </cell>
          <cell r="AJ241">
            <v>719638.36</v>
          </cell>
          <cell r="AK241">
            <v>0</v>
          </cell>
          <cell r="AL241">
            <v>0</v>
          </cell>
          <cell r="AM241">
            <v>0</v>
          </cell>
          <cell r="AN241">
            <v>719638.36</v>
          </cell>
        </row>
        <row r="242">
          <cell r="B242">
            <v>232</v>
          </cell>
          <cell r="C242">
            <v>14231296</v>
          </cell>
          <cell r="D242" t="str">
            <v>Buu Thi Thu Trang</v>
          </cell>
          <cell r="E242">
            <v>1320506</v>
          </cell>
          <cell r="F242">
            <v>1412227</v>
          </cell>
          <cell r="G242">
            <v>1279391</v>
          </cell>
          <cell r="H242">
            <v>1279482</v>
          </cell>
          <cell r="I242">
            <v>915726</v>
          </cell>
          <cell r="J242">
            <v>791857</v>
          </cell>
          <cell r="K242">
            <v>709385</v>
          </cell>
          <cell r="L242">
            <v>840554</v>
          </cell>
          <cell r="M242">
            <v>747196</v>
          </cell>
          <cell r="N242">
            <v>767441</v>
          </cell>
          <cell r="O242">
            <v>458758</v>
          </cell>
          <cell r="P242">
            <v>1040655</v>
          </cell>
          <cell r="Q242">
            <v>0</v>
          </cell>
          <cell r="R242">
            <v>0</v>
          </cell>
          <cell r="S242">
            <v>0</v>
          </cell>
          <cell r="T242">
            <v>0</v>
          </cell>
          <cell r="U242">
            <v>0</v>
          </cell>
          <cell r="V242">
            <v>0</v>
          </cell>
          <cell r="W242">
            <v>0</v>
          </cell>
          <cell r="X242">
            <v>0</v>
          </cell>
          <cell r="Y242">
            <v>0</v>
          </cell>
          <cell r="Z242">
            <v>0</v>
          </cell>
          <cell r="AA242">
            <v>0</v>
          </cell>
          <cell r="AB242">
            <v>0</v>
          </cell>
          <cell r="AC242">
            <v>11563178</v>
          </cell>
          <cell r="AD242">
            <v>0</v>
          </cell>
          <cell r="AE242">
            <v>12</v>
          </cell>
          <cell r="AF242">
            <v>0</v>
          </cell>
          <cell r="AG242">
            <v>0</v>
          </cell>
          <cell r="AH242">
            <v>0</v>
          </cell>
          <cell r="AI242">
            <v>0</v>
          </cell>
          <cell r="AJ242">
            <v>696000</v>
          </cell>
          <cell r="AK242">
            <v>0</v>
          </cell>
          <cell r="AL242">
            <v>0</v>
          </cell>
          <cell r="AM242">
            <v>0</v>
          </cell>
          <cell r="AN242">
            <v>696000</v>
          </cell>
        </row>
        <row r="243">
          <cell r="B243">
            <v>233</v>
          </cell>
          <cell r="C243">
            <v>14231606</v>
          </cell>
          <cell r="D243" t="str">
            <v>Nguyen Minh Tri B</v>
          </cell>
          <cell r="I243">
            <v>757179</v>
          </cell>
          <cell r="J243">
            <v>1784888</v>
          </cell>
          <cell r="K243">
            <v>1900092</v>
          </cell>
          <cell r="L243">
            <v>1823062</v>
          </cell>
          <cell r="M243">
            <v>2208215</v>
          </cell>
          <cell r="N243">
            <v>1805007</v>
          </cell>
          <cell r="O243">
            <v>2268395</v>
          </cell>
          <cell r="P243">
            <v>2832887</v>
          </cell>
          <cell r="U243">
            <v>0</v>
          </cell>
          <cell r="V243">
            <v>0</v>
          </cell>
          <cell r="W243">
            <v>0</v>
          </cell>
          <cell r="X243">
            <v>0</v>
          </cell>
          <cell r="Y243">
            <v>-20822</v>
          </cell>
          <cell r="Z243">
            <v>0</v>
          </cell>
          <cell r="AA243">
            <v>-26840</v>
          </cell>
          <cell r="AB243">
            <v>-83289</v>
          </cell>
          <cell r="AC243">
            <v>15379725</v>
          </cell>
          <cell r="AD243">
            <v>-130951</v>
          </cell>
          <cell r="AE243">
            <v>8</v>
          </cell>
          <cell r="AF243">
            <v>12</v>
          </cell>
          <cell r="AG243">
            <v>0</v>
          </cell>
          <cell r="AH243">
            <v>0</v>
          </cell>
          <cell r="AI243">
            <v>0</v>
          </cell>
          <cell r="AJ243">
            <v>1079134.25</v>
          </cell>
          <cell r="AK243">
            <v>0</v>
          </cell>
          <cell r="AL243">
            <v>130951</v>
          </cell>
          <cell r="AM243">
            <v>0</v>
          </cell>
          <cell r="AN243">
            <v>1210085.25</v>
          </cell>
        </row>
        <row r="244">
          <cell r="B244">
            <v>234</v>
          </cell>
          <cell r="C244">
            <v>14230384</v>
          </cell>
          <cell r="D244" t="str">
            <v>Pham Minh Tri</v>
          </cell>
          <cell r="E244">
            <v>1725202</v>
          </cell>
          <cell r="F244">
            <v>1662489</v>
          </cell>
          <cell r="G244">
            <v>1457677</v>
          </cell>
          <cell r="H244">
            <v>1561795</v>
          </cell>
          <cell r="I244">
            <v>1104219</v>
          </cell>
          <cell r="J244">
            <v>905981</v>
          </cell>
          <cell r="K244">
            <v>858892</v>
          </cell>
          <cell r="L244">
            <v>953623</v>
          </cell>
          <cell r="M244">
            <v>888890</v>
          </cell>
          <cell r="N244">
            <v>906258</v>
          </cell>
          <cell r="O244">
            <v>1266235</v>
          </cell>
          <cell r="P244">
            <v>1311232</v>
          </cell>
          <cell r="Q244">
            <v>0</v>
          </cell>
          <cell r="R244">
            <v>0</v>
          </cell>
          <cell r="S244">
            <v>0</v>
          </cell>
          <cell r="T244">
            <v>0</v>
          </cell>
          <cell r="U244">
            <v>0</v>
          </cell>
          <cell r="V244">
            <v>0</v>
          </cell>
          <cell r="W244">
            <v>0</v>
          </cell>
          <cell r="X244">
            <v>0</v>
          </cell>
          <cell r="Y244">
            <v>0</v>
          </cell>
          <cell r="Z244">
            <v>0</v>
          </cell>
          <cell r="AA244">
            <v>0</v>
          </cell>
          <cell r="AB244">
            <v>0</v>
          </cell>
          <cell r="AC244">
            <v>14602493</v>
          </cell>
          <cell r="AD244">
            <v>0</v>
          </cell>
          <cell r="AE244">
            <v>12</v>
          </cell>
          <cell r="AF244">
            <v>0</v>
          </cell>
          <cell r="AG244">
            <v>0</v>
          </cell>
          <cell r="AH244">
            <v>0</v>
          </cell>
          <cell r="AI244">
            <v>0</v>
          </cell>
          <cell r="AJ244">
            <v>821000</v>
          </cell>
          <cell r="AK244">
            <v>0</v>
          </cell>
          <cell r="AL244">
            <v>0</v>
          </cell>
          <cell r="AM244">
            <v>0</v>
          </cell>
          <cell r="AN244">
            <v>821000</v>
          </cell>
        </row>
        <row r="245">
          <cell r="B245">
            <v>235</v>
          </cell>
          <cell r="C245">
            <v>14231633</v>
          </cell>
          <cell r="D245" t="str">
            <v>Dang Van Trung</v>
          </cell>
          <cell r="I245">
            <v>689803</v>
          </cell>
          <cell r="J245">
            <v>733003</v>
          </cell>
          <cell r="K245">
            <v>792369</v>
          </cell>
          <cell r="L245">
            <v>800400</v>
          </cell>
          <cell r="M245">
            <v>799061</v>
          </cell>
          <cell r="N245">
            <v>770953</v>
          </cell>
          <cell r="O245">
            <v>978416</v>
          </cell>
          <cell r="P245">
            <v>1161450</v>
          </cell>
          <cell r="U245">
            <v>0</v>
          </cell>
          <cell r="V245">
            <v>0</v>
          </cell>
          <cell r="W245">
            <v>0</v>
          </cell>
          <cell r="X245">
            <v>0</v>
          </cell>
          <cell r="Y245">
            <v>0</v>
          </cell>
          <cell r="Z245">
            <v>0</v>
          </cell>
          <cell r="AA245">
            <v>0</v>
          </cell>
          <cell r="AB245">
            <v>0</v>
          </cell>
          <cell r="AC245">
            <v>6725455</v>
          </cell>
          <cell r="AD245">
            <v>0</v>
          </cell>
          <cell r="AE245">
            <v>8</v>
          </cell>
          <cell r="AF245">
            <v>12</v>
          </cell>
          <cell r="AG245">
            <v>0</v>
          </cell>
          <cell r="AH245">
            <v>0</v>
          </cell>
          <cell r="AI245">
            <v>0</v>
          </cell>
          <cell r="AJ245">
            <v>472898.63</v>
          </cell>
          <cell r="AK245">
            <v>0</v>
          </cell>
          <cell r="AL245">
            <v>0</v>
          </cell>
          <cell r="AM245">
            <v>0</v>
          </cell>
          <cell r="AN245">
            <v>472898.63</v>
          </cell>
        </row>
        <row r="246">
          <cell r="B246">
            <v>236</v>
          </cell>
          <cell r="C246">
            <v>14231603</v>
          </cell>
          <cell r="D246" t="str">
            <v>Thai Thanh Trung</v>
          </cell>
          <cell r="I246">
            <v>479119</v>
          </cell>
          <cell r="J246">
            <v>1189926</v>
          </cell>
          <cell r="K246">
            <v>1228581</v>
          </cell>
          <cell r="L246">
            <v>1228581</v>
          </cell>
          <cell r="M246">
            <v>1267107</v>
          </cell>
          <cell r="N246">
            <v>1281556</v>
          </cell>
          <cell r="O246">
            <v>1652911</v>
          </cell>
          <cell r="P246">
            <v>1865345</v>
          </cell>
          <cell r="U246">
            <v>0</v>
          </cell>
          <cell r="V246">
            <v>0</v>
          </cell>
          <cell r="W246">
            <v>0</v>
          </cell>
          <cell r="X246">
            <v>0</v>
          </cell>
          <cell r="Y246">
            <v>0</v>
          </cell>
          <cell r="Z246">
            <v>0</v>
          </cell>
          <cell r="AA246">
            <v>0</v>
          </cell>
          <cell r="AB246">
            <v>0</v>
          </cell>
          <cell r="AC246">
            <v>10193126</v>
          </cell>
          <cell r="AD246">
            <v>0</v>
          </cell>
          <cell r="AE246">
            <v>8</v>
          </cell>
          <cell r="AF246">
            <v>0</v>
          </cell>
          <cell r="AG246">
            <v>0</v>
          </cell>
          <cell r="AH246">
            <v>0</v>
          </cell>
          <cell r="AI246">
            <v>0</v>
          </cell>
          <cell r="AJ246">
            <v>719638.36</v>
          </cell>
          <cell r="AK246">
            <v>0</v>
          </cell>
          <cell r="AL246">
            <v>0</v>
          </cell>
          <cell r="AM246">
            <v>0</v>
          </cell>
          <cell r="AN246">
            <v>719638.36</v>
          </cell>
        </row>
        <row r="247">
          <cell r="B247">
            <v>237</v>
          </cell>
          <cell r="C247">
            <v>14230385</v>
          </cell>
          <cell r="D247" t="str">
            <v>Nguyen Phi Truong</v>
          </cell>
          <cell r="E247">
            <v>1770893</v>
          </cell>
          <cell r="F247">
            <v>1658551</v>
          </cell>
          <cell r="G247">
            <v>1503772</v>
          </cell>
          <cell r="H247">
            <v>1233203</v>
          </cell>
          <cell r="I247">
            <v>1250922</v>
          </cell>
          <cell r="J247">
            <v>1204291</v>
          </cell>
          <cell r="K247">
            <v>925204</v>
          </cell>
          <cell r="L247">
            <v>1174661</v>
          </cell>
          <cell r="M247">
            <v>1146637</v>
          </cell>
          <cell r="N247">
            <v>1090194</v>
          </cell>
          <cell r="O247">
            <v>1306693</v>
          </cell>
          <cell r="P247">
            <v>1437145</v>
          </cell>
          <cell r="Q247">
            <v>0</v>
          </cell>
          <cell r="R247">
            <v>0</v>
          </cell>
          <cell r="S247">
            <v>0</v>
          </cell>
          <cell r="T247">
            <v>0</v>
          </cell>
          <cell r="U247">
            <v>0</v>
          </cell>
          <cell r="V247">
            <v>0</v>
          </cell>
          <cell r="W247">
            <v>0</v>
          </cell>
          <cell r="X247">
            <v>0</v>
          </cell>
          <cell r="Y247">
            <v>0</v>
          </cell>
          <cell r="Z247">
            <v>0</v>
          </cell>
          <cell r="AA247">
            <v>0</v>
          </cell>
          <cell r="AB247">
            <v>0</v>
          </cell>
          <cell r="AC247">
            <v>15702166</v>
          </cell>
          <cell r="AD247">
            <v>0</v>
          </cell>
          <cell r="AE247">
            <v>12</v>
          </cell>
          <cell r="AF247">
            <v>0</v>
          </cell>
          <cell r="AG247">
            <v>0</v>
          </cell>
          <cell r="AH247">
            <v>0</v>
          </cell>
          <cell r="AI247">
            <v>0</v>
          </cell>
          <cell r="AJ247">
            <v>821000</v>
          </cell>
          <cell r="AK247">
            <v>0</v>
          </cell>
          <cell r="AL247">
            <v>0</v>
          </cell>
          <cell r="AM247">
            <v>0</v>
          </cell>
          <cell r="AN247">
            <v>821000</v>
          </cell>
        </row>
        <row r="248">
          <cell r="B248">
            <v>238</v>
          </cell>
          <cell r="C248">
            <v>14230297</v>
          </cell>
          <cell r="D248" t="str">
            <v>Nguyen Trinh Tuan</v>
          </cell>
          <cell r="E248">
            <v>2596682</v>
          </cell>
          <cell r="F248">
            <v>2167060</v>
          </cell>
          <cell r="G248">
            <v>2106855</v>
          </cell>
          <cell r="H248">
            <v>2063865</v>
          </cell>
          <cell r="I248">
            <v>1656730</v>
          </cell>
          <cell r="J248">
            <v>1366622</v>
          </cell>
          <cell r="K248">
            <v>1222915</v>
          </cell>
          <cell r="L248">
            <v>1345662</v>
          </cell>
          <cell r="M248">
            <v>1559899</v>
          </cell>
          <cell r="N248">
            <v>1327761</v>
          </cell>
          <cell r="O248">
            <v>1801698</v>
          </cell>
          <cell r="P248">
            <v>1933252</v>
          </cell>
          <cell r="Q248">
            <v>-59668</v>
          </cell>
          <cell r="R248">
            <v>-16706</v>
          </cell>
          <cell r="S248">
            <v>-10686</v>
          </cell>
          <cell r="T248">
            <v>-6387</v>
          </cell>
          <cell r="U248">
            <v>0</v>
          </cell>
          <cell r="V248">
            <v>0</v>
          </cell>
          <cell r="W248">
            <v>0</v>
          </cell>
          <cell r="X248">
            <v>0</v>
          </cell>
          <cell r="Y248">
            <v>0</v>
          </cell>
          <cell r="Z248">
            <v>0</v>
          </cell>
          <cell r="AA248">
            <v>0</v>
          </cell>
          <cell r="AB248">
            <v>0</v>
          </cell>
          <cell r="AC248">
            <v>21149001</v>
          </cell>
          <cell r="AD248">
            <v>-93447</v>
          </cell>
          <cell r="AE248">
            <v>12</v>
          </cell>
          <cell r="AF248">
            <v>0</v>
          </cell>
          <cell r="AG248">
            <v>0</v>
          </cell>
          <cell r="AH248">
            <v>0</v>
          </cell>
          <cell r="AI248">
            <v>0</v>
          </cell>
          <cell r="AJ248">
            <v>1182000</v>
          </cell>
          <cell r="AK248">
            <v>0</v>
          </cell>
          <cell r="AL248">
            <v>93447</v>
          </cell>
          <cell r="AM248">
            <v>0</v>
          </cell>
          <cell r="AN248">
            <v>1275447</v>
          </cell>
        </row>
        <row r="249">
          <cell r="B249">
            <v>239</v>
          </cell>
          <cell r="C249">
            <v>14231764</v>
          </cell>
          <cell r="D249" t="str">
            <v>Tran Minh Tuan</v>
          </cell>
          <cell r="L249">
            <v>768277</v>
          </cell>
          <cell r="M249">
            <v>800400</v>
          </cell>
          <cell r="N249">
            <v>809435</v>
          </cell>
          <cell r="O249">
            <v>1033795</v>
          </cell>
          <cell r="P249">
            <v>1235232</v>
          </cell>
          <cell r="X249">
            <v>0</v>
          </cell>
          <cell r="Y249">
            <v>0</v>
          </cell>
          <cell r="Z249">
            <v>0</v>
          </cell>
          <cell r="AA249">
            <v>0</v>
          </cell>
          <cell r="AB249">
            <v>0</v>
          </cell>
          <cell r="AC249">
            <v>4647139</v>
          </cell>
          <cell r="AD249">
            <v>0</v>
          </cell>
          <cell r="AE249">
            <v>5</v>
          </cell>
          <cell r="AF249">
            <v>0</v>
          </cell>
          <cell r="AG249">
            <v>0</v>
          </cell>
          <cell r="AH249">
            <v>0</v>
          </cell>
          <cell r="AI249">
            <v>0</v>
          </cell>
          <cell r="AJ249">
            <v>312723.28999999998</v>
          </cell>
          <cell r="AK249">
            <v>0</v>
          </cell>
          <cell r="AL249">
            <v>0</v>
          </cell>
          <cell r="AM249">
            <v>0</v>
          </cell>
          <cell r="AN249">
            <v>312723.28999999998</v>
          </cell>
        </row>
        <row r="250">
          <cell r="B250">
            <v>240</v>
          </cell>
          <cell r="C250">
            <v>14230649</v>
          </cell>
          <cell r="D250" t="str">
            <v>Tran Quoc Tuan</v>
          </cell>
          <cell r="E250">
            <v>1340773</v>
          </cell>
          <cell r="F250">
            <v>1616025</v>
          </cell>
          <cell r="G250">
            <v>1528591</v>
          </cell>
          <cell r="H250">
            <v>1627987</v>
          </cell>
          <cell r="I250">
            <v>1061628</v>
          </cell>
          <cell r="J250">
            <v>887040</v>
          </cell>
          <cell r="K250">
            <v>934677</v>
          </cell>
          <cell r="L250">
            <v>915731</v>
          </cell>
          <cell r="M250">
            <v>856128</v>
          </cell>
          <cell r="N250">
            <v>926191</v>
          </cell>
          <cell r="O250">
            <v>1266827</v>
          </cell>
          <cell r="P250">
            <v>1523586</v>
          </cell>
          <cell r="Q250">
            <v>0</v>
          </cell>
          <cell r="R250">
            <v>0</v>
          </cell>
          <cell r="S250">
            <v>0</v>
          </cell>
          <cell r="T250">
            <v>0</v>
          </cell>
          <cell r="U250">
            <v>0</v>
          </cell>
          <cell r="V250">
            <v>0</v>
          </cell>
          <cell r="W250">
            <v>0</v>
          </cell>
          <cell r="X250">
            <v>0</v>
          </cell>
          <cell r="Y250">
            <v>0</v>
          </cell>
          <cell r="Z250">
            <v>0</v>
          </cell>
          <cell r="AA250">
            <v>0</v>
          </cell>
          <cell r="AB250">
            <v>0</v>
          </cell>
          <cell r="AC250">
            <v>14485184</v>
          </cell>
          <cell r="AD250">
            <v>0</v>
          </cell>
          <cell r="AE250">
            <v>12</v>
          </cell>
          <cell r="AF250">
            <v>0</v>
          </cell>
          <cell r="AG250">
            <v>0</v>
          </cell>
          <cell r="AH250">
            <v>0</v>
          </cell>
          <cell r="AI250">
            <v>0</v>
          </cell>
          <cell r="AJ250">
            <v>821000</v>
          </cell>
          <cell r="AK250">
            <v>0</v>
          </cell>
          <cell r="AL250">
            <v>0</v>
          </cell>
          <cell r="AM250">
            <v>0</v>
          </cell>
          <cell r="AN250">
            <v>821000</v>
          </cell>
        </row>
        <row r="251">
          <cell r="B251">
            <v>241</v>
          </cell>
          <cell r="C251">
            <v>14230037</v>
          </cell>
          <cell r="D251" t="str">
            <v>Phan Hoang Tung</v>
          </cell>
          <cell r="E251">
            <v>3318754</v>
          </cell>
          <cell r="F251">
            <v>2612592</v>
          </cell>
          <cell r="G251">
            <v>2952801</v>
          </cell>
          <cell r="H251">
            <v>2700216</v>
          </cell>
          <cell r="I251">
            <v>1999251</v>
          </cell>
          <cell r="J251">
            <v>1713835</v>
          </cell>
          <cell r="K251">
            <v>1758662</v>
          </cell>
          <cell r="L251">
            <v>1597265</v>
          </cell>
          <cell r="M251">
            <v>1561091</v>
          </cell>
          <cell r="N251">
            <v>1602831</v>
          </cell>
          <cell r="O251">
            <v>2131543</v>
          </cell>
          <cell r="P251">
            <v>2599035</v>
          </cell>
          <cell r="Q251">
            <v>-163751</v>
          </cell>
          <cell r="R251">
            <v>-61259</v>
          </cell>
          <cell r="S251">
            <v>-95280</v>
          </cell>
          <cell r="T251">
            <v>-70022</v>
          </cell>
          <cell r="U251">
            <v>0</v>
          </cell>
          <cell r="V251">
            <v>0</v>
          </cell>
          <cell r="W251">
            <v>0</v>
          </cell>
          <cell r="X251">
            <v>0</v>
          </cell>
          <cell r="Y251">
            <v>0</v>
          </cell>
          <cell r="Z251">
            <v>0</v>
          </cell>
          <cell r="AA251">
            <v>-13154</v>
          </cell>
          <cell r="AB251">
            <v>-59904</v>
          </cell>
          <cell r="AC251">
            <v>26547876</v>
          </cell>
          <cell r="AD251">
            <v>-463370</v>
          </cell>
          <cell r="AE251">
            <v>12</v>
          </cell>
          <cell r="AF251">
            <v>0</v>
          </cell>
          <cell r="AG251">
            <v>0</v>
          </cell>
          <cell r="AH251">
            <v>0</v>
          </cell>
          <cell r="AI251">
            <v>0</v>
          </cell>
          <cell r="AJ251">
            <v>1447000</v>
          </cell>
          <cell r="AK251">
            <v>399492</v>
          </cell>
          <cell r="AL251">
            <v>862862</v>
          </cell>
          <cell r="AM251">
            <v>0</v>
          </cell>
          <cell r="AN251">
            <v>2309862</v>
          </cell>
        </row>
        <row r="252">
          <cell r="B252">
            <v>242</v>
          </cell>
          <cell r="C252">
            <v>14230038</v>
          </cell>
          <cell r="D252" t="str">
            <v>Nguyen Tan Tuoi</v>
          </cell>
          <cell r="E252">
            <v>3213881</v>
          </cell>
          <cell r="F252">
            <v>2510546</v>
          </cell>
          <cell r="G252">
            <v>2546464</v>
          </cell>
          <cell r="H252">
            <v>2824209</v>
          </cell>
          <cell r="I252">
            <v>1933089</v>
          </cell>
          <cell r="J252">
            <v>1750284</v>
          </cell>
          <cell r="K252">
            <v>1428773</v>
          </cell>
          <cell r="L252">
            <v>1568861</v>
          </cell>
          <cell r="M252">
            <v>1538703</v>
          </cell>
          <cell r="N252">
            <v>1423908</v>
          </cell>
          <cell r="O252">
            <v>2020258</v>
          </cell>
          <cell r="P252">
            <v>2374045</v>
          </cell>
          <cell r="Q252">
            <v>-142776</v>
          </cell>
          <cell r="R252">
            <v>-51055</v>
          </cell>
          <cell r="S252">
            <v>-54646</v>
          </cell>
          <cell r="T252">
            <v>-82421</v>
          </cell>
          <cell r="U252">
            <v>0</v>
          </cell>
          <cell r="V252">
            <v>0</v>
          </cell>
          <cell r="W252">
            <v>0</v>
          </cell>
          <cell r="X252">
            <v>0</v>
          </cell>
          <cell r="Y252">
            <v>0</v>
          </cell>
          <cell r="Z252">
            <v>0</v>
          </cell>
          <cell r="AA252">
            <v>-2026</v>
          </cell>
          <cell r="AB252">
            <v>-37405</v>
          </cell>
          <cell r="AC252">
            <v>25133021</v>
          </cell>
          <cell r="AD252">
            <v>-370329</v>
          </cell>
          <cell r="AE252">
            <v>12</v>
          </cell>
          <cell r="AF252">
            <v>0</v>
          </cell>
          <cell r="AG252">
            <v>0</v>
          </cell>
          <cell r="AH252">
            <v>0</v>
          </cell>
          <cell r="AI252">
            <v>0</v>
          </cell>
          <cell r="AJ252">
            <v>1349000</v>
          </cell>
          <cell r="AK252">
            <v>248208</v>
          </cell>
          <cell r="AL252">
            <v>618537</v>
          </cell>
          <cell r="AM252">
            <v>0</v>
          </cell>
          <cell r="AN252">
            <v>1967537</v>
          </cell>
        </row>
        <row r="253">
          <cell r="B253">
            <v>243</v>
          </cell>
          <cell r="C253">
            <v>14231604</v>
          </cell>
          <cell r="D253" t="str">
            <v>Ta Tuan Viet</v>
          </cell>
          <cell r="I253">
            <v>598899</v>
          </cell>
          <cell r="J253">
            <v>1519509</v>
          </cell>
          <cell r="K253">
            <v>1583600</v>
          </cell>
          <cell r="L253">
            <v>1464563</v>
          </cell>
          <cell r="M253">
            <v>1557519</v>
          </cell>
          <cell r="N253">
            <v>1693944</v>
          </cell>
          <cell r="O253">
            <v>2101882</v>
          </cell>
          <cell r="P253">
            <v>2415525</v>
          </cell>
          <cell r="U253">
            <v>0</v>
          </cell>
          <cell r="V253">
            <v>0</v>
          </cell>
          <cell r="W253">
            <v>0</v>
          </cell>
          <cell r="X253">
            <v>0</v>
          </cell>
          <cell r="Y253">
            <v>0</v>
          </cell>
          <cell r="Z253">
            <v>0</v>
          </cell>
          <cell r="AA253">
            <v>-10188</v>
          </cell>
          <cell r="AB253">
            <v>-41553</v>
          </cell>
          <cell r="AC253">
            <v>12935441</v>
          </cell>
          <cell r="AD253">
            <v>-51741</v>
          </cell>
          <cell r="AE253">
            <v>8</v>
          </cell>
          <cell r="AF253">
            <v>12</v>
          </cell>
          <cell r="AG253">
            <v>0</v>
          </cell>
          <cell r="AH253">
            <v>0</v>
          </cell>
          <cell r="AI253">
            <v>0</v>
          </cell>
          <cell r="AJ253">
            <v>899386.3</v>
          </cell>
          <cell r="AK253">
            <v>0</v>
          </cell>
          <cell r="AL253">
            <v>51741</v>
          </cell>
          <cell r="AM253">
            <v>0</v>
          </cell>
          <cell r="AN253">
            <v>951127.3</v>
          </cell>
        </row>
        <row r="254">
          <cell r="B254">
            <v>244</v>
          </cell>
          <cell r="C254">
            <v>14231560</v>
          </cell>
          <cell r="D254" t="str">
            <v>Dinh Quoc Vinh</v>
          </cell>
          <cell r="I254">
            <v>713865</v>
          </cell>
          <cell r="J254">
            <v>795870</v>
          </cell>
          <cell r="K254">
            <v>736154</v>
          </cell>
          <cell r="L254">
            <v>792369</v>
          </cell>
          <cell r="M254">
            <v>725446</v>
          </cell>
          <cell r="N254">
            <v>741173</v>
          </cell>
          <cell r="O254">
            <v>991131</v>
          </cell>
          <cell r="P254">
            <v>1016227</v>
          </cell>
          <cell r="U254">
            <v>0</v>
          </cell>
          <cell r="V254">
            <v>0</v>
          </cell>
          <cell r="W254">
            <v>0</v>
          </cell>
          <cell r="X254">
            <v>0</v>
          </cell>
          <cell r="Y254">
            <v>0</v>
          </cell>
          <cell r="Z254">
            <v>0</v>
          </cell>
          <cell r="AA254">
            <v>0</v>
          </cell>
          <cell r="AB254">
            <v>0</v>
          </cell>
          <cell r="AC254">
            <v>6512235</v>
          </cell>
          <cell r="AD254">
            <v>0</v>
          </cell>
          <cell r="AE254">
            <v>8</v>
          </cell>
          <cell r="AF254">
            <v>0</v>
          </cell>
          <cell r="AG254">
            <v>0</v>
          </cell>
          <cell r="AH254">
            <v>0</v>
          </cell>
          <cell r="AI254">
            <v>0</v>
          </cell>
          <cell r="AJ254">
            <v>472898.63</v>
          </cell>
          <cell r="AK254">
            <v>0</v>
          </cell>
          <cell r="AL254">
            <v>0</v>
          </cell>
          <cell r="AM254">
            <v>0</v>
          </cell>
          <cell r="AN254">
            <v>472898.63</v>
          </cell>
        </row>
        <row r="255">
          <cell r="B255">
            <v>245</v>
          </cell>
          <cell r="C255">
            <v>14230878</v>
          </cell>
          <cell r="D255" t="str">
            <v>Phan Van Vinh</v>
          </cell>
          <cell r="E255">
            <v>1587461</v>
          </cell>
          <cell r="F255">
            <v>1075588</v>
          </cell>
          <cell r="G255">
            <v>896321</v>
          </cell>
          <cell r="H255">
            <v>892298</v>
          </cell>
          <cell r="I255">
            <v>676327</v>
          </cell>
          <cell r="J255">
            <v>742205</v>
          </cell>
          <cell r="K255">
            <v>730816</v>
          </cell>
          <cell r="L255">
            <v>629919</v>
          </cell>
          <cell r="M255">
            <v>684117</v>
          </cell>
          <cell r="N255">
            <v>745473</v>
          </cell>
          <cell r="O255">
            <v>821826</v>
          </cell>
          <cell r="P255">
            <v>884886</v>
          </cell>
          <cell r="Q255">
            <v>0</v>
          </cell>
          <cell r="R255">
            <v>0</v>
          </cell>
          <cell r="S255">
            <v>0</v>
          </cell>
          <cell r="T255">
            <v>0</v>
          </cell>
          <cell r="U255">
            <v>0</v>
          </cell>
          <cell r="V255">
            <v>0</v>
          </cell>
          <cell r="W255">
            <v>0</v>
          </cell>
          <cell r="X255">
            <v>0</v>
          </cell>
          <cell r="Y255">
            <v>0</v>
          </cell>
          <cell r="Z255">
            <v>0</v>
          </cell>
          <cell r="AA255">
            <v>0</v>
          </cell>
          <cell r="AB255">
            <v>0</v>
          </cell>
          <cell r="AC255">
            <v>10367237</v>
          </cell>
          <cell r="AD255">
            <v>0</v>
          </cell>
          <cell r="AE255">
            <v>12</v>
          </cell>
          <cell r="AF255">
            <v>0</v>
          </cell>
          <cell r="AG255">
            <v>0</v>
          </cell>
          <cell r="AH255">
            <v>0</v>
          </cell>
          <cell r="AI255">
            <v>0</v>
          </cell>
          <cell r="AJ255">
            <v>709000</v>
          </cell>
          <cell r="AK255">
            <v>0</v>
          </cell>
          <cell r="AL255">
            <v>0</v>
          </cell>
          <cell r="AM255">
            <v>0</v>
          </cell>
          <cell r="AN255">
            <v>709000</v>
          </cell>
        </row>
        <row r="256">
          <cell r="B256">
            <v>246</v>
          </cell>
          <cell r="C256">
            <v>14231605</v>
          </cell>
          <cell r="D256" t="str">
            <v>Vo Nguyen Vu</v>
          </cell>
          <cell r="I256">
            <v>697289</v>
          </cell>
          <cell r="J256">
            <v>1318335</v>
          </cell>
          <cell r="K256">
            <v>1267108</v>
          </cell>
          <cell r="L256">
            <v>1260687</v>
          </cell>
          <cell r="M256">
            <v>1408373</v>
          </cell>
          <cell r="N256">
            <v>1343359</v>
          </cell>
          <cell r="O256">
            <v>1662811</v>
          </cell>
          <cell r="P256">
            <v>1843941</v>
          </cell>
          <cell r="U256">
            <v>0</v>
          </cell>
          <cell r="V256">
            <v>0</v>
          </cell>
          <cell r="W256">
            <v>0</v>
          </cell>
          <cell r="X256">
            <v>0</v>
          </cell>
          <cell r="Y256">
            <v>0</v>
          </cell>
          <cell r="Z256">
            <v>0</v>
          </cell>
          <cell r="AA256">
            <v>0</v>
          </cell>
          <cell r="AB256">
            <v>0</v>
          </cell>
          <cell r="AC256">
            <v>10801903</v>
          </cell>
          <cell r="AD256">
            <v>0</v>
          </cell>
          <cell r="AE256">
            <v>8</v>
          </cell>
          <cell r="AF256">
            <v>12</v>
          </cell>
          <cell r="AG256">
            <v>0</v>
          </cell>
          <cell r="AH256">
            <v>0</v>
          </cell>
          <cell r="AI256">
            <v>0</v>
          </cell>
          <cell r="AJ256">
            <v>719638.36</v>
          </cell>
          <cell r="AK256">
            <v>0</v>
          </cell>
          <cell r="AL256">
            <v>0</v>
          </cell>
          <cell r="AM256">
            <v>0</v>
          </cell>
          <cell r="AN256">
            <v>719638.36</v>
          </cell>
        </row>
        <row r="257">
          <cell r="B257">
            <v>247</v>
          </cell>
          <cell r="C257">
            <v>14230151</v>
          </cell>
          <cell r="D257" t="str">
            <v>Nguyen Tan Xam</v>
          </cell>
          <cell r="E257">
            <v>2577068</v>
          </cell>
          <cell r="F257">
            <v>2521666</v>
          </cell>
          <cell r="G257">
            <v>1876404</v>
          </cell>
          <cell r="H257">
            <v>1526510</v>
          </cell>
          <cell r="I257">
            <v>1396556</v>
          </cell>
          <cell r="J257">
            <v>1399795</v>
          </cell>
          <cell r="K257">
            <v>1353646</v>
          </cell>
          <cell r="L257">
            <v>1565458</v>
          </cell>
          <cell r="M257">
            <v>1363993</v>
          </cell>
          <cell r="N257">
            <v>1318343</v>
          </cell>
          <cell r="O257">
            <v>1779704</v>
          </cell>
          <cell r="P257">
            <v>2028643</v>
          </cell>
          <cell r="Q257">
            <v>-57707</v>
          </cell>
          <cell r="R257">
            <v>-52167</v>
          </cell>
          <cell r="S257">
            <v>0</v>
          </cell>
          <cell r="T257">
            <v>0</v>
          </cell>
          <cell r="U257">
            <v>0</v>
          </cell>
          <cell r="V257">
            <v>0</v>
          </cell>
          <cell r="W257">
            <v>0</v>
          </cell>
          <cell r="X257">
            <v>0</v>
          </cell>
          <cell r="Y257">
            <v>0</v>
          </cell>
          <cell r="Z257">
            <v>0</v>
          </cell>
          <cell r="AA257">
            <v>0</v>
          </cell>
          <cell r="AB257">
            <v>-2864</v>
          </cell>
          <cell r="AC257">
            <v>20707786</v>
          </cell>
          <cell r="AD257">
            <v>-112738</v>
          </cell>
          <cell r="AE257">
            <v>12</v>
          </cell>
          <cell r="AF257">
            <v>0</v>
          </cell>
          <cell r="AG257">
            <v>0</v>
          </cell>
          <cell r="AH257">
            <v>0</v>
          </cell>
          <cell r="AI257">
            <v>0</v>
          </cell>
          <cell r="AJ257">
            <v>1266000</v>
          </cell>
          <cell r="AK257">
            <v>0</v>
          </cell>
          <cell r="AL257">
            <v>112738</v>
          </cell>
          <cell r="AM257">
            <v>0</v>
          </cell>
          <cell r="AN257">
            <v>1378738</v>
          </cell>
        </row>
        <row r="258">
          <cell r="B258">
            <v>248</v>
          </cell>
          <cell r="C258">
            <v>14230386</v>
          </cell>
          <cell r="D258" t="str">
            <v>Cat Phu Xuan</v>
          </cell>
          <cell r="E258">
            <v>2369983</v>
          </cell>
          <cell r="F258">
            <v>2208473</v>
          </cell>
          <cell r="G258">
            <v>2002704</v>
          </cell>
          <cell r="H258">
            <v>2234719</v>
          </cell>
          <cell r="I258">
            <v>1318111</v>
          </cell>
          <cell r="J258">
            <v>1364348</v>
          </cell>
          <cell r="K258">
            <v>1247919</v>
          </cell>
          <cell r="L258">
            <v>1401068</v>
          </cell>
          <cell r="M258">
            <v>1277753</v>
          </cell>
          <cell r="N258">
            <v>1320090</v>
          </cell>
          <cell r="O258">
            <v>1638889</v>
          </cell>
          <cell r="P258">
            <v>1993489</v>
          </cell>
          <cell r="Q258">
            <v>-36998</v>
          </cell>
          <cell r="R258">
            <v>-20847</v>
          </cell>
          <cell r="S258">
            <v>-270</v>
          </cell>
          <cell r="T258">
            <v>-23472</v>
          </cell>
          <cell r="U258">
            <v>0</v>
          </cell>
          <cell r="V258">
            <v>0</v>
          </cell>
          <cell r="W258">
            <v>0</v>
          </cell>
          <cell r="X258">
            <v>0</v>
          </cell>
          <cell r="Y258">
            <v>0</v>
          </cell>
          <cell r="Z258">
            <v>0</v>
          </cell>
          <cell r="AA258">
            <v>0</v>
          </cell>
          <cell r="AB258">
            <v>0</v>
          </cell>
          <cell r="AC258">
            <v>20377546</v>
          </cell>
          <cell r="AD258">
            <v>-81587</v>
          </cell>
          <cell r="AE258">
            <v>12</v>
          </cell>
          <cell r="AF258">
            <v>0</v>
          </cell>
          <cell r="AG258">
            <v>0</v>
          </cell>
          <cell r="AH258">
            <v>0</v>
          </cell>
          <cell r="AI258">
            <v>0</v>
          </cell>
          <cell r="AJ258">
            <v>1182000</v>
          </cell>
          <cell r="AK258">
            <v>0</v>
          </cell>
          <cell r="AL258">
            <v>81587</v>
          </cell>
          <cell r="AM258">
            <v>0</v>
          </cell>
          <cell r="AN258">
            <v>1263587</v>
          </cell>
        </row>
        <row r="259">
          <cell r="B259">
            <v>249</v>
          </cell>
          <cell r="C259">
            <v>14231609</v>
          </cell>
          <cell r="D259" t="str">
            <v>Nguy Buu Xung</v>
          </cell>
          <cell r="I259">
            <v>427785</v>
          </cell>
          <cell r="J259">
            <v>1299073</v>
          </cell>
          <cell r="K259">
            <v>1190054</v>
          </cell>
          <cell r="L259">
            <v>1292792</v>
          </cell>
          <cell r="M259">
            <v>1202896</v>
          </cell>
          <cell r="N259">
            <v>1228581</v>
          </cell>
          <cell r="O259">
            <v>1778927</v>
          </cell>
          <cell r="P259">
            <v>1975040</v>
          </cell>
          <cell r="U259">
            <v>0</v>
          </cell>
          <cell r="V259">
            <v>0</v>
          </cell>
          <cell r="W259">
            <v>0</v>
          </cell>
          <cell r="X259">
            <v>0</v>
          </cell>
          <cell r="Y259">
            <v>0</v>
          </cell>
          <cell r="Z259">
            <v>0</v>
          </cell>
          <cell r="AA259">
            <v>0</v>
          </cell>
          <cell r="AB259">
            <v>0</v>
          </cell>
          <cell r="AC259">
            <v>10395148</v>
          </cell>
          <cell r="AD259">
            <v>0</v>
          </cell>
          <cell r="AE259">
            <v>8</v>
          </cell>
          <cell r="AF259">
            <v>0</v>
          </cell>
          <cell r="AG259">
            <v>0</v>
          </cell>
          <cell r="AH259">
            <v>0</v>
          </cell>
          <cell r="AI259">
            <v>0</v>
          </cell>
          <cell r="AJ259">
            <v>719638.36</v>
          </cell>
          <cell r="AK259">
            <v>0</v>
          </cell>
          <cell r="AL259">
            <v>0</v>
          </cell>
          <cell r="AM259">
            <v>0</v>
          </cell>
          <cell r="AN259">
            <v>719638.36</v>
          </cell>
        </row>
        <row r="260">
          <cell r="B260">
            <v>250</v>
          </cell>
          <cell r="C260">
            <v>16231775</v>
          </cell>
          <cell r="D260" t="str">
            <v>Le Minh Bang B</v>
          </cell>
          <cell r="M260">
            <v>1730444</v>
          </cell>
          <cell r="N260">
            <v>2133173</v>
          </cell>
          <cell r="O260">
            <v>2500962</v>
          </cell>
          <cell r="P260">
            <v>1774579</v>
          </cell>
          <cell r="Y260">
            <v>0</v>
          </cell>
          <cell r="Z260">
            <v>-13317</v>
          </cell>
          <cell r="AA260">
            <v>-50096</v>
          </cell>
          <cell r="AB260">
            <v>0</v>
          </cell>
          <cell r="AC260">
            <v>8139158</v>
          </cell>
          <cell r="AD260">
            <v>-63413</v>
          </cell>
          <cell r="AE260">
            <v>4</v>
          </cell>
          <cell r="AF260">
            <v>0</v>
          </cell>
          <cell r="AG260">
            <v>0</v>
          </cell>
          <cell r="AH260">
            <v>0</v>
          </cell>
          <cell r="AI260">
            <v>0</v>
          </cell>
          <cell r="AJ260">
            <v>515589.04</v>
          </cell>
          <cell r="AK260">
            <v>65476</v>
          </cell>
          <cell r="AL260">
            <v>128889</v>
          </cell>
          <cell r="AM260">
            <v>0</v>
          </cell>
          <cell r="AN260">
            <v>644478.04</v>
          </cell>
        </row>
        <row r="261">
          <cell r="B261">
            <v>251</v>
          </cell>
          <cell r="C261">
            <v>16221182</v>
          </cell>
          <cell r="D261" t="str">
            <v>Nguyen Van Bang</v>
          </cell>
          <cell r="E261">
            <v>2114219</v>
          </cell>
          <cell r="F261">
            <v>844132</v>
          </cell>
          <cell r="G261">
            <v>2281555</v>
          </cell>
          <cell r="H261">
            <v>708390</v>
          </cell>
          <cell r="I261">
            <v>927223</v>
          </cell>
          <cell r="J261">
            <v>1484963</v>
          </cell>
          <cell r="K261">
            <v>1250154</v>
          </cell>
          <cell r="L261">
            <v>906520</v>
          </cell>
          <cell r="M261">
            <v>1113000</v>
          </cell>
          <cell r="N261">
            <v>1113000</v>
          </cell>
          <cell r="O261">
            <v>1198615</v>
          </cell>
          <cell r="P261">
            <v>1198615</v>
          </cell>
          <cell r="Q261">
            <v>-11422</v>
          </cell>
          <cell r="R261">
            <v>0</v>
          </cell>
          <cell r="S261">
            <v>-28156</v>
          </cell>
          <cell r="T261">
            <v>0</v>
          </cell>
          <cell r="U261">
            <v>0</v>
          </cell>
          <cell r="V261">
            <v>0</v>
          </cell>
          <cell r="W261">
            <v>0</v>
          </cell>
          <cell r="X261">
            <v>0</v>
          </cell>
          <cell r="Y261">
            <v>0</v>
          </cell>
          <cell r="Z261">
            <v>0</v>
          </cell>
          <cell r="AA261">
            <v>0</v>
          </cell>
          <cell r="AB261">
            <v>0</v>
          </cell>
          <cell r="AC261">
            <v>15140386</v>
          </cell>
          <cell r="AD261">
            <v>-39578</v>
          </cell>
          <cell r="AE261">
            <v>12</v>
          </cell>
          <cell r="AF261">
            <v>0</v>
          </cell>
          <cell r="AG261">
            <v>0</v>
          </cell>
          <cell r="AH261">
            <v>0</v>
          </cell>
          <cell r="AI261">
            <v>0</v>
          </cell>
          <cell r="AJ261">
            <v>1113000</v>
          </cell>
          <cell r="AK261">
            <v>0</v>
          </cell>
          <cell r="AL261">
            <v>39578</v>
          </cell>
          <cell r="AM261">
            <v>0</v>
          </cell>
          <cell r="AN261">
            <v>1152578</v>
          </cell>
        </row>
        <row r="262">
          <cell r="B262">
            <v>252</v>
          </cell>
          <cell r="C262">
            <v>16230482</v>
          </cell>
          <cell r="D262" t="str">
            <v>Ha Van Binh</v>
          </cell>
          <cell r="E262">
            <v>1306505</v>
          </cell>
          <cell r="F262">
            <v>1314399</v>
          </cell>
          <cell r="G262">
            <v>1957547</v>
          </cell>
          <cell r="H262">
            <v>1401821</v>
          </cell>
          <cell r="I262">
            <v>1476926</v>
          </cell>
          <cell r="J262">
            <v>1559102</v>
          </cell>
          <cell r="K262">
            <v>1407838</v>
          </cell>
          <cell r="L262">
            <v>1412654</v>
          </cell>
          <cell r="M262">
            <v>1354596</v>
          </cell>
          <cell r="N262">
            <v>1396601</v>
          </cell>
          <cell r="O262">
            <v>1860529</v>
          </cell>
          <cell r="P262">
            <v>1906547</v>
          </cell>
          <cell r="Q262">
            <v>0</v>
          </cell>
          <cell r="R262">
            <v>0</v>
          </cell>
          <cell r="S262">
            <v>0</v>
          </cell>
          <cell r="T262">
            <v>0</v>
          </cell>
          <cell r="U262">
            <v>0</v>
          </cell>
          <cell r="V262">
            <v>0</v>
          </cell>
          <cell r="W262">
            <v>0</v>
          </cell>
          <cell r="X262">
            <v>0</v>
          </cell>
          <cell r="Y262">
            <v>0</v>
          </cell>
          <cell r="Z262">
            <v>0</v>
          </cell>
          <cell r="AA262">
            <v>0</v>
          </cell>
          <cell r="AB262">
            <v>0</v>
          </cell>
          <cell r="AC262">
            <v>18355065</v>
          </cell>
          <cell r="AD262">
            <v>0</v>
          </cell>
          <cell r="AE262">
            <v>12</v>
          </cell>
          <cell r="AF262">
            <v>0</v>
          </cell>
          <cell r="AG262">
            <v>0</v>
          </cell>
          <cell r="AH262">
            <v>0</v>
          </cell>
          <cell r="AI262">
            <v>0</v>
          </cell>
          <cell r="AJ262">
            <v>1113000</v>
          </cell>
          <cell r="AK262">
            <v>0</v>
          </cell>
          <cell r="AL262">
            <v>0</v>
          </cell>
          <cell r="AM262">
            <v>0</v>
          </cell>
          <cell r="AN262">
            <v>1113000</v>
          </cell>
        </row>
        <row r="263">
          <cell r="B263">
            <v>253</v>
          </cell>
          <cell r="C263">
            <v>16230315</v>
          </cell>
          <cell r="D263" t="str">
            <v>Lam Phuoc Chanh</v>
          </cell>
          <cell r="E263">
            <v>897249</v>
          </cell>
          <cell r="F263">
            <v>1208334</v>
          </cell>
          <cell r="G263">
            <v>961546</v>
          </cell>
          <cell r="H263">
            <v>1119880</v>
          </cell>
          <cell r="I263">
            <v>1058767</v>
          </cell>
          <cell r="J263">
            <v>1336258</v>
          </cell>
          <cell r="K263">
            <v>1154146</v>
          </cell>
          <cell r="L263">
            <v>1083895</v>
          </cell>
          <cell r="M263">
            <v>1444992</v>
          </cell>
          <cell r="N263">
            <v>1273576</v>
          </cell>
          <cell r="O263">
            <v>1052181</v>
          </cell>
          <cell r="P263">
            <v>1030904</v>
          </cell>
          <cell r="Q263">
            <v>0</v>
          </cell>
          <cell r="R263">
            <v>0</v>
          </cell>
          <cell r="S263">
            <v>0</v>
          </cell>
          <cell r="T263">
            <v>0</v>
          </cell>
          <cell r="U263">
            <v>0</v>
          </cell>
          <cell r="V263">
            <v>0</v>
          </cell>
          <cell r="W263">
            <v>0</v>
          </cell>
          <cell r="X263">
            <v>0</v>
          </cell>
          <cell r="Y263">
            <v>0</v>
          </cell>
          <cell r="Z263">
            <v>0</v>
          </cell>
          <cell r="AA263">
            <v>0</v>
          </cell>
          <cell r="AB263">
            <v>0</v>
          </cell>
          <cell r="AC263">
            <v>13621728</v>
          </cell>
          <cell r="AD263">
            <v>0</v>
          </cell>
          <cell r="AE263">
            <v>12</v>
          </cell>
          <cell r="AF263">
            <v>0</v>
          </cell>
          <cell r="AG263">
            <v>0</v>
          </cell>
          <cell r="AH263">
            <v>0</v>
          </cell>
          <cell r="AI263">
            <v>0</v>
          </cell>
          <cell r="AJ263">
            <v>835000</v>
          </cell>
          <cell r="AK263">
            <v>0</v>
          </cell>
          <cell r="AL263">
            <v>0</v>
          </cell>
          <cell r="AM263">
            <v>0</v>
          </cell>
          <cell r="AN263">
            <v>835000</v>
          </cell>
        </row>
        <row r="264">
          <cell r="B264">
            <v>254</v>
          </cell>
          <cell r="C264">
            <v>16230719</v>
          </cell>
          <cell r="D264" t="str">
            <v>Ho Van Chau</v>
          </cell>
          <cell r="E264">
            <v>2926104</v>
          </cell>
          <cell r="F264">
            <v>998436</v>
          </cell>
          <cell r="G264">
            <v>2542448</v>
          </cell>
          <cell r="H264">
            <v>763950</v>
          </cell>
          <cell r="I264">
            <v>999947</v>
          </cell>
          <cell r="J264">
            <v>1498874</v>
          </cell>
          <cell r="K264">
            <v>1314769</v>
          </cell>
          <cell r="L264">
            <v>966828</v>
          </cell>
          <cell r="M264">
            <v>1198615</v>
          </cell>
          <cell r="N264">
            <v>1113000</v>
          </cell>
          <cell r="O264">
            <v>1198615</v>
          </cell>
          <cell r="P264">
            <v>1198615</v>
          </cell>
          <cell r="Q264">
            <v>-92610</v>
          </cell>
          <cell r="R264">
            <v>0</v>
          </cell>
          <cell r="S264">
            <v>-54245</v>
          </cell>
          <cell r="T264">
            <v>0</v>
          </cell>
          <cell r="U264">
            <v>0</v>
          </cell>
          <cell r="V264">
            <v>0</v>
          </cell>
          <cell r="W264">
            <v>0</v>
          </cell>
          <cell r="X264">
            <v>0</v>
          </cell>
          <cell r="Y264">
            <v>0</v>
          </cell>
          <cell r="Z264">
            <v>0</v>
          </cell>
          <cell r="AA264">
            <v>0</v>
          </cell>
          <cell r="AB264">
            <v>0</v>
          </cell>
          <cell r="AC264">
            <v>16720201</v>
          </cell>
          <cell r="AD264">
            <v>-146855</v>
          </cell>
          <cell r="AE264">
            <v>12</v>
          </cell>
          <cell r="AF264">
            <v>0</v>
          </cell>
          <cell r="AG264">
            <v>0</v>
          </cell>
          <cell r="AH264">
            <v>0</v>
          </cell>
          <cell r="AI264">
            <v>0</v>
          </cell>
          <cell r="AJ264">
            <v>1113000</v>
          </cell>
          <cell r="AK264">
            <v>0</v>
          </cell>
          <cell r="AL264">
            <v>146855</v>
          </cell>
          <cell r="AM264">
            <v>0</v>
          </cell>
          <cell r="AN264">
            <v>1259855</v>
          </cell>
        </row>
        <row r="265">
          <cell r="B265">
            <v>255</v>
          </cell>
          <cell r="C265">
            <v>16220193</v>
          </cell>
          <cell r="D265" t="str">
            <v>Do Trung Chi</v>
          </cell>
          <cell r="E265">
            <v>2350281</v>
          </cell>
          <cell r="F265">
            <v>1234430</v>
          </cell>
          <cell r="G265">
            <v>2535830</v>
          </cell>
          <cell r="H265">
            <v>944519</v>
          </cell>
          <cell r="I265">
            <v>1236298</v>
          </cell>
          <cell r="J265">
            <v>1794215</v>
          </cell>
          <cell r="K265">
            <v>1523615</v>
          </cell>
          <cell r="L265">
            <v>1161751</v>
          </cell>
          <cell r="M265">
            <v>1113000</v>
          </cell>
          <cell r="N265">
            <v>1113000</v>
          </cell>
          <cell r="O265">
            <v>1198615</v>
          </cell>
          <cell r="P265">
            <v>1198615</v>
          </cell>
          <cell r="Q265">
            <v>-35028</v>
          </cell>
          <cell r="R265">
            <v>0</v>
          </cell>
          <cell r="S265">
            <v>-53583</v>
          </cell>
          <cell r="T265">
            <v>0</v>
          </cell>
          <cell r="U265">
            <v>0</v>
          </cell>
          <cell r="V265">
            <v>0</v>
          </cell>
          <cell r="W265">
            <v>0</v>
          </cell>
          <cell r="X265">
            <v>0</v>
          </cell>
          <cell r="Y265">
            <v>0</v>
          </cell>
          <cell r="Z265">
            <v>0</v>
          </cell>
          <cell r="AA265">
            <v>0</v>
          </cell>
          <cell r="AB265">
            <v>0</v>
          </cell>
          <cell r="AC265">
            <v>17404169</v>
          </cell>
          <cell r="AD265">
            <v>-88611</v>
          </cell>
          <cell r="AE265">
            <v>12</v>
          </cell>
          <cell r="AF265">
            <v>0</v>
          </cell>
          <cell r="AG265">
            <v>0</v>
          </cell>
          <cell r="AH265">
            <v>0</v>
          </cell>
          <cell r="AI265">
            <v>0</v>
          </cell>
          <cell r="AJ265">
            <v>1113000</v>
          </cell>
          <cell r="AK265">
            <v>0</v>
          </cell>
          <cell r="AL265">
            <v>88611</v>
          </cell>
          <cell r="AM265">
            <v>0</v>
          </cell>
          <cell r="AN265">
            <v>1201611</v>
          </cell>
        </row>
        <row r="266">
          <cell r="B266">
            <v>256</v>
          </cell>
          <cell r="C266">
            <v>16220450</v>
          </cell>
          <cell r="D266" t="str">
            <v>Vu Duc Chinh</v>
          </cell>
          <cell r="E266">
            <v>3047874</v>
          </cell>
          <cell r="F266">
            <v>1234430</v>
          </cell>
          <cell r="G266">
            <v>2736894</v>
          </cell>
          <cell r="H266">
            <v>944519</v>
          </cell>
          <cell r="I266">
            <v>945404</v>
          </cell>
          <cell r="J266">
            <v>2085276</v>
          </cell>
          <cell r="K266">
            <v>1523615</v>
          </cell>
          <cell r="L266">
            <v>1161751</v>
          </cell>
          <cell r="M266">
            <v>1113000</v>
          </cell>
          <cell r="N266">
            <v>1113000</v>
          </cell>
          <cell r="O266">
            <v>1198615</v>
          </cell>
          <cell r="P266">
            <v>1113000</v>
          </cell>
          <cell r="Q266">
            <v>-109575</v>
          </cell>
          <cell r="R266">
            <v>0</v>
          </cell>
          <cell r="S266">
            <v>-73689</v>
          </cell>
          <cell r="T266">
            <v>0</v>
          </cell>
          <cell r="U266">
            <v>0</v>
          </cell>
          <cell r="V266">
            <v>-8528</v>
          </cell>
          <cell r="W266">
            <v>0</v>
          </cell>
          <cell r="X266">
            <v>0</v>
          </cell>
          <cell r="Y266">
            <v>0</v>
          </cell>
          <cell r="Z266">
            <v>0</v>
          </cell>
          <cell r="AA266">
            <v>0</v>
          </cell>
          <cell r="AB266">
            <v>0</v>
          </cell>
          <cell r="AC266">
            <v>18217378</v>
          </cell>
          <cell r="AD266">
            <v>-191792</v>
          </cell>
          <cell r="AE266">
            <v>12</v>
          </cell>
          <cell r="AF266">
            <v>0</v>
          </cell>
          <cell r="AG266">
            <v>0</v>
          </cell>
          <cell r="AH266">
            <v>0</v>
          </cell>
          <cell r="AI266">
            <v>0</v>
          </cell>
          <cell r="AJ266">
            <v>1113000</v>
          </cell>
          <cell r="AK266">
            <v>0</v>
          </cell>
          <cell r="AL266">
            <v>191792</v>
          </cell>
          <cell r="AM266">
            <v>0</v>
          </cell>
          <cell r="AN266">
            <v>1304792</v>
          </cell>
        </row>
        <row r="267">
          <cell r="B267">
            <v>257</v>
          </cell>
          <cell r="C267">
            <v>16220154</v>
          </cell>
          <cell r="D267" t="str">
            <v>Doan Tan Cuong</v>
          </cell>
          <cell r="E267">
            <v>2350281</v>
          </cell>
          <cell r="F267">
            <v>1234430</v>
          </cell>
          <cell r="G267">
            <v>2535830</v>
          </cell>
          <cell r="H267">
            <v>944519</v>
          </cell>
          <cell r="I267">
            <v>1236298</v>
          </cell>
          <cell r="J267">
            <v>1794215</v>
          </cell>
          <cell r="K267">
            <v>1523615</v>
          </cell>
          <cell r="L267">
            <v>1161751</v>
          </cell>
          <cell r="M267">
            <v>1284231</v>
          </cell>
          <cell r="N267">
            <v>1198615</v>
          </cell>
          <cell r="O267">
            <v>1198615</v>
          </cell>
          <cell r="P267">
            <v>1113000</v>
          </cell>
          <cell r="Q267">
            <v>-35028</v>
          </cell>
          <cell r="R267">
            <v>0</v>
          </cell>
          <cell r="S267">
            <v>-53583</v>
          </cell>
          <cell r="T267">
            <v>0</v>
          </cell>
          <cell r="U267">
            <v>0</v>
          </cell>
          <cell r="V267">
            <v>0</v>
          </cell>
          <cell r="W267">
            <v>0</v>
          </cell>
          <cell r="X267">
            <v>0</v>
          </cell>
          <cell r="Y267">
            <v>0</v>
          </cell>
          <cell r="Z267">
            <v>0</v>
          </cell>
          <cell r="AA267">
            <v>0</v>
          </cell>
          <cell r="AB267">
            <v>0</v>
          </cell>
          <cell r="AC267">
            <v>17575400</v>
          </cell>
          <cell r="AD267">
            <v>-88611</v>
          </cell>
          <cell r="AE267">
            <v>12</v>
          </cell>
          <cell r="AF267">
            <v>0</v>
          </cell>
          <cell r="AG267">
            <v>0</v>
          </cell>
          <cell r="AH267">
            <v>0</v>
          </cell>
          <cell r="AI267">
            <v>0</v>
          </cell>
          <cell r="AJ267">
            <v>1113000</v>
          </cell>
          <cell r="AK267">
            <v>0</v>
          </cell>
          <cell r="AL267">
            <v>88611</v>
          </cell>
          <cell r="AM267">
            <v>0</v>
          </cell>
          <cell r="AN267">
            <v>1201611</v>
          </cell>
        </row>
        <row r="268">
          <cell r="B268">
            <v>258</v>
          </cell>
          <cell r="C268">
            <v>16220696</v>
          </cell>
          <cell r="D268" t="str">
            <v>Le The Cuong</v>
          </cell>
          <cell r="E268">
            <v>2169763</v>
          </cell>
          <cell r="F268">
            <v>998436</v>
          </cell>
          <cell r="G268">
            <v>2341384</v>
          </cell>
          <cell r="H268">
            <v>763950</v>
          </cell>
          <cell r="I268">
            <v>999947</v>
          </cell>
          <cell r="J268">
            <v>1557728</v>
          </cell>
          <cell r="K268">
            <v>1314769</v>
          </cell>
          <cell r="L268">
            <v>966828</v>
          </cell>
          <cell r="M268">
            <v>1113000</v>
          </cell>
          <cell r="N268">
            <v>1113000</v>
          </cell>
          <cell r="O268">
            <v>1198615</v>
          </cell>
          <cell r="P268">
            <v>1198615</v>
          </cell>
          <cell r="Q268">
            <v>-16976</v>
          </cell>
          <cell r="R268">
            <v>0</v>
          </cell>
          <cell r="S268">
            <v>-34138</v>
          </cell>
          <cell r="T268">
            <v>0</v>
          </cell>
          <cell r="U268">
            <v>0</v>
          </cell>
          <cell r="V268">
            <v>0</v>
          </cell>
          <cell r="W268">
            <v>0</v>
          </cell>
          <cell r="X268">
            <v>0</v>
          </cell>
          <cell r="Y268">
            <v>0</v>
          </cell>
          <cell r="Z268">
            <v>0</v>
          </cell>
          <cell r="AA268">
            <v>0</v>
          </cell>
          <cell r="AB268">
            <v>0</v>
          </cell>
          <cell r="AC268">
            <v>15736035</v>
          </cell>
          <cell r="AD268">
            <v>-51114</v>
          </cell>
          <cell r="AE268">
            <v>12</v>
          </cell>
          <cell r="AF268">
            <v>0</v>
          </cell>
          <cell r="AG268">
            <v>0</v>
          </cell>
          <cell r="AH268">
            <v>0</v>
          </cell>
          <cell r="AI268">
            <v>0</v>
          </cell>
          <cell r="AJ268">
            <v>1113000</v>
          </cell>
          <cell r="AK268">
            <v>0</v>
          </cell>
          <cell r="AL268">
            <v>51114</v>
          </cell>
          <cell r="AM268">
            <v>0</v>
          </cell>
          <cell r="AN268">
            <v>1164114</v>
          </cell>
        </row>
        <row r="269">
          <cell r="B269">
            <v>259</v>
          </cell>
          <cell r="C269">
            <v>16221004</v>
          </cell>
          <cell r="D269" t="str">
            <v>Nguyen Van Cuong A</v>
          </cell>
          <cell r="E269">
            <v>2114219</v>
          </cell>
          <cell r="F269">
            <v>871362</v>
          </cell>
          <cell r="G269">
            <v>2788749</v>
          </cell>
          <cell r="H269">
            <v>544915</v>
          </cell>
          <cell r="I269">
            <v>927223</v>
          </cell>
          <cell r="J269">
            <v>1484963</v>
          </cell>
          <cell r="K269">
            <v>1250154</v>
          </cell>
          <cell r="L269">
            <v>851982</v>
          </cell>
          <cell r="M269">
            <v>1113000</v>
          </cell>
          <cell r="N269">
            <v>1113000</v>
          </cell>
          <cell r="O269">
            <v>1155807</v>
          </cell>
          <cell r="P269">
            <v>1113000</v>
          </cell>
          <cell r="Q269">
            <v>-11422</v>
          </cell>
          <cell r="R269">
            <v>0</v>
          </cell>
          <cell r="S269">
            <v>-78875</v>
          </cell>
          <cell r="T269">
            <v>0</v>
          </cell>
          <cell r="U269">
            <v>0</v>
          </cell>
          <cell r="V269">
            <v>0</v>
          </cell>
          <cell r="W269">
            <v>0</v>
          </cell>
          <cell r="X269">
            <v>0</v>
          </cell>
          <cell r="Y269">
            <v>0</v>
          </cell>
          <cell r="Z269">
            <v>0</v>
          </cell>
          <cell r="AA269">
            <v>0</v>
          </cell>
          <cell r="AB269">
            <v>0</v>
          </cell>
          <cell r="AC269">
            <v>15328374</v>
          </cell>
          <cell r="AD269">
            <v>-90297</v>
          </cell>
          <cell r="AE269">
            <v>12</v>
          </cell>
          <cell r="AF269">
            <v>0</v>
          </cell>
          <cell r="AG269">
            <v>0</v>
          </cell>
          <cell r="AH269">
            <v>0</v>
          </cell>
          <cell r="AI269">
            <v>0</v>
          </cell>
          <cell r="AJ269">
            <v>1113000</v>
          </cell>
          <cell r="AK269">
            <v>0</v>
          </cell>
          <cell r="AL269">
            <v>90297</v>
          </cell>
          <cell r="AM269">
            <v>0</v>
          </cell>
          <cell r="AN269">
            <v>1203297</v>
          </cell>
        </row>
        <row r="270">
          <cell r="B270">
            <v>260</v>
          </cell>
          <cell r="C270">
            <v>16231624</v>
          </cell>
          <cell r="D270" t="str">
            <v>Hoang Ngoc Dam</v>
          </cell>
          <cell r="I270">
            <v>1090851</v>
          </cell>
          <cell r="J270">
            <v>1648684</v>
          </cell>
          <cell r="K270">
            <v>1395539</v>
          </cell>
          <cell r="L270">
            <v>1042213</v>
          </cell>
          <cell r="M270">
            <v>1198615</v>
          </cell>
          <cell r="N270">
            <v>1113000</v>
          </cell>
          <cell r="O270">
            <v>1198615</v>
          </cell>
          <cell r="P270">
            <v>984577</v>
          </cell>
          <cell r="U270">
            <v>0</v>
          </cell>
          <cell r="V270">
            <v>0</v>
          </cell>
          <cell r="W270">
            <v>0</v>
          </cell>
          <cell r="X270">
            <v>0</v>
          </cell>
          <cell r="Y270">
            <v>0</v>
          </cell>
          <cell r="Z270">
            <v>0</v>
          </cell>
          <cell r="AA270">
            <v>0</v>
          </cell>
          <cell r="AB270">
            <v>0</v>
          </cell>
          <cell r="AC270">
            <v>9672094</v>
          </cell>
          <cell r="AD270">
            <v>0</v>
          </cell>
          <cell r="AE270">
            <v>8</v>
          </cell>
          <cell r="AF270">
            <v>0</v>
          </cell>
          <cell r="AG270">
            <v>0</v>
          </cell>
          <cell r="AH270">
            <v>0</v>
          </cell>
          <cell r="AI270">
            <v>0</v>
          </cell>
          <cell r="AJ270">
            <v>777575.34</v>
          </cell>
          <cell r="AK270">
            <v>0</v>
          </cell>
          <cell r="AL270">
            <v>0</v>
          </cell>
          <cell r="AM270">
            <v>0</v>
          </cell>
          <cell r="AN270">
            <v>777575.34</v>
          </cell>
        </row>
        <row r="271">
          <cell r="B271">
            <v>261</v>
          </cell>
          <cell r="C271">
            <v>16220912</v>
          </cell>
          <cell r="D271" t="str">
            <v>Cao Tien Dat</v>
          </cell>
          <cell r="E271">
            <v>2168695</v>
          </cell>
          <cell r="F271">
            <v>925823</v>
          </cell>
          <cell r="G271">
            <v>2281555</v>
          </cell>
          <cell r="H271">
            <v>708390</v>
          </cell>
          <cell r="I271">
            <v>927223</v>
          </cell>
          <cell r="J271">
            <v>1430389</v>
          </cell>
          <cell r="K271">
            <v>1250154</v>
          </cell>
          <cell r="L271">
            <v>906520</v>
          </cell>
          <cell r="M271">
            <v>1113000</v>
          </cell>
          <cell r="N271">
            <v>1113000</v>
          </cell>
          <cell r="O271">
            <v>1198615</v>
          </cell>
          <cell r="P271">
            <v>1198615</v>
          </cell>
          <cell r="Q271">
            <v>-16870</v>
          </cell>
          <cell r="R271">
            <v>0</v>
          </cell>
          <cell r="S271">
            <v>-28156</v>
          </cell>
          <cell r="T271">
            <v>0</v>
          </cell>
          <cell r="U271">
            <v>0</v>
          </cell>
          <cell r="V271">
            <v>0</v>
          </cell>
          <cell r="W271">
            <v>0</v>
          </cell>
          <cell r="X271">
            <v>0</v>
          </cell>
          <cell r="Y271">
            <v>0</v>
          </cell>
          <cell r="Z271">
            <v>0</v>
          </cell>
          <cell r="AA271">
            <v>0</v>
          </cell>
          <cell r="AB271">
            <v>0</v>
          </cell>
          <cell r="AC271">
            <v>15221979</v>
          </cell>
          <cell r="AD271">
            <v>-45026</v>
          </cell>
          <cell r="AE271">
            <v>12</v>
          </cell>
          <cell r="AF271">
            <v>0</v>
          </cell>
          <cell r="AG271">
            <v>0</v>
          </cell>
          <cell r="AH271">
            <v>0</v>
          </cell>
          <cell r="AI271">
            <v>0</v>
          </cell>
          <cell r="AJ271">
            <v>1113000</v>
          </cell>
          <cell r="AK271">
            <v>0</v>
          </cell>
          <cell r="AL271">
            <v>45026</v>
          </cell>
          <cell r="AM271">
            <v>0</v>
          </cell>
          <cell r="AN271">
            <v>1158026</v>
          </cell>
        </row>
        <row r="272">
          <cell r="B272">
            <v>262</v>
          </cell>
          <cell r="C272">
            <v>16220989</v>
          </cell>
          <cell r="D272" t="str">
            <v>Huynh Hien Dat</v>
          </cell>
          <cell r="E272">
            <v>2811812</v>
          </cell>
          <cell r="F272">
            <v>925823</v>
          </cell>
          <cell r="G272">
            <v>2482619</v>
          </cell>
          <cell r="H272">
            <v>708390</v>
          </cell>
          <cell r="I272">
            <v>927223</v>
          </cell>
          <cell r="J272">
            <v>1484963</v>
          </cell>
          <cell r="K272">
            <v>1250154</v>
          </cell>
          <cell r="L272">
            <v>906520</v>
          </cell>
          <cell r="M272">
            <v>1113000</v>
          </cell>
          <cell r="N272">
            <v>1113000</v>
          </cell>
          <cell r="O272">
            <v>1198615</v>
          </cell>
          <cell r="P272">
            <v>1198615</v>
          </cell>
          <cell r="Q272">
            <v>-81181</v>
          </cell>
          <cell r="R272">
            <v>0</v>
          </cell>
          <cell r="S272">
            <v>-48262</v>
          </cell>
          <cell r="T272">
            <v>0</v>
          </cell>
          <cell r="U272">
            <v>0</v>
          </cell>
          <cell r="V272">
            <v>0</v>
          </cell>
          <cell r="W272">
            <v>0</v>
          </cell>
          <cell r="X272">
            <v>0</v>
          </cell>
          <cell r="Y272">
            <v>0</v>
          </cell>
          <cell r="Z272">
            <v>0</v>
          </cell>
          <cell r="AA272">
            <v>0</v>
          </cell>
          <cell r="AB272">
            <v>0</v>
          </cell>
          <cell r="AC272">
            <v>16120734</v>
          </cell>
          <cell r="AD272">
            <v>-129443</v>
          </cell>
          <cell r="AE272">
            <v>12</v>
          </cell>
          <cell r="AF272">
            <v>0</v>
          </cell>
          <cell r="AG272">
            <v>0</v>
          </cell>
          <cell r="AH272">
            <v>0</v>
          </cell>
          <cell r="AI272">
            <v>0</v>
          </cell>
          <cell r="AJ272">
            <v>1113000</v>
          </cell>
          <cell r="AK272">
            <v>0</v>
          </cell>
          <cell r="AL272">
            <v>129443</v>
          </cell>
          <cell r="AM272">
            <v>0</v>
          </cell>
          <cell r="AN272">
            <v>1242443</v>
          </cell>
        </row>
        <row r="273">
          <cell r="B273">
            <v>263</v>
          </cell>
          <cell r="C273">
            <v>16230483</v>
          </cell>
          <cell r="D273" t="str">
            <v>Nguyen Thanh Dieu</v>
          </cell>
          <cell r="E273">
            <v>850784</v>
          </cell>
          <cell r="F273">
            <v>882041</v>
          </cell>
          <cell r="G273">
            <v>945520</v>
          </cell>
          <cell r="H273">
            <v>981835</v>
          </cell>
          <cell r="I273">
            <v>1044275</v>
          </cell>
          <cell r="J273">
            <v>1331744</v>
          </cell>
          <cell r="K273">
            <v>1173281</v>
          </cell>
          <cell r="L273">
            <v>931519</v>
          </cell>
          <cell r="M273">
            <v>1174267</v>
          </cell>
          <cell r="N273">
            <v>1012830</v>
          </cell>
          <cell r="O273">
            <v>444839</v>
          </cell>
          <cell r="P273">
            <v>909613</v>
          </cell>
          <cell r="Q273">
            <v>0</v>
          </cell>
          <cell r="R273">
            <v>0</v>
          </cell>
          <cell r="S273">
            <v>0</v>
          </cell>
          <cell r="T273">
            <v>0</v>
          </cell>
          <cell r="U273">
            <v>0</v>
          </cell>
          <cell r="V273">
            <v>0</v>
          </cell>
          <cell r="W273">
            <v>0</v>
          </cell>
          <cell r="X273">
            <v>0</v>
          </cell>
          <cell r="Y273">
            <v>0</v>
          </cell>
          <cell r="Z273">
            <v>0</v>
          </cell>
          <cell r="AA273">
            <v>0</v>
          </cell>
          <cell r="AB273">
            <v>0</v>
          </cell>
          <cell r="AC273">
            <v>11682548</v>
          </cell>
          <cell r="AD273">
            <v>0</v>
          </cell>
          <cell r="AE273">
            <v>12</v>
          </cell>
          <cell r="AF273">
            <v>0</v>
          </cell>
          <cell r="AG273">
            <v>0</v>
          </cell>
          <cell r="AH273">
            <v>0</v>
          </cell>
          <cell r="AI273">
            <v>0</v>
          </cell>
          <cell r="AJ273">
            <v>821000</v>
          </cell>
          <cell r="AK273">
            <v>0</v>
          </cell>
          <cell r="AL273">
            <v>0</v>
          </cell>
          <cell r="AM273">
            <v>0</v>
          </cell>
          <cell r="AN273">
            <v>821000</v>
          </cell>
        </row>
        <row r="274">
          <cell r="B274">
            <v>264</v>
          </cell>
          <cell r="C274">
            <v>16220919</v>
          </cell>
          <cell r="D274" t="str">
            <v>Tran Van Dinh</v>
          </cell>
          <cell r="E274">
            <v>2114219</v>
          </cell>
          <cell r="F274">
            <v>925823</v>
          </cell>
          <cell r="G274">
            <v>2281555</v>
          </cell>
          <cell r="H274">
            <v>708390</v>
          </cell>
          <cell r="I274">
            <v>709053</v>
          </cell>
          <cell r="J274">
            <v>1703258</v>
          </cell>
          <cell r="K274">
            <v>1250154</v>
          </cell>
          <cell r="L274">
            <v>906520</v>
          </cell>
          <cell r="M274">
            <v>1113000</v>
          </cell>
          <cell r="N274">
            <v>1113000</v>
          </cell>
          <cell r="O274">
            <v>1198615</v>
          </cell>
          <cell r="P274">
            <v>1284231</v>
          </cell>
          <cell r="Q274">
            <v>-11422</v>
          </cell>
          <cell r="R274">
            <v>0</v>
          </cell>
          <cell r="S274">
            <v>-28156</v>
          </cell>
          <cell r="T274">
            <v>0</v>
          </cell>
          <cell r="U274">
            <v>0</v>
          </cell>
          <cell r="V274">
            <v>0</v>
          </cell>
          <cell r="W274">
            <v>0</v>
          </cell>
          <cell r="X274">
            <v>0</v>
          </cell>
          <cell r="Y274">
            <v>0</v>
          </cell>
          <cell r="Z274">
            <v>0</v>
          </cell>
          <cell r="AA274">
            <v>0</v>
          </cell>
          <cell r="AB274">
            <v>0</v>
          </cell>
          <cell r="AC274">
            <v>15307818</v>
          </cell>
          <cell r="AD274">
            <v>-39578</v>
          </cell>
          <cell r="AE274">
            <v>12</v>
          </cell>
          <cell r="AF274">
            <v>0</v>
          </cell>
          <cell r="AG274">
            <v>0</v>
          </cell>
          <cell r="AH274">
            <v>0</v>
          </cell>
          <cell r="AI274">
            <v>0</v>
          </cell>
          <cell r="AJ274">
            <v>1113000</v>
          </cell>
          <cell r="AK274">
            <v>0</v>
          </cell>
          <cell r="AL274">
            <v>39578</v>
          </cell>
          <cell r="AM274">
            <v>0</v>
          </cell>
          <cell r="AN274">
            <v>1152578</v>
          </cell>
        </row>
        <row r="275">
          <cell r="B275">
            <v>265</v>
          </cell>
          <cell r="C275">
            <v>16231147</v>
          </cell>
          <cell r="D275" t="str">
            <v>La Van Dung</v>
          </cell>
          <cell r="E275">
            <v>1499928</v>
          </cell>
          <cell r="F275">
            <v>1844318</v>
          </cell>
          <cell r="G275">
            <v>1989787</v>
          </cell>
          <cell r="H275">
            <v>1544674</v>
          </cell>
          <cell r="I275">
            <v>1343351</v>
          </cell>
          <cell r="J275">
            <v>1591391</v>
          </cell>
          <cell r="K275">
            <v>1259623</v>
          </cell>
          <cell r="L275">
            <v>1238488</v>
          </cell>
          <cell r="M275">
            <v>1187765</v>
          </cell>
          <cell r="N275">
            <v>1477309</v>
          </cell>
          <cell r="O275">
            <v>1726963</v>
          </cell>
          <cell r="P275">
            <v>1626045</v>
          </cell>
          <cell r="Q275">
            <v>0</v>
          </cell>
          <cell r="R275">
            <v>0</v>
          </cell>
          <cell r="S275">
            <v>0</v>
          </cell>
          <cell r="T275">
            <v>0</v>
          </cell>
          <cell r="U275">
            <v>0</v>
          </cell>
          <cell r="V275">
            <v>0</v>
          </cell>
          <cell r="W275">
            <v>0</v>
          </cell>
          <cell r="X275">
            <v>0</v>
          </cell>
          <cell r="Y275">
            <v>0</v>
          </cell>
          <cell r="Z275">
            <v>0</v>
          </cell>
          <cell r="AA275">
            <v>0</v>
          </cell>
          <cell r="AB275">
            <v>0</v>
          </cell>
          <cell r="AC275">
            <v>18329642</v>
          </cell>
          <cell r="AD275">
            <v>0</v>
          </cell>
          <cell r="AE275">
            <v>12</v>
          </cell>
          <cell r="AF275">
            <v>0</v>
          </cell>
          <cell r="AG275">
            <v>0</v>
          </cell>
          <cell r="AH275">
            <v>0</v>
          </cell>
          <cell r="AI275">
            <v>0</v>
          </cell>
          <cell r="AJ275">
            <v>1099000</v>
          </cell>
          <cell r="AK275">
            <v>0</v>
          </cell>
          <cell r="AL275">
            <v>0</v>
          </cell>
          <cell r="AM275">
            <v>0</v>
          </cell>
          <cell r="AN275">
            <v>1099000</v>
          </cell>
        </row>
        <row r="276">
          <cell r="B276">
            <v>266</v>
          </cell>
          <cell r="C276">
            <v>16220916</v>
          </cell>
          <cell r="D276" t="str">
            <v>Le Quoc Dung</v>
          </cell>
          <cell r="E276">
            <v>1462662</v>
          </cell>
          <cell r="F276">
            <v>1317722</v>
          </cell>
          <cell r="G276">
            <v>2565143</v>
          </cell>
          <cell r="H276">
            <v>708390</v>
          </cell>
          <cell r="I276">
            <v>763596</v>
          </cell>
          <cell r="J276">
            <v>1119671</v>
          </cell>
          <cell r="K276">
            <v>1198615</v>
          </cell>
          <cell r="L276">
            <v>1479256</v>
          </cell>
          <cell r="M276">
            <v>1391961</v>
          </cell>
          <cell r="N276">
            <v>1198615</v>
          </cell>
          <cell r="O276">
            <v>1284231</v>
          </cell>
          <cell r="P276">
            <v>1113000</v>
          </cell>
          <cell r="Q276">
            <v>0</v>
          </cell>
          <cell r="R276">
            <v>0</v>
          </cell>
          <cell r="S276">
            <v>-56514</v>
          </cell>
          <cell r="T276">
            <v>0</v>
          </cell>
          <cell r="U276">
            <v>0</v>
          </cell>
          <cell r="V276">
            <v>0</v>
          </cell>
          <cell r="W276">
            <v>0</v>
          </cell>
          <cell r="X276">
            <v>0</v>
          </cell>
          <cell r="Y276">
            <v>0</v>
          </cell>
          <cell r="Z276">
            <v>0</v>
          </cell>
          <cell r="AA276">
            <v>0</v>
          </cell>
          <cell r="AB276">
            <v>0</v>
          </cell>
          <cell r="AC276">
            <v>15602862</v>
          </cell>
          <cell r="AD276">
            <v>-56514</v>
          </cell>
          <cell r="AE276">
            <v>12</v>
          </cell>
          <cell r="AF276">
            <v>0</v>
          </cell>
          <cell r="AG276">
            <v>0</v>
          </cell>
          <cell r="AH276">
            <v>0</v>
          </cell>
          <cell r="AI276">
            <v>0</v>
          </cell>
          <cell r="AJ276">
            <v>1113000</v>
          </cell>
          <cell r="AK276">
            <v>0</v>
          </cell>
          <cell r="AL276">
            <v>56514</v>
          </cell>
          <cell r="AM276">
            <v>0</v>
          </cell>
          <cell r="AN276">
            <v>1169514</v>
          </cell>
        </row>
        <row r="277">
          <cell r="B277">
            <v>267</v>
          </cell>
          <cell r="C277">
            <v>16221495</v>
          </cell>
          <cell r="D277" t="str">
            <v>Pham Tien Dung</v>
          </cell>
          <cell r="F277">
            <v>1836695</v>
          </cell>
          <cell r="G277">
            <v>3332416</v>
          </cell>
          <cell r="H277">
            <v>1111200</v>
          </cell>
          <cell r="I277">
            <v>1197797</v>
          </cell>
          <cell r="J277">
            <v>1608185</v>
          </cell>
          <cell r="K277">
            <v>1198615</v>
          </cell>
          <cell r="L277">
            <v>1478766</v>
          </cell>
          <cell r="M277">
            <v>1397701</v>
          </cell>
          <cell r="N277">
            <v>1113000</v>
          </cell>
          <cell r="O277">
            <v>1198615</v>
          </cell>
          <cell r="P277">
            <v>1113000</v>
          </cell>
          <cell r="R277">
            <v>0</v>
          </cell>
          <cell r="S277">
            <v>-166483</v>
          </cell>
          <cell r="T277">
            <v>0</v>
          </cell>
          <cell r="U277">
            <v>0</v>
          </cell>
          <cell r="V277">
            <v>0</v>
          </cell>
          <cell r="W277">
            <v>0</v>
          </cell>
          <cell r="X277">
            <v>0</v>
          </cell>
          <cell r="Y277">
            <v>0</v>
          </cell>
          <cell r="Z277">
            <v>0</v>
          </cell>
          <cell r="AA277">
            <v>0</v>
          </cell>
          <cell r="AB277">
            <v>0</v>
          </cell>
          <cell r="AC277">
            <v>16585990</v>
          </cell>
          <cell r="AD277">
            <v>-166483</v>
          </cell>
          <cell r="AE277">
            <v>11</v>
          </cell>
          <cell r="AF277">
            <v>0</v>
          </cell>
          <cell r="AG277">
            <v>0</v>
          </cell>
          <cell r="AH277">
            <v>0</v>
          </cell>
          <cell r="AI277">
            <v>0</v>
          </cell>
          <cell r="AJ277">
            <v>1052013.7</v>
          </cell>
          <cell r="AK277">
            <v>0</v>
          </cell>
          <cell r="AL277">
            <v>166483</v>
          </cell>
          <cell r="AM277">
            <v>0</v>
          </cell>
          <cell r="AN277">
            <v>1218496.7</v>
          </cell>
        </row>
        <row r="278">
          <cell r="B278">
            <v>268</v>
          </cell>
          <cell r="C278">
            <v>16230255</v>
          </cell>
          <cell r="D278" t="str">
            <v>Le Van Duong</v>
          </cell>
          <cell r="E278">
            <v>1668884</v>
          </cell>
          <cell r="F278">
            <v>1324463</v>
          </cell>
          <cell r="G278">
            <v>1149078</v>
          </cell>
          <cell r="H278">
            <v>1202589</v>
          </cell>
          <cell r="I278">
            <v>1404791</v>
          </cell>
          <cell r="J278">
            <v>1584881</v>
          </cell>
          <cell r="K278">
            <v>1665664</v>
          </cell>
          <cell r="L278">
            <v>1242404</v>
          </cell>
          <cell r="M278">
            <v>1323055</v>
          </cell>
          <cell r="N278">
            <v>1071205</v>
          </cell>
          <cell r="O278">
            <v>1166597</v>
          </cell>
          <cell r="P278">
            <v>987395</v>
          </cell>
          <cell r="Q278">
            <v>0</v>
          </cell>
          <cell r="R278">
            <v>0</v>
          </cell>
          <cell r="S278">
            <v>0</v>
          </cell>
          <cell r="T278">
            <v>0</v>
          </cell>
          <cell r="U278">
            <v>0</v>
          </cell>
          <cell r="V278">
            <v>0</v>
          </cell>
          <cell r="W278">
            <v>0</v>
          </cell>
          <cell r="X278">
            <v>0</v>
          </cell>
          <cell r="Y278">
            <v>0</v>
          </cell>
          <cell r="Z278">
            <v>0</v>
          </cell>
          <cell r="AA278">
            <v>0</v>
          </cell>
          <cell r="AB278">
            <v>0</v>
          </cell>
          <cell r="AC278">
            <v>15791006</v>
          </cell>
          <cell r="AD278">
            <v>0</v>
          </cell>
          <cell r="AE278">
            <v>12</v>
          </cell>
          <cell r="AF278">
            <v>0</v>
          </cell>
          <cell r="AG278">
            <v>0</v>
          </cell>
          <cell r="AH278">
            <v>0</v>
          </cell>
          <cell r="AI278">
            <v>0</v>
          </cell>
          <cell r="AJ278">
            <v>876000</v>
          </cell>
          <cell r="AK278">
            <v>0</v>
          </cell>
          <cell r="AL278">
            <v>0</v>
          </cell>
          <cell r="AM278">
            <v>0</v>
          </cell>
          <cell r="AN278">
            <v>876000</v>
          </cell>
        </row>
        <row r="279">
          <cell r="B279">
            <v>269</v>
          </cell>
          <cell r="C279">
            <v>16230069</v>
          </cell>
          <cell r="D279" t="str">
            <v>Tran Thanh Duong</v>
          </cell>
          <cell r="E279">
            <v>2154066</v>
          </cell>
          <cell r="F279">
            <v>2167061</v>
          </cell>
          <cell r="G279">
            <v>1973190</v>
          </cell>
          <cell r="H279">
            <v>1516681</v>
          </cell>
          <cell r="I279">
            <v>1590824</v>
          </cell>
          <cell r="J279">
            <v>1389361</v>
          </cell>
          <cell r="K279">
            <v>1695715</v>
          </cell>
          <cell r="L279">
            <v>1172908</v>
          </cell>
          <cell r="M279">
            <v>1597688</v>
          </cell>
          <cell r="N279">
            <v>1570128</v>
          </cell>
          <cell r="O279">
            <v>1757941</v>
          </cell>
          <cell r="P279">
            <v>1965643</v>
          </cell>
          <cell r="Q279">
            <v>-15407</v>
          </cell>
          <cell r="R279">
            <v>-16706</v>
          </cell>
          <cell r="S279">
            <v>0</v>
          </cell>
          <cell r="T279">
            <v>0</v>
          </cell>
          <cell r="U279">
            <v>0</v>
          </cell>
          <cell r="V279">
            <v>0</v>
          </cell>
          <cell r="W279">
            <v>0</v>
          </cell>
          <cell r="X279">
            <v>0</v>
          </cell>
          <cell r="Y279">
            <v>0</v>
          </cell>
          <cell r="Z279">
            <v>0</v>
          </cell>
          <cell r="AA279">
            <v>0</v>
          </cell>
          <cell r="AB279">
            <v>0</v>
          </cell>
          <cell r="AC279">
            <v>20551206</v>
          </cell>
          <cell r="AD279">
            <v>-32113</v>
          </cell>
          <cell r="AE279">
            <v>12</v>
          </cell>
          <cell r="AF279">
            <v>0</v>
          </cell>
          <cell r="AG279">
            <v>0</v>
          </cell>
          <cell r="AH279">
            <v>0</v>
          </cell>
          <cell r="AI279">
            <v>0</v>
          </cell>
          <cell r="AJ279">
            <v>1182000</v>
          </cell>
          <cell r="AK279">
            <v>0</v>
          </cell>
          <cell r="AL279">
            <v>32113</v>
          </cell>
          <cell r="AM279">
            <v>0</v>
          </cell>
          <cell r="AN279">
            <v>1214113</v>
          </cell>
        </row>
        <row r="280">
          <cell r="B280">
            <v>270</v>
          </cell>
          <cell r="C280">
            <v>16220948</v>
          </cell>
          <cell r="D280" t="str">
            <v>Nguyen Ngoc Giao</v>
          </cell>
          <cell r="E280">
            <v>2114219</v>
          </cell>
          <cell r="F280">
            <v>925823</v>
          </cell>
          <cell r="G280">
            <v>2281555</v>
          </cell>
          <cell r="H280">
            <v>708390</v>
          </cell>
          <cell r="I280">
            <v>927223</v>
          </cell>
          <cell r="J280">
            <v>1484963</v>
          </cell>
          <cell r="K280">
            <v>1250154</v>
          </cell>
          <cell r="L280">
            <v>906520</v>
          </cell>
          <cell r="M280">
            <v>1284231</v>
          </cell>
          <cell r="N280">
            <v>1113000</v>
          </cell>
          <cell r="O280">
            <v>1198615</v>
          </cell>
          <cell r="P280">
            <v>1198615</v>
          </cell>
          <cell r="Q280">
            <v>-11422</v>
          </cell>
          <cell r="R280">
            <v>0</v>
          </cell>
          <cell r="S280">
            <v>-28156</v>
          </cell>
          <cell r="T280">
            <v>0</v>
          </cell>
          <cell r="U280">
            <v>0</v>
          </cell>
          <cell r="V280">
            <v>0</v>
          </cell>
          <cell r="W280">
            <v>0</v>
          </cell>
          <cell r="X280">
            <v>0</v>
          </cell>
          <cell r="Y280">
            <v>0</v>
          </cell>
          <cell r="Z280">
            <v>0</v>
          </cell>
          <cell r="AA280">
            <v>0</v>
          </cell>
          <cell r="AB280">
            <v>0</v>
          </cell>
          <cell r="AC280">
            <v>15393308</v>
          </cell>
          <cell r="AD280">
            <v>-39578</v>
          </cell>
          <cell r="AE280">
            <v>12</v>
          </cell>
          <cell r="AF280">
            <v>0</v>
          </cell>
          <cell r="AG280">
            <v>0</v>
          </cell>
          <cell r="AH280">
            <v>0</v>
          </cell>
          <cell r="AI280">
            <v>0</v>
          </cell>
          <cell r="AJ280">
            <v>1113000</v>
          </cell>
          <cell r="AK280">
            <v>0</v>
          </cell>
          <cell r="AL280">
            <v>39578</v>
          </cell>
          <cell r="AM280">
            <v>0</v>
          </cell>
          <cell r="AN280">
            <v>1152578</v>
          </cell>
        </row>
        <row r="281">
          <cell r="B281">
            <v>271</v>
          </cell>
          <cell r="C281">
            <v>15220584</v>
          </cell>
          <cell r="D281" t="str">
            <v>Trinh Quoc Ha</v>
          </cell>
          <cell r="E281">
            <v>2266965</v>
          </cell>
          <cell r="F281">
            <v>1125510</v>
          </cell>
          <cell r="G281">
            <v>2446086</v>
          </cell>
          <cell r="H281">
            <v>861180</v>
          </cell>
          <cell r="I281">
            <v>1127212</v>
          </cell>
          <cell r="J281">
            <v>1685067</v>
          </cell>
          <cell r="K281">
            <v>1426692</v>
          </cell>
          <cell r="L281">
            <v>1071290</v>
          </cell>
          <cell r="M281">
            <v>1369846</v>
          </cell>
          <cell r="N281">
            <v>1198615</v>
          </cell>
          <cell r="O281">
            <v>1198615</v>
          </cell>
          <cell r="P281">
            <v>1198615</v>
          </cell>
          <cell r="Q281">
            <v>-26697</v>
          </cell>
          <cell r="R281">
            <v>0</v>
          </cell>
          <cell r="S281">
            <v>-44609</v>
          </cell>
          <cell r="T281">
            <v>0</v>
          </cell>
          <cell r="U281">
            <v>0</v>
          </cell>
          <cell r="V281">
            <v>0</v>
          </cell>
          <cell r="W281">
            <v>0</v>
          </cell>
          <cell r="X281">
            <v>0</v>
          </cell>
          <cell r="Y281">
            <v>0</v>
          </cell>
          <cell r="Z281">
            <v>0</v>
          </cell>
          <cell r="AA281">
            <v>0</v>
          </cell>
          <cell r="AB281">
            <v>0</v>
          </cell>
          <cell r="AC281">
            <v>16975693</v>
          </cell>
          <cell r="AD281">
            <v>-71306</v>
          </cell>
          <cell r="AE281">
            <v>12</v>
          </cell>
          <cell r="AF281">
            <v>0</v>
          </cell>
          <cell r="AG281">
            <v>0</v>
          </cell>
          <cell r="AH281">
            <v>0</v>
          </cell>
          <cell r="AI281">
            <v>0</v>
          </cell>
          <cell r="AJ281">
            <v>1113000</v>
          </cell>
          <cell r="AK281">
            <v>0</v>
          </cell>
          <cell r="AL281">
            <v>71306</v>
          </cell>
          <cell r="AM281">
            <v>0</v>
          </cell>
          <cell r="AN281">
            <v>1184306</v>
          </cell>
        </row>
        <row r="282">
          <cell r="B282">
            <v>272</v>
          </cell>
          <cell r="C282">
            <v>16220219</v>
          </cell>
          <cell r="D282" t="str">
            <v>Do Minh Hai</v>
          </cell>
          <cell r="E282">
            <v>2350281</v>
          </cell>
          <cell r="F282">
            <v>1234430</v>
          </cell>
          <cell r="G282">
            <v>2535830</v>
          </cell>
          <cell r="H282">
            <v>944519</v>
          </cell>
          <cell r="I282">
            <v>1236298</v>
          </cell>
          <cell r="J282">
            <v>1794215</v>
          </cell>
          <cell r="K282">
            <v>1523615</v>
          </cell>
          <cell r="L282">
            <v>1161751</v>
          </cell>
          <cell r="M282">
            <v>1113000</v>
          </cell>
          <cell r="N282">
            <v>1113000</v>
          </cell>
          <cell r="O282">
            <v>1198615</v>
          </cell>
          <cell r="P282">
            <v>1155807</v>
          </cell>
          <cell r="Q282">
            <v>-35028</v>
          </cell>
          <cell r="R282">
            <v>0</v>
          </cell>
          <cell r="S282">
            <v>-53583</v>
          </cell>
          <cell r="T282">
            <v>0</v>
          </cell>
          <cell r="U282">
            <v>0</v>
          </cell>
          <cell r="V282">
            <v>0</v>
          </cell>
          <cell r="W282">
            <v>0</v>
          </cell>
          <cell r="X282">
            <v>0</v>
          </cell>
          <cell r="Y282">
            <v>0</v>
          </cell>
          <cell r="Z282">
            <v>0</v>
          </cell>
          <cell r="AA282">
            <v>0</v>
          </cell>
          <cell r="AB282">
            <v>0</v>
          </cell>
          <cell r="AC282">
            <v>17361361</v>
          </cell>
          <cell r="AD282">
            <v>-88611</v>
          </cell>
          <cell r="AE282">
            <v>12</v>
          </cell>
          <cell r="AF282">
            <v>0</v>
          </cell>
          <cell r="AG282">
            <v>0</v>
          </cell>
          <cell r="AH282">
            <v>0</v>
          </cell>
          <cell r="AI282">
            <v>0</v>
          </cell>
          <cell r="AJ282">
            <v>1113000</v>
          </cell>
          <cell r="AK282">
            <v>0</v>
          </cell>
          <cell r="AL282">
            <v>88611</v>
          </cell>
          <cell r="AM282">
            <v>0</v>
          </cell>
          <cell r="AN282">
            <v>1201611</v>
          </cell>
        </row>
        <row r="283">
          <cell r="B283">
            <v>273</v>
          </cell>
          <cell r="C283">
            <v>16230150</v>
          </cell>
          <cell r="D283" t="str">
            <v>Nguyen Huy Hai</v>
          </cell>
          <cell r="E283">
            <v>1816997</v>
          </cell>
          <cell r="F283">
            <v>2149190</v>
          </cell>
          <cell r="G283">
            <v>1461517</v>
          </cell>
          <cell r="H283">
            <v>1775515</v>
          </cell>
          <cell r="I283">
            <v>1445377</v>
          </cell>
          <cell r="J283">
            <v>2650531</v>
          </cell>
          <cell r="K283">
            <v>2409462</v>
          </cell>
          <cell r="L283">
            <v>1729811</v>
          </cell>
          <cell r="M283">
            <v>2008832</v>
          </cell>
          <cell r="N283">
            <v>1977577</v>
          </cell>
          <cell r="O283">
            <v>2003149</v>
          </cell>
          <cell r="P283">
            <v>1811358</v>
          </cell>
          <cell r="Q283">
            <v>0</v>
          </cell>
          <cell r="R283">
            <v>-14919</v>
          </cell>
          <cell r="S283">
            <v>0</v>
          </cell>
          <cell r="T283">
            <v>0</v>
          </cell>
          <cell r="U283">
            <v>0</v>
          </cell>
          <cell r="V283">
            <v>-65053</v>
          </cell>
          <cell r="W283">
            <v>-40946</v>
          </cell>
          <cell r="X283">
            <v>0</v>
          </cell>
          <cell r="Y283">
            <v>-883</v>
          </cell>
          <cell r="Z283">
            <v>0</v>
          </cell>
          <cell r="AA283">
            <v>-315</v>
          </cell>
          <cell r="AB283">
            <v>0</v>
          </cell>
          <cell r="AC283">
            <v>23239316</v>
          </cell>
          <cell r="AD283">
            <v>-122116</v>
          </cell>
          <cell r="AE283">
            <v>12</v>
          </cell>
          <cell r="AF283">
            <v>0</v>
          </cell>
          <cell r="AG283">
            <v>0</v>
          </cell>
          <cell r="AH283">
            <v>0</v>
          </cell>
          <cell r="AI283">
            <v>0</v>
          </cell>
          <cell r="AJ283">
            <v>1182000</v>
          </cell>
          <cell r="AK283">
            <v>42132</v>
          </cell>
          <cell r="AL283">
            <v>164248</v>
          </cell>
          <cell r="AM283">
            <v>0</v>
          </cell>
          <cell r="AN283">
            <v>1346248</v>
          </cell>
        </row>
        <row r="284">
          <cell r="B284">
            <v>274</v>
          </cell>
          <cell r="C284">
            <v>16230162</v>
          </cell>
          <cell r="D284" t="str">
            <v>Nguyen Thanh Hai</v>
          </cell>
          <cell r="E284">
            <v>1973898</v>
          </cell>
          <cell r="F284">
            <v>1678053</v>
          </cell>
          <cell r="G284">
            <v>1235053</v>
          </cell>
          <cell r="H284">
            <v>1557549</v>
          </cell>
          <cell r="I284">
            <v>1418106</v>
          </cell>
          <cell r="J284">
            <v>1609362</v>
          </cell>
          <cell r="K284">
            <v>1491139</v>
          </cell>
          <cell r="L284">
            <v>1418399</v>
          </cell>
          <cell r="M284">
            <v>1408171</v>
          </cell>
          <cell r="N284">
            <v>1420105</v>
          </cell>
          <cell r="O284">
            <v>2072762</v>
          </cell>
          <cell r="P284">
            <v>1868469</v>
          </cell>
          <cell r="Q284">
            <v>0</v>
          </cell>
          <cell r="R284">
            <v>0</v>
          </cell>
          <cell r="S284">
            <v>0</v>
          </cell>
          <cell r="T284">
            <v>0</v>
          </cell>
          <cell r="U284">
            <v>0</v>
          </cell>
          <cell r="V284">
            <v>0</v>
          </cell>
          <cell r="W284">
            <v>0</v>
          </cell>
          <cell r="X284">
            <v>0</v>
          </cell>
          <cell r="Y284">
            <v>0</v>
          </cell>
          <cell r="Z284">
            <v>0</v>
          </cell>
          <cell r="AA284">
            <v>-7276</v>
          </cell>
          <cell r="AB284">
            <v>0</v>
          </cell>
          <cell r="AC284">
            <v>19151066</v>
          </cell>
          <cell r="AD284">
            <v>-7276</v>
          </cell>
          <cell r="AE284">
            <v>12</v>
          </cell>
          <cell r="AF284">
            <v>0</v>
          </cell>
          <cell r="AG284">
            <v>0</v>
          </cell>
          <cell r="AH284">
            <v>0</v>
          </cell>
          <cell r="AI284">
            <v>0</v>
          </cell>
          <cell r="AJ284">
            <v>1182000</v>
          </cell>
          <cell r="AK284">
            <v>0</v>
          </cell>
          <cell r="AL284">
            <v>7276</v>
          </cell>
          <cell r="AM284">
            <v>0</v>
          </cell>
          <cell r="AN284">
            <v>1189276</v>
          </cell>
        </row>
        <row r="285">
          <cell r="B285">
            <v>275</v>
          </cell>
          <cell r="C285">
            <v>16221498</v>
          </cell>
          <cell r="D285" t="str">
            <v>Pham Tan Hai</v>
          </cell>
          <cell r="F285">
            <v>1110560</v>
          </cell>
          <cell r="G285">
            <v>3012581</v>
          </cell>
          <cell r="H285">
            <v>1111200</v>
          </cell>
          <cell r="I285">
            <v>1197797</v>
          </cell>
          <cell r="J285">
            <v>1576265</v>
          </cell>
          <cell r="K285">
            <v>1198615</v>
          </cell>
          <cell r="L285">
            <v>1486186</v>
          </cell>
          <cell r="M285">
            <v>1434871</v>
          </cell>
          <cell r="N285">
            <v>1113000</v>
          </cell>
          <cell r="O285">
            <v>1198615</v>
          </cell>
          <cell r="P285">
            <v>1113000</v>
          </cell>
          <cell r="R285">
            <v>0</v>
          </cell>
          <cell r="S285">
            <v>-102516</v>
          </cell>
          <cell r="T285">
            <v>0</v>
          </cell>
          <cell r="U285">
            <v>0</v>
          </cell>
          <cell r="V285">
            <v>0</v>
          </cell>
          <cell r="W285">
            <v>0</v>
          </cell>
          <cell r="X285">
            <v>0</v>
          </cell>
          <cell r="Y285">
            <v>0</v>
          </cell>
          <cell r="Z285">
            <v>0</v>
          </cell>
          <cell r="AA285">
            <v>0</v>
          </cell>
          <cell r="AB285">
            <v>0</v>
          </cell>
          <cell r="AC285">
            <v>15552690</v>
          </cell>
          <cell r="AD285">
            <v>-102516</v>
          </cell>
          <cell r="AE285">
            <v>11</v>
          </cell>
          <cell r="AF285">
            <v>0</v>
          </cell>
          <cell r="AG285">
            <v>0</v>
          </cell>
          <cell r="AH285">
            <v>0</v>
          </cell>
          <cell r="AI285">
            <v>0</v>
          </cell>
          <cell r="AJ285">
            <v>1052013.7</v>
          </cell>
          <cell r="AK285">
            <v>0</v>
          </cell>
          <cell r="AL285">
            <v>102516</v>
          </cell>
          <cell r="AM285">
            <v>0</v>
          </cell>
          <cell r="AN285">
            <v>1154529.7</v>
          </cell>
        </row>
        <row r="286">
          <cell r="B286">
            <v>276</v>
          </cell>
          <cell r="C286">
            <v>17210397</v>
          </cell>
          <cell r="D286" t="str">
            <v>Nguyen Huu Hiep</v>
          </cell>
          <cell r="E286">
            <v>2444280</v>
          </cell>
          <cell r="F286">
            <v>2533465</v>
          </cell>
          <cell r="G286">
            <v>1731423</v>
          </cell>
          <cell r="H286">
            <v>1636487</v>
          </cell>
          <cell r="I286">
            <v>1315003</v>
          </cell>
          <cell r="J286">
            <v>2057859</v>
          </cell>
          <cell r="K286">
            <v>1655474</v>
          </cell>
          <cell r="L286">
            <v>2929531</v>
          </cell>
          <cell r="M286">
            <v>2059616</v>
          </cell>
          <cell r="N286">
            <v>1780096</v>
          </cell>
          <cell r="O286">
            <v>1783774</v>
          </cell>
          <cell r="P286">
            <v>1951118</v>
          </cell>
          <cell r="Q286">
            <v>-44428</v>
          </cell>
          <cell r="R286">
            <v>-53347</v>
          </cell>
          <cell r="S286">
            <v>0</v>
          </cell>
          <cell r="T286">
            <v>0</v>
          </cell>
          <cell r="U286">
            <v>0</v>
          </cell>
          <cell r="V286">
            <v>-5786</v>
          </cell>
          <cell r="W286">
            <v>0</v>
          </cell>
          <cell r="X286">
            <v>-92953</v>
          </cell>
          <cell r="Y286">
            <v>-5962</v>
          </cell>
          <cell r="Z286">
            <v>0</v>
          </cell>
          <cell r="AA286">
            <v>0</v>
          </cell>
          <cell r="AB286">
            <v>0</v>
          </cell>
          <cell r="AC286">
            <v>23878126</v>
          </cell>
          <cell r="AD286">
            <v>-202476</v>
          </cell>
          <cell r="AE286">
            <v>12</v>
          </cell>
          <cell r="AF286">
            <v>0</v>
          </cell>
          <cell r="AG286">
            <v>0</v>
          </cell>
          <cell r="AH286">
            <v>0</v>
          </cell>
          <cell r="AI286">
            <v>0</v>
          </cell>
          <cell r="AJ286">
            <v>1530000</v>
          </cell>
          <cell r="AK286">
            <v>140808</v>
          </cell>
          <cell r="AL286">
            <v>343284</v>
          </cell>
          <cell r="AM286">
            <v>0</v>
          </cell>
          <cell r="AN286">
            <v>1873284</v>
          </cell>
        </row>
        <row r="287">
          <cell r="B287">
            <v>277</v>
          </cell>
          <cell r="C287">
            <v>16231774</v>
          </cell>
          <cell r="D287" t="str">
            <v>Vu Minh Hiep</v>
          </cell>
          <cell r="M287">
            <v>786692</v>
          </cell>
          <cell r="N287">
            <v>1202281</v>
          </cell>
          <cell r="O287">
            <v>1314666</v>
          </cell>
          <cell r="P287">
            <v>1029021</v>
          </cell>
          <cell r="Y287">
            <v>0</v>
          </cell>
          <cell r="Z287">
            <v>0</v>
          </cell>
          <cell r="AA287">
            <v>0</v>
          </cell>
          <cell r="AB287">
            <v>0</v>
          </cell>
          <cell r="AC287">
            <v>4332660</v>
          </cell>
          <cell r="AD287">
            <v>0</v>
          </cell>
          <cell r="AE287">
            <v>4</v>
          </cell>
          <cell r="AF287">
            <v>0</v>
          </cell>
          <cell r="AG287">
            <v>0</v>
          </cell>
          <cell r="AH287">
            <v>0</v>
          </cell>
          <cell r="AI287">
            <v>0</v>
          </cell>
          <cell r="AJ287">
            <v>338898.63</v>
          </cell>
          <cell r="AK287">
            <v>0</v>
          </cell>
          <cell r="AL287">
            <v>0</v>
          </cell>
          <cell r="AM287">
            <v>0</v>
          </cell>
          <cell r="AN287">
            <v>338898.63</v>
          </cell>
        </row>
        <row r="288">
          <cell r="B288">
            <v>278</v>
          </cell>
          <cell r="C288">
            <v>16220697</v>
          </cell>
          <cell r="D288" t="str">
            <v>Nguyen Trung Hieu A</v>
          </cell>
          <cell r="E288">
            <v>2169763</v>
          </cell>
          <cell r="F288">
            <v>998436</v>
          </cell>
          <cell r="G288">
            <v>2341384</v>
          </cell>
          <cell r="H288">
            <v>763950</v>
          </cell>
          <cell r="I288">
            <v>999947</v>
          </cell>
          <cell r="J288">
            <v>1557728</v>
          </cell>
          <cell r="K288">
            <v>1314769</v>
          </cell>
          <cell r="L288">
            <v>966828</v>
          </cell>
          <cell r="M288">
            <v>1369846</v>
          </cell>
          <cell r="N288">
            <v>1198615</v>
          </cell>
          <cell r="O288">
            <v>1198615</v>
          </cell>
          <cell r="P288">
            <v>1198615</v>
          </cell>
          <cell r="Q288">
            <v>-16976</v>
          </cell>
          <cell r="R288">
            <v>0</v>
          </cell>
          <cell r="S288">
            <v>-34138</v>
          </cell>
          <cell r="T288">
            <v>0</v>
          </cell>
          <cell r="U288">
            <v>0</v>
          </cell>
          <cell r="V288">
            <v>0</v>
          </cell>
          <cell r="W288">
            <v>0</v>
          </cell>
          <cell r="X288">
            <v>0</v>
          </cell>
          <cell r="Y288">
            <v>0</v>
          </cell>
          <cell r="Z288">
            <v>0</v>
          </cell>
          <cell r="AA288">
            <v>0</v>
          </cell>
          <cell r="AB288">
            <v>0</v>
          </cell>
          <cell r="AC288">
            <v>16078496</v>
          </cell>
          <cell r="AD288">
            <v>-51114</v>
          </cell>
          <cell r="AE288">
            <v>12</v>
          </cell>
          <cell r="AF288">
            <v>0</v>
          </cell>
          <cell r="AG288">
            <v>0</v>
          </cell>
          <cell r="AH288">
            <v>0</v>
          </cell>
          <cell r="AI288">
            <v>0</v>
          </cell>
          <cell r="AJ288">
            <v>1113000</v>
          </cell>
          <cell r="AK288">
            <v>0</v>
          </cell>
          <cell r="AL288">
            <v>51114</v>
          </cell>
          <cell r="AM288">
            <v>0</v>
          </cell>
          <cell r="AN288">
            <v>1164114</v>
          </cell>
        </row>
        <row r="289">
          <cell r="B289">
            <v>279</v>
          </cell>
          <cell r="C289">
            <v>16230484</v>
          </cell>
          <cell r="D289" t="str">
            <v>Nguyen Manh Ho</v>
          </cell>
          <cell r="E289">
            <v>1922930</v>
          </cell>
          <cell r="F289">
            <v>1815272</v>
          </cell>
          <cell r="G289">
            <v>1440934</v>
          </cell>
          <cell r="H289">
            <v>1840942</v>
          </cell>
          <cell r="I289">
            <v>1762807</v>
          </cell>
          <cell r="J289">
            <v>1682930</v>
          </cell>
          <cell r="K289">
            <v>1611213</v>
          </cell>
          <cell r="L289">
            <v>1334322</v>
          </cell>
          <cell r="M289">
            <v>1404384</v>
          </cell>
          <cell r="N289">
            <v>1146637</v>
          </cell>
          <cell r="O289">
            <v>1207423</v>
          </cell>
          <cell r="P289">
            <v>1084470</v>
          </cell>
          <cell r="Q289">
            <v>0</v>
          </cell>
          <cell r="R289">
            <v>0</v>
          </cell>
          <cell r="S289">
            <v>0</v>
          </cell>
          <cell r="T289">
            <v>0</v>
          </cell>
          <cell r="U289">
            <v>0</v>
          </cell>
          <cell r="V289">
            <v>0</v>
          </cell>
          <cell r="W289">
            <v>0</v>
          </cell>
          <cell r="X289">
            <v>0</v>
          </cell>
          <cell r="Y289">
            <v>0</v>
          </cell>
          <cell r="Z289">
            <v>0</v>
          </cell>
          <cell r="AA289">
            <v>0</v>
          </cell>
          <cell r="AB289">
            <v>0</v>
          </cell>
          <cell r="AC289">
            <v>18254264</v>
          </cell>
          <cell r="AD289">
            <v>0</v>
          </cell>
          <cell r="AE289">
            <v>12</v>
          </cell>
          <cell r="AF289">
            <v>0</v>
          </cell>
          <cell r="AG289">
            <v>0</v>
          </cell>
          <cell r="AH289">
            <v>0</v>
          </cell>
          <cell r="AI289">
            <v>0</v>
          </cell>
          <cell r="AJ289">
            <v>821000</v>
          </cell>
          <cell r="AK289">
            <v>0</v>
          </cell>
          <cell r="AL289">
            <v>0</v>
          </cell>
          <cell r="AM289">
            <v>0</v>
          </cell>
          <cell r="AN289">
            <v>821000</v>
          </cell>
        </row>
        <row r="290">
          <cell r="B290">
            <v>280</v>
          </cell>
          <cell r="C290">
            <v>16230228</v>
          </cell>
          <cell r="D290" t="str">
            <v>Dao Duy Hoa</v>
          </cell>
          <cell r="E290">
            <v>1979856</v>
          </cell>
          <cell r="F290">
            <v>1668410</v>
          </cell>
          <cell r="G290">
            <v>1477976</v>
          </cell>
          <cell r="H290">
            <v>1618001</v>
          </cell>
          <cell r="I290">
            <v>1769792</v>
          </cell>
          <cell r="J290">
            <v>1535744</v>
          </cell>
          <cell r="K290">
            <v>1618431</v>
          </cell>
          <cell r="L290">
            <v>1218369</v>
          </cell>
          <cell r="M290">
            <v>1612749</v>
          </cell>
          <cell r="N290">
            <v>1448802</v>
          </cell>
          <cell r="O290">
            <v>2030995</v>
          </cell>
          <cell r="P290">
            <v>1904838</v>
          </cell>
          <cell r="Q290">
            <v>0</v>
          </cell>
          <cell r="R290">
            <v>0</v>
          </cell>
          <cell r="S290">
            <v>0</v>
          </cell>
          <cell r="T290">
            <v>0</v>
          </cell>
          <cell r="U290">
            <v>0</v>
          </cell>
          <cell r="V290">
            <v>0</v>
          </cell>
          <cell r="W290">
            <v>0</v>
          </cell>
          <cell r="X290">
            <v>0</v>
          </cell>
          <cell r="Y290">
            <v>0</v>
          </cell>
          <cell r="Z290">
            <v>0</v>
          </cell>
          <cell r="AA290">
            <v>-3100</v>
          </cell>
          <cell r="AB290">
            <v>0</v>
          </cell>
          <cell r="AC290">
            <v>19883963</v>
          </cell>
          <cell r="AD290">
            <v>-3100</v>
          </cell>
          <cell r="AE290">
            <v>12</v>
          </cell>
          <cell r="AF290">
            <v>0</v>
          </cell>
          <cell r="AG290">
            <v>0</v>
          </cell>
          <cell r="AH290">
            <v>0</v>
          </cell>
          <cell r="AI290">
            <v>0</v>
          </cell>
          <cell r="AJ290">
            <v>1182000</v>
          </cell>
          <cell r="AK290">
            <v>0</v>
          </cell>
          <cell r="AL290">
            <v>3100</v>
          </cell>
          <cell r="AM290">
            <v>0</v>
          </cell>
          <cell r="AN290">
            <v>1185100</v>
          </cell>
        </row>
        <row r="291">
          <cell r="B291">
            <v>281</v>
          </cell>
          <cell r="C291">
            <v>16230547</v>
          </cell>
          <cell r="D291" t="str">
            <v>Huynh Van Hoa</v>
          </cell>
          <cell r="E291">
            <v>882295</v>
          </cell>
          <cell r="F291">
            <v>1130115</v>
          </cell>
          <cell r="G291">
            <v>945520</v>
          </cell>
          <cell r="H291">
            <v>910916</v>
          </cell>
          <cell r="I291">
            <v>1072670</v>
          </cell>
          <cell r="J291">
            <v>1313988</v>
          </cell>
          <cell r="K291">
            <v>967043</v>
          </cell>
          <cell r="L291">
            <v>1321494</v>
          </cell>
          <cell r="M291">
            <v>1039276</v>
          </cell>
          <cell r="N291">
            <v>1113086</v>
          </cell>
          <cell r="O291">
            <v>1178214</v>
          </cell>
          <cell r="P291">
            <v>931125</v>
          </cell>
          <cell r="Q291">
            <v>0</v>
          </cell>
          <cell r="R291">
            <v>0</v>
          </cell>
          <cell r="S291">
            <v>0</v>
          </cell>
          <cell r="T291">
            <v>0</v>
          </cell>
          <cell r="U291">
            <v>0</v>
          </cell>
          <cell r="V291">
            <v>0</v>
          </cell>
          <cell r="W291">
            <v>0</v>
          </cell>
          <cell r="X291">
            <v>0</v>
          </cell>
          <cell r="Y291">
            <v>0</v>
          </cell>
          <cell r="Z291">
            <v>0</v>
          </cell>
          <cell r="AA291">
            <v>0</v>
          </cell>
          <cell r="AB291">
            <v>0</v>
          </cell>
          <cell r="AC291">
            <v>12805742</v>
          </cell>
          <cell r="AD291">
            <v>0</v>
          </cell>
          <cell r="AE291">
            <v>12</v>
          </cell>
          <cell r="AF291">
            <v>0</v>
          </cell>
          <cell r="AG291">
            <v>0</v>
          </cell>
          <cell r="AH291">
            <v>0</v>
          </cell>
          <cell r="AI291">
            <v>0</v>
          </cell>
          <cell r="AJ291">
            <v>821000</v>
          </cell>
          <cell r="AK291">
            <v>0</v>
          </cell>
          <cell r="AL291">
            <v>0</v>
          </cell>
          <cell r="AM291">
            <v>0</v>
          </cell>
          <cell r="AN291">
            <v>821000</v>
          </cell>
        </row>
        <row r="292">
          <cell r="B292">
            <v>282</v>
          </cell>
          <cell r="C292">
            <v>16220195</v>
          </cell>
          <cell r="D292" t="str">
            <v>Pham Van Hoa</v>
          </cell>
          <cell r="E292">
            <v>3047874</v>
          </cell>
          <cell r="F292">
            <v>1234430</v>
          </cell>
          <cell r="G292">
            <v>2736894</v>
          </cell>
          <cell r="H292">
            <v>944519</v>
          </cell>
          <cell r="I292">
            <v>945404</v>
          </cell>
          <cell r="J292">
            <v>2085276</v>
          </cell>
          <cell r="K292">
            <v>1523615</v>
          </cell>
          <cell r="L292">
            <v>1161751</v>
          </cell>
          <cell r="M292">
            <v>1113000</v>
          </cell>
          <cell r="N292">
            <v>1113000</v>
          </cell>
          <cell r="O292">
            <v>1198615</v>
          </cell>
          <cell r="P292">
            <v>1113000</v>
          </cell>
          <cell r="Q292">
            <v>-109575</v>
          </cell>
          <cell r="R292">
            <v>0</v>
          </cell>
          <cell r="S292">
            <v>-73689</v>
          </cell>
          <cell r="T292">
            <v>0</v>
          </cell>
          <cell r="U292">
            <v>0</v>
          </cell>
          <cell r="V292">
            <v>-8528</v>
          </cell>
          <cell r="W292">
            <v>0</v>
          </cell>
          <cell r="X292">
            <v>0</v>
          </cell>
          <cell r="Y292">
            <v>0</v>
          </cell>
          <cell r="Z292">
            <v>0</v>
          </cell>
          <cell r="AA292">
            <v>0</v>
          </cell>
          <cell r="AB292">
            <v>0</v>
          </cell>
          <cell r="AC292">
            <v>18217378</v>
          </cell>
          <cell r="AD292">
            <v>-191792</v>
          </cell>
          <cell r="AE292">
            <v>12</v>
          </cell>
          <cell r="AF292">
            <v>0</v>
          </cell>
          <cell r="AG292">
            <v>0</v>
          </cell>
          <cell r="AH292">
            <v>0</v>
          </cell>
          <cell r="AI292">
            <v>0</v>
          </cell>
          <cell r="AJ292">
            <v>1113000</v>
          </cell>
          <cell r="AK292">
            <v>0</v>
          </cell>
          <cell r="AL292">
            <v>191792</v>
          </cell>
          <cell r="AM292">
            <v>0</v>
          </cell>
          <cell r="AN292">
            <v>1304792</v>
          </cell>
        </row>
        <row r="293">
          <cell r="B293">
            <v>283</v>
          </cell>
          <cell r="C293">
            <v>16220197</v>
          </cell>
          <cell r="D293" t="str">
            <v>Tran Van Hoa A</v>
          </cell>
          <cell r="E293">
            <v>2054615</v>
          </cell>
          <cell r="G293">
            <v>3971947</v>
          </cell>
          <cell r="H293">
            <v>944519</v>
          </cell>
          <cell r="I293">
            <v>945404</v>
          </cell>
          <cell r="J293">
            <v>2085276</v>
          </cell>
          <cell r="K293">
            <v>1523615</v>
          </cell>
          <cell r="L293">
            <v>1161751</v>
          </cell>
          <cell r="M293">
            <v>1198615</v>
          </cell>
          <cell r="N293">
            <v>1113000</v>
          </cell>
          <cell r="O293">
            <v>1198615</v>
          </cell>
          <cell r="P293">
            <v>1113000</v>
          </cell>
          <cell r="Q293">
            <v>-5462</v>
          </cell>
          <cell r="R293">
            <v>0</v>
          </cell>
          <cell r="S293">
            <v>-294389</v>
          </cell>
          <cell r="T293">
            <v>0</v>
          </cell>
          <cell r="U293">
            <v>0</v>
          </cell>
          <cell r="V293">
            <v>-8528</v>
          </cell>
          <cell r="W293">
            <v>0</v>
          </cell>
          <cell r="X293">
            <v>0</v>
          </cell>
          <cell r="Y293">
            <v>0</v>
          </cell>
          <cell r="Z293">
            <v>0</v>
          </cell>
          <cell r="AA293">
            <v>0</v>
          </cell>
          <cell r="AB293">
            <v>0</v>
          </cell>
          <cell r="AC293">
            <v>17310357</v>
          </cell>
          <cell r="AD293">
            <v>-308379</v>
          </cell>
          <cell r="AE293">
            <v>11</v>
          </cell>
          <cell r="AF293">
            <v>0</v>
          </cell>
          <cell r="AG293">
            <v>0</v>
          </cell>
          <cell r="AH293">
            <v>0</v>
          </cell>
          <cell r="AI293">
            <v>0</v>
          </cell>
          <cell r="AJ293">
            <v>1113000</v>
          </cell>
          <cell r="AK293">
            <v>0</v>
          </cell>
          <cell r="AL293">
            <v>308379</v>
          </cell>
          <cell r="AM293">
            <v>0</v>
          </cell>
          <cell r="AN293">
            <v>1421379</v>
          </cell>
        </row>
        <row r="294">
          <cell r="B294">
            <v>284</v>
          </cell>
          <cell r="C294">
            <v>16230318</v>
          </cell>
          <cell r="D294" t="str">
            <v>Bui Van Hoang</v>
          </cell>
          <cell r="E294">
            <v>897249</v>
          </cell>
          <cell r="F294">
            <v>1121238</v>
          </cell>
          <cell r="G294">
            <v>1019239</v>
          </cell>
          <cell r="H294">
            <v>1025723</v>
          </cell>
          <cell r="I294">
            <v>920806</v>
          </cell>
          <cell r="J294">
            <v>1386820</v>
          </cell>
          <cell r="K294">
            <v>1066231</v>
          </cell>
          <cell r="L294">
            <v>1003606</v>
          </cell>
          <cell r="M294">
            <v>1136885</v>
          </cell>
          <cell r="N294">
            <v>1029700</v>
          </cell>
          <cell r="O294">
            <v>1063822</v>
          </cell>
          <cell r="P294">
            <v>1009427</v>
          </cell>
          <cell r="Q294">
            <v>0</v>
          </cell>
          <cell r="R294">
            <v>0</v>
          </cell>
          <cell r="S294">
            <v>0</v>
          </cell>
          <cell r="T294">
            <v>0</v>
          </cell>
          <cell r="U294">
            <v>0</v>
          </cell>
          <cell r="V294">
            <v>0</v>
          </cell>
          <cell r="W294">
            <v>0</v>
          </cell>
          <cell r="X294">
            <v>0</v>
          </cell>
          <cell r="Y294">
            <v>0</v>
          </cell>
          <cell r="Z294">
            <v>0</v>
          </cell>
          <cell r="AA294">
            <v>0</v>
          </cell>
          <cell r="AB294">
            <v>0</v>
          </cell>
          <cell r="AC294">
            <v>12680746</v>
          </cell>
          <cell r="AD294">
            <v>0</v>
          </cell>
          <cell r="AE294">
            <v>12</v>
          </cell>
          <cell r="AF294">
            <v>0</v>
          </cell>
          <cell r="AG294">
            <v>0</v>
          </cell>
          <cell r="AH294">
            <v>0</v>
          </cell>
          <cell r="AI294">
            <v>0</v>
          </cell>
          <cell r="AJ294">
            <v>835000</v>
          </cell>
          <cell r="AK294">
            <v>0</v>
          </cell>
          <cell r="AL294">
            <v>0</v>
          </cell>
          <cell r="AM294">
            <v>0</v>
          </cell>
          <cell r="AN294">
            <v>835000</v>
          </cell>
        </row>
        <row r="295">
          <cell r="B295">
            <v>285</v>
          </cell>
          <cell r="C295">
            <v>16220925</v>
          </cell>
          <cell r="D295" t="str">
            <v>Ha Huy Hoang</v>
          </cell>
          <cell r="E295">
            <v>2231378</v>
          </cell>
          <cell r="F295">
            <v>1820678</v>
          </cell>
          <cell r="G295">
            <v>5574646</v>
          </cell>
          <cell r="H295">
            <v>1266126</v>
          </cell>
          <cell r="I295">
            <v>2487737</v>
          </cell>
          <cell r="J295">
            <v>1183505</v>
          </cell>
          <cell r="K295">
            <v>1521692</v>
          </cell>
          <cell r="L295">
            <v>1099000</v>
          </cell>
          <cell r="M295">
            <v>1099000</v>
          </cell>
          <cell r="N295">
            <v>1141269</v>
          </cell>
          <cell r="O295">
            <v>1183538</v>
          </cell>
          <cell r="P295">
            <v>1099000</v>
          </cell>
          <cell r="Q295">
            <v>-23138</v>
          </cell>
          <cell r="R295">
            <v>0</v>
          </cell>
          <cell r="S295">
            <v>-772394</v>
          </cell>
          <cell r="T295">
            <v>0</v>
          </cell>
          <cell r="U295">
            <v>-48774</v>
          </cell>
          <cell r="V295">
            <v>0</v>
          </cell>
          <cell r="W295">
            <v>0</v>
          </cell>
          <cell r="X295">
            <v>0</v>
          </cell>
          <cell r="Y295">
            <v>0</v>
          </cell>
          <cell r="Z295">
            <v>0</v>
          </cell>
          <cell r="AA295">
            <v>0</v>
          </cell>
          <cell r="AB295">
            <v>0</v>
          </cell>
          <cell r="AC295">
            <v>21707569</v>
          </cell>
          <cell r="AD295">
            <v>-844306</v>
          </cell>
          <cell r="AE295">
            <v>12</v>
          </cell>
          <cell r="AF295">
            <v>0</v>
          </cell>
          <cell r="AG295">
            <v>0</v>
          </cell>
          <cell r="AH295">
            <v>0</v>
          </cell>
          <cell r="AI295">
            <v>0</v>
          </cell>
          <cell r="AJ295">
            <v>1099000</v>
          </cell>
          <cell r="AK295">
            <v>0</v>
          </cell>
          <cell r="AL295">
            <v>844306</v>
          </cell>
          <cell r="AM295">
            <v>0</v>
          </cell>
          <cell r="AN295">
            <v>1943306</v>
          </cell>
        </row>
        <row r="296">
          <cell r="B296">
            <v>286</v>
          </cell>
          <cell r="C296">
            <v>16230721</v>
          </cell>
          <cell r="D296" t="str">
            <v>Nguyen Thanh Hoang B</v>
          </cell>
          <cell r="E296">
            <v>1874097</v>
          </cell>
          <cell r="F296">
            <v>998436</v>
          </cell>
          <cell r="G296">
            <v>2542448</v>
          </cell>
          <cell r="H296">
            <v>763950</v>
          </cell>
          <cell r="I296">
            <v>999947</v>
          </cell>
          <cell r="J296">
            <v>1498874</v>
          </cell>
          <cell r="K296">
            <v>1314769</v>
          </cell>
          <cell r="L296">
            <v>966828</v>
          </cell>
          <cell r="M296">
            <v>1113000</v>
          </cell>
          <cell r="N296">
            <v>1113000</v>
          </cell>
          <cell r="O296">
            <v>1198615</v>
          </cell>
          <cell r="P296">
            <v>1198615</v>
          </cell>
          <cell r="Q296">
            <v>0</v>
          </cell>
          <cell r="R296">
            <v>0</v>
          </cell>
          <cell r="S296">
            <v>-54245</v>
          </cell>
          <cell r="T296">
            <v>0</v>
          </cell>
          <cell r="U296">
            <v>0</v>
          </cell>
          <cell r="V296">
            <v>0</v>
          </cell>
          <cell r="W296">
            <v>0</v>
          </cell>
          <cell r="X296">
            <v>0</v>
          </cell>
          <cell r="Y296">
            <v>0</v>
          </cell>
          <cell r="Z296">
            <v>0</v>
          </cell>
          <cell r="AA296">
            <v>0</v>
          </cell>
          <cell r="AB296">
            <v>0</v>
          </cell>
          <cell r="AC296">
            <v>15582579</v>
          </cell>
          <cell r="AD296">
            <v>-54245</v>
          </cell>
          <cell r="AE296">
            <v>12</v>
          </cell>
          <cell r="AF296">
            <v>0</v>
          </cell>
          <cell r="AG296">
            <v>0</v>
          </cell>
          <cell r="AH296">
            <v>0</v>
          </cell>
          <cell r="AI296">
            <v>0</v>
          </cell>
          <cell r="AJ296">
            <v>1113000</v>
          </cell>
          <cell r="AK296">
            <v>0</v>
          </cell>
          <cell r="AL296">
            <v>54245</v>
          </cell>
          <cell r="AM296">
            <v>0</v>
          </cell>
          <cell r="AN296">
            <v>1167245</v>
          </cell>
        </row>
        <row r="297">
          <cell r="B297">
            <v>287</v>
          </cell>
          <cell r="C297">
            <v>16230071</v>
          </cell>
          <cell r="D297" t="str">
            <v>Nguyen Van Hoc</v>
          </cell>
          <cell r="E297">
            <v>1061348</v>
          </cell>
          <cell r="F297">
            <v>1657261</v>
          </cell>
          <cell r="G297">
            <v>1490246</v>
          </cell>
          <cell r="H297">
            <v>1759605</v>
          </cell>
          <cell r="I297">
            <v>1528594</v>
          </cell>
          <cell r="J297">
            <v>1794920</v>
          </cell>
          <cell r="K297">
            <v>1629866</v>
          </cell>
          <cell r="L297">
            <v>1720835</v>
          </cell>
          <cell r="M297">
            <v>1842548</v>
          </cell>
          <cell r="N297">
            <v>1293363</v>
          </cell>
          <cell r="O297">
            <v>1301786</v>
          </cell>
          <cell r="P297">
            <v>925065</v>
          </cell>
          <cell r="Q297">
            <v>0</v>
          </cell>
          <cell r="R297">
            <v>0</v>
          </cell>
          <cell r="S297">
            <v>0</v>
          </cell>
          <cell r="T297">
            <v>0</v>
          </cell>
          <cell r="U297">
            <v>0</v>
          </cell>
          <cell r="V297">
            <v>0</v>
          </cell>
          <cell r="W297">
            <v>0</v>
          </cell>
          <cell r="X297">
            <v>0</v>
          </cell>
          <cell r="Y297">
            <v>0</v>
          </cell>
          <cell r="Z297">
            <v>0</v>
          </cell>
          <cell r="AA297">
            <v>0</v>
          </cell>
          <cell r="AB297">
            <v>0</v>
          </cell>
          <cell r="AC297">
            <v>18005437</v>
          </cell>
          <cell r="AD297">
            <v>0</v>
          </cell>
          <cell r="AE297">
            <v>12</v>
          </cell>
          <cell r="AF297">
            <v>0</v>
          </cell>
          <cell r="AG297">
            <v>0</v>
          </cell>
          <cell r="AH297">
            <v>0</v>
          </cell>
          <cell r="AI297">
            <v>0</v>
          </cell>
          <cell r="AJ297">
            <v>876000</v>
          </cell>
          <cell r="AK297">
            <v>0</v>
          </cell>
          <cell r="AL297">
            <v>0</v>
          </cell>
          <cell r="AM297">
            <v>0</v>
          </cell>
          <cell r="AN297">
            <v>876000</v>
          </cell>
        </row>
        <row r="298">
          <cell r="B298">
            <v>288</v>
          </cell>
          <cell r="C298">
            <v>16220257</v>
          </cell>
          <cell r="D298" t="str">
            <v>Le Thanh Hong</v>
          </cell>
          <cell r="E298">
            <v>2350281</v>
          </cell>
          <cell r="F298">
            <v>1234430</v>
          </cell>
          <cell r="G298">
            <v>2535830</v>
          </cell>
          <cell r="H298">
            <v>944519</v>
          </cell>
          <cell r="I298">
            <v>1236298</v>
          </cell>
          <cell r="J298">
            <v>1794215</v>
          </cell>
          <cell r="K298">
            <v>1523615</v>
          </cell>
          <cell r="L298">
            <v>1161751</v>
          </cell>
          <cell r="M298">
            <v>1198615</v>
          </cell>
          <cell r="N298">
            <v>1113000</v>
          </cell>
          <cell r="O298">
            <v>1198615</v>
          </cell>
          <cell r="P298">
            <v>1198615</v>
          </cell>
          <cell r="Q298">
            <v>-35028</v>
          </cell>
          <cell r="R298">
            <v>0</v>
          </cell>
          <cell r="S298">
            <v>-53583</v>
          </cell>
          <cell r="T298">
            <v>0</v>
          </cell>
          <cell r="U298">
            <v>0</v>
          </cell>
          <cell r="V298">
            <v>0</v>
          </cell>
          <cell r="W298">
            <v>0</v>
          </cell>
          <cell r="X298">
            <v>0</v>
          </cell>
          <cell r="Y298">
            <v>0</v>
          </cell>
          <cell r="Z298">
            <v>0</v>
          </cell>
          <cell r="AA298">
            <v>0</v>
          </cell>
          <cell r="AB298">
            <v>0</v>
          </cell>
          <cell r="AC298">
            <v>17489784</v>
          </cell>
          <cell r="AD298">
            <v>-88611</v>
          </cell>
          <cell r="AE298">
            <v>12</v>
          </cell>
          <cell r="AF298">
            <v>0</v>
          </cell>
          <cell r="AG298">
            <v>0</v>
          </cell>
          <cell r="AH298">
            <v>0</v>
          </cell>
          <cell r="AI298">
            <v>0</v>
          </cell>
          <cell r="AJ298">
            <v>1113000</v>
          </cell>
          <cell r="AK298">
            <v>0</v>
          </cell>
          <cell r="AL298">
            <v>88611</v>
          </cell>
          <cell r="AM298">
            <v>0</v>
          </cell>
          <cell r="AN298">
            <v>1201611</v>
          </cell>
        </row>
        <row r="299">
          <cell r="B299">
            <v>289</v>
          </cell>
          <cell r="C299">
            <v>16230164</v>
          </cell>
          <cell r="D299" t="str">
            <v>Nguyen Van Hong</v>
          </cell>
          <cell r="E299">
            <v>2209109</v>
          </cell>
          <cell r="F299">
            <v>1506732</v>
          </cell>
          <cell r="G299">
            <v>1525653</v>
          </cell>
          <cell r="H299">
            <v>1591606</v>
          </cell>
          <cell r="I299">
            <v>1735419</v>
          </cell>
          <cell r="J299">
            <v>1669621</v>
          </cell>
          <cell r="K299">
            <v>1796300</v>
          </cell>
          <cell r="L299">
            <v>1562740</v>
          </cell>
          <cell r="M299">
            <v>1824144</v>
          </cell>
          <cell r="N299">
            <v>1522961</v>
          </cell>
          <cell r="O299">
            <v>1777262</v>
          </cell>
          <cell r="P299">
            <v>1858241</v>
          </cell>
          <cell r="Q299">
            <v>-20911</v>
          </cell>
          <cell r="R299">
            <v>0</v>
          </cell>
          <cell r="S299">
            <v>0</v>
          </cell>
          <cell r="T299">
            <v>0</v>
          </cell>
          <cell r="U299">
            <v>0</v>
          </cell>
          <cell r="V299">
            <v>0</v>
          </cell>
          <cell r="W299">
            <v>0</v>
          </cell>
          <cell r="X299">
            <v>0</v>
          </cell>
          <cell r="Y299">
            <v>0</v>
          </cell>
          <cell r="Z299">
            <v>0</v>
          </cell>
          <cell r="AA299">
            <v>0</v>
          </cell>
          <cell r="AB299">
            <v>0</v>
          </cell>
          <cell r="AC299">
            <v>20579788</v>
          </cell>
          <cell r="AD299">
            <v>-20911</v>
          </cell>
          <cell r="AE299">
            <v>12</v>
          </cell>
          <cell r="AF299">
            <v>0</v>
          </cell>
          <cell r="AG299">
            <v>0</v>
          </cell>
          <cell r="AH299">
            <v>0</v>
          </cell>
          <cell r="AI299">
            <v>0</v>
          </cell>
          <cell r="AJ299">
            <v>1182000</v>
          </cell>
          <cell r="AK299">
            <v>0</v>
          </cell>
          <cell r="AL299">
            <v>20911</v>
          </cell>
          <cell r="AM299">
            <v>0</v>
          </cell>
          <cell r="AN299">
            <v>1202911</v>
          </cell>
        </row>
        <row r="300">
          <cell r="B300">
            <v>290</v>
          </cell>
          <cell r="C300">
            <v>18210268</v>
          </cell>
          <cell r="D300" t="str">
            <v>Le Thanh Hung</v>
          </cell>
          <cell r="E300">
            <v>4621500</v>
          </cell>
          <cell r="F300">
            <v>3925500</v>
          </cell>
          <cell r="G300">
            <v>4843100</v>
          </cell>
          <cell r="H300">
            <v>4902000</v>
          </cell>
          <cell r="I300">
            <v>4740900</v>
          </cell>
          <cell r="J300">
            <v>4723300</v>
          </cell>
          <cell r="K300">
            <v>4623000</v>
          </cell>
          <cell r="L300">
            <v>4447000</v>
          </cell>
          <cell r="M300">
            <v>4097625</v>
          </cell>
          <cell r="N300">
            <v>4273000</v>
          </cell>
          <cell r="O300">
            <v>6560154</v>
          </cell>
          <cell r="P300">
            <v>4889000</v>
          </cell>
          <cell r="Q300">
            <v>-486450</v>
          </cell>
          <cell r="R300">
            <v>-285100</v>
          </cell>
          <cell r="S300">
            <v>-552930</v>
          </cell>
          <cell r="T300">
            <v>-570600</v>
          </cell>
          <cell r="U300">
            <v>-522270</v>
          </cell>
          <cell r="V300">
            <v>-516990</v>
          </cell>
          <cell r="W300">
            <v>-486900</v>
          </cell>
          <cell r="X300">
            <v>-434100</v>
          </cell>
          <cell r="Y300">
            <v>-329288</v>
          </cell>
          <cell r="Z300">
            <v>-381900</v>
          </cell>
          <cell r="AA300">
            <v>-1124062</v>
          </cell>
          <cell r="AB300">
            <v>-566700</v>
          </cell>
          <cell r="AC300">
            <v>56646079</v>
          </cell>
          <cell r="AD300">
            <v>-6257290</v>
          </cell>
          <cell r="AE300">
            <v>12</v>
          </cell>
          <cell r="AF300">
            <v>0</v>
          </cell>
          <cell r="AG300">
            <v>0</v>
          </cell>
          <cell r="AH300">
            <v>0</v>
          </cell>
          <cell r="AI300">
            <v>0</v>
          </cell>
          <cell r="AJ300">
            <v>4869000</v>
          </cell>
          <cell r="AK300">
            <v>7654524</v>
          </cell>
          <cell r="AL300">
            <v>13911814</v>
          </cell>
          <cell r="AM300">
            <v>0</v>
          </cell>
          <cell r="AN300">
            <v>18780814</v>
          </cell>
        </row>
        <row r="301">
          <cell r="B301">
            <v>291</v>
          </cell>
          <cell r="C301">
            <v>15220462</v>
          </cell>
          <cell r="D301" t="str">
            <v>Nguyen Khac Hung</v>
          </cell>
          <cell r="E301">
            <v>3117304</v>
          </cell>
          <cell r="F301">
            <v>1325197</v>
          </cell>
          <cell r="G301">
            <v>2811681</v>
          </cell>
          <cell r="H301">
            <v>1013970</v>
          </cell>
          <cell r="I301">
            <v>1327202</v>
          </cell>
          <cell r="J301">
            <v>1885171</v>
          </cell>
          <cell r="K301">
            <v>1603231</v>
          </cell>
          <cell r="L301">
            <v>1236059</v>
          </cell>
          <cell r="M301">
            <v>1198615</v>
          </cell>
          <cell r="N301">
            <v>1113000</v>
          </cell>
          <cell r="O301">
            <v>1198615</v>
          </cell>
          <cell r="P301">
            <v>1198615</v>
          </cell>
          <cell r="Q301">
            <v>-123461</v>
          </cell>
          <cell r="R301">
            <v>0</v>
          </cell>
          <cell r="S301">
            <v>-81168</v>
          </cell>
          <cell r="T301">
            <v>0</v>
          </cell>
          <cell r="U301">
            <v>0</v>
          </cell>
          <cell r="V301">
            <v>0</v>
          </cell>
          <cell r="W301">
            <v>0</v>
          </cell>
          <cell r="X301">
            <v>0</v>
          </cell>
          <cell r="Y301">
            <v>0</v>
          </cell>
          <cell r="Z301">
            <v>0</v>
          </cell>
          <cell r="AA301">
            <v>0</v>
          </cell>
          <cell r="AB301">
            <v>0</v>
          </cell>
          <cell r="AC301">
            <v>19028660</v>
          </cell>
          <cell r="AD301">
            <v>-204629</v>
          </cell>
          <cell r="AE301">
            <v>12</v>
          </cell>
          <cell r="AF301">
            <v>0</v>
          </cell>
          <cell r="AG301">
            <v>0</v>
          </cell>
          <cell r="AH301">
            <v>0</v>
          </cell>
          <cell r="AI301">
            <v>0</v>
          </cell>
          <cell r="AJ301">
            <v>1113000</v>
          </cell>
          <cell r="AK301">
            <v>0</v>
          </cell>
          <cell r="AL301">
            <v>204629</v>
          </cell>
          <cell r="AM301">
            <v>0</v>
          </cell>
          <cell r="AN301">
            <v>1317629</v>
          </cell>
        </row>
        <row r="302">
          <cell r="B302">
            <v>292</v>
          </cell>
          <cell r="C302">
            <v>16230017</v>
          </cell>
          <cell r="D302" t="str">
            <v>Lu Ngoc Hoang Khanh</v>
          </cell>
          <cell r="E302">
            <v>2012082</v>
          </cell>
          <cell r="F302">
            <v>2149671</v>
          </cell>
          <cell r="G302">
            <v>2092422</v>
          </cell>
          <cell r="H302">
            <v>1623741</v>
          </cell>
          <cell r="I302">
            <v>1800439</v>
          </cell>
          <cell r="J302">
            <v>1521516</v>
          </cell>
          <cell r="K302">
            <v>1879523</v>
          </cell>
          <cell r="L302">
            <v>1290346</v>
          </cell>
          <cell r="M302">
            <v>1538373</v>
          </cell>
          <cell r="N302">
            <v>1385296</v>
          </cell>
          <cell r="O302">
            <v>2239238</v>
          </cell>
          <cell r="P302">
            <v>2118421</v>
          </cell>
          <cell r="Q302">
            <v>-1208</v>
          </cell>
          <cell r="R302">
            <v>-14967</v>
          </cell>
          <cell r="S302">
            <v>-9242</v>
          </cell>
          <cell r="T302">
            <v>0</v>
          </cell>
          <cell r="U302">
            <v>0</v>
          </cell>
          <cell r="V302">
            <v>0</v>
          </cell>
          <cell r="W302">
            <v>0</v>
          </cell>
          <cell r="X302">
            <v>0</v>
          </cell>
          <cell r="Y302">
            <v>0</v>
          </cell>
          <cell r="Z302">
            <v>0</v>
          </cell>
          <cell r="AA302">
            <v>-23924</v>
          </cell>
          <cell r="AB302">
            <v>-11842</v>
          </cell>
          <cell r="AC302">
            <v>21651068</v>
          </cell>
          <cell r="AD302">
            <v>-61183</v>
          </cell>
          <cell r="AE302">
            <v>12</v>
          </cell>
          <cell r="AF302">
            <v>0</v>
          </cell>
          <cell r="AG302">
            <v>0</v>
          </cell>
          <cell r="AH302">
            <v>0</v>
          </cell>
          <cell r="AI302">
            <v>0</v>
          </cell>
          <cell r="AJ302">
            <v>1266000</v>
          </cell>
          <cell r="AK302">
            <v>0</v>
          </cell>
          <cell r="AL302">
            <v>61183</v>
          </cell>
          <cell r="AM302">
            <v>0</v>
          </cell>
          <cell r="AN302">
            <v>1327183</v>
          </cell>
        </row>
        <row r="303">
          <cell r="B303">
            <v>293</v>
          </cell>
          <cell r="C303">
            <v>16220120</v>
          </cell>
          <cell r="D303" t="str">
            <v>Tran Cong Khanh</v>
          </cell>
          <cell r="E303">
            <v>3047874</v>
          </cell>
          <cell r="F303">
            <v>1234430</v>
          </cell>
          <cell r="G303">
            <v>2736894</v>
          </cell>
          <cell r="H303">
            <v>944519</v>
          </cell>
          <cell r="I303">
            <v>945404</v>
          </cell>
          <cell r="J303">
            <v>2085276</v>
          </cell>
          <cell r="K303">
            <v>1523615</v>
          </cell>
          <cell r="L303">
            <v>1161751</v>
          </cell>
          <cell r="M303">
            <v>1198615</v>
          </cell>
          <cell r="N303">
            <v>1113000</v>
          </cell>
          <cell r="O303">
            <v>1198615</v>
          </cell>
          <cell r="P303">
            <v>1198615</v>
          </cell>
          <cell r="Q303">
            <v>-109575</v>
          </cell>
          <cell r="R303">
            <v>0</v>
          </cell>
          <cell r="S303">
            <v>-73689</v>
          </cell>
          <cell r="T303">
            <v>0</v>
          </cell>
          <cell r="U303">
            <v>0</v>
          </cell>
          <cell r="V303">
            <v>-8528</v>
          </cell>
          <cell r="W303">
            <v>0</v>
          </cell>
          <cell r="X303">
            <v>0</v>
          </cell>
          <cell r="Y303">
            <v>0</v>
          </cell>
          <cell r="Z303">
            <v>0</v>
          </cell>
          <cell r="AA303">
            <v>0</v>
          </cell>
          <cell r="AB303">
            <v>0</v>
          </cell>
          <cell r="AC303">
            <v>18388608</v>
          </cell>
          <cell r="AD303">
            <v>-191792</v>
          </cell>
          <cell r="AE303">
            <v>12</v>
          </cell>
          <cell r="AF303">
            <v>0</v>
          </cell>
          <cell r="AG303">
            <v>0</v>
          </cell>
          <cell r="AH303">
            <v>0</v>
          </cell>
          <cell r="AI303">
            <v>0</v>
          </cell>
          <cell r="AJ303">
            <v>1113000</v>
          </cell>
          <cell r="AK303">
            <v>0</v>
          </cell>
          <cell r="AL303">
            <v>191792</v>
          </cell>
          <cell r="AM303">
            <v>0</v>
          </cell>
          <cell r="AN303">
            <v>1304792</v>
          </cell>
        </row>
        <row r="304">
          <cell r="B304">
            <v>294</v>
          </cell>
          <cell r="C304">
            <v>16221011</v>
          </cell>
          <cell r="D304" t="str">
            <v>Phan Thiet Kiet</v>
          </cell>
          <cell r="E304">
            <v>1408186</v>
          </cell>
          <cell r="F304">
            <v>1564395</v>
          </cell>
          <cell r="G304">
            <v>2129127</v>
          </cell>
          <cell r="H304">
            <v>942383</v>
          </cell>
          <cell r="I304">
            <v>2332665</v>
          </cell>
          <cell r="J304">
            <v>1330647</v>
          </cell>
          <cell r="K304">
            <v>1198615</v>
          </cell>
          <cell r="L304">
            <v>1376211</v>
          </cell>
          <cell r="M304">
            <v>1389931</v>
          </cell>
          <cell r="N304">
            <v>1113000</v>
          </cell>
          <cell r="O304">
            <v>1198615</v>
          </cell>
          <cell r="P304">
            <v>1284231</v>
          </cell>
          <cell r="Q304">
            <v>0</v>
          </cell>
          <cell r="R304">
            <v>0</v>
          </cell>
          <cell r="S304">
            <v>-12913</v>
          </cell>
          <cell r="T304">
            <v>0</v>
          </cell>
          <cell r="U304">
            <v>-33267</v>
          </cell>
          <cell r="V304">
            <v>0</v>
          </cell>
          <cell r="W304">
            <v>0</v>
          </cell>
          <cell r="X304">
            <v>0</v>
          </cell>
          <cell r="Y304">
            <v>0</v>
          </cell>
          <cell r="Z304">
            <v>0</v>
          </cell>
          <cell r="AA304">
            <v>0</v>
          </cell>
          <cell r="AB304">
            <v>0</v>
          </cell>
          <cell r="AC304">
            <v>17268006</v>
          </cell>
          <cell r="AD304">
            <v>-46180</v>
          </cell>
          <cell r="AE304">
            <v>12</v>
          </cell>
          <cell r="AF304">
            <v>0</v>
          </cell>
          <cell r="AG304">
            <v>0</v>
          </cell>
          <cell r="AH304">
            <v>0</v>
          </cell>
          <cell r="AI304">
            <v>0</v>
          </cell>
          <cell r="AJ304">
            <v>1113000</v>
          </cell>
          <cell r="AK304">
            <v>0</v>
          </cell>
          <cell r="AL304">
            <v>46180</v>
          </cell>
          <cell r="AM304">
            <v>0</v>
          </cell>
          <cell r="AN304">
            <v>1159180</v>
          </cell>
        </row>
        <row r="305">
          <cell r="B305">
            <v>295</v>
          </cell>
          <cell r="C305">
            <v>16220708</v>
          </cell>
          <cell r="D305" t="str">
            <v>Cat Van Lan</v>
          </cell>
          <cell r="E305">
            <v>2169763</v>
          </cell>
          <cell r="F305">
            <v>998436</v>
          </cell>
          <cell r="G305">
            <v>2542448</v>
          </cell>
          <cell r="H305">
            <v>763950</v>
          </cell>
          <cell r="I305">
            <v>999947</v>
          </cell>
          <cell r="J305">
            <v>1498874</v>
          </cell>
          <cell r="K305">
            <v>1314769</v>
          </cell>
          <cell r="L305">
            <v>966828</v>
          </cell>
          <cell r="M305">
            <v>1198615</v>
          </cell>
          <cell r="N305">
            <v>1113000</v>
          </cell>
          <cell r="O305">
            <v>1198615</v>
          </cell>
          <cell r="P305">
            <v>1198615</v>
          </cell>
          <cell r="Q305">
            <v>-16976</v>
          </cell>
          <cell r="R305">
            <v>0</v>
          </cell>
          <cell r="S305">
            <v>-54245</v>
          </cell>
          <cell r="T305">
            <v>0</v>
          </cell>
          <cell r="U305">
            <v>0</v>
          </cell>
          <cell r="V305">
            <v>0</v>
          </cell>
          <cell r="W305">
            <v>0</v>
          </cell>
          <cell r="X305">
            <v>0</v>
          </cell>
          <cell r="Y305">
            <v>0</v>
          </cell>
          <cell r="Z305">
            <v>0</v>
          </cell>
          <cell r="AA305">
            <v>0</v>
          </cell>
          <cell r="AB305">
            <v>0</v>
          </cell>
          <cell r="AC305">
            <v>15963860</v>
          </cell>
          <cell r="AD305">
            <v>-71221</v>
          </cell>
          <cell r="AE305">
            <v>12</v>
          </cell>
          <cell r="AF305">
            <v>0</v>
          </cell>
          <cell r="AG305">
            <v>0</v>
          </cell>
          <cell r="AH305">
            <v>0</v>
          </cell>
          <cell r="AI305">
            <v>0</v>
          </cell>
          <cell r="AJ305">
            <v>1113000</v>
          </cell>
          <cell r="AK305">
            <v>0</v>
          </cell>
          <cell r="AL305">
            <v>71221</v>
          </cell>
          <cell r="AM305">
            <v>0</v>
          </cell>
          <cell r="AN305">
            <v>1184221</v>
          </cell>
        </row>
        <row r="306">
          <cell r="B306">
            <v>296</v>
          </cell>
          <cell r="C306">
            <v>16231705</v>
          </cell>
          <cell r="D306" t="str">
            <v>Le Thi Thuy Linh</v>
          </cell>
          <cell r="J306">
            <v>117708</v>
          </cell>
          <cell r="K306">
            <v>1918017</v>
          </cell>
          <cell r="L306">
            <v>2006654</v>
          </cell>
          <cell r="M306">
            <v>2500594</v>
          </cell>
          <cell r="N306">
            <v>2066236</v>
          </cell>
          <cell r="O306">
            <v>2025411</v>
          </cell>
          <cell r="P306">
            <v>1900731</v>
          </cell>
          <cell r="V306">
            <v>0</v>
          </cell>
          <cell r="W306">
            <v>0</v>
          </cell>
          <cell r="X306">
            <v>-665</v>
          </cell>
          <cell r="Y306">
            <v>-50059</v>
          </cell>
          <cell r="Z306">
            <v>-6624</v>
          </cell>
          <cell r="AA306">
            <v>-2541</v>
          </cell>
          <cell r="AB306">
            <v>0</v>
          </cell>
          <cell r="AC306">
            <v>12535351</v>
          </cell>
          <cell r="AD306">
            <v>-59889</v>
          </cell>
          <cell r="AE306">
            <v>7</v>
          </cell>
          <cell r="AF306">
            <v>0</v>
          </cell>
          <cell r="AG306">
            <v>0</v>
          </cell>
          <cell r="AH306">
            <v>0</v>
          </cell>
          <cell r="AI306">
            <v>0</v>
          </cell>
          <cell r="AJ306">
            <v>825780.82</v>
          </cell>
          <cell r="AK306">
            <v>0</v>
          </cell>
          <cell r="AL306">
            <v>59889</v>
          </cell>
          <cell r="AM306">
            <v>0</v>
          </cell>
          <cell r="AN306">
            <v>885669.82</v>
          </cell>
        </row>
        <row r="307">
          <cell r="B307">
            <v>297</v>
          </cell>
          <cell r="C307">
            <v>16231740</v>
          </cell>
          <cell r="D307" t="str">
            <v>Doan Thi Kieu Loan</v>
          </cell>
          <cell r="K307">
            <v>802615</v>
          </cell>
          <cell r="L307">
            <v>3478000</v>
          </cell>
          <cell r="M307">
            <v>3778981</v>
          </cell>
          <cell r="N307">
            <v>3478000</v>
          </cell>
          <cell r="O307">
            <v>3590868</v>
          </cell>
          <cell r="P307">
            <v>3490541</v>
          </cell>
          <cell r="W307">
            <v>0</v>
          </cell>
          <cell r="X307">
            <v>-195600</v>
          </cell>
          <cell r="Y307">
            <v>-255796</v>
          </cell>
          <cell r="Z307">
            <v>-195600</v>
          </cell>
          <cell r="AA307">
            <v>-218174</v>
          </cell>
          <cell r="AB307">
            <v>-198108</v>
          </cell>
          <cell r="AC307">
            <v>18619005</v>
          </cell>
          <cell r="AD307">
            <v>-1063278</v>
          </cell>
          <cell r="AE307">
            <v>6</v>
          </cell>
          <cell r="AF307">
            <v>0</v>
          </cell>
          <cell r="AG307">
            <v>0</v>
          </cell>
          <cell r="AH307">
            <v>0</v>
          </cell>
          <cell r="AI307">
            <v>0</v>
          </cell>
          <cell r="AJ307">
            <v>1629419.18</v>
          </cell>
          <cell r="AK307">
            <v>1049682</v>
          </cell>
          <cell r="AL307">
            <v>2112960</v>
          </cell>
          <cell r="AM307">
            <v>0</v>
          </cell>
          <cell r="AN307">
            <v>3742379.1799999997</v>
          </cell>
        </row>
        <row r="308">
          <cell r="B308">
            <v>298</v>
          </cell>
          <cell r="C308">
            <v>16221174</v>
          </cell>
          <cell r="D308" t="str">
            <v>Nguyen Tan Loc</v>
          </cell>
          <cell r="E308">
            <v>2114219</v>
          </cell>
          <cell r="F308">
            <v>925823</v>
          </cell>
          <cell r="G308">
            <v>2281555</v>
          </cell>
          <cell r="H308">
            <v>708390</v>
          </cell>
          <cell r="I308">
            <v>927223</v>
          </cell>
          <cell r="J308">
            <v>1484963</v>
          </cell>
          <cell r="K308">
            <v>1250154</v>
          </cell>
          <cell r="L308">
            <v>906520</v>
          </cell>
          <cell r="M308">
            <v>1369846</v>
          </cell>
          <cell r="N308">
            <v>1198615</v>
          </cell>
          <cell r="O308">
            <v>1198615</v>
          </cell>
          <cell r="P308">
            <v>1198615</v>
          </cell>
          <cell r="Q308">
            <v>-11422</v>
          </cell>
          <cell r="R308">
            <v>0</v>
          </cell>
          <cell r="S308">
            <v>-28156</v>
          </cell>
          <cell r="T308">
            <v>0</v>
          </cell>
          <cell r="U308">
            <v>0</v>
          </cell>
          <cell r="V308">
            <v>0</v>
          </cell>
          <cell r="W308">
            <v>0</v>
          </cell>
          <cell r="X308">
            <v>0</v>
          </cell>
          <cell r="Y308">
            <v>0</v>
          </cell>
          <cell r="Z308">
            <v>0</v>
          </cell>
          <cell r="AA308">
            <v>0</v>
          </cell>
          <cell r="AB308">
            <v>0</v>
          </cell>
          <cell r="AC308">
            <v>15564538</v>
          </cell>
          <cell r="AD308">
            <v>-39578</v>
          </cell>
          <cell r="AE308">
            <v>12</v>
          </cell>
          <cell r="AF308">
            <v>0</v>
          </cell>
          <cell r="AG308">
            <v>0</v>
          </cell>
          <cell r="AH308">
            <v>0</v>
          </cell>
          <cell r="AI308">
            <v>0</v>
          </cell>
          <cell r="AJ308">
            <v>1113000</v>
          </cell>
          <cell r="AK308">
            <v>0</v>
          </cell>
          <cell r="AL308">
            <v>39578</v>
          </cell>
          <cell r="AM308">
            <v>0</v>
          </cell>
          <cell r="AN308">
            <v>1152578</v>
          </cell>
        </row>
        <row r="309">
          <cell r="B309">
            <v>299</v>
          </cell>
          <cell r="C309">
            <v>16220709</v>
          </cell>
          <cell r="D309" t="str">
            <v>Nguyen Van Loc</v>
          </cell>
          <cell r="E309">
            <v>1463730</v>
          </cell>
          <cell r="F309">
            <v>1377522</v>
          </cell>
          <cell r="G309">
            <v>2740951</v>
          </cell>
          <cell r="H309">
            <v>763950</v>
          </cell>
          <cell r="I309">
            <v>823485</v>
          </cell>
          <cell r="J309">
            <v>1215546</v>
          </cell>
          <cell r="K309">
            <v>1198615</v>
          </cell>
          <cell r="L309">
            <v>1424656</v>
          </cell>
          <cell r="M309">
            <v>1294731</v>
          </cell>
          <cell r="N309">
            <v>1113000</v>
          </cell>
          <cell r="O309">
            <v>1198615</v>
          </cell>
          <cell r="P309">
            <v>1113000</v>
          </cell>
          <cell r="Q309">
            <v>0</v>
          </cell>
          <cell r="R309">
            <v>0</v>
          </cell>
          <cell r="S309">
            <v>-74095</v>
          </cell>
          <cell r="T309">
            <v>0</v>
          </cell>
          <cell r="U309">
            <v>0</v>
          </cell>
          <cell r="V309">
            <v>0</v>
          </cell>
          <cell r="W309">
            <v>0</v>
          </cell>
          <cell r="X309">
            <v>0</v>
          </cell>
          <cell r="Y309">
            <v>0</v>
          </cell>
          <cell r="Z309">
            <v>0</v>
          </cell>
          <cell r="AA309">
            <v>0</v>
          </cell>
          <cell r="AB309">
            <v>0</v>
          </cell>
          <cell r="AC309">
            <v>15727801</v>
          </cell>
          <cell r="AD309">
            <v>-74095</v>
          </cell>
          <cell r="AE309">
            <v>12</v>
          </cell>
          <cell r="AF309">
            <v>0</v>
          </cell>
          <cell r="AG309">
            <v>0</v>
          </cell>
          <cell r="AH309">
            <v>0</v>
          </cell>
          <cell r="AI309">
            <v>0</v>
          </cell>
          <cell r="AJ309">
            <v>1113000</v>
          </cell>
          <cell r="AK309">
            <v>0</v>
          </cell>
          <cell r="AL309">
            <v>74095</v>
          </cell>
          <cell r="AM309">
            <v>0</v>
          </cell>
          <cell r="AN309">
            <v>1187095</v>
          </cell>
        </row>
        <row r="310">
          <cell r="B310">
            <v>300</v>
          </cell>
          <cell r="C310">
            <v>16220073</v>
          </cell>
          <cell r="D310" t="str">
            <v>Van Cong Loi</v>
          </cell>
          <cell r="E310">
            <v>2350281</v>
          </cell>
          <cell r="F310">
            <v>1234430</v>
          </cell>
          <cell r="G310">
            <v>2535830</v>
          </cell>
          <cell r="H310">
            <v>944519</v>
          </cell>
          <cell r="I310">
            <v>945404</v>
          </cell>
          <cell r="J310">
            <v>2085276</v>
          </cell>
          <cell r="K310">
            <v>1523615</v>
          </cell>
          <cell r="L310">
            <v>1161751</v>
          </cell>
          <cell r="M310">
            <v>1113000</v>
          </cell>
          <cell r="N310">
            <v>1113000</v>
          </cell>
          <cell r="O310">
            <v>1155807</v>
          </cell>
          <cell r="P310">
            <v>1198615</v>
          </cell>
          <cell r="Q310">
            <v>-35028</v>
          </cell>
          <cell r="R310">
            <v>0</v>
          </cell>
          <cell r="S310">
            <v>-53583</v>
          </cell>
          <cell r="T310">
            <v>0</v>
          </cell>
          <cell r="U310">
            <v>0</v>
          </cell>
          <cell r="V310">
            <v>-8528</v>
          </cell>
          <cell r="W310">
            <v>0</v>
          </cell>
          <cell r="X310">
            <v>0</v>
          </cell>
          <cell r="Y310">
            <v>0</v>
          </cell>
          <cell r="Z310">
            <v>0</v>
          </cell>
          <cell r="AA310">
            <v>0</v>
          </cell>
          <cell r="AB310">
            <v>0</v>
          </cell>
          <cell r="AC310">
            <v>17361528</v>
          </cell>
          <cell r="AD310">
            <v>-97139</v>
          </cell>
          <cell r="AE310">
            <v>12</v>
          </cell>
          <cell r="AF310">
            <v>0</v>
          </cell>
          <cell r="AG310">
            <v>0</v>
          </cell>
          <cell r="AH310">
            <v>0</v>
          </cell>
          <cell r="AI310">
            <v>0</v>
          </cell>
          <cell r="AJ310">
            <v>1113000</v>
          </cell>
          <cell r="AK310">
            <v>0</v>
          </cell>
          <cell r="AL310">
            <v>97139</v>
          </cell>
          <cell r="AM310">
            <v>0</v>
          </cell>
          <cell r="AN310">
            <v>1210139</v>
          </cell>
        </row>
        <row r="311">
          <cell r="B311">
            <v>301</v>
          </cell>
          <cell r="C311">
            <v>16230089</v>
          </cell>
          <cell r="D311" t="str">
            <v>Nguyen Hoang Long</v>
          </cell>
          <cell r="E311">
            <v>1645625</v>
          </cell>
          <cell r="F311">
            <v>1952623</v>
          </cell>
          <cell r="G311">
            <v>1976311</v>
          </cell>
          <cell r="H311">
            <v>1489435</v>
          </cell>
          <cell r="I311">
            <v>1518101</v>
          </cell>
          <cell r="J311">
            <v>1621300</v>
          </cell>
          <cell r="K311">
            <v>1445677</v>
          </cell>
          <cell r="L311">
            <v>1359300</v>
          </cell>
          <cell r="M311">
            <v>1343672</v>
          </cell>
          <cell r="N311">
            <v>1502788</v>
          </cell>
          <cell r="O311">
            <v>1360721</v>
          </cell>
          <cell r="P311">
            <v>1733220</v>
          </cell>
          <cell r="Q311">
            <v>0</v>
          </cell>
          <cell r="R311">
            <v>0</v>
          </cell>
          <cell r="S311">
            <v>0</v>
          </cell>
          <cell r="T311">
            <v>0</v>
          </cell>
          <cell r="U311">
            <v>0</v>
          </cell>
          <cell r="V311">
            <v>0</v>
          </cell>
          <cell r="W311">
            <v>0</v>
          </cell>
          <cell r="X311">
            <v>0</v>
          </cell>
          <cell r="Y311">
            <v>0</v>
          </cell>
          <cell r="Z311">
            <v>0</v>
          </cell>
          <cell r="AA311">
            <v>0</v>
          </cell>
          <cell r="AB311">
            <v>0</v>
          </cell>
          <cell r="AC311">
            <v>18948773</v>
          </cell>
          <cell r="AD311">
            <v>0</v>
          </cell>
          <cell r="AE311">
            <v>12</v>
          </cell>
          <cell r="AF311">
            <v>0</v>
          </cell>
          <cell r="AG311">
            <v>0</v>
          </cell>
          <cell r="AH311">
            <v>0</v>
          </cell>
          <cell r="AI311">
            <v>0</v>
          </cell>
          <cell r="AJ311">
            <v>1182000</v>
          </cell>
          <cell r="AK311">
            <v>0</v>
          </cell>
          <cell r="AL311">
            <v>0</v>
          </cell>
          <cell r="AM311">
            <v>0</v>
          </cell>
          <cell r="AN311">
            <v>1182000</v>
          </cell>
        </row>
        <row r="312">
          <cell r="B312">
            <v>302</v>
          </cell>
          <cell r="C312">
            <v>16231776</v>
          </cell>
          <cell r="D312" t="str">
            <v>Nguyen Quoc Long</v>
          </cell>
          <cell r="M312">
            <v>1388158</v>
          </cell>
          <cell r="N312">
            <v>1729180</v>
          </cell>
          <cell r="O312">
            <v>1669000</v>
          </cell>
          <cell r="P312">
            <v>1652952</v>
          </cell>
          <cell r="Y312">
            <v>0</v>
          </cell>
          <cell r="Z312">
            <v>0</v>
          </cell>
          <cell r="AA312">
            <v>0</v>
          </cell>
          <cell r="AB312">
            <v>0</v>
          </cell>
          <cell r="AC312">
            <v>6439290</v>
          </cell>
          <cell r="AD312">
            <v>0</v>
          </cell>
          <cell r="AE312">
            <v>4</v>
          </cell>
          <cell r="AF312">
            <v>0</v>
          </cell>
          <cell r="AG312">
            <v>0</v>
          </cell>
          <cell r="AH312">
            <v>0</v>
          </cell>
          <cell r="AI312">
            <v>0</v>
          </cell>
          <cell r="AJ312">
            <v>580720.55000000005</v>
          </cell>
          <cell r="AK312">
            <v>0</v>
          </cell>
          <cell r="AL312">
            <v>0</v>
          </cell>
          <cell r="AM312">
            <v>0</v>
          </cell>
          <cell r="AN312">
            <v>580720.55000000005</v>
          </cell>
        </row>
        <row r="313">
          <cell r="B313">
            <v>303</v>
          </cell>
          <cell r="C313">
            <v>16230074</v>
          </cell>
          <cell r="D313" t="str">
            <v>Le Van Luan</v>
          </cell>
          <cell r="E313">
            <v>1824941</v>
          </cell>
          <cell r="F313">
            <v>1861289</v>
          </cell>
          <cell r="G313">
            <v>1577302</v>
          </cell>
          <cell r="H313">
            <v>1398615</v>
          </cell>
          <cell r="I313">
            <v>1568097</v>
          </cell>
          <cell r="J313">
            <v>1400731</v>
          </cell>
          <cell r="K313">
            <v>1754816</v>
          </cell>
          <cell r="L313">
            <v>1343388</v>
          </cell>
          <cell r="M313">
            <v>1644003</v>
          </cell>
          <cell r="N313">
            <v>1349923</v>
          </cell>
          <cell r="O313">
            <v>2069637</v>
          </cell>
          <cell r="P313">
            <v>2039519</v>
          </cell>
          <cell r="Q313">
            <v>0</v>
          </cell>
          <cell r="R313">
            <v>0</v>
          </cell>
          <cell r="S313">
            <v>0</v>
          </cell>
          <cell r="T313">
            <v>0</v>
          </cell>
          <cell r="U313">
            <v>0</v>
          </cell>
          <cell r="V313">
            <v>0</v>
          </cell>
          <cell r="W313">
            <v>0</v>
          </cell>
          <cell r="X313">
            <v>0</v>
          </cell>
          <cell r="Y313">
            <v>0</v>
          </cell>
          <cell r="Z313">
            <v>0</v>
          </cell>
          <cell r="AA313">
            <v>-6964</v>
          </cell>
          <cell r="AB313">
            <v>-3952</v>
          </cell>
          <cell r="AC313">
            <v>19832261</v>
          </cell>
          <cell r="AD313">
            <v>-10916</v>
          </cell>
          <cell r="AE313">
            <v>12</v>
          </cell>
          <cell r="AF313">
            <v>0</v>
          </cell>
          <cell r="AG313">
            <v>0</v>
          </cell>
          <cell r="AH313">
            <v>0</v>
          </cell>
          <cell r="AI313">
            <v>0</v>
          </cell>
          <cell r="AJ313">
            <v>1182000</v>
          </cell>
          <cell r="AK313">
            <v>0</v>
          </cell>
          <cell r="AL313">
            <v>10916</v>
          </cell>
          <cell r="AM313">
            <v>0</v>
          </cell>
          <cell r="AN313">
            <v>1192916</v>
          </cell>
        </row>
        <row r="314">
          <cell r="B314">
            <v>304</v>
          </cell>
          <cell r="C314">
            <v>16220453</v>
          </cell>
          <cell r="D314" t="str">
            <v>Truong Van Luong</v>
          </cell>
          <cell r="E314">
            <v>3047874</v>
          </cell>
          <cell r="F314">
            <v>1234430</v>
          </cell>
          <cell r="G314">
            <v>2736894</v>
          </cell>
          <cell r="H314">
            <v>944519</v>
          </cell>
          <cell r="I314">
            <v>945404</v>
          </cell>
          <cell r="J314">
            <v>2085276</v>
          </cell>
          <cell r="K314">
            <v>1523615</v>
          </cell>
          <cell r="L314">
            <v>1161751</v>
          </cell>
          <cell r="M314">
            <v>1113000</v>
          </cell>
          <cell r="N314">
            <v>1113000</v>
          </cell>
          <cell r="O314">
            <v>1198615</v>
          </cell>
          <cell r="P314">
            <v>1198615</v>
          </cell>
          <cell r="Q314">
            <v>-109575</v>
          </cell>
          <cell r="R314">
            <v>0</v>
          </cell>
          <cell r="S314">
            <v>-73689</v>
          </cell>
          <cell r="T314">
            <v>0</v>
          </cell>
          <cell r="U314">
            <v>0</v>
          </cell>
          <cell r="V314">
            <v>-8528</v>
          </cell>
          <cell r="W314">
            <v>0</v>
          </cell>
          <cell r="X314">
            <v>0</v>
          </cell>
          <cell r="Y314">
            <v>0</v>
          </cell>
          <cell r="Z314">
            <v>0</v>
          </cell>
          <cell r="AA314">
            <v>0</v>
          </cell>
          <cell r="AB314">
            <v>0</v>
          </cell>
          <cell r="AC314">
            <v>18302993</v>
          </cell>
          <cell r="AD314">
            <v>-191792</v>
          </cell>
          <cell r="AE314">
            <v>12</v>
          </cell>
          <cell r="AF314">
            <v>0</v>
          </cell>
          <cell r="AG314">
            <v>0</v>
          </cell>
          <cell r="AH314">
            <v>0</v>
          </cell>
          <cell r="AI314">
            <v>0</v>
          </cell>
          <cell r="AJ314">
            <v>1113000</v>
          </cell>
          <cell r="AK314">
            <v>0</v>
          </cell>
          <cell r="AL314">
            <v>191792</v>
          </cell>
          <cell r="AM314">
            <v>0</v>
          </cell>
          <cell r="AN314">
            <v>1304792</v>
          </cell>
        </row>
        <row r="315">
          <cell r="B315">
            <v>305</v>
          </cell>
          <cell r="C315">
            <v>16230046</v>
          </cell>
          <cell r="D315" t="str">
            <v>Nguyen Minh Man</v>
          </cell>
          <cell r="E315">
            <v>3913677</v>
          </cell>
          <cell r="F315">
            <v>4972710</v>
          </cell>
          <cell r="G315">
            <v>4175464</v>
          </cell>
          <cell r="H315">
            <v>4512245</v>
          </cell>
          <cell r="I315">
            <v>3553086</v>
          </cell>
          <cell r="J315">
            <v>3192925</v>
          </cell>
          <cell r="K315">
            <v>3073985</v>
          </cell>
          <cell r="L315">
            <v>2880043</v>
          </cell>
          <cell r="M315">
            <v>2644889</v>
          </cell>
          <cell r="N315">
            <v>2385491</v>
          </cell>
          <cell r="O315">
            <v>2198821</v>
          </cell>
          <cell r="P315">
            <v>2378218</v>
          </cell>
          <cell r="Q315">
            <v>-282735</v>
          </cell>
          <cell r="R315">
            <v>-591813</v>
          </cell>
          <cell r="S315">
            <v>-352639</v>
          </cell>
          <cell r="T315">
            <v>-453674</v>
          </cell>
          <cell r="U315">
            <v>-210617</v>
          </cell>
          <cell r="V315">
            <v>-138585</v>
          </cell>
          <cell r="W315">
            <v>-114797</v>
          </cell>
          <cell r="X315">
            <v>-88004</v>
          </cell>
          <cell r="Y315">
            <v>-64489</v>
          </cell>
          <cell r="Z315">
            <v>-38549</v>
          </cell>
          <cell r="AA315">
            <v>-19882</v>
          </cell>
          <cell r="AB315">
            <v>-37822</v>
          </cell>
          <cell r="AC315">
            <v>39881554</v>
          </cell>
          <cell r="AD315">
            <v>-2393606</v>
          </cell>
          <cell r="AE315">
            <v>12</v>
          </cell>
          <cell r="AF315">
            <v>0</v>
          </cell>
          <cell r="AG315">
            <v>0</v>
          </cell>
          <cell r="AH315">
            <v>0</v>
          </cell>
          <cell r="AI315">
            <v>0</v>
          </cell>
          <cell r="AJ315">
            <v>2017000</v>
          </cell>
          <cell r="AK315">
            <v>2379708</v>
          </cell>
          <cell r="AL315">
            <v>4773314</v>
          </cell>
          <cell r="AM315">
            <v>0</v>
          </cell>
          <cell r="AN315">
            <v>6790314</v>
          </cell>
        </row>
        <row r="316">
          <cell r="B316">
            <v>306</v>
          </cell>
          <cell r="C316">
            <v>16230533</v>
          </cell>
          <cell r="D316" t="str">
            <v>Le Hoang Mao</v>
          </cell>
          <cell r="E316">
            <v>1005186</v>
          </cell>
          <cell r="F316">
            <v>1245883</v>
          </cell>
          <cell r="G316">
            <v>995948</v>
          </cell>
          <cell r="H316">
            <v>1040147</v>
          </cell>
          <cell r="I316">
            <v>820277</v>
          </cell>
          <cell r="J316">
            <v>820749</v>
          </cell>
          <cell r="K316">
            <v>1215712</v>
          </cell>
          <cell r="L316">
            <v>1600161</v>
          </cell>
          <cell r="M316">
            <v>1560097</v>
          </cell>
          <cell r="N316">
            <v>1176240</v>
          </cell>
          <cell r="O316">
            <v>1121967</v>
          </cell>
          <cell r="P316">
            <v>967438</v>
          </cell>
          <cell r="Q316">
            <v>0</v>
          </cell>
          <cell r="R316">
            <v>0</v>
          </cell>
          <cell r="S316">
            <v>0</v>
          </cell>
          <cell r="T316">
            <v>0</v>
          </cell>
          <cell r="U316">
            <v>0</v>
          </cell>
          <cell r="V316">
            <v>0</v>
          </cell>
          <cell r="W316">
            <v>0</v>
          </cell>
          <cell r="X316">
            <v>0</v>
          </cell>
          <cell r="Y316">
            <v>0</v>
          </cell>
          <cell r="Z316">
            <v>0</v>
          </cell>
          <cell r="AA316">
            <v>0</v>
          </cell>
          <cell r="AB316">
            <v>0</v>
          </cell>
          <cell r="AC316">
            <v>13569805</v>
          </cell>
          <cell r="AD316">
            <v>0</v>
          </cell>
          <cell r="AE316">
            <v>12</v>
          </cell>
          <cell r="AF316">
            <v>0</v>
          </cell>
          <cell r="AG316">
            <v>0</v>
          </cell>
          <cell r="AH316">
            <v>0</v>
          </cell>
          <cell r="AI316">
            <v>0</v>
          </cell>
          <cell r="AJ316">
            <v>821000</v>
          </cell>
          <cell r="AK316">
            <v>0</v>
          </cell>
          <cell r="AL316">
            <v>0</v>
          </cell>
          <cell r="AM316">
            <v>0</v>
          </cell>
          <cell r="AN316">
            <v>821000</v>
          </cell>
        </row>
        <row r="317">
          <cell r="B317">
            <v>307</v>
          </cell>
          <cell r="C317">
            <v>16230655</v>
          </cell>
          <cell r="D317" t="str">
            <v>Ngo Tung Minh</v>
          </cell>
          <cell r="E317">
            <v>2190690</v>
          </cell>
          <cell r="F317">
            <v>1579077</v>
          </cell>
          <cell r="G317">
            <v>1643069</v>
          </cell>
          <cell r="H317">
            <v>1691802</v>
          </cell>
          <cell r="I317">
            <v>1625261</v>
          </cell>
          <cell r="J317">
            <v>1655409</v>
          </cell>
          <cell r="K317">
            <v>1718839</v>
          </cell>
          <cell r="L317">
            <v>1577631</v>
          </cell>
          <cell r="M317">
            <v>1542024</v>
          </cell>
          <cell r="N317">
            <v>1525287</v>
          </cell>
          <cell r="O317">
            <v>2055425</v>
          </cell>
          <cell r="P317">
            <v>2163156</v>
          </cell>
          <cell r="Q317">
            <v>-19069</v>
          </cell>
          <cell r="R317">
            <v>0</v>
          </cell>
          <cell r="S317">
            <v>0</v>
          </cell>
          <cell r="T317">
            <v>0</v>
          </cell>
          <cell r="U317">
            <v>0</v>
          </cell>
          <cell r="V317">
            <v>0</v>
          </cell>
          <cell r="W317">
            <v>0</v>
          </cell>
          <cell r="X317">
            <v>0</v>
          </cell>
          <cell r="Y317">
            <v>0</v>
          </cell>
          <cell r="Z317">
            <v>0</v>
          </cell>
          <cell r="AA317">
            <v>-5543</v>
          </cell>
          <cell r="AB317">
            <v>-16316</v>
          </cell>
          <cell r="AC317">
            <v>20967670</v>
          </cell>
          <cell r="AD317">
            <v>-40928</v>
          </cell>
          <cell r="AE317">
            <v>12</v>
          </cell>
          <cell r="AF317">
            <v>0</v>
          </cell>
          <cell r="AG317">
            <v>0</v>
          </cell>
          <cell r="AH317">
            <v>0</v>
          </cell>
          <cell r="AI317">
            <v>0</v>
          </cell>
          <cell r="AJ317">
            <v>1266000</v>
          </cell>
          <cell r="AK317">
            <v>0</v>
          </cell>
          <cell r="AL317">
            <v>40928</v>
          </cell>
          <cell r="AM317">
            <v>0</v>
          </cell>
          <cell r="AN317">
            <v>1306928</v>
          </cell>
        </row>
        <row r="318">
          <cell r="B318">
            <v>308</v>
          </cell>
          <cell r="C318">
            <v>16230166</v>
          </cell>
          <cell r="D318" t="str">
            <v>Nguyen Phuoc Minh</v>
          </cell>
          <cell r="E318">
            <v>3047874</v>
          </cell>
          <cell r="F318">
            <v>1234430</v>
          </cell>
          <cell r="G318">
            <v>2736894</v>
          </cell>
          <cell r="H318">
            <v>944519</v>
          </cell>
          <cell r="I318">
            <v>1236298</v>
          </cell>
          <cell r="J318">
            <v>1794215</v>
          </cell>
          <cell r="K318">
            <v>1523615</v>
          </cell>
          <cell r="L318">
            <v>1161751</v>
          </cell>
          <cell r="M318">
            <v>1113000</v>
          </cell>
          <cell r="N318">
            <v>1113000</v>
          </cell>
          <cell r="O318">
            <v>1198615</v>
          </cell>
          <cell r="P318">
            <v>1198615</v>
          </cell>
          <cell r="Q318">
            <v>-109575</v>
          </cell>
          <cell r="R318">
            <v>0</v>
          </cell>
          <cell r="S318">
            <v>-73689</v>
          </cell>
          <cell r="T318">
            <v>0</v>
          </cell>
          <cell r="U318">
            <v>0</v>
          </cell>
          <cell r="V318">
            <v>0</v>
          </cell>
          <cell r="W318">
            <v>0</v>
          </cell>
          <cell r="X318">
            <v>0</v>
          </cell>
          <cell r="Y318">
            <v>0</v>
          </cell>
          <cell r="Z318">
            <v>0</v>
          </cell>
          <cell r="AA318">
            <v>0</v>
          </cell>
          <cell r="AB318">
            <v>0</v>
          </cell>
          <cell r="AC318">
            <v>18302826</v>
          </cell>
          <cell r="AD318">
            <v>-183264</v>
          </cell>
          <cell r="AE318">
            <v>12</v>
          </cell>
          <cell r="AF318">
            <v>0</v>
          </cell>
          <cell r="AG318">
            <v>0</v>
          </cell>
          <cell r="AH318">
            <v>0</v>
          </cell>
          <cell r="AI318">
            <v>0</v>
          </cell>
          <cell r="AJ318">
            <v>1113000</v>
          </cell>
          <cell r="AK318">
            <v>0</v>
          </cell>
          <cell r="AL318">
            <v>183264</v>
          </cell>
          <cell r="AM318">
            <v>0</v>
          </cell>
          <cell r="AN318">
            <v>1296264</v>
          </cell>
        </row>
        <row r="319">
          <cell r="B319">
            <v>309</v>
          </cell>
          <cell r="C319">
            <v>16221172</v>
          </cell>
          <cell r="D319" t="str">
            <v>Nguyen Thong Minh</v>
          </cell>
          <cell r="E319">
            <v>2114219</v>
          </cell>
          <cell r="F319">
            <v>925823</v>
          </cell>
          <cell r="G319">
            <v>2281555</v>
          </cell>
          <cell r="H319">
            <v>708390</v>
          </cell>
          <cell r="I319">
            <v>927223</v>
          </cell>
          <cell r="J319">
            <v>1484963</v>
          </cell>
          <cell r="K319">
            <v>1250154</v>
          </cell>
          <cell r="L319">
            <v>906520</v>
          </cell>
          <cell r="M319">
            <v>1113000</v>
          </cell>
          <cell r="N319">
            <v>898962</v>
          </cell>
          <cell r="O319">
            <v>1198615</v>
          </cell>
          <cell r="P319">
            <v>1198615</v>
          </cell>
          <cell r="Q319">
            <v>-11422</v>
          </cell>
          <cell r="R319">
            <v>0</v>
          </cell>
          <cell r="S319">
            <v>-28156</v>
          </cell>
          <cell r="T319">
            <v>0</v>
          </cell>
          <cell r="U319">
            <v>0</v>
          </cell>
          <cell r="V319">
            <v>0</v>
          </cell>
          <cell r="W319">
            <v>0</v>
          </cell>
          <cell r="X319">
            <v>0</v>
          </cell>
          <cell r="Y319">
            <v>0</v>
          </cell>
          <cell r="Z319">
            <v>0</v>
          </cell>
          <cell r="AA319">
            <v>0</v>
          </cell>
          <cell r="AB319">
            <v>0</v>
          </cell>
          <cell r="AC319">
            <v>15008039</v>
          </cell>
          <cell r="AD319">
            <v>-39578</v>
          </cell>
          <cell r="AE319">
            <v>12</v>
          </cell>
          <cell r="AF319">
            <v>0</v>
          </cell>
          <cell r="AG319">
            <v>0</v>
          </cell>
          <cell r="AH319">
            <v>0</v>
          </cell>
          <cell r="AI319">
            <v>0</v>
          </cell>
          <cell r="AJ319">
            <v>1113000</v>
          </cell>
          <cell r="AK319">
            <v>0</v>
          </cell>
          <cell r="AL319">
            <v>39578</v>
          </cell>
          <cell r="AM319">
            <v>0</v>
          </cell>
          <cell r="AN319">
            <v>1152578</v>
          </cell>
        </row>
        <row r="320">
          <cell r="B320">
            <v>310</v>
          </cell>
          <cell r="C320">
            <v>16231785</v>
          </cell>
          <cell r="D320" t="str">
            <v>Tran Ke Minh</v>
          </cell>
          <cell r="N320">
            <v>3405385</v>
          </cell>
          <cell r="O320">
            <v>4900000</v>
          </cell>
          <cell r="P320">
            <v>4800000</v>
          </cell>
          <cell r="Z320">
            <v>-181077</v>
          </cell>
          <cell r="AA320">
            <v>-570000</v>
          </cell>
          <cell r="AB320">
            <v>-540000</v>
          </cell>
          <cell r="AC320">
            <v>13105385</v>
          </cell>
          <cell r="AD320">
            <v>-1291077</v>
          </cell>
          <cell r="AE320">
            <v>3</v>
          </cell>
          <cell r="AF320">
            <v>0</v>
          </cell>
          <cell r="AG320">
            <v>0</v>
          </cell>
          <cell r="AH320">
            <v>0</v>
          </cell>
          <cell r="AI320">
            <v>0</v>
          </cell>
          <cell r="AJ320">
            <v>1200109.5900000001</v>
          </cell>
          <cell r="AK320">
            <v>1591647</v>
          </cell>
          <cell r="AL320">
            <v>2882724</v>
          </cell>
          <cell r="AM320">
            <v>0</v>
          </cell>
          <cell r="AN320">
            <v>4082833.59</v>
          </cell>
        </row>
        <row r="321">
          <cell r="B321">
            <v>311</v>
          </cell>
          <cell r="C321">
            <v>16220466</v>
          </cell>
          <cell r="D321" t="str">
            <v>Nguyen Van Muoi</v>
          </cell>
          <cell r="E321">
            <v>2867356</v>
          </cell>
          <cell r="F321">
            <v>998436</v>
          </cell>
          <cell r="G321">
            <v>2542448</v>
          </cell>
          <cell r="H321">
            <v>763950</v>
          </cell>
          <cell r="I321">
            <v>999947</v>
          </cell>
          <cell r="J321">
            <v>1440019</v>
          </cell>
          <cell r="K321">
            <v>1314769</v>
          </cell>
          <cell r="L321">
            <v>966828</v>
          </cell>
          <cell r="M321">
            <v>1113000</v>
          </cell>
          <cell r="N321">
            <v>1113000</v>
          </cell>
          <cell r="O321">
            <v>1155807</v>
          </cell>
          <cell r="P321">
            <v>1198615</v>
          </cell>
          <cell r="Q321">
            <v>-86736</v>
          </cell>
          <cell r="R321">
            <v>0</v>
          </cell>
          <cell r="S321">
            <v>-54245</v>
          </cell>
          <cell r="T321">
            <v>0</v>
          </cell>
          <cell r="U321">
            <v>0</v>
          </cell>
          <cell r="V321">
            <v>0</v>
          </cell>
          <cell r="W321">
            <v>0</v>
          </cell>
          <cell r="X321">
            <v>0</v>
          </cell>
          <cell r="Y321">
            <v>0</v>
          </cell>
          <cell r="Z321">
            <v>0</v>
          </cell>
          <cell r="AA321">
            <v>0</v>
          </cell>
          <cell r="AB321">
            <v>0</v>
          </cell>
          <cell r="AC321">
            <v>16474175</v>
          </cell>
          <cell r="AD321">
            <v>-140981</v>
          </cell>
          <cell r="AE321">
            <v>12</v>
          </cell>
          <cell r="AF321">
            <v>0</v>
          </cell>
          <cell r="AG321">
            <v>0</v>
          </cell>
          <cell r="AH321">
            <v>0</v>
          </cell>
          <cell r="AI321">
            <v>0</v>
          </cell>
          <cell r="AJ321">
            <v>1113000</v>
          </cell>
          <cell r="AK321">
            <v>0</v>
          </cell>
          <cell r="AL321">
            <v>140981</v>
          </cell>
          <cell r="AM321">
            <v>0</v>
          </cell>
          <cell r="AN321">
            <v>1253981</v>
          </cell>
        </row>
        <row r="322">
          <cell r="B322">
            <v>312</v>
          </cell>
          <cell r="C322">
            <v>16230596</v>
          </cell>
          <cell r="D322" t="str">
            <v>Nguyen Van Nam B</v>
          </cell>
          <cell r="E322">
            <v>1371890</v>
          </cell>
          <cell r="F322">
            <v>1348263</v>
          </cell>
          <cell r="G322">
            <v>1444456</v>
          </cell>
          <cell r="H322">
            <v>1373239</v>
          </cell>
          <cell r="I322">
            <v>1561414</v>
          </cell>
          <cell r="J322">
            <v>1478846</v>
          </cell>
          <cell r="K322">
            <v>1438339</v>
          </cell>
          <cell r="L322">
            <v>1194334</v>
          </cell>
          <cell r="M322">
            <v>1503888</v>
          </cell>
          <cell r="N322">
            <v>1380013</v>
          </cell>
          <cell r="O322">
            <v>1817454</v>
          </cell>
          <cell r="P322">
            <v>1774379</v>
          </cell>
          <cell r="Q322">
            <v>0</v>
          </cell>
          <cell r="R322">
            <v>0</v>
          </cell>
          <cell r="S322">
            <v>0</v>
          </cell>
          <cell r="T322">
            <v>0</v>
          </cell>
          <cell r="U322">
            <v>0</v>
          </cell>
          <cell r="V322">
            <v>0</v>
          </cell>
          <cell r="W322">
            <v>0</v>
          </cell>
          <cell r="X322">
            <v>0</v>
          </cell>
          <cell r="Y322">
            <v>0</v>
          </cell>
          <cell r="Z322">
            <v>0</v>
          </cell>
          <cell r="AA322">
            <v>0</v>
          </cell>
          <cell r="AB322">
            <v>0</v>
          </cell>
          <cell r="AC322">
            <v>17686515</v>
          </cell>
          <cell r="AD322">
            <v>0</v>
          </cell>
          <cell r="AE322">
            <v>12</v>
          </cell>
          <cell r="AF322">
            <v>0</v>
          </cell>
          <cell r="AG322">
            <v>0</v>
          </cell>
          <cell r="AH322">
            <v>0</v>
          </cell>
          <cell r="AI322">
            <v>0</v>
          </cell>
          <cell r="AJ322">
            <v>1113000</v>
          </cell>
          <cell r="AK322">
            <v>0</v>
          </cell>
          <cell r="AL322">
            <v>0</v>
          </cell>
          <cell r="AM322">
            <v>0</v>
          </cell>
          <cell r="AN322">
            <v>1113000</v>
          </cell>
        </row>
        <row r="323">
          <cell r="B323">
            <v>313</v>
          </cell>
          <cell r="C323">
            <v>16230781</v>
          </cell>
          <cell r="D323" t="str">
            <v>Nguyen Van Nam C</v>
          </cell>
          <cell r="E323">
            <v>2282027</v>
          </cell>
          <cell r="F323">
            <v>2667697</v>
          </cell>
          <cell r="G323">
            <v>2287345</v>
          </cell>
          <cell r="H323">
            <v>2534424</v>
          </cell>
          <cell r="I323">
            <v>2413223</v>
          </cell>
          <cell r="J323">
            <v>2272493</v>
          </cell>
          <cell r="K323">
            <v>2247506</v>
          </cell>
          <cell r="L323">
            <v>2263132</v>
          </cell>
          <cell r="M323">
            <v>2155161</v>
          </cell>
          <cell r="N323">
            <v>1709921</v>
          </cell>
          <cell r="O323">
            <v>1719015</v>
          </cell>
          <cell r="P323">
            <v>1938650</v>
          </cell>
          <cell r="Q323">
            <v>-28203</v>
          </cell>
          <cell r="R323">
            <v>-66770</v>
          </cell>
          <cell r="S323">
            <v>-28735</v>
          </cell>
          <cell r="T323">
            <v>-53442</v>
          </cell>
          <cell r="U323">
            <v>-41322</v>
          </cell>
          <cell r="V323">
            <v>-27249</v>
          </cell>
          <cell r="W323">
            <v>-24751</v>
          </cell>
          <cell r="X323">
            <v>-26313</v>
          </cell>
          <cell r="Y323">
            <v>-15516</v>
          </cell>
          <cell r="Z323">
            <v>0</v>
          </cell>
          <cell r="AA323">
            <v>0</v>
          </cell>
          <cell r="AB323">
            <v>0</v>
          </cell>
          <cell r="AC323">
            <v>26490594</v>
          </cell>
          <cell r="AD323">
            <v>-312301</v>
          </cell>
          <cell r="AE323">
            <v>12</v>
          </cell>
          <cell r="AF323">
            <v>0</v>
          </cell>
          <cell r="AG323">
            <v>0</v>
          </cell>
          <cell r="AH323">
            <v>0</v>
          </cell>
          <cell r="AI323">
            <v>0</v>
          </cell>
          <cell r="AJ323">
            <v>1182000</v>
          </cell>
          <cell r="AK323">
            <v>367260</v>
          </cell>
          <cell r="AL323">
            <v>679561</v>
          </cell>
          <cell r="AM323">
            <v>0</v>
          </cell>
          <cell r="AN323">
            <v>1861561</v>
          </cell>
        </row>
        <row r="324">
          <cell r="B324">
            <v>314</v>
          </cell>
          <cell r="C324">
            <v>16221054</v>
          </cell>
          <cell r="D324" t="str">
            <v>Nguyen Tan Ngoc</v>
          </cell>
          <cell r="E324">
            <v>874818</v>
          </cell>
          <cell r="F324">
            <v>1009115</v>
          </cell>
          <cell r="G324">
            <v>942315</v>
          </cell>
          <cell r="H324">
            <v>942383</v>
          </cell>
          <cell r="I324">
            <v>2332665</v>
          </cell>
          <cell r="J324">
            <v>1324907</v>
          </cell>
          <cell r="K324">
            <v>1198615</v>
          </cell>
          <cell r="L324">
            <v>1401416</v>
          </cell>
          <cell r="M324">
            <v>1379711</v>
          </cell>
          <cell r="N324">
            <v>898962</v>
          </cell>
          <cell r="O324">
            <v>1327038</v>
          </cell>
          <cell r="P324">
            <v>1027385</v>
          </cell>
          <cell r="Q324">
            <v>0</v>
          </cell>
          <cell r="R324">
            <v>0</v>
          </cell>
          <cell r="S324">
            <v>0</v>
          </cell>
          <cell r="T324">
            <v>0</v>
          </cell>
          <cell r="U324">
            <v>-33267</v>
          </cell>
          <cell r="V324">
            <v>0</v>
          </cell>
          <cell r="W324">
            <v>0</v>
          </cell>
          <cell r="X324">
            <v>0</v>
          </cell>
          <cell r="Y324">
            <v>0</v>
          </cell>
          <cell r="Z324">
            <v>0</v>
          </cell>
          <cell r="AA324">
            <v>0</v>
          </cell>
          <cell r="AB324">
            <v>0</v>
          </cell>
          <cell r="AC324">
            <v>14659330</v>
          </cell>
          <cell r="AD324">
            <v>-33267</v>
          </cell>
          <cell r="AE324">
            <v>12</v>
          </cell>
          <cell r="AF324">
            <v>0</v>
          </cell>
          <cell r="AG324">
            <v>0</v>
          </cell>
          <cell r="AH324">
            <v>0</v>
          </cell>
          <cell r="AI324">
            <v>0</v>
          </cell>
          <cell r="AJ324">
            <v>1113000</v>
          </cell>
          <cell r="AK324">
            <v>0</v>
          </cell>
          <cell r="AL324">
            <v>33267</v>
          </cell>
          <cell r="AM324">
            <v>0</v>
          </cell>
          <cell r="AN324">
            <v>1146267</v>
          </cell>
        </row>
        <row r="325">
          <cell r="B325">
            <v>315</v>
          </cell>
          <cell r="C325">
            <v>16230534</v>
          </cell>
          <cell r="D325" t="str">
            <v>Doan Hoang Nguyen</v>
          </cell>
          <cell r="E325">
            <v>951618</v>
          </cell>
          <cell r="F325">
            <v>1049786</v>
          </cell>
          <cell r="G325">
            <v>1044603</v>
          </cell>
          <cell r="H325">
            <v>953468</v>
          </cell>
          <cell r="I325">
            <v>1056895</v>
          </cell>
          <cell r="J325">
            <v>1931128</v>
          </cell>
          <cell r="K325">
            <v>985200</v>
          </cell>
          <cell r="L325">
            <v>1132822</v>
          </cell>
          <cell r="M325">
            <v>1017567</v>
          </cell>
          <cell r="N325">
            <v>827907</v>
          </cell>
          <cell r="O325">
            <v>752912</v>
          </cell>
          <cell r="P325">
            <v>925006</v>
          </cell>
          <cell r="Q325">
            <v>0</v>
          </cell>
          <cell r="R325">
            <v>0</v>
          </cell>
          <cell r="S325">
            <v>0</v>
          </cell>
          <cell r="T325">
            <v>0</v>
          </cell>
          <cell r="U325">
            <v>0</v>
          </cell>
          <cell r="V325">
            <v>0</v>
          </cell>
          <cell r="W325">
            <v>0</v>
          </cell>
          <cell r="X325">
            <v>0</v>
          </cell>
          <cell r="Y325">
            <v>0</v>
          </cell>
          <cell r="Z325">
            <v>0</v>
          </cell>
          <cell r="AA325">
            <v>0</v>
          </cell>
          <cell r="AB325">
            <v>0</v>
          </cell>
          <cell r="AC325">
            <v>12628912</v>
          </cell>
          <cell r="AD325">
            <v>0</v>
          </cell>
          <cell r="AE325">
            <v>12</v>
          </cell>
          <cell r="AF325">
            <v>0</v>
          </cell>
          <cell r="AG325">
            <v>0</v>
          </cell>
          <cell r="AH325">
            <v>0</v>
          </cell>
          <cell r="AI325">
            <v>0</v>
          </cell>
          <cell r="AJ325">
            <v>821000</v>
          </cell>
          <cell r="AK325">
            <v>0</v>
          </cell>
          <cell r="AL325">
            <v>0</v>
          </cell>
          <cell r="AM325">
            <v>0</v>
          </cell>
          <cell r="AN325">
            <v>821000</v>
          </cell>
        </row>
        <row r="326">
          <cell r="B326">
            <v>316</v>
          </cell>
          <cell r="C326">
            <v>16230841</v>
          </cell>
          <cell r="D326" t="str">
            <v>Nguyen Van Nhieu</v>
          </cell>
          <cell r="E326">
            <v>1221784</v>
          </cell>
          <cell r="F326">
            <v>1442593</v>
          </cell>
          <cell r="G326">
            <v>1151351</v>
          </cell>
          <cell r="H326">
            <v>1004520</v>
          </cell>
          <cell r="I326">
            <v>1246257</v>
          </cell>
          <cell r="J326">
            <v>1277320</v>
          </cell>
          <cell r="K326">
            <v>888209</v>
          </cell>
          <cell r="L326">
            <v>980156</v>
          </cell>
          <cell r="M326">
            <v>862464</v>
          </cell>
          <cell r="N326">
            <v>795343</v>
          </cell>
          <cell r="O326">
            <v>989902</v>
          </cell>
          <cell r="P326">
            <v>850143</v>
          </cell>
          <cell r="Q326">
            <v>0</v>
          </cell>
          <cell r="R326">
            <v>0</v>
          </cell>
          <cell r="S326">
            <v>0</v>
          </cell>
          <cell r="T326">
            <v>0</v>
          </cell>
          <cell r="U326">
            <v>0</v>
          </cell>
          <cell r="V326">
            <v>0</v>
          </cell>
          <cell r="W326">
            <v>0</v>
          </cell>
          <cell r="X326">
            <v>0</v>
          </cell>
          <cell r="Y326">
            <v>0</v>
          </cell>
          <cell r="Z326">
            <v>0</v>
          </cell>
          <cell r="AA326">
            <v>0</v>
          </cell>
          <cell r="AB326">
            <v>0</v>
          </cell>
          <cell r="AC326">
            <v>12710042</v>
          </cell>
          <cell r="AD326">
            <v>0</v>
          </cell>
          <cell r="AE326">
            <v>12</v>
          </cell>
          <cell r="AF326">
            <v>0</v>
          </cell>
          <cell r="AG326">
            <v>0</v>
          </cell>
          <cell r="AH326">
            <v>0</v>
          </cell>
          <cell r="AI326">
            <v>0</v>
          </cell>
          <cell r="AJ326">
            <v>765000</v>
          </cell>
          <cell r="AK326">
            <v>0</v>
          </cell>
          <cell r="AL326">
            <v>0</v>
          </cell>
          <cell r="AM326">
            <v>0</v>
          </cell>
          <cell r="AN326">
            <v>765000</v>
          </cell>
        </row>
        <row r="327">
          <cell r="B327">
            <v>317</v>
          </cell>
          <cell r="C327">
            <v>16230854</v>
          </cell>
          <cell r="D327" t="str">
            <v>Lu Dinh Phong</v>
          </cell>
          <cell r="E327">
            <v>3288328</v>
          </cell>
          <cell r="F327">
            <v>3335534</v>
          </cell>
          <cell r="G327">
            <v>3671419</v>
          </cell>
          <cell r="H327">
            <v>4382428</v>
          </cell>
          <cell r="I327">
            <v>3977595</v>
          </cell>
          <cell r="J327">
            <v>4401761</v>
          </cell>
          <cell r="K327">
            <v>4060302</v>
          </cell>
          <cell r="L327">
            <v>3918015</v>
          </cell>
          <cell r="M327">
            <v>4177183</v>
          </cell>
          <cell r="N327">
            <v>3669009</v>
          </cell>
          <cell r="O327">
            <v>3361565</v>
          </cell>
          <cell r="P327">
            <v>3056661</v>
          </cell>
          <cell r="Q327">
            <v>-157666</v>
          </cell>
          <cell r="R327">
            <v>-167107</v>
          </cell>
          <cell r="S327">
            <v>-234284</v>
          </cell>
          <cell r="T327">
            <v>-414728</v>
          </cell>
          <cell r="U327">
            <v>-295519</v>
          </cell>
          <cell r="V327">
            <v>-420528</v>
          </cell>
          <cell r="W327">
            <v>-318091</v>
          </cell>
          <cell r="X327">
            <v>-283603</v>
          </cell>
          <cell r="Y327">
            <v>-353155</v>
          </cell>
          <cell r="Z327">
            <v>-233802</v>
          </cell>
          <cell r="AA327">
            <v>-172313</v>
          </cell>
          <cell r="AB327">
            <v>-111332</v>
          </cell>
          <cell r="AC327">
            <v>45299800</v>
          </cell>
          <cell r="AD327">
            <v>-3162128</v>
          </cell>
          <cell r="AE327">
            <v>12</v>
          </cell>
          <cell r="AF327">
            <v>0</v>
          </cell>
          <cell r="AG327">
            <v>0</v>
          </cell>
          <cell r="AH327">
            <v>0</v>
          </cell>
          <cell r="AI327">
            <v>0</v>
          </cell>
          <cell r="AJ327">
            <v>2114000</v>
          </cell>
          <cell r="AK327">
            <v>3482760</v>
          </cell>
          <cell r="AL327">
            <v>6644888</v>
          </cell>
          <cell r="AM327">
            <v>0</v>
          </cell>
          <cell r="AN327">
            <v>8758888</v>
          </cell>
        </row>
        <row r="328">
          <cell r="B328">
            <v>318</v>
          </cell>
          <cell r="C328">
            <v>16221058</v>
          </cell>
          <cell r="D328" t="str">
            <v>Trinh Hoai Thanh Phong</v>
          </cell>
          <cell r="E328">
            <v>874818</v>
          </cell>
          <cell r="F328">
            <v>1009115</v>
          </cell>
          <cell r="G328">
            <v>1009623</v>
          </cell>
          <cell r="H328">
            <v>1009696</v>
          </cell>
          <cell r="I328">
            <v>943265</v>
          </cell>
          <cell r="J328">
            <v>1302787</v>
          </cell>
          <cell r="K328">
            <v>1198615</v>
          </cell>
          <cell r="L328">
            <v>1446216</v>
          </cell>
          <cell r="M328">
            <v>1467911</v>
          </cell>
          <cell r="N328">
            <v>1113000</v>
          </cell>
          <cell r="O328">
            <v>1155807</v>
          </cell>
          <cell r="P328">
            <v>1113000</v>
          </cell>
          <cell r="Q328">
            <v>0</v>
          </cell>
          <cell r="R328">
            <v>0</v>
          </cell>
          <cell r="S328">
            <v>0</v>
          </cell>
          <cell r="T328">
            <v>0</v>
          </cell>
          <cell r="U328">
            <v>0</v>
          </cell>
          <cell r="V328">
            <v>0</v>
          </cell>
          <cell r="W328">
            <v>0</v>
          </cell>
          <cell r="X328">
            <v>0</v>
          </cell>
          <cell r="Y328">
            <v>0</v>
          </cell>
          <cell r="Z328">
            <v>0</v>
          </cell>
          <cell r="AA328">
            <v>0</v>
          </cell>
          <cell r="AB328">
            <v>0</v>
          </cell>
          <cell r="AC328">
            <v>13643853</v>
          </cell>
          <cell r="AD328">
            <v>0</v>
          </cell>
          <cell r="AE328">
            <v>12</v>
          </cell>
          <cell r="AF328">
            <v>0</v>
          </cell>
          <cell r="AG328">
            <v>0</v>
          </cell>
          <cell r="AH328">
            <v>0</v>
          </cell>
          <cell r="AI328">
            <v>0</v>
          </cell>
          <cell r="AJ328">
            <v>1113000</v>
          </cell>
          <cell r="AK328">
            <v>0</v>
          </cell>
          <cell r="AL328">
            <v>0</v>
          </cell>
          <cell r="AM328">
            <v>0</v>
          </cell>
          <cell r="AN328">
            <v>1113000</v>
          </cell>
        </row>
        <row r="329">
          <cell r="B329">
            <v>319</v>
          </cell>
          <cell r="C329">
            <v>16220217</v>
          </cell>
          <cell r="D329" t="str">
            <v>Dang Cao Phuc</v>
          </cell>
          <cell r="E329">
            <v>3047874</v>
          </cell>
          <cell r="F329">
            <v>1234430</v>
          </cell>
          <cell r="G329">
            <v>2736894</v>
          </cell>
          <cell r="H329">
            <v>944519</v>
          </cell>
          <cell r="I329">
            <v>1236298</v>
          </cell>
          <cell r="J329">
            <v>1794215</v>
          </cell>
          <cell r="K329">
            <v>1523615</v>
          </cell>
          <cell r="L329">
            <v>1161751</v>
          </cell>
          <cell r="M329">
            <v>1113000</v>
          </cell>
          <cell r="N329">
            <v>1113000</v>
          </cell>
          <cell r="O329">
            <v>1198615</v>
          </cell>
          <cell r="P329">
            <v>1198615</v>
          </cell>
          <cell r="Q329">
            <v>-109575</v>
          </cell>
          <cell r="R329">
            <v>0</v>
          </cell>
          <cell r="S329">
            <v>-73689</v>
          </cell>
          <cell r="T329">
            <v>0</v>
          </cell>
          <cell r="U329">
            <v>0</v>
          </cell>
          <cell r="V329">
            <v>0</v>
          </cell>
          <cell r="W329">
            <v>0</v>
          </cell>
          <cell r="X329">
            <v>0</v>
          </cell>
          <cell r="Y329">
            <v>0</v>
          </cell>
          <cell r="Z329">
            <v>0</v>
          </cell>
          <cell r="AA329">
            <v>0</v>
          </cell>
          <cell r="AB329">
            <v>0</v>
          </cell>
          <cell r="AC329">
            <v>18302826</v>
          </cell>
          <cell r="AD329">
            <v>-183264</v>
          </cell>
          <cell r="AE329">
            <v>12</v>
          </cell>
          <cell r="AF329">
            <v>0</v>
          </cell>
          <cell r="AG329">
            <v>0</v>
          </cell>
          <cell r="AH329">
            <v>0</v>
          </cell>
          <cell r="AI329">
            <v>0</v>
          </cell>
          <cell r="AJ329">
            <v>1113000</v>
          </cell>
          <cell r="AK329">
            <v>0</v>
          </cell>
          <cell r="AL329">
            <v>183264</v>
          </cell>
          <cell r="AM329">
            <v>0</v>
          </cell>
          <cell r="AN329">
            <v>1296264</v>
          </cell>
        </row>
        <row r="330">
          <cell r="B330">
            <v>320</v>
          </cell>
          <cell r="C330">
            <v>16220638</v>
          </cell>
          <cell r="D330" t="str">
            <v>Truong Hung Phuc</v>
          </cell>
          <cell r="E330">
            <v>3991500</v>
          </cell>
          <cell r="F330">
            <v>4850500</v>
          </cell>
          <cell r="G330">
            <v>5047250</v>
          </cell>
          <cell r="H330">
            <v>5492500</v>
          </cell>
          <cell r="I330">
            <v>5010750</v>
          </cell>
          <cell r="J330">
            <v>3168431</v>
          </cell>
          <cell r="K330">
            <v>5695800</v>
          </cell>
          <cell r="L330">
            <v>5567423</v>
          </cell>
          <cell r="M330">
            <v>5258000</v>
          </cell>
          <cell r="N330">
            <v>4723000</v>
          </cell>
          <cell r="O330">
            <v>4292000</v>
          </cell>
          <cell r="P330">
            <v>4704000</v>
          </cell>
          <cell r="Q330">
            <v>-298300</v>
          </cell>
          <cell r="R330">
            <v>-555150</v>
          </cell>
          <cell r="S330">
            <v>-614175</v>
          </cell>
          <cell r="T330">
            <v>-747750</v>
          </cell>
          <cell r="U330">
            <v>-603225</v>
          </cell>
          <cell r="V330">
            <v>-133686</v>
          </cell>
          <cell r="W330">
            <v>-808740</v>
          </cell>
          <cell r="X330">
            <v>-770227</v>
          </cell>
          <cell r="Y330">
            <v>-677400</v>
          </cell>
          <cell r="Z330">
            <v>-516900</v>
          </cell>
          <cell r="AA330">
            <v>-387600</v>
          </cell>
          <cell r="AB330">
            <v>-511200</v>
          </cell>
          <cell r="AC330">
            <v>57801154</v>
          </cell>
          <cell r="AD330">
            <v>-6624353</v>
          </cell>
          <cell r="AE330">
            <v>12</v>
          </cell>
          <cell r="AF330">
            <v>0</v>
          </cell>
          <cell r="AG330">
            <v>0</v>
          </cell>
          <cell r="AH330">
            <v>0</v>
          </cell>
          <cell r="AI330">
            <v>0</v>
          </cell>
          <cell r="AJ330">
            <v>4173000</v>
          </cell>
          <cell r="AK330">
            <v>7792248</v>
          </cell>
          <cell r="AL330">
            <v>14416601</v>
          </cell>
          <cell r="AM330">
            <v>0</v>
          </cell>
          <cell r="AN330">
            <v>18589601</v>
          </cell>
        </row>
        <row r="331">
          <cell r="B331">
            <v>321</v>
          </cell>
          <cell r="C331">
            <v>16220921</v>
          </cell>
          <cell r="D331" t="str">
            <v>Pham Van Phuoc</v>
          </cell>
          <cell r="E331">
            <v>2114219</v>
          </cell>
          <cell r="F331">
            <v>925823</v>
          </cell>
          <cell r="G331">
            <v>2281555</v>
          </cell>
          <cell r="H331">
            <v>708390</v>
          </cell>
          <cell r="I331">
            <v>927223</v>
          </cell>
          <cell r="J331">
            <v>1484963</v>
          </cell>
          <cell r="K331">
            <v>1250154</v>
          </cell>
          <cell r="L331">
            <v>906520</v>
          </cell>
          <cell r="M331">
            <v>1369846</v>
          </cell>
          <cell r="N331">
            <v>1198615</v>
          </cell>
          <cell r="O331">
            <v>1198615</v>
          </cell>
          <cell r="P331">
            <v>1198615</v>
          </cell>
          <cell r="Q331">
            <v>-11422</v>
          </cell>
          <cell r="R331">
            <v>0</v>
          </cell>
          <cell r="S331">
            <v>-28156</v>
          </cell>
          <cell r="T331">
            <v>0</v>
          </cell>
          <cell r="U331">
            <v>0</v>
          </cell>
          <cell r="V331">
            <v>0</v>
          </cell>
          <cell r="W331">
            <v>0</v>
          </cell>
          <cell r="X331">
            <v>0</v>
          </cell>
          <cell r="Y331">
            <v>0</v>
          </cell>
          <cell r="Z331">
            <v>0</v>
          </cell>
          <cell r="AA331">
            <v>0</v>
          </cell>
          <cell r="AB331">
            <v>0</v>
          </cell>
          <cell r="AC331">
            <v>15564538</v>
          </cell>
          <cell r="AD331">
            <v>-39578</v>
          </cell>
          <cell r="AE331">
            <v>12</v>
          </cell>
          <cell r="AF331">
            <v>0</v>
          </cell>
          <cell r="AG331">
            <v>0</v>
          </cell>
          <cell r="AH331">
            <v>0</v>
          </cell>
          <cell r="AI331">
            <v>0</v>
          </cell>
          <cell r="AJ331">
            <v>1113000</v>
          </cell>
          <cell r="AK331">
            <v>0</v>
          </cell>
          <cell r="AL331">
            <v>39578</v>
          </cell>
          <cell r="AM331">
            <v>0</v>
          </cell>
          <cell r="AN331">
            <v>1152578</v>
          </cell>
        </row>
        <row r="332">
          <cell r="B332">
            <v>322</v>
          </cell>
          <cell r="C332">
            <v>17210399</v>
          </cell>
          <cell r="D332" t="str">
            <v>Duong Tu Phuong</v>
          </cell>
          <cell r="E332">
            <v>2012889</v>
          </cell>
          <cell r="F332">
            <v>1988357</v>
          </cell>
          <cell r="G332">
            <v>2448404</v>
          </cell>
          <cell r="H332">
            <v>2043612</v>
          </cell>
          <cell r="I332">
            <v>1843717</v>
          </cell>
          <cell r="J332">
            <v>1982859</v>
          </cell>
          <cell r="K332">
            <v>1974641</v>
          </cell>
          <cell r="L332">
            <v>1924247</v>
          </cell>
          <cell r="M332">
            <v>2192019</v>
          </cell>
          <cell r="N332">
            <v>1906616</v>
          </cell>
          <cell r="O332">
            <v>2611665</v>
          </cell>
          <cell r="P332">
            <v>2706188</v>
          </cell>
          <cell r="Q332">
            <v>-1289</v>
          </cell>
          <cell r="R332">
            <v>0</v>
          </cell>
          <cell r="S332">
            <v>-44840</v>
          </cell>
          <cell r="T332">
            <v>-4361</v>
          </cell>
          <cell r="U332">
            <v>0</v>
          </cell>
          <cell r="V332">
            <v>0</v>
          </cell>
          <cell r="W332">
            <v>0</v>
          </cell>
          <cell r="X332">
            <v>0</v>
          </cell>
          <cell r="Y332">
            <v>-19202</v>
          </cell>
          <cell r="Z332">
            <v>0</v>
          </cell>
          <cell r="AA332">
            <v>-61167</v>
          </cell>
          <cell r="AB332">
            <v>-70619</v>
          </cell>
          <cell r="AC332">
            <v>25635214</v>
          </cell>
          <cell r="AD332">
            <v>-201478</v>
          </cell>
          <cell r="AE332">
            <v>12</v>
          </cell>
          <cell r="AF332">
            <v>0</v>
          </cell>
          <cell r="AG332">
            <v>0</v>
          </cell>
          <cell r="AH332">
            <v>0</v>
          </cell>
          <cell r="AI332">
            <v>0</v>
          </cell>
          <cell r="AJ332">
            <v>1530000</v>
          </cell>
          <cell r="AK332">
            <v>316524</v>
          </cell>
          <cell r="AL332">
            <v>518002</v>
          </cell>
          <cell r="AM332">
            <v>0</v>
          </cell>
          <cell r="AN332">
            <v>2048002</v>
          </cell>
        </row>
        <row r="333">
          <cell r="B333">
            <v>323</v>
          </cell>
          <cell r="C333">
            <v>16231704</v>
          </cell>
          <cell r="D333" t="str">
            <v>Le Thi Phuong</v>
          </cell>
          <cell r="J333">
            <v>1530210</v>
          </cell>
          <cell r="K333">
            <v>1530000</v>
          </cell>
          <cell r="L333">
            <v>1986057</v>
          </cell>
          <cell r="M333">
            <v>2414899</v>
          </cell>
          <cell r="N333">
            <v>1773108</v>
          </cell>
          <cell r="O333">
            <v>2027617</v>
          </cell>
          <cell r="P333">
            <v>1918385</v>
          </cell>
          <cell r="V333">
            <v>0</v>
          </cell>
          <cell r="W333">
            <v>0</v>
          </cell>
          <cell r="X333">
            <v>0</v>
          </cell>
          <cell r="Y333">
            <v>-41490</v>
          </cell>
          <cell r="Z333">
            <v>0</v>
          </cell>
          <cell r="AA333">
            <v>-2762</v>
          </cell>
          <cell r="AB333">
            <v>0</v>
          </cell>
          <cell r="AC333">
            <v>13180276</v>
          </cell>
          <cell r="AD333">
            <v>-44252</v>
          </cell>
          <cell r="AE333">
            <v>7</v>
          </cell>
          <cell r="AF333">
            <v>0</v>
          </cell>
          <cell r="AG333">
            <v>0</v>
          </cell>
          <cell r="AH333">
            <v>0</v>
          </cell>
          <cell r="AI333">
            <v>0</v>
          </cell>
          <cell r="AJ333">
            <v>943150.68</v>
          </cell>
          <cell r="AK333">
            <v>12341</v>
          </cell>
          <cell r="AL333">
            <v>56593</v>
          </cell>
          <cell r="AM333">
            <v>0</v>
          </cell>
          <cell r="AN333">
            <v>999743.68</v>
          </cell>
        </row>
        <row r="334">
          <cell r="B334">
            <v>324</v>
          </cell>
          <cell r="C334">
            <v>16220702</v>
          </cell>
          <cell r="D334" t="str">
            <v>Ho Thanh Quan</v>
          </cell>
          <cell r="E334">
            <v>1463730</v>
          </cell>
          <cell r="F334">
            <v>880973</v>
          </cell>
          <cell r="G334">
            <v>3060451</v>
          </cell>
          <cell r="H334">
            <v>763950</v>
          </cell>
          <cell r="I334">
            <v>823485</v>
          </cell>
          <cell r="J334">
            <v>1072132</v>
          </cell>
          <cell r="K334">
            <v>1113000</v>
          </cell>
          <cell r="L334">
            <v>1369846</v>
          </cell>
          <cell r="M334">
            <v>1284231</v>
          </cell>
          <cell r="N334">
            <v>2181855</v>
          </cell>
          <cell r="O334">
            <v>129761</v>
          </cell>
          <cell r="P334">
            <v>1113000</v>
          </cell>
          <cell r="Q334">
            <v>0</v>
          </cell>
          <cell r="R334">
            <v>0</v>
          </cell>
          <cell r="S334">
            <v>-112090</v>
          </cell>
          <cell r="T334">
            <v>0</v>
          </cell>
          <cell r="U334">
            <v>0</v>
          </cell>
          <cell r="V334">
            <v>0</v>
          </cell>
          <cell r="W334">
            <v>0</v>
          </cell>
          <cell r="X334">
            <v>0</v>
          </cell>
          <cell r="Y334">
            <v>0</v>
          </cell>
          <cell r="Z334">
            <v>-18186</v>
          </cell>
          <cell r="AA334">
            <v>0</v>
          </cell>
          <cell r="AB334">
            <v>0</v>
          </cell>
          <cell r="AC334">
            <v>15256414</v>
          </cell>
          <cell r="AD334">
            <v>-130276</v>
          </cell>
          <cell r="AE334">
            <v>12</v>
          </cell>
          <cell r="AF334">
            <v>0</v>
          </cell>
          <cell r="AG334">
            <v>0</v>
          </cell>
          <cell r="AH334">
            <v>0</v>
          </cell>
          <cell r="AI334">
            <v>0</v>
          </cell>
          <cell r="AJ334">
            <v>1113000</v>
          </cell>
          <cell r="AK334">
            <v>0</v>
          </cell>
          <cell r="AL334">
            <v>130276</v>
          </cell>
          <cell r="AM334">
            <v>0</v>
          </cell>
          <cell r="AN334">
            <v>1243276</v>
          </cell>
        </row>
        <row r="335">
          <cell r="B335">
            <v>325</v>
          </cell>
          <cell r="C335">
            <v>16220807</v>
          </cell>
          <cell r="D335" t="str">
            <v>Nguyen Minh Quan</v>
          </cell>
          <cell r="E335">
            <v>1522478</v>
          </cell>
          <cell r="F335">
            <v>1436253</v>
          </cell>
          <cell r="G335">
            <v>2811384</v>
          </cell>
          <cell r="H335">
            <v>763950</v>
          </cell>
          <cell r="I335">
            <v>823485</v>
          </cell>
          <cell r="J335">
            <v>1241586</v>
          </cell>
          <cell r="K335">
            <v>1198615</v>
          </cell>
          <cell r="L335">
            <v>1557306</v>
          </cell>
          <cell r="M335">
            <v>1496121</v>
          </cell>
          <cell r="N335">
            <v>1113000</v>
          </cell>
          <cell r="O335">
            <v>1198615</v>
          </cell>
          <cell r="P335">
            <v>1113000</v>
          </cell>
          <cell r="Q335">
            <v>0</v>
          </cell>
          <cell r="R335">
            <v>0</v>
          </cell>
          <cell r="S335">
            <v>-81138</v>
          </cell>
          <cell r="T335">
            <v>0</v>
          </cell>
          <cell r="U335">
            <v>0</v>
          </cell>
          <cell r="V335">
            <v>0</v>
          </cell>
          <cell r="W335">
            <v>0</v>
          </cell>
          <cell r="X335">
            <v>0</v>
          </cell>
          <cell r="Y335">
            <v>0</v>
          </cell>
          <cell r="Z335">
            <v>0</v>
          </cell>
          <cell r="AA335">
            <v>0</v>
          </cell>
          <cell r="AB335">
            <v>0</v>
          </cell>
          <cell r="AC335">
            <v>16275793</v>
          </cell>
          <cell r="AD335">
            <v>-81138</v>
          </cell>
          <cell r="AE335">
            <v>12</v>
          </cell>
          <cell r="AF335">
            <v>0</v>
          </cell>
          <cell r="AG335">
            <v>0</v>
          </cell>
          <cell r="AH335">
            <v>0</v>
          </cell>
          <cell r="AI335">
            <v>0</v>
          </cell>
          <cell r="AJ335">
            <v>1113000</v>
          </cell>
          <cell r="AK335">
            <v>0</v>
          </cell>
          <cell r="AL335">
            <v>81138</v>
          </cell>
          <cell r="AM335">
            <v>0</v>
          </cell>
          <cell r="AN335">
            <v>1194138</v>
          </cell>
        </row>
        <row r="336">
          <cell r="B336">
            <v>326</v>
          </cell>
          <cell r="C336">
            <v>16231625</v>
          </cell>
          <cell r="D336" t="str">
            <v>Nguyen Van Quan</v>
          </cell>
          <cell r="I336">
            <v>1090851</v>
          </cell>
          <cell r="J336">
            <v>1584480</v>
          </cell>
          <cell r="K336">
            <v>1459769</v>
          </cell>
          <cell r="L336">
            <v>1042213</v>
          </cell>
          <cell r="M336">
            <v>1113000</v>
          </cell>
          <cell r="N336">
            <v>1113000</v>
          </cell>
          <cell r="O336">
            <v>1027384</v>
          </cell>
          <cell r="P336">
            <v>1113000</v>
          </cell>
          <cell r="U336">
            <v>0</v>
          </cell>
          <cell r="V336">
            <v>0</v>
          </cell>
          <cell r="W336">
            <v>0</v>
          </cell>
          <cell r="X336">
            <v>0</v>
          </cell>
          <cell r="Y336">
            <v>0</v>
          </cell>
          <cell r="Z336">
            <v>0</v>
          </cell>
          <cell r="AA336">
            <v>0</v>
          </cell>
          <cell r="AB336">
            <v>0</v>
          </cell>
          <cell r="AC336">
            <v>9543697</v>
          </cell>
          <cell r="AD336">
            <v>0</v>
          </cell>
          <cell r="AE336">
            <v>8</v>
          </cell>
          <cell r="AF336">
            <v>0</v>
          </cell>
          <cell r="AG336">
            <v>0</v>
          </cell>
          <cell r="AH336">
            <v>0</v>
          </cell>
          <cell r="AI336">
            <v>0</v>
          </cell>
          <cell r="AJ336">
            <v>777575.34</v>
          </cell>
          <cell r="AK336">
            <v>0</v>
          </cell>
          <cell r="AL336">
            <v>0</v>
          </cell>
          <cell r="AM336">
            <v>0</v>
          </cell>
          <cell r="AN336">
            <v>777575.34</v>
          </cell>
        </row>
        <row r="337">
          <cell r="B337">
            <v>327</v>
          </cell>
          <cell r="C337">
            <v>16230535</v>
          </cell>
          <cell r="D337" t="str">
            <v>Nguyen Van Quang</v>
          </cell>
          <cell r="E337">
            <v>882295</v>
          </cell>
          <cell r="F337">
            <v>1269509</v>
          </cell>
          <cell r="G337">
            <v>1000676</v>
          </cell>
          <cell r="H337">
            <v>1305305</v>
          </cell>
          <cell r="I337">
            <v>1038754</v>
          </cell>
          <cell r="J337">
            <v>1194821</v>
          </cell>
          <cell r="K337">
            <v>1004146</v>
          </cell>
          <cell r="L337">
            <v>944150</v>
          </cell>
          <cell r="M337">
            <v>970398</v>
          </cell>
          <cell r="N337">
            <v>995068</v>
          </cell>
          <cell r="O337">
            <v>1322087</v>
          </cell>
          <cell r="P337">
            <v>1227553</v>
          </cell>
          <cell r="Q337">
            <v>0</v>
          </cell>
          <cell r="R337">
            <v>0</v>
          </cell>
          <cell r="S337">
            <v>0</v>
          </cell>
          <cell r="T337">
            <v>0</v>
          </cell>
          <cell r="U337">
            <v>0</v>
          </cell>
          <cell r="V337">
            <v>0</v>
          </cell>
          <cell r="W337">
            <v>0</v>
          </cell>
          <cell r="X337">
            <v>0</v>
          </cell>
          <cell r="Y337">
            <v>0</v>
          </cell>
          <cell r="Z337">
            <v>0</v>
          </cell>
          <cell r="AA337">
            <v>0</v>
          </cell>
          <cell r="AB337">
            <v>0</v>
          </cell>
          <cell r="AC337">
            <v>13154762</v>
          </cell>
          <cell r="AD337">
            <v>0</v>
          </cell>
          <cell r="AE337">
            <v>12</v>
          </cell>
          <cell r="AF337">
            <v>0</v>
          </cell>
          <cell r="AG337">
            <v>0</v>
          </cell>
          <cell r="AH337">
            <v>0</v>
          </cell>
          <cell r="AI337">
            <v>0</v>
          </cell>
          <cell r="AJ337">
            <v>821000</v>
          </cell>
          <cell r="AK337">
            <v>0</v>
          </cell>
          <cell r="AL337">
            <v>0</v>
          </cell>
          <cell r="AM337">
            <v>0</v>
          </cell>
          <cell r="AN337">
            <v>821000</v>
          </cell>
        </row>
        <row r="338">
          <cell r="B338">
            <v>328</v>
          </cell>
          <cell r="C338">
            <v>17210726</v>
          </cell>
          <cell r="D338" t="str">
            <v>Lu Cong Quy</v>
          </cell>
          <cell r="E338">
            <v>1580027</v>
          </cell>
          <cell r="F338">
            <v>1744540</v>
          </cell>
          <cell r="G338">
            <v>1564704</v>
          </cell>
          <cell r="H338">
            <v>1798900</v>
          </cell>
          <cell r="I338">
            <v>1677637</v>
          </cell>
          <cell r="J338">
            <v>2346679</v>
          </cell>
          <cell r="K338">
            <v>1955809</v>
          </cell>
          <cell r="L338">
            <v>1536794</v>
          </cell>
          <cell r="M338">
            <v>1592509</v>
          </cell>
          <cell r="N338">
            <v>1438462</v>
          </cell>
          <cell r="O338">
            <v>1460000</v>
          </cell>
          <cell r="P338">
            <v>1763077</v>
          </cell>
          <cell r="Q338">
            <v>0</v>
          </cell>
          <cell r="R338">
            <v>0</v>
          </cell>
          <cell r="S338">
            <v>0</v>
          </cell>
          <cell r="T338">
            <v>0</v>
          </cell>
          <cell r="U338">
            <v>0</v>
          </cell>
          <cell r="V338">
            <v>-34668</v>
          </cell>
          <cell r="W338">
            <v>0</v>
          </cell>
          <cell r="X338">
            <v>0</v>
          </cell>
          <cell r="Y338">
            <v>0</v>
          </cell>
          <cell r="Z338">
            <v>0</v>
          </cell>
          <cell r="AA338">
            <v>0</v>
          </cell>
          <cell r="AB338">
            <v>0</v>
          </cell>
          <cell r="AC338">
            <v>20459138</v>
          </cell>
          <cell r="AD338">
            <v>-34668</v>
          </cell>
          <cell r="AE338">
            <v>12</v>
          </cell>
          <cell r="AF338">
            <v>0</v>
          </cell>
          <cell r="AG338">
            <v>0</v>
          </cell>
          <cell r="AH338">
            <v>0</v>
          </cell>
          <cell r="AI338">
            <v>0</v>
          </cell>
          <cell r="AJ338">
            <v>1280000</v>
          </cell>
          <cell r="AK338">
            <v>0</v>
          </cell>
          <cell r="AL338">
            <v>34668</v>
          </cell>
          <cell r="AM338">
            <v>0</v>
          </cell>
          <cell r="AN338">
            <v>1314668</v>
          </cell>
        </row>
        <row r="339">
          <cell r="B339">
            <v>329</v>
          </cell>
          <cell r="C339">
            <v>16220815</v>
          </cell>
          <cell r="D339" t="str">
            <v>Dang Van Sang</v>
          </cell>
          <cell r="E339">
            <v>2169763</v>
          </cell>
          <cell r="F339">
            <v>998436</v>
          </cell>
          <cell r="G339">
            <v>2341384</v>
          </cell>
          <cell r="H339">
            <v>763950</v>
          </cell>
          <cell r="I339">
            <v>999947</v>
          </cell>
          <cell r="J339">
            <v>1557728</v>
          </cell>
          <cell r="K339">
            <v>1314769</v>
          </cell>
          <cell r="L339">
            <v>966828</v>
          </cell>
          <cell r="M339">
            <v>1198615</v>
          </cell>
          <cell r="N339">
            <v>1113000</v>
          </cell>
          <cell r="O339">
            <v>1198615</v>
          </cell>
          <cell r="P339">
            <v>1198615</v>
          </cell>
          <cell r="Q339">
            <v>-16976</v>
          </cell>
          <cell r="R339">
            <v>0</v>
          </cell>
          <cell r="S339">
            <v>-34138</v>
          </cell>
          <cell r="T339">
            <v>0</v>
          </cell>
          <cell r="U339">
            <v>0</v>
          </cell>
          <cell r="V339">
            <v>0</v>
          </cell>
          <cell r="W339">
            <v>0</v>
          </cell>
          <cell r="X339">
            <v>0</v>
          </cell>
          <cell r="Y339">
            <v>0</v>
          </cell>
          <cell r="Z339">
            <v>0</v>
          </cell>
          <cell r="AA339">
            <v>0</v>
          </cell>
          <cell r="AB339">
            <v>0</v>
          </cell>
          <cell r="AC339">
            <v>15821650</v>
          </cell>
          <cell r="AD339">
            <v>-51114</v>
          </cell>
          <cell r="AE339">
            <v>12</v>
          </cell>
          <cell r="AF339">
            <v>0</v>
          </cell>
          <cell r="AG339">
            <v>0</v>
          </cell>
          <cell r="AH339">
            <v>0</v>
          </cell>
          <cell r="AI339">
            <v>0</v>
          </cell>
          <cell r="AJ339">
            <v>1113000</v>
          </cell>
          <cell r="AK339">
            <v>0</v>
          </cell>
          <cell r="AL339">
            <v>51114</v>
          </cell>
          <cell r="AM339">
            <v>0</v>
          </cell>
          <cell r="AN339">
            <v>1164114</v>
          </cell>
        </row>
        <row r="340">
          <cell r="B340">
            <v>330</v>
          </cell>
          <cell r="C340">
            <v>16220704</v>
          </cell>
          <cell r="D340" t="str">
            <v>La Hoang Sang</v>
          </cell>
          <cell r="E340">
            <v>2169763</v>
          </cell>
          <cell r="F340">
            <v>998436</v>
          </cell>
          <cell r="G340">
            <v>2341384</v>
          </cell>
          <cell r="H340">
            <v>763950</v>
          </cell>
          <cell r="I340">
            <v>999947</v>
          </cell>
          <cell r="J340">
            <v>1557728</v>
          </cell>
          <cell r="K340">
            <v>1314769</v>
          </cell>
          <cell r="L340">
            <v>966828</v>
          </cell>
          <cell r="M340">
            <v>1113000</v>
          </cell>
          <cell r="N340">
            <v>1113000</v>
          </cell>
          <cell r="O340">
            <v>1198615</v>
          </cell>
          <cell r="P340">
            <v>1198615</v>
          </cell>
          <cell r="Q340">
            <v>-16976</v>
          </cell>
          <cell r="R340">
            <v>0</v>
          </cell>
          <cell r="S340">
            <v>-34138</v>
          </cell>
          <cell r="T340">
            <v>0</v>
          </cell>
          <cell r="U340">
            <v>0</v>
          </cell>
          <cell r="V340">
            <v>0</v>
          </cell>
          <cell r="W340">
            <v>0</v>
          </cell>
          <cell r="X340">
            <v>0</v>
          </cell>
          <cell r="Y340">
            <v>0</v>
          </cell>
          <cell r="Z340">
            <v>0</v>
          </cell>
          <cell r="AA340">
            <v>0</v>
          </cell>
          <cell r="AB340">
            <v>0</v>
          </cell>
          <cell r="AC340">
            <v>15736035</v>
          </cell>
          <cell r="AD340">
            <v>-51114</v>
          </cell>
          <cell r="AE340">
            <v>12</v>
          </cell>
          <cell r="AF340">
            <v>0</v>
          </cell>
          <cell r="AG340">
            <v>0</v>
          </cell>
          <cell r="AH340">
            <v>0</v>
          </cell>
          <cell r="AI340">
            <v>0</v>
          </cell>
          <cell r="AJ340">
            <v>1113000</v>
          </cell>
          <cell r="AK340">
            <v>0</v>
          </cell>
          <cell r="AL340">
            <v>51114</v>
          </cell>
          <cell r="AM340">
            <v>0</v>
          </cell>
          <cell r="AN340">
            <v>1164114</v>
          </cell>
        </row>
        <row r="341">
          <cell r="B341">
            <v>331</v>
          </cell>
          <cell r="C341">
            <v>16230078</v>
          </cell>
          <cell r="D341" t="str">
            <v>Le Thanh Sang</v>
          </cell>
          <cell r="E341">
            <v>2350281</v>
          </cell>
          <cell r="F341">
            <v>1234430</v>
          </cell>
          <cell r="G341">
            <v>1017102</v>
          </cell>
          <cell r="H341">
            <v>944519</v>
          </cell>
          <cell r="I341">
            <v>1236298</v>
          </cell>
          <cell r="J341">
            <v>1794215</v>
          </cell>
          <cell r="K341">
            <v>1091538</v>
          </cell>
          <cell r="L341">
            <v>1018769</v>
          </cell>
          <cell r="M341">
            <v>1070192</v>
          </cell>
          <cell r="N341">
            <v>1113000</v>
          </cell>
          <cell r="O341">
            <v>1155807</v>
          </cell>
          <cell r="P341">
            <v>1198615</v>
          </cell>
          <cell r="Q341">
            <v>-35028</v>
          </cell>
          <cell r="R341">
            <v>0</v>
          </cell>
          <cell r="S341">
            <v>0</v>
          </cell>
          <cell r="T341">
            <v>0</v>
          </cell>
          <cell r="U341">
            <v>0</v>
          </cell>
          <cell r="V341">
            <v>0</v>
          </cell>
          <cell r="W341">
            <v>0</v>
          </cell>
          <cell r="X341">
            <v>0</v>
          </cell>
          <cell r="Y341">
            <v>0</v>
          </cell>
          <cell r="Z341">
            <v>0</v>
          </cell>
          <cell r="AA341">
            <v>0</v>
          </cell>
          <cell r="AB341">
            <v>0</v>
          </cell>
          <cell r="AC341">
            <v>15224766</v>
          </cell>
          <cell r="AD341">
            <v>-35028</v>
          </cell>
          <cell r="AE341">
            <v>12</v>
          </cell>
          <cell r="AF341">
            <v>0</v>
          </cell>
          <cell r="AG341">
            <v>0</v>
          </cell>
          <cell r="AH341">
            <v>0</v>
          </cell>
          <cell r="AI341">
            <v>0</v>
          </cell>
          <cell r="AJ341">
            <v>1113000</v>
          </cell>
          <cell r="AK341">
            <v>0</v>
          </cell>
          <cell r="AL341">
            <v>35028</v>
          </cell>
          <cell r="AM341">
            <v>0</v>
          </cell>
          <cell r="AN341">
            <v>1148028</v>
          </cell>
        </row>
        <row r="342">
          <cell r="B342">
            <v>332</v>
          </cell>
          <cell r="C342">
            <v>16230723</v>
          </cell>
          <cell r="D342" t="str">
            <v>Le Thanh Son</v>
          </cell>
          <cell r="E342">
            <v>2867356</v>
          </cell>
          <cell r="F342">
            <v>998436</v>
          </cell>
          <cell r="G342">
            <v>2542448</v>
          </cell>
          <cell r="H342">
            <v>763950</v>
          </cell>
          <cell r="I342">
            <v>999947</v>
          </cell>
          <cell r="J342">
            <v>1498874</v>
          </cell>
          <cell r="K342">
            <v>1314769</v>
          </cell>
          <cell r="L342">
            <v>966828</v>
          </cell>
          <cell r="M342">
            <v>1113000</v>
          </cell>
          <cell r="N342">
            <v>1113000</v>
          </cell>
          <cell r="O342">
            <v>1198615</v>
          </cell>
          <cell r="P342">
            <v>1198615</v>
          </cell>
          <cell r="Q342">
            <v>-86736</v>
          </cell>
          <cell r="R342">
            <v>0</v>
          </cell>
          <cell r="S342">
            <v>-54245</v>
          </cell>
          <cell r="T342">
            <v>0</v>
          </cell>
          <cell r="U342">
            <v>0</v>
          </cell>
          <cell r="V342">
            <v>0</v>
          </cell>
          <cell r="W342">
            <v>0</v>
          </cell>
          <cell r="X342">
            <v>0</v>
          </cell>
          <cell r="Y342">
            <v>0</v>
          </cell>
          <cell r="Z342">
            <v>0</v>
          </cell>
          <cell r="AA342">
            <v>0</v>
          </cell>
          <cell r="AB342">
            <v>0</v>
          </cell>
          <cell r="AC342">
            <v>16575838</v>
          </cell>
          <cell r="AD342">
            <v>-140981</v>
          </cell>
          <cell r="AE342">
            <v>12</v>
          </cell>
          <cell r="AF342">
            <v>0</v>
          </cell>
          <cell r="AG342">
            <v>0</v>
          </cell>
          <cell r="AH342">
            <v>0</v>
          </cell>
          <cell r="AI342">
            <v>0</v>
          </cell>
          <cell r="AJ342">
            <v>1113000</v>
          </cell>
          <cell r="AK342">
            <v>0</v>
          </cell>
          <cell r="AL342">
            <v>140981</v>
          </cell>
          <cell r="AM342">
            <v>0</v>
          </cell>
          <cell r="AN342">
            <v>1253981</v>
          </cell>
        </row>
        <row r="343">
          <cell r="B343">
            <v>333</v>
          </cell>
          <cell r="C343">
            <v>16230544</v>
          </cell>
          <cell r="D343" t="str">
            <v>Pham Hoang Son</v>
          </cell>
          <cell r="E343">
            <v>2922900</v>
          </cell>
          <cell r="F343">
            <v>1071050</v>
          </cell>
          <cell r="G343">
            <v>2602278</v>
          </cell>
          <cell r="H343">
            <v>819510</v>
          </cell>
          <cell r="I343">
            <v>820277</v>
          </cell>
          <cell r="J343">
            <v>1819897</v>
          </cell>
          <cell r="K343">
            <v>1379385</v>
          </cell>
          <cell r="L343">
            <v>1027136</v>
          </cell>
          <cell r="M343">
            <v>1113000</v>
          </cell>
          <cell r="N343">
            <v>1113000</v>
          </cell>
          <cell r="O343">
            <v>1198615</v>
          </cell>
          <cell r="P343">
            <v>1198615</v>
          </cell>
          <cell r="Q343">
            <v>-92290</v>
          </cell>
          <cell r="R343">
            <v>0</v>
          </cell>
          <cell r="S343">
            <v>-60228</v>
          </cell>
          <cell r="T343">
            <v>0</v>
          </cell>
          <cell r="U343">
            <v>0</v>
          </cell>
          <cell r="V343">
            <v>0</v>
          </cell>
          <cell r="W343">
            <v>0</v>
          </cell>
          <cell r="X343">
            <v>0</v>
          </cell>
          <cell r="Y343">
            <v>0</v>
          </cell>
          <cell r="Z343">
            <v>0</v>
          </cell>
          <cell r="AA343">
            <v>0</v>
          </cell>
          <cell r="AB343">
            <v>0</v>
          </cell>
          <cell r="AC343">
            <v>17085663</v>
          </cell>
          <cell r="AD343">
            <v>-152518</v>
          </cell>
          <cell r="AE343">
            <v>12</v>
          </cell>
          <cell r="AF343">
            <v>0</v>
          </cell>
          <cell r="AG343">
            <v>0</v>
          </cell>
          <cell r="AH343">
            <v>0</v>
          </cell>
          <cell r="AI343">
            <v>0</v>
          </cell>
          <cell r="AJ343">
            <v>1113000</v>
          </cell>
          <cell r="AK343">
            <v>0</v>
          </cell>
          <cell r="AL343">
            <v>152518</v>
          </cell>
          <cell r="AM343">
            <v>0</v>
          </cell>
          <cell r="AN343">
            <v>1265518</v>
          </cell>
        </row>
        <row r="344">
          <cell r="B344">
            <v>334</v>
          </cell>
          <cell r="C344">
            <v>16230394</v>
          </cell>
          <cell r="D344" t="str">
            <v>Nguyen Suong</v>
          </cell>
          <cell r="E344">
            <v>942165</v>
          </cell>
          <cell r="F344">
            <v>1326212</v>
          </cell>
          <cell r="G344">
            <v>1052680</v>
          </cell>
          <cell r="H344">
            <v>1158345</v>
          </cell>
          <cell r="I344">
            <v>1195712</v>
          </cell>
          <cell r="J344">
            <v>1233886</v>
          </cell>
          <cell r="K344">
            <v>1110719</v>
          </cell>
          <cell r="L344">
            <v>1070458</v>
          </cell>
          <cell r="M344">
            <v>1040657</v>
          </cell>
          <cell r="N344">
            <v>1033947</v>
          </cell>
          <cell r="O344">
            <v>1361163</v>
          </cell>
          <cell r="P344">
            <v>1154137</v>
          </cell>
          <cell r="Q344">
            <v>0</v>
          </cell>
          <cell r="R344">
            <v>0</v>
          </cell>
          <cell r="S344">
            <v>0</v>
          </cell>
          <cell r="T344">
            <v>0</v>
          </cell>
          <cell r="U344">
            <v>0</v>
          </cell>
          <cell r="V344">
            <v>0</v>
          </cell>
          <cell r="W344">
            <v>0</v>
          </cell>
          <cell r="X344">
            <v>0</v>
          </cell>
          <cell r="Y344">
            <v>0</v>
          </cell>
          <cell r="Z344">
            <v>0</v>
          </cell>
          <cell r="AA344">
            <v>0</v>
          </cell>
          <cell r="AB344">
            <v>0</v>
          </cell>
          <cell r="AC344">
            <v>13680081</v>
          </cell>
          <cell r="AD344">
            <v>0</v>
          </cell>
          <cell r="AE344">
            <v>12</v>
          </cell>
          <cell r="AF344">
            <v>0</v>
          </cell>
          <cell r="AG344">
            <v>0</v>
          </cell>
          <cell r="AH344">
            <v>0</v>
          </cell>
          <cell r="AI344">
            <v>0</v>
          </cell>
          <cell r="AJ344">
            <v>821000</v>
          </cell>
          <cell r="AK344">
            <v>0</v>
          </cell>
          <cell r="AL344">
            <v>0</v>
          </cell>
          <cell r="AM344">
            <v>0</v>
          </cell>
          <cell r="AN344">
            <v>821000</v>
          </cell>
        </row>
        <row r="345">
          <cell r="B345">
            <v>335</v>
          </cell>
          <cell r="C345">
            <v>16221012</v>
          </cell>
          <cell r="D345" t="str">
            <v>Nguyen Ngoc Tai</v>
          </cell>
          <cell r="E345">
            <v>2114219</v>
          </cell>
          <cell r="F345">
            <v>898593</v>
          </cell>
          <cell r="G345">
            <v>2281555</v>
          </cell>
          <cell r="H345">
            <v>708390</v>
          </cell>
          <cell r="I345">
            <v>927223</v>
          </cell>
          <cell r="J345">
            <v>1484963</v>
          </cell>
          <cell r="K345">
            <v>1250154</v>
          </cell>
          <cell r="L345">
            <v>906520</v>
          </cell>
          <cell r="M345">
            <v>1284231</v>
          </cell>
          <cell r="N345">
            <v>1113000</v>
          </cell>
          <cell r="O345">
            <v>1198615</v>
          </cell>
          <cell r="P345">
            <v>1198615</v>
          </cell>
          <cell r="Q345">
            <v>-11422</v>
          </cell>
          <cell r="R345">
            <v>0</v>
          </cell>
          <cell r="S345">
            <v>-28156</v>
          </cell>
          <cell r="T345">
            <v>0</v>
          </cell>
          <cell r="U345">
            <v>0</v>
          </cell>
          <cell r="V345">
            <v>0</v>
          </cell>
          <cell r="W345">
            <v>0</v>
          </cell>
          <cell r="X345">
            <v>0</v>
          </cell>
          <cell r="Y345">
            <v>0</v>
          </cell>
          <cell r="Z345">
            <v>0</v>
          </cell>
          <cell r="AA345">
            <v>0</v>
          </cell>
          <cell r="AB345">
            <v>0</v>
          </cell>
          <cell r="AC345">
            <v>15366078</v>
          </cell>
          <cell r="AD345">
            <v>-39578</v>
          </cell>
          <cell r="AE345">
            <v>12</v>
          </cell>
          <cell r="AF345">
            <v>0</v>
          </cell>
          <cell r="AG345">
            <v>0</v>
          </cell>
          <cell r="AH345">
            <v>0</v>
          </cell>
          <cell r="AI345">
            <v>0</v>
          </cell>
          <cell r="AJ345">
            <v>1113000</v>
          </cell>
          <cell r="AK345">
            <v>0</v>
          </cell>
          <cell r="AL345">
            <v>39578</v>
          </cell>
          <cell r="AM345">
            <v>0</v>
          </cell>
          <cell r="AN345">
            <v>1152578</v>
          </cell>
        </row>
        <row r="346">
          <cell r="B346">
            <v>336</v>
          </cell>
          <cell r="C346">
            <v>16230048</v>
          </cell>
          <cell r="D346" t="str">
            <v>Tran The Tai</v>
          </cell>
          <cell r="E346">
            <v>2701661</v>
          </cell>
          <cell r="F346">
            <v>2536635</v>
          </cell>
          <cell r="G346">
            <v>2396620</v>
          </cell>
          <cell r="H346">
            <v>3359810</v>
          </cell>
          <cell r="I346">
            <v>2559689</v>
          </cell>
          <cell r="J346">
            <v>2776900</v>
          </cell>
          <cell r="K346">
            <v>2469231</v>
          </cell>
          <cell r="L346">
            <v>1898077</v>
          </cell>
          <cell r="M346">
            <v>1992308</v>
          </cell>
          <cell r="N346">
            <v>1926538</v>
          </cell>
          <cell r="O346">
            <v>1924615</v>
          </cell>
          <cell r="P346">
            <v>2339616</v>
          </cell>
          <cell r="Q346">
            <v>-70166</v>
          </cell>
          <cell r="R346">
            <v>-53664</v>
          </cell>
          <cell r="S346">
            <v>-39662</v>
          </cell>
          <cell r="T346">
            <v>-171962</v>
          </cell>
          <cell r="U346">
            <v>-55969</v>
          </cell>
          <cell r="V346">
            <v>-77690</v>
          </cell>
          <cell r="W346">
            <v>-46923</v>
          </cell>
          <cell r="X346">
            <v>0</v>
          </cell>
          <cell r="Y346">
            <v>0</v>
          </cell>
          <cell r="Z346">
            <v>0</v>
          </cell>
          <cell r="AA346">
            <v>0</v>
          </cell>
          <cell r="AB346">
            <v>-33962</v>
          </cell>
          <cell r="AC346">
            <v>28881700</v>
          </cell>
          <cell r="AD346">
            <v>-549998</v>
          </cell>
          <cell r="AE346">
            <v>12</v>
          </cell>
          <cell r="AF346">
            <v>0</v>
          </cell>
          <cell r="AG346">
            <v>0</v>
          </cell>
          <cell r="AH346">
            <v>0</v>
          </cell>
          <cell r="AI346">
            <v>0</v>
          </cell>
          <cell r="AJ346">
            <v>1600000</v>
          </cell>
          <cell r="AK346">
            <v>648168</v>
          </cell>
          <cell r="AL346">
            <v>1198166</v>
          </cell>
          <cell r="AM346">
            <v>0</v>
          </cell>
          <cell r="AN346">
            <v>2798166</v>
          </cell>
        </row>
        <row r="347">
          <cell r="B347">
            <v>337</v>
          </cell>
          <cell r="C347">
            <v>16220260</v>
          </cell>
          <cell r="D347" t="str">
            <v>Dao Duy Tan</v>
          </cell>
          <cell r="E347">
            <v>2350281</v>
          </cell>
          <cell r="F347">
            <v>1234430</v>
          </cell>
          <cell r="G347">
            <v>2535830</v>
          </cell>
          <cell r="H347">
            <v>944519</v>
          </cell>
          <cell r="I347">
            <v>1236298</v>
          </cell>
          <cell r="J347">
            <v>1794215</v>
          </cell>
          <cell r="K347">
            <v>1523615</v>
          </cell>
          <cell r="L347">
            <v>1161751</v>
          </cell>
          <cell r="M347">
            <v>1113000</v>
          </cell>
          <cell r="N347">
            <v>1113000</v>
          </cell>
          <cell r="O347">
            <v>1113000</v>
          </cell>
          <cell r="P347">
            <v>1198615</v>
          </cell>
          <cell r="Q347">
            <v>-35028</v>
          </cell>
          <cell r="R347">
            <v>0</v>
          </cell>
          <cell r="S347">
            <v>-53583</v>
          </cell>
          <cell r="T347">
            <v>0</v>
          </cell>
          <cell r="U347">
            <v>0</v>
          </cell>
          <cell r="V347">
            <v>0</v>
          </cell>
          <cell r="W347">
            <v>0</v>
          </cell>
          <cell r="X347">
            <v>0</v>
          </cell>
          <cell r="Y347">
            <v>0</v>
          </cell>
          <cell r="Z347">
            <v>0</v>
          </cell>
          <cell r="AA347">
            <v>0</v>
          </cell>
          <cell r="AB347">
            <v>0</v>
          </cell>
          <cell r="AC347">
            <v>17318554</v>
          </cell>
          <cell r="AD347">
            <v>-88611</v>
          </cell>
          <cell r="AE347">
            <v>12</v>
          </cell>
          <cell r="AF347">
            <v>0</v>
          </cell>
          <cell r="AG347">
            <v>0</v>
          </cell>
          <cell r="AH347">
            <v>0</v>
          </cell>
          <cell r="AI347">
            <v>0</v>
          </cell>
          <cell r="AJ347">
            <v>1113000</v>
          </cell>
          <cell r="AK347">
            <v>0</v>
          </cell>
          <cell r="AL347">
            <v>88611</v>
          </cell>
          <cell r="AM347">
            <v>0</v>
          </cell>
          <cell r="AN347">
            <v>1201611</v>
          </cell>
        </row>
        <row r="348">
          <cell r="B348">
            <v>338</v>
          </cell>
          <cell r="C348">
            <v>16230843</v>
          </cell>
          <cell r="D348" t="str">
            <v>Vu Viet Tan</v>
          </cell>
          <cell r="E348">
            <v>2867356</v>
          </cell>
          <cell r="F348">
            <v>998436</v>
          </cell>
          <cell r="G348">
            <v>2542448</v>
          </cell>
          <cell r="H348">
            <v>763950</v>
          </cell>
          <cell r="I348">
            <v>764665</v>
          </cell>
          <cell r="J348">
            <v>1557728</v>
          </cell>
          <cell r="K348">
            <v>1550154</v>
          </cell>
          <cell r="L348">
            <v>966828</v>
          </cell>
          <cell r="M348">
            <v>1198615</v>
          </cell>
          <cell r="N348">
            <v>1113000</v>
          </cell>
          <cell r="O348">
            <v>1198615</v>
          </cell>
          <cell r="P348">
            <v>1027384</v>
          </cell>
          <cell r="Q348">
            <v>-86736</v>
          </cell>
          <cell r="R348">
            <v>0</v>
          </cell>
          <cell r="S348">
            <v>-54245</v>
          </cell>
          <cell r="T348">
            <v>0</v>
          </cell>
          <cell r="U348">
            <v>0</v>
          </cell>
          <cell r="V348">
            <v>0</v>
          </cell>
          <cell r="W348">
            <v>0</v>
          </cell>
          <cell r="X348">
            <v>0</v>
          </cell>
          <cell r="Y348">
            <v>0</v>
          </cell>
          <cell r="Z348">
            <v>0</v>
          </cell>
          <cell r="AA348">
            <v>0</v>
          </cell>
          <cell r="AB348">
            <v>0</v>
          </cell>
          <cell r="AC348">
            <v>16549179</v>
          </cell>
          <cell r="AD348">
            <v>-140981</v>
          </cell>
          <cell r="AE348">
            <v>12</v>
          </cell>
          <cell r="AF348">
            <v>0</v>
          </cell>
          <cell r="AG348">
            <v>0</v>
          </cell>
          <cell r="AH348">
            <v>0</v>
          </cell>
          <cell r="AI348">
            <v>0</v>
          </cell>
          <cell r="AJ348">
            <v>1113000</v>
          </cell>
          <cell r="AK348">
            <v>0</v>
          </cell>
          <cell r="AL348">
            <v>140981</v>
          </cell>
          <cell r="AM348">
            <v>0</v>
          </cell>
          <cell r="AN348">
            <v>1253981</v>
          </cell>
        </row>
        <row r="349">
          <cell r="B349">
            <v>339</v>
          </cell>
          <cell r="C349">
            <v>16220218</v>
          </cell>
          <cell r="D349" t="str">
            <v>Le Ngoc Thang</v>
          </cell>
          <cell r="E349">
            <v>2350281</v>
          </cell>
          <cell r="F349">
            <v>1234430</v>
          </cell>
          <cell r="G349">
            <v>2535830</v>
          </cell>
          <cell r="H349">
            <v>944519</v>
          </cell>
          <cell r="I349">
            <v>1236298</v>
          </cell>
          <cell r="J349">
            <v>1794215</v>
          </cell>
          <cell r="K349">
            <v>1523615</v>
          </cell>
          <cell r="L349">
            <v>1161751</v>
          </cell>
          <cell r="M349">
            <v>1113000</v>
          </cell>
          <cell r="N349">
            <v>1113000</v>
          </cell>
          <cell r="O349">
            <v>1198615</v>
          </cell>
          <cell r="P349">
            <v>1198615</v>
          </cell>
          <cell r="Q349">
            <v>-35028</v>
          </cell>
          <cell r="R349">
            <v>0</v>
          </cell>
          <cell r="S349">
            <v>-53583</v>
          </cell>
          <cell r="T349">
            <v>0</v>
          </cell>
          <cell r="U349">
            <v>0</v>
          </cell>
          <cell r="V349">
            <v>0</v>
          </cell>
          <cell r="W349">
            <v>0</v>
          </cell>
          <cell r="X349">
            <v>0</v>
          </cell>
          <cell r="Y349">
            <v>0</v>
          </cell>
          <cell r="Z349">
            <v>0</v>
          </cell>
          <cell r="AA349">
            <v>0</v>
          </cell>
          <cell r="AB349">
            <v>0</v>
          </cell>
          <cell r="AC349">
            <v>17404169</v>
          </cell>
          <cell r="AD349">
            <v>-88611</v>
          </cell>
          <cell r="AE349">
            <v>12</v>
          </cell>
          <cell r="AF349">
            <v>0</v>
          </cell>
          <cell r="AG349">
            <v>0</v>
          </cell>
          <cell r="AH349">
            <v>0</v>
          </cell>
          <cell r="AI349">
            <v>0</v>
          </cell>
          <cell r="AJ349">
            <v>1113000</v>
          </cell>
          <cell r="AK349">
            <v>0</v>
          </cell>
          <cell r="AL349">
            <v>88611</v>
          </cell>
          <cell r="AM349">
            <v>0</v>
          </cell>
          <cell r="AN349">
            <v>1201611</v>
          </cell>
        </row>
        <row r="350">
          <cell r="B350">
            <v>340</v>
          </cell>
          <cell r="C350">
            <v>16230486</v>
          </cell>
          <cell r="D350" t="str">
            <v>Duong Ngoc Thanh</v>
          </cell>
          <cell r="E350">
            <v>1392766</v>
          </cell>
          <cell r="F350">
            <v>1283291</v>
          </cell>
          <cell r="G350">
            <v>1358986</v>
          </cell>
          <cell r="H350">
            <v>1634211</v>
          </cell>
          <cell r="I350">
            <v>1591893</v>
          </cell>
          <cell r="J350">
            <v>1525929</v>
          </cell>
          <cell r="K350">
            <v>1443154</v>
          </cell>
          <cell r="L350">
            <v>1412654</v>
          </cell>
          <cell r="M350">
            <v>1332657</v>
          </cell>
          <cell r="N350">
            <v>1289314</v>
          </cell>
          <cell r="O350">
            <v>2010089</v>
          </cell>
          <cell r="P350">
            <v>1794713</v>
          </cell>
          <cell r="Q350">
            <v>0</v>
          </cell>
          <cell r="R350">
            <v>0</v>
          </cell>
          <cell r="S350">
            <v>0</v>
          </cell>
          <cell r="T350">
            <v>0</v>
          </cell>
          <cell r="U350">
            <v>0</v>
          </cell>
          <cell r="V350">
            <v>0</v>
          </cell>
          <cell r="W350">
            <v>0</v>
          </cell>
          <cell r="X350">
            <v>0</v>
          </cell>
          <cell r="Y350">
            <v>0</v>
          </cell>
          <cell r="Z350">
            <v>0</v>
          </cell>
          <cell r="AA350">
            <v>-1009</v>
          </cell>
          <cell r="AB350">
            <v>0</v>
          </cell>
          <cell r="AC350">
            <v>18069657</v>
          </cell>
          <cell r="AD350">
            <v>-1009</v>
          </cell>
          <cell r="AE350">
            <v>12</v>
          </cell>
          <cell r="AF350">
            <v>0</v>
          </cell>
          <cell r="AG350">
            <v>0</v>
          </cell>
          <cell r="AH350">
            <v>0</v>
          </cell>
          <cell r="AI350">
            <v>0</v>
          </cell>
          <cell r="AJ350">
            <v>1113000</v>
          </cell>
          <cell r="AK350">
            <v>0</v>
          </cell>
          <cell r="AL350">
            <v>1009</v>
          </cell>
          <cell r="AM350">
            <v>0</v>
          </cell>
          <cell r="AN350">
            <v>1114009</v>
          </cell>
        </row>
        <row r="351">
          <cell r="B351">
            <v>341</v>
          </cell>
          <cell r="C351">
            <v>16220678</v>
          </cell>
          <cell r="D351" t="str">
            <v>Nguyen Van Thanh A</v>
          </cell>
          <cell r="E351">
            <v>2867356</v>
          </cell>
          <cell r="F351">
            <v>998436</v>
          </cell>
          <cell r="G351">
            <v>2542448</v>
          </cell>
          <cell r="H351">
            <v>763950</v>
          </cell>
          <cell r="I351">
            <v>999947</v>
          </cell>
          <cell r="J351">
            <v>1557728</v>
          </cell>
          <cell r="K351">
            <v>1314769</v>
          </cell>
          <cell r="L351">
            <v>966828</v>
          </cell>
          <cell r="M351">
            <v>1113000</v>
          </cell>
          <cell r="N351">
            <v>1198615</v>
          </cell>
          <cell r="O351">
            <v>941769</v>
          </cell>
          <cell r="P351">
            <v>1412653</v>
          </cell>
          <cell r="Q351">
            <v>-86736</v>
          </cell>
          <cell r="R351">
            <v>0</v>
          </cell>
          <cell r="S351">
            <v>-54245</v>
          </cell>
          <cell r="T351">
            <v>0</v>
          </cell>
          <cell r="U351">
            <v>0</v>
          </cell>
          <cell r="V351">
            <v>0</v>
          </cell>
          <cell r="W351">
            <v>0</v>
          </cell>
          <cell r="X351">
            <v>0</v>
          </cell>
          <cell r="Y351">
            <v>0</v>
          </cell>
          <cell r="Z351">
            <v>0</v>
          </cell>
          <cell r="AA351">
            <v>0</v>
          </cell>
          <cell r="AB351">
            <v>0</v>
          </cell>
          <cell r="AC351">
            <v>16677499</v>
          </cell>
          <cell r="AD351">
            <v>-140981</v>
          </cell>
          <cell r="AE351">
            <v>12</v>
          </cell>
          <cell r="AF351">
            <v>0</v>
          </cell>
          <cell r="AG351">
            <v>0</v>
          </cell>
          <cell r="AH351">
            <v>0</v>
          </cell>
          <cell r="AI351">
            <v>0</v>
          </cell>
          <cell r="AJ351">
            <v>1113000</v>
          </cell>
          <cell r="AK351">
            <v>0</v>
          </cell>
          <cell r="AL351">
            <v>140981</v>
          </cell>
          <cell r="AM351">
            <v>0</v>
          </cell>
          <cell r="AN351">
            <v>1253981</v>
          </cell>
        </row>
        <row r="352">
          <cell r="B352">
            <v>342</v>
          </cell>
          <cell r="C352">
            <v>16231794</v>
          </cell>
          <cell r="D352" t="str">
            <v>Pham Van Thanh</v>
          </cell>
          <cell r="O352">
            <v>627481</v>
          </cell>
          <cell r="P352">
            <v>1480667</v>
          </cell>
          <cell r="AA352">
            <v>0</v>
          </cell>
          <cell r="AB352">
            <v>0</v>
          </cell>
          <cell r="AC352">
            <v>2108148</v>
          </cell>
          <cell r="AD352">
            <v>0</v>
          </cell>
          <cell r="AE352">
            <v>2</v>
          </cell>
          <cell r="AF352">
            <v>0</v>
          </cell>
          <cell r="AG352">
            <v>0</v>
          </cell>
          <cell r="AH352">
            <v>0</v>
          </cell>
          <cell r="AI352">
            <v>0</v>
          </cell>
          <cell r="AJ352">
            <v>138761.64000000001</v>
          </cell>
          <cell r="AK352">
            <v>0</v>
          </cell>
          <cell r="AL352">
            <v>0</v>
          </cell>
          <cell r="AM352">
            <v>0</v>
          </cell>
          <cell r="AN352">
            <v>138761.64000000001</v>
          </cell>
        </row>
        <row r="353">
          <cell r="B353">
            <v>343</v>
          </cell>
          <cell r="C353">
            <v>16230784</v>
          </cell>
          <cell r="D353" t="str">
            <v>Trinh Quang Thanh</v>
          </cell>
          <cell r="E353">
            <v>2516103</v>
          </cell>
          <cell r="F353">
            <v>2472264</v>
          </cell>
          <cell r="G353">
            <v>1861944</v>
          </cell>
          <cell r="H353">
            <v>2443604</v>
          </cell>
          <cell r="I353">
            <v>2592759</v>
          </cell>
          <cell r="J353">
            <v>2269081</v>
          </cell>
          <cell r="K353">
            <v>2583352</v>
          </cell>
          <cell r="L353">
            <v>2177324</v>
          </cell>
          <cell r="M353">
            <v>2223353</v>
          </cell>
          <cell r="N353">
            <v>1373791</v>
          </cell>
          <cell r="O353">
            <v>1309860</v>
          </cell>
          <cell r="P353">
            <v>1382315</v>
          </cell>
          <cell r="Q353">
            <v>-51610</v>
          </cell>
          <cell r="R353">
            <v>-47226</v>
          </cell>
          <cell r="S353">
            <v>0</v>
          </cell>
          <cell r="T353">
            <v>-44360</v>
          </cell>
          <cell r="U353">
            <v>-59276</v>
          </cell>
          <cell r="V353">
            <v>-26908</v>
          </cell>
          <cell r="W353">
            <v>-58335</v>
          </cell>
          <cell r="X353">
            <v>-17732</v>
          </cell>
          <cell r="Y353">
            <v>-22335</v>
          </cell>
          <cell r="Z353">
            <v>0</v>
          </cell>
          <cell r="AA353">
            <v>0</v>
          </cell>
          <cell r="AB353">
            <v>0</v>
          </cell>
          <cell r="AC353">
            <v>25205750</v>
          </cell>
          <cell r="AD353">
            <v>-327782</v>
          </cell>
          <cell r="AE353">
            <v>12</v>
          </cell>
          <cell r="AF353">
            <v>0</v>
          </cell>
          <cell r="AG353">
            <v>0</v>
          </cell>
          <cell r="AH353">
            <v>0</v>
          </cell>
          <cell r="AI353">
            <v>0</v>
          </cell>
          <cell r="AJ353">
            <v>1182000</v>
          </cell>
          <cell r="AK353">
            <v>238776</v>
          </cell>
          <cell r="AL353">
            <v>566558</v>
          </cell>
          <cell r="AM353">
            <v>0</v>
          </cell>
          <cell r="AN353">
            <v>1748558</v>
          </cell>
        </row>
        <row r="354">
          <cell r="B354">
            <v>344</v>
          </cell>
          <cell r="C354">
            <v>16221171</v>
          </cell>
          <cell r="D354" t="str">
            <v>Duong Thanh Thao</v>
          </cell>
          <cell r="E354">
            <v>2114219</v>
          </cell>
          <cell r="F354">
            <v>707982</v>
          </cell>
          <cell r="G354">
            <v>2499505</v>
          </cell>
          <cell r="H354">
            <v>708390</v>
          </cell>
          <cell r="I354">
            <v>927223</v>
          </cell>
          <cell r="J354">
            <v>1484963</v>
          </cell>
          <cell r="K354">
            <v>1250154</v>
          </cell>
          <cell r="L354">
            <v>906520</v>
          </cell>
          <cell r="M354">
            <v>1241423</v>
          </cell>
          <cell r="N354">
            <v>1198615</v>
          </cell>
          <cell r="O354">
            <v>1155807</v>
          </cell>
          <cell r="P354">
            <v>1198615</v>
          </cell>
          <cell r="Q354">
            <v>-11422</v>
          </cell>
          <cell r="R354">
            <v>0</v>
          </cell>
          <cell r="S354">
            <v>-49951</v>
          </cell>
          <cell r="T354">
            <v>0</v>
          </cell>
          <cell r="U354">
            <v>0</v>
          </cell>
          <cell r="V354">
            <v>0</v>
          </cell>
          <cell r="W354">
            <v>0</v>
          </cell>
          <cell r="X354">
            <v>0</v>
          </cell>
          <cell r="Y354">
            <v>0</v>
          </cell>
          <cell r="Z354">
            <v>0</v>
          </cell>
          <cell r="AA354">
            <v>0</v>
          </cell>
          <cell r="AB354">
            <v>0</v>
          </cell>
          <cell r="AC354">
            <v>15393416</v>
          </cell>
          <cell r="AD354">
            <v>-61373</v>
          </cell>
          <cell r="AE354">
            <v>12</v>
          </cell>
          <cell r="AF354">
            <v>0</v>
          </cell>
          <cell r="AG354">
            <v>0</v>
          </cell>
          <cell r="AH354">
            <v>0</v>
          </cell>
          <cell r="AI354">
            <v>0</v>
          </cell>
          <cell r="AJ354">
            <v>1113000</v>
          </cell>
          <cell r="AK354">
            <v>0</v>
          </cell>
          <cell r="AL354">
            <v>61373</v>
          </cell>
          <cell r="AM354">
            <v>0</v>
          </cell>
          <cell r="AN354">
            <v>1174373</v>
          </cell>
        </row>
        <row r="355">
          <cell r="B355">
            <v>345</v>
          </cell>
          <cell r="C355">
            <v>16230079</v>
          </cell>
          <cell r="D355" t="str">
            <v>Nguyen Van Thao</v>
          </cell>
          <cell r="E355">
            <v>2249315</v>
          </cell>
          <cell r="F355">
            <v>2628556</v>
          </cell>
          <cell r="G355">
            <v>2282918</v>
          </cell>
          <cell r="H355">
            <v>2517345</v>
          </cell>
          <cell r="I355">
            <v>2542512</v>
          </cell>
          <cell r="J355">
            <v>2909138</v>
          </cell>
          <cell r="K355">
            <v>2656774</v>
          </cell>
          <cell r="L355">
            <v>2275757</v>
          </cell>
          <cell r="M355">
            <v>2067902</v>
          </cell>
          <cell r="N355">
            <v>1999428</v>
          </cell>
          <cell r="O355">
            <v>2093769</v>
          </cell>
          <cell r="P355">
            <v>1737707</v>
          </cell>
          <cell r="Q355">
            <v>-24932</v>
          </cell>
          <cell r="R355">
            <v>-62856</v>
          </cell>
          <cell r="S355">
            <v>-28292</v>
          </cell>
          <cell r="T355">
            <v>-51735</v>
          </cell>
          <cell r="U355">
            <v>-54251</v>
          </cell>
          <cell r="V355">
            <v>-90914</v>
          </cell>
          <cell r="W355">
            <v>-65677</v>
          </cell>
          <cell r="X355">
            <v>-27576</v>
          </cell>
          <cell r="Y355">
            <v>-6790</v>
          </cell>
          <cell r="Z355">
            <v>0</v>
          </cell>
          <cell r="AA355">
            <v>-9377</v>
          </cell>
          <cell r="AB355">
            <v>0</v>
          </cell>
          <cell r="AC355">
            <v>27961121</v>
          </cell>
          <cell r="AD355">
            <v>-422400</v>
          </cell>
          <cell r="AE355">
            <v>12</v>
          </cell>
          <cell r="AF355">
            <v>0</v>
          </cell>
          <cell r="AG355">
            <v>0</v>
          </cell>
          <cell r="AH355">
            <v>0</v>
          </cell>
          <cell r="AI355">
            <v>0</v>
          </cell>
          <cell r="AJ355">
            <v>1266000</v>
          </cell>
          <cell r="AK355">
            <v>522708</v>
          </cell>
          <cell r="AL355">
            <v>945108</v>
          </cell>
          <cell r="AM355">
            <v>0</v>
          </cell>
          <cell r="AN355">
            <v>2211108</v>
          </cell>
        </row>
        <row r="356">
          <cell r="B356">
            <v>346</v>
          </cell>
          <cell r="C356">
            <v>16220155</v>
          </cell>
          <cell r="D356" t="str">
            <v>Truong Chi Thien</v>
          </cell>
          <cell r="E356">
            <v>2350281</v>
          </cell>
          <cell r="F356">
            <v>1234430</v>
          </cell>
          <cell r="G356">
            <v>2535830</v>
          </cell>
          <cell r="H356">
            <v>944519</v>
          </cell>
          <cell r="I356">
            <v>945404</v>
          </cell>
          <cell r="J356">
            <v>2012511</v>
          </cell>
          <cell r="K356">
            <v>1523615</v>
          </cell>
          <cell r="L356">
            <v>1161751</v>
          </cell>
          <cell r="M356">
            <v>1113000</v>
          </cell>
          <cell r="N356">
            <v>1113000</v>
          </cell>
          <cell r="O356">
            <v>1198615</v>
          </cell>
          <cell r="P356">
            <v>1198615</v>
          </cell>
          <cell r="Q356">
            <v>-35028</v>
          </cell>
          <cell r="R356">
            <v>0</v>
          </cell>
          <cell r="S356">
            <v>-53583</v>
          </cell>
          <cell r="T356">
            <v>0</v>
          </cell>
          <cell r="U356">
            <v>0</v>
          </cell>
          <cell r="V356">
            <v>-1251</v>
          </cell>
          <cell r="W356">
            <v>0</v>
          </cell>
          <cell r="X356">
            <v>0</v>
          </cell>
          <cell r="Y356">
            <v>0</v>
          </cell>
          <cell r="Z356">
            <v>0</v>
          </cell>
          <cell r="AA356">
            <v>0</v>
          </cell>
          <cell r="AB356">
            <v>0</v>
          </cell>
          <cell r="AC356">
            <v>17331571</v>
          </cell>
          <cell r="AD356">
            <v>-89862</v>
          </cell>
          <cell r="AE356">
            <v>12</v>
          </cell>
          <cell r="AF356">
            <v>0</v>
          </cell>
          <cell r="AG356">
            <v>0</v>
          </cell>
          <cell r="AH356">
            <v>0</v>
          </cell>
          <cell r="AI356">
            <v>0</v>
          </cell>
          <cell r="AJ356">
            <v>1113000</v>
          </cell>
          <cell r="AK356">
            <v>0</v>
          </cell>
          <cell r="AL356">
            <v>89862</v>
          </cell>
          <cell r="AM356">
            <v>0</v>
          </cell>
          <cell r="AN356">
            <v>1202862</v>
          </cell>
        </row>
        <row r="357">
          <cell r="B357">
            <v>347</v>
          </cell>
          <cell r="C357">
            <v>16220706</v>
          </cell>
          <cell r="D357" t="str">
            <v>Duong Van Tri</v>
          </cell>
          <cell r="E357">
            <v>2169763</v>
          </cell>
          <cell r="F357">
            <v>998436</v>
          </cell>
          <cell r="G357">
            <v>2341384</v>
          </cell>
          <cell r="H357">
            <v>763950</v>
          </cell>
          <cell r="I357">
            <v>999947</v>
          </cell>
          <cell r="J357">
            <v>1616582</v>
          </cell>
          <cell r="K357">
            <v>1314769</v>
          </cell>
          <cell r="L357">
            <v>966828</v>
          </cell>
          <cell r="M357">
            <v>1284231</v>
          </cell>
          <cell r="N357">
            <v>1113000</v>
          </cell>
          <cell r="O357">
            <v>1198615</v>
          </cell>
          <cell r="P357">
            <v>1198615</v>
          </cell>
          <cell r="Q357">
            <v>-16976</v>
          </cell>
          <cell r="R357">
            <v>0</v>
          </cell>
          <cell r="S357">
            <v>-34138</v>
          </cell>
          <cell r="T357">
            <v>0</v>
          </cell>
          <cell r="U357">
            <v>0</v>
          </cell>
          <cell r="V357">
            <v>0</v>
          </cell>
          <cell r="W357">
            <v>0</v>
          </cell>
          <cell r="X357">
            <v>0</v>
          </cell>
          <cell r="Y357">
            <v>0</v>
          </cell>
          <cell r="Z357">
            <v>0</v>
          </cell>
          <cell r="AA357">
            <v>0</v>
          </cell>
          <cell r="AB357">
            <v>0</v>
          </cell>
          <cell r="AC357">
            <v>15966120</v>
          </cell>
          <cell r="AD357">
            <v>-51114</v>
          </cell>
          <cell r="AE357">
            <v>12</v>
          </cell>
          <cell r="AF357">
            <v>0</v>
          </cell>
          <cell r="AG357">
            <v>0</v>
          </cell>
          <cell r="AH357">
            <v>0</v>
          </cell>
          <cell r="AI357">
            <v>0</v>
          </cell>
          <cell r="AJ357">
            <v>1113000</v>
          </cell>
          <cell r="AK357">
            <v>0</v>
          </cell>
          <cell r="AL357">
            <v>51114</v>
          </cell>
          <cell r="AM357">
            <v>0</v>
          </cell>
          <cell r="AN357">
            <v>1164114</v>
          </cell>
        </row>
        <row r="358">
          <cell r="B358">
            <v>348</v>
          </cell>
          <cell r="C358">
            <v>14210139</v>
          </cell>
          <cell r="D358" t="str">
            <v>Le Chi Tri</v>
          </cell>
          <cell r="E358">
            <v>2922953</v>
          </cell>
          <cell r="F358">
            <v>2587308</v>
          </cell>
          <cell r="G358">
            <v>2359644</v>
          </cell>
          <cell r="H358">
            <v>2567596</v>
          </cell>
          <cell r="I358">
            <v>2283501</v>
          </cell>
          <cell r="J358">
            <v>2679774</v>
          </cell>
          <cell r="K358">
            <v>2374406</v>
          </cell>
          <cell r="L358">
            <v>2068579</v>
          </cell>
          <cell r="M358">
            <v>2072827</v>
          </cell>
          <cell r="N358">
            <v>1800981</v>
          </cell>
          <cell r="O358">
            <v>2272464</v>
          </cell>
          <cell r="P358">
            <v>2338302</v>
          </cell>
          <cell r="Q358">
            <v>-92295</v>
          </cell>
          <cell r="R358">
            <v>-58731</v>
          </cell>
          <cell r="S358">
            <v>-35964</v>
          </cell>
          <cell r="T358">
            <v>-56760</v>
          </cell>
          <cell r="U358">
            <v>-28350</v>
          </cell>
          <cell r="V358">
            <v>-67977</v>
          </cell>
          <cell r="W358">
            <v>-37441</v>
          </cell>
          <cell r="X358">
            <v>-6858</v>
          </cell>
          <cell r="Y358">
            <v>-7283</v>
          </cell>
          <cell r="Z358">
            <v>0</v>
          </cell>
          <cell r="AA358">
            <v>-27246</v>
          </cell>
          <cell r="AB358">
            <v>-33830</v>
          </cell>
          <cell r="AC358">
            <v>28328335</v>
          </cell>
          <cell r="AD358">
            <v>-452735</v>
          </cell>
          <cell r="AE358">
            <v>12</v>
          </cell>
          <cell r="AF358">
            <v>0</v>
          </cell>
          <cell r="AG358">
            <v>0</v>
          </cell>
          <cell r="AH358">
            <v>0</v>
          </cell>
          <cell r="AI358">
            <v>0</v>
          </cell>
          <cell r="AJ358">
            <v>1767000</v>
          </cell>
          <cell r="AK358">
            <v>609528</v>
          </cell>
          <cell r="AL358">
            <v>1062263</v>
          </cell>
          <cell r="AM358">
            <v>0</v>
          </cell>
          <cell r="AN358">
            <v>2829263</v>
          </cell>
        </row>
        <row r="359">
          <cell r="B359">
            <v>349</v>
          </cell>
          <cell r="C359">
            <v>14230441</v>
          </cell>
          <cell r="D359" t="str">
            <v>Nguyen Dang Trung</v>
          </cell>
          <cell r="E359">
            <v>1527593</v>
          </cell>
          <cell r="F359">
            <v>1493115</v>
          </cell>
          <cell r="G359">
            <v>1292946</v>
          </cell>
          <cell r="H359">
            <v>1322553</v>
          </cell>
          <cell r="I359">
            <v>1195391</v>
          </cell>
          <cell r="J359">
            <v>1405278</v>
          </cell>
          <cell r="K359">
            <v>1192733</v>
          </cell>
          <cell r="L359">
            <v>1175678</v>
          </cell>
          <cell r="M359">
            <v>1308709</v>
          </cell>
          <cell r="N359">
            <v>1172267</v>
          </cell>
          <cell r="O359">
            <v>1325765</v>
          </cell>
          <cell r="P359">
            <v>1386027</v>
          </cell>
          <cell r="Q359">
            <v>0</v>
          </cell>
          <cell r="R359">
            <v>0</v>
          </cell>
          <cell r="S359">
            <v>0</v>
          </cell>
          <cell r="T359">
            <v>0</v>
          </cell>
          <cell r="U359">
            <v>0</v>
          </cell>
          <cell r="V359">
            <v>0</v>
          </cell>
          <cell r="W359">
            <v>0</v>
          </cell>
          <cell r="X359">
            <v>0</v>
          </cell>
          <cell r="Y359">
            <v>0</v>
          </cell>
          <cell r="Z359">
            <v>0</v>
          </cell>
          <cell r="AA359">
            <v>0</v>
          </cell>
          <cell r="AB359">
            <v>0</v>
          </cell>
          <cell r="AC359">
            <v>15798055</v>
          </cell>
          <cell r="AD359">
            <v>0</v>
          </cell>
          <cell r="AE359">
            <v>12</v>
          </cell>
          <cell r="AF359">
            <v>0</v>
          </cell>
          <cell r="AG359">
            <v>0</v>
          </cell>
          <cell r="AH359">
            <v>0</v>
          </cell>
          <cell r="AI359">
            <v>0</v>
          </cell>
          <cell r="AJ359">
            <v>946000</v>
          </cell>
          <cell r="AK359">
            <v>0</v>
          </cell>
          <cell r="AL359">
            <v>0</v>
          </cell>
          <cell r="AM359">
            <v>0</v>
          </cell>
          <cell r="AN359">
            <v>946000</v>
          </cell>
        </row>
        <row r="360">
          <cell r="B360">
            <v>350</v>
          </cell>
          <cell r="C360">
            <v>15220464</v>
          </cell>
          <cell r="D360" t="str">
            <v>Nguyen Duy Trung</v>
          </cell>
          <cell r="E360">
            <v>2350281</v>
          </cell>
          <cell r="F360">
            <v>1234430</v>
          </cell>
          <cell r="G360">
            <v>2535830</v>
          </cell>
          <cell r="H360">
            <v>944519</v>
          </cell>
          <cell r="I360">
            <v>1236298</v>
          </cell>
          <cell r="J360">
            <v>1794215</v>
          </cell>
          <cell r="K360">
            <v>1523615</v>
          </cell>
          <cell r="L360">
            <v>1161751</v>
          </cell>
          <cell r="M360">
            <v>1198615</v>
          </cell>
          <cell r="N360">
            <v>1113000</v>
          </cell>
          <cell r="O360">
            <v>1198615</v>
          </cell>
          <cell r="P360">
            <v>1284231</v>
          </cell>
          <cell r="Q360">
            <v>-35028</v>
          </cell>
          <cell r="R360">
            <v>0</v>
          </cell>
          <cell r="S360">
            <v>-53583</v>
          </cell>
          <cell r="T360">
            <v>0</v>
          </cell>
          <cell r="U360">
            <v>0</v>
          </cell>
          <cell r="V360">
            <v>0</v>
          </cell>
          <cell r="W360">
            <v>0</v>
          </cell>
          <cell r="X360">
            <v>0</v>
          </cell>
          <cell r="Y360">
            <v>0</v>
          </cell>
          <cell r="Z360">
            <v>0</v>
          </cell>
          <cell r="AA360">
            <v>0</v>
          </cell>
          <cell r="AB360">
            <v>0</v>
          </cell>
          <cell r="AC360">
            <v>17575400</v>
          </cell>
          <cell r="AD360">
            <v>-88611</v>
          </cell>
          <cell r="AE360">
            <v>12</v>
          </cell>
          <cell r="AF360">
            <v>0</v>
          </cell>
          <cell r="AG360">
            <v>0</v>
          </cell>
          <cell r="AH360">
            <v>0</v>
          </cell>
          <cell r="AI360">
            <v>0</v>
          </cell>
          <cell r="AJ360">
            <v>1113000</v>
          </cell>
          <cell r="AK360">
            <v>0</v>
          </cell>
          <cell r="AL360">
            <v>88611</v>
          </cell>
          <cell r="AM360">
            <v>0</v>
          </cell>
          <cell r="AN360">
            <v>1201611</v>
          </cell>
        </row>
        <row r="361">
          <cell r="B361">
            <v>351</v>
          </cell>
          <cell r="C361">
            <v>16231179</v>
          </cell>
          <cell r="D361" t="str">
            <v>Pham Van Truong</v>
          </cell>
          <cell r="E361">
            <v>1221451</v>
          </cell>
          <cell r="F361">
            <v>1564878</v>
          </cell>
          <cell r="G361">
            <v>1120402</v>
          </cell>
          <cell r="H361">
            <v>933166</v>
          </cell>
          <cell r="I361">
            <v>1141984</v>
          </cell>
          <cell r="K361">
            <v>1835390</v>
          </cell>
          <cell r="L361">
            <v>1042367</v>
          </cell>
          <cell r="M361">
            <v>967035</v>
          </cell>
          <cell r="N361">
            <v>866821</v>
          </cell>
          <cell r="O361">
            <v>908576</v>
          </cell>
          <cell r="P361">
            <v>826087</v>
          </cell>
          <cell r="Q361">
            <v>0</v>
          </cell>
          <cell r="R361">
            <v>0</v>
          </cell>
          <cell r="S361">
            <v>0</v>
          </cell>
          <cell r="T361">
            <v>0</v>
          </cell>
          <cell r="U361">
            <v>0</v>
          </cell>
          <cell r="V361">
            <v>0</v>
          </cell>
          <cell r="W361">
            <v>0</v>
          </cell>
          <cell r="X361">
            <v>0</v>
          </cell>
          <cell r="Y361">
            <v>0</v>
          </cell>
          <cell r="Z361">
            <v>0</v>
          </cell>
          <cell r="AA361">
            <v>0</v>
          </cell>
          <cell r="AB361">
            <v>0</v>
          </cell>
          <cell r="AC361">
            <v>12428157</v>
          </cell>
          <cell r="AD361">
            <v>0</v>
          </cell>
          <cell r="AE361">
            <v>11</v>
          </cell>
          <cell r="AF361">
            <v>0</v>
          </cell>
          <cell r="AG361">
            <v>0</v>
          </cell>
          <cell r="AH361">
            <v>0</v>
          </cell>
          <cell r="AI361">
            <v>0</v>
          </cell>
          <cell r="AJ361">
            <v>709000</v>
          </cell>
          <cell r="AK361">
            <v>0</v>
          </cell>
          <cell r="AL361">
            <v>0</v>
          </cell>
          <cell r="AM361">
            <v>0</v>
          </cell>
          <cell r="AN361">
            <v>709000</v>
          </cell>
        </row>
        <row r="362">
          <cell r="B362">
            <v>352</v>
          </cell>
          <cell r="C362">
            <v>15220590</v>
          </cell>
          <cell r="D362" t="str">
            <v>Pham Vu Truyen</v>
          </cell>
          <cell r="E362">
            <v>2266965</v>
          </cell>
          <cell r="F362">
            <v>1125510</v>
          </cell>
          <cell r="G362">
            <v>2446086</v>
          </cell>
          <cell r="H362">
            <v>861180</v>
          </cell>
          <cell r="I362">
            <v>861986</v>
          </cell>
          <cell r="J362">
            <v>1950446</v>
          </cell>
          <cell r="K362">
            <v>1426692</v>
          </cell>
          <cell r="L362">
            <v>1071290</v>
          </cell>
          <cell r="M362">
            <v>1198615</v>
          </cell>
          <cell r="N362">
            <v>1198615</v>
          </cell>
          <cell r="O362">
            <v>1070192</v>
          </cell>
          <cell r="P362">
            <v>1155807</v>
          </cell>
          <cell r="Q362">
            <v>-26697</v>
          </cell>
          <cell r="R362">
            <v>0</v>
          </cell>
          <cell r="S362">
            <v>-44609</v>
          </cell>
          <cell r="T362">
            <v>0</v>
          </cell>
          <cell r="U362">
            <v>0</v>
          </cell>
          <cell r="V362">
            <v>0</v>
          </cell>
          <cell r="W362">
            <v>0</v>
          </cell>
          <cell r="X362">
            <v>0</v>
          </cell>
          <cell r="Y362">
            <v>0</v>
          </cell>
          <cell r="Z362">
            <v>0</v>
          </cell>
          <cell r="AA362">
            <v>0</v>
          </cell>
          <cell r="AB362">
            <v>0</v>
          </cell>
          <cell r="AC362">
            <v>16633384</v>
          </cell>
          <cell r="AD362">
            <v>-71306</v>
          </cell>
          <cell r="AE362">
            <v>12</v>
          </cell>
          <cell r="AF362">
            <v>0</v>
          </cell>
          <cell r="AG362">
            <v>0</v>
          </cell>
          <cell r="AH362">
            <v>0</v>
          </cell>
          <cell r="AI362">
            <v>0</v>
          </cell>
          <cell r="AJ362">
            <v>1113000</v>
          </cell>
          <cell r="AK362">
            <v>0</v>
          </cell>
          <cell r="AL362">
            <v>71306</v>
          </cell>
          <cell r="AM362">
            <v>0</v>
          </cell>
          <cell r="AN362">
            <v>1184306</v>
          </cell>
        </row>
        <row r="363">
          <cell r="B363">
            <v>353</v>
          </cell>
          <cell r="C363">
            <v>16230036</v>
          </cell>
          <cell r="D363" t="str">
            <v>Hoang Tuan</v>
          </cell>
          <cell r="E363">
            <v>2333917</v>
          </cell>
          <cell r="F363">
            <v>1921856</v>
          </cell>
          <cell r="G363">
            <v>2336877</v>
          </cell>
          <cell r="H363">
            <v>2773859</v>
          </cell>
          <cell r="I363">
            <v>2621183</v>
          </cell>
          <cell r="J363">
            <v>2941106</v>
          </cell>
          <cell r="K363">
            <v>2686154</v>
          </cell>
          <cell r="L363">
            <v>2364616</v>
          </cell>
          <cell r="M363">
            <v>2433847</v>
          </cell>
          <cell r="N363">
            <v>2457452</v>
          </cell>
          <cell r="O363">
            <v>2633365</v>
          </cell>
          <cell r="P363">
            <v>2495445</v>
          </cell>
          <cell r="Q363">
            <v>-33392</v>
          </cell>
          <cell r="R363">
            <v>0</v>
          </cell>
          <cell r="S363">
            <v>-33688</v>
          </cell>
          <cell r="T363">
            <v>-77386</v>
          </cell>
          <cell r="U363">
            <v>-62118</v>
          </cell>
          <cell r="V363">
            <v>-94111</v>
          </cell>
          <cell r="W363">
            <v>-68615</v>
          </cell>
          <cell r="X363">
            <v>-36462</v>
          </cell>
          <cell r="Y363">
            <v>-43385</v>
          </cell>
          <cell r="Z363">
            <v>-45745</v>
          </cell>
          <cell r="AA363">
            <v>-63337</v>
          </cell>
          <cell r="AB363">
            <v>-49545</v>
          </cell>
          <cell r="AC363">
            <v>29999677</v>
          </cell>
          <cell r="AD363">
            <v>-607784</v>
          </cell>
          <cell r="AE363">
            <v>12</v>
          </cell>
          <cell r="AF363">
            <v>0</v>
          </cell>
          <cell r="AG363">
            <v>0</v>
          </cell>
          <cell r="AH363">
            <v>0</v>
          </cell>
          <cell r="AI363">
            <v>0</v>
          </cell>
          <cell r="AJ363">
            <v>1530000</v>
          </cell>
          <cell r="AK363">
            <v>752964</v>
          </cell>
          <cell r="AL363">
            <v>1360748</v>
          </cell>
          <cell r="AM363">
            <v>0</v>
          </cell>
          <cell r="AN363">
            <v>2890748</v>
          </cell>
        </row>
        <row r="364">
          <cell r="B364">
            <v>354</v>
          </cell>
          <cell r="C364">
            <v>16230084</v>
          </cell>
          <cell r="D364" t="str">
            <v>Nguyen Le Tuan</v>
          </cell>
          <cell r="E364">
            <v>1956191</v>
          </cell>
          <cell r="F364">
            <v>2228930</v>
          </cell>
          <cell r="G364">
            <v>2335783</v>
          </cell>
          <cell r="H364">
            <v>1815770</v>
          </cell>
          <cell r="I364">
            <v>1547404</v>
          </cell>
          <cell r="J364">
            <v>1904329</v>
          </cell>
          <cell r="K364">
            <v>1451031</v>
          </cell>
          <cell r="L364">
            <v>1300084</v>
          </cell>
          <cell r="M364">
            <v>1548720</v>
          </cell>
          <cell r="N364">
            <v>1697537</v>
          </cell>
          <cell r="O364">
            <v>1580066</v>
          </cell>
          <cell r="P364">
            <v>1936433</v>
          </cell>
          <cell r="Q364">
            <v>0</v>
          </cell>
          <cell r="R364">
            <v>-22893</v>
          </cell>
          <cell r="S364">
            <v>-33578</v>
          </cell>
          <cell r="T364">
            <v>0</v>
          </cell>
          <cell r="U364">
            <v>0</v>
          </cell>
          <cell r="V364">
            <v>0</v>
          </cell>
          <cell r="W364">
            <v>0</v>
          </cell>
          <cell r="X364">
            <v>0</v>
          </cell>
          <cell r="Y364">
            <v>0</v>
          </cell>
          <cell r="Z364">
            <v>0</v>
          </cell>
          <cell r="AA364">
            <v>0</v>
          </cell>
          <cell r="AB364">
            <v>0</v>
          </cell>
          <cell r="AC364">
            <v>21302278</v>
          </cell>
          <cell r="AD364">
            <v>-56471</v>
          </cell>
          <cell r="AE364">
            <v>12</v>
          </cell>
          <cell r="AF364">
            <v>0</v>
          </cell>
          <cell r="AG364">
            <v>0</v>
          </cell>
          <cell r="AH364">
            <v>0</v>
          </cell>
          <cell r="AI364">
            <v>0</v>
          </cell>
          <cell r="AJ364">
            <v>1266000</v>
          </cell>
          <cell r="AK364">
            <v>0</v>
          </cell>
          <cell r="AL364">
            <v>56471</v>
          </cell>
          <cell r="AM364">
            <v>0</v>
          </cell>
          <cell r="AN364">
            <v>1322471</v>
          </cell>
        </row>
        <row r="365">
          <cell r="B365">
            <v>355</v>
          </cell>
          <cell r="C365">
            <v>16220809</v>
          </cell>
          <cell r="D365" t="str">
            <v>Vo Anh Tuan</v>
          </cell>
          <cell r="E365">
            <v>2169763</v>
          </cell>
          <cell r="F365">
            <v>910339</v>
          </cell>
          <cell r="G365">
            <v>2282623</v>
          </cell>
          <cell r="H365">
            <v>940246</v>
          </cell>
          <cell r="I365">
            <v>999947</v>
          </cell>
          <cell r="J365">
            <v>1557728</v>
          </cell>
          <cell r="K365">
            <v>432077</v>
          </cell>
          <cell r="L365">
            <v>1731828</v>
          </cell>
          <cell r="M365">
            <v>1369846</v>
          </cell>
          <cell r="N365">
            <v>1113000</v>
          </cell>
          <cell r="O365">
            <v>1113000</v>
          </cell>
          <cell r="P365">
            <v>1198615</v>
          </cell>
          <cell r="Q365">
            <v>-16976</v>
          </cell>
          <cell r="R365">
            <v>0</v>
          </cell>
          <cell r="S365">
            <v>-28262</v>
          </cell>
          <cell r="T365">
            <v>0</v>
          </cell>
          <cell r="U365">
            <v>0</v>
          </cell>
          <cell r="V365">
            <v>0</v>
          </cell>
          <cell r="W365">
            <v>0</v>
          </cell>
          <cell r="X365">
            <v>0</v>
          </cell>
          <cell r="Y365">
            <v>0</v>
          </cell>
          <cell r="Z365">
            <v>0</v>
          </cell>
          <cell r="AA365">
            <v>0</v>
          </cell>
          <cell r="AB365">
            <v>0</v>
          </cell>
          <cell r="AC365">
            <v>15819012</v>
          </cell>
          <cell r="AD365">
            <v>-45238</v>
          </cell>
          <cell r="AE365">
            <v>12</v>
          </cell>
          <cell r="AF365">
            <v>0</v>
          </cell>
          <cell r="AG365">
            <v>0</v>
          </cell>
          <cell r="AH365">
            <v>0</v>
          </cell>
          <cell r="AI365">
            <v>0</v>
          </cell>
          <cell r="AJ365">
            <v>1113000</v>
          </cell>
          <cell r="AK365">
            <v>0</v>
          </cell>
          <cell r="AL365">
            <v>45238</v>
          </cell>
          <cell r="AM365">
            <v>0</v>
          </cell>
          <cell r="AN365">
            <v>1158238</v>
          </cell>
        </row>
        <row r="366">
          <cell r="B366">
            <v>356</v>
          </cell>
          <cell r="C366">
            <v>16230537</v>
          </cell>
          <cell r="D366" t="str">
            <v>Huynh Thanh Tung</v>
          </cell>
          <cell r="E366">
            <v>1235921</v>
          </cell>
          <cell r="F366">
            <v>1180504</v>
          </cell>
          <cell r="G366">
            <v>1337618</v>
          </cell>
          <cell r="H366">
            <v>1648368</v>
          </cell>
          <cell r="I366">
            <v>1445912</v>
          </cell>
          <cell r="J366">
            <v>1524325</v>
          </cell>
          <cell r="K366">
            <v>1516463</v>
          </cell>
          <cell r="L366">
            <v>1575323</v>
          </cell>
          <cell r="M366">
            <v>1494255</v>
          </cell>
          <cell r="N366">
            <v>1704281</v>
          </cell>
          <cell r="O366">
            <v>1412654</v>
          </cell>
          <cell r="P366">
            <v>1187914</v>
          </cell>
          <cell r="Q366">
            <v>0</v>
          </cell>
          <cell r="R366">
            <v>0</v>
          </cell>
          <cell r="S366">
            <v>0</v>
          </cell>
          <cell r="T366">
            <v>0</v>
          </cell>
          <cell r="U366">
            <v>0</v>
          </cell>
          <cell r="V366">
            <v>0</v>
          </cell>
          <cell r="W366">
            <v>0</v>
          </cell>
          <cell r="X366">
            <v>0</v>
          </cell>
          <cell r="Y366">
            <v>0</v>
          </cell>
          <cell r="Z366">
            <v>0</v>
          </cell>
          <cell r="AA366">
            <v>0</v>
          </cell>
          <cell r="AB366">
            <v>0</v>
          </cell>
          <cell r="AC366">
            <v>17263538</v>
          </cell>
          <cell r="AD366">
            <v>0</v>
          </cell>
          <cell r="AE366">
            <v>12</v>
          </cell>
          <cell r="AF366">
            <v>0</v>
          </cell>
          <cell r="AG366">
            <v>0</v>
          </cell>
          <cell r="AH366">
            <v>0</v>
          </cell>
          <cell r="AI366">
            <v>0</v>
          </cell>
          <cell r="AJ366">
            <v>1113000</v>
          </cell>
          <cell r="AK366">
            <v>0</v>
          </cell>
          <cell r="AL366">
            <v>0</v>
          </cell>
          <cell r="AM366">
            <v>0</v>
          </cell>
          <cell r="AN366">
            <v>1113000</v>
          </cell>
        </row>
        <row r="367">
          <cell r="B367">
            <v>357</v>
          </cell>
          <cell r="C367">
            <v>16220816</v>
          </cell>
          <cell r="D367" t="str">
            <v>Do Van Ut</v>
          </cell>
          <cell r="E367">
            <v>2169763</v>
          </cell>
          <cell r="F367">
            <v>998436</v>
          </cell>
          <cell r="G367">
            <v>2341384</v>
          </cell>
          <cell r="H367">
            <v>763950</v>
          </cell>
          <cell r="I367">
            <v>999947</v>
          </cell>
          <cell r="J367">
            <v>1557728</v>
          </cell>
          <cell r="K367">
            <v>1314769</v>
          </cell>
          <cell r="L367">
            <v>966828</v>
          </cell>
          <cell r="M367">
            <v>1198615</v>
          </cell>
          <cell r="N367">
            <v>1198615</v>
          </cell>
          <cell r="O367">
            <v>1155807</v>
          </cell>
          <cell r="P367">
            <v>1241423</v>
          </cell>
          <cell r="Q367">
            <v>-16976</v>
          </cell>
          <cell r="R367">
            <v>0</v>
          </cell>
          <cell r="S367">
            <v>-34138</v>
          </cell>
          <cell r="T367">
            <v>0</v>
          </cell>
          <cell r="U367">
            <v>0</v>
          </cell>
          <cell r="V367">
            <v>0</v>
          </cell>
          <cell r="W367">
            <v>0</v>
          </cell>
          <cell r="X367">
            <v>0</v>
          </cell>
          <cell r="Y367">
            <v>0</v>
          </cell>
          <cell r="Z367">
            <v>0</v>
          </cell>
          <cell r="AA367">
            <v>0</v>
          </cell>
          <cell r="AB367">
            <v>0</v>
          </cell>
          <cell r="AC367">
            <v>15907265</v>
          </cell>
          <cell r="AD367">
            <v>-51114</v>
          </cell>
          <cell r="AE367">
            <v>12</v>
          </cell>
          <cell r="AF367">
            <v>0</v>
          </cell>
          <cell r="AG367">
            <v>0</v>
          </cell>
          <cell r="AH367">
            <v>0</v>
          </cell>
          <cell r="AI367">
            <v>0</v>
          </cell>
          <cell r="AJ367">
            <v>1113000</v>
          </cell>
          <cell r="AK367">
            <v>0</v>
          </cell>
          <cell r="AL367">
            <v>51114</v>
          </cell>
          <cell r="AM367">
            <v>0</v>
          </cell>
          <cell r="AN367">
            <v>1164114</v>
          </cell>
        </row>
        <row r="368">
          <cell r="B368">
            <v>358</v>
          </cell>
          <cell r="C368">
            <v>16231622</v>
          </cell>
          <cell r="D368" t="str">
            <v>Tran Minh Ut</v>
          </cell>
          <cell r="I368">
            <v>1090851</v>
          </cell>
          <cell r="J368">
            <v>1648684</v>
          </cell>
          <cell r="K368">
            <v>1395539</v>
          </cell>
          <cell r="L368">
            <v>1042213</v>
          </cell>
          <cell r="M368">
            <v>1284231</v>
          </cell>
          <cell r="N368">
            <v>1113000</v>
          </cell>
          <cell r="O368">
            <v>1198615</v>
          </cell>
          <cell r="P368">
            <v>1198615</v>
          </cell>
          <cell r="U368">
            <v>0</v>
          </cell>
          <cell r="V368">
            <v>0</v>
          </cell>
          <cell r="W368">
            <v>0</v>
          </cell>
          <cell r="X368">
            <v>0</v>
          </cell>
          <cell r="Y368">
            <v>0</v>
          </cell>
          <cell r="Z368">
            <v>0</v>
          </cell>
          <cell r="AA368">
            <v>0</v>
          </cell>
          <cell r="AB368">
            <v>0</v>
          </cell>
          <cell r="AC368">
            <v>9971748</v>
          </cell>
          <cell r="AD368">
            <v>0</v>
          </cell>
          <cell r="AE368">
            <v>8</v>
          </cell>
          <cell r="AF368">
            <v>0</v>
          </cell>
          <cell r="AG368">
            <v>0</v>
          </cell>
          <cell r="AH368">
            <v>0</v>
          </cell>
          <cell r="AI368">
            <v>0</v>
          </cell>
          <cell r="AJ368">
            <v>777575.34</v>
          </cell>
          <cell r="AK368">
            <v>0</v>
          </cell>
          <cell r="AL368">
            <v>0</v>
          </cell>
          <cell r="AM368">
            <v>0</v>
          </cell>
          <cell r="AN368">
            <v>777575.34</v>
          </cell>
        </row>
        <row r="369">
          <cell r="B369">
            <v>359</v>
          </cell>
          <cell r="C369">
            <v>16231621</v>
          </cell>
          <cell r="D369" t="str">
            <v>Nguyen Thuy Uyen</v>
          </cell>
          <cell r="I369">
            <v>2382225</v>
          </cell>
          <cell r="J369">
            <v>2078290</v>
          </cell>
          <cell r="K369">
            <v>2328101</v>
          </cell>
          <cell r="L369">
            <v>2386947</v>
          </cell>
          <cell r="M369">
            <v>2339134</v>
          </cell>
          <cell r="N369">
            <v>2142368</v>
          </cell>
          <cell r="O369">
            <v>1927212</v>
          </cell>
          <cell r="P369">
            <v>1618269</v>
          </cell>
          <cell r="U369">
            <v>-38223</v>
          </cell>
          <cell r="V369">
            <v>-7829</v>
          </cell>
          <cell r="W369">
            <v>-32810</v>
          </cell>
          <cell r="X369">
            <v>-38695</v>
          </cell>
          <cell r="Y369">
            <v>-33913</v>
          </cell>
          <cell r="Z369">
            <v>-14237</v>
          </cell>
          <cell r="AA369">
            <v>0</v>
          </cell>
          <cell r="AB369">
            <v>0</v>
          </cell>
          <cell r="AC369">
            <v>17202546</v>
          </cell>
          <cell r="AD369">
            <v>-165707</v>
          </cell>
          <cell r="AE369">
            <v>8</v>
          </cell>
          <cell r="AF369">
            <v>0</v>
          </cell>
          <cell r="AG369">
            <v>0</v>
          </cell>
          <cell r="AH369">
            <v>0</v>
          </cell>
          <cell r="AI369">
            <v>0</v>
          </cell>
          <cell r="AJ369">
            <v>1068904.1100000001</v>
          </cell>
          <cell r="AK369">
            <v>227144</v>
          </cell>
          <cell r="AL369">
            <v>392851</v>
          </cell>
          <cell r="AM369">
            <v>0</v>
          </cell>
          <cell r="AN369">
            <v>1461755.11</v>
          </cell>
        </row>
        <row r="370">
          <cell r="B370">
            <v>360</v>
          </cell>
          <cell r="C370">
            <v>16231623</v>
          </cell>
          <cell r="D370" t="str">
            <v>Dang Quang Vinh</v>
          </cell>
          <cell r="I370">
            <v>1090851</v>
          </cell>
          <cell r="J370">
            <v>1520275</v>
          </cell>
          <cell r="K370">
            <v>1395539</v>
          </cell>
          <cell r="L370">
            <v>1042213</v>
          </cell>
          <cell r="M370">
            <v>1113000</v>
          </cell>
          <cell r="N370">
            <v>1113000</v>
          </cell>
          <cell r="O370">
            <v>1155807</v>
          </cell>
          <cell r="P370">
            <v>1155807</v>
          </cell>
          <cell r="U370">
            <v>0</v>
          </cell>
          <cell r="V370">
            <v>0</v>
          </cell>
          <cell r="W370">
            <v>0</v>
          </cell>
          <cell r="X370">
            <v>0</v>
          </cell>
          <cell r="Y370">
            <v>0</v>
          </cell>
          <cell r="Z370">
            <v>0</v>
          </cell>
          <cell r="AA370">
            <v>0</v>
          </cell>
          <cell r="AB370">
            <v>0</v>
          </cell>
          <cell r="AC370">
            <v>9586492</v>
          </cell>
          <cell r="AD370">
            <v>0</v>
          </cell>
          <cell r="AE370">
            <v>8</v>
          </cell>
          <cell r="AF370">
            <v>0</v>
          </cell>
          <cell r="AG370">
            <v>0</v>
          </cell>
          <cell r="AH370">
            <v>0</v>
          </cell>
          <cell r="AI370">
            <v>0</v>
          </cell>
          <cell r="AJ370">
            <v>777575.34</v>
          </cell>
          <cell r="AK370">
            <v>0</v>
          </cell>
          <cell r="AL370">
            <v>0</v>
          </cell>
          <cell r="AM370">
            <v>0</v>
          </cell>
          <cell r="AN370">
            <v>777575.34</v>
          </cell>
        </row>
        <row r="371">
          <cell r="B371">
            <v>361</v>
          </cell>
          <cell r="C371">
            <v>16220852</v>
          </cell>
          <cell r="D371" t="str">
            <v>Le Hoang Vu</v>
          </cell>
          <cell r="E371">
            <v>2169763</v>
          </cell>
          <cell r="F371">
            <v>998436</v>
          </cell>
          <cell r="G371">
            <v>2341384</v>
          </cell>
          <cell r="H371">
            <v>763950</v>
          </cell>
          <cell r="I371">
            <v>999947</v>
          </cell>
          <cell r="J371">
            <v>1557728</v>
          </cell>
          <cell r="K371">
            <v>1314769</v>
          </cell>
          <cell r="L371">
            <v>966828</v>
          </cell>
          <cell r="M371">
            <v>1113000</v>
          </cell>
          <cell r="N371">
            <v>1113000</v>
          </cell>
          <cell r="O371">
            <v>1198615</v>
          </cell>
          <cell r="P371">
            <v>1198615</v>
          </cell>
          <cell r="Q371">
            <v>-16976</v>
          </cell>
          <cell r="R371">
            <v>0</v>
          </cell>
          <cell r="S371">
            <v>-34138</v>
          </cell>
          <cell r="T371">
            <v>0</v>
          </cell>
          <cell r="U371">
            <v>0</v>
          </cell>
          <cell r="V371">
            <v>0</v>
          </cell>
          <cell r="W371">
            <v>0</v>
          </cell>
          <cell r="X371">
            <v>0</v>
          </cell>
          <cell r="Y371">
            <v>0</v>
          </cell>
          <cell r="Z371">
            <v>0</v>
          </cell>
          <cell r="AA371">
            <v>0</v>
          </cell>
          <cell r="AB371">
            <v>0</v>
          </cell>
          <cell r="AC371">
            <v>15736035</v>
          </cell>
          <cell r="AD371">
            <v>-51114</v>
          </cell>
          <cell r="AE371">
            <v>12</v>
          </cell>
          <cell r="AF371">
            <v>0</v>
          </cell>
          <cell r="AG371">
            <v>0</v>
          </cell>
          <cell r="AH371">
            <v>0</v>
          </cell>
          <cell r="AI371">
            <v>0</v>
          </cell>
          <cell r="AJ371">
            <v>1113000</v>
          </cell>
          <cell r="AK371">
            <v>0</v>
          </cell>
          <cell r="AL371">
            <v>51114</v>
          </cell>
          <cell r="AM371">
            <v>0</v>
          </cell>
          <cell r="AN371">
            <v>1164114</v>
          </cell>
        </row>
        <row r="372">
          <cell r="B372">
            <v>362</v>
          </cell>
          <cell r="C372">
            <v>15220600</v>
          </cell>
          <cell r="D372" t="str">
            <v>Nhan Hoai Tuan Vu</v>
          </cell>
          <cell r="E372">
            <v>2266965</v>
          </cell>
          <cell r="F372">
            <v>1125510</v>
          </cell>
          <cell r="G372">
            <v>2580910</v>
          </cell>
          <cell r="H372">
            <v>861180</v>
          </cell>
          <cell r="I372">
            <v>861986</v>
          </cell>
          <cell r="J372">
            <v>1950446</v>
          </cell>
          <cell r="K372">
            <v>1426692</v>
          </cell>
          <cell r="L372">
            <v>1071290</v>
          </cell>
          <cell r="M372">
            <v>1284231</v>
          </cell>
          <cell r="N372">
            <v>1198615</v>
          </cell>
          <cell r="O372">
            <v>1070192</v>
          </cell>
          <cell r="P372">
            <v>1327038</v>
          </cell>
          <cell r="Q372">
            <v>-26697</v>
          </cell>
          <cell r="R372">
            <v>0</v>
          </cell>
          <cell r="S372">
            <v>-58091</v>
          </cell>
          <cell r="T372">
            <v>0</v>
          </cell>
          <cell r="U372">
            <v>0</v>
          </cell>
          <cell r="V372">
            <v>0</v>
          </cell>
          <cell r="W372">
            <v>0</v>
          </cell>
          <cell r="X372">
            <v>0</v>
          </cell>
          <cell r="Y372">
            <v>0</v>
          </cell>
          <cell r="Z372">
            <v>0</v>
          </cell>
          <cell r="AA372">
            <v>0</v>
          </cell>
          <cell r="AB372">
            <v>0</v>
          </cell>
          <cell r="AC372">
            <v>17025055</v>
          </cell>
          <cell r="AD372">
            <v>-84788</v>
          </cell>
          <cell r="AE372">
            <v>12</v>
          </cell>
          <cell r="AF372">
            <v>0</v>
          </cell>
          <cell r="AG372">
            <v>0</v>
          </cell>
          <cell r="AH372">
            <v>0</v>
          </cell>
          <cell r="AI372">
            <v>0</v>
          </cell>
          <cell r="AJ372">
            <v>1113000</v>
          </cell>
          <cell r="AK372">
            <v>0</v>
          </cell>
          <cell r="AL372">
            <v>84788</v>
          </cell>
          <cell r="AM372">
            <v>0</v>
          </cell>
          <cell r="AN372">
            <v>1197788</v>
          </cell>
        </row>
        <row r="373">
          <cell r="B373">
            <v>363</v>
          </cell>
          <cell r="C373">
            <v>16220514</v>
          </cell>
          <cell r="D373" t="str">
            <v>Doan Thanh Vuong</v>
          </cell>
          <cell r="E373">
            <v>2350281</v>
          </cell>
          <cell r="F373">
            <v>1234430</v>
          </cell>
          <cell r="G373">
            <v>2535830</v>
          </cell>
          <cell r="H373">
            <v>944519</v>
          </cell>
          <cell r="I373">
            <v>1236298</v>
          </cell>
          <cell r="J373">
            <v>1794215</v>
          </cell>
          <cell r="K373">
            <v>1523615</v>
          </cell>
          <cell r="L373">
            <v>1161751</v>
          </cell>
          <cell r="M373">
            <v>1198615</v>
          </cell>
          <cell r="N373">
            <v>1027385</v>
          </cell>
          <cell r="O373">
            <v>1284230</v>
          </cell>
          <cell r="P373">
            <v>1198615</v>
          </cell>
          <cell r="Q373">
            <v>-35028</v>
          </cell>
          <cell r="R373">
            <v>0</v>
          </cell>
          <cell r="S373">
            <v>-53583</v>
          </cell>
          <cell r="T373">
            <v>0</v>
          </cell>
          <cell r="U373">
            <v>0</v>
          </cell>
          <cell r="V373">
            <v>0</v>
          </cell>
          <cell r="W373">
            <v>0</v>
          </cell>
          <cell r="X373">
            <v>0</v>
          </cell>
          <cell r="Y373">
            <v>0</v>
          </cell>
          <cell r="Z373">
            <v>0</v>
          </cell>
          <cell r="AA373">
            <v>0</v>
          </cell>
          <cell r="AB373">
            <v>0</v>
          </cell>
          <cell r="AC373">
            <v>17489784</v>
          </cell>
          <cell r="AD373">
            <v>-88611</v>
          </cell>
          <cell r="AE373">
            <v>12</v>
          </cell>
          <cell r="AF373">
            <v>0</v>
          </cell>
          <cell r="AG373">
            <v>0</v>
          </cell>
          <cell r="AH373">
            <v>0</v>
          </cell>
          <cell r="AI373">
            <v>0</v>
          </cell>
          <cell r="AJ373">
            <v>1113000</v>
          </cell>
          <cell r="AK373">
            <v>0</v>
          </cell>
          <cell r="AL373">
            <v>88611</v>
          </cell>
          <cell r="AM373">
            <v>0</v>
          </cell>
          <cell r="AN373">
            <v>1201611</v>
          </cell>
        </row>
        <row r="374">
          <cell r="B374">
            <v>364</v>
          </cell>
          <cell r="C374">
            <v>17210092</v>
          </cell>
          <cell r="D374" t="str">
            <v>Mai Van Xem</v>
          </cell>
          <cell r="E374">
            <v>2450345</v>
          </cell>
          <cell r="F374">
            <v>2420006</v>
          </cell>
          <cell r="G374">
            <v>1814438</v>
          </cell>
          <cell r="H374">
            <v>1782694</v>
          </cell>
          <cell r="I374">
            <v>1979492</v>
          </cell>
          <cell r="J374">
            <v>3234984</v>
          </cell>
          <cell r="K374">
            <v>1774778</v>
          </cell>
          <cell r="L374">
            <v>1640710</v>
          </cell>
          <cell r="M374">
            <v>1687214</v>
          </cell>
          <cell r="N374">
            <v>1563203</v>
          </cell>
          <cell r="O374">
            <v>1748113</v>
          </cell>
          <cell r="P374">
            <v>1889553</v>
          </cell>
          <cell r="Q374">
            <v>-45035</v>
          </cell>
          <cell r="R374">
            <v>-42001</v>
          </cell>
          <cell r="S374">
            <v>0</v>
          </cell>
          <cell r="T374">
            <v>0</v>
          </cell>
          <cell r="U374">
            <v>0</v>
          </cell>
          <cell r="V374">
            <v>-146997</v>
          </cell>
          <cell r="W374">
            <v>0</v>
          </cell>
          <cell r="X374">
            <v>0</v>
          </cell>
          <cell r="Y374">
            <v>0</v>
          </cell>
          <cell r="Z374">
            <v>0</v>
          </cell>
          <cell r="AA374">
            <v>0</v>
          </cell>
          <cell r="AB374">
            <v>0</v>
          </cell>
          <cell r="AC374">
            <v>23985530</v>
          </cell>
          <cell r="AD374">
            <v>-234033</v>
          </cell>
          <cell r="AE374">
            <v>12</v>
          </cell>
          <cell r="AF374">
            <v>0</v>
          </cell>
          <cell r="AG374">
            <v>0</v>
          </cell>
          <cell r="AH374">
            <v>0</v>
          </cell>
          <cell r="AI374">
            <v>0</v>
          </cell>
          <cell r="AJ374">
            <v>1391000</v>
          </cell>
          <cell r="AK374">
            <v>137652</v>
          </cell>
          <cell r="AL374">
            <v>371685</v>
          </cell>
          <cell r="AM374">
            <v>0</v>
          </cell>
          <cell r="AN374">
            <v>1762685</v>
          </cell>
        </row>
        <row r="375">
          <cell r="B375">
            <v>365</v>
          </cell>
          <cell r="C375">
            <v>16220825</v>
          </cell>
          <cell r="D375" t="str">
            <v>Cao Van Xuan</v>
          </cell>
          <cell r="E375">
            <v>1434356</v>
          </cell>
          <cell r="F375">
            <v>1836695</v>
          </cell>
          <cell r="G375">
            <v>3069661</v>
          </cell>
          <cell r="H375">
            <v>1367630</v>
          </cell>
          <cell r="I375">
            <v>2587197</v>
          </cell>
          <cell r="J375">
            <v>1617421</v>
          </cell>
          <cell r="K375">
            <v>1284231</v>
          </cell>
          <cell r="L375">
            <v>1424166</v>
          </cell>
          <cell r="M375">
            <v>1389021</v>
          </cell>
          <cell r="N375">
            <v>1113000</v>
          </cell>
          <cell r="O375">
            <v>1198615</v>
          </cell>
          <cell r="P375">
            <v>1113000</v>
          </cell>
          <cell r="Q375">
            <v>0</v>
          </cell>
          <cell r="R375">
            <v>0</v>
          </cell>
          <cell r="S375">
            <v>-113932</v>
          </cell>
          <cell r="T375">
            <v>0</v>
          </cell>
          <cell r="U375">
            <v>-58720</v>
          </cell>
          <cell r="V375">
            <v>0</v>
          </cell>
          <cell r="W375">
            <v>0</v>
          </cell>
          <cell r="X375">
            <v>0</v>
          </cell>
          <cell r="Y375">
            <v>0</v>
          </cell>
          <cell r="Z375">
            <v>0</v>
          </cell>
          <cell r="AA375">
            <v>0</v>
          </cell>
          <cell r="AB375">
            <v>0</v>
          </cell>
          <cell r="AC375">
            <v>19434993</v>
          </cell>
          <cell r="AD375">
            <v>-172652</v>
          </cell>
          <cell r="AE375">
            <v>12</v>
          </cell>
          <cell r="AF375">
            <v>0</v>
          </cell>
          <cell r="AG375">
            <v>0</v>
          </cell>
          <cell r="AH375">
            <v>0</v>
          </cell>
          <cell r="AI375">
            <v>0</v>
          </cell>
          <cell r="AJ375">
            <v>1113000</v>
          </cell>
          <cell r="AK375">
            <v>0</v>
          </cell>
          <cell r="AL375">
            <v>172652</v>
          </cell>
          <cell r="AM375">
            <v>0</v>
          </cell>
          <cell r="AN375">
            <v>1285652</v>
          </cell>
        </row>
        <row r="376">
          <cell r="B376">
            <v>366</v>
          </cell>
          <cell r="C376">
            <v>16230086</v>
          </cell>
          <cell r="D376" t="str">
            <v>Nguyen Ngoc Xuan</v>
          </cell>
          <cell r="E376">
            <v>2160591</v>
          </cell>
          <cell r="F376">
            <v>1591258</v>
          </cell>
          <cell r="G376">
            <v>1616466</v>
          </cell>
          <cell r="H376">
            <v>1618568</v>
          </cell>
          <cell r="I376">
            <v>1518101</v>
          </cell>
          <cell r="J376">
            <v>1564453</v>
          </cell>
          <cell r="K376">
            <v>1579221</v>
          </cell>
          <cell r="L376">
            <v>1542851</v>
          </cell>
          <cell r="M376">
            <v>1684918</v>
          </cell>
          <cell r="N376">
            <v>1788628</v>
          </cell>
          <cell r="O376">
            <v>1592574</v>
          </cell>
          <cell r="P376">
            <v>1789479</v>
          </cell>
          <cell r="Q376">
            <v>-16059</v>
          </cell>
          <cell r="R376">
            <v>0</v>
          </cell>
          <cell r="S376">
            <v>0</v>
          </cell>
          <cell r="T376">
            <v>0</v>
          </cell>
          <cell r="U376">
            <v>0</v>
          </cell>
          <cell r="V376">
            <v>0</v>
          </cell>
          <cell r="W376">
            <v>0</v>
          </cell>
          <cell r="X376">
            <v>0</v>
          </cell>
          <cell r="Y376">
            <v>0</v>
          </cell>
          <cell r="Z376">
            <v>0</v>
          </cell>
          <cell r="AA376">
            <v>0</v>
          </cell>
          <cell r="AB376">
            <v>0</v>
          </cell>
          <cell r="AC376">
            <v>20047108</v>
          </cell>
          <cell r="AD376">
            <v>-16059</v>
          </cell>
          <cell r="AE376">
            <v>12</v>
          </cell>
          <cell r="AF376">
            <v>0</v>
          </cell>
          <cell r="AG376">
            <v>0</v>
          </cell>
          <cell r="AH376">
            <v>0</v>
          </cell>
          <cell r="AI376">
            <v>0</v>
          </cell>
          <cell r="AJ376">
            <v>1182000</v>
          </cell>
          <cell r="AK376">
            <v>0</v>
          </cell>
          <cell r="AL376">
            <v>16059</v>
          </cell>
          <cell r="AM376">
            <v>0</v>
          </cell>
          <cell r="AN376">
            <v>1198059</v>
          </cell>
        </row>
        <row r="377">
          <cell r="B377">
            <v>367</v>
          </cell>
          <cell r="C377">
            <v>17210336</v>
          </cell>
          <cell r="D377" t="str">
            <v>Nguyen Xuan Ha</v>
          </cell>
          <cell r="E377">
            <v>3999168</v>
          </cell>
          <cell r="F377">
            <v>3998016</v>
          </cell>
          <cell r="G377">
            <v>4000032</v>
          </cell>
          <cell r="H377">
            <v>4000320</v>
          </cell>
          <cell r="I377">
            <v>4004064</v>
          </cell>
          <cell r="J377">
            <v>4156368</v>
          </cell>
          <cell r="K377">
            <v>5456000</v>
          </cell>
          <cell r="L377">
            <v>4006000</v>
          </cell>
          <cell r="M377">
            <v>4006000</v>
          </cell>
          <cell r="N377">
            <v>4570269</v>
          </cell>
          <cell r="O377">
            <v>4869000</v>
          </cell>
          <cell r="P377">
            <v>4869000</v>
          </cell>
          <cell r="Q377">
            <v>-299834</v>
          </cell>
          <cell r="R377">
            <v>-299603</v>
          </cell>
          <cell r="S377">
            <v>-300010</v>
          </cell>
          <cell r="T377">
            <v>-300096</v>
          </cell>
          <cell r="U377">
            <v>-301219</v>
          </cell>
          <cell r="V377">
            <v>-346910</v>
          </cell>
          <cell r="W377">
            <v>-736800</v>
          </cell>
          <cell r="X377">
            <v>-301800</v>
          </cell>
          <cell r="Y377">
            <v>-301800</v>
          </cell>
          <cell r="Z377">
            <v>-471081</v>
          </cell>
          <cell r="AA377">
            <v>-560700</v>
          </cell>
          <cell r="AB377">
            <v>-560700</v>
          </cell>
          <cell r="AC377">
            <v>51934237</v>
          </cell>
          <cell r="AD377">
            <v>-4780553</v>
          </cell>
          <cell r="AE377">
            <v>12</v>
          </cell>
          <cell r="AF377">
            <v>0</v>
          </cell>
          <cell r="AG377">
            <v>0</v>
          </cell>
          <cell r="AH377">
            <v>0</v>
          </cell>
          <cell r="AI377">
            <v>0</v>
          </cell>
          <cell r="AJ377">
            <v>4869000</v>
          </cell>
          <cell r="AK377">
            <v>6240972</v>
          </cell>
          <cell r="AL377">
            <v>11021525</v>
          </cell>
          <cell r="AM377">
            <v>0</v>
          </cell>
          <cell r="AN377">
            <v>15890525</v>
          </cell>
        </row>
        <row r="378">
          <cell r="B378">
            <v>368</v>
          </cell>
          <cell r="C378">
            <v>15221802</v>
          </cell>
          <cell r="D378" t="str">
            <v>Nguyen Tan Hien</v>
          </cell>
          <cell r="P378">
            <v>404308</v>
          </cell>
          <cell r="AB378">
            <v>0</v>
          </cell>
          <cell r="AC378">
            <v>404308</v>
          </cell>
          <cell r="AD378">
            <v>0</v>
          </cell>
          <cell r="AE378">
            <v>1</v>
          </cell>
          <cell r="AF378">
            <v>0</v>
          </cell>
          <cell r="AG378">
            <v>0</v>
          </cell>
          <cell r="AH378">
            <v>0</v>
          </cell>
          <cell r="AI378">
            <v>0</v>
          </cell>
          <cell r="AJ378">
            <v>62400</v>
          </cell>
          <cell r="AK378">
            <v>0</v>
          </cell>
          <cell r="AL378">
            <v>0</v>
          </cell>
          <cell r="AM378">
            <v>0</v>
          </cell>
          <cell r="AN378">
            <v>62400</v>
          </cell>
        </row>
        <row r="379">
          <cell r="B379">
            <v>369</v>
          </cell>
          <cell r="C379">
            <v>15220682</v>
          </cell>
          <cell r="D379" t="str">
            <v>To Dong Hien</v>
          </cell>
          <cell r="E379">
            <v>1178574</v>
          </cell>
          <cell r="F379">
            <v>1346554</v>
          </cell>
          <cell r="G379">
            <v>1703473</v>
          </cell>
          <cell r="H379">
            <v>1752175</v>
          </cell>
          <cell r="I379">
            <v>1867280</v>
          </cell>
          <cell r="J379">
            <v>1900791</v>
          </cell>
          <cell r="K379">
            <v>1932702</v>
          </cell>
          <cell r="L379">
            <v>1349000</v>
          </cell>
          <cell r="M379">
            <v>1349000</v>
          </cell>
          <cell r="N379">
            <v>2305622</v>
          </cell>
          <cell r="O379">
            <v>1349000</v>
          </cell>
          <cell r="P379">
            <v>1297115</v>
          </cell>
          <cell r="Q379">
            <v>0</v>
          </cell>
          <cell r="R379">
            <v>0</v>
          </cell>
          <cell r="S379">
            <v>0</v>
          </cell>
          <cell r="T379">
            <v>0</v>
          </cell>
          <cell r="U379">
            <v>0</v>
          </cell>
          <cell r="V379">
            <v>0</v>
          </cell>
          <cell r="W379">
            <v>0</v>
          </cell>
          <cell r="X379">
            <v>0</v>
          </cell>
          <cell r="Y379">
            <v>0</v>
          </cell>
          <cell r="Z379">
            <v>-30562</v>
          </cell>
          <cell r="AA379">
            <v>0</v>
          </cell>
          <cell r="AB379">
            <v>0</v>
          </cell>
          <cell r="AC379">
            <v>19331286</v>
          </cell>
          <cell r="AD379">
            <v>-30562</v>
          </cell>
          <cell r="AE379">
            <v>12</v>
          </cell>
          <cell r="AF379">
            <v>0</v>
          </cell>
          <cell r="AG379">
            <v>0</v>
          </cell>
          <cell r="AH379">
            <v>0</v>
          </cell>
          <cell r="AI379">
            <v>0</v>
          </cell>
          <cell r="AJ379">
            <v>1349000</v>
          </cell>
          <cell r="AK379">
            <v>0</v>
          </cell>
          <cell r="AL379">
            <v>30562</v>
          </cell>
          <cell r="AM379">
            <v>0</v>
          </cell>
          <cell r="AN379">
            <v>1379562</v>
          </cell>
        </row>
        <row r="380">
          <cell r="B380">
            <v>370</v>
          </cell>
          <cell r="C380">
            <v>16221108</v>
          </cell>
          <cell r="D380" t="str">
            <v>Do Mong Hoang</v>
          </cell>
          <cell r="E380">
            <v>874818</v>
          </cell>
          <cell r="F380">
            <v>1110560</v>
          </cell>
          <cell r="G380">
            <v>1196591</v>
          </cell>
          <cell r="H380">
            <v>3105380</v>
          </cell>
          <cell r="I380">
            <v>1197797</v>
          </cell>
          <cell r="J380">
            <v>1820911</v>
          </cell>
          <cell r="K380">
            <v>1284231</v>
          </cell>
          <cell r="L380">
            <v>1610640</v>
          </cell>
          <cell r="M380">
            <v>1480878</v>
          </cell>
          <cell r="N380">
            <v>1258813</v>
          </cell>
          <cell r="O380">
            <v>1039425</v>
          </cell>
          <cell r="P380">
            <v>1072868</v>
          </cell>
          <cell r="Q380">
            <v>0</v>
          </cell>
          <cell r="R380">
            <v>0</v>
          </cell>
          <cell r="S380">
            <v>0</v>
          </cell>
          <cell r="T380">
            <v>-121076</v>
          </cell>
          <cell r="U380">
            <v>0</v>
          </cell>
          <cell r="V380">
            <v>0</v>
          </cell>
          <cell r="W380">
            <v>0</v>
          </cell>
          <cell r="X380">
            <v>0</v>
          </cell>
          <cell r="Y380">
            <v>0</v>
          </cell>
          <cell r="Z380">
            <v>0</v>
          </cell>
          <cell r="AA380">
            <v>0</v>
          </cell>
          <cell r="AB380">
            <v>0</v>
          </cell>
          <cell r="AC380">
            <v>17052912</v>
          </cell>
          <cell r="AD380">
            <v>-121076</v>
          </cell>
          <cell r="AE380">
            <v>12</v>
          </cell>
          <cell r="AF380">
            <v>0</v>
          </cell>
          <cell r="AG380">
            <v>0</v>
          </cell>
          <cell r="AH380">
            <v>0</v>
          </cell>
          <cell r="AI380">
            <v>0</v>
          </cell>
          <cell r="AJ380">
            <v>1113000</v>
          </cell>
          <cell r="AK380">
            <v>0</v>
          </cell>
          <cell r="AL380">
            <v>121076</v>
          </cell>
          <cell r="AM380">
            <v>0</v>
          </cell>
          <cell r="AN380">
            <v>1234076</v>
          </cell>
        </row>
        <row r="381">
          <cell r="B381">
            <v>371</v>
          </cell>
          <cell r="C381">
            <v>15220941</v>
          </cell>
          <cell r="D381" t="str">
            <v>Pham Van Hoang A</v>
          </cell>
          <cell r="E381">
            <v>2430050</v>
          </cell>
          <cell r="F381">
            <v>3470500</v>
          </cell>
          <cell r="G381">
            <v>3760054</v>
          </cell>
          <cell r="H381">
            <v>4696692</v>
          </cell>
          <cell r="I381">
            <v>2966590</v>
          </cell>
          <cell r="J381">
            <v>5691738</v>
          </cell>
          <cell r="K381">
            <v>3199000</v>
          </cell>
          <cell r="L381">
            <v>3199000</v>
          </cell>
          <cell r="M381">
            <v>3199000</v>
          </cell>
          <cell r="N381">
            <v>2966846</v>
          </cell>
          <cell r="O381">
            <v>3199000</v>
          </cell>
          <cell r="P381">
            <v>3389000</v>
          </cell>
          <cell r="Q381">
            <v>-43005</v>
          </cell>
          <cell r="R381">
            <v>-194100</v>
          </cell>
          <cell r="S381">
            <v>-252011</v>
          </cell>
          <cell r="T381">
            <v>-509008</v>
          </cell>
          <cell r="U381">
            <v>-96659</v>
          </cell>
          <cell r="V381">
            <v>-807521</v>
          </cell>
          <cell r="W381">
            <v>-139800</v>
          </cell>
          <cell r="X381">
            <v>-139800</v>
          </cell>
          <cell r="Y381">
            <v>-139800</v>
          </cell>
          <cell r="Z381">
            <v>-96685</v>
          </cell>
          <cell r="AA381">
            <v>-139800</v>
          </cell>
          <cell r="AB381">
            <v>-177800</v>
          </cell>
          <cell r="AC381">
            <v>42167470</v>
          </cell>
          <cell r="AD381">
            <v>-2735989</v>
          </cell>
          <cell r="AE381">
            <v>12</v>
          </cell>
          <cell r="AF381">
            <v>0</v>
          </cell>
          <cell r="AG381">
            <v>0</v>
          </cell>
          <cell r="AH381">
            <v>0</v>
          </cell>
          <cell r="AI381">
            <v>0</v>
          </cell>
          <cell r="AJ381">
            <v>3199000</v>
          </cell>
          <cell r="AK381">
            <v>3073296</v>
          </cell>
          <cell r="AL381">
            <v>5809285</v>
          </cell>
          <cell r="AM381">
            <v>0</v>
          </cell>
          <cell r="AN381">
            <v>9008285</v>
          </cell>
        </row>
        <row r="382">
          <cell r="B382">
            <v>372</v>
          </cell>
          <cell r="C382">
            <v>16221111</v>
          </cell>
          <cell r="D382" t="str">
            <v>Huynh Quang Khai</v>
          </cell>
          <cell r="E382">
            <v>1644957</v>
          </cell>
          <cell r="F382">
            <v>1527020</v>
          </cell>
          <cell r="G382">
            <v>1527790</v>
          </cell>
          <cell r="H382">
            <v>1527900</v>
          </cell>
          <cell r="I382">
            <v>1529330</v>
          </cell>
          <cell r="J382">
            <v>1530210</v>
          </cell>
          <cell r="K382">
            <v>1530000</v>
          </cell>
          <cell r="L382">
            <v>1530000</v>
          </cell>
          <cell r="M382">
            <v>1530000</v>
          </cell>
          <cell r="N382">
            <v>1530000</v>
          </cell>
          <cell r="O382">
            <v>1530000</v>
          </cell>
          <cell r="P382">
            <v>1530000</v>
          </cell>
          <cell r="Q382">
            <v>0</v>
          </cell>
          <cell r="R382">
            <v>0</v>
          </cell>
          <cell r="S382">
            <v>0</v>
          </cell>
          <cell r="T382">
            <v>0</v>
          </cell>
          <cell r="U382">
            <v>0</v>
          </cell>
          <cell r="V382">
            <v>0</v>
          </cell>
          <cell r="W382">
            <v>0</v>
          </cell>
          <cell r="X382">
            <v>0</v>
          </cell>
          <cell r="Y382">
            <v>0</v>
          </cell>
          <cell r="Z382">
            <v>0</v>
          </cell>
          <cell r="AA382">
            <v>0</v>
          </cell>
          <cell r="AB382">
            <v>0</v>
          </cell>
          <cell r="AC382">
            <v>18467207</v>
          </cell>
          <cell r="AD382">
            <v>0</v>
          </cell>
          <cell r="AE382">
            <v>12</v>
          </cell>
          <cell r="AF382">
            <v>0</v>
          </cell>
          <cell r="AG382">
            <v>0</v>
          </cell>
          <cell r="AH382">
            <v>0</v>
          </cell>
          <cell r="AI382">
            <v>0</v>
          </cell>
          <cell r="AJ382">
            <v>1530000</v>
          </cell>
          <cell r="AK382">
            <v>0</v>
          </cell>
          <cell r="AL382">
            <v>0</v>
          </cell>
          <cell r="AM382">
            <v>0</v>
          </cell>
          <cell r="AN382">
            <v>1530000</v>
          </cell>
        </row>
        <row r="383">
          <cell r="B383">
            <v>373</v>
          </cell>
          <cell r="C383">
            <v>16221112</v>
          </cell>
          <cell r="D383" t="str">
            <v>Le Van Khang</v>
          </cell>
          <cell r="E383">
            <v>1644957</v>
          </cell>
          <cell r="F383">
            <v>1527020</v>
          </cell>
          <cell r="G383">
            <v>1527790</v>
          </cell>
          <cell r="H383">
            <v>1527900</v>
          </cell>
          <cell r="I383">
            <v>1529330</v>
          </cell>
          <cell r="J383">
            <v>1530210</v>
          </cell>
          <cell r="K383">
            <v>1530000</v>
          </cell>
          <cell r="L383">
            <v>1530000</v>
          </cell>
          <cell r="M383">
            <v>1530000</v>
          </cell>
          <cell r="N383">
            <v>1530000</v>
          </cell>
          <cell r="O383">
            <v>1530000</v>
          </cell>
          <cell r="P383">
            <v>1530000</v>
          </cell>
          <cell r="Q383">
            <v>0</v>
          </cell>
          <cell r="R383">
            <v>0</v>
          </cell>
          <cell r="S383">
            <v>0</v>
          </cell>
          <cell r="T383">
            <v>0</v>
          </cell>
          <cell r="U383">
            <v>0</v>
          </cell>
          <cell r="V383">
            <v>0</v>
          </cell>
          <cell r="W383">
            <v>0</v>
          </cell>
          <cell r="X383">
            <v>0</v>
          </cell>
          <cell r="Y383">
            <v>0</v>
          </cell>
          <cell r="Z383">
            <v>0</v>
          </cell>
          <cell r="AA383">
            <v>0</v>
          </cell>
          <cell r="AB383">
            <v>0</v>
          </cell>
          <cell r="AC383">
            <v>18467207</v>
          </cell>
          <cell r="AD383">
            <v>0</v>
          </cell>
          <cell r="AE383">
            <v>12</v>
          </cell>
          <cell r="AF383">
            <v>0</v>
          </cell>
          <cell r="AG383">
            <v>0</v>
          </cell>
          <cell r="AH383">
            <v>0</v>
          </cell>
          <cell r="AI383">
            <v>0</v>
          </cell>
          <cell r="AJ383">
            <v>1530000</v>
          </cell>
          <cell r="AK383">
            <v>0</v>
          </cell>
          <cell r="AL383">
            <v>0</v>
          </cell>
          <cell r="AM383">
            <v>0</v>
          </cell>
          <cell r="AN383">
            <v>1530000</v>
          </cell>
        </row>
        <row r="384">
          <cell r="B384">
            <v>374</v>
          </cell>
          <cell r="C384">
            <v>15211780</v>
          </cell>
          <cell r="D384" t="str">
            <v>Hoang Thi Thuy Linh</v>
          </cell>
          <cell r="M384">
            <v>3434018</v>
          </cell>
          <cell r="N384">
            <v>3348732</v>
          </cell>
          <cell r="O384">
            <v>2470787</v>
          </cell>
          <cell r="P384">
            <v>2102050</v>
          </cell>
          <cell r="Y384">
            <v>-186804</v>
          </cell>
          <cell r="Z384">
            <v>-169746</v>
          </cell>
          <cell r="AA384">
            <v>-47079</v>
          </cell>
          <cell r="AB384">
            <v>-10205</v>
          </cell>
          <cell r="AC384">
            <v>11355587</v>
          </cell>
          <cell r="AD384">
            <v>-413834</v>
          </cell>
          <cell r="AE384">
            <v>4</v>
          </cell>
          <cell r="AF384">
            <v>0</v>
          </cell>
          <cell r="AG384">
            <v>0</v>
          </cell>
          <cell r="AH384">
            <v>0</v>
          </cell>
          <cell r="AI384">
            <v>0</v>
          </cell>
          <cell r="AJ384">
            <v>760468.49</v>
          </cell>
          <cell r="AK384">
            <v>423212</v>
          </cell>
          <cell r="AL384">
            <v>837046</v>
          </cell>
          <cell r="AM384">
            <v>0</v>
          </cell>
          <cell r="AN384">
            <v>1597514.49</v>
          </cell>
        </row>
        <row r="385">
          <cell r="B385">
            <v>375</v>
          </cell>
          <cell r="C385">
            <v>16220770</v>
          </cell>
          <cell r="D385" t="str">
            <v>Ta Duy Linh</v>
          </cell>
          <cell r="E385">
            <v>1385796</v>
          </cell>
          <cell r="F385">
            <v>1443661</v>
          </cell>
          <cell r="G385">
            <v>2266978</v>
          </cell>
          <cell r="H385">
            <v>1752175</v>
          </cell>
          <cell r="I385">
            <v>1867280</v>
          </cell>
          <cell r="J385">
            <v>2213805</v>
          </cell>
          <cell r="K385">
            <v>2305623</v>
          </cell>
          <cell r="L385">
            <v>1349000</v>
          </cell>
          <cell r="M385">
            <v>1349000</v>
          </cell>
          <cell r="N385">
            <v>2305622</v>
          </cell>
          <cell r="O385">
            <v>1349000</v>
          </cell>
          <cell r="P385">
            <v>1349000</v>
          </cell>
          <cell r="Q385">
            <v>0</v>
          </cell>
          <cell r="R385">
            <v>0</v>
          </cell>
          <cell r="S385">
            <v>-26698</v>
          </cell>
          <cell r="T385">
            <v>0</v>
          </cell>
          <cell r="U385">
            <v>0</v>
          </cell>
          <cell r="V385">
            <v>-21381</v>
          </cell>
          <cell r="W385">
            <v>-30562</v>
          </cell>
          <cell r="X385">
            <v>0</v>
          </cell>
          <cell r="Y385">
            <v>0</v>
          </cell>
          <cell r="Z385">
            <v>-30562</v>
          </cell>
          <cell r="AA385">
            <v>0</v>
          </cell>
          <cell r="AB385">
            <v>0</v>
          </cell>
          <cell r="AC385">
            <v>20936940</v>
          </cell>
          <cell r="AD385">
            <v>-109203</v>
          </cell>
          <cell r="AE385">
            <v>12</v>
          </cell>
          <cell r="AF385">
            <v>0</v>
          </cell>
          <cell r="AG385">
            <v>0</v>
          </cell>
          <cell r="AH385">
            <v>0</v>
          </cell>
          <cell r="AI385">
            <v>0</v>
          </cell>
          <cell r="AJ385">
            <v>1349000</v>
          </cell>
          <cell r="AK385">
            <v>0</v>
          </cell>
          <cell r="AL385">
            <v>109203</v>
          </cell>
          <cell r="AM385">
            <v>0</v>
          </cell>
          <cell r="AN385">
            <v>1458203</v>
          </cell>
        </row>
        <row r="386">
          <cell r="B386">
            <v>376</v>
          </cell>
          <cell r="C386">
            <v>16221113</v>
          </cell>
          <cell r="D386" t="str">
            <v>Trieu Quoc Long</v>
          </cell>
          <cell r="E386">
            <v>841171</v>
          </cell>
          <cell r="F386">
            <v>2179620</v>
          </cell>
          <cell r="G386">
            <v>1527790</v>
          </cell>
          <cell r="H386">
            <v>1527900</v>
          </cell>
          <cell r="I386">
            <v>1529330</v>
          </cell>
          <cell r="J386">
            <v>1530210</v>
          </cell>
          <cell r="K386">
            <v>1530000</v>
          </cell>
          <cell r="L386">
            <v>1530000</v>
          </cell>
          <cell r="M386">
            <v>1647692</v>
          </cell>
          <cell r="N386">
            <v>1530000</v>
          </cell>
          <cell r="O386">
            <v>1530000</v>
          </cell>
          <cell r="P386">
            <v>1530000</v>
          </cell>
          <cell r="Q386">
            <v>0</v>
          </cell>
          <cell r="R386">
            <v>-17962</v>
          </cell>
          <cell r="S386">
            <v>0</v>
          </cell>
          <cell r="T386">
            <v>0</v>
          </cell>
          <cell r="U386">
            <v>0</v>
          </cell>
          <cell r="V386">
            <v>0</v>
          </cell>
          <cell r="W386">
            <v>0</v>
          </cell>
          <cell r="X386">
            <v>0</v>
          </cell>
          <cell r="Y386">
            <v>0</v>
          </cell>
          <cell r="Z386">
            <v>0</v>
          </cell>
          <cell r="AA386">
            <v>0</v>
          </cell>
          <cell r="AB386">
            <v>0</v>
          </cell>
          <cell r="AC386">
            <v>18433713</v>
          </cell>
          <cell r="AD386">
            <v>-17962</v>
          </cell>
          <cell r="AE386">
            <v>12</v>
          </cell>
          <cell r="AF386">
            <v>0</v>
          </cell>
          <cell r="AG386">
            <v>0</v>
          </cell>
          <cell r="AH386">
            <v>0</v>
          </cell>
          <cell r="AI386">
            <v>0</v>
          </cell>
          <cell r="AJ386">
            <v>1530000</v>
          </cell>
          <cell r="AK386">
            <v>0</v>
          </cell>
          <cell r="AL386">
            <v>17962</v>
          </cell>
          <cell r="AM386">
            <v>0</v>
          </cell>
          <cell r="AN386">
            <v>1547962</v>
          </cell>
        </row>
        <row r="387">
          <cell r="B387">
            <v>377</v>
          </cell>
          <cell r="C387">
            <v>16220298</v>
          </cell>
          <cell r="D387" t="str">
            <v>Do Thi Nga</v>
          </cell>
          <cell r="E387">
            <v>2176764</v>
          </cell>
          <cell r="F387">
            <v>1794916</v>
          </cell>
          <cell r="G387">
            <v>1652791</v>
          </cell>
          <cell r="H387">
            <v>2028390</v>
          </cell>
          <cell r="I387">
            <v>2155567</v>
          </cell>
          <cell r="J387">
            <v>2359754</v>
          </cell>
          <cell r="K387">
            <v>2204014</v>
          </cell>
          <cell r="L387">
            <v>1655000</v>
          </cell>
          <cell r="M387">
            <v>260583</v>
          </cell>
          <cell r="N387">
            <v>2253744</v>
          </cell>
          <cell r="O387">
            <v>1923540</v>
          </cell>
          <cell r="P387">
            <v>1774351</v>
          </cell>
          <cell r="Q387">
            <v>-17676</v>
          </cell>
          <cell r="R387">
            <v>0</v>
          </cell>
          <cell r="S387">
            <v>0</v>
          </cell>
          <cell r="T387">
            <v>-2839</v>
          </cell>
          <cell r="U387">
            <v>-15557</v>
          </cell>
          <cell r="V387">
            <v>-35975</v>
          </cell>
          <cell r="W387">
            <v>-20401</v>
          </cell>
          <cell r="X387">
            <v>0</v>
          </cell>
          <cell r="Y387">
            <v>0</v>
          </cell>
          <cell r="Z387">
            <v>-25374</v>
          </cell>
          <cell r="AA387">
            <v>0</v>
          </cell>
          <cell r="AB387">
            <v>0</v>
          </cell>
          <cell r="AC387">
            <v>22239414</v>
          </cell>
          <cell r="AD387">
            <v>-117822</v>
          </cell>
          <cell r="AE387">
            <v>12</v>
          </cell>
          <cell r="AF387">
            <v>0</v>
          </cell>
          <cell r="AG387">
            <v>0</v>
          </cell>
          <cell r="AH387">
            <v>0</v>
          </cell>
          <cell r="AI387">
            <v>0</v>
          </cell>
          <cell r="AJ387">
            <v>1655000</v>
          </cell>
          <cell r="AK387">
            <v>0</v>
          </cell>
          <cell r="AL387">
            <v>117822</v>
          </cell>
          <cell r="AM387">
            <v>0</v>
          </cell>
          <cell r="AN387">
            <v>1772822</v>
          </cell>
        </row>
        <row r="388">
          <cell r="B388">
            <v>378</v>
          </cell>
          <cell r="C388">
            <v>16220870</v>
          </cell>
          <cell r="D388" t="str">
            <v>Pham Dinh Nguyen</v>
          </cell>
          <cell r="E388">
            <v>3795418</v>
          </cell>
          <cell r="F388">
            <v>3537741</v>
          </cell>
          <cell r="G388">
            <v>3827355</v>
          </cell>
          <cell r="H388">
            <v>4059908</v>
          </cell>
          <cell r="I388">
            <v>4651823</v>
          </cell>
          <cell r="J388">
            <v>4685599</v>
          </cell>
          <cell r="K388">
            <v>5493654</v>
          </cell>
          <cell r="L388">
            <v>4975385</v>
          </cell>
          <cell r="M388">
            <v>4643692</v>
          </cell>
          <cell r="N388">
            <v>4312000</v>
          </cell>
          <cell r="O388">
            <v>4312000</v>
          </cell>
          <cell r="P388">
            <v>4643692</v>
          </cell>
          <cell r="Q388">
            <v>-259084</v>
          </cell>
          <cell r="R388">
            <v>-207548</v>
          </cell>
          <cell r="S388">
            <v>-265471</v>
          </cell>
          <cell r="T388">
            <v>-317972</v>
          </cell>
          <cell r="U388">
            <v>-495547</v>
          </cell>
          <cell r="V388">
            <v>-505680</v>
          </cell>
          <cell r="W388">
            <v>-748096</v>
          </cell>
          <cell r="X388">
            <v>-592616</v>
          </cell>
          <cell r="Y388">
            <v>-493108</v>
          </cell>
          <cell r="Z388">
            <v>-393600</v>
          </cell>
          <cell r="AA388">
            <v>-393600</v>
          </cell>
          <cell r="AB388">
            <v>-493108</v>
          </cell>
          <cell r="AC388">
            <v>52938267</v>
          </cell>
          <cell r="AD388">
            <v>-5165430</v>
          </cell>
          <cell r="AE388">
            <v>12</v>
          </cell>
          <cell r="AF388">
            <v>0</v>
          </cell>
          <cell r="AG388">
            <v>0</v>
          </cell>
          <cell r="AH388">
            <v>0</v>
          </cell>
          <cell r="AI388">
            <v>0</v>
          </cell>
          <cell r="AJ388">
            <v>4312000</v>
          </cell>
          <cell r="AK388">
            <v>6375084</v>
          </cell>
          <cell r="AL388">
            <v>11540514</v>
          </cell>
          <cell r="AM388">
            <v>0</v>
          </cell>
          <cell r="AN388">
            <v>15852514</v>
          </cell>
        </row>
        <row r="389">
          <cell r="B389">
            <v>379</v>
          </cell>
          <cell r="C389">
            <v>16221117</v>
          </cell>
          <cell r="D389" t="str">
            <v>Phan Toai Nguyen</v>
          </cell>
          <cell r="E389">
            <v>874818</v>
          </cell>
          <cell r="F389">
            <v>2179620</v>
          </cell>
          <cell r="G389">
            <v>1527790</v>
          </cell>
          <cell r="H389">
            <v>1527900</v>
          </cell>
          <cell r="I389">
            <v>1529330</v>
          </cell>
          <cell r="J389">
            <v>1530210</v>
          </cell>
          <cell r="K389">
            <v>1530000</v>
          </cell>
          <cell r="L389">
            <v>1530000</v>
          </cell>
          <cell r="M389">
            <v>1530000</v>
          </cell>
          <cell r="N389">
            <v>1530000</v>
          </cell>
          <cell r="O389">
            <v>1530000</v>
          </cell>
          <cell r="P389">
            <v>1530000</v>
          </cell>
          <cell r="Q389">
            <v>0</v>
          </cell>
          <cell r="R389">
            <v>-17962</v>
          </cell>
          <cell r="S389">
            <v>0</v>
          </cell>
          <cell r="T389">
            <v>0</v>
          </cell>
          <cell r="U389">
            <v>0</v>
          </cell>
          <cell r="V389">
            <v>0</v>
          </cell>
          <cell r="W389">
            <v>0</v>
          </cell>
          <cell r="X389">
            <v>0</v>
          </cell>
          <cell r="Y389">
            <v>0</v>
          </cell>
          <cell r="Z389">
            <v>0</v>
          </cell>
          <cell r="AA389">
            <v>0</v>
          </cell>
          <cell r="AB389">
            <v>0</v>
          </cell>
          <cell r="AC389">
            <v>18349668</v>
          </cell>
          <cell r="AD389">
            <v>-17962</v>
          </cell>
          <cell r="AE389">
            <v>12</v>
          </cell>
          <cell r="AF389">
            <v>0</v>
          </cell>
          <cell r="AG389">
            <v>0</v>
          </cell>
          <cell r="AH389">
            <v>0</v>
          </cell>
          <cell r="AI389">
            <v>0</v>
          </cell>
          <cell r="AJ389">
            <v>1530000</v>
          </cell>
          <cell r="AK389">
            <v>0</v>
          </cell>
          <cell r="AL389">
            <v>17962</v>
          </cell>
          <cell r="AM389">
            <v>0</v>
          </cell>
          <cell r="AN389">
            <v>1547962</v>
          </cell>
        </row>
        <row r="390">
          <cell r="B390">
            <v>380</v>
          </cell>
          <cell r="C390">
            <v>16220773</v>
          </cell>
          <cell r="D390" t="str">
            <v>Nguyen Tan Tam</v>
          </cell>
          <cell r="E390">
            <v>944248</v>
          </cell>
          <cell r="F390">
            <v>2110220</v>
          </cell>
          <cell r="G390">
            <v>1527790</v>
          </cell>
          <cell r="H390">
            <v>1527900</v>
          </cell>
          <cell r="I390">
            <v>1646971</v>
          </cell>
          <cell r="J390">
            <v>1530210</v>
          </cell>
          <cell r="K390">
            <v>1530000</v>
          </cell>
          <cell r="L390">
            <v>1530000</v>
          </cell>
          <cell r="M390">
            <v>1412308</v>
          </cell>
          <cell r="N390">
            <v>1530000</v>
          </cell>
          <cell r="O390">
            <v>1530000</v>
          </cell>
          <cell r="P390">
            <v>1530000</v>
          </cell>
          <cell r="Q390">
            <v>0</v>
          </cell>
          <cell r="R390">
            <v>-11022</v>
          </cell>
          <cell r="S390">
            <v>0</v>
          </cell>
          <cell r="T390">
            <v>0</v>
          </cell>
          <cell r="U390">
            <v>0</v>
          </cell>
          <cell r="V390">
            <v>0</v>
          </cell>
          <cell r="W390">
            <v>0</v>
          </cell>
          <cell r="X390">
            <v>0</v>
          </cell>
          <cell r="Y390">
            <v>0</v>
          </cell>
          <cell r="Z390">
            <v>0</v>
          </cell>
          <cell r="AA390">
            <v>0</v>
          </cell>
          <cell r="AB390">
            <v>0</v>
          </cell>
          <cell r="AC390">
            <v>18349647</v>
          </cell>
          <cell r="AD390">
            <v>-11022</v>
          </cell>
          <cell r="AE390">
            <v>12</v>
          </cell>
          <cell r="AF390">
            <v>0</v>
          </cell>
          <cell r="AG390">
            <v>0</v>
          </cell>
          <cell r="AH390">
            <v>0</v>
          </cell>
          <cell r="AI390">
            <v>0</v>
          </cell>
          <cell r="AJ390">
            <v>1530000</v>
          </cell>
          <cell r="AK390">
            <v>0</v>
          </cell>
          <cell r="AL390">
            <v>11022</v>
          </cell>
          <cell r="AM390">
            <v>0</v>
          </cell>
          <cell r="AN390">
            <v>1541022</v>
          </cell>
        </row>
        <row r="391">
          <cell r="B391">
            <v>381</v>
          </cell>
          <cell r="C391">
            <v>16220833</v>
          </cell>
          <cell r="D391" t="str">
            <v>Huynh Viet Tan</v>
          </cell>
          <cell r="E391">
            <v>2166216</v>
          </cell>
          <cell r="F391">
            <v>3054040</v>
          </cell>
          <cell r="G391">
            <v>4021472</v>
          </cell>
          <cell r="H391">
            <v>2166840</v>
          </cell>
          <cell r="I391">
            <v>3513825</v>
          </cell>
          <cell r="J391">
            <v>6706009</v>
          </cell>
          <cell r="K391">
            <v>3729000</v>
          </cell>
          <cell r="L391">
            <v>3199000</v>
          </cell>
          <cell r="M391">
            <v>3199000</v>
          </cell>
          <cell r="N391">
            <v>3515962</v>
          </cell>
          <cell r="O391">
            <v>3419000</v>
          </cell>
          <cell r="P391">
            <v>3299000</v>
          </cell>
          <cell r="Q391">
            <v>-16622</v>
          </cell>
          <cell r="R391">
            <v>-110808</v>
          </cell>
          <cell r="S391">
            <v>-306442</v>
          </cell>
          <cell r="T391">
            <v>-16684</v>
          </cell>
          <cell r="U391">
            <v>-202765</v>
          </cell>
          <cell r="V391">
            <v>-1182404</v>
          </cell>
          <cell r="W391">
            <v>-245800</v>
          </cell>
          <cell r="X391">
            <v>-139800</v>
          </cell>
          <cell r="Y391">
            <v>-139800</v>
          </cell>
          <cell r="Z391">
            <v>-203192</v>
          </cell>
          <cell r="AA391">
            <v>-183800</v>
          </cell>
          <cell r="AB391">
            <v>-159800</v>
          </cell>
          <cell r="AC391">
            <v>41989364</v>
          </cell>
          <cell r="AD391">
            <v>-2907917</v>
          </cell>
          <cell r="AE391">
            <v>12</v>
          </cell>
          <cell r="AF391">
            <v>0</v>
          </cell>
          <cell r="AG391">
            <v>0</v>
          </cell>
          <cell r="AH391">
            <v>0</v>
          </cell>
          <cell r="AI391">
            <v>0</v>
          </cell>
          <cell r="AJ391">
            <v>3199000</v>
          </cell>
          <cell r="AK391">
            <v>3037668</v>
          </cell>
          <cell r="AL391">
            <v>5945585</v>
          </cell>
          <cell r="AM391">
            <v>0</v>
          </cell>
          <cell r="AN391">
            <v>9144585</v>
          </cell>
        </row>
        <row r="392">
          <cell r="B392">
            <v>382</v>
          </cell>
          <cell r="C392">
            <v>15220056</v>
          </cell>
          <cell r="D392" t="str">
            <v>Nguyen Thao</v>
          </cell>
          <cell r="E392">
            <v>3749220</v>
          </cell>
          <cell r="F392">
            <v>3748140</v>
          </cell>
          <cell r="G392">
            <v>3750030</v>
          </cell>
          <cell r="H392">
            <v>3750300</v>
          </cell>
          <cell r="I392">
            <v>3753810</v>
          </cell>
          <cell r="J392">
            <v>3755970</v>
          </cell>
          <cell r="K392">
            <v>3756000</v>
          </cell>
          <cell r="L392">
            <v>3756000</v>
          </cell>
          <cell r="M392">
            <v>3756000</v>
          </cell>
          <cell r="N392">
            <v>3467077</v>
          </cell>
          <cell r="O392">
            <v>3756000</v>
          </cell>
          <cell r="P392">
            <v>4044923</v>
          </cell>
          <cell r="Q392">
            <v>-249844</v>
          </cell>
          <cell r="R392">
            <v>-249628</v>
          </cell>
          <cell r="S392">
            <v>-250006</v>
          </cell>
          <cell r="T392">
            <v>-250060</v>
          </cell>
          <cell r="U392">
            <v>-250762</v>
          </cell>
          <cell r="V392">
            <v>-251194</v>
          </cell>
          <cell r="W392">
            <v>-251200</v>
          </cell>
          <cell r="X392">
            <v>-251200</v>
          </cell>
          <cell r="Y392">
            <v>-251200</v>
          </cell>
          <cell r="Z392">
            <v>-193415</v>
          </cell>
          <cell r="AA392">
            <v>-251200</v>
          </cell>
          <cell r="AB392">
            <v>-313477</v>
          </cell>
          <cell r="AC392">
            <v>45043470</v>
          </cell>
          <cell r="AD392">
            <v>-3013186</v>
          </cell>
          <cell r="AE392">
            <v>12</v>
          </cell>
          <cell r="AF392">
            <v>0</v>
          </cell>
          <cell r="AG392">
            <v>0</v>
          </cell>
          <cell r="AH392">
            <v>0</v>
          </cell>
          <cell r="AI392">
            <v>0</v>
          </cell>
          <cell r="AJ392">
            <v>3756000</v>
          </cell>
          <cell r="AK392">
            <v>3839844</v>
          </cell>
          <cell r="AL392">
            <v>6853030</v>
          </cell>
          <cell r="AM392">
            <v>0</v>
          </cell>
          <cell r="AN392">
            <v>10609030</v>
          </cell>
        </row>
        <row r="393">
          <cell r="B393">
            <v>383</v>
          </cell>
          <cell r="C393">
            <v>15210201</v>
          </cell>
          <cell r="D393" t="str">
            <v>Cao Xuan Phuong Thuy</v>
          </cell>
          <cell r="E393">
            <v>4165800</v>
          </cell>
          <cell r="F393">
            <v>4164600</v>
          </cell>
          <cell r="G393">
            <v>4166700</v>
          </cell>
          <cell r="H393">
            <v>4167000</v>
          </cell>
          <cell r="I393">
            <v>4170900</v>
          </cell>
          <cell r="J393">
            <v>4173300</v>
          </cell>
          <cell r="K393">
            <v>4173000</v>
          </cell>
          <cell r="L393">
            <v>6473500</v>
          </cell>
          <cell r="M393">
            <v>5564000</v>
          </cell>
          <cell r="N393">
            <v>5579000</v>
          </cell>
          <cell r="O393">
            <v>5564000</v>
          </cell>
          <cell r="P393">
            <v>5634000</v>
          </cell>
          <cell r="Q393">
            <v>-349740</v>
          </cell>
          <cell r="R393">
            <v>-349380</v>
          </cell>
          <cell r="S393">
            <v>-350010</v>
          </cell>
          <cell r="T393">
            <v>-350100</v>
          </cell>
          <cell r="U393">
            <v>-351270</v>
          </cell>
          <cell r="V393">
            <v>-351990</v>
          </cell>
          <cell r="W393">
            <v>-351900</v>
          </cell>
          <cell r="X393">
            <v>-1089400</v>
          </cell>
          <cell r="Y393">
            <v>-769200</v>
          </cell>
          <cell r="Z393">
            <v>-773700</v>
          </cell>
          <cell r="AA393">
            <v>-769200</v>
          </cell>
          <cell r="AB393">
            <v>-790200</v>
          </cell>
          <cell r="AC393">
            <v>57995800</v>
          </cell>
          <cell r="AD393">
            <v>-6646090</v>
          </cell>
          <cell r="AE393">
            <v>12</v>
          </cell>
          <cell r="AF393">
            <v>0</v>
          </cell>
          <cell r="AG393">
            <v>0</v>
          </cell>
          <cell r="AH393">
            <v>0</v>
          </cell>
          <cell r="AI393">
            <v>0</v>
          </cell>
          <cell r="AJ393">
            <v>5564000</v>
          </cell>
          <cell r="AK393">
            <v>8267940</v>
          </cell>
          <cell r="AL393">
            <v>14914030</v>
          </cell>
          <cell r="AM393">
            <v>0</v>
          </cell>
          <cell r="AN393">
            <v>20478030</v>
          </cell>
        </row>
        <row r="394">
          <cell r="B394">
            <v>384</v>
          </cell>
          <cell r="C394">
            <v>16210951</v>
          </cell>
          <cell r="D394" t="str">
            <v>Vu Van Trang</v>
          </cell>
          <cell r="E394">
            <v>1541346</v>
          </cell>
          <cell r="F394">
            <v>1759443</v>
          </cell>
          <cell r="G394">
            <v>1852980</v>
          </cell>
          <cell r="H394">
            <v>1793813</v>
          </cell>
          <cell r="I394">
            <v>1706459</v>
          </cell>
          <cell r="J394">
            <v>2019235</v>
          </cell>
          <cell r="K394">
            <v>1544000</v>
          </cell>
          <cell r="L394">
            <v>1544000</v>
          </cell>
          <cell r="M394">
            <v>2214929</v>
          </cell>
          <cell r="N394">
            <v>2117101</v>
          </cell>
          <cell r="O394">
            <v>2224963</v>
          </cell>
          <cell r="P394">
            <v>2087000</v>
          </cell>
          <cell r="Q394">
            <v>0</v>
          </cell>
          <cell r="R394">
            <v>0</v>
          </cell>
          <cell r="S394">
            <v>0</v>
          </cell>
          <cell r="T394">
            <v>0</v>
          </cell>
          <cell r="U394">
            <v>0</v>
          </cell>
          <cell r="V394">
            <v>-1924</v>
          </cell>
          <cell r="W394">
            <v>0</v>
          </cell>
          <cell r="X394">
            <v>0</v>
          </cell>
          <cell r="Y394">
            <v>-21493</v>
          </cell>
          <cell r="Z394">
            <v>-11710</v>
          </cell>
          <cell r="AA394">
            <v>-22496</v>
          </cell>
          <cell r="AB394">
            <v>-8700</v>
          </cell>
          <cell r="AC394">
            <v>22405269</v>
          </cell>
          <cell r="AD394">
            <v>-66323</v>
          </cell>
          <cell r="AE394">
            <v>12</v>
          </cell>
          <cell r="AF394">
            <v>0</v>
          </cell>
          <cell r="AG394">
            <v>0</v>
          </cell>
          <cell r="AH394">
            <v>0</v>
          </cell>
          <cell r="AI394">
            <v>0</v>
          </cell>
          <cell r="AJ394">
            <v>2087000</v>
          </cell>
          <cell r="AK394">
            <v>49224</v>
          </cell>
          <cell r="AL394">
            <v>115547</v>
          </cell>
          <cell r="AM394">
            <v>0</v>
          </cell>
          <cell r="AN394">
            <v>2202547</v>
          </cell>
        </row>
        <row r="395">
          <cell r="B395">
            <v>385</v>
          </cell>
          <cell r="C395">
            <v>16221073</v>
          </cell>
          <cell r="D395" t="str">
            <v>Hoang Quoc Tuan</v>
          </cell>
          <cell r="E395">
            <v>900053</v>
          </cell>
          <cell r="F395">
            <v>937636</v>
          </cell>
          <cell r="G395">
            <v>1484988</v>
          </cell>
          <cell r="H395">
            <v>1138011</v>
          </cell>
          <cell r="I395">
            <v>1212769</v>
          </cell>
          <cell r="J395">
            <v>1437832</v>
          </cell>
          <cell r="K395">
            <v>1497201</v>
          </cell>
          <cell r="L395">
            <v>876000</v>
          </cell>
          <cell r="M395">
            <v>876000</v>
          </cell>
          <cell r="N395">
            <v>1497202</v>
          </cell>
          <cell r="O395">
            <v>876000</v>
          </cell>
          <cell r="P395">
            <v>876000</v>
          </cell>
          <cell r="Q395">
            <v>0</v>
          </cell>
          <cell r="R395">
            <v>0</v>
          </cell>
          <cell r="S395">
            <v>0</v>
          </cell>
          <cell r="T395">
            <v>0</v>
          </cell>
          <cell r="U395">
            <v>0</v>
          </cell>
          <cell r="V395">
            <v>0</v>
          </cell>
          <cell r="W395">
            <v>0</v>
          </cell>
          <cell r="X395">
            <v>0</v>
          </cell>
          <cell r="Y395">
            <v>0</v>
          </cell>
          <cell r="Z395">
            <v>0</v>
          </cell>
          <cell r="AA395">
            <v>0</v>
          </cell>
          <cell r="AB395">
            <v>0</v>
          </cell>
          <cell r="AC395">
            <v>13609692</v>
          </cell>
          <cell r="AD395">
            <v>0</v>
          </cell>
          <cell r="AE395">
            <v>12</v>
          </cell>
          <cell r="AF395">
            <v>0</v>
          </cell>
          <cell r="AG395">
            <v>0</v>
          </cell>
          <cell r="AH395">
            <v>0</v>
          </cell>
          <cell r="AI395">
            <v>0</v>
          </cell>
          <cell r="AJ395">
            <v>876000</v>
          </cell>
          <cell r="AK395">
            <v>0</v>
          </cell>
          <cell r="AL395">
            <v>0</v>
          </cell>
          <cell r="AM395">
            <v>0</v>
          </cell>
          <cell r="AN395">
            <v>876000</v>
          </cell>
        </row>
        <row r="396">
          <cell r="B396">
            <v>386</v>
          </cell>
          <cell r="C396">
            <v>15210886</v>
          </cell>
          <cell r="D396" t="str">
            <v>Giang Thi Hong Van</v>
          </cell>
          <cell r="E396">
            <v>1499688</v>
          </cell>
          <cell r="F396">
            <v>1499256</v>
          </cell>
          <cell r="G396">
            <v>1500012</v>
          </cell>
          <cell r="H396">
            <v>1500120</v>
          </cell>
          <cell r="I396">
            <v>1501524</v>
          </cell>
          <cell r="J396">
            <v>1502388</v>
          </cell>
          <cell r="K396">
            <v>1502000</v>
          </cell>
          <cell r="L396">
            <v>1502000</v>
          </cell>
          <cell r="M396">
            <v>1644618</v>
          </cell>
          <cell r="N396">
            <v>1722246</v>
          </cell>
          <cell r="O396">
            <v>1523663</v>
          </cell>
          <cell r="P396">
            <v>1761962</v>
          </cell>
          <cell r="Q396">
            <v>0</v>
          </cell>
          <cell r="R396">
            <v>0</v>
          </cell>
          <cell r="S396">
            <v>0</v>
          </cell>
          <cell r="T396">
            <v>0</v>
          </cell>
          <cell r="U396">
            <v>0</v>
          </cell>
          <cell r="V396">
            <v>0</v>
          </cell>
          <cell r="W396">
            <v>0</v>
          </cell>
          <cell r="X396">
            <v>0</v>
          </cell>
          <cell r="Y396">
            <v>0</v>
          </cell>
          <cell r="Z396">
            <v>0</v>
          </cell>
          <cell r="AA396">
            <v>0</v>
          </cell>
          <cell r="AB396">
            <v>0</v>
          </cell>
          <cell r="AC396">
            <v>18659477</v>
          </cell>
          <cell r="AD396">
            <v>0</v>
          </cell>
          <cell r="AE396">
            <v>12</v>
          </cell>
          <cell r="AF396">
            <v>0</v>
          </cell>
          <cell r="AG396">
            <v>0</v>
          </cell>
          <cell r="AH396">
            <v>0</v>
          </cell>
          <cell r="AI396">
            <v>0</v>
          </cell>
          <cell r="AJ396">
            <v>1502000</v>
          </cell>
          <cell r="AK396">
            <v>0</v>
          </cell>
          <cell r="AL396">
            <v>0</v>
          </cell>
          <cell r="AM396">
            <v>0</v>
          </cell>
          <cell r="AN396">
            <v>1502000</v>
          </cell>
        </row>
        <row r="397">
          <cell r="B397">
            <v>387</v>
          </cell>
          <cell r="C397">
            <v>16211200</v>
          </cell>
          <cell r="D397" t="str">
            <v>Tran Anh Viet</v>
          </cell>
          <cell r="E397">
            <v>5677405</v>
          </cell>
          <cell r="F397">
            <v>5445515</v>
          </cell>
          <cell r="G397">
            <v>7487040</v>
          </cell>
          <cell r="H397">
            <v>5707837</v>
          </cell>
          <cell r="I397">
            <v>5580584</v>
          </cell>
          <cell r="J397">
            <v>5618406</v>
          </cell>
          <cell r="K397">
            <v>6067967</v>
          </cell>
          <cell r="L397">
            <v>6102575</v>
          </cell>
          <cell r="M397">
            <v>5906462</v>
          </cell>
          <cell r="N397">
            <v>4614423</v>
          </cell>
          <cell r="O397">
            <v>4983577</v>
          </cell>
          <cell r="P397">
            <v>4799000</v>
          </cell>
          <cell r="Q397">
            <v>-803222</v>
          </cell>
          <cell r="R397">
            <v>-733655</v>
          </cell>
          <cell r="S397">
            <v>-1494816</v>
          </cell>
          <cell r="T397">
            <v>-812351</v>
          </cell>
          <cell r="U397">
            <v>-774175</v>
          </cell>
          <cell r="V397">
            <v>-785522</v>
          </cell>
          <cell r="W397">
            <v>-927187</v>
          </cell>
          <cell r="X397">
            <v>-941030</v>
          </cell>
          <cell r="Y397">
            <v>-871939</v>
          </cell>
          <cell r="Z397">
            <v>-484327</v>
          </cell>
          <cell r="AA397">
            <v>-595073</v>
          </cell>
          <cell r="AB397">
            <v>-539700</v>
          </cell>
          <cell r="AC397">
            <v>67990791</v>
          </cell>
          <cell r="AD397">
            <v>-9762997</v>
          </cell>
          <cell r="AE397">
            <v>12</v>
          </cell>
          <cell r="AF397">
            <v>0</v>
          </cell>
          <cell r="AG397">
            <v>0</v>
          </cell>
          <cell r="AH397">
            <v>0</v>
          </cell>
          <cell r="AI397">
            <v>0</v>
          </cell>
          <cell r="AJ397">
            <v>4799000</v>
          </cell>
          <cell r="AK397">
            <v>11115912</v>
          </cell>
          <cell r="AL397">
            <v>20878909</v>
          </cell>
          <cell r="AM397">
            <v>0</v>
          </cell>
          <cell r="AN397">
            <v>25677909</v>
          </cell>
        </row>
        <row r="398">
          <cell r="B398">
            <v>388</v>
          </cell>
          <cell r="C398">
            <v>15220683</v>
          </cell>
          <cell r="D398" t="str">
            <v>Nguyen Quang Vinh</v>
          </cell>
          <cell r="E398">
            <v>1414937</v>
          </cell>
          <cell r="F398">
            <v>1346554</v>
          </cell>
          <cell r="G398">
            <v>2286409</v>
          </cell>
          <cell r="H398">
            <v>1752175</v>
          </cell>
          <cell r="I398">
            <v>1517165</v>
          </cell>
          <cell r="J398">
            <v>1900791</v>
          </cell>
          <cell r="K398">
            <v>2305623</v>
          </cell>
          <cell r="L398">
            <v>1349000</v>
          </cell>
          <cell r="M398">
            <v>1349000</v>
          </cell>
          <cell r="N398">
            <v>2305622</v>
          </cell>
          <cell r="O398">
            <v>1349000</v>
          </cell>
          <cell r="P398">
            <v>1349000</v>
          </cell>
          <cell r="Q398">
            <v>0</v>
          </cell>
          <cell r="R398">
            <v>0</v>
          </cell>
          <cell r="S398">
            <v>-28641</v>
          </cell>
          <cell r="T398">
            <v>0</v>
          </cell>
          <cell r="U398">
            <v>0</v>
          </cell>
          <cell r="V398">
            <v>0</v>
          </cell>
          <cell r="W398">
            <v>-30562</v>
          </cell>
          <cell r="X398">
            <v>0</v>
          </cell>
          <cell r="Y398">
            <v>0</v>
          </cell>
          <cell r="Z398">
            <v>-30562</v>
          </cell>
          <cell r="AA398">
            <v>0</v>
          </cell>
          <cell r="AB398">
            <v>0</v>
          </cell>
          <cell r="AC398">
            <v>20225276</v>
          </cell>
          <cell r="AD398">
            <v>-89765</v>
          </cell>
          <cell r="AE398">
            <v>12</v>
          </cell>
          <cell r="AF398">
            <v>0</v>
          </cell>
          <cell r="AG398">
            <v>0</v>
          </cell>
          <cell r="AH398">
            <v>0</v>
          </cell>
          <cell r="AI398">
            <v>0</v>
          </cell>
          <cell r="AJ398">
            <v>1349000</v>
          </cell>
          <cell r="AK398">
            <v>0</v>
          </cell>
          <cell r="AL398">
            <v>89765</v>
          </cell>
          <cell r="AM398">
            <v>0</v>
          </cell>
          <cell r="AN398">
            <v>1438765</v>
          </cell>
        </row>
        <row r="399">
          <cell r="B399">
            <v>389</v>
          </cell>
          <cell r="C399">
            <v>16221660</v>
          </cell>
          <cell r="D399" t="str">
            <v>Dong Quoc Binh</v>
          </cell>
          <cell r="J399">
            <v>385228</v>
          </cell>
          <cell r="K399">
            <v>1113000</v>
          </cell>
          <cell r="L399">
            <v>1113000</v>
          </cell>
          <cell r="M399">
            <v>1113000</v>
          </cell>
          <cell r="N399">
            <v>1113000</v>
          </cell>
          <cell r="O399">
            <v>1113000</v>
          </cell>
          <cell r="P399">
            <v>1113000</v>
          </cell>
          <cell r="V399">
            <v>0</v>
          </cell>
          <cell r="W399">
            <v>0</v>
          </cell>
          <cell r="X399">
            <v>0</v>
          </cell>
          <cell r="Y399">
            <v>0</v>
          </cell>
          <cell r="Z399">
            <v>0</v>
          </cell>
          <cell r="AA399">
            <v>0</v>
          </cell>
          <cell r="AB399">
            <v>0</v>
          </cell>
          <cell r="AC399">
            <v>7063228</v>
          </cell>
          <cell r="AD399">
            <v>0</v>
          </cell>
          <cell r="AE399">
            <v>7</v>
          </cell>
          <cell r="AF399">
            <v>0</v>
          </cell>
          <cell r="AG399">
            <v>0</v>
          </cell>
          <cell r="AH399">
            <v>0</v>
          </cell>
          <cell r="AI399">
            <v>0</v>
          </cell>
          <cell r="AJ399">
            <v>625109.59</v>
          </cell>
          <cell r="AK399">
            <v>0</v>
          </cell>
          <cell r="AL399">
            <v>0</v>
          </cell>
          <cell r="AM399">
            <v>0</v>
          </cell>
          <cell r="AN399">
            <v>625109.59</v>
          </cell>
        </row>
        <row r="400">
          <cell r="B400">
            <v>390</v>
          </cell>
          <cell r="C400">
            <v>16221582</v>
          </cell>
          <cell r="D400" t="str">
            <v>Vo Chanh Dao</v>
          </cell>
          <cell r="I400">
            <v>898348</v>
          </cell>
          <cell r="J400">
            <v>1112880</v>
          </cell>
          <cell r="K400">
            <v>1113000</v>
          </cell>
          <cell r="L400">
            <v>1113000</v>
          </cell>
          <cell r="M400">
            <v>1198615</v>
          </cell>
          <cell r="N400">
            <v>1027385</v>
          </cell>
          <cell r="O400">
            <v>1113000</v>
          </cell>
          <cell r="P400">
            <v>1198615</v>
          </cell>
          <cell r="U400">
            <v>0</v>
          </cell>
          <cell r="V400">
            <v>0</v>
          </cell>
          <cell r="W400">
            <v>0</v>
          </cell>
          <cell r="X400">
            <v>0</v>
          </cell>
          <cell r="Y400">
            <v>0</v>
          </cell>
          <cell r="Z400">
            <v>0</v>
          </cell>
          <cell r="AA400">
            <v>0</v>
          </cell>
          <cell r="AB400">
            <v>0</v>
          </cell>
          <cell r="AC400">
            <v>8774843</v>
          </cell>
          <cell r="AD400">
            <v>0</v>
          </cell>
          <cell r="AE400">
            <v>8</v>
          </cell>
          <cell r="AF400">
            <v>0</v>
          </cell>
          <cell r="AG400">
            <v>0</v>
          </cell>
          <cell r="AH400">
            <v>0</v>
          </cell>
          <cell r="AI400">
            <v>0</v>
          </cell>
          <cell r="AJ400">
            <v>759279.45</v>
          </cell>
          <cell r="AK400">
            <v>0</v>
          </cell>
          <cell r="AL400">
            <v>0</v>
          </cell>
          <cell r="AM400">
            <v>0</v>
          </cell>
          <cell r="AN400">
            <v>759279.45</v>
          </cell>
        </row>
        <row r="401">
          <cell r="B401">
            <v>391</v>
          </cell>
          <cell r="C401">
            <v>16221749</v>
          </cell>
          <cell r="D401" t="str">
            <v>Ho Tuan Dat</v>
          </cell>
          <cell r="L401">
            <v>1198615</v>
          </cell>
          <cell r="M401">
            <v>1669500</v>
          </cell>
          <cell r="N401">
            <v>1027385</v>
          </cell>
          <cell r="O401">
            <v>1198615</v>
          </cell>
          <cell r="P401">
            <v>1113000</v>
          </cell>
          <cell r="X401">
            <v>0</v>
          </cell>
          <cell r="Y401">
            <v>0</v>
          </cell>
          <cell r="Z401">
            <v>0</v>
          </cell>
          <cell r="AA401">
            <v>0</v>
          </cell>
          <cell r="AB401">
            <v>0</v>
          </cell>
          <cell r="AC401">
            <v>6207115</v>
          </cell>
          <cell r="AD401">
            <v>0</v>
          </cell>
          <cell r="AE401">
            <v>5</v>
          </cell>
          <cell r="AF401">
            <v>0</v>
          </cell>
          <cell r="AG401">
            <v>0</v>
          </cell>
          <cell r="AH401">
            <v>0</v>
          </cell>
          <cell r="AI401">
            <v>0</v>
          </cell>
          <cell r="AJ401">
            <v>603764.38</v>
          </cell>
          <cell r="AK401">
            <v>0</v>
          </cell>
          <cell r="AL401">
            <v>0</v>
          </cell>
          <cell r="AM401">
            <v>0</v>
          </cell>
          <cell r="AN401">
            <v>603764.38</v>
          </cell>
        </row>
        <row r="402">
          <cell r="B402">
            <v>392</v>
          </cell>
          <cell r="C402">
            <v>16220944</v>
          </cell>
          <cell r="D402" t="str">
            <v>Truong Tien Dung</v>
          </cell>
          <cell r="E402">
            <v>1096994</v>
          </cell>
          <cell r="F402">
            <v>1651918</v>
          </cell>
          <cell r="G402">
            <v>4829789</v>
          </cell>
          <cell r="H402">
            <v>3435985</v>
          </cell>
          <cell r="I402">
            <v>1182824</v>
          </cell>
          <cell r="J402">
            <v>1268041</v>
          </cell>
          <cell r="K402">
            <v>1099000</v>
          </cell>
          <cell r="L402">
            <v>1183538</v>
          </cell>
          <cell r="M402">
            <v>1099000</v>
          </cell>
          <cell r="N402">
            <v>1099000</v>
          </cell>
          <cell r="O402">
            <v>1099000</v>
          </cell>
          <cell r="P402">
            <v>1099000</v>
          </cell>
          <cell r="Q402">
            <v>0</v>
          </cell>
          <cell r="R402">
            <v>0</v>
          </cell>
          <cell r="S402">
            <v>-548937</v>
          </cell>
          <cell r="T402">
            <v>-187197</v>
          </cell>
          <cell r="U402">
            <v>0</v>
          </cell>
          <cell r="V402">
            <v>0</v>
          </cell>
          <cell r="W402">
            <v>0</v>
          </cell>
          <cell r="X402">
            <v>0</v>
          </cell>
          <cell r="Y402">
            <v>0</v>
          </cell>
          <cell r="Z402">
            <v>0</v>
          </cell>
          <cell r="AA402">
            <v>0</v>
          </cell>
          <cell r="AB402">
            <v>0</v>
          </cell>
          <cell r="AC402">
            <v>20144089</v>
          </cell>
          <cell r="AD402">
            <v>-736134</v>
          </cell>
          <cell r="AE402">
            <v>12</v>
          </cell>
          <cell r="AF402">
            <v>0</v>
          </cell>
          <cell r="AG402">
            <v>0</v>
          </cell>
          <cell r="AH402">
            <v>0</v>
          </cell>
          <cell r="AI402">
            <v>0</v>
          </cell>
          <cell r="AJ402">
            <v>1099000</v>
          </cell>
          <cell r="AK402">
            <v>0</v>
          </cell>
          <cell r="AL402">
            <v>736134</v>
          </cell>
          <cell r="AM402">
            <v>0</v>
          </cell>
          <cell r="AN402">
            <v>1835134</v>
          </cell>
        </row>
        <row r="403">
          <cell r="B403">
            <v>393</v>
          </cell>
          <cell r="C403">
            <v>16221137</v>
          </cell>
          <cell r="D403" t="str">
            <v>Do Thanh Hai</v>
          </cell>
          <cell r="E403">
            <v>1096994</v>
          </cell>
          <cell r="F403">
            <v>1820678</v>
          </cell>
          <cell r="G403">
            <v>3465535</v>
          </cell>
          <cell r="H403">
            <v>1266126</v>
          </cell>
          <cell r="I403">
            <v>2487737</v>
          </cell>
          <cell r="J403">
            <v>1437113</v>
          </cell>
          <cell r="K403">
            <v>1183538</v>
          </cell>
          <cell r="L403">
            <v>4918115</v>
          </cell>
          <cell r="M403">
            <v>3062000</v>
          </cell>
          <cell r="N403">
            <v>2675000</v>
          </cell>
          <cell r="O403">
            <v>2921000</v>
          </cell>
          <cell r="P403">
            <v>2675000</v>
          </cell>
          <cell r="Q403">
            <v>0</v>
          </cell>
          <cell r="R403">
            <v>0</v>
          </cell>
          <cell r="S403">
            <v>-193107</v>
          </cell>
          <cell r="T403">
            <v>0</v>
          </cell>
          <cell r="U403">
            <v>-48774</v>
          </cell>
          <cell r="V403">
            <v>0</v>
          </cell>
          <cell r="W403">
            <v>0</v>
          </cell>
          <cell r="X403">
            <v>-575435</v>
          </cell>
          <cell r="Y403">
            <v>-112400</v>
          </cell>
          <cell r="Z403">
            <v>-67500</v>
          </cell>
          <cell r="AA403">
            <v>-92100</v>
          </cell>
          <cell r="AB403">
            <v>-67500</v>
          </cell>
          <cell r="AC403">
            <v>29008836</v>
          </cell>
          <cell r="AD403">
            <v>-1156816</v>
          </cell>
          <cell r="AE403">
            <v>12</v>
          </cell>
          <cell r="AF403">
            <v>0</v>
          </cell>
          <cell r="AG403">
            <v>0</v>
          </cell>
          <cell r="AH403">
            <v>0</v>
          </cell>
          <cell r="AI403">
            <v>0</v>
          </cell>
          <cell r="AJ403">
            <v>2782000</v>
          </cell>
          <cell r="AK403">
            <v>779088</v>
          </cell>
          <cell r="AL403">
            <v>1935904</v>
          </cell>
          <cell r="AM403">
            <v>0</v>
          </cell>
          <cell r="AN403">
            <v>4717904</v>
          </cell>
        </row>
        <row r="404">
          <cell r="B404">
            <v>394</v>
          </cell>
          <cell r="C404">
            <v>16221352</v>
          </cell>
          <cell r="D404" t="str">
            <v>Le Thanh Hien</v>
          </cell>
          <cell r="F404">
            <v>1195988</v>
          </cell>
          <cell r="G404">
            <v>1282062</v>
          </cell>
          <cell r="H404">
            <v>2555656</v>
          </cell>
          <cell r="I404">
            <v>2254957</v>
          </cell>
          <cell r="J404">
            <v>1284092</v>
          </cell>
          <cell r="K404">
            <v>1560275</v>
          </cell>
          <cell r="L404">
            <v>1198615</v>
          </cell>
          <cell r="M404">
            <v>1113000</v>
          </cell>
          <cell r="N404">
            <v>1113000</v>
          </cell>
          <cell r="O404">
            <v>1113000</v>
          </cell>
          <cell r="P404">
            <v>1070192</v>
          </cell>
          <cell r="R404">
            <v>0</v>
          </cell>
          <cell r="S404">
            <v>0</v>
          </cell>
          <cell r="T404">
            <v>-55566</v>
          </cell>
          <cell r="U404">
            <v>-25496</v>
          </cell>
          <cell r="V404">
            <v>0</v>
          </cell>
          <cell r="W404">
            <v>0</v>
          </cell>
          <cell r="X404">
            <v>0</v>
          </cell>
          <cell r="Y404">
            <v>0</v>
          </cell>
          <cell r="Z404">
            <v>0</v>
          </cell>
          <cell r="AA404">
            <v>0</v>
          </cell>
          <cell r="AB404">
            <v>0</v>
          </cell>
          <cell r="AC404">
            <v>15740837</v>
          </cell>
          <cell r="AD404">
            <v>-81062</v>
          </cell>
          <cell r="AE404">
            <v>11</v>
          </cell>
          <cell r="AF404">
            <v>0</v>
          </cell>
          <cell r="AG404">
            <v>0</v>
          </cell>
          <cell r="AH404">
            <v>0</v>
          </cell>
          <cell r="AI404">
            <v>0</v>
          </cell>
          <cell r="AJ404">
            <v>1058112.33</v>
          </cell>
          <cell r="AK404">
            <v>0</v>
          </cell>
          <cell r="AL404">
            <v>81062</v>
          </cell>
          <cell r="AM404">
            <v>0</v>
          </cell>
          <cell r="AN404">
            <v>1139174.33</v>
          </cell>
        </row>
        <row r="405">
          <cell r="B405">
            <v>395</v>
          </cell>
          <cell r="C405">
            <v>16221086</v>
          </cell>
          <cell r="D405" t="str">
            <v>Le Minh Hieu</v>
          </cell>
          <cell r="E405">
            <v>942112</v>
          </cell>
          <cell r="F405">
            <v>1009115</v>
          </cell>
          <cell r="G405">
            <v>1386507</v>
          </cell>
          <cell r="H405">
            <v>1597298</v>
          </cell>
          <cell r="I405">
            <v>1475660</v>
          </cell>
          <cell r="J405">
            <v>1198486</v>
          </cell>
          <cell r="K405">
            <v>1198615</v>
          </cell>
          <cell r="L405">
            <v>1198615</v>
          </cell>
          <cell r="M405">
            <v>1113000</v>
          </cell>
          <cell r="N405">
            <v>1113000</v>
          </cell>
          <cell r="O405">
            <v>1113000</v>
          </cell>
          <cell r="P405">
            <v>1113000</v>
          </cell>
          <cell r="Q405">
            <v>0</v>
          </cell>
          <cell r="R405">
            <v>0</v>
          </cell>
          <cell r="S405">
            <v>0</v>
          </cell>
          <cell r="T405">
            <v>0</v>
          </cell>
          <cell r="U405">
            <v>0</v>
          </cell>
          <cell r="V405">
            <v>0</v>
          </cell>
          <cell r="W405">
            <v>0</v>
          </cell>
          <cell r="X405">
            <v>0</v>
          </cell>
          <cell r="Y405">
            <v>0</v>
          </cell>
          <cell r="Z405">
            <v>0</v>
          </cell>
          <cell r="AA405">
            <v>0</v>
          </cell>
          <cell r="AB405">
            <v>0</v>
          </cell>
          <cell r="AC405">
            <v>14458408</v>
          </cell>
          <cell r="AD405">
            <v>0</v>
          </cell>
          <cell r="AE405">
            <v>12</v>
          </cell>
          <cell r="AF405">
            <v>0</v>
          </cell>
          <cell r="AG405">
            <v>0</v>
          </cell>
          <cell r="AH405">
            <v>0</v>
          </cell>
          <cell r="AI405">
            <v>0</v>
          </cell>
          <cell r="AJ405">
            <v>1113000</v>
          </cell>
          <cell r="AK405">
            <v>0</v>
          </cell>
          <cell r="AL405">
            <v>0</v>
          </cell>
          <cell r="AM405">
            <v>0</v>
          </cell>
          <cell r="AN405">
            <v>1113000</v>
          </cell>
        </row>
        <row r="406">
          <cell r="B406">
            <v>396</v>
          </cell>
          <cell r="C406">
            <v>16220730</v>
          </cell>
          <cell r="D406" t="str">
            <v>Nguyen Trong Hieu</v>
          </cell>
          <cell r="E406">
            <v>1180310</v>
          </cell>
          <cell r="F406">
            <v>1825977</v>
          </cell>
          <cell r="G406">
            <v>2105498</v>
          </cell>
          <cell r="H406">
            <v>3356919</v>
          </cell>
          <cell r="I406">
            <v>1181755</v>
          </cell>
          <cell r="J406">
            <v>1182435</v>
          </cell>
          <cell r="K406">
            <v>1182000</v>
          </cell>
          <cell r="L406">
            <v>1182000</v>
          </cell>
          <cell r="M406">
            <v>1182000</v>
          </cell>
          <cell r="N406">
            <v>1182000</v>
          </cell>
          <cell r="O406">
            <v>1182000</v>
          </cell>
          <cell r="P406">
            <v>1136538</v>
          </cell>
          <cell r="Q406">
            <v>0</v>
          </cell>
          <cell r="R406">
            <v>0</v>
          </cell>
          <cell r="S406">
            <v>-10550</v>
          </cell>
          <cell r="T406">
            <v>-171384</v>
          </cell>
          <cell r="U406">
            <v>0</v>
          </cell>
          <cell r="V406">
            <v>0</v>
          </cell>
          <cell r="W406">
            <v>0</v>
          </cell>
          <cell r="X406">
            <v>0</v>
          </cell>
          <cell r="Y406">
            <v>0</v>
          </cell>
          <cell r="Z406">
            <v>0</v>
          </cell>
          <cell r="AA406">
            <v>0</v>
          </cell>
          <cell r="AB406">
            <v>0</v>
          </cell>
          <cell r="AC406">
            <v>17879432</v>
          </cell>
          <cell r="AD406">
            <v>-181934</v>
          </cell>
          <cell r="AE406">
            <v>12</v>
          </cell>
          <cell r="AF406">
            <v>0</v>
          </cell>
          <cell r="AG406">
            <v>0</v>
          </cell>
          <cell r="AH406">
            <v>0</v>
          </cell>
          <cell r="AI406">
            <v>0</v>
          </cell>
          <cell r="AJ406">
            <v>1182000</v>
          </cell>
          <cell r="AK406">
            <v>0</v>
          </cell>
          <cell r="AL406">
            <v>181934</v>
          </cell>
          <cell r="AM406">
            <v>0</v>
          </cell>
          <cell r="AN406">
            <v>1363934</v>
          </cell>
        </row>
        <row r="407">
          <cell r="B407">
            <v>397</v>
          </cell>
          <cell r="C407">
            <v>16221040</v>
          </cell>
          <cell r="D407" t="str">
            <v>Khuong Huu Khanh</v>
          </cell>
          <cell r="E407">
            <v>942112</v>
          </cell>
          <cell r="F407">
            <v>941840</v>
          </cell>
          <cell r="G407">
            <v>1596819</v>
          </cell>
          <cell r="H407">
            <v>1386831</v>
          </cell>
          <cell r="I407">
            <v>875889</v>
          </cell>
          <cell r="J407">
            <v>876393</v>
          </cell>
          <cell r="K407">
            <v>876000</v>
          </cell>
          <cell r="L407">
            <v>1435615</v>
          </cell>
          <cell r="M407">
            <v>1113000</v>
          </cell>
          <cell r="N407">
            <v>898962</v>
          </cell>
          <cell r="O407">
            <v>1327038</v>
          </cell>
          <cell r="P407">
            <v>1113000</v>
          </cell>
          <cell r="Q407">
            <v>0</v>
          </cell>
          <cell r="R407">
            <v>0</v>
          </cell>
          <cell r="S407">
            <v>0</v>
          </cell>
          <cell r="T407">
            <v>0</v>
          </cell>
          <cell r="U407">
            <v>0</v>
          </cell>
          <cell r="V407">
            <v>0</v>
          </cell>
          <cell r="W407">
            <v>0</v>
          </cell>
          <cell r="X407">
            <v>0</v>
          </cell>
          <cell r="Y407">
            <v>0</v>
          </cell>
          <cell r="Z407">
            <v>0</v>
          </cell>
          <cell r="AA407">
            <v>0</v>
          </cell>
          <cell r="AB407">
            <v>0</v>
          </cell>
          <cell r="AC407">
            <v>13383499</v>
          </cell>
          <cell r="AD407">
            <v>0</v>
          </cell>
          <cell r="AE407">
            <v>12</v>
          </cell>
          <cell r="AF407">
            <v>0</v>
          </cell>
          <cell r="AG407">
            <v>0</v>
          </cell>
          <cell r="AH407">
            <v>0</v>
          </cell>
          <cell r="AI407">
            <v>0</v>
          </cell>
          <cell r="AJ407">
            <v>1113000</v>
          </cell>
          <cell r="AK407">
            <v>0</v>
          </cell>
          <cell r="AL407">
            <v>0</v>
          </cell>
          <cell r="AM407">
            <v>0</v>
          </cell>
          <cell r="AN407">
            <v>1113000</v>
          </cell>
        </row>
        <row r="408">
          <cell r="B408">
            <v>398</v>
          </cell>
          <cell r="C408">
            <v>16221409</v>
          </cell>
          <cell r="D408" t="str">
            <v>Hoang Gia Loc</v>
          </cell>
          <cell r="F408">
            <v>740017</v>
          </cell>
          <cell r="G408">
            <v>942315</v>
          </cell>
          <cell r="H408">
            <v>1009696</v>
          </cell>
          <cell r="I408">
            <v>2332665</v>
          </cell>
          <cell r="J408">
            <v>876393</v>
          </cell>
          <cell r="K408">
            <v>876000</v>
          </cell>
          <cell r="L408">
            <v>876000</v>
          </cell>
          <cell r="M408">
            <v>876000</v>
          </cell>
          <cell r="N408">
            <v>876000</v>
          </cell>
          <cell r="O408">
            <v>876000</v>
          </cell>
          <cell r="P408">
            <v>876000</v>
          </cell>
          <cell r="R408">
            <v>0</v>
          </cell>
          <cell r="S408">
            <v>0</v>
          </cell>
          <cell r="T408">
            <v>0</v>
          </cell>
          <cell r="U408">
            <v>-33267</v>
          </cell>
          <cell r="V408">
            <v>0</v>
          </cell>
          <cell r="W408">
            <v>0</v>
          </cell>
          <cell r="X408">
            <v>0</v>
          </cell>
          <cell r="Y408">
            <v>0</v>
          </cell>
          <cell r="Z408">
            <v>0</v>
          </cell>
          <cell r="AA408">
            <v>0</v>
          </cell>
          <cell r="AB408">
            <v>0</v>
          </cell>
          <cell r="AC408">
            <v>11157086</v>
          </cell>
          <cell r="AD408">
            <v>-33267</v>
          </cell>
          <cell r="AE408">
            <v>11</v>
          </cell>
          <cell r="AF408">
            <v>0</v>
          </cell>
          <cell r="AG408">
            <v>0</v>
          </cell>
          <cell r="AH408">
            <v>0</v>
          </cell>
          <cell r="AI408">
            <v>0</v>
          </cell>
          <cell r="AJ408">
            <v>811200</v>
          </cell>
          <cell r="AK408">
            <v>0</v>
          </cell>
          <cell r="AL408">
            <v>33267</v>
          </cell>
          <cell r="AM408">
            <v>0</v>
          </cell>
          <cell r="AN408">
            <v>844467</v>
          </cell>
        </row>
        <row r="409">
          <cell r="B409">
            <v>399</v>
          </cell>
          <cell r="C409">
            <v>16221559</v>
          </cell>
          <cell r="D409" t="str">
            <v>Nguyen Hoai Nam</v>
          </cell>
          <cell r="G409">
            <v>854708</v>
          </cell>
          <cell r="H409">
            <v>3453080</v>
          </cell>
          <cell r="I409">
            <v>1197797</v>
          </cell>
          <cell r="J409">
            <v>1369698</v>
          </cell>
          <cell r="K409">
            <v>1198615</v>
          </cell>
          <cell r="L409">
            <v>1198615</v>
          </cell>
          <cell r="M409">
            <v>1113000</v>
          </cell>
          <cell r="N409">
            <v>1113000</v>
          </cell>
          <cell r="O409">
            <v>1113000</v>
          </cell>
          <cell r="P409">
            <v>1113000</v>
          </cell>
          <cell r="S409">
            <v>0</v>
          </cell>
          <cell r="T409">
            <v>-190616</v>
          </cell>
          <cell r="U409">
            <v>0</v>
          </cell>
          <cell r="V409">
            <v>0</v>
          </cell>
          <cell r="W409">
            <v>0</v>
          </cell>
          <cell r="X409">
            <v>0</v>
          </cell>
          <cell r="Y409">
            <v>0</v>
          </cell>
          <cell r="Z409">
            <v>0</v>
          </cell>
          <cell r="AA409">
            <v>0</v>
          </cell>
          <cell r="AB409">
            <v>0</v>
          </cell>
          <cell r="AC409">
            <v>13724513</v>
          </cell>
          <cell r="AD409">
            <v>-190616</v>
          </cell>
          <cell r="AE409">
            <v>10</v>
          </cell>
          <cell r="AF409">
            <v>0</v>
          </cell>
          <cell r="AG409">
            <v>0</v>
          </cell>
          <cell r="AH409">
            <v>0</v>
          </cell>
          <cell r="AI409">
            <v>0</v>
          </cell>
          <cell r="AJ409">
            <v>933090.41</v>
          </cell>
          <cell r="AK409">
            <v>0</v>
          </cell>
          <cell r="AL409">
            <v>190616</v>
          </cell>
          <cell r="AM409">
            <v>0</v>
          </cell>
          <cell r="AN409">
            <v>1123706.4100000001</v>
          </cell>
        </row>
        <row r="410">
          <cell r="B410">
            <v>400</v>
          </cell>
          <cell r="C410">
            <v>16220898</v>
          </cell>
          <cell r="D410" t="str">
            <v>Ly Hieu Nghia</v>
          </cell>
          <cell r="E410">
            <v>1181378</v>
          </cell>
          <cell r="F410">
            <v>1181038</v>
          </cell>
          <cell r="G410">
            <v>2320992</v>
          </cell>
          <cell r="H410">
            <v>2152874</v>
          </cell>
          <cell r="I410">
            <v>2408959</v>
          </cell>
          <cell r="J410">
            <v>1437113</v>
          </cell>
          <cell r="K410">
            <v>1183538</v>
          </cell>
          <cell r="L410">
            <v>1099000</v>
          </cell>
          <cell r="M410">
            <v>1183538</v>
          </cell>
          <cell r="N410">
            <v>4918115</v>
          </cell>
          <cell r="O410">
            <v>2836000</v>
          </cell>
          <cell r="P410">
            <v>2782000</v>
          </cell>
          <cell r="Q410">
            <v>0</v>
          </cell>
          <cell r="R410">
            <v>0</v>
          </cell>
          <cell r="S410">
            <v>-32099</v>
          </cell>
          <cell r="T410">
            <v>-15287</v>
          </cell>
          <cell r="U410">
            <v>-40896</v>
          </cell>
          <cell r="V410">
            <v>0</v>
          </cell>
          <cell r="W410">
            <v>0</v>
          </cell>
          <cell r="X410">
            <v>0</v>
          </cell>
          <cell r="Y410">
            <v>0</v>
          </cell>
          <cell r="Z410">
            <v>-575435</v>
          </cell>
          <cell r="AA410">
            <v>-83600</v>
          </cell>
          <cell r="AB410">
            <v>-78200</v>
          </cell>
          <cell r="AC410">
            <v>24684545</v>
          </cell>
          <cell r="AD410">
            <v>-825517</v>
          </cell>
          <cell r="AE410">
            <v>12</v>
          </cell>
          <cell r="AF410">
            <v>0</v>
          </cell>
          <cell r="AG410">
            <v>0</v>
          </cell>
          <cell r="AH410">
            <v>0</v>
          </cell>
          <cell r="AI410">
            <v>0</v>
          </cell>
          <cell r="AJ410">
            <v>2782000</v>
          </cell>
          <cell r="AK410">
            <v>346656</v>
          </cell>
          <cell r="AL410">
            <v>1172173</v>
          </cell>
          <cell r="AM410">
            <v>0</v>
          </cell>
          <cell r="AN410">
            <v>3954173</v>
          </cell>
        </row>
        <row r="411">
          <cell r="B411">
            <v>401</v>
          </cell>
          <cell r="C411">
            <v>16221089</v>
          </cell>
          <cell r="D411" t="str">
            <v>Le Vinh Phat</v>
          </cell>
          <cell r="E411">
            <v>942112</v>
          </cell>
          <cell r="F411">
            <v>1009115</v>
          </cell>
          <cell r="G411">
            <v>1386507</v>
          </cell>
          <cell r="H411">
            <v>1597298</v>
          </cell>
          <cell r="I411">
            <v>1253100</v>
          </cell>
          <cell r="J411">
            <v>1112880</v>
          </cell>
          <cell r="K411">
            <v>1727195</v>
          </cell>
          <cell r="L411">
            <v>1198615</v>
          </cell>
          <cell r="M411">
            <v>1113000</v>
          </cell>
          <cell r="N411">
            <v>1113000</v>
          </cell>
          <cell r="O411">
            <v>1113000</v>
          </cell>
          <cell r="P411">
            <v>1113000</v>
          </cell>
          <cell r="Q411">
            <v>0</v>
          </cell>
          <cell r="R411">
            <v>0</v>
          </cell>
          <cell r="S411">
            <v>0</v>
          </cell>
          <cell r="T411">
            <v>0</v>
          </cell>
          <cell r="U411">
            <v>0</v>
          </cell>
          <cell r="V411">
            <v>0</v>
          </cell>
          <cell r="W411">
            <v>0</v>
          </cell>
          <cell r="X411">
            <v>0</v>
          </cell>
          <cell r="Y411">
            <v>0</v>
          </cell>
          <cell r="Z411">
            <v>0</v>
          </cell>
          <cell r="AA411">
            <v>0</v>
          </cell>
          <cell r="AB411">
            <v>0</v>
          </cell>
          <cell r="AC411">
            <v>14678822</v>
          </cell>
          <cell r="AD411">
            <v>0</v>
          </cell>
          <cell r="AE411">
            <v>12</v>
          </cell>
          <cell r="AF411">
            <v>0</v>
          </cell>
          <cell r="AG411">
            <v>0</v>
          </cell>
          <cell r="AH411">
            <v>0</v>
          </cell>
          <cell r="AI411">
            <v>0</v>
          </cell>
          <cell r="AJ411">
            <v>1113000</v>
          </cell>
          <cell r="AK411">
            <v>0</v>
          </cell>
          <cell r="AL411">
            <v>0</v>
          </cell>
          <cell r="AM411">
            <v>0</v>
          </cell>
          <cell r="AN411">
            <v>1113000</v>
          </cell>
        </row>
        <row r="412">
          <cell r="B412">
            <v>402</v>
          </cell>
          <cell r="C412">
            <v>16221421</v>
          </cell>
          <cell r="D412" t="str">
            <v>Nguyen Minh Phuoc</v>
          </cell>
          <cell r="F412">
            <v>1025132</v>
          </cell>
          <cell r="G412">
            <v>1196591</v>
          </cell>
          <cell r="H412">
            <v>1833428</v>
          </cell>
          <cell r="I412">
            <v>1334800</v>
          </cell>
          <cell r="J412">
            <v>1112880</v>
          </cell>
          <cell r="K412">
            <v>1321650</v>
          </cell>
          <cell r="L412">
            <v>1198615</v>
          </cell>
          <cell r="M412">
            <v>1113000</v>
          </cell>
          <cell r="N412">
            <v>1113000</v>
          </cell>
          <cell r="O412">
            <v>1113000</v>
          </cell>
          <cell r="P412">
            <v>1113000</v>
          </cell>
          <cell r="R412">
            <v>0</v>
          </cell>
          <cell r="S412">
            <v>0</v>
          </cell>
          <cell r="T412">
            <v>0</v>
          </cell>
          <cell r="U412">
            <v>0</v>
          </cell>
          <cell r="V412">
            <v>0</v>
          </cell>
          <cell r="W412">
            <v>0</v>
          </cell>
          <cell r="X412">
            <v>0</v>
          </cell>
          <cell r="Y412">
            <v>0</v>
          </cell>
          <cell r="Z412">
            <v>0</v>
          </cell>
          <cell r="AA412">
            <v>0</v>
          </cell>
          <cell r="AB412">
            <v>0</v>
          </cell>
          <cell r="AC412">
            <v>13475096</v>
          </cell>
          <cell r="AD412">
            <v>0</v>
          </cell>
          <cell r="AE412">
            <v>11</v>
          </cell>
          <cell r="AF412">
            <v>0</v>
          </cell>
          <cell r="AG412">
            <v>0</v>
          </cell>
          <cell r="AH412">
            <v>0</v>
          </cell>
          <cell r="AI412">
            <v>0</v>
          </cell>
          <cell r="AJ412">
            <v>1030668.49</v>
          </cell>
          <cell r="AK412">
            <v>0</v>
          </cell>
          <cell r="AL412">
            <v>0</v>
          </cell>
          <cell r="AM412">
            <v>0</v>
          </cell>
          <cell r="AN412">
            <v>1030668.49</v>
          </cell>
        </row>
        <row r="413">
          <cell r="B413">
            <v>403</v>
          </cell>
          <cell r="C413">
            <v>16220690</v>
          </cell>
          <cell r="D413" t="str">
            <v>Tran Van Phuoc</v>
          </cell>
          <cell r="E413">
            <v>2230310</v>
          </cell>
          <cell r="F413">
            <v>1735250</v>
          </cell>
          <cell r="G413">
            <v>4533564</v>
          </cell>
          <cell r="H413">
            <v>1180650</v>
          </cell>
          <cell r="I413">
            <v>1272659</v>
          </cell>
          <cell r="J413">
            <v>1364348</v>
          </cell>
          <cell r="K413">
            <v>1272923</v>
          </cell>
          <cell r="L413">
            <v>1182000</v>
          </cell>
          <cell r="M413">
            <v>1682000</v>
          </cell>
          <cell r="N413">
            <v>1882000</v>
          </cell>
          <cell r="O413">
            <v>1648500</v>
          </cell>
          <cell r="P413">
            <v>1182000</v>
          </cell>
          <cell r="Q413">
            <v>-23031</v>
          </cell>
          <cell r="R413">
            <v>0</v>
          </cell>
          <cell r="S413">
            <v>-460069</v>
          </cell>
          <cell r="T413">
            <v>0</v>
          </cell>
          <cell r="U413">
            <v>0</v>
          </cell>
          <cell r="V413">
            <v>0</v>
          </cell>
          <cell r="W413">
            <v>0</v>
          </cell>
          <cell r="X413">
            <v>0</v>
          </cell>
          <cell r="Y413">
            <v>0</v>
          </cell>
          <cell r="Z413">
            <v>0</v>
          </cell>
          <cell r="AA413">
            <v>0</v>
          </cell>
          <cell r="AB413">
            <v>0</v>
          </cell>
          <cell r="AC413">
            <v>21166204</v>
          </cell>
          <cell r="AD413">
            <v>-483100</v>
          </cell>
          <cell r="AE413">
            <v>12</v>
          </cell>
          <cell r="AF413">
            <v>0</v>
          </cell>
          <cell r="AG413">
            <v>0</v>
          </cell>
          <cell r="AH413">
            <v>0</v>
          </cell>
          <cell r="AI413">
            <v>0</v>
          </cell>
          <cell r="AJ413">
            <v>1182000</v>
          </cell>
          <cell r="AK413">
            <v>0</v>
          </cell>
          <cell r="AL413">
            <v>483100</v>
          </cell>
          <cell r="AM413">
            <v>0</v>
          </cell>
          <cell r="AN413">
            <v>1665100</v>
          </cell>
        </row>
        <row r="414">
          <cell r="B414">
            <v>404</v>
          </cell>
          <cell r="C414">
            <v>16220497</v>
          </cell>
          <cell r="D414" t="str">
            <v>Truong Vinh Huyen Quang</v>
          </cell>
          <cell r="E414">
            <v>1375782</v>
          </cell>
          <cell r="F414">
            <v>1473628</v>
          </cell>
          <cell r="G414">
            <v>3763611</v>
          </cell>
          <cell r="H414">
            <v>1500104</v>
          </cell>
          <cell r="I414">
            <v>1501636</v>
          </cell>
          <cell r="J414">
            <v>1279812</v>
          </cell>
          <cell r="K414">
            <v>1488650</v>
          </cell>
          <cell r="L414">
            <v>1378462</v>
          </cell>
          <cell r="M414">
            <v>1230769</v>
          </cell>
          <cell r="N414">
            <v>1329231</v>
          </cell>
          <cell r="O414">
            <v>1280000</v>
          </cell>
          <cell r="P414">
            <v>1280000</v>
          </cell>
          <cell r="Q414">
            <v>0</v>
          </cell>
          <cell r="R414">
            <v>0</v>
          </cell>
          <cell r="S414">
            <v>-252722</v>
          </cell>
          <cell r="T414">
            <v>0</v>
          </cell>
          <cell r="U414">
            <v>0</v>
          </cell>
          <cell r="V414">
            <v>0</v>
          </cell>
          <cell r="W414">
            <v>0</v>
          </cell>
          <cell r="X414">
            <v>0</v>
          </cell>
          <cell r="Y414">
            <v>0</v>
          </cell>
          <cell r="Z414">
            <v>0</v>
          </cell>
          <cell r="AA414">
            <v>0</v>
          </cell>
          <cell r="AB414">
            <v>0</v>
          </cell>
          <cell r="AC414">
            <v>18881685</v>
          </cell>
          <cell r="AD414">
            <v>-252722</v>
          </cell>
          <cell r="AE414">
            <v>12</v>
          </cell>
          <cell r="AF414">
            <v>0</v>
          </cell>
          <cell r="AG414">
            <v>0</v>
          </cell>
          <cell r="AH414">
            <v>0</v>
          </cell>
          <cell r="AI414">
            <v>0</v>
          </cell>
          <cell r="AJ414">
            <v>1280000</v>
          </cell>
          <cell r="AK414">
            <v>0</v>
          </cell>
          <cell r="AL414">
            <v>252722</v>
          </cell>
          <cell r="AM414">
            <v>0</v>
          </cell>
          <cell r="AN414">
            <v>1532722</v>
          </cell>
        </row>
        <row r="415">
          <cell r="B415">
            <v>405</v>
          </cell>
          <cell r="C415">
            <v>16221138</v>
          </cell>
          <cell r="D415" t="str">
            <v>Nguyen Duong Quy</v>
          </cell>
          <cell r="E415">
            <v>1181378</v>
          </cell>
          <cell r="F415">
            <v>1181038</v>
          </cell>
          <cell r="G415">
            <v>2320992</v>
          </cell>
          <cell r="H415">
            <v>2416765</v>
          </cell>
          <cell r="I415">
            <v>2419787</v>
          </cell>
          <cell r="J415">
            <v>1098969</v>
          </cell>
          <cell r="K415">
            <v>1488480</v>
          </cell>
          <cell r="L415">
            <v>1183538</v>
          </cell>
          <cell r="M415">
            <v>1099000</v>
          </cell>
          <cell r="N415">
            <v>1056731</v>
          </cell>
          <cell r="O415">
            <v>1141269</v>
          </cell>
          <cell r="P415">
            <v>1099000</v>
          </cell>
          <cell r="Q415">
            <v>0</v>
          </cell>
          <cell r="R415">
            <v>0</v>
          </cell>
          <cell r="S415">
            <v>-32099</v>
          </cell>
          <cell r="T415">
            <v>-41677</v>
          </cell>
          <cell r="U415">
            <v>-41979</v>
          </cell>
          <cell r="V415">
            <v>0</v>
          </cell>
          <cell r="W415">
            <v>0</v>
          </cell>
          <cell r="X415">
            <v>0</v>
          </cell>
          <cell r="Y415">
            <v>0</v>
          </cell>
          <cell r="Z415">
            <v>0</v>
          </cell>
          <cell r="AA415">
            <v>0</v>
          </cell>
          <cell r="AB415">
            <v>0</v>
          </cell>
          <cell r="AC415">
            <v>17686947</v>
          </cell>
          <cell r="AD415">
            <v>-115755</v>
          </cell>
          <cell r="AE415">
            <v>12</v>
          </cell>
          <cell r="AF415">
            <v>0</v>
          </cell>
          <cell r="AG415">
            <v>0</v>
          </cell>
          <cell r="AH415">
            <v>0</v>
          </cell>
          <cell r="AI415">
            <v>0</v>
          </cell>
          <cell r="AJ415">
            <v>1099000</v>
          </cell>
          <cell r="AK415">
            <v>0</v>
          </cell>
          <cell r="AL415">
            <v>115755</v>
          </cell>
          <cell r="AM415">
            <v>0</v>
          </cell>
          <cell r="AN415">
            <v>1214755</v>
          </cell>
        </row>
        <row r="416">
          <cell r="B416">
            <v>406</v>
          </cell>
          <cell r="C416">
            <v>16220964</v>
          </cell>
          <cell r="D416" t="str">
            <v>Le Khanh Sang</v>
          </cell>
          <cell r="E416">
            <v>1181378</v>
          </cell>
          <cell r="F416">
            <v>1181038</v>
          </cell>
          <cell r="G416">
            <v>2320992</v>
          </cell>
          <cell r="H416">
            <v>2152874</v>
          </cell>
          <cell r="I416">
            <v>2155497</v>
          </cell>
          <cell r="J416">
            <v>1183505</v>
          </cell>
          <cell r="K416">
            <v>1573018</v>
          </cell>
          <cell r="L416">
            <v>1268077</v>
          </cell>
          <cell r="M416">
            <v>1183538</v>
          </cell>
          <cell r="N416">
            <v>1437154</v>
          </cell>
          <cell r="O416">
            <v>1099000</v>
          </cell>
          <cell r="P416">
            <v>1099000</v>
          </cell>
          <cell r="Q416">
            <v>0</v>
          </cell>
          <cell r="R416">
            <v>0</v>
          </cell>
          <cell r="S416">
            <v>-32099</v>
          </cell>
          <cell r="T416">
            <v>-15287</v>
          </cell>
          <cell r="U416">
            <v>-15550</v>
          </cell>
          <cell r="V416">
            <v>0</v>
          </cell>
          <cell r="W416">
            <v>0</v>
          </cell>
          <cell r="X416">
            <v>0</v>
          </cell>
          <cell r="Y416">
            <v>0</v>
          </cell>
          <cell r="Z416">
            <v>0</v>
          </cell>
          <cell r="AA416">
            <v>0</v>
          </cell>
          <cell r="AB416">
            <v>0</v>
          </cell>
          <cell r="AC416">
            <v>17835071</v>
          </cell>
          <cell r="AD416">
            <v>-62936</v>
          </cell>
          <cell r="AE416">
            <v>12</v>
          </cell>
          <cell r="AF416">
            <v>0</v>
          </cell>
          <cell r="AG416">
            <v>0</v>
          </cell>
          <cell r="AH416">
            <v>0</v>
          </cell>
          <cell r="AI416">
            <v>0</v>
          </cell>
          <cell r="AJ416">
            <v>1099000</v>
          </cell>
          <cell r="AK416">
            <v>0</v>
          </cell>
          <cell r="AL416">
            <v>62936</v>
          </cell>
          <cell r="AM416">
            <v>0</v>
          </cell>
          <cell r="AN416">
            <v>1161936</v>
          </cell>
        </row>
        <row r="417">
          <cell r="B417">
            <v>407</v>
          </cell>
          <cell r="C417">
            <v>16221093</v>
          </cell>
          <cell r="D417" t="str">
            <v>Le Hung Thanh Son</v>
          </cell>
          <cell r="E417">
            <v>942112</v>
          </cell>
          <cell r="F417">
            <v>941840</v>
          </cell>
          <cell r="G417">
            <v>1664127</v>
          </cell>
          <cell r="H417">
            <v>1319518</v>
          </cell>
          <cell r="I417">
            <v>875889</v>
          </cell>
          <cell r="J417">
            <v>876393</v>
          </cell>
          <cell r="K417">
            <v>1113000</v>
          </cell>
          <cell r="L417">
            <v>1198615</v>
          </cell>
          <cell r="M417">
            <v>1113000</v>
          </cell>
          <cell r="N417">
            <v>941769</v>
          </cell>
          <cell r="O417">
            <v>1284231</v>
          </cell>
          <cell r="P417">
            <v>1113000</v>
          </cell>
          <cell r="Q417">
            <v>0</v>
          </cell>
          <cell r="R417">
            <v>0</v>
          </cell>
          <cell r="S417">
            <v>0</v>
          </cell>
          <cell r="T417">
            <v>0</v>
          </cell>
          <cell r="U417">
            <v>0</v>
          </cell>
          <cell r="V417">
            <v>0</v>
          </cell>
          <cell r="W417">
            <v>0</v>
          </cell>
          <cell r="X417">
            <v>0</v>
          </cell>
          <cell r="Y417">
            <v>0</v>
          </cell>
          <cell r="Z417">
            <v>0</v>
          </cell>
          <cell r="AA417">
            <v>0</v>
          </cell>
          <cell r="AB417">
            <v>0</v>
          </cell>
          <cell r="AC417">
            <v>13383494</v>
          </cell>
          <cell r="AD417">
            <v>0</v>
          </cell>
          <cell r="AE417">
            <v>12</v>
          </cell>
          <cell r="AF417">
            <v>0</v>
          </cell>
          <cell r="AG417">
            <v>0</v>
          </cell>
          <cell r="AH417">
            <v>0</v>
          </cell>
          <cell r="AI417">
            <v>0</v>
          </cell>
          <cell r="AJ417">
            <v>1113000</v>
          </cell>
          <cell r="AK417">
            <v>0</v>
          </cell>
          <cell r="AL417">
            <v>0</v>
          </cell>
          <cell r="AM417">
            <v>0</v>
          </cell>
          <cell r="AN417">
            <v>1113000</v>
          </cell>
        </row>
        <row r="418">
          <cell r="B418">
            <v>408</v>
          </cell>
          <cell r="C418">
            <v>16221094</v>
          </cell>
          <cell r="D418" t="str">
            <v>Nguyen Huu Tai B</v>
          </cell>
          <cell r="E418">
            <v>942112</v>
          </cell>
          <cell r="F418">
            <v>941840</v>
          </cell>
          <cell r="G418">
            <v>2897439</v>
          </cell>
          <cell r="H418">
            <v>2319526</v>
          </cell>
          <cell r="I418">
            <v>2562737</v>
          </cell>
          <cell r="J418">
            <v>1112880</v>
          </cell>
          <cell r="K418">
            <v>1474660</v>
          </cell>
          <cell r="L418">
            <v>1369846</v>
          </cell>
          <cell r="M418">
            <v>1284231</v>
          </cell>
          <cell r="N418">
            <v>1070192</v>
          </cell>
          <cell r="O418">
            <v>1155808</v>
          </cell>
          <cell r="P418">
            <v>1113000</v>
          </cell>
          <cell r="Q418">
            <v>0</v>
          </cell>
          <cell r="R418">
            <v>0</v>
          </cell>
          <cell r="S418">
            <v>-89744</v>
          </cell>
          <cell r="T418">
            <v>-31953</v>
          </cell>
          <cell r="U418">
            <v>-56274</v>
          </cell>
          <cell r="V418">
            <v>0</v>
          </cell>
          <cell r="W418">
            <v>0</v>
          </cell>
          <cell r="X418">
            <v>0</v>
          </cell>
          <cell r="Y418">
            <v>0</v>
          </cell>
          <cell r="Z418">
            <v>0</v>
          </cell>
          <cell r="AA418">
            <v>0</v>
          </cell>
          <cell r="AB418">
            <v>0</v>
          </cell>
          <cell r="AC418">
            <v>18244271</v>
          </cell>
          <cell r="AD418">
            <v>-177971</v>
          </cell>
          <cell r="AE418">
            <v>12</v>
          </cell>
          <cell r="AF418">
            <v>0</v>
          </cell>
          <cell r="AG418">
            <v>0</v>
          </cell>
          <cell r="AH418">
            <v>0</v>
          </cell>
          <cell r="AI418">
            <v>0</v>
          </cell>
          <cell r="AJ418">
            <v>1113000</v>
          </cell>
          <cell r="AK418">
            <v>0</v>
          </cell>
          <cell r="AL418">
            <v>177971</v>
          </cell>
          <cell r="AM418">
            <v>0</v>
          </cell>
          <cell r="AN418">
            <v>1290971</v>
          </cell>
        </row>
        <row r="419">
          <cell r="B419">
            <v>409</v>
          </cell>
          <cell r="C419">
            <v>16220939</v>
          </cell>
          <cell r="D419" t="str">
            <v>Nguyen Minh Tam b</v>
          </cell>
          <cell r="E419">
            <v>874818</v>
          </cell>
          <cell r="F419">
            <v>950250</v>
          </cell>
          <cell r="G419">
            <v>1009623</v>
          </cell>
          <cell r="H419">
            <v>875070</v>
          </cell>
          <cell r="I419">
            <v>1145393</v>
          </cell>
          <cell r="J419">
            <v>876393</v>
          </cell>
          <cell r="K419">
            <v>876000</v>
          </cell>
          <cell r="L419">
            <v>876000</v>
          </cell>
          <cell r="M419">
            <v>876000</v>
          </cell>
          <cell r="N419">
            <v>876000</v>
          </cell>
          <cell r="O419">
            <v>876000</v>
          </cell>
          <cell r="P419">
            <v>842308</v>
          </cell>
          <cell r="Q419">
            <v>0</v>
          </cell>
          <cell r="R419">
            <v>0</v>
          </cell>
          <cell r="S419">
            <v>0</v>
          </cell>
          <cell r="T419">
            <v>0</v>
          </cell>
          <cell r="U419">
            <v>0</v>
          </cell>
          <cell r="V419">
            <v>0</v>
          </cell>
          <cell r="W419">
            <v>0</v>
          </cell>
          <cell r="X419">
            <v>0</v>
          </cell>
          <cell r="Y419">
            <v>0</v>
          </cell>
          <cell r="Z419">
            <v>0</v>
          </cell>
          <cell r="AA419">
            <v>0</v>
          </cell>
          <cell r="AB419">
            <v>0</v>
          </cell>
          <cell r="AC419">
            <v>10953855</v>
          </cell>
          <cell r="AD419">
            <v>0</v>
          </cell>
          <cell r="AE419">
            <v>12</v>
          </cell>
          <cell r="AF419">
            <v>0</v>
          </cell>
          <cell r="AG419">
            <v>0</v>
          </cell>
          <cell r="AH419">
            <v>0</v>
          </cell>
          <cell r="AI419">
            <v>0</v>
          </cell>
          <cell r="AJ419">
            <v>876000</v>
          </cell>
          <cell r="AK419">
            <v>0</v>
          </cell>
          <cell r="AL419">
            <v>0</v>
          </cell>
          <cell r="AM419">
            <v>0</v>
          </cell>
          <cell r="AN419">
            <v>876000</v>
          </cell>
        </row>
        <row r="420">
          <cell r="B420">
            <v>410</v>
          </cell>
          <cell r="C420">
            <v>16220869</v>
          </cell>
          <cell r="D420" t="str">
            <v>Vo Kim Thong</v>
          </cell>
          <cell r="E420">
            <v>3235438</v>
          </cell>
          <cell r="F420">
            <v>3374506</v>
          </cell>
          <cell r="G420">
            <v>3747137</v>
          </cell>
          <cell r="H420">
            <v>3236370</v>
          </cell>
          <cell r="I420">
            <v>3519399</v>
          </cell>
          <cell r="J420">
            <v>3241263</v>
          </cell>
          <cell r="K420">
            <v>3941000</v>
          </cell>
          <cell r="L420">
            <v>3241000</v>
          </cell>
          <cell r="M420">
            <v>3381000</v>
          </cell>
          <cell r="N420">
            <v>2867038</v>
          </cell>
          <cell r="O420">
            <v>3620962</v>
          </cell>
          <cell r="P420">
            <v>3241000</v>
          </cell>
          <cell r="Q420">
            <v>-147088</v>
          </cell>
          <cell r="R420">
            <v>-174901</v>
          </cell>
          <cell r="S420">
            <v>-249427</v>
          </cell>
          <cell r="T420">
            <v>-147274</v>
          </cell>
          <cell r="U420">
            <v>-203880</v>
          </cell>
          <cell r="V420">
            <v>-148253</v>
          </cell>
          <cell r="W420">
            <v>-288200</v>
          </cell>
          <cell r="X420">
            <v>-148200</v>
          </cell>
          <cell r="Y420">
            <v>-176200</v>
          </cell>
          <cell r="Z420">
            <v>-86704</v>
          </cell>
          <cell r="AA420">
            <v>-224192</v>
          </cell>
          <cell r="AB420">
            <v>-148200</v>
          </cell>
          <cell r="AC420">
            <v>40646113</v>
          </cell>
          <cell r="AD420">
            <v>-2142519</v>
          </cell>
          <cell r="AE420">
            <v>12</v>
          </cell>
          <cell r="AF420">
            <v>0</v>
          </cell>
          <cell r="AG420">
            <v>0</v>
          </cell>
          <cell r="AH420">
            <v>0</v>
          </cell>
          <cell r="AI420">
            <v>0</v>
          </cell>
          <cell r="AJ420">
            <v>3241000</v>
          </cell>
          <cell r="AK420">
            <v>2777424</v>
          </cell>
          <cell r="AL420">
            <v>4919943</v>
          </cell>
          <cell r="AM420">
            <v>0</v>
          </cell>
          <cell r="AN420">
            <v>8160943</v>
          </cell>
        </row>
        <row r="421">
          <cell r="B421">
            <v>411</v>
          </cell>
          <cell r="C421">
            <v>16221376</v>
          </cell>
          <cell r="D421" t="str">
            <v>Hoang Minh Tien</v>
          </cell>
          <cell r="F421">
            <v>555280</v>
          </cell>
          <cell r="G421">
            <v>1923093</v>
          </cell>
          <cell r="H421">
            <v>2555656</v>
          </cell>
          <cell r="I421">
            <v>2254957</v>
          </cell>
          <cell r="J421">
            <v>1112880</v>
          </cell>
          <cell r="K421">
            <v>1474660</v>
          </cell>
          <cell r="L421">
            <v>1113000</v>
          </cell>
          <cell r="M421">
            <v>1113000</v>
          </cell>
          <cell r="N421">
            <v>1113000</v>
          </cell>
          <cell r="O421">
            <v>1113000</v>
          </cell>
          <cell r="P421">
            <v>1113000</v>
          </cell>
          <cell r="R421">
            <v>0</v>
          </cell>
          <cell r="S421">
            <v>0</v>
          </cell>
          <cell r="T421">
            <v>-55566</v>
          </cell>
          <cell r="U421">
            <v>-25496</v>
          </cell>
          <cell r="V421">
            <v>0</v>
          </cell>
          <cell r="W421">
            <v>0</v>
          </cell>
          <cell r="X421">
            <v>0</v>
          </cell>
          <cell r="Y421">
            <v>0</v>
          </cell>
          <cell r="Z421">
            <v>0</v>
          </cell>
          <cell r="AA421">
            <v>0</v>
          </cell>
          <cell r="AB421">
            <v>0</v>
          </cell>
          <cell r="AC421">
            <v>15441526</v>
          </cell>
          <cell r="AD421">
            <v>-81062</v>
          </cell>
          <cell r="AE421">
            <v>11</v>
          </cell>
          <cell r="AF421">
            <v>0</v>
          </cell>
          <cell r="AG421">
            <v>0</v>
          </cell>
          <cell r="AH421">
            <v>0</v>
          </cell>
          <cell r="AI421">
            <v>0</v>
          </cell>
          <cell r="AJ421">
            <v>1052013.7</v>
          </cell>
          <cell r="AK421">
            <v>0</v>
          </cell>
          <cell r="AL421">
            <v>81062</v>
          </cell>
          <cell r="AM421">
            <v>0</v>
          </cell>
          <cell r="AN421">
            <v>1133075.7</v>
          </cell>
        </row>
        <row r="422">
          <cell r="B422">
            <v>412</v>
          </cell>
          <cell r="C422">
            <v>16221382</v>
          </cell>
          <cell r="D422" t="str">
            <v>Bui Dang Tri</v>
          </cell>
          <cell r="F422">
            <v>1025132</v>
          </cell>
          <cell r="G422">
            <v>1196591</v>
          </cell>
          <cell r="H422">
            <v>1833428</v>
          </cell>
          <cell r="I422">
            <v>1557360</v>
          </cell>
          <cell r="J422">
            <v>1198486</v>
          </cell>
          <cell r="K422">
            <v>1727195</v>
          </cell>
          <cell r="L422">
            <v>1198615</v>
          </cell>
          <cell r="M422">
            <v>1113000</v>
          </cell>
          <cell r="N422">
            <v>1113000</v>
          </cell>
          <cell r="O422">
            <v>1113000</v>
          </cell>
          <cell r="P422">
            <v>1113000</v>
          </cell>
          <cell r="R422">
            <v>0</v>
          </cell>
          <cell r="S422">
            <v>0</v>
          </cell>
          <cell r="T422">
            <v>0</v>
          </cell>
          <cell r="U422">
            <v>0</v>
          </cell>
          <cell r="V422">
            <v>0</v>
          </cell>
          <cell r="W422">
            <v>0</v>
          </cell>
          <cell r="X422">
            <v>0</v>
          </cell>
          <cell r="Y422">
            <v>0</v>
          </cell>
          <cell r="Z422">
            <v>0</v>
          </cell>
          <cell r="AA422">
            <v>0</v>
          </cell>
          <cell r="AB422">
            <v>0</v>
          </cell>
          <cell r="AC422">
            <v>14188807</v>
          </cell>
          <cell r="AD422">
            <v>0</v>
          </cell>
          <cell r="AE422">
            <v>11</v>
          </cell>
          <cell r="AF422">
            <v>0</v>
          </cell>
          <cell r="AG422">
            <v>0</v>
          </cell>
          <cell r="AH422">
            <v>0</v>
          </cell>
          <cell r="AI422">
            <v>0</v>
          </cell>
          <cell r="AJ422">
            <v>1030668.49</v>
          </cell>
          <cell r="AK422">
            <v>0</v>
          </cell>
          <cell r="AL422">
            <v>0</v>
          </cell>
          <cell r="AM422">
            <v>0</v>
          </cell>
          <cell r="AN422">
            <v>1030668.49</v>
          </cell>
        </row>
        <row r="423">
          <cell r="B423">
            <v>413</v>
          </cell>
          <cell r="C423">
            <v>16220834</v>
          </cell>
          <cell r="D423" t="str">
            <v>Nguyen Thanh Tu</v>
          </cell>
          <cell r="E423">
            <v>2230310</v>
          </cell>
          <cell r="F423">
            <v>1735210</v>
          </cell>
          <cell r="G423">
            <v>6689370</v>
          </cell>
          <cell r="H423">
            <v>3538557</v>
          </cell>
          <cell r="I423">
            <v>1272659</v>
          </cell>
          <cell r="J423">
            <v>2946261</v>
          </cell>
          <cell r="K423">
            <v>1272923</v>
          </cell>
          <cell r="L423">
            <v>2147923</v>
          </cell>
          <cell r="M423">
            <v>1182000</v>
          </cell>
          <cell r="N423">
            <v>1272923</v>
          </cell>
          <cell r="O423">
            <v>1182000</v>
          </cell>
          <cell r="P423">
            <v>1182000</v>
          </cell>
          <cell r="Q423">
            <v>-23031</v>
          </cell>
          <cell r="R423">
            <v>0</v>
          </cell>
          <cell r="S423">
            <v>-1175748</v>
          </cell>
          <cell r="T423">
            <v>-207711</v>
          </cell>
          <cell r="U423">
            <v>0</v>
          </cell>
          <cell r="V423">
            <v>-94626</v>
          </cell>
          <cell r="W423">
            <v>0</v>
          </cell>
          <cell r="X423">
            <v>-14792</v>
          </cell>
          <cell r="Y423">
            <v>0</v>
          </cell>
          <cell r="Z423">
            <v>0</v>
          </cell>
          <cell r="AA423">
            <v>0</v>
          </cell>
          <cell r="AB423">
            <v>0</v>
          </cell>
          <cell r="AC423">
            <v>26652136</v>
          </cell>
          <cell r="AD423">
            <v>-1515908</v>
          </cell>
          <cell r="AE423">
            <v>12</v>
          </cell>
          <cell r="AF423">
            <v>0</v>
          </cell>
          <cell r="AG423">
            <v>0</v>
          </cell>
          <cell r="AH423">
            <v>0</v>
          </cell>
          <cell r="AI423">
            <v>0</v>
          </cell>
          <cell r="AJ423">
            <v>1182000</v>
          </cell>
          <cell r="AK423">
            <v>383412</v>
          </cell>
          <cell r="AL423">
            <v>1899320</v>
          </cell>
          <cell r="AM423">
            <v>0</v>
          </cell>
          <cell r="AN423">
            <v>3081320</v>
          </cell>
        </row>
        <row r="424">
          <cell r="B424">
            <v>414</v>
          </cell>
          <cell r="C424">
            <v>16221317</v>
          </cell>
          <cell r="D424" t="str">
            <v>Huynh Ngoc Vu</v>
          </cell>
          <cell r="E424">
            <v>2777200</v>
          </cell>
          <cell r="F424">
            <v>2916400</v>
          </cell>
          <cell r="G424">
            <v>3323800</v>
          </cell>
          <cell r="H424">
            <v>3134999</v>
          </cell>
          <cell r="I424">
            <v>3200600</v>
          </cell>
          <cell r="J424">
            <v>3034200</v>
          </cell>
          <cell r="K424">
            <v>3482000</v>
          </cell>
          <cell r="L424">
            <v>2782000</v>
          </cell>
          <cell r="M424">
            <v>2922000</v>
          </cell>
          <cell r="N424">
            <v>2461000</v>
          </cell>
          <cell r="O424">
            <v>3152000</v>
          </cell>
          <cell r="P424">
            <v>2782000</v>
          </cell>
          <cell r="Q424">
            <v>-77720</v>
          </cell>
          <cell r="R424">
            <v>-91640</v>
          </cell>
          <cell r="S424">
            <v>-164760</v>
          </cell>
          <cell r="T424">
            <v>-127000</v>
          </cell>
          <cell r="U424">
            <v>-140120</v>
          </cell>
          <cell r="V424">
            <v>-106840</v>
          </cell>
          <cell r="W424">
            <v>-196400</v>
          </cell>
          <cell r="X424">
            <v>-78200</v>
          </cell>
          <cell r="Y424">
            <v>-92200</v>
          </cell>
          <cell r="Z424">
            <v>-46100</v>
          </cell>
          <cell r="AA424">
            <v>-130400</v>
          </cell>
          <cell r="AB424">
            <v>-78200</v>
          </cell>
          <cell r="AC424">
            <v>35968199</v>
          </cell>
          <cell r="AD424">
            <v>-1329580</v>
          </cell>
          <cell r="AE424">
            <v>12</v>
          </cell>
          <cell r="AF424">
            <v>0</v>
          </cell>
          <cell r="AG424">
            <v>0</v>
          </cell>
          <cell r="AH424">
            <v>0</v>
          </cell>
          <cell r="AI424">
            <v>0</v>
          </cell>
          <cell r="AJ424">
            <v>2782000</v>
          </cell>
          <cell r="AK424">
            <v>1750044</v>
          </cell>
          <cell r="AL424">
            <v>3079624</v>
          </cell>
          <cell r="AM424">
            <v>0</v>
          </cell>
          <cell r="AN424">
            <v>5861624</v>
          </cell>
        </row>
        <row r="425">
          <cell r="B425">
            <v>415</v>
          </cell>
          <cell r="C425">
            <v>16221521</v>
          </cell>
          <cell r="D425" t="str">
            <v>Nguyen Anh Vu A</v>
          </cell>
          <cell r="G425">
            <v>2073446</v>
          </cell>
          <cell r="H425">
            <v>3367603</v>
          </cell>
          <cell r="I425">
            <v>1197797</v>
          </cell>
          <cell r="J425">
            <v>1284092</v>
          </cell>
          <cell r="K425">
            <v>1113000</v>
          </cell>
          <cell r="L425">
            <v>1113000</v>
          </cell>
          <cell r="M425">
            <v>1113000</v>
          </cell>
          <cell r="N425">
            <v>1113000</v>
          </cell>
          <cell r="O425">
            <v>1070192</v>
          </cell>
          <cell r="P425">
            <v>1113000</v>
          </cell>
          <cell r="S425">
            <v>-7345</v>
          </cell>
          <cell r="T425">
            <v>-173521</v>
          </cell>
          <cell r="U425">
            <v>0</v>
          </cell>
          <cell r="V425">
            <v>0</v>
          </cell>
          <cell r="W425">
            <v>0</v>
          </cell>
          <cell r="X425">
            <v>0</v>
          </cell>
          <cell r="Y425">
            <v>0</v>
          </cell>
          <cell r="Z425">
            <v>0</v>
          </cell>
          <cell r="AA425">
            <v>0</v>
          </cell>
          <cell r="AB425">
            <v>0</v>
          </cell>
          <cell r="AC425">
            <v>14558130</v>
          </cell>
          <cell r="AD425">
            <v>-180866</v>
          </cell>
          <cell r="AE425">
            <v>10</v>
          </cell>
          <cell r="AF425">
            <v>0</v>
          </cell>
          <cell r="AG425">
            <v>0</v>
          </cell>
          <cell r="AH425">
            <v>0</v>
          </cell>
          <cell r="AI425">
            <v>0</v>
          </cell>
          <cell r="AJ425">
            <v>963583.56</v>
          </cell>
          <cell r="AK425">
            <v>0</v>
          </cell>
          <cell r="AL425">
            <v>180866</v>
          </cell>
          <cell r="AM425">
            <v>0</v>
          </cell>
          <cell r="AN425">
            <v>1144449.56</v>
          </cell>
        </row>
        <row r="426">
          <cell r="B426">
            <v>416</v>
          </cell>
          <cell r="C426">
            <v>16221079</v>
          </cell>
          <cell r="D426" t="str">
            <v>Truong Tran Vu</v>
          </cell>
          <cell r="E426">
            <v>942112</v>
          </cell>
          <cell r="F426">
            <v>1009115</v>
          </cell>
          <cell r="G426">
            <v>1386507</v>
          </cell>
          <cell r="H426">
            <v>1597298</v>
          </cell>
          <cell r="I426">
            <v>1475660</v>
          </cell>
          <cell r="J426">
            <v>1198486</v>
          </cell>
          <cell r="K426">
            <v>1727195</v>
          </cell>
          <cell r="L426">
            <v>1284231</v>
          </cell>
          <cell r="M426">
            <v>1198615</v>
          </cell>
          <cell r="N426">
            <v>1070192</v>
          </cell>
          <cell r="P426">
            <v>2226000</v>
          </cell>
          <cell r="Q426">
            <v>0</v>
          </cell>
          <cell r="R426">
            <v>0</v>
          </cell>
          <cell r="S426">
            <v>0</v>
          </cell>
          <cell r="T426">
            <v>0</v>
          </cell>
          <cell r="U426">
            <v>0</v>
          </cell>
          <cell r="V426">
            <v>0</v>
          </cell>
          <cell r="W426">
            <v>0</v>
          </cell>
          <cell r="X426">
            <v>0</v>
          </cell>
          <cell r="Y426">
            <v>0</v>
          </cell>
          <cell r="Z426">
            <v>0</v>
          </cell>
          <cell r="AB426">
            <v>-22600</v>
          </cell>
          <cell r="AC426">
            <v>15115411</v>
          </cell>
          <cell r="AD426">
            <v>-22600</v>
          </cell>
          <cell r="AE426">
            <v>11</v>
          </cell>
          <cell r="AF426">
            <v>0</v>
          </cell>
          <cell r="AG426">
            <v>0</v>
          </cell>
          <cell r="AH426">
            <v>0</v>
          </cell>
          <cell r="AI426">
            <v>0</v>
          </cell>
          <cell r="AJ426">
            <v>1113000</v>
          </cell>
          <cell r="AK426">
            <v>0</v>
          </cell>
          <cell r="AL426">
            <v>22600</v>
          </cell>
          <cell r="AM426">
            <v>0</v>
          </cell>
          <cell r="AN426">
            <v>1135600</v>
          </cell>
        </row>
        <row r="427">
          <cell r="B427">
            <v>417</v>
          </cell>
          <cell r="C427">
            <v>16210887</v>
          </cell>
          <cell r="D427" t="str">
            <v>Dao Hong Ha</v>
          </cell>
          <cell r="E427">
            <v>1541346</v>
          </cell>
          <cell r="F427">
            <v>1540902</v>
          </cell>
          <cell r="G427">
            <v>1541679</v>
          </cell>
          <cell r="H427">
            <v>1541790</v>
          </cell>
          <cell r="I427">
            <v>1543233</v>
          </cell>
          <cell r="J427">
            <v>1544121</v>
          </cell>
          <cell r="K427">
            <v>1544000</v>
          </cell>
          <cell r="L427">
            <v>1544000</v>
          </cell>
          <cell r="M427">
            <v>1428942</v>
          </cell>
          <cell r="N427">
            <v>1588538</v>
          </cell>
          <cell r="O427">
            <v>1549567</v>
          </cell>
          <cell r="P427">
            <v>1588538</v>
          </cell>
          <cell r="Q427">
            <v>0</v>
          </cell>
          <cell r="R427">
            <v>0</v>
          </cell>
          <cell r="S427">
            <v>0</v>
          </cell>
          <cell r="T427">
            <v>0</v>
          </cell>
          <cell r="U427">
            <v>0</v>
          </cell>
          <cell r="V427">
            <v>0</v>
          </cell>
          <cell r="W427">
            <v>0</v>
          </cell>
          <cell r="X427">
            <v>0</v>
          </cell>
          <cell r="Y427">
            <v>0</v>
          </cell>
          <cell r="Z427">
            <v>0</v>
          </cell>
          <cell r="AA427">
            <v>0</v>
          </cell>
          <cell r="AB427">
            <v>0</v>
          </cell>
          <cell r="AC427">
            <v>18496656</v>
          </cell>
          <cell r="AD427">
            <v>0</v>
          </cell>
          <cell r="AE427">
            <v>12</v>
          </cell>
          <cell r="AF427">
            <v>0</v>
          </cell>
          <cell r="AG427">
            <v>0</v>
          </cell>
          <cell r="AH427">
            <v>0</v>
          </cell>
          <cell r="AI427">
            <v>0</v>
          </cell>
          <cell r="AJ427">
            <v>1544000</v>
          </cell>
          <cell r="AK427">
            <v>0</v>
          </cell>
          <cell r="AL427">
            <v>0</v>
          </cell>
          <cell r="AM427">
            <v>0</v>
          </cell>
          <cell r="AN427">
            <v>1544000</v>
          </cell>
        </row>
        <row r="428">
          <cell r="B428">
            <v>418</v>
          </cell>
          <cell r="C428">
            <v>16221405</v>
          </cell>
          <cell r="D428" t="str">
            <v>Tran Van Hoi</v>
          </cell>
          <cell r="F428">
            <v>854277</v>
          </cell>
          <cell r="G428">
            <v>2640843</v>
          </cell>
          <cell r="H428">
            <v>1367630</v>
          </cell>
          <cell r="I428">
            <v>2672754</v>
          </cell>
          <cell r="J428">
            <v>1284092</v>
          </cell>
          <cell r="K428">
            <v>1113000</v>
          </cell>
          <cell r="L428">
            <v>1113000</v>
          </cell>
          <cell r="M428">
            <v>1266840</v>
          </cell>
          <cell r="N428">
            <v>2644961</v>
          </cell>
          <cell r="O428">
            <v>2043065</v>
          </cell>
          <cell r="P428">
            <v>1838942</v>
          </cell>
          <cell r="R428">
            <v>0</v>
          </cell>
          <cell r="S428">
            <v>-64084</v>
          </cell>
          <cell r="T428">
            <v>0</v>
          </cell>
          <cell r="U428">
            <v>-67275</v>
          </cell>
          <cell r="V428">
            <v>0</v>
          </cell>
          <cell r="W428">
            <v>0</v>
          </cell>
          <cell r="X428">
            <v>0</v>
          </cell>
          <cell r="Y428">
            <v>0</v>
          </cell>
          <cell r="Z428">
            <v>-64496</v>
          </cell>
          <cell r="AA428">
            <v>-4307</v>
          </cell>
          <cell r="AB428">
            <v>0</v>
          </cell>
          <cell r="AC428">
            <v>18839404</v>
          </cell>
          <cell r="AD428">
            <v>-200162</v>
          </cell>
          <cell r="AE428">
            <v>11</v>
          </cell>
          <cell r="AF428">
            <v>0</v>
          </cell>
          <cell r="AG428">
            <v>0</v>
          </cell>
          <cell r="AH428">
            <v>0</v>
          </cell>
          <cell r="AI428">
            <v>0</v>
          </cell>
          <cell r="AJ428">
            <v>1416821.92</v>
          </cell>
          <cell r="AK428">
            <v>0</v>
          </cell>
          <cell r="AL428">
            <v>200162</v>
          </cell>
          <cell r="AM428">
            <v>0</v>
          </cell>
          <cell r="AN428">
            <v>1616983.92</v>
          </cell>
        </row>
        <row r="429">
          <cell r="B429">
            <v>419</v>
          </cell>
          <cell r="C429">
            <v>16211782</v>
          </cell>
          <cell r="D429" t="str">
            <v>Nguyen Thi Phuong Hong</v>
          </cell>
          <cell r="N429">
            <v>3137236</v>
          </cell>
          <cell r="O429">
            <v>3710986</v>
          </cell>
          <cell r="P429">
            <v>3402043</v>
          </cell>
          <cell r="Z429">
            <v>-127447</v>
          </cell>
          <cell r="AA429">
            <v>-242197</v>
          </cell>
          <cell r="AB429">
            <v>-180409</v>
          </cell>
          <cell r="AC429">
            <v>10250265</v>
          </cell>
          <cell r="AD429">
            <v>-550053</v>
          </cell>
          <cell r="AE429">
            <v>3</v>
          </cell>
          <cell r="AF429">
            <v>0</v>
          </cell>
          <cell r="AG429">
            <v>0</v>
          </cell>
          <cell r="AH429">
            <v>0</v>
          </cell>
          <cell r="AI429">
            <v>0</v>
          </cell>
          <cell r="AJ429">
            <v>829972.6</v>
          </cell>
          <cell r="AK429">
            <v>716049</v>
          </cell>
          <cell r="AL429">
            <v>1266102</v>
          </cell>
          <cell r="AM429">
            <v>0</v>
          </cell>
          <cell r="AN429">
            <v>2096074.6</v>
          </cell>
        </row>
        <row r="430">
          <cell r="B430">
            <v>420</v>
          </cell>
          <cell r="C430">
            <v>16211552</v>
          </cell>
          <cell r="D430" t="str">
            <v>Nguyen Thi Xuan Lan</v>
          </cell>
          <cell r="G430">
            <v>2804510</v>
          </cell>
          <cell r="H430">
            <v>3472500</v>
          </cell>
          <cell r="I430">
            <v>3475750</v>
          </cell>
          <cell r="J430">
            <v>3477750</v>
          </cell>
          <cell r="K430">
            <v>3745538</v>
          </cell>
          <cell r="L430">
            <v>3478000</v>
          </cell>
          <cell r="M430">
            <v>3987995</v>
          </cell>
          <cell r="N430">
            <v>3900209</v>
          </cell>
          <cell r="O430">
            <v>3578327</v>
          </cell>
          <cell r="P430">
            <v>3498902</v>
          </cell>
          <cell r="S430">
            <v>-80451</v>
          </cell>
          <cell r="T430">
            <v>-194500</v>
          </cell>
          <cell r="U430">
            <v>-195150</v>
          </cell>
          <cell r="V430">
            <v>-195550</v>
          </cell>
          <cell r="W430">
            <v>-249108</v>
          </cell>
          <cell r="X430">
            <v>-195600</v>
          </cell>
          <cell r="Y430">
            <v>-297599</v>
          </cell>
          <cell r="Z430">
            <v>-280042</v>
          </cell>
          <cell r="AA430">
            <v>-215665</v>
          </cell>
          <cell r="AB430">
            <v>-199780</v>
          </cell>
          <cell r="AC430">
            <v>35419481</v>
          </cell>
          <cell r="AD430">
            <v>-2103445</v>
          </cell>
          <cell r="AE430">
            <v>10</v>
          </cell>
          <cell r="AF430">
            <v>0</v>
          </cell>
          <cell r="AG430">
            <v>0</v>
          </cell>
          <cell r="AH430">
            <v>0</v>
          </cell>
          <cell r="AI430">
            <v>0</v>
          </cell>
          <cell r="AJ430">
            <v>2934860.27</v>
          </cell>
          <cell r="AK430">
            <v>2670870</v>
          </cell>
          <cell r="AL430">
            <v>4774315</v>
          </cell>
          <cell r="AM430">
            <v>0</v>
          </cell>
          <cell r="AN430">
            <v>7709175.2699999996</v>
          </cell>
        </row>
        <row r="431">
          <cell r="B431">
            <v>421</v>
          </cell>
          <cell r="C431">
            <v>16210879</v>
          </cell>
          <cell r="D431" t="str">
            <v>Van Ho Hoang Lien</v>
          </cell>
          <cell r="E431">
            <v>2291190</v>
          </cell>
          <cell r="F431">
            <v>2422676</v>
          </cell>
          <cell r="G431">
            <v>2291685</v>
          </cell>
          <cell r="H431">
            <v>2291850</v>
          </cell>
          <cell r="I431">
            <v>2612100</v>
          </cell>
          <cell r="J431">
            <v>2782200</v>
          </cell>
          <cell r="K431">
            <v>2782000</v>
          </cell>
          <cell r="L431">
            <v>2782000</v>
          </cell>
          <cell r="M431">
            <v>3006031</v>
          </cell>
          <cell r="N431">
            <v>3199969</v>
          </cell>
          <cell r="O431">
            <v>3333719</v>
          </cell>
          <cell r="P431">
            <v>2865593</v>
          </cell>
          <cell r="Q431">
            <v>-29119</v>
          </cell>
          <cell r="R431">
            <v>-42268</v>
          </cell>
          <cell r="S431">
            <v>-29169</v>
          </cell>
          <cell r="T431">
            <v>-29185</v>
          </cell>
          <cell r="U431">
            <v>-61210</v>
          </cell>
          <cell r="V431">
            <v>-78220</v>
          </cell>
          <cell r="W431">
            <v>-78200</v>
          </cell>
          <cell r="X431">
            <v>-78200</v>
          </cell>
          <cell r="Y431">
            <v>-101206</v>
          </cell>
          <cell r="Z431">
            <v>-139994</v>
          </cell>
          <cell r="AA431">
            <v>-166744</v>
          </cell>
          <cell r="AB431">
            <v>-86559</v>
          </cell>
          <cell r="AC431">
            <v>32661013</v>
          </cell>
          <cell r="AD431">
            <v>-920074</v>
          </cell>
          <cell r="AE431">
            <v>12</v>
          </cell>
          <cell r="AF431">
            <v>0</v>
          </cell>
          <cell r="AG431">
            <v>0</v>
          </cell>
          <cell r="AH431">
            <v>0</v>
          </cell>
          <cell r="AI431">
            <v>0</v>
          </cell>
          <cell r="AJ431">
            <v>2782000</v>
          </cell>
          <cell r="AK431">
            <v>1144296</v>
          </cell>
          <cell r="AL431">
            <v>2064370</v>
          </cell>
          <cell r="AM431">
            <v>0</v>
          </cell>
          <cell r="AN431">
            <v>4846370</v>
          </cell>
        </row>
        <row r="432">
          <cell r="B432">
            <v>422</v>
          </cell>
          <cell r="C432">
            <v>14210766</v>
          </cell>
          <cell r="D432" t="str">
            <v>Nguyen Cuu Long</v>
          </cell>
          <cell r="E432">
            <v>3332640</v>
          </cell>
          <cell r="F432">
            <v>3175508</v>
          </cell>
          <cell r="G432">
            <v>3177109</v>
          </cell>
          <cell r="H432">
            <v>2708550</v>
          </cell>
          <cell r="I432">
            <v>2711085</v>
          </cell>
          <cell r="J432">
            <v>2712645</v>
          </cell>
          <cell r="K432">
            <v>2712000</v>
          </cell>
          <cell r="L432">
            <v>3667269</v>
          </cell>
          <cell r="M432">
            <v>4173000</v>
          </cell>
          <cell r="N432">
            <v>4173000</v>
          </cell>
          <cell r="O432">
            <v>4173000</v>
          </cell>
          <cell r="P432">
            <v>4173000</v>
          </cell>
          <cell r="Q432">
            <v>-166528</v>
          </cell>
          <cell r="R432">
            <v>-135102</v>
          </cell>
          <cell r="S432">
            <v>-135422</v>
          </cell>
          <cell r="T432">
            <v>-70855</v>
          </cell>
          <cell r="U432">
            <v>-71109</v>
          </cell>
          <cell r="V432">
            <v>-71265</v>
          </cell>
          <cell r="W432">
            <v>-71200</v>
          </cell>
          <cell r="X432">
            <v>-233454</v>
          </cell>
          <cell r="Y432">
            <v>-351900</v>
          </cell>
          <cell r="Z432">
            <v>-351900</v>
          </cell>
          <cell r="AA432">
            <v>-351900</v>
          </cell>
          <cell r="AB432">
            <v>-351900</v>
          </cell>
          <cell r="AC432">
            <v>40888806</v>
          </cell>
          <cell r="AD432">
            <v>-2362535</v>
          </cell>
          <cell r="AE432">
            <v>12</v>
          </cell>
          <cell r="AF432">
            <v>0</v>
          </cell>
          <cell r="AG432">
            <v>0</v>
          </cell>
          <cell r="AH432">
            <v>0</v>
          </cell>
          <cell r="AI432">
            <v>0</v>
          </cell>
          <cell r="AJ432">
            <v>4173000</v>
          </cell>
          <cell r="AK432">
            <v>3012360</v>
          </cell>
          <cell r="AL432">
            <v>5374895</v>
          </cell>
          <cell r="AM432">
            <v>0</v>
          </cell>
          <cell r="AN432">
            <v>9547895</v>
          </cell>
        </row>
        <row r="433">
          <cell r="B433">
            <v>423</v>
          </cell>
          <cell r="C433">
            <v>16211726</v>
          </cell>
          <cell r="D433" t="str">
            <v>Tu Thuy Nghi</v>
          </cell>
          <cell r="K433">
            <v>1091269</v>
          </cell>
          <cell r="L433">
            <v>1669000</v>
          </cell>
          <cell r="M433">
            <v>1669000</v>
          </cell>
          <cell r="N433">
            <v>1735198</v>
          </cell>
          <cell r="O433">
            <v>1656964</v>
          </cell>
          <cell r="P433">
            <v>1669000</v>
          </cell>
          <cell r="W433">
            <v>0</v>
          </cell>
          <cell r="X433">
            <v>0</v>
          </cell>
          <cell r="Y433">
            <v>0</v>
          </cell>
          <cell r="Z433">
            <v>0</v>
          </cell>
          <cell r="AA433">
            <v>0</v>
          </cell>
          <cell r="AB433">
            <v>0</v>
          </cell>
          <cell r="AC433">
            <v>9490431</v>
          </cell>
          <cell r="AD433">
            <v>0</v>
          </cell>
          <cell r="AE433">
            <v>6</v>
          </cell>
          <cell r="AF433">
            <v>0</v>
          </cell>
          <cell r="AG433">
            <v>0</v>
          </cell>
          <cell r="AH433">
            <v>0</v>
          </cell>
          <cell r="AI433">
            <v>0</v>
          </cell>
          <cell r="AJ433">
            <v>841358.9</v>
          </cell>
          <cell r="AK433">
            <v>0</v>
          </cell>
          <cell r="AL433">
            <v>0</v>
          </cell>
          <cell r="AM433">
            <v>0</v>
          </cell>
          <cell r="AN433">
            <v>841358.9</v>
          </cell>
        </row>
        <row r="434">
          <cell r="B434">
            <v>424</v>
          </cell>
          <cell r="C434">
            <v>16210828</v>
          </cell>
          <cell r="D434" t="str">
            <v>Dam Suyen Nhu</v>
          </cell>
          <cell r="E434">
            <v>5709400</v>
          </cell>
          <cell r="F434">
            <v>5712800</v>
          </cell>
          <cell r="G434">
            <v>5985600</v>
          </cell>
          <cell r="H434">
            <v>5606000</v>
          </cell>
          <cell r="I434">
            <v>5591200</v>
          </cell>
          <cell r="J434">
            <v>5624400</v>
          </cell>
          <cell r="K434">
            <v>5649000</v>
          </cell>
          <cell r="L434">
            <v>5564000</v>
          </cell>
          <cell r="M434">
            <v>5719000</v>
          </cell>
          <cell r="N434">
            <v>5724000</v>
          </cell>
          <cell r="O434">
            <v>5584000</v>
          </cell>
          <cell r="P434">
            <v>5564000</v>
          </cell>
          <cell r="Q434">
            <v>-812820</v>
          </cell>
          <cell r="R434">
            <v>-813840</v>
          </cell>
          <cell r="S434">
            <v>-895680</v>
          </cell>
          <cell r="T434">
            <v>-781800</v>
          </cell>
          <cell r="U434">
            <v>-777360</v>
          </cell>
          <cell r="V434">
            <v>-787320</v>
          </cell>
          <cell r="W434">
            <v>-794700</v>
          </cell>
          <cell r="X434">
            <v>-769200</v>
          </cell>
          <cell r="Y434">
            <v>-815700</v>
          </cell>
          <cell r="Z434">
            <v>-817200</v>
          </cell>
          <cell r="AA434">
            <v>-775200</v>
          </cell>
          <cell r="AB434">
            <v>-769200</v>
          </cell>
          <cell r="AC434">
            <v>68033400</v>
          </cell>
          <cell r="AD434">
            <v>-9610020</v>
          </cell>
          <cell r="AE434">
            <v>12</v>
          </cell>
          <cell r="AF434">
            <v>0</v>
          </cell>
          <cell r="AG434">
            <v>0</v>
          </cell>
          <cell r="AH434">
            <v>0</v>
          </cell>
          <cell r="AI434">
            <v>0</v>
          </cell>
          <cell r="AJ434">
            <v>5564000</v>
          </cell>
          <cell r="AK434">
            <v>11438964</v>
          </cell>
          <cell r="AL434">
            <v>21048984</v>
          </cell>
          <cell r="AM434">
            <v>0</v>
          </cell>
          <cell r="AN434">
            <v>26612984</v>
          </cell>
        </row>
        <row r="435">
          <cell r="B435">
            <v>425</v>
          </cell>
          <cell r="C435">
            <v>16211327</v>
          </cell>
          <cell r="D435" t="str">
            <v>Nguyen Thi Thuy Quynh</v>
          </cell>
          <cell r="E435">
            <v>5137820</v>
          </cell>
          <cell r="F435">
            <v>5136340</v>
          </cell>
          <cell r="G435">
            <v>6676903</v>
          </cell>
          <cell r="H435">
            <v>5139300</v>
          </cell>
          <cell r="I435">
            <v>6158093</v>
          </cell>
          <cell r="J435">
            <v>5147070</v>
          </cell>
          <cell r="K435">
            <v>5147000</v>
          </cell>
          <cell r="L435">
            <v>5147000</v>
          </cell>
          <cell r="M435">
            <v>5807192</v>
          </cell>
          <cell r="N435">
            <v>5912000</v>
          </cell>
          <cell r="O435">
            <v>5962000</v>
          </cell>
          <cell r="P435">
            <v>5912000</v>
          </cell>
          <cell r="Q435">
            <v>-641346</v>
          </cell>
          <cell r="R435">
            <v>-640902</v>
          </cell>
          <cell r="S435">
            <v>-1170761</v>
          </cell>
          <cell r="T435">
            <v>-641790</v>
          </cell>
          <cell r="U435">
            <v>-963237</v>
          </cell>
          <cell r="V435">
            <v>-644121</v>
          </cell>
          <cell r="W435">
            <v>-644100</v>
          </cell>
          <cell r="X435">
            <v>-644100</v>
          </cell>
          <cell r="Y435">
            <v>-842158</v>
          </cell>
          <cell r="Z435">
            <v>-873600</v>
          </cell>
          <cell r="AA435">
            <v>-888600</v>
          </cell>
          <cell r="AB435">
            <v>-873600</v>
          </cell>
          <cell r="AC435">
            <v>67282718</v>
          </cell>
          <cell r="AD435">
            <v>-9468315</v>
          </cell>
          <cell r="AE435">
            <v>12</v>
          </cell>
          <cell r="AF435">
            <v>0</v>
          </cell>
          <cell r="AG435">
            <v>0</v>
          </cell>
          <cell r="AH435">
            <v>0</v>
          </cell>
          <cell r="AI435">
            <v>0</v>
          </cell>
          <cell r="AJ435">
            <v>5912000</v>
          </cell>
          <cell r="AK435">
            <v>11277888</v>
          </cell>
          <cell r="AL435">
            <v>20746203</v>
          </cell>
          <cell r="AM435">
            <v>0</v>
          </cell>
          <cell r="AN435">
            <v>26658203</v>
          </cell>
        </row>
        <row r="436">
          <cell r="B436">
            <v>426</v>
          </cell>
          <cell r="C436">
            <v>16211688</v>
          </cell>
          <cell r="D436" t="str">
            <v>Nguyen Thi Xuan Thao</v>
          </cell>
          <cell r="J436">
            <v>706251</v>
          </cell>
          <cell r="K436">
            <v>1669000</v>
          </cell>
          <cell r="L436">
            <v>1669000</v>
          </cell>
          <cell r="M436">
            <v>1669000</v>
          </cell>
          <cell r="N436">
            <v>1677024</v>
          </cell>
          <cell r="O436">
            <v>1669000</v>
          </cell>
          <cell r="P436">
            <v>1669000</v>
          </cell>
          <cell r="V436">
            <v>0</v>
          </cell>
          <cell r="W436">
            <v>0</v>
          </cell>
          <cell r="X436">
            <v>0</v>
          </cell>
          <cell r="Y436">
            <v>0</v>
          </cell>
          <cell r="Z436">
            <v>0</v>
          </cell>
          <cell r="AA436">
            <v>0</v>
          </cell>
          <cell r="AB436">
            <v>0</v>
          </cell>
          <cell r="AC436">
            <v>10728275</v>
          </cell>
          <cell r="AD436">
            <v>0</v>
          </cell>
          <cell r="AE436">
            <v>7</v>
          </cell>
          <cell r="AF436">
            <v>0</v>
          </cell>
          <cell r="AG436">
            <v>0</v>
          </cell>
          <cell r="AH436">
            <v>0</v>
          </cell>
          <cell r="AI436">
            <v>0</v>
          </cell>
          <cell r="AJ436">
            <v>946528.77</v>
          </cell>
          <cell r="AK436">
            <v>0</v>
          </cell>
          <cell r="AL436">
            <v>0</v>
          </cell>
          <cell r="AM436">
            <v>0</v>
          </cell>
          <cell r="AN436">
            <v>946528.77</v>
          </cell>
        </row>
        <row r="437">
          <cell r="B437">
            <v>427</v>
          </cell>
          <cell r="C437">
            <v>16221139</v>
          </cell>
          <cell r="D437" t="str">
            <v>Tran Thi Anh Thu</v>
          </cell>
          <cell r="E437">
            <v>1541346</v>
          </cell>
          <cell r="F437">
            <v>1540902</v>
          </cell>
          <cell r="G437">
            <v>1660270</v>
          </cell>
          <cell r="H437">
            <v>1541790</v>
          </cell>
          <cell r="I437">
            <v>1780653</v>
          </cell>
          <cell r="J437">
            <v>1826220</v>
          </cell>
          <cell r="K437">
            <v>1662769</v>
          </cell>
          <cell r="L437">
            <v>1544000</v>
          </cell>
          <cell r="M437">
            <v>1501317</v>
          </cell>
          <cell r="N437">
            <v>1646068</v>
          </cell>
          <cell r="O437">
            <v>1582971</v>
          </cell>
          <cell r="P437">
            <v>1569980</v>
          </cell>
          <cell r="Q437">
            <v>0</v>
          </cell>
          <cell r="R437">
            <v>0</v>
          </cell>
          <cell r="S437">
            <v>0</v>
          </cell>
          <cell r="T437">
            <v>0</v>
          </cell>
          <cell r="U437">
            <v>0</v>
          </cell>
          <cell r="V437">
            <v>0</v>
          </cell>
          <cell r="W437">
            <v>0</v>
          </cell>
          <cell r="X437">
            <v>0</v>
          </cell>
          <cell r="Y437">
            <v>0</v>
          </cell>
          <cell r="Z437">
            <v>0</v>
          </cell>
          <cell r="AA437">
            <v>0</v>
          </cell>
          <cell r="AB437">
            <v>0</v>
          </cell>
          <cell r="AC437">
            <v>19398286</v>
          </cell>
          <cell r="AD437">
            <v>0</v>
          </cell>
          <cell r="AE437">
            <v>12</v>
          </cell>
          <cell r="AF437">
            <v>0</v>
          </cell>
          <cell r="AG437">
            <v>0</v>
          </cell>
          <cell r="AH437">
            <v>0</v>
          </cell>
          <cell r="AI437">
            <v>0</v>
          </cell>
          <cell r="AJ437">
            <v>1544000</v>
          </cell>
          <cell r="AK437">
            <v>0</v>
          </cell>
          <cell r="AL437">
            <v>0</v>
          </cell>
          <cell r="AM437">
            <v>0</v>
          </cell>
          <cell r="AN437">
            <v>1544000</v>
          </cell>
        </row>
        <row r="438">
          <cell r="B438">
            <v>428</v>
          </cell>
          <cell r="C438">
            <v>15220962</v>
          </cell>
          <cell r="D438" t="str">
            <v>Dan Ngoc Anh</v>
          </cell>
          <cell r="E438">
            <v>1566981</v>
          </cell>
          <cell r="F438">
            <v>1311849</v>
          </cell>
          <cell r="G438">
            <v>1000008</v>
          </cell>
          <cell r="H438">
            <v>1000080</v>
          </cell>
          <cell r="I438">
            <v>1001016</v>
          </cell>
          <cell r="J438">
            <v>1348297</v>
          </cell>
          <cell r="K438">
            <v>1334394</v>
          </cell>
          <cell r="L438">
            <v>1334394</v>
          </cell>
          <cell r="M438">
            <v>1262135</v>
          </cell>
          <cell r="N438">
            <v>1356072</v>
          </cell>
          <cell r="O438">
            <v>1002000</v>
          </cell>
          <cell r="P438">
            <v>1002000</v>
          </cell>
          <cell r="Q438">
            <v>0</v>
          </cell>
          <cell r="R438">
            <v>0</v>
          </cell>
          <cell r="S438">
            <v>0</v>
          </cell>
          <cell r="T438">
            <v>0</v>
          </cell>
          <cell r="U438">
            <v>0</v>
          </cell>
          <cell r="V438">
            <v>0</v>
          </cell>
          <cell r="W438">
            <v>0</v>
          </cell>
          <cell r="X438">
            <v>0</v>
          </cell>
          <cell r="Y438">
            <v>0</v>
          </cell>
          <cell r="Z438">
            <v>0</v>
          </cell>
          <cell r="AA438">
            <v>0</v>
          </cell>
          <cell r="AB438">
            <v>0</v>
          </cell>
          <cell r="AC438">
            <v>14519226</v>
          </cell>
          <cell r="AD438">
            <v>0</v>
          </cell>
          <cell r="AE438">
            <v>12</v>
          </cell>
          <cell r="AF438">
            <v>0</v>
          </cell>
          <cell r="AG438">
            <v>0</v>
          </cell>
          <cell r="AH438">
            <v>0</v>
          </cell>
          <cell r="AI438">
            <v>0</v>
          </cell>
          <cell r="AJ438">
            <v>1002000</v>
          </cell>
          <cell r="AK438">
            <v>0</v>
          </cell>
          <cell r="AL438">
            <v>0</v>
          </cell>
          <cell r="AM438">
            <v>0</v>
          </cell>
          <cell r="AN438">
            <v>1002000</v>
          </cell>
        </row>
        <row r="439">
          <cell r="B439">
            <v>429</v>
          </cell>
          <cell r="C439">
            <v>16221181</v>
          </cell>
          <cell r="D439" t="str">
            <v>Phan Dung Anh</v>
          </cell>
          <cell r="E439">
            <v>1462662</v>
          </cell>
          <cell r="F439">
            <v>1751228</v>
          </cell>
          <cell r="G439">
            <v>3213860</v>
          </cell>
          <cell r="H439">
            <v>3367603</v>
          </cell>
          <cell r="I439">
            <v>1197797</v>
          </cell>
          <cell r="J439">
            <v>1112880</v>
          </cell>
          <cell r="L439">
            <v>2226000</v>
          </cell>
          <cell r="M439">
            <v>1113000</v>
          </cell>
          <cell r="N439">
            <v>1113000</v>
          </cell>
          <cell r="O439">
            <v>1113000</v>
          </cell>
          <cell r="P439">
            <v>1113000</v>
          </cell>
          <cell r="Q439">
            <v>0</v>
          </cell>
          <cell r="R439">
            <v>0</v>
          </cell>
          <cell r="S439">
            <v>-142772</v>
          </cell>
          <cell r="T439">
            <v>-173521</v>
          </cell>
          <cell r="U439">
            <v>0</v>
          </cell>
          <cell r="V439">
            <v>0</v>
          </cell>
          <cell r="W439">
            <v>0</v>
          </cell>
          <cell r="X439">
            <v>-22600</v>
          </cell>
          <cell r="Y439">
            <v>0</v>
          </cell>
          <cell r="Z439">
            <v>0</v>
          </cell>
          <cell r="AA439">
            <v>0</v>
          </cell>
          <cell r="AB439">
            <v>0</v>
          </cell>
          <cell r="AC439">
            <v>18784030</v>
          </cell>
          <cell r="AD439">
            <v>-338893</v>
          </cell>
          <cell r="AE439">
            <v>11</v>
          </cell>
          <cell r="AF439">
            <v>0</v>
          </cell>
          <cell r="AG439">
            <v>0</v>
          </cell>
          <cell r="AH439">
            <v>0</v>
          </cell>
          <cell r="AI439">
            <v>0</v>
          </cell>
          <cell r="AJ439">
            <v>1113000</v>
          </cell>
          <cell r="AK439">
            <v>0</v>
          </cell>
          <cell r="AL439">
            <v>338893</v>
          </cell>
          <cell r="AM439">
            <v>0</v>
          </cell>
          <cell r="AN439">
            <v>1451893</v>
          </cell>
        </row>
        <row r="440">
          <cell r="B440">
            <v>430</v>
          </cell>
          <cell r="C440">
            <v>16221362</v>
          </cell>
          <cell r="D440" t="str">
            <v>Tran Chi Hoang Anh</v>
          </cell>
          <cell r="F440">
            <v>1281415</v>
          </cell>
          <cell r="G440">
            <v>2530793</v>
          </cell>
          <cell r="H440">
            <v>1196676</v>
          </cell>
          <cell r="I440">
            <v>2672754</v>
          </cell>
          <cell r="J440">
            <v>1455305</v>
          </cell>
          <cell r="K440">
            <v>1198615</v>
          </cell>
          <cell r="L440">
            <v>1284231</v>
          </cell>
          <cell r="M440">
            <v>1198615</v>
          </cell>
          <cell r="N440">
            <v>1613000</v>
          </cell>
          <cell r="O440">
            <v>1379500</v>
          </cell>
          <cell r="P440">
            <v>1070192</v>
          </cell>
          <cell r="R440">
            <v>0</v>
          </cell>
          <cell r="S440">
            <v>-53079</v>
          </cell>
          <cell r="T440">
            <v>0</v>
          </cell>
          <cell r="U440">
            <v>-67275</v>
          </cell>
          <cell r="V440">
            <v>0</v>
          </cell>
          <cell r="W440">
            <v>0</v>
          </cell>
          <cell r="X440">
            <v>0</v>
          </cell>
          <cell r="Y440">
            <v>0</v>
          </cell>
          <cell r="Z440">
            <v>0</v>
          </cell>
          <cell r="AA440">
            <v>0</v>
          </cell>
          <cell r="AB440">
            <v>0</v>
          </cell>
          <cell r="AC440">
            <v>16881096</v>
          </cell>
          <cell r="AD440">
            <v>-120354</v>
          </cell>
          <cell r="AE440">
            <v>11</v>
          </cell>
          <cell r="AF440">
            <v>12</v>
          </cell>
          <cell r="AG440">
            <v>0</v>
          </cell>
          <cell r="AH440">
            <v>0</v>
          </cell>
          <cell r="AI440">
            <v>0</v>
          </cell>
          <cell r="AJ440">
            <v>1058112.33</v>
          </cell>
          <cell r="AK440">
            <v>0</v>
          </cell>
          <cell r="AL440">
            <v>120354</v>
          </cell>
          <cell r="AM440">
            <v>0</v>
          </cell>
          <cell r="AN440">
            <v>1178466.33</v>
          </cell>
        </row>
        <row r="441">
          <cell r="B441">
            <v>431</v>
          </cell>
          <cell r="C441">
            <v>16221018</v>
          </cell>
          <cell r="D441" t="str">
            <v>Huynh Quoc Bao</v>
          </cell>
          <cell r="E441">
            <v>874818</v>
          </cell>
          <cell r="F441">
            <v>874566</v>
          </cell>
          <cell r="G441">
            <v>1316718</v>
          </cell>
          <cell r="H441">
            <v>942383</v>
          </cell>
          <cell r="I441">
            <v>1372768</v>
          </cell>
          <cell r="J441">
            <v>1369698</v>
          </cell>
          <cell r="K441">
            <v>1813000</v>
          </cell>
          <cell r="L441">
            <v>1284231</v>
          </cell>
          <cell r="M441">
            <v>1113000</v>
          </cell>
          <cell r="N441">
            <v>1113000</v>
          </cell>
          <cell r="O441">
            <v>1113000</v>
          </cell>
          <cell r="P441">
            <v>1113000</v>
          </cell>
          <cell r="Q441">
            <v>0</v>
          </cell>
          <cell r="R441">
            <v>0</v>
          </cell>
          <cell r="S441">
            <v>0</v>
          </cell>
          <cell r="T441">
            <v>0</v>
          </cell>
          <cell r="U441">
            <v>0</v>
          </cell>
          <cell r="V441">
            <v>0</v>
          </cell>
          <cell r="W441">
            <v>0</v>
          </cell>
          <cell r="X441">
            <v>0</v>
          </cell>
          <cell r="Y441">
            <v>0</v>
          </cell>
          <cell r="Z441">
            <v>0</v>
          </cell>
          <cell r="AA441">
            <v>0</v>
          </cell>
          <cell r="AB441">
            <v>0</v>
          </cell>
          <cell r="AC441">
            <v>14300182</v>
          </cell>
          <cell r="AD441">
            <v>0</v>
          </cell>
          <cell r="AE441">
            <v>12</v>
          </cell>
          <cell r="AF441">
            <v>0</v>
          </cell>
          <cell r="AG441">
            <v>0</v>
          </cell>
          <cell r="AH441">
            <v>0</v>
          </cell>
          <cell r="AI441">
            <v>0</v>
          </cell>
          <cell r="AJ441">
            <v>1113000</v>
          </cell>
          <cell r="AK441">
            <v>0</v>
          </cell>
          <cell r="AL441">
            <v>0</v>
          </cell>
          <cell r="AM441">
            <v>0</v>
          </cell>
          <cell r="AN441">
            <v>1113000</v>
          </cell>
        </row>
        <row r="442">
          <cell r="B442">
            <v>432</v>
          </cell>
          <cell r="C442">
            <v>16230156</v>
          </cell>
          <cell r="D442" t="str">
            <v>Nguyen Van Be</v>
          </cell>
          <cell r="E442">
            <v>2230310</v>
          </cell>
          <cell r="F442">
            <v>1916784</v>
          </cell>
          <cell r="G442">
            <v>5199622</v>
          </cell>
          <cell r="H442">
            <v>1180650</v>
          </cell>
          <cell r="I442">
            <v>2571155</v>
          </cell>
          <cell r="J442">
            <v>4590385</v>
          </cell>
          <cell r="K442">
            <v>1182000</v>
          </cell>
          <cell r="L442">
            <v>1272923</v>
          </cell>
          <cell r="M442">
            <v>2472923</v>
          </cell>
          <cell r="N442">
            <v>2472923</v>
          </cell>
          <cell r="O442">
            <v>1945000</v>
          </cell>
          <cell r="P442">
            <v>1838500</v>
          </cell>
          <cell r="Q442">
            <v>-23031</v>
          </cell>
          <cell r="R442">
            <v>0</v>
          </cell>
          <cell r="S442">
            <v>-659887</v>
          </cell>
          <cell r="T442">
            <v>0</v>
          </cell>
          <cell r="U442">
            <v>-57116</v>
          </cell>
          <cell r="V442">
            <v>-477116</v>
          </cell>
          <cell r="W442">
            <v>0</v>
          </cell>
          <cell r="X442">
            <v>0</v>
          </cell>
          <cell r="Y442">
            <v>-47292</v>
          </cell>
          <cell r="Z442">
            <v>-47292</v>
          </cell>
          <cell r="AA442">
            <v>0</v>
          </cell>
          <cell r="AB442">
            <v>0</v>
          </cell>
          <cell r="AC442">
            <v>28873175</v>
          </cell>
          <cell r="AD442">
            <v>-1311734</v>
          </cell>
          <cell r="AE442">
            <v>12</v>
          </cell>
          <cell r="AF442">
            <v>0</v>
          </cell>
          <cell r="AG442">
            <v>0</v>
          </cell>
          <cell r="AH442">
            <v>0</v>
          </cell>
          <cell r="AI442">
            <v>0</v>
          </cell>
          <cell r="AJ442">
            <v>1182000</v>
          </cell>
          <cell r="AK442">
            <v>605520</v>
          </cell>
          <cell r="AL442">
            <v>1917254</v>
          </cell>
          <cell r="AM442">
            <v>0</v>
          </cell>
          <cell r="AN442">
            <v>3099254</v>
          </cell>
        </row>
        <row r="443">
          <cell r="B443">
            <v>433</v>
          </cell>
          <cell r="C443">
            <v>16221509</v>
          </cell>
          <cell r="D443" t="str">
            <v>Nguyen Thai Binh</v>
          </cell>
          <cell r="F443">
            <v>1281415</v>
          </cell>
          <cell r="G443">
            <v>1196591</v>
          </cell>
          <cell r="H443">
            <v>1833428</v>
          </cell>
          <cell r="I443">
            <v>1334800</v>
          </cell>
          <cell r="J443">
            <v>1112880</v>
          </cell>
          <cell r="K443">
            <v>1321650</v>
          </cell>
          <cell r="L443">
            <v>1198615</v>
          </cell>
          <cell r="M443">
            <v>1198615</v>
          </cell>
          <cell r="N443">
            <v>1113000</v>
          </cell>
          <cell r="O443">
            <v>1407000</v>
          </cell>
          <cell r="P443">
            <v>1070192</v>
          </cell>
          <cell r="R443">
            <v>0</v>
          </cell>
          <cell r="S443">
            <v>0</v>
          </cell>
          <cell r="T443">
            <v>0</v>
          </cell>
          <cell r="U443">
            <v>0</v>
          </cell>
          <cell r="V443">
            <v>0</v>
          </cell>
          <cell r="W443">
            <v>0</v>
          </cell>
          <cell r="X443">
            <v>0</v>
          </cell>
          <cell r="Y443">
            <v>0</v>
          </cell>
          <cell r="Z443">
            <v>0</v>
          </cell>
          <cell r="AA443">
            <v>0</v>
          </cell>
          <cell r="AB443">
            <v>0</v>
          </cell>
          <cell r="AC443">
            <v>14068186</v>
          </cell>
          <cell r="AD443">
            <v>0</v>
          </cell>
          <cell r="AE443">
            <v>11</v>
          </cell>
          <cell r="AF443">
            <v>0</v>
          </cell>
          <cell r="AG443">
            <v>0</v>
          </cell>
          <cell r="AH443">
            <v>0</v>
          </cell>
          <cell r="AI443">
            <v>0</v>
          </cell>
          <cell r="AJ443">
            <v>1030668.49</v>
          </cell>
          <cell r="AK443">
            <v>0</v>
          </cell>
          <cell r="AL443">
            <v>0</v>
          </cell>
          <cell r="AM443">
            <v>0</v>
          </cell>
          <cell r="AN443">
            <v>1030668.49</v>
          </cell>
        </row>
        <row r="444">
          <cell r="B444">
            <v>434</v>
          </cell>
          <cell r="C444">
            <v>16230522</v>
          </cell>
          <cell r="D444" t="str">
            <v>Nguyen Thanh Binh</v>
          </cell>
          <cell r="E444">
            <v>2513730</v>
          </cell>
          <cell r="F444">
            <v>1836695</v>
          </cell>
          <cell r="G444">
            <v>1948219</v>
          </cell>
          <cell r="H444">
            <v>3105380</v>
          </cell>
          <cell r="I444">
            <v>1283354</v>
          </cell>
          <cell r="J444">
            <v>1735305</v>
          </cell>
          <cell r="K444">
            <v>1113000</v>
          </cell>
          <cell r="L444">
            <v>2069846</v>
          </cell>
          <cell r="M444">
            <v>1198615</v>
          </cell>
          <cell r="N444">
            <v>1813000</v>
          </cell>
          <cell r="O444">
            <v>1113000</v>
          </cell>
          <cell r="P444">
            <v>1113000</v>
          </cell>
          <cell r="Q444">
            <v>-51373</v>
          </cell>
          <cell r="R444">
            <v>0</v>
          </cell>
          <cell r="S444">
            <v>0</v>
          </cell>
          <cell r="T444">
            <v>-121076</v>
          </cell>
          <cell r="U444">
            <v>0</v>
          </cell>
          <cell r="V444">
            <v>0</v>
          </cell>
          <cell r="W444">
            <v>0</v>
          </cell>
          <cell r="X444">
            <v>-6985</v>
          </cell>
          <cell r="Y444">
            <v>0</v>
          </cell>
          <cell r="Z444">
            <v>0</v>
          </cell>
          <cell r="AA444">
            <v>0</v>
          </cell>
          <cell r="AB444">
            <v>0</v>
          </cell>
          <cell r="AC444">
            <v>20843144</v>
          </cell>
          <cell r="AD444">
            <v>-179434</v>
          </cell>
          <cell r="AE444">
            <v>12</v>
          </cell>
          <cell r="AF444">
            <v>0</v>
          </cell>
          <cell r="AG444">
            <v>0</v>
          </cell>
          <cell r="AH444">
            <v>0</v>
          </cell>
          <cell r="AI444">
            <v>0</v>
          </cell>
          <cell r="AJ444">
            <v>1113000</v>
          </cell>
          <cell r="AK444">
            <v>0</v>
          </cell>
          <cell r="AL444">
            <v>179434</v>
          </cell>
          <cell r="AM444">
            <v>0</v>
          </cell>
          <cell r="AN444">
            <v>1292434</v>
          </cell>
        </row>
        <row r="445">
          <cell r="B445">
            <v>435</v>
          </cell>
          <cell r="C445">
            <v>16220821</v>
          </cell>
          <cell r="D445" t="str">
            <v>Nguyen Thanh Binh B</v>
          </cell>
          <cell r="E445">
            <v>1196332</v>
          </cell>
          <cell r="F445">
            <v>1665840</v>
          </cell>
          <cell r="G445">
            <v>4140487</v>
          </cell>
          <cell r="H445">
            <v>1111200</v>
          </cell>
          <cell r="I445">
            <v>1112240</v>
          </cell>
          <cell r="J445">
            <v>1540911</v>
          </cell>
          <cell r="K445">
            <v>1268615</v>
          </cell>
          <cell r="L445">
            <v>1113000</v>
          </cell>
          <cell r="M445">
            <v>1198615</v>
          </cell>
          <cell r="N445">
            <v>1113000</v>
          </cell>
          <cell r="O445">
            <v>1938615</v>
          </cell>
          <cell r="P445">
            <v>1027385</v>
          </cell>
          <cell r="Q445">
            <v>0</v>
          </cell>
          <cell r="R445">
            <v>0</v>
          </cell>
          <cell r="S445">
            <v>-342146</v>
          </cell>
          <cell r="T445">
            <v>0</v>
          </cell>
          <cell r="U445">
            <v>0</v>
          </cell>
          <cell r="V445">
            <v>0</v>
          </cell>
          <cell r="W445">
            <v>0</v>
          </cell>
          <cell r="X445">
            <v>0</v>
          </cell>
          <cell r="Y445">
            <v>0</v>
          </cell>
          <cell r="Z445">
            <v>0</v>
          </cell>
          <cell r="AA445">
            <v>0</v>
          </cell>
          <cell r="AB445">
            <v>0</v>
          </cell>
          <cell r="AC445">
            <v>18426240</v>
          </cell>
          <cell r="AD445">
            <v>-342146</v>
          </cell>
          <cell r="AE445">
            <v>12</v>
          </cell>
          <cell r="AF445">
            <v>0</v>
          </cell>
          <cell r="AG445">
            <v>0</v>
          </cell>
          <cell r="AH445">
            <v>0</v>
          </cell>
          <cell r="AI445">
            <v>0</v>
          </cell>
          <cell r="AJ445">
            <v>1113000</v>
          </cell>
          <cell r="AK445">
            <v>0</v>
          </cell>
          <cell r="AL445">
            <v>342146</v>
          </cell>
          <cell r="AM445">
            <v>0</v>
          </cell>
          <cell r="AN445">
            <v>1455146</v>
          </cell>
        </row>
        <row r="446">
          <cell r="B446">
            <v>436</v>
          </cell>
          <cell r="C446">
            <v>16220768</v>
          </cell>
          <cell r="D446" t="str">
            <v>Ho Viet Chuong</v>
          </cell>
          <cell r="E446">
            <v>2230310</v>
          </cell>
          <cell r="F446">
            <v>1871401</v>
          </cell>
          <cell r="G446">
            <v>4604260</v>
          </cell>
          <cell r="H446">
            <v>1453107</v>
          </cell>
          <cell r="I446">
            <v>2662059</v>
          </cell>
          <cell r="J446">
            <v>3037218</v>
          </cell>
          <cell r="K446">
            <v>2063846</v>
          </cell>
          <cell r="L446">
            <v>1272923</v>
          </cell>
          <cell r="M446">
            <v>1772923</v>
          </cell>
          <cell r="N446">
            <v>1882000</v>
          </cell>
          <cell r="O446">
            <v>1550500</v>
          </cell>
          <cell r="P446">
            <v>1182000</v>
          </cell>
          <cell r="Q446">
            <v>-23031</v>
          </cell>
          <cell r="R446">
            <v>0</v>
          </cell>
          <cell r="S446">
            <v>-481278</v>
          </cell>
          <cell r="T446">
            <v>0</v>
          </cell>
          <cell r="U446">
            <v>-66206</v>
          </cell>
          <cell r="V446">
            <v>-107444</v>
          </cell>
          <cell r="W446">
            <v>-6385</v>
          </cell>
          <cell r="X446">
            <v>0</v>
          </cell>
          <cell r="Y446">
            <v>0</v>
          </cell>
          <cell r="Z446">
            <v>0</v>
          </cell>
          <cell r="AA446">
            <v>0</v>
          </cell>
          <cell r="AB446">
            <v>0</v>
          </cell>
          <cell r="AC446">
            <v>25582547</v>
          </cell>
          <cell r="AD446">
            <v>-684344</v>
          </cell>
          <cell r="AE446">
            <v>12</v>
          </cell>
          <cell r="AF446">
            <v>0</v>
          </cell>
          <cell r="AG446">
            <v>0</v>
          </cell>
          <cell r="AH446">
            <v>0</v>
          </cell>
          <cell r="AI446">
            <v>0</v>
          </cell>
          <cell r="AJ446">
            <v>1182000</v>
          </cell>
          <cell r="AK446">
            <v>276456</v>
          </cell>
          <cell r="AL446">
            <v>960800</v>
          </cell>
          <cell r="AM446">
            <v>0</v>
          </cell>
          <cell r="AN446">
            <v>2142800</v>
          </cell>
        </row>
        <row r="447">
          <cell r="B447">
            <v>437</v>
          </cell>
          <cell r="C447">
            <v>16221650</v>
          </cell>
          <cell r="D447" t="str">
            <v>Vo Tuan Cuong</v>
          </cell>
          <cell r="J447">
            <v>342424</v>
          </cell>
          <cell r="K447">
            <v>1113000</v>
          </cell>
          <cell r="L447">
            <v>1284231</v>
          </cell>
          <cell r="M447">
            <v>1198615</v>
          </cell>
          <cell r="N447">
            <v>1113000</v>
          </cell>
          <cell r="O447">
            <v>1113000</v>
          </cell>
          <cell r="P447">
            <v>1113000</v>
          </cell>
          <cell r="V447">
            <v>0</v>
          </cell>
          <cell r="W447">
            <v>0</v>
          </cell>
          <cell r="X447">
            <v>0</v>
          </cell>
          <cell r="Y447">
            <v>0</v>
          </cell>
          <cell r="Z447">
            <v>0</v>
          </cell>
          <cell r="AA447">
            <v>0</v>
          </cell>
          <cell r="AB447">
            <v>0</v>
          </cell>
          <cell r="AC447">
            <v>7277270</v>
          </cell>
          <cell r="AD447">
            <v>0</v>
          </cell>
          <cell r="AE447">
            <v>7</v>
          </cell>
          <cell r="AF447">
            <v>0</v>
          </cell>
          <cell r="AG447">
            <v>0</v>
          </cell>
          <cell r="AH447">
            <v>0</v>
          </cell>
          <cell r="AI447">
            <v>0</v>
          </cell>
          <cell r="AJ447">
            <v>612912.32999999996</v>
          </cell>
          <cell r="AK447">
            <v>0</v>
          </cell>
          <cell r="AL447">
            <v>0</v>
          </cell>
          <cell r="AM447">
            <v>0</v>
          </cell>
          <cell r="AN447">
            <v>612912.32999999996</v>
          </cell>
        </row>
        <row r="448">
          <cell r="B448">
            <v>438</v>
          </cell>
          <cell r="C448">
            <v>16221023</v>
          </cell>
          <cell r="D448" t="str">
            <v>Nguyen Duy Dai</v>
          </cell>
          <cell r="E448">
            <v>2231378</v>
          </cell>
          <cell r="F448">
            <v>1820678</v>
          </cell>
          <cell r="G448">
            <v>6723191</v>
          </cell>
          <cell r="H448">
            <v>1266126</v>
          </cell>
          <cell r="I448">
            <v>1098337</v>
          </cell>
          <cell r="J448">
            <v>1521649</v>
          </cell>
          <cell r="K448">
            <v>1253538</v>
          </cell>
          <cell r="L448">
            <v>1183538</v>
          </cell>
          <cell r="M448">
            <v>3383538</v>
          </cell>
          <cell r="N448">
            <v>2299000</v>
          </cell>
          <cell r="O448">
            <v>1783000</v>
          </cell>
          <cell r="P448">
            <v>1827981</v>
          </cell>
          <cell r="Q448">
            <v>-23138</v>
          </cell>
          <cell r="R448">
            <v>0</v>
          </cell>
          <cell r="S448">
            <v>-1189276</v>
          </cell>
          <cell r="T448">
            <v>0</v>
          </cell>
          <cell r="U448">
            <v>0</v>
          </cell>
          <cell r="V448">
            <v>0</v>
          </cell>
          <cell r="W448">
            <v>0</v>
          </cell>
          <cell r="X448">
            <v>0</v>
          </cell>
          <cell r="Y448">
            <v>-176708</v>
          </cell>
          <cell r="Z448">
            <v>-29900</v>
          </cell>
          <cell r="AA448">
            <v>0</v>
          </cell>
          <cell r="AB448">
            <v>0</v>
          </cell>
          <cell r="AC448">
            <v>26391954</v>
          </cell>
          <cell r="AD448">
            <v>-1419022</v>
          </cell>
          <cell r="AE448">
            <v>12</v>
          </cell>
          <cell r="AF448">
            <v>0</v>
          </cell>
          <cell r="AG448">
            <v>0</v>
          </cell>
          <cell r="AH448">
            <v>0</v>
          </cell>
          <cell r="AI448">
            <v>0</v>
          </cell>
          <cell r="AJ448">
            <v>1099000</v>
          </cell>
          <cell r="AK448">
            <v>349092</v>
          </cell>
          <cell r="AL448">
            <v>1768114</v>
          </cell>
          <cell r="AM448">
            <v>0</v>
          </cell>
          <cell r="AN448">
            <v>2867114</v>
          </cell>
        </row>
        <row r="449">
          <cell r="B449">
            <v>439</v>
          </cell>
          <cell r="C449">
            <v>16220915</v>
          </cell>
          <cell r="D449" t="str">
            <v>Tran Trong Dan</v>
          </cell>
          <cell r="E449">
            <v>1408186</v>
          </cell>
          <cell r="F449">
            <v>1317682</v>
          </cell>
          <cell r="G449">
            <v>2711858</v>
          </cell>
          <cell r="H449">
            <v>2902823</v>
          </cell>
          <cell r="I449">
            <v>763596</v>
          </cell>
          <cell r="J449">
            <v>876393</v>
          </cell>
          <cell r="K449">
            <v>876000</v>
          </cell>
          <cell r="L449">
            <v>876000</v>
          </cell>
          <cell r="M449">
            <v>842308</v>
          </cell>
          <cell r="N449">
            <v>876000</v>
          </cell>
          <cell r="O449">
            <v>842308</v>
          </cell>
          <cell r="P449">
            <v>909692</v>
          </cell>
          <cell r="Q449">
            <v>0</v>
          </cell>
          <cell r="R449">
            <v>0</v>
          </cell>
          <cell r="S449">
            <v>-71186</v>
          </cell>
          <cell r="T449">
            <v>-90282</v>
          </cell>
          <cell r="U449">
            <v>0</v>
          </cell>
          <cell r="V449">
            <v>0</v>
          </cell>
          <cell r="W449">
            <v>0</v>
          </cell>
          <cell r="X449">
            <v>0</v>
          </cell>
          <cell r="Y449">
            <v>0</v>
          </cell>
          <cell r="Z449">
            <v>0</v>
          </cell>
          <cell r="AA449">
            <v>0</v>
          </cell>
          <cell r="AB449">
            <v>0</v>
          </cell>
          <cell r="AC449">
            <v>15202846</v>
          </cell>
          <cell r="AD449">
            <v>-161468</v>
          </cell>
          <cell r="AE449">
            <v>12</v>
          </cell>
          <cell r="AF449">
            <v>0</v>
          </cell>
          <cell r="AG449">
            <v>0</v>
          </cell>
          <cell r="AH449">
            <v>0</v>
          </cell>
          <cell r="AI449">
            <v>0</v>
          </cell>
          <cell r="AJ449">
            <v>876000</v>
          </cell>
          <cell r="AK449">
            <v>0</v>
          </cell>
          <cell r="AL449">
            <v>161468</v>
          </cell>
          <cell r="AM449">
            <v>0</v>
          </cell>
          <cell r="AN449">
            <v>1037468</v>
          </cell>
        </row>
        <row r="450">
          <cell r="B450">
            <v>440</v>
          </cell>
          <cell r="C450">
            <v>16220110</v>
          </cell>
          <cell r="D450" t="str">
            <v>Nguyen Tan Dat</v>
          </cell>
          <cell r="E450">
            <v>4379313</v>
          </cell>
          <cell r="F450">
            <v>4305780</v>
          </cell>
          <cell r="G450">
            <v>5006370</v>
          </cell>
          <cell r="H450">
            <v>3892499</v>
          </cell>
          <cell r="I450">
            <v>5970013</v>
          </cell>
          <cell r="J450">
            <v>3477750</v>
          </cell>
          <cell r="K450">
            <v>4318000</v>
          </cell>
          <cell r="L450">
            <v>3758000</v>
          </cell>
          <cell r="M450">
            <v>3506712</v>
          </cell>
          <cell r="N450">
            <v>4433038</v>
          </cell>
          <cell r="O450">
            <v>4121906</v>
          </cell>
          <cell r="P450">
            <v>3478000</v>
          </cell>
          <cell r="Q450">
            <v>-413794</v>
          </cell>
          <cell r="R450">
            <v>-391734</v>
          </cell>
          <cell r="S450">
            <v>-601911</v>
          </cell>
          <cell r="T450">
            <v>-278500</v>
          </cell>
          <cell r="U450">
            <v>-891004</v>
          </cell>
          <cell r="V450">
            <v>-195550</v>
          </cell>
          <cell r="W450">
            <v>-395400</v>
          </cell>
          <cell r="X450">
            <v>-251600</v>
          </cell>
          <cell r="Y450">
            <v>-201342</v>
          </cell>
          <cell r="Z450">
            <v>-429911</v>
          </cell>
          <cell r="AA450">
            <v>-336572</v>
          </cell>
          <cell r="AB450">
            <v>-195600</v>
          </cell>
          <cell r="AC450">
            <v>50647381</v>
          </cell>
          <cell r="AD450">
            <v>-4582918</v>
          </cell>
          <cell r="AE450">
            <v>12</v>
          </cell>
          <cell r="AF450">
            <v>0</v>
          </cell>
          <cell r="AG450">
            <v>0</v>
          </cell>
          <cell r="AH450">
            <v>0</v>
          </cell>
          <cell r="AI450">
            <v>0</v>
          </cell>
          <cell r="AJ450">
            <v>3478000</v>
          </cell>
          <cell r="AK450">
            <v>5437620</v>
          </cell>
          <cell r="AL450">
            <v>10020538</v>
          </cell>
          <cell r="AM450">
            <v>0</v>
          </cell>
          <cell r="AN450">
            <v>13498538</v>
          </cell>
        </row>
        <row r="451">
          <cell r="B451">
            <v>441</v>
          </cell>
          <cell r="C451">
            <v>16221407</v>
          </cell>
          <cell r="D451" t="str">
            <v>Huynh Chan Dien</v>
          </cell>
          <cell r="F451">
            <v>807292</v>
          </cell>
          <cell r="G451">
            <v>875007</v>
          </cell>
          <cell r="H451">
            <v>942383</v>
          </cell>
          <cell r="I451">
            <v>943265</v>
          </cell>
          <cell r="J451">
            <v>943808</v>
          </cell>
          <cell r="K451">
            <v>943385</v>
          </cell>
          <cell r="L451">
            <v>1576000</v>
          </cell>
          <cell r="M451">
            <v>943385</v>
          </cell>
          <cell r="N451">
            <v>1376000</v>
          </cell>
          <cell r="O451">
            <v>1145000</v>
          </cell>
          <cell r="P451">
            <v>876000</v>
          </cell>
          <cell r="R451">
            <v>0</v>
          </cell>
          <cell r="S451">
            <v>0</v>
          </cell>
          <cell r="T451">
            <v>0</v>
          </cell>
          <cell r="U451">
            <v>0</v>
          </cell>
          <cell r="V451">
            <v>0</v>
          </cell>
          <cell r="W451">
            <v>0</v>
          </cell>
          <cell r="X451">
            <v>0</v>
          </cell>
          <cell r="Y451">
            <v>0</v>
          </cell>
          <cell r="Z451">
            <v>0</v>
          </cell>
          <cell r="AA451">
            <v>0</v>
          </cell>
          <cell r="AB451">
            <v>0</v>
          </cell>
          <cell r="AC451">
            <v>11371525</v>
          </cell>
          <cell r="AD451">
            <v>0</v>
          </cell>
          <cell r="AE451">
            <v>11</v>
          </cell>
          <cell r="AF451">
            <v>0</v>
          </cell>
          <cell r="AG451">
            <v>0</v>
          </cell>
          <cell r="AH451">
            <v>0</v>
          </cell>
          <cell r="AI451">
            <v>0</v>
          </cell>
          <cell r="AJ451">
            <v>811200</v>
          </cell>
          <cell r="AK451">
            <v>0</v>
          </cell>
          <cell r="AL451">
            <v>0</v>
          </cell>
          <cell r="AM451">
            <v>0</v>
          </cell>
          <cell r="AN451">
            <v>811200</v>
          </cell>
        </row>
        <row r="452">
          <cell r="B452">
            <v>442</v>
          </cell>
          <cell r="C452">
            <v>15211566</v>
          </cell>
          <cell r="D452" t="str">
            <v>Nguyen Van Diep B</v>
          </cell>
          <cell r="I452">
            <v>1598845</v>
          </cell>
          <cell r="J452">
            <v>2084309</v>
          </cell>
          <cell r="K452">
            <v>2107692</v>
          </cell>
          <cell r="L452">
            <v>2130769</v>
          </cell>
          <cell r="M452">
            <v>2176923</v>
          </cell>
          <cell r="N452">
            <v>2171154</v>
          </cell>
          <cell r="O452">
            <v>1600000</v>
          </cell>
          <cell r="P452">
            <v>1600000</v>
          </cell>
          <cell r="T452">
            <v>0</v>
          </cell>
          <cell r="U452">
            <v>0</v>
          </cell>
          <cell r="V452">
            <v>-8431</v>
          </cell>
          <cell r="W452">
            <v>-10769</v>
          </cell>
          <cell r="X452">
            <v>-13077</v>
          </cell>
          <cell r="Y452">
            <v>-17692</v>
          </cell>
          <cell r="Z452">
            <v>-17115</v>
          </cell>
          <cell r="AA452">
            <v>0</v>
          </cell>
          <cell r="AB452">
            <v>0</v>
          </cell>
          <cell r="AC452">
            <v>15469692</v>
          </cell>
          <cell r="AD452">
            <v>-67084</v>
          </cell>
          <cell r="AE452">
            <v>8</v>
          </cell>
          <cell r="AF452">
            <v>12</v>
          </cell>
          <cell r="AG452">
            <v>0</v>
          </cell>
          <cell r="AH452">
            <v>0</v>
          </cell>
          <cell r="AI452">
            <v>0</v>
          </cell>
          <cell r="AJ452">
            <v>1117808.22</v>
          </cell>
          <cell r="AK452">
            <v>0</v>
          </cell>
          <cell r="AL452">
            <v>67084</v>
          </cell>
          <cell r="AM452">
            <v>0</v>
          </cell>
          <cell r="AN452">
            <v>1184892.22</v>
          </cell>
        </row>
        <row r="453">
          <cell r="B453">
            <v>443</v>
          </cell>
          <cell r="C453">
            <v>16221489</v>
          </cell>
          <cell r="D453" t="str">
            <v>Nguyen Hoai Dong</v>
          </cell>
          <cell r="F453">
            <v>1922123</v>
          </cell>
          <cell r="G453">
            <v>5128016</v>
          </cell>
          <cell r="H453">
            <v>1111200</v>
          </cell>
          <cell r="I453">
            <v>1197797</v>
          </cell>
          <cell r="J453">
            <v>1455305</v>
          </cell>
          <cell r="K453">
            <v>1198615</v>
          </cell>
          <cell r="L453">
            <v>1198615</v>
          </cell>
          <cell r="M453">
            <v>1198615</v>
          </cell>
          <cell r="N453">
            <v>1198615</v>
          </cell>
          <cell r="O453">
            <v>1557500</v>
          </cell>
          <cell r="P453">
            <v>1113000</v>
          </cell>
          <cell r="R453">
            <v>0</v>
          </cell>
          <cell r="S453">
            <v>-638405</v>
          </cell>
          <cell r="T453">
            <v>0</v>
          </cell>
          <cell r="U453">
            <v>0</v>
          </cell>
          <cell r="V453">
            <v>0</v>
          </cell>
          <cell r="W453">
            <v>0</v>
          </cell>
          <cell r="X453">
            <v>0</v>
          </cell>
          <cell r="Y453">
            <v>0</v>
          </cell>
          <cell r="Z453">
            <v>0</v>
          </cell>
          <cell r="AA453">
            <v>0</v>
          </cell>
          <cell r="AB453">
            <v>0</v>
          </cell>
          <cell r="AC453">
            <v>18279401</v>
          </cell>
          <cell r="AD453">
            <v>-638405</v>
          </cell>
          <cell r="AE453">
            <v>11</v>
          </cell>
          <cell r="AF453">
            <v>0</v>
          </cell>
          <cell r="AG453">
            <v>0</v>
          </cell>
          <cell r="AH453">
            <v>0</v>
          </cell>
          <cell r="AI453">
            <v>0</v>
          </cell>
          <cell r="AJ453">
            <v>1052013.7</v>
          </cell>
          <cell r="AK453">
            <v>0</v>
          </cell>
          <cell r="AL453">
            <v>638405</v>
          </cell>
          <cell r="AM453">
            <v>0</v>
          </cell>
          <cell r="AN453">
            <v>1690418.7</v>
          </cell>
        </row>
        <row r="454">
          <cell r="B454">
            <v>444</v>
          </cell>
          <cell r="C454">
            <v>16220213</v>
          </cell>
          <cell r="D454" t="str">
            <v>Pham Tien Duong</v>
          </cell>
          <cell r="E454">
            <v>1180310</v>
          </cell>
          <cell r="F454">
            <v>1179970</v>
          </cell>
          <cell r="G454">
            <v>1180565</v>
          </cell>
          <cell r="H454">
            <v>1362288</v>
          </cell>
          <cell r="I454">
            <v>1363563</v>
          </cell>
          <cell r="J454">
            <v>2718664</v>
          </cell>
          <cell r="K454">
            <v>3526830</v>
          </cell>
          <cell r="L454">
            <v>2899726</v>
          </cell>
          <cell r="M454">
            <v>2779322</v>
          </cell>
          <cell r="N454">
            <v>2899726</v>
          </cell>
          <cell r="O454">
            <v>3236423</v>
          </cell>
          <cell r="P454">
            <v>2922000</v>
          </cell>
          <cell r="Q454">
            <v>0</v>
          </cell>
          <cell r="R454">
            <v>0</v>
          </cell>
          <cell r="S454">
            <v>0</v>
          </cell>
          <cell r="T454">
            <v>0</v>
          </cell>
          <cell r="U454">
            <v>0</v>
          </cell>
          <cell r="V454">
            <v>-71866</v>
          </cell>
          <cell r="W454">
            <v>-205366</v>
          </cell>
          <cell r="X454">
            <v>-89973</v>
          </cell>
          <cell r="Y454">
            <v>-77932</v>
          </cell>
          <cell r="Z454">
            <v>-89973</v>
          </cell>
          <cell r="AA454">
            <v>-147285</v>
          </cell>
          <cell r="AB454">
            <v>-92200</v>
          </cell>
          <cell r="AC454">
            <v>27249387</v>
          </cell>
          <cell r="AD454">
            <v>-774595</v>
          </cell>
          <cell r="AE454">
            <v>12</v>
          </cell>
          <cell r="AF454">
            <v>0</v>
          </cell>
          <cell r="AG454">
            <v>0</v>
          </cell>
          <cell r="AH454">
            <v>0</v>
          </cell>
          <cell r="AI454">
            <v>0</v>
          </cell>
          <cell r="AJ454">
            <v>2782000</v>
          </cell>
          <cell r="AK454">
            <v>603144</v>
          </cell>
          <cell r="AL454">
            <v>1377739</v>
          </cell>
          <cell r="AM454">
            <v>0</v>
          </cell>
          <cell r="AN454">
            <v>4159739</v>
          </cell>
        </row>
        <row r="455">
          <cell r="B455">
            <v>445</v>
          </cell>
          <cell r="C455">
            <v>16221029</v>
          </cell>
          <cell r="D455" t="str">
            <v>Nguyen Em</v>
          </cell>
          <cell r="E455">
            <v>874818</v>
          </cell>
          <cell r="F455">
            <v>874566</v>
          </cell>
          <cell r="G455">
            <v>1182659</v>
          </cell>
          <cell r="H455">
            <v>875070</v>
          </cell>
          <cell r="I455">
            <v>875889</v>
          </cell>
          <cell r="J455">
            <v>876393</v>
          </cell>
          <cell r="K455">
            <v>876000</v>
          </cell>
          <cell r="L455">
            <v>876000</v>
          </cell>
          <cell r="M455">
            <v>876000</v>
          </cell>
          <cell r="N455">
            <v>876000</v>
          </cell>
          <cell r="O455">
            <v>876000</v>
          </cell>
          <cell r="P455">
            <v>876000</v>
          </cell>
          <cell r="Q455">
            <v>0</v>
          </cell>
          <cell r="R455">
            <v>0</v>
          </cell>
          <cell r="S455">
            <v>0</v>
          </cell>
          <cell r="T455">
            <v>0</v>
          </cell>
          <cell r="U455">
            <v>0</v>
          </cell>
          <cell r="V455">
            <v>0</v>
          </cell>
          <cell r="W455">
            <v>0</v>
          </cell>
          <cell r="X455">
            <v>0</v>
          </cell>
          <cell r="Y455">
            <v>0</v>
          </cell>
          <cell r="Z455">
            <v>0</v>
          </cell>
          <cell r="AA455">
            <v>0</v>
          </cell>
          <cell r="AB455">
            <v>0</v>
          </cell>
          <cell r="AC455">
            <v>10815395</v>
          </cell>
          <cell r="AD455">
            <v>0</v>
          </cell>
          <cell r="AE455">
            <v>12</v>
          </cell>
          <cell r="AF455">
            <v>0</v>
          </cell>
          <cell r="AG455">
            <v>0</v>
          </cell>
          <cell r="AH455">
            <v>0</v>
          </cell>
          <cell r="AI455">
            <v>0</v>
          </cell>
          <cell r="AJ455">
            <v>876000</v>
          </cell>
          <cell r="AK455">
            <v>0</v>
          </cell>
          <cell r="AL455">
            <v>0</v>
          </cell>
          <cell r="AM455">
            <v>0</v>
          </cell>
          <cell r="AN455">
            <v>876000</v>
          </cell>
        </row>
        <row r="456">
          <cell r="B456">
            <v>446</v>
          </cell>
          <cell r="C456">
            <v>16221166</v>
          </cell>
          <cell r="D456" t="str">
            <v>Nguyen Nhu Hai</v>
          </cell>
          <cell r="E456">
            <v>4464813</v>
          </cell>
          <cell r="F456">
            <v>3929746</v>
          </cell>
          <cell r="G456">
            <v>5687320</v>
          </cell>
          <cell r="H456">
            <v>6123181</v>
          </cell>
          <cell r="I456">
            <v>3379399</v>
          </cell>
          <cell r="J456">
            <v>3241263</v>
          </cell>
          <cell r="K456">
            <v>4308500</v>
          </cell>
          <cell r="L456">
            <v>3875167</v>
          </cell>
          <cell r="M456">
            <v>4004115</v>
          </cell>
          <cell r="N456">
            <v>3478000</v>
          </cell>
          <cell r="O456">
            <v>3892750</v>
          </cell>
          <cell r="P456">
            <v>3618000</v>
          </cell>
          <cell r="Q456">
            <v>-439444</v>
          </cell>
          <cell r="R456">
            <v>-285949</v>
          </cell>
          <cell r="S456">
            <v>-806196</v>
          </cell>
          <cell r="T456">
            <v>-949272</v>
          </cell>
          <cell r="U456">
            <v>-175880</v>
          </cell>
          <cell r="V456">
            <v>-148253</v>
          </cell>
          <cell r="W456">
            <v>-392550</v>
          </cell>
          <cell r="X456">
            <v>-275033</v>
          </cell>
          <cell r="Y456">
            <v>-301235</v>
          </cell>
          <cell r="Z456">
            <v>-195600</v>
          </cell>
          <cell r="AA456">
            <v>-278550</v>
          </cell>
          <cell r="AB456">
            <v>-223600</v>
          </cell>
          <cell r="AC456">
            <v>50002254</v>
          </cell>
          <cell r="AD456">
            <v>-4471562</v>
          </cell>
          <cell r="AE456">
            <v>12</v>
          </cell>
          <cell r="AF456">
            <v>0</v>
          </cell>
          <cell r="AG456">
            <v>0</v>
          </cell>
          <cell r="AH456">
            <v>0</v>
          </cell>
          <cell r="AI456">
            <v>0</v>
          </cell>
          <cell r="AJ456">
            <v>3478000</v>
          </cell>
          <cell r="AK456">
            <v>5244072</v>
          </cell>
          <cell r="AL456">
            <v>9715634</v>
          </cell>
          <cell r="AM456">
            <v>0</v>
          </cell>
          <cell r="AN456">
            <v>13193634</v>
          </cell>
        </row>
        <row r="457">
          <cell r="B457">
            <v>447</v>
          </cell>
          <cell r="C457">
            <v>15221640</v>
          </cell>
          <cell r="D457" t="str">
            <v>Tran Quoc Hai</v>
          </cell>
          <cell r="J457">
            <v>1681158</v>
          </cell>
          <cell r="K457">
            <v>1153962</v>
          </cell>
          <cell r="L457">
            <v>1166596</v>
          </cell>
          <cell r="M457">
            <v>1191865</v>
          </cell>
          <cell r="N457">
            <v>1204500</v>
          </cell>
          <cell r="O457">
            <v>876000</v>
          </cell>
          <cell r="P457">
            <v>876000</v>
          </cell>
          <cell r="U457">
            <v>0</v>
          </cell>
          <cell r="V457">
            <v>0</v>
          </cell>
          <cell r="W457">
            <v>0</v>
          </cell>
          <cell r="X457">
            <v>0</v>
          </cell>
          <cell r="Y457">
            <v>0</v>
          </cell>
          <cell r="Z457">
            <v>0</v>
          </cell>
          <cell r="AA457">
            <v>0</v>
          </cell>
          <cell r="AB457">
            <v>0</v>
          </cell>
          <cell r="AC457">
            <v>8150081</v>
          </cell>
          <cell r="AD457">
            <v>0</v>
          </cell>
          <cell r="AE457">
            <v>7</v>
          </cell>
          <cell r="AF457">
            <v>12</v>
          </cell>
          <cell r="AG457">
            <v>0</v>
          </cell>
          <cell r="AH457">
            <v>0</v>
          </cell>
          <cell r="AI457">
            <v>0</v>
          </cell>
          <cell r="AJ457">
            <v>573600</v>
          </cell>
          <cell r="AK457">
            <v>0</v>
          </cell>
          <cell r="AL457">
            <v>0</v>
          </cell>
          <cell r="AM457">
            <v>0</v>
          </cell>
          <cell r="AN457">
            <v>573600</v>
          </cell>
        </row>
        <row r="458">
          <cell r="B458">
            <v>448</v>
          </cell>
          <cell r="C458">
            <v>15220585</v>
          </cell>
          <cell r="D458" t="str">
            <v>Nguyen Minh Hau</v>
          </cell>
          <cell r="E458">
            <v>2321103</v>
          </cell>
          <cell r="F458">
            <v>1825977</v>
          </cell>
          <cell r="G458">
            <v>3666625</v>
          </cell>
          <cell r="H458">
            <v>3266100</v>
          </cell>
          <cell r="I458">
            <v>1272659</v>
          </cell>
          <cell r="J458">
            <v>3616685</v>
          </cell>
          <cell r="K458">
            <v>1182000</v>
          </cell>
          <cell r="L458">
            <v>1272923</v>
          </cell>
          <cell r="M458">
            <v>1182000</v>
          </cell>
          <cell r="N458">
            <v>1182000</v>
          </cell>
          <cell r="O458">
            <v>1182000</v>
          </cell>
          <cell r="P458">
            <v>1182000</v>
          </cell>
          <cell r="Q458">
            <v>-32110</v>
          </cell>
          <cell r="R458">
            <v>0</v>
          </cell>
          <cell r="S458">
            <v>-233325</v>
          </cell>
          <cell r="T458">
            <v>-153220</v>
          </cell>
          <cell r="U458">
            <v>0</v>
          </cell>
          <cell r="V458">
            <v>-223337</v>
          </cell>
          <cell r="W458">
            <v>0</v>
          </cell>
          <cell r="X458">
            <v>0</v>
          </cell>
          <cell r="Y458">
            <v>0</v>
          </cell>
          <cell r="Z458">
            <v>0</v>
          </cell>
          <cell r="AA458">
            <v>0</v>
          </cell>
          <cell r="AB458">
            <v>0</v>
          </cell>
          <cell r="AC458">
            <v>23152072</v>
          </cell>
          <cell r="AD458">
            <v>-641992</v>
          </cell>
          <cell r="AE458">
            <v>12</v>
          </cell>
          <cell r="AF458">
            <v>0</v>
          </cell>
          <cell r="AG458">
            <v>0</v>
          </cell>
          <cell r="AH458">
            <v>0</v>
          </cell>
          <cell r="AI458">
            <v>0</v>
          </cell>
          <cell r="AJ458">
            <v>1182000</v>
          </cell>
          <cell r="AK458">
            <v>33408</v>
          </cell>
          <cell r="AL458">
            <v>675400</v>
          </cell>
          <cell r="AM458">
            <v>0</v>
          </cell>
          <cell r="AN458">
            <v>1857400</v>
          </cell>
        </row>
        <row r="459">
          <cell r="B459">
            <v>449</v>
          </cell>
          <cell r="C459">
            <v>16220990</v>
          </cell>
          <cell r="D459" t="str">
            <v>Truong Ngoc Hen</v>
          </cell>
          <cell r="E459">
            <v>1462662</v>
          </cell>
          <cell r="F459">
            <v>1317682</v>
          </cell>
          <cell r="G459">
            <v>2710103</v>
          </cell>
          <cell r="H459">
            <v>2957314</v>
          </cell>
          <cell r="I459">
            <v>709053</v>
          </cell>
          <cell r="J459">
            <v>1078638</v>
          </cell>
          <cell r="K459">
            <v>1078154</v>
          </cell>
          <cell r="L459">
            <v>943385</v>
          </cell>
          <cell r="M459">
            <v>1010769</v>
          </cell>
          <cell r="N459">
            <v>943385</v>
          </cell>
          <cell r="O459">
            <v>842308</v>
          </cell>
          <cell r="P459">
            <v>876000</v>
          </cell>
          <cell r="Q459">
            <v>0</v>
          </cell>
          <cell r="R459">
            <v>0</v>
          </cell>
          <cell r="S459">
            <v>-71010</v>
          </cell>
          <cell r="T459">
            <v>-95731</v>
          </cell>
          <cell r="U459">
            <v>0</v>
          </cell>
          <cell r="V459">
            <v>0</v>
          </cell>
          <cell r="W459">
            <v>0</v>
          </cell>
          <cell r="X459">
            <v>0</v>
          </cell>
          <cell r="Y459">
            <v>0</v>
          </cell>
          <cell r="Z459">
            <v>0</v>
          </cell>
          <cell r="AA459">
            <v>0</v>
          </cell>
          <cell r="AB459">
            <v>0</v>
          </cell>
          <cell r="AC459">
            <v>15929453</v>
          </cell>
          <cell r="AD459">
            <v>-166741</v>
          </cell>
          <cell r="AE459">
            <v>12</v>
          </cell>
          <cell r="AF459">
            <v>0</v>
          </cell>
          <cell r="AG459">
            <v>0</v>
          </cell>
          <cell r="AH459">
            <v>0</v>
          </cell>
          <cell r="AI459">
            <v>0</v>
          </cell>
          <cell r="AJ459">
            <v>876000</v>
          </cell>
          <cell r="AK459">
            <v>0</v>
          </cell>
          <cell r="AL459">
            <v>166741</v>
          </cell>
          <cell r="AM459">
            <v>0</v>
          </cell>
          <cell r="AN459">
            <v>1042741</v>
          </cell>
        </row>
        <row r="460">
          <cell r="B460">
            <v>450</v>
          </cell>
          <cell r="C460">
            <v>16220910</v>
          </cell>
          <cell r="D460" t="str">
            <v>Nguyen Van Hien C</v>
          </cell>
          <cell r="E460">
            <v>708186</v>
          </cell>
          <cell r="F460">
            <v>707982</v>
          </cell>
          <cell r="G460">
            <v>817314</v>
          </cell>
          <cell r="H460">
            <v>2902823</v>
          </cell>
          <cell r="I460">
            <v>1058197</v>
          </cell>
          <cell r="J460">
            <v>2684092</v>
          </cell>
          <cell r="K460">
            <v>1198615</v>
          </cell>
          <cell r="N460">
            <v>3339000</v>
          </cell>
          <cell r="O460">
            <v>1113000</v>
          </cell>
          <cell r="P460">
            <v>1113000</v>
          </cell>
          <cell r="Q460">
            <v>0</v>
          </cell>
          <cell r="R460">
            <v>0</v>
          </cell>
          <cell r="S460">
            <v>0</v>
          </cell>
          <cell r="T460">
            <v>-90282</v>
          </cell>
          <cell r="U460">
            <v>0</v>
          </cell>
          <cell r="V460">
            <v>-68409</v>
          </cell>
          <cell r="W460">
            <v>0</v>
          </cell>
          <cell r="X460">
            <v>0</v>
          </cell>
          <cell r="Z460">
            <v>-167800</v>
          </cell>
          <cell r="AA460">
            <v>0</v>
          </cell>
          <cell r="AB460">
            <v>0</v>
          </cell>
          <cell r="AC460">
            <v>15642209</v>
          </cell>
          <cell r="AD460">
            <v>-326491</v>
          </cell>
          <cell r="AE460">
            <v>10</v>
          </cell>
          <cell r="AF460">
            <v>0</v>
          </cell>
          <cell r="AG460">
            <v>0</v>
          </cell>
          <cell r="AH460">
            <v>0</v>
          </cell>
          <cell r="AI460">
            <v>0</v>
          </cell>
          <cell r="AJ460">
            <v>1113000</v>
          </cell>
          <cell r="AK460">
            <v>0</v>
          </cell>
          <cell r="AL460">
            <v>326491</v>
          </cell>
          <cell r="AM460">
            <v>0</v>
          </cell>
          <cell r="AN460">
            <v>1439491</v>
          </cell>
        </row>
        <row r="461">
          <cell r="B461">
            <v>451</v>
          </cell>
          <cell r="C461">
            <v>16221404</v>
          </cell>
          <cell r="D461" t="str">
            <v>Nguyen Hoa</v>
          </cell>
          <cell r="F461">
            <v>811563</v>
          </cell>
          <cell r="G461">
            <v>1945240</v>
          </cell>
          <cell r="H461">
            <v>1367630</v>
          </cell>
          <cell r="I461">
            <v>2672754</v>
          </cell>
          <cell r="J461">
            <v>2940911</v>
          </cell>
          <cell r="K461">
            <v>1898615</v>
          </cell>
          <cell r="L461">
            <v>1284231</v>
          </cell>
          <cell r="M461">
            <v>1198615</v>
          </cell>
          <cell r="N461">
            <v>1113000</v>
          </cell>
          <cell r="O461">
            <v>1355500</v>
          </cell>
          <cell r="P461">
            <v>1113000</v>
          </cell>
          <cell r="R461">
            <v>0</v>
          </cell>
          <cell r="S461">
            <v>0</v>
          </cell>
          <cell r="T461">
            <v>0</v>
          </cell>
          <cell r="U461">
            <v>-67275</v>
          </cell>
          <cell r="V461">
            <v>-94091</v>
          </cell>
          <cell r="W461">
            <v>0</v>
          </cell>
          <cell r="X461">
            <v>0</v>
          </cell>
          <cell r="Y461">
            <v>0</v>
          </cell>
          <cell r="Z461">
            <v>0</v>
          </cell>
          <cell r="AA461">
            <v>0</v>
          </cell>
          <cell r="AB461">
            <v>0</v>
          </cell>
          <cell r="AC461">
            <v>17701059</v>
          </cell>
          <cell r="AD461">
            <v>-161366</v>
          </cell>
          <cell r="AE461">
            <v>11</v>
          </cell>
          <cell r="AF461">
            <v>0</v>
          </cell>
          <cell r="AG461">
            <v>0</v>
          </cell>
          <cell r="AH461">
            <v>0</v>
          </cell>
          <cell r="AI461">
            <v>0</v>
          </cell>
          <cell r="AJ461">
            <v>1012372.6</v>
          </cell>
          <cell r="AK461">
            <v>0</v>
          </cell>
          <cell r="AL461">
            <v>161366</v>
          </cell>
          <cell r="AM461">
            <v>0</v>
          </cell>
          <cell r="AN461">
            <v>1173738.6000000001</v>
          </cell>
        </row>
        <row r="462">
          <cell r="B462">
            <v>452</v>
          </cell>
          <cell r="C462">
            <v>16221131</v>
          </cell>
          <cell r="D462" t="str">
            <v>Nguyen Che Phi Hoai</v>
          </cell>
          <cell r="E462">
            <v>874818</v>
          </cell>
          <cell r="F462">
            <v>1564395</v>
          </cell>
          <cell r="G462">
            <v>1025727</v>
          </cell>
          <cell r="H462">
            <v>942383</v>
          </cell>
          <cell r="I462">
            <v>2549388</v>
          </cell>
          <cell r="J462">
            <v>2643090</v>
          </cell>
          <cell r="K462">
            <v>3088120</v>
          </cell>
          <cell r="L462">
            <v>2643000</v>
          </cell>
          <cell r="N462">
            <v>5426000</v>
          </cell>
          <cell r="O462">
            <v>3013000</v>
          </cell>
          <cell r="P462">
            <v>2911179</v>
          </cell>
          <cell r="Q462">
            <v>0</v>
          </cell>
          <cell r="R462">
            <v>0</v>
          </cell>
          <cell r="S462">
            <v>0</v>
          </cell>
          <cell r="T462">
            <v>0</v>
          </cell>
          <cell r="U462">
            <v>-54939</v>
          </cell>
          <cell r="V462">
            <v>-64309</v>
          </cell>
          <cell r="W462">
            <v>-117624</v>
          </cell>
          <cell r="X462">
            <v>-64300</v>
          </cell>
          <cell r="Z462">
            <v>-727800</v>
          </cell>
          <cell r="AA462">
            <v>-102600</v>
          </cell>
          <cell r="AB462">
            <v>-91118</v>
          </cell>
          <cell r="AC462">
            <v>26681100</v>
          </cell>
          <cell r="AD462">
            <v>-1222690</v>
          </cell>
          <cell r="AE462">
            <v>11</v>
          </cell>
          <cell r="AF462">
            <v>0</v>
          </cell>
          <cell r="AG462">
            <v>0</v>
          </cell>
          <cell r="AH462">
            <v>0</v>
          </cell>
          <cell r="AI462">
            <v>0</v>
          </cell>
          <cell r="AJ462">
            <v>2643000</v>
          </cell>
          <cell r="AK462">
            <v>732413</v>
          </cell>
          <cell r="AL462">
            <v>1955103</v>
          </cell>
          <cell r="AM462">
            <v>0</v>
          </cell>
          <cell r="AN462">
            <v>4598103</v>
          </cell>
        </row>
        <row r="463">
          <cell r="B463">
            <v>453</v>
          </cell>
          <cell r="C463">
            <v>16221036</v>
          </cell>
          <cell r="D463" t="str">
            <v>Le Xuan Hoang</v>
          </cell>
          <cell r="E463">
            <v>874818</v>
          </cell>
          <cell r="F463">
            <v>874566</v>
          </cell>
          <cell r="G463">
            <v>1009623</v>
          </cell>
          <cell r="H463">
            <v>942383</v>
          </cell>
          <cell r="I463">
            <v>1010641</v>
          </cell>
          <cell r="J463">
            <v>1141839</v>
          </cell>
          <cell r="K463">
            <v>1153962</v>
          </cell>
          <cell r="L463">
            <v>1217134</v>
          </cell>
          <cell r="M463">
            <v>1166596</v>
          </cell>
          <cell r="N463">
            <v>1282414</v>
          </cell>
          <cell r="O463">
            <v>876000</v>
          </cell>
          <cell r="P463">
            <v>943385</v>
          </cell>
          <cell r="Q463">
            <v>0</v>
          </cell>
          <cell r="R463">
            <v>0</v>
          </cell>
          <cell r="S463">
            <v>0</v>
          </cell>
          <cell r="T463">
            <v>0</v>
          </cell>
          <cell r="U463">
            <v>0</v>
          </cell>
          <cell r="V463">
            <v>0</v>
          </cell>
          <cell r="W463">
            <v>0</v>
          </cell>
          <cell r="X463">
            <v>0</v>
          </cell>
          <cell r="Y463">
            <v>0</v>
          </cell>
          <cell r="Z463">
            <v>0</v>
          </cell>
          <cell r="AA463">
            <v>0</v>
          </cell>
          <cell r="AB463">
            <v>0</v>
          </cell>
          <cell r="AC463">
            <v>12493361</v>
          </cell>
          <cell r="AD463">
            <v>0</v>
          </cell>
          <cell r="AE463">
            <v>12</v>
          </cell>
          <cell r="AF463">
            <v>0</v>
          </cell>
          <cell r="AG463">
            <v>0</v>
          </cell>
          <cell r="AH463">
            <v>0</v>
          </cell>
          <cell r="AI463">
            <v>0</v>
          </cell>
          <cell r="AJ463">
            <v>876000</v>
          </cell>
          <cell r="AK463">
            <v>0</v>
          </cell>
          <cell r="AL463">
            <v>0</v>
          </cell>
          <cell r="AM463">
            <v>0</v>
          </cell>
          <cell r="AN463">
            <v>876000</v>
          </cell>
        </row>
        <row r="464">
          <cell r="B464">
            <v>454</v>
          </cell>
          <cell r="C464">
            <v>16221648</v>
          </cell>
          <cell r="D464" t="str">
            <v>Tran Anh Hoang</v>
          </cell>
          <cell r="J464">
            <v>342424</v>
          </cell>
          <cell r="K464">
            <v>1113000</v>
          </cell>
          <cell r="L464">
            <v>1284231</v>
          </cell>
          <cell r="M464">
            <v>1155807</v>
          </cell>
          <cell r="N464">
            <v>1241423</v>
          </cell>
          <cell r="O464">
            <v>1113000</v>
          </cell>
          <cell r="P464">
            <v>1198615</v>
          </cell>
          <cell r="V464">
            <v>0</v>
          </cell>
          <cell r="W464">
            <v>0</v>
          </cell>
          <cell r="X464">
            <v>0</v>
          </cell>
          <cell r="Y464">
            <v>0</v>
          </cell>
          <cell r="Z464">
            <v>0</v>
          </cell>
          <cell r="AA464">
            <v>0</v>
          </cell>
          <cell r="AB464">
            <v>0</v>
          </cell>
          <cell r="AC464">
            <v>7448500</v>
          </cell>
          <cell r="AD464">
            <v>0</v>
          </cell>
          <cell r="AE464">
            <v>7</v>
          </cell>
          <cell r="AF464">
            <v>12</v>
          </cell>
          <cell r="AG464">
            <v>0</v>
          </cell>
          <cell r="AH464">
            <v>0</v>
          </cell>
          <cell r="AI464">
            <v>0</v>
          </cell>
          <cell r="AJ464">
            <v>612912.32999999996</v>
          </cell>
          <cell r="AK464">
            <v>0</v>
          </cell>
          <cell r="AL464">
            <v>0</v>
          </cell>
          <cell r="AM464">
            <v>0</v>
          </cell>
          <cell r="AN464">
            <v>612912.32999999996</v>
          </cell>
        </row>
        <row r="465">
          <cell r="B465">
            <v>455</v>
          </cell>
          <cell r="C465">
            <v>16221157</v>
          </cell>
          <cell r="D465" t="str">
            <v>Le Tan Hung</v>
          </cell>
          <cell r="E465">
            <v>1408186</v>
          </cell>
          <cell r="F465">
            <v>1836695</v>
          </cell>
          <cell r="G465">
            <v>2365240</v>
          </cell>
          <cell r="H465">
            <v>1367630</v>
          </cell>
          <cell r="I465">
            <v>2672754</v>
          </cell>
          <cell r="J465">
            <v>2940911</v>
          </cell>
          <cell r="K465">
            <v>1984231</v>
          </cell>
          <cell r="L465">
            <v>1284231</v>
          </cell>
          <cell r="M465">
            <v>1198615</v>
          </cell>
          <cell r="N465">
            <v>1613000</v>
          </cell>
          <cell r="O465">
            <v>1443000</v>
          </cell>
          <cell r="P465">
            <v>1113000</v>
          </cell>
          <cell r="Q465">
            <v>0</v>
          </cell>
          <cell r="R465">
            <v>0</v>
          </cell>
          <cell r="S465">
            <v>-36524</v>
          </cell>
          <cell r="T465">
            <v>0</v>
          </cell>
          <cell r="U465">
            <v>-67275</v>
          </cell>
          <cell r="V465">
            <v>-94091</v>
          </cell>
          <cell r="W465">
            <v>0</v>
          </cell>
          <cell r="X465">
            <v>0</v>
          </cell>
          <cell r="Y465">
            <v>0</v>
          </cell>
          <cell r="Z465">
            <v>0</v>
          </cell>
          <cell r="AA465">
            <v>0</v>
          </cell>
          <cell r="AB465">
            <v>0</v>
          </cell>
          <cell r="AC465">
            <v>21227493</v>
          </cell>
          <cell r="AD465">
            <v>-197890</v>
          </cell>
          <cell r="AE465">
            <v>12</v>
          </cell>
          <cell r="AF465">
            <v>0</v>
          </cell>
          <cell r="AG465">
            <v>0</v>
          </cell>
          <cell r="AH465">
            <v>0</v>
          </cell>
          <cell r="AI465">
            <v>0</v>
          </cell>
          <cell r="AJ465">
            <v>1113000</v>
          </cell>
          <cell r="AK465">
            <v>0</v>
          </cell>
          <cell r="AL465">
            <v>197890</v>
          </cell>
          <cell r="AM465">
            <v>0</v>
          </cell>
          <cell r="AN465">
            <v>1310890</v>
          </cell>
        </row>
        <row r="466">
          <cell r="B466">
            <v>456</v>
          </cell>
          <cell r="C466">
            <v>16220698</v>
          </cell>
          <cell r="D466" t="str">
            <v>Nguyen Le Hung</v>
          </cell>
          <cell r="E466">
            <v>2230310</v>
          </cell>
          <cell r="F466">
            <v>1916784</v>
          </cell>
          <cell r="G466">
            <v>4859172</v>
          </cell>
          <cell r="H466">
            <v>1453107</v>
          </cell>
          <cell r="I466">
            <v>2752963</v>
          </cell>
          <cell r="J466">
            <v>3037218</v>
          </cell>
          <cell r="K466">
            <v>1972923</v>
          </cell>
          <cell r="L466">
            <v>1363846</v>
          </cell>
          <cell r="M466">
            <v>1136538</v>
          </cell>
          <cell r="N466">
            <v>1727462</v>
          </cell>
          <cell r="O466">
            <v>1406538</v>
          </cell>
          <cell r="P466">
            <v>1227462</v>
          </cell>
          <cell r="Q466">
            <v>-23031</v>
          </cell>
          <cell r="R466">
            <v>0</v>
          </cell>
          <cell r="S466">
            <v>-557752</v>
          </cell>
          <cell r="T466">
            <v>0</v>
          </cell>
          <cell r="U466">
            <v>-75296</v>
          </cell>
          <cell r="V466">
            <v>-107444</v>
          </cell>
          <cell r="W466">
            <v>0</v>
          </cell>
          <cell r="X466">
            <v>0</v>
          </cell>
          <cell r="Y466">
            <v>0</v>
          </cell>
          <cell r="Z466">
            <v>0</v>
          </cell>
          <cell r="AA466">
            <v>0</v>
          </cell>
          <cell r="AB466">
            <v>0</v>
          </cell>
          <cell r="AC466">
            <v>25084323</v>
          </cell>
          <cell r="AD466">
            <v>-763523</v>
          </cell>
          <cell r="AE466">
            <v>12</v>
          </cell>
          <cell r="AF466">
            <v>0</v>
          </cell>
          <cell r="AG466">
            <v>0</v>
          </cell>
          <cell r="AH466">
            <v>0</v>
          </cell>
          <cell r="AI466">
            <v>0</v>
          </cell>
          <cell r="AJ466">
            <v>1182000</v>
          </cell>
          <cell r="AK466">
            <v>226632</v>
          </cell>
          <cell r="AL466">
            <v>990155</v>
          </cell>
          <cell r="AM466">
            <v>0</v>
          </cell>
          <cell r="AN466">
            <v>2172155</v>
          </cell>
        </row>
        <row r="467">
          <cell r="B467">
            <v>457</v>
          </cell>
          <cell r="C467">
            <v>16221465</v>
          </cell>
          <cell r="D467" t="str">
            <v>Nguyen Phi Hung</v>
          </cell>
          <cell r="F467">
            <v>726136</v>
          </cell>
          <cell r="G467">
            <v>3162364</v>
          </cell>
          <cell r="H467">
            <v>3453080</v>
          </cell>
          <cell r="I467">
            <v>1197797</v>
          </cell>
          <cell r="J467">
            <v>1112880</v>
          </cell>
          <cell r="K467">
            <v>1113000</v>
          </cell>
          <cell r="L467">
            <v>1113000</v>
          </cell>
          <cell r="M467">
            <v>1113000</v>
          </cell>
          <cell r="N467">
            <v>1113000</v>
          </cell>
          <cell r="O467">
            <v>1113000</v>
          </cell>
          <cell r="P467">
            <v>1113000</v>
          </cell>
          <cell r="R467">
            <v>0</v>
          </cell>
          <cell r="S467">
            <v>-132473</v>
          </cell>
          <cell r="T467">
            <v>-190616</v>
          </cell>
          <cell r="U467">
            <v>0</v>
          </cell>
          <cell r="V467">
            <v>0</v>
          </cell>
          <cell r="W467">
            <v>0</v>
          </cell>
          <cell r="X467">
            <v>0</v>
          </cell>
          <cell r="Y467">
            <v>0</v>
          </cell>
          <cell r="Z467">
            <v>0</v>
          </cell>
          <cell r="AA467">
            <v>0</v>
          </cell>
          <cell r="AB467">
            <v>0</v>
          </cell>
          <cell r="AC467">
            <v>16330257</v>
          </cell>
          <cell r="AD467">
            <v>-323089</v>
          </cell>
          <cell r="AE467">
            <v>11</v>
          </cell>
          <cell r="AF467">
            <v>0</v>
          </cell>
          <cell r="AG467">
            <v>0</v>
          </cell>
          <cell r="AH467">
            <v>0</v>
          </cell>
          <cell r="AI467">
            <v>0</v>
          </cell>
          <cell r="AJ467">
            <v>1012372.6</v>
          </cell>
          <cell r="AK467">
            <v>0</v>
          </cell>
          <cell r="AL467">
            <v>323089</v>
          </cell>
          <cell r="AM467">
            <v>0</v>
          </cell>
          <cell r="AN467">
            <v>1335461.6000000001</v>
          </cell>
        </row>
        <row r="468">
          <cell r="B468">
            <v>458</v>
          </cell>
          <cell r="C468">
            <v>16220494</v>
          </cell>
          <cell r="D468" t="str">
            <v>Pham Duc Huy</v>
          </cell>
          <cell r="E468">
            <v>3207666</v>
          </cell>
          <cell r="F468">
            <v>3346742</v>
          </cell>
          <cell r="G468">
            <v>3558359</v>
          </cell>
          <cell r="H468">
            <v>3593589</v>
          </cell>
          <cell r="I468">
            <v>3631593</v>
          </cell>
          <cell r="J468">
            <v>3465441</v>
          </cell>
          <cell r="K468">
            <v>3913000</v>
          </cell>
          <cell r="L468">
            <v>3213000</v>
          </cell>
          <cell r="M468">
            <v>3353000</v>
          </cell>
          <cell r="N468">
            <v>2471538</v>
          </cell>
          <cell r="O468">
            <v>4232275</v>
          </cell>
          <cell r="P468">
            <v>4056269</v>
          </cell>
          <cell r="Q468">
            <v>-141533</v>
          </cell>
          <cell r="R468">
            <v>-169348</v>
          </cell>
          <cell r="S468">
            <v>-211672</v>
          </cell>
          <cell r="T468">
            <v>-218718</v>
          </cell>
          <cell r="U468">
            <v>-226319</v>
          </cell>
          <cell r="V468">
            <v>-193088</v>
          </cell>
          <cell r="W468">
            <v>-282600</v>
          </cell>
          <cell r="X468">
            <v>-142600</v>
          </cell>
          <cell r="Y468">
            <v>-170600</v>
          </cell>
          <cell r="Z468">
            <v>-47154</v>
          </cell>
          <cell r="AA468">
            <v>-369683</v>
          </cell>
          <cell r="AB468">
            <v>-316881</v>
          </cell>
          <cell r="AC468">
            <v>42042472</v>
          </cell>
          <cell r="AD468">
            <v>-2490196</v>
          </cell>
          <cell r="AE468">
            <v>12</v>
          </cell>
          <cell r="AF468">
            <v>0</v>
          </cell>
          <cell r="AG468">
            <v>0</v>
          </cell>
          <cell r="AH468">
            <v>0</v>
          </cell>
          <cell r="AI468">
            <v>0</v>
          </cell>
          <cell r="AJ468">
            <v>3478000</v>
          </cell>
          <cell r="AK468">
            <v>3104100</v>
          </cell>
          <cell r="AL468">
            <v>5594296</v>
          </cell>
          <cell r="AM468">
            <v>0</v>
          </cell>
          <cell r="AN468">
            <v>9072296</v>
          </cell>
        </row>
        <row r="469">
          <cell r="B469">
            <v>459</v>
          </cell>
          <cell r="C469">
            <v>16220206</v>
          </cell>
          <cell r="D469" t="str">
            <v>Pham Quang Huy A</v>
          </cell>
          <cell r="E469">
            <v>1277512</v>
          </cell>
          <cell r="F469">
            <v>555280</v>
          </cell>
          <cell r="G469">
            <v>4356246</v>
          </cell>
          <cell r="H469">
            <v>1572775</v>
          </cell>
          <cell r="I469">
            <v>2766866</v>
          </cell>
          <cell r="J469">
            <v>1772047</v>
          </cell>
          <cell r="K469">
            <v>1350000</v>
          </cell>
          <cell r="L469">
            <v>1378462</v>
          </cell>
          <cell r="M469">
            <v>1280000</v>
          </cell>
          <cell r="N469">
            <v>1083077</v>
          </cell>
          <cell r="O469">
            <v>1476923</v>
          </cell>
          <cell r="P469">
            <v>1280000</v>
          </cell>
          <cell r="Q469">
            <v>0</v>
          </cell>
          <cell r="R469">
            <v>0</v>
          </cell>
          <cell r="S469">
            <v>-406874</v>
          </cell>
          <cell r="T469">
            <v>0</v>
          </cell>
          <cell r="U469">
            <v>-76687</v>
          </cell>
          <cell r="V469">
            <v>0</v>
          </cell>
          <cell r="W469">
            <v>0</v>
          </cell>
          <cell r="X469">
            <v>0</v>
          </cell>
          <cell r="Y469">
            <v>0</v>
          </cell>
          <cell r="Z469">
            <v>0</v>
          </cell>
          <cell r="AA469">
            <v>0</v>
          </cell>
          <cell r="AB469">
            <v>0</v>
          </cell>
          <cell r="AC469">
            <v>20149188</v>
          </cell>
          <cell r="AD469">
            <v>-483561</v>
          </cell>
          <cell r="AE469">
            <v>12</v>
          </cell>
          <cell r="AF469">
            <v>0</v>
          </cell>
          <cell r="AG469">
            <v>0</v>
          </cell>
          <cell r="AH469">
            <v>0</v>
          </cell>
          <cell r="AI469">
            <v>0</v>
          </cell>
          <cell r="AJ469">
            <v>1280000</v>
          </cell>
          <cell r="AK469">
            <v>0</v>
          </cell>
          <cell r="AL469">
            <v>483561</v>
          </cell>
          <cell r="AM469">
            <v>0</v>
          </cell>
          <cell r="AN469">
            <v>1763561</v>
          </cell>
        </row>
        <row r="470">
          <cell r="B470">
            <v>460</v>
          </cell>
          <cell r="C470">
            <v>16220700</v>
          </cell>
          <cell r="D470" t="str">
            <v>Phan Tan Kha</v>
          </cell>
          <cell r="E470">
            <v>1463730</v>
          </cell>
          <cell r="F470">
            <v>1836695</v>
          </cell>
          <cell r="G470">
            <v>3017675</v>
          </cell>
          <cell r="H470">
            <v>1282153</v>
          </cell>
          <cell r="I470">
            <v>2501640</v>
          </cell>
          <cell r="J470">
            <v>1455305</v>
          </cell>
          <cell r="K470">
            <v>1113000</v>
          </cell>
          <cell r="L470">
            <v>1284231</v>
          </cell>
          <cell r="M470">
            <v>1198615</v>
          </cell>
          <cell r="N470">
            <v>1613000</v>
          </cell>
          <cell r="O470">
            <v>1361000</v>
          </cell>
          <cell r="P470">
            <v>1113000</v>
          </cell>
          <cell r="Q470">
            <v>0</v>
          </cell>
          <cell r="R470">
            <v>0</v>
          </cell>
          <cell r="S470">
            <v>-103535</v>
          </cell>
          <cell r="T470">
            <v>0</v>
          </cell>
          <cell r="U470">
            <v>-50164</v>
          </cell>
          <cell r="V470">
            <v>0</v>
          </cell>
          <cell r="W470">
            <v>0</v>
          </cell>
          <cell r="X470">
            <v>0</v>
          </cell>
          <cell r="Y470">
            <v>0</v>
          </cell>
          <cell r="Z470">
            <v>0</v>
          </cell>
          <cell r="AA470">
            <v>0</v>
          </cell>
          <cell r="AB470">
            <v>0</v>
          </cell>
          <cell r="AC470">
            <v>19240044</v>
          </cell>
          <cell r="AD470">
            <v>-153699</v>
          </cell>
          <cell r="AE470">
            <v>12</v>
          </cell>
          <cell r="AF470">
            <v>0</v>
          </cell>
          <cell r="AG470">
            <v>0</v>
          </cell>
          <cell r="AH470">
            <v>0</v>
          </cell>
          <cell r="AI470">
            <v>0</v>
          </cell>
          <cell r="AJ470">
            <v>1113000</v>
          </cell>
          <cell r="AK470">
            <v>0</v>
          </cell>
          <cell r="AL470">
            <v>153699</v>
          </cell>
          <cell r="AM470">
            <v>0</v>
          </cell>
          <cell r="AN470">
            <v>1266699</v>
          </cell>
        </row>
        <row r="471">
          <cell r="B471">
            <v>461</v>
          </cell>
          <cell r="C471">
            <v>16220321</v>
          </cell>
          <cell r="D471" t="str">
            <v>Pham Ba Khanh</v>
          </cell>
          <cell r="E471">
            <v>1375782</v>
          </cell>
          <cell r="F471">
            <v>1473628</v>
          </cell>
          <cell r="G471">
            <v>1820271</v>
          </cell>
          <cell r="H471">
            <v>2000108</v>
          </cell>
          <cell r="I471">
            <v>1600026</v>
          </cell>
          <cell r="J471">
            <v>3084547</v>
          </cell>
          <cell r="K471">
            <v>2561665</v>
          </cell>
          <cell r="L471">
            <v>1476923</v>
          </cell>
          <cell r="M471">
            <v>5055154</v>
          </cell>
          <cell r="N471">
            <v>3728000</v>
          </cell>
          <cell r="O471">
            <v>3942375</v>
          </cell>
          <cell r="P471">
            <v>3478000</v>
          </cell>
          <cell r="Q471">
            <v>0</v>
          </cell>
          <cell r="R471">
            <v>0</v>
          </cell>
          <cell r="S471">
            <v>0</v>
          </cell>
          <cell r="T471">
            <v>-11</v>
          </cell>
          <cell r="U471">
            <v>0</v>
          </cell>
          <cell r="V471">
            <v>-116909</v>
          </cell>
          <cell r="W471">
            <v>-56167</v>
          </cell>
          <cell r="X471">
            <v>0</v>
          </cell>
          <cell r="Y471">
            <v>-616546</v>
          </cell>
          <cell r="Z471">
            <v>-245600</v>
          </cell>
          <cell r="AA471">
            <v>-288475</v>
          </cell>
          <cell r="AB471">
            <v>-195600</v>
          </cell>
          <cell r="AC471">
            <v>31596479</v>
          </cell>
          <cell r="AD471">
            <v>-1519308</v>
          </cell>
          <cell r="AE471">
            <v>12</v>
          </cell>
          <cell r="AF471">
            <v>0</v>
          </cell>
          <cell r="AG471">
            <v>0</v>
          </cell>
          <cell r="AH471">
            <v>0</v>
          </cell>
          <cell r="AI471">
            <v>0</v>
          </cell>
          <cell r="AJ471">
            <v>3478000</v>
          </cell>
          <cell r="AK471">
            <v>1107444</v>
          </cell>
          <cell r="AL471">
            <v>2626752</v>
          </cell>
          <cell r="AM471">
            <v>0</v>
          </cell>
          <cell r="AN471">
            <v>6104752</v>
          </cell>
        </row>
        <row r="472">
          <cell r="B472">
            <v>462</v>
          </cell>
          <cell r="C472">
            <v>16221384</v>
          </cell>
          <cell r="D472" t="str">
            <v>Nguyen Van Khiem</v>
          </cell>
          <cell r="F472">
            <v>939704</v>
          </cell>
          <cell r="G472">
            <v>2499929</v>
          </cell>
          <cell r="H472">
            <v>1367630</v>
          </cell>
          <cell r="I472">
            <v>2672754</v>
          </cell>
          <cell r="J472">
            <v>1540911</v>
          </cell>
          <cell r="K472">
            <v>2069846</v>
          </cell>
          <cell r="L472">
            <v>1198615</v>
          </cell>
          <cell r="M472">
            <v>1113000</v>
          </cell>
          <cell r="N472">
            <v>1113000</v>
          </cell>
          <cell r="O472">
            <v>1113000</v>
          </cell>
          <cell r="P472">
            <v>1113000</v>
          </cell>
          <cell r="R472">
            <v>0</v>
          </cell>
          <cell r="S472">
            <v>-49993</v>
          </cell>
          <cell r="T472">
            <v>0</v>
          </cell>
          <cell r="U472">
            <v>-67275</v>
          </cell>
          <cell r="V472">
            <v>0</v>
          </cell>
          <cell r="W472">
            <v>-6985</v>
          </cell>
          <cell r="X472">
            <v>0</v>
          </cell>
          <cell r="Y472">
            <v>0</v>
          </cell>
          <cell r="Z472">
            <v>0</v>
          </cell>
          <cell r="AA472">
            <v>0</v>
          </cell>
          <cell r="AB472">
            <v>0</v>
          </cell>
          <cell r="AC472">
            <v>16741389</v>
          </cell>
          <cell r="AD472">
            <v>-124253</v>
          </cell>
          <cell r="AE472">
            <v>11</v>
          </cell>
          <cell r="AF472">
            <v>12</v>
          </cell>
          <cell r="AG472">
            <v>0</v>
          </cell>
          <cell r="AH472">
            <v>0</v>
          </cell>
          <cell r="AI472">
            <v>0</v>
          </cell>
          <cell r="AJ472">
            <v>1030668.49</v>
          </cell>
          <cell r="AK472">
            <v>0</v>
          </cell>
          <cell r="AL472">
            <v>124253</v>
          </cell>
          <cell r="AM472">
            <v>0</v>
          </cell>
          <cell r="AN472">
            <v>1154921.49</v>
          </cell>
        </row>
        <row r="473">
          <cell r="B473">
            <v>463</v>
          </cell>
          <cell r="C473">
            <v>16220679</v>
          </cell>
          <cell r="D473" t="str">
            <v>Vo Trong Khiem</v>
          </cell>
          <cell r="E473">
            <v>2104310</v>
          </cell>
          <cell r="F473">
            <v>1916784</v>
          </cell>
          <cell r="G473">
            <v>4528575</v>
          </cell>
          <cell r="H473">
            <v>1362288</v>
          </cell>
          <cell r="I473">
            <v>2662059</v>
          </cell>
          <cell r="J473">
            <v>1637218</v>
          </cell>
          <cell r="K473">
            <v>1182000</v>
          </cell>
          <cell r="L473">
            <v>1363846</v>
          </cell>
          <cell r="M473">
            <v>1454769</v>
          </cell>
          <cell r="N473">
            <v>1682000</v>
          </cell>
          <cell r="O473">
            <v>1505250</v>
          </cell>
          <cell r="P473">
            <v>1182000</v>
          </cell>
          <cell r="Q473">
            <v>-10431</v>
          </cell>
          <cell r="R473">
            <v>0</v>
          </cell>
          <cell r="S473">
            <v>-458573</v>
          </cell>
          <cell r="T473">
            <v>0</v>
          </cell>
          <cell r="U473">
            <v>-66206</v>
          </cell>
          <cell r="V473">
            <v>0</v>
          </cell>
          <cell r="W473">
            <v>0</v>
          </cell>
          <cell r="X473">
            <v>0</v>
          </cell>
          <cell r="Y473">
            <v>0</v>
          </cell>
          <cell r="Z473">
            <v>0</v>
          </cell>
          <cell r="AA473">
            <v>0</v>
          </cell>
          <cell r="AB473">
            <v>0</v>
          </cell>
          <cell r="AC473">
            <v>22581099</v>
          </cell>
          <cell r="AD473">
            <v>-535210</v>
          </cell>
          <cell r="AE473">
            <v>12</v>
          </cell>
          <cell r="AF473">
            <v>0</v>
          </cell>
          <cell r="AG473">
            <v>0</v>
          </cell>
          <cell r="AH473">
            <v>0</v>
          </cell>
          <cell r="AI473">
            <v>0</v>
          </cell>
          <cell r="AJ473">
            <v>1182000</v>
          </cell>
          <cell r="AK473">
            <v>0</v>
          </cell>
          <cell r="AL473">
            <v>535210</v>
          </cell>
          <cell r="AM473">
            <v>0</v>
          </cell>
          <cell r="AN473">
            <v>1717210</v>
          </cell>
        </row>
        <row r="474">
          <cell r="B474">
            <v>464</v>
          </cell>
          <cell r="C474">
            <v>15211565</v>
          </cell>
          <cell r="D474" t="str">
            <v>Phan Van Kien</v>
          </cell>
          <cell r="I474">
            <v>1598845</v>
          </cell>
          <cell r="J474">
            <v>2084309</v>
          </cell>
          <cell r="K474">
            <v>2703846</v>
          </cell>
          <cell r="L474">
            <v>2731149</v>
          </cell>
          <cell r="M474">
            <v>2839524</v>
          </cell>
          <cell r="N474">
            <v>2824474</v>
          </cell>
          <cell r="O474">
            <v>2087000</v>
          </cell>
          <cell r="P474">
            <v>2087000</v>
          </cell>
          <cell r="T474">
            <v>0</v>
          </cell>
          <cell r="U474">
            <v>0</v>
          </cell>
          <cell r="V474">
            <v>-8431</v>
          </cell>
          <cell r="W474">
            <v>-70385</v>
          </cell>
          <cell r="X474">
            <v>-73115</v>
          </cell>
          <cell r="Y474">
            <v>-83952</v>
          </cell>
          <cell r="Z474">
            <v>-82447</v>
          </cell>
          <cell r="AA474">
            <v>-8700</v>
          </cell>
          <cell r="AB474">
            <v>-8700</v>
          </cell>
          <cell r="AC474">
            <v>18956147</v>
          </cell>
          <cell r="AD474">
            <v>-335730</v>
          </cell>
          <cell r="AE474">
            <v>8</v>
          </cell>
          <cell r="AF474">
            <v>0</v>
          </cell>
          <cell r="AG474">
            <v>0</v>
          </cell>
          <cell r="AH474">
            <v>0</v>
          </cell>
          <cell r="AI474">
            <v>0</v>
          </cell>
          <cell r="AJ474">
            <v>1458041.1</v>
          </cell>
          <cell r="AK474">
            <v>441416</v>
          </cell>
          <cell r="AL474">
            <v>777146</v>
          </cell>
          <cell r="AM474">
            <v>0</v>
          </cell>
          <cell r="AN474">
            <v>2235187.1</v>
          </cell>
        </row>
        <row r="475">
          <cell r="B475">
            <v>465</v>
          </cell>
          <cell r="C475">
            <v>16220974</v>
          </cell>
          <cell r="D475" t="str">
            <v>Do Tuan Kiet</v>
          </cell>
          <cell r="E475">
            <v>874818</v>
          </cell>
          <cell r="F475">
            <v>975478</v>
          </cell>
          <cell r="G475">
            <v>1542418</v>
          </cell>
          <cell r="H475">
            <v>942383</v>
          </cell>
          <cell r="I475">
            <v>875889</v>
          </cell>
          <cell r="J475">
            <v>1759790</v>
          </cell>
          <cell r="K475">
            <v>2643000</v>
          </cell>
          <cell r="L475">
            <v>2643000</v>
          </cell>
          <cell r="M475">
            <v>2643000</v>
          </cell>
          <cell r="N475">
            <v>3049615</v>
          </cell>
          <cell r="O475">
            <v>3329163</v>
          </cell>
          <cell r="P475">
            <v>2643000</v>
          </cell>
          <cell r="Q475">
            <v>0</v>
          </cell>
          <cell r="R475">
            <v>0</v>
          </cell>
          <cell r="S475">
            <v>0</v>
          </cell>
          <cell r="T475">
            <v>0</v>
          </cell>
          <cell r="U475">
            <v>0</v>
          </cell>
          <cell r="V475">
            <v>0</v>
          </cell>
          <cell r="W475">
            <v>-64300</v>
          </cell>
          <cell r="X475">
            <v>-64300</v>
          </cell>
          <cell r="Y475">
            <v>-64300</v>
          </cell>
          <cell r="Z475">
            <v>-109923</v>
          </cell>
          <cell r="AA475">
            <v>-165833</v>
          </cell>
          <cell r="AB475">
            <v>-64300</v>
          </cell>
          <cell r="AC475">
            <v>23921554</v>
          </cell>
          <cell r="AD475">
            <v>-532956</v>
          </cell>
          <cell r="AE475">
            <v>12</v>
          </cell>
          <cell r="AF475">
            <v>0</v>
          </cell>
          <cell r="AG475">
            <v>0</v>
          </cell>
          <cell r="AH475">
            <v>0</v>
          </cell>
          <cell r="AI475">
            <v>0</v>
          </cell>
          <cell r="AJ475">
            <v>2643000</v>
          </cell>
          <cell r="AK475">
            <v>256452</v>
          </cell>
          <cell r="AL475">
            <v>789408</v>
          </cell>
          <cell r="AM475">
            <v>0</v>
          </cell>
          <cell r="AN475">
            <v>3432408</v>
          </cell>
        </row>
        <row r="476">
          <cell r="B476">
            <v>466</v>
          </cell>
          <cell r="C476">
            <v>16221043</v>
          </cell>
          <cell r="D476" t="str">
            <v>Le Minh Ky</v>
          </cell>
          <cell r="E476">
            <v>874818</v>
          </cell>
          <cell r="F476">
            <v>1751268</v>
          </cell>
          <cell r="G476">
            <v>2709849</v>
          </cell>
          <cell r="H476">
            <v>1367630</v>
          </cell>
          <cell r="I476">
            <v>2672754</v>
          </cell>
          <cell r="J476">
            <v>1540911</v>
          </cell>
          <cell r="K476">
            <v>1898615</v>
          </cell>
          <cell r="L476">
            <v>1284231</v>
          </cell>
          <cell r="M476">
            <v>1284231</v>
          </cell>
          <cell r="N476">
            <v>1613000</v>
          </cell>
          <cell r="O476">
            <v>1461865</v>
          </cell>
          <cell r="P476">
            <v>1113000</v>
          </cell>
          <cell r="Q476">
            <v>0</v>
          </cell>
          <cell r="R476">
            <v>0</v>
          </cell>
          <cell r="S476">
            <v>-70985</v>
          </cell>
          <cell r="T476">
            <v>0</v>
          </cell>
          <cell r="U476">
            <v>-67275</v>
          </cell>
          <cell r="V476">
            <v>0</v>
          </cell>
          <cell r="W476">
            <v>0</v>
          </cell>
          <cell r="X476">
            <v>0</v>
          </cell>
          <cell r="Y476">
            <v>0</v>
          </cell>
          <cell r="Z476">
            <v>0</v>
          </cell>
          <cell r="AA476">
            <v>0</v>
          </cell>
          <cell r="AB476">
            <v>0</v>
          </cell>
          <cell r="AC476">
            <v>19572172</v>
          </cell>
          <cell r="AD476">
            <v>-138260</v>
          </cell>
          <cell r="AE476">
            <v>12</v>
          </cell>
          <cell r="AF476">
            <v>0</v>
          </cell>
          <cell r="AG476">
            <v>0</v>
          </cell>
          <cell r="AH476">
            <v>0</v>
          </cell>
          <cell r="AI476">
            <v>0</v>
          </cell>
          <cell r="AJ476">
            <v>1113000</v>
          </cell>
          <cell r="AK476">
            <v>0</v>
          </cell>
          <cell r="AL476">
            <v>138260</v>
          </cell>
          <cell r="AM476">
            <v>0</v>
          </cell>
          <cell r="AN476">
            <v>1251260</v>
          </cell>
        </row>
        <row r="477">
          <cell r="B477">
            <v>467</v>
          </cell>
          <cell r="C477">
            <v>16220701</v>
          </cell>
          <cell r="D477" t="str">
            <v>Nguyen Thanh Lam</v>
          </cell>
          <cell r="E477">
            <v>1463730</v>
          </cell>
          <cell r="F477">
            <v>1836695</v>
          </cell>
          <cell r="G477">
            <v>3249191</v>
          </cell>
          <cell r="H477">
            <v>1111200</v>
          </cell>
          <cell r="I477">
            <v>2501640</v>
          </cell>
          <cell r="J477">
            <v>1455305</v>
          </cell>
          <cell r="K477">
            <v>1898615</v>
          </cell>
          <cell r="L477">
            <v>1369846</v>
          </cell>
          <cell r="M477">
            <v>1284231</v>
          </cell>
          <cell r="N477">
            <v>1613000</v>
          </cell>
          <cell r="O477">
            <v>1417250</v>
          </cell>
          <cell r="P477">
            <v>1113000</v>
          </cell>
          <cell r="Q477">
            <v>0</v>
          </cell>
          <cell r="R477">
            <v>0</v>
          </cell>
          <cell r="S477">
            <v>-149838</v>
          </cell>
          <cell r="T477">
            <v>0</v>
          </cell>
          <cell r="U477">
            <v>-50164</v>
          </cell>
          <cell r="V477">
            <v>0</v>
          </cell>
          <cell r="W477">
            <v>0</v>
          </cell>
          <cell r="X477">
            <v>0</v>
          </cell>
          <cell r="Y477">
            <v>0</v>
          </cell>
          <cell r="Z477">
            <v>0</v>
          </cell>
          <cell r="AA477">
            <v>0</v>
          </cell>
          <cell r="AB477">
            <v>0</v>
          </cell>
          <cell r="AC477">
            <v>20313703</v>
          </cell>
          <cell r="AD477">
            <v>-200002</v>
          </cell>
          <cell r="AE477">
            <v>12</v>
          </cell>
          <cell r="AF477">
            <v>0</v>
          </cell>
          <cell r="AG477">
            <v>0</v>
          </cell>
          <cell r="AH477">
            <v>0</v>
          </cell>
          <cell r="AI477">
            <v>0</v>
          </cell>
          <cell r="AJ477">
            <v>1113000</v>
          </cell>
          <cell r="AK477">
            <v>0</v>
          </cell>
          <cell r="AL477">
            <v>200002</v>
          </cell>
          <cell r="AM477">
            <v>0</v>
          </cell>
          <cell r="AN477">
            <v>1313002</v>
          </cell>
        </row>
        <row r="478">
          <cell r="B478">
            <v>468</v>
          </cell>
          <cell r="C478">
            <v>16221529</v>
          </cell>
          <cell r="D478" t="str">
            <v>Le Van Loi</v>
          </cell>
          <cell r="G478">
            <v>1911051</v>
          </cell>
          <cell r="H478">
            <v>3162459</v>
          </cell>
          <cell r="I478">
            <v>1030540</v>
          </cell>
          <cell r="J478">
            <v>2769698</v>
          </cell>
          <cell r="K478">
            <v>1198615</v>
          </cell>
          <cell r="L478">
            <v>2684231</v>
          </cell>
          <cell r="M478">
            <v>1155807</v>
          </cell>
          <cell r="N478">
            <v>1113000</v>
          </cell>
          <cell r="O478">
            <v>1113000</v>
          </cell>
          <cell r="P478">
            <v>1113000</v>
          </cell>
          <cell r="S478">
            <v>0</v>
          </cell>
          <cell r="T478">
            <v>-132492</v>
          </cell>
          <cell r="U478">
            <v>0</v>
          </cell>
          <cell r="V478">
            <v>-76970</v>
          </cell>
          <cell r="W478">
            <v>0</v>
          </cell>
          <cell r="X478">
            <v>-68423</v>
          </cell>
          <cell r="Y478">
            <v>0</v>
          </cell>
          <cell r="Z478">
            <v>0</v>
          </cell>
          <cell r="AA478">
            <v>0</v>
          </cell>
          <cell r="AB478">
            <v>0</v>
          </cell>
          <cell r="AC478">
            <v>17251401</v>
          </cell>
          <cell r="AD478">
            <v>-277885</v>
          </cell>
          <cell r="AE478">
            <v>10</v>
          </cell>
          <cell r="AF478">
            <v>0</v>
          </cell>
          <cell r="AG478">
            <v>0</v>
          </cell>
          <cell r="AH478">
            <v>0</v>
          </cell>
          <cell r="AI478">
            <v>0</v>
          </cell>
          <cell r="AJ478">
            <v>963583.56</v>
          </cell>
          <cell r="AK478">
            <v>0</v>
          </cell>
          <cell r="AL478">
            <v>277885</v>
          </cell>
          <cell r="AM478">
            <v>0</v>
          </cell>
          <cell r="AN478">
            <v>1241468.56</v>
          </cell>
        </row>
        <row r="479">
          <cell r="B479">
            <v>469</v>
          </cell>
          <cell r="C479">
            <v>16220614</v>
          </cell>
          <cell r="D479" t="str">
            <v>Nguyen Ngoc Long</v>
          </cell>
          <cell r="E479">
            <v>2230310</v>
          </cell>
          <cell r="F479">
            <v>1916784</v>
          </cell>
          <cell r="G479">
            <v>3158799</v>
          </cell>
          <cell r="H479">
            <v>1180650</v>
          </cell>
          <cell r="I479">
            <v>1181755</v>
          </cell>
          <cell r="J479">
            <v>1546261</v>
          </cell>
          <cell r="K479">
            <v>1342923</v>
          </cell>
          <cell r="L479">
            <v>1272923</v>
          </cell>
          <cell r="M479">
            <v>3782000</v>
          </cell>
          <cell r="N479">
            <v>2382000</v>
          </cell>
          <cell r="O479">
            <v>1766250</v>
          </cell>
          <cell r="P479">
            <v>1182000</v>
          </cell>
          <cell r="Q479">
            <v>-23031</v>
          </cell>
          <cell r="R479">
            <v>0</v>
          </cell>
          <cell r="S479">
            <v>-131760</v>
          </cell>
          <cell r="T479">
            <v>0</v>
          </cell>
          <cell r="U479">
            <v>0</v>
          </cell>
          <cell r="V479">
            <v>0</v>
          </cell>
          <cell r="W479">
            <v>0</v>
          </cell>
          <cell r="X479">
            <v>0</v>
          </cell>
          <cell r="Y479">
            <v>-256400</v>
          </cell>
          <cell r="Z479">
            <v>-38200</v>
          </cell>
          <cell r="AA479">
            <v>0</v>
          </cell>
          <cell r="AB479">
            <v>0</v>
          </cell>
          <cell r="AC479">
            <v>22942655</v>
          </cell>
          <cell r="AD479">
            <v>-449391</v>
          </cell>
          <cell r="AE479">
            <v>12</v>
          </cell>
          <cell r="AF479">
            <v>0</v>
          </cell>
          <cell r="AG479">
            <v>0</v>
          </cell>
          <cell r="AH479">
            <v>0</v>
          </cell>
          <cell r="AI479">
            <v>0</v>
          </cell>
          <cell r="AJ479">
            <v>1182000</v>
          </cell>
          <cell r="AK479">
            <v>12468</v>
          </cell>
          <cell r="AL479">
            <v>461859</v>
          </cell>
          <cell r="AM479">
            <v>0</v>
          </cell>
          <cell r="AN479">
            <v>1643859</v>
          </cell>
        </row>
        <row r="480">
          <cell r="B480">
            <v>470</v>
          </cell>
          <cell r="C480">
            <v>16221493</v>
          </cell>
          <cell r="D480" t="str">
            <v>Nguyen Phi Long B</v>
          </cell>
          <cell r="F480">
            <v>1009115</v>
          </cell>
          <cell r="G480">
            <v>1360889</v>
          </cell>
          <cell r="H480">
            <v>1009696</v>
          </cell>
          <cell r="I480">
            <v>2591054</v>
          </cell>
          <cell r="J480">
            <v>1540911</v>
          </cell>
          <cell r="K480">
            <v>1113000</v>
          </cell>
          <cell r="L480">
            <v>1284231</v>
          </cell>
          <cell r="M480">
            <v>1198615</v>
          </cell>
          <cell r="N480">
            <v>1570192</v>
          </cell>
          <cell r="O480">
            <v>1367000</v>
          </cell>
          <cell r="P480">
            <v>1113000</v>
          </cell>
          <cell r="R480">
            <v>0</v>
          </cell>
          <cell r="S480">
            <v>0</v>
          </cell>
          <cell r="T480">
            <v>0</v>
          </cell>
          <cell r="U480">
            <v>-59105</v>
          </cell>
          <cell r="V480">
            <v>0</v>
          </cell>
          <cell r="W480">
            <v>0</v>
          </cell>
          <cell r="X480">
            <v>0</v>
          </cell>
          <cell r="Y480">
            <v>0</v>
          </cell>
          <cell r="Z480">
            <v>0</v>
          </cell>
          <cell r="AA480">
            <v>0</v>
          </cell>
          <cell r="AB480">
            <v>0</v>
          </cell>
          <cell r="AC480">
            <v>15157703</v>
          </cell>
          <cell r="AD480">
            <v>-59105</v>
          </cell>
          <cell r="AE480">
            <v>11</v>
          </cell>
          <cell r="AF480">
            <v>12</v>
          </cell>
          <cell r="AG480">
            <v>0</v>
          </cell>
          <cell r="AH480">
            <v>0</v>
          </cell>
          <cell r="AI480">
            <v>0</v>
          </cell>
          <cell r="AJ480">
            <v>1052013.7</v>
          </cell>
          <cell r="AK480">
            <v>0</v>
          </cell>
          <cell r="AL480">
            <v>59105</v>
          </cell>
          <cell r="AM480">
            <v>0</v>
          </cell>
          <cell r="AN480">
            <v>1111118.7</v>
          </cell>
        </row>
        <row r="481">
          <cell r="B481">
            <v>471</v>
          </cell>
          <cell r="C481">
            <v>16220906</v>
          </cell>
          <cell r="D481" t="str">
            <v>Vu Ba Luan</v>
          </cell>
          <cell r="E481">
            <v>942112</v>
          </cell>
          <cell r="F481">
            <v>1564395</v>
          </cell>
          <cell r="G481">
            <v>1997271</v>
          </cell>
          <cell r="H481">
            <v>1097294</v>
          </cell>
          <cell r="I481">
            <v>875889</v>
          </cell>
          <cell r="J481">
            <v>876393</v>
          </cell>
          <cell r="K481">
            <v>1113000</v>
          </cell>
          <cell r="L481">
            <v>1113000</v>
          </cell>
          <cell r="M481">
            <v>1113000</v>
          </cell>
          <cell r="N481">
            <v>1027385</v>
          </cell>
          <cell r="O481">
            <v>1198615</v>
          </cell>
          <cell r="P481">
            <v>1113000</v>
          </cell>
          <cell r="Q481">
            <v>0</v>
          </cell>
          <cell r="R481">
            <v>0</v>
          </cell>
          <cell r="S481">
            <v>0</v>
          </cell>
          <cell r="T481">
            <v>0</v>
          </cell>
          <cell r="U481">
            <v>0</v>
          </cell>
          <cell r="V481">
            <v>0</v>
          </cell>
          <cell r="W481">
            <v>0</v>
          </cell>
          <cell r="X481">
            <v>0</v>
          </cell>
          <cell r="Y481">
            <v>0</v>
          </cell>
          <cell r="Z481">
            <v>0</v>
          </cell>
          <cell r="AA481">
            <v>0</v>
          </cell>
          <cell r="AB481">
            <v>0</v>
          </cell>
          <cell r="AC481">
            <v>14031354</v>
          </cell>
          <cell r="AD481">
            <v>0</v>
          </cell>
          <cell r="AE481">
            <v>12</v>
          </cell>
          <cell r="AF481">
            <v>0</v>
          </cell>
          <cell r="AG481">
            <v>0</v>
          </cell>
          <cell r="AH481">
            <v>0</v>
          </cell>
          <cell r="AI481">
            <v>0</v>
          </cell>
          <cell r="AJ481">
            <v>1113000</v>
          </cell>
          <cell r="AK481">
            <v>0</v>
          </cell>
          <cell r="AL481">
            <v>0</v>
          </cell>
          <cell r="AM481">
            <v>0</v>
          </cell>
          <cell r="AN481">
            <v>1113000</v>
          </cell>
        </row>
        <row r="482">
          <cell r="B482">
            <v>472</v>
          </cell>
          <cell r="C482">
            <v>16220053</v>
          </cell>
          <cell r="D482" t="str">
            <v>Nguyen Hung Manh</v>
          </cell>
          <cell r="E482">
            <v>3207666</v>
          </cell>
          <cell r="F482">
            <v>3486742</v>
          </cell>
          <cell r="G482">
            <v>6180083</v>
          </cell>
          <cell r="H482">
            <v>4931935</v>
          </cell>
          <cell r="I482">
            <v>4019273</v>
          </cell>
          <cell r="J482">
            <v>3213441</v>
          </cell>
          <cell r="K482">
            <v>4935000</v>
          </cell>
          <cell r="L482">
            <v>3536750</v>
          </cell>
          <cell r="M482">
            <v>3682519</v>
          </cell>
          <cell r="N482">
            <v>4490500</v>
          </cell>
          <cell r="O482">
            <v>3980781</v>
          </cell>
          <cell r="P482">
            <v>3478000</v>
          </cell>
          <cell r="Q482">
            <v>-141533</v>
          </cell>
          <cell r="R482">
            <v>-197348</v>
          </cell>
          <cell r="S482">
            <v>-972033</v>
          </cell>
          <cell r="T482">
            <v>-579581</v>
          </cell>
          <cell r="U482">
            <v>-305782</v>
          </cell>
          <cell r="V482">
            <v>-142688</v>
          </cell>
          <cell r="W482">
            <v>-580500</v>
          </cell>
          <cell r="X482">
            <v>-207350</v>
          </cell>
          <cell r="Y482">
            <v>-236504</v>
          </cell>
          <cell r="Z482">
            <v>-447150</v>
          </cell>
          <cell r="AA482">
            <v>-296156</v>
          </cell>
          <cell r="AB482">
            <v>-195600</v>
          </cell>
          <cell r="AC482">
            <v>49142690</v>
          </cell>
          <cell r="AD482">
            <v>-4302225</v>
          </cell>
          <cell r="AE482">
            <v>12</v>
          </cell>
          <cell r="AF482">
            <v>0</v>
          </cell>
          <cell r="AG482">
            <v>0</v>
          </cell>
          <cell r="AH482">
            <v>0</v>
          </cell>
          <cell r="AI482">
            <v>0</v>
          </cell>
          <cell r="AJ482">
            <v>3478000</v>
          </cell>
          <cell r="AK482">
            <v>4986204</v>
          </cell>
          <cell r="AL482">
            <v>9288429</v>
          </cell>
          <cell r="AM482">
            <v>0</v>
          </cell>
          <cell r="AN482">
            <v>12766429</v>
          </cell>
        </row>
        <row r="483">
          <cell r="B483">
            <v>473</v>
          </cell>
          <cell r="C483">
            <v>16220979</v>
          </cell>
          <cell r="D483" t="str">
            <v>Tran Hoai Nam</v>
          </cell>
          <cell r="E483">
            <v>874818</v>
          </cell>
          <cell r="F483">
            <v>1009115</v>
          </cell>
          <cell r="G483">
            <v>942315</v>
          </cell>
          <cell r="H483">
            <v>1009696</v>
          </cell>
          <cell r="I483">
            <v>1201654</v>
          </cell>
          <cell r="J483">
            <v>1455305</v>
          </cell>
          <cell r="K483">
            <v>1198615</v>
          </cell>
          <cell r="L483">
            <v>1284231</v>
          </cell>
          <cell r="M483">
            <v>1198615</v>
          </cell>
          <cell r="N483">
            <v>1655808</v>
          </cell>
          <cell r="O483">
            <v>1450865</v>
          </cell>
          <cell r="P483">
            <v>1113000</v>
          </cell>
          <cell r="Q483">
            <v>0</v>
          </cell>
          <cell r="R483">
            <v>0</v>
          </cell>
          <cell r="S483">
            <v>0</v>
          </cell>
          <cell r="T483">
            <v>0</v>
          </cell>
          <cell r="U483">
            <v>0</v>
          </cell>
          <cell r="V483">
            <v>0</v>
          </cell>
          <cell r="W483">
            <v>0</v>
          </cell>
          <cell r="X483">
            <v>0</v>
          </cell>
          <cell r="Y483">
            <v>0</v>
          </cell>
          <cell r="Z483">
            <v>0</v>
          </cell>
          <cell r="AA483">
            <v>0</v>
          </cell>
          <cell r="AB483">
            <v>0</v>
          </cell>
          <cell r="AC483">
            <v>14394037</v>
          </cell>
          <cell r="AD483">
            <v>0</v>
          </cell>
          <cell r="AE483">
            <v>12</v>
          </cell>
          <cell r="AF483">
            <v>0</v>
          </cell>
          <cell r="AG483">
            <v>0</v>
          </cell>
          <cell r="AH483">
            <v>0</v>
          </cell>
          <cell r="AI483">
            <v>0</v>
          </cell>
          <cell r="AJ483">
            <v>1113000</v>
          </cell>
          <cell r="AK483">
            <v>0</v>
          </cell>
          <cell r="AL483">
            <v>0</v>
          </cell>
          <cell r="AM483">
            <v>0</v>
          </cell>
          <cell r="AN483">
            <v>1113000</v>
          </cell>
        </row>
        <row r="484">
          <cell r="B484">
            <v>474</v>
          </cell>
          <cell r="C484">
            <v>16221656</v>
          </cell>
          <cell r="D484" t="str">
            <v>Vo Minh Ngoc</v>
          </cell>
          <cell r="J484">
            <v>385228</v>
          </cell>
          <cell r="K484">
            <v>1198615</v>
          </cell>
          <cell r="L484">
            <v>1113000</v>
          </cell>
          <cell r="M484">
            <v>1198615</v>
          </cell>
          <cell r="N484">
            <v>1113000</v>
          </cell>
          <cell r="O484">
            <v>1113000</v>
          </cell>
          <cell r="P484">
            <v>1113000</v>
          </cell>
          <cell r="V484">
            <v>0</v>
          </cell>
          <cell r="W484">
            <v>0</v>
          </cell>
          <cell r="X484">
            <v>0</v>
          </cell>
          <cell r="Y484">
            <v>0</v>
          </cell>
          <cell r="Z484">
            <v>0</v>
          </cell>
          <cell r="AA484">
            <v>0</v>
          </cell>
          <cell r="AB484">
            <v>0</v>
          </cell>
          <cell r="AC484">
            <v>7234458</v>
          </cell>
          <cell r="AD484">
            <v>0</v>
          </cell>
          <cell r="AE484">
            <v>7</v>
          </cell>
          <cell r="AF484">
            <v>0</v>
          </cell>
          <cell r="AG484">
            <v>0</v>
          </cell>
          <cell r="AH484">
            <v>0</v>
          </cell>
          <cell r="AI484">
            <v>0</v>
          </cell>
          <cell r="AJ484">
            <v>625109.59</v>
          </cell>
          <cell r="AK484">
            <v>0</v>
          </cell>
          <cell r="AL484">
            <v>0</v>
          </cell>
          <cell r="AM484">
            <v>0</v>
          </cell>
          <cell r="AN484">
            <v>625109.59</v>
          </cell>
        </row>
        <row r="485">
          <cell r="B485">
            <v>475</v>
          </cell>
          <cell r="C485">
            <v>16221584</v>
          </cell>
          <cell r="D485" t="str">
            <v>Huynh Thanh Nguyen</v>
          </cell>
          <cell r="I485">
            <v>941126</v>
          </cell>
          <cell r="J485">
            <v>1112880</v>
          </cell>
          <cell r="K485">
            <v>1113000</v>
          </cell>
          <cell r="L485">
            <v>1113000</v>
          </cell>
          <cell r="M485">
            <v>1198615</v>
          </cell>
          <cell r="N485">
            <v>1113000</v>
          </cell>
          <cell r="O485">
            <v>1155807</v>
          </cell>
          <cell r="P485">
            <v>1070192</v>
          </cell>
          <cell r="U485">
            <v>0</v>
          </cell>
          <cell r="V485">
            <v>0</v>
          </cell>
          <cell r="W485">
            <v>0</v>
          </cell>
          <cell r="X485">
            <v>0</v>
          </cell>
          <cell r="Y485">
            <v>0</v>
          </cell>
          <cell r="Z485">
            <v>0</v>
          </cell>
          <cell r="AA485">
            <v>0</v>
          </cell>
          <cell r="AB485">
            <v>0</v>
          </cell>
          <cell r="AC485">
            <v>8817620</v>
          </cell>
          <cell r="AD485">
            <v>0</v>
          </cell>
          <cell r="AE485">
            <v>8</v>
          </cell>
          <cell r="AF485">
            <v>0</v>
          </cell>
          <cell r="AG485">
            <v>0</v>
          </cell>
          <cell r="AH485">
            <v>0</v>
          </cell>
          <cell r="AI485">
            <v>0</v>
          </cell>
          <cell r="AJ485">
            <v>762328.77</v>
          </cell>
          <cell r="AK485">
            <v>0</v>
          </cell>
          <cell r="AL485">
            <v>0</v>
          </cell>
          <cell r="AM485">
            <v>0</v>
          </cell>
          <cell r="AN485">
            <v>762328.77</v>
          </cell>
        </row>
        <row r="486">
          <cell r="B486">
            <v>476</v>
          </cell>
          <cell r="C486">
            <v>16221060</v>
          </cell>
          <cell r="D486" t="str">
            <v>Le Hong Phuc</v>
          </cell>
          <cell r="E486">
            <v>874818</v>
          </cell>
          <cell r="F486">
            <v>874566</v>
          </cell>
          <cell r="G486">
            <v>875007</v>
          </cell>
          <cell r="H486">
            <v>875070</v>
          </cell>
          <cell r="I486">
            <v>875889</v>
          </cell>
          <cell r="J486">
            <v>1011223</v>
          </cell>
          <cell r="K486">
            <v>876000</v>
          </cell>
          <cell r="L486">
            <v>876000</v>
          </cell>
          <cell r="M486">
            <v>842308</v>
          </cell>
          <cell r="N486">
            <v>909693</v>
          </cell>
          <cell r="O486">
            <v>876000</v>
          </cell>
          <cell r="P486">
            <v>876000</v>
          </cell>
          <cell r="Q486">
            <v>0</v>
          </cell>
          <cell r="R486">
            <v>0</v>
          </cell>
          <cell r="S486">
            <v>0</v>
          </cell>
          <cell r="T486">
            <v>0</v>
          </cell>
          <cell r="U486">
            <v>0</v>
          </cell>
          <cell r="V486">
            <v>0</v>
          </cell>
          <cell r="W486">
            <v>0</v>
          </cell>
          <cell r="X486">
            <v>0</v>
          </cell>
          <cell r="Y486">
            <v>0</v>
          </cell>
          <cell r="Z486">
            <v>0</v>
          </cell>
          <cell r="AA486">
            <v>0</v>
          </cell>
          <cell r="AB486">
            <v>0</v>
          </cell>
          <cell r="AC486">
            <v>10642574</v>
          </cell>
          <cell r="AD486">
            <v>0</v>
          </cell>
          <cell r="AE486">
            <v>12</v>
          </cell>
          <cell r="AF486">
            <v>0</v>
          </cell>
          <cell r="AG486">
            <v>0</v>
          </cell>
          <cell r="AH486">
            <v>0</v>
          </cell>
          <cell r="AI486">
            <v>0</v>
          </cell>
          <cell r="AJ486">
            <v>876000</v>
          </cell>
          <cell r="AK486">
            <v>0</v>
          </cell>
          <cell r="AL486">
            <v>0</v>
          </cell>
          <cell r="AM486">
            <v>0</v>
          </cell>
          <cell r="AN486">
            <v>876000</v>
          </cell>
        </row>
        <row r="487">
          <cell r="B487">
            <v>477</v>
          </cell>
          <cell r="C487">
            <v>16221494</v>
          </cell>
          <cell r="D487" t="str">
            <v>Luu Dinh Phuc</v>
          </cell>
          <cell r="F487">
            <v>1009115</v>
          </cell>
          <cell r="G487">
            <v>2276606</v>
          </cell>
          <cell r="H487">
            <v>1077009</v>
          </cell>
          <cell r="I487">
            <v>2591054</v>
          </cell>
          <cell r="J487">
            <v>2069698</v>
          </cell>
          <cell r="K487">
            <v>2069846</v>
          </cell>
          <cell r="L487">
            <v>1284231</v>
          </cell>
          <cell r="M487">
            <v>1284231</v>
          </cell>
          <cell r="N487">
            <v>1613000</v>
          </cell>
          <cell r="O487">
            <v>1499615</v>
          </cell>
          <cell r="P487">
            <v>1113000</v>
          </cell>
          <cell r="R487">
            <v>0</v>
          </cell>
          <cell r="S487">
            <v>-27661</v>
          </cell>
          <cell r="T487">
            <v>0</v>
          </cell>
          <cell r="U487">
            <v>-59105</v>
          </cell>
          <cell r="V487">
            <v>-6970</v>
          </cell>
          <cell r="W487">
            <v>-6985</v>
          </cell>
          <cell r="X487">
            <v>0</v>
          </cell>
          <cell r="Y487">
            <v>0</v>
          </cell>
          <cell r="Z487">
            <v>0</v>
          </cell>
          <cell r="AA487">
            <v>0</v>
          </cell>
          <cell r="AB487">
            <v>0</v>
          </cell>
          <cell r="AC487">
            <v>17887405</v>
          </cell>
          <cell r="AD487">
            <v>-100721</v>
          </cell>
          <cell r="AE487">
            <v>11</v>
          </cell>
          <cell r="AF487">
            <v>0</v>
          </cell>
          <cell r="AG487">
            <v>0</v>
          </cell>
          <cell r="AH487">
            <v>0</v>
          </cell>
          <cell r="AI487">
            <v>0</v>
          </cell>
          <cell r="AJ487">
            <v>1052013.7</v>
          </cell>
          <cell r="AK487">
            <v>0</v>
          </cell>
          <cell r="AL487">
            <v>100721</v>
          </cell>
          <cell r="AM487">
            <v>0</v>
          </cell>
          <cell r="AN487">
            <v>1152734.7</v>
          </cell>
        </row>
        <row r="488">
          <cell r="B488">
            <v>478</v>
          </cell>
          <cell r="C488">
            <v>16221059</v>
          </cell>
          <cell r="D488" t="str">
            <v>Nguyen Van Hong Phuc</v>
          </cell>
          <cell r="E488">
            <v>3346526</v>
          </cell>
          <cell r="F488">
            <v>4180842</v>
          </cell>
          <cell r="G488">
            <v>4321369</v>
          </cell>
          <cell r="H488">
            <v>3767489</v>
          </cell>
          <cell r="I488">
            <v>5730482</v>
          </cell>
          <cell r="J488">
            <v>4062096</v>
          </cell>
          <cell r="K488">
            <v>5296542</v>
          </cell>
          <cell r="L488">
            <v>3758000</v>
          </cell>
          <cell r="M488">
            <v>3618000</v>
          </cell>
          <cell r="N488">
            <v>4321750</v>
          </cell>
          <cell r="O488">
            <v>4044625</v>
          </cell>
          <cell r="P488">
            <v>3344231</v>
          </cell>
          <cell r="Q488">
            <v>-169305</v>
          </cell>
          <cell r="R488">
            <v>-354253</v>
          </cell>
          <cell r="S488">
            <v>-396411</v>
          </cell>
          <cell r="T488">
            <v>-253498</v>
          </cell>
          <cell r="U488">
            <v>-819145</v>
          </cell>
          <cell r="V488">
            <v>-318629</v>
          </cell>
          <cell r="W488">
            <v>-688963</v>
          </cell>
          <cell r="X488">
            <v>-251600</v>
          </cell>
          <cell r="Y488">
            <v>-223600</v>
          </cell>
          <cell r="Z488">
            <v>-396525</v>
          </cell>
          <cell r="AA488">
            <v>-313388</v>
          </cell>
          <cell r="AB488">
            <v>-168846</v>
          </cell>
          <cell r="AC488">
            <v>49791952</v>
          </cell>
          <cell r="AD488">
            <v>-4354163</v>
          </cell>
          <cell r="AE488">
            <v>12</v>
          </cell>
          <cell r="AF488">
            <v>0</v>
          </cell>
          <cell r="AG488">
            <v>0</v>
          </cell>
          <cell r="AH488">
            <v>0</v>
          </cell>
          <cell r="AI488">
            <v>0</v>
          </cell>
          <cell r="AJ488">
            <v>3478000</v>
          </cell>
          <cell r="AK488">
            <v>5180988</v>
          </cell>
          <cell r="AL488">
            <v>9535151</v>
          </cell>
          <cell r="AM488">
            <v>0</v>
          </cell>
          <cell r="AN488">
            <v>13013151</v>
          </cell>
        </row>
        <row r="489">
          <cell r="B489">
            <v>479</v>
          </cell>
          <cell r="C489">
            <v>15221008</v>
          </cell>
          <cell r="D489" t="str">
            <v>Pham Huu Phuc</v>
          </cell>
          <cell r="E489">
            <v>1696762</v>
          </cell>
          <cell r="F489">
            <v>1311849</v>
          </cell>
          <cell r="G489">
            <v>1000008</v>
          </cell>
          <cell r="H489">
            <v>1000080</v>
          </cell>
          <cell r="I489">
            <v>1001016</v>
          </cell>
          <cell r="J489">
            <v>1319405</v>
          </cell>
          <cell r="K489">
            <v>1377750</v>
          </cell>
          <cell r="L489">
            <v>1334394</v>
          </cell>
          <cell r="M489">
            <v>1363298</v>
          </cell>
          <cell r="N489">
            <v>1374137</v>
          </cell>
          <cell r="O489">
            <v>963462</v>
          </cell>
          <cell r="P489">
            <v>1002000</v>
          </cell>
          <cell r="Q489">
            <v>0</v>
          </cell>
          <cell r="R489">
            <v>0</v>
          </cell>
          <cell r="S489">
            <v>0</v>
          </cell>
          <cell r="T489">
            <v>0</v>
          </cell>
          <cell r="U489">
            <v>0</v>
          </cell>
          <cell r="V489">
            <v>0</v>
          </cell>
          <cell r="W489">
            <v>0</v>
          </cell>
          <cell r="X489">
            <v>0</v>
          </cell>
          <cell r="Y489">
            <v>0</v>
          </cell>
          <cell r="Z489">
            <v>0</v>
          </cell>
          <cell r="AA489">
            <v>0</v>
          </cell>
          <cell r="AB489">
            <v>0</v>
          </cell>
          <cell r="AC489">
            <v>14744161</v>
          </cell>
          <cell r="AD489">
            <v>0</v>
          </cell>
          <cell r="AE489">
            <v>12</v>
          </cell>
          <cell r="AF489">
            <v>0</v>
          </cell>
          <cell r="AG489">
            <v>0</v>
          </cell>
          <cell r="AH489">
            <v>0</v>
          </cell>
          <cell r="AI489">
            <v>0</v>
          </cell>
          <cell r="AJ489">
            <v>1002000</v>
          </cell>
          <cell r="AK489">
            <v>0</v>
          </cell>
          <cell r="AL489">
            <v>0</v>
          </cell>
          <cell r="AM489">
            <v>0</v>
          </cell>
          <cell r="AN489">
            <v>1002000</v>
          </cell>
        </row>
        <row r="490">
          <cell r="B490">
            <v>480</v>
          </cell>
          <cell r="C490">
            <v>16220710</v>
          </cell>
          <cell r="D490" t="str">
            <v>Trinh Van Phuc</v>
          </cell>
          <cell r="E490">
            <v>2230310</v>
          </cell>
          <cell r="F490">
            <v>1916784</v>
          </cell>
          <cell r="G490">
            <v>4591281</v>
          </cell>
          <cell r="H490">
            <v>1453107</v>
          </cell>
          <cell r="I490">
            <v>2752963</v>
          </cell>
          <cell r="J490">
            <v>1455305</v>
          </cell>
          <cell r="K490">
            <v>1182000</v>
          </cell>
          <cell r="L490">
            <v>1272923</v>
          </cell>
          <cell r="M490">
            <v>1363846</v>
          </cell>
          <cell r="N490">
            <v>1636538</v>
          </cell>
          <cell r="O490">
            <v>1444000</v>
          </cell>
          <cell r="P490">
            <v>1182000</v>
          </cell>
          <cell r="Q490">
            <v>-23031</v>
          </cell>
          <cell r="R490">
            <v>0</v>
          </cell>
          <cell r="S490">
            <v>-477384</v>
          </cell>
          <cell r="T490">
            <v>0</v>
          </cell>
          <cell r="U490">
            <v>-75296</v>
          </cell>
          <cell r="V490">
            <v>0</v>
          </cell>
          <cell r="W490">
            <v>0</v>
          </cell>
          <cell r="X490">
            <v>0</v>
          </cell>
          <cell r="Y490">
            <v>0</v>
          </cell>
          <cell r="Z490">
            <v>0</v>
          </cell>
          <cell r="AA490">
            <v>0</v>
          </cell>
          <cell r="AB490">
            <v>0</v>
          </cell>
          <cell r="AC490">
            <v>22481057</v>
          </cell>
          <cell r="AD490">
            <v>-575711</v>
          </cell>
          <cell r="AE490">
            <v>12</v>
          </cell>
          <cell r="AF490">
            <v>0</v>
          </cell>
          <cell r="AG490">
            <v>0</v>
          </cell>
          <cell r="AH490">
            <v>0</v>
          </cell>
          <cell r="AI490">
            <v>0</v>
          </cell>
          <cell r="AJ490">
            <v>1182000</v>
          </cell>
          <cell r="AK490">
            <v>0</v>
          </cell>
          <cell r="AL490">
            <v>575711</v>
          </cell>
          <cell r="AM490">
            <v>0</v>
          </cell>
          <cell r="AN490">
            <v>1757711</v>
          </cell>
        </row>
        <row r="491">
          <cell r="B491">
            <v>481</v>
          </cell>
          <cell r="C491">
            <v>16221118</v>
          </cell>
          <cell r="D491" t="str">
            <v>Nguyen Anh Phuong</v>
          </cell>
          <cell r="E491">
            <v>2246332</v>
          </cell>
          <cell r="F491">
            <v>1751228</v>
          </cell>
          <cell r="G491">
            <v>3322545</v>
          </cell>
          <cell r="H491">
            <v>3196650</v>
          </cell>
          <cell r="I491">
            <v>1112240</v>
          </cell>
          <cell r="J491">
            <v>3477580</v>
          </cell>
          <cell r="K491">
            <v>1113000</v>
          </cell>
          <cell r="L491">
            <v>1198615</v>
          </cell>
          <cell r="M491">
            <v>1284231</v>
          </cell>
          <cell r="N491">
            <v>2270192</v>
          </cell>
          <cell r="O491">
            <v>1752058</v>
          </cell>
          <cell r="P491">
            <v>1113000</v>
          </cell>
          <cell r="Q491">
            <v>-24633</v>
          </cell>
          <cell r="R491">
            <v>0</v>
          </cell>
          <cell r="S491">
            <v>-164509</v>
          </cell>
          <cell r="T491">
            <v>-139330</v>
          </cell>
          <cell r="U491">
            <v>0</v>
          </cell>
          <cell r="V491">
            <v>-195516</v>
          </cell>
          <cell r="W491">
            <v>0</v>
          </cell>
          <cell r="X491">
            <v>0</v>
          </cell>
          <cell r="Y491">
            <v>0</v>
          </cell>
          <cell r="Z491">
            <v>-27019</v>
          </cell>
          <cell r="AA491">
            <v>0</v>
          </cell>
          <cell r="AB491">
            <v>0</v>
          </cell>
          <cell r="AC491">
            <v>23837671</v>
          </cell>
          <cell r="AD491">
            <v>-551007</v>
          </cell>
          <cell r="AE491">
            <v>12</v>
          </cell>
          <cell r="AF491">
            <v>0</v>
          </cell>
          <cell r="AG491">
            <v>0</v>
          </cell>
          <cell r="AH491">
            <v>0</v>
          </cell>
          <cell r="AI491">
            <v>0</v>
          </cell>
          <cell r="AJ491">
            <v>1113000</v>
          </cell>
          <cell r="AK491">
            <v>95064</v>
          </cell>
          <cell r="AL491">
            <v>646071</v>
          </cell>
          <cell r="AM491">
            <v>0</v>
          </cell>
          <cell r="AN491">
            <v>1759071</v>
          </cell>
        </row>
        <row r="492">
          <cell r="B492">
            <v>482</v>
          </cell>
          <cell r="C492">
            <v>16221142</v>
          </cell>
          <cell r="D492" t="str">
            <v>Truong The Phuong</v>
          </cell>
          <cell r="E492">
            <v>1181378</v>
          </cell>
          <cell r="F492">
            <v>1265398</v>
          </cell>
          <cell r="G492">
            <v>3569165</v>
          </cell>
          <cell r="H492">
            <v>3486218</v>
          </cell>
          <cell r="I492">
            <v>1320897</v>
          </cell>
          <cell r="J492">
            <v>1056701</v>
          </cell>
          <cell r="K492">
            <v>1307650</v>
          </cell>
          <cell r="L492">
            <v>1099000</v>
          </cell>
          <cell r="M492">
            <v>1268077</v>
          </cell>
          <cell r="N492">
            <v>1099000</v>
          </cell>
          <cell r="O492">
            <v>1400000</v>
          </cell>
          <cell r="P492">
            <v>1099000</v>
          </cell>
          <cell r="Q492">
            <v>0</v>
          </cell>
          <cell r="R492">
            <v>0</v>
          </cell>
          <cell r="S492">
            <v>-213833</v>
          </cell>
          <cell r="T492">
            <v>-197244</v>
          </cell>
          <cell r="U492">
            <v>0</v>
          </cell>
          <cell r="V492">
            <v>0</v>
          </cell>
          <cell r="W492">
            <v>0</v>
          </cell>
          <cell r="X492">
            <v>0</v>
          </cell>
          <cell r="Y492">
            <v>0</v>
          </cell>
          <cell r="Z492">
            <v>0</v>
          </cell>
          <cell r="AA492">
            <v>0</v>
          </cell>
          <cell r="AB492">
            <v>0</v>
          </cell>
          <cell r="AC492">
            <v>19152484</v>
          </cell>
          <cell r="AD492">
            <v>-411077</v>
          </cell>
          <cell r="AE492">
            <v>12</v>
          </cell>
          <cell r="AF492">
            <v>0</v>
          </cell>
          <cell r="AG492">
            <v>0</v>
          </cell>
          <cell r="AH492">
            <v>0</v>
          </cell>
          <cell r="AI492">
            <v>0</v>
          </cell>
          <cell r="AJ492">
            <v>1099000</v>
          </cell>
          <cell r="AK492">
            <v>0</v>
          </cell>
          <cell r="AL492">
            <v>411077</v>
          </cell>
          <cell r="AM492">
            <v>0</v>
          </cell>
          <cell r="AN492">
            <v>1510077</v>
          </cell>
        </row>
        <row r="493">
          <cell r="B493">
            <v>483</v>
          </cell>
          <cell r="C493">
            <v>16221373</v>
          </cell>
          <cell r="D493" t="str">
            <v>Huynh Anh Quan</v>
          </cell>
          <cell r="F493">
            <v>1281415</v>
          </cell>
          <cell r="G493">
            <v>2450551</v>
          </cell>
          <cell r="H493">
            <v>1282153</v>
          </cell>
          <cell r="I493">
            <v>2672754</v>
          </cell>
          <cell r="J493">
            <v>1455305</v>
          </cell>
          <cell r="K493">
            <v>1770192</v>
          </cell>
          <cell r="L493">
            <v>1284231</v>
          </cell>
          <cell r="M493">
            <v>1113000</v>
          </cell>
          <cell r="N493">
            <v>1113000</v>
          </cell>
          <cell r="O493">
            <v>1113000</v>
          </cell>
          <cell r="P493">
            <v>1113000</v>
          </cell>
          <cell r="R493">
            <v>0</v>
          </cell>
          <cell r="S493">
            <v>-45055</v>
          </cell>
          <cell r="T493">
            <v>0</v>
          </cell>
          <cell r="U493">
            <v>-67275</v>
          </cell>
          <cell r="V493">
            <v>0</v>
          </cell>
          <cell r="W493">
            <v>0</v>
          </cell>
          <cell r="X493">
            <v>0</v>
          </cell>
          <cell r="Y493">
            <v>0</v>
          </cell>
          <cell r="Z493">
            <v>0</v>
          </cell>
          <cell r="AA493">
            <v>0</v>
          </cell>
          <cell r="AB493">
            <v>0</v>
          </cell>
          <cell r="AC493">
            <v>16648601</v>
          </cell>
          <cell r="AD493">
            <v>-112330</v>
          </cell>
          <cell r="AE493">
            <v>11</v>
          </cell>
          <cell r="AF493">
            <v>0</v>
          </cell>
          <cell r="AG493">
            <v>0</v>
          </cell>
          <cell r="AH493">
            <v>0</v>
          </cell>
          <cell r="AI493">
            <v>0</v>
          </cell>
          <cell r="AJ493">
            <v>1058112.33</v>
          </cell>
          <cell r="AK493">
            <v>0</v>
          </cell>
          <cell r="AL493">
            <v>112330</v>
          </cell>
          <cell r="AM493">
            <v>0</v>
          </cell>
          <cell r="AN493">
            <v>1170442.33</v>
          </cell>
        </row>
        <row r="494">
          <cell r="B494">
            <v>484</v>
          </cell>
          <cell r="C494">
            <v>16220703</v>
          </cell>
          <cell r="D494" t="str">
            <v>Nguyen Tong Quan</v>
          </cell>
          <cell r="E494">
            <v>1463730</v>
          </cell>
          <cell r="F494">
            <v>1436253</v>
          </cell>
          <cell r="G494">
            <v>1183895</v>
          </cell>
          <cell r="H494">
            <v>822715</v>
          </cell>
          <cell r="I494">
            <v>2154065</v>
          </cell>
          <cell r="J494">
            <v>1146052</v>
          </cell>
          <cell r="K494">
            <v>1710769</v>
          </cell>
          <cell r="L494">
            <v>1010769</v>
          </cell>
          <cell r="M494">
            <v>1353577</v>
          </cell>
          <cell r="N494">
            <v>1813000</v>
          </cell>
          <cell r="O494">
            <v>1462500</v>
          </cell>
          <cell r="P494">
            <v>1070192</v>
          </cell>
          <cell r="Q494">
            <v>0</v>
          </cell>
          <cell r="R494">
            <v>0</v>
          </cell>
          <cell r="S494">
            <v>0</v>
          </cell>
          <cell r="T494">
            <v>0</v>
          </cell>
          <cell r="U494">
            <v>-15407</v>
          </cell>
          <cell r="V494">
            <v>0</v>
          </cell>
          <cell r="W494">
            <v>0</v>
          </cell>
          <cell r="X494">
            <v>0</v>
          </cell>
          <cell r="Y494">
            <v>0</v>
          </cell>
          <cell r="Z494">
            <v>0</v>
          </cell>
          <cell r="AA494">
            <v>0</v>
          </cell>
          <cell r="AB494">
            <v>0</v>
          </cell>
          <cell r="AC494">
            <v>16627517</v>
          </cell>
          <cell r="AD494">
            <v>-15407</v>
          </cell>
          <cell r="AE494">
            <v>12</v>
          </cell>
          <cell r="AF494">
            <v>0</v>
          </cell>
          <cell r="AG494">
            <v>0</v>
          </cell>
          <cell r="AH494">
            <v>0</v>
          </cell>
          <cell r="AI494">
            <v>0</v>
          </cell>
          <cell r="AJ494">
            <v>1113000</v>
          </cell>
          <cell r="AK494">
            <v>0</v>
          </cell>
          <cell r="AL494">
            <v>15407</v>
          </cell>
          <cell r="AM494">
            <v>0</v>
          </cell>
          <cell r="AN494">
            <v>1128407</v>
          </cell>
        </row>
        <row r="495">
          <cell r="B495">
            <v>485</v>
          </cell>
          <cell r="C495">
            <v>15220293</v>
          </cell>
          <cell r="D495" t="str">
            <v>Pham Nhat Quang</v>
          </cell>
          <cell r="E495">
            <v>2707770</v>
          </cell>
          <cell r="F495">
            <v>3678730</v>
          </cell>
          <cell r="G495">
            <v>4188310</v>
          </cell>
          <cell r="H495">
            <v>3333600</v>
          </cell>
          <cell r="I495">
            <v>5628112</v>
          </cell>
          <cell r="J495">
            <v>4352750</v>
          </cell>
          <cell r="K495">
            <v>5114250</v>
          </cell>
          <cell r="L495">
            <v>3758000</v>
          </cell>
          <cell r="M495">
            <v>3774250</v>
          </cell>
          <cell r="N495">
            <v>4165500</v>
          </cell>
          <cell r="O495">
            <v>3864797</v>
          </cell>
          <cell r="P495">
            <v>3478000</v>
          </cell>
          <cell r="Q495">
            <v>-70777</v>
          </cell>
          <cell r="R495">
            <v>-235746</v>
          </cell>
          <cell r="S495">
            <v>-356493</v>
          </cell>
          <cell r="T495">
            <v>-166720</v>
          </cell>
          <cell r="U495">
            <v>-788434</v>
          </cell>
          <cell r="V495">
            <v>-405825</v>
          </cell>
          <cell r="W495">
            <v>-634275</v>
          </cell>
          <cell r="X495">
            <v>-251600</v>
          </cell>
          <cell r="Y495">
            <v>-254850</v>
          </cell>
          <cell r="Z495">
            <v>-349650</v>
          </cell>
          <cell r="AA495">
            <v>-272959</v>
          </cell>
          <cell r="AB495">
            <v>-195600</v>
          </cell>
          <cell r="AC495">
            <v>48044069</v>
          </cell>
          <cell r="AD495">
            <v>-3982929</v>
          </cell>
          <cell r="AE495">
            <v>12</v>
          </cell>
          <cell r="AF495">
            <v>0</v>
          </cell>
          <cell r="AG495">
            <v>0</v>
          </cell>
          <cell r="AH495">
            <v>0</v>
          </cell>
          <cell r="AI495">
            <v>0</v>
          </cell>
          <cell r="AJ495">
            <v>3478000</v>
          </cell>
          <cell r="AK495">
            <v>4656624</v>
          </cell>
          <cell r="AL495">
            <v>8639553</v>
          </cell>
          <cell r="AM495">
            <v>0</v>
          </cell>
          <cell r="AN495">
            <v>12117553</v>
          </cell>
        </row>
        <row r="496">
          <cell r="B496">
            <v>486</v>
          </cell>
          <cell r="C496">
            <v>16221360</v>
          </cell>
          <cell r="D496" t="str">
            <v>Nguyen Quynh</v>
          </cell>
          <cell r="F496">
            <v>1281415</v>
          </cell>
          <cell r="G496">
            <v>2370920</v>
          </cell>
          <cell r="H496">
            <v>1367630</v>
          </cell>
          <cell r="I496">
            <v>2672754</v>
          </cell>
          <cell r="J496">
            <v>2940911</v>
          </cell>
          <cell r="K496">
            <v>2244846</v>
          </cell>
          <cell r="L496">
            <v>1284231</v>
          </cell>
          <cell r="M496">
            <v>2609269</v>
          </cell>
          <cell r="N496">
            <v>3375750</v>
          </cell>
          <cell r="O496">
            <v>3117234</v>
          </cell>
          <cell r="P496">
            <v>2782000</v>
          </cell>
          <cell r="R496">
            <v>0</v>
          </cell>
          <cell r="S496">
            <v>-37092</v>
          </cell>
          <cell r="T496">
            <v>0</v>
          </cell>
          <cell r="U496">
            <v>-67275</v>
          </cell>
          <cell r="V496">
            <v>-94091</v>
          </cell>
          <cell r="W496">
            <v>-24485</v>
          </cell>
          <cell r="X496">
            <v>0</v>
          </cell>
          <cell r="Y496">
            <v>-60927</v>
          </cell>
          <cell r="Z496">
            <v>-175150</v>
          </cell>
          <cell r="AA496">
            <v>-123447</v>
          </cell>
          <cell r="AB496">
            <v>-78200</v>
          </cell>
          <cell r="AC496">
            <v>26046960</v>
          </cell>
          <cell r="AD496">
            <v>-660667</v>
          </cell>
          <cell r="AE496">
            <v>11</v>
          </cell>
          <cell r="AF496">
            <v>0</v>
          </cell>
          <cell r="AG496">
            <v>0</v>
          </cell>
          <cell r="AH496">
            <v>0</v>
          </cell>
          <cell r="AI496">
            <v>0</v>
          </cell>
          <cell r="AJ496">
            <v>2644805.48</v>
          </cell>
          <cell r="AK496">
            <v>669174</v>
          </cell>
          <cell r="AL496">
            <v>1329841</v>
          </cell>
          <cell r="AM496">
            <v>0</v>
          </cell>
          <cell r="AN496">
            <v>3974646.48</v>
          </cell>
        </row>
        <row r="497">
          <cell r="B497">
            <v>487</v>
          </cell>
          <cell r="C497">
            <v>16221063</v>
          </cell>
          <cell r="D497" t="str">
            <v>Nguyen Ba Sang</v>
          </cell>
          <cell r="E497">
            <v>3193780</v>
          </cell>
          <cell r="F497">
            <v>4028140</v>
          </cell>
          <cell r="G497">
            <v>4329007</v>
          </cell>
          <cell r="H497">
            <v>3474699</v>
          </cell>
          <cell r="I497">
            <v>5512987</v>
          </cell>
          <cell r="J497">
            <v>3477750</v>
          </cell>
          <cell r="K497">
            <v>3734135</v>
          </cell>
          <cell r="L497">
            <v>3758000</v>
          </cell>
          <cell r="M497">
            <v>4429250</v>
          </cell>
          <cell r="N497">
            <v>4540500</v>
          </cell>
          <cell r="O497">
            <v>3867938</v>
          </cell>
          <cell r="P497">
            <v>4006402</v>
          </cell>
          <cell r="Q497">
            <v>-138756</v>
          </cell>
          <cell r="R497">
            <v>-308442</v>
          </cell>
          <cell r="S497">
            <v>-398702</v>
          </cell>
          <cell r="T497">
            <v>-194940</v>
          </cell>
          <cell r="U497">
            <v>-753896</v>
          </cell>
          <cell r="V497">
            <v>-195550</v>
          </cell>
          <cell r="W497">
            <v>-246827</v>
          </cell>
          <cell r="X497">
            <v>-251600</v>
          </cell>
          <cell r="Y497">
            <v>-428775</v>
          </cell>
          <cell r="Z497">
            <v>-462150</v>
          </cell>
          <cell r="AA497">
            <v>-273588</v>
          </cell>
          <cell r="AB497">
            <v>-301921</v>
          </cell>
          <cell r="AC497">
            <v>48352588</v>
          </cell>
          <cell r="AD497">
            <v>-3955147</v>
          </cell>
          <cell r="AE497">
            <v>12</v>
          </cell>
          <cell r="AF497">
            <v>0</v>
          </cell>
          <cell r="AG497">
            <v>0</v>
          </cell>
          <cell r="AH497">
            <v>0</v>
          </cell>
          <cell r="AI497">
            <v>0</v>
          </cell>
          <cell r="AJ497">
            <v>3478000</v>
          </cell>
          <cell r="AK497">
            <v>4749180</v>
          </cell>
          <cell r="AL497">
            <v>8704327</v>
          </cell>
          <cell r="AM497">
            <v>0</v>
          </cell>
          <cell r="AN497">
            <v>12182327</v>
          </cell>
        </row>
        <row r="498">
          <cell r="B498">
            <v>488</v>
          </cell>
          <cell r="C498">
            <v>16221062</v>
          </cell>
          <cell r="D498" t="str">
            <v>Tran Minh Sang</v>
          </cell>
          <cell r="E498">
            <v>874818</v>
          </cell>
          <cell r="F498">
            <v>941840</v>
          </cell>
          <cell r="G498">
            <v>942315</v>
          </cell>
          <cell r="H498">
            <v>875070</v>
          </cell>
          <cell r="I498">
            <v>1030540</v>
          </cell>
          <cell r="J498">
            <v>1112880</v>
          </cell>
          <cell r="K498">
            <v>1502480</v>
          </cell>
          <cell r="L498">
            <v>1113000</v>
          </cell>
          <cell r="M498">
            <v>1198615</v>
          </cell>
          <cell r="N498">
            <v>1113000</v>
          </cell>
          <cell r="O498">
            <v>1113000</v>
          </cell>
          <cell r="P498">
            <v>1113000</v>
          </cell>
          <cell r="Q498">
            <v>0</v>
          </cell>
          <cell r="R498">
            <v>0</v>
          </cell>
          <cell r="S498">
            <v>0</v>
          </cell>
          <cell r="T498">
            <v>0</v>
          </cell>
          <cell r="U498">
            <v>0</v>
          </cell>
          <cell r="V498">
            <v>0</v>
          </cell>
          <cell r="W498">
            <v>0</v>
          </cell>
          <cell r="X498">
            <v>0</v>
          </cell>
          <cell r="Y498">
            <v>0</v>
          </cell>
          <cell r="Z498">
            <v>0</v>
          </cell>
          <cell r="AA498">
            <v>0</v>
          </cell>
          <cell r="AB498">
            <v>0</v>
          </cell>
          <cell r="AC498">
            <v>12930558</v>
          </cell>
          <cell r="AD498">
            <v>0</v>
          </cell>
          <cell r="AE498">
            <v>12</v>
          </cell>
          <cell r="AF498">
            <v>0</v>
          </cell>
          <cell r="AG498">
            <v>0</v>
          </cell>
          <cell r="AH498">
            <v>0</v>
          </cell>
          <cell r="AI498">
            <v>0</v>
          </cell>
          <cell r="AJ498">
            <v>1113000</v>
          </cell>
          <cell r="AK498">
            <v>0</v>
          </cell>
          <cell r="AL498">
            <v>0</v>
          </cell>
          <cell r="AM498">
            <v>0</v>
          </cell>
          <cell r="AN498">
            <v>1113000</v>
          </cell>
        </row>
        <row r="499">
          <cell r="B499">
            <v>489</v>
          </cell>
          <cell r="C499">
            <v>15220963</v>
          </cell>
          <cell r="D499" t="str">
            <v>Ngo Tung Son</v>
          </cell>
          <cell r="E499">
            <v>1797703</v>
          </cell>
          <cell r="F499">
            <v>1311849</v>
          </cell>
          <cell r="G499">
            <v>1000008</v>
          </cell>
          <cell r="H499">
            <v>1000080</v>
          </cell>
          <cell r="I499">
            <v>1001016</v>
          </cell>
          <cell r="J499">
            <v>1377189</v>
          </cell>
          <cell r="K499">
            <v>1319942</v>
          </cell>
          <cell r="L499">
            <v>1276587</v>
          </cell>
          <cell r="M499">
            <v>1334394</v>
          </cell>
          <cell r="N499">
            <v>1421106</v>
          </cell>
          <cell r="O499">
            <v>1002000</v>
          </cell>
          <cell r="P499">
            <v>1002000</v>
          </cell>
          <cell r="Q499">
            <v>0</v>
          </cell>
          <cell r="R499">
            <v>0</v>
          </cell>
          <cell r="S499">
            <v>0</v>
          </cell>
          <cell r="T499">
            <v>0</v>
          </cell>
          <cell r="U499">
            <v>0</v>
          </cell>
          <cell r="V499">
            <v>0</v>
          </cell>
          <cell r="W499">
            <v>0</v>
          </cell>
          <cell r="X499">
            <v>0</v>
          </cell>
          <cell r="Y499">
            <v>0</v>
          </cell>
          <cell r="Z499">
            <v>0</v>
          </cell>
          <cell r="AA499">
            <v>0</v>
          </cell>
          <cell r="AB499">
            <v>0</v>
          </cell>
          <cell r="AC499">
            <v>14843874</v>
          </cell>
          <cell r="AD499">
            <v>0</v>
          </cell>
          <cell r="AE499">
            <v>12</v>
          </cell>
          <cell r="AF499">
            <v>0</v>
          </cell>
          <cell r="AG499">
            <v>0</v>
          </cell>
          <cell r="AH499">
            <v>0</v>
          </cell>
          <cell r="AI499">
            <v>0</v>
          </cell>
          <cell r="AJ499">
            <v>1002000</v>
          </cell>
          <cell r="AK499">
            <v>0</v>
          </cell>
          <cell r="AL499">
            <v>0</v>
          </cell>
          <cell r="AM499">
            <v>0</v>
          </cell>
          <cell r="AN499">
            <v>1002000</v>
          </cell>
        </row>
        <row r="500">
          <cell r="B500">
            <v>490</v>
          </cell>
          <cell r="C500">
            <v>16220673</v>
          </cell>
          <cell r="D500" t="str">
            <v>Vo Ngoc Son</v>
          </cell>
          <cell r="E500">
            <v>1379730</v>
          </cell>
          <cell r="F500">
            <v>1836695</v>
          </cell>
          <cell r="G500">
            <v>3013743</v>
          </cell>
          <cell r="H500">
            <v>1367630</v>
          </cell>
          <cell r="I500">
            <v>2672754</v>
          </cell>
          <cell r="J500">
            <v>1540911</v>
          </cell>
          <cell r="K500">
            <v>1198615</v>
          </cell>
          <cell r="L500">
            <v>1284231</v>
          </cell>
          <cell r="M500">
            <v>1369846</v>
          </cell>
          <cell r="N500">
            <v>1613000</v>
          </cell>
          <cell r="O500">
            <v>1431250</v>
          </cell>
          <cell r="P500">
            <v>1113000</v>
          </cell>
          <cell r="Q500">
            <v>0</v>
          </cell>
          <cell r="R500">
            <v>0</v>
          </cell>
          <cell r="S500">
            <v>-102749</v>
          </cell>
          <cell r="T500">
            <v>0</v>
          </cell>
          <cell r="U500">
            <v>-67275</v>
          </cell>
          <cell r="V500">
            <v>0</v>
          </cell>
          <cell r="W500">
            <v>0</v>
          </cell>
          <cell r="X500">
            <v>0</v>
          </cell>
          <cell r="Y500">
            <v>0</v>
          </cell>
          <cell r="Z500">
            <v>0</v>
          </cell>
          <cell r="AA500">
            <v>0</v>
          </cell>
          <cell r="AB500">
            <v>0</v>
          </cell>
          <cell r="AC500">
            <v>19821405</v>
          </cell>
          <cell r="AD500">
            <v>-170024</v>
          </cell>
          <cell r="AE500">
            <v>12</v>
          </cell>
          <cell r="AF500">
            <v>0</v>
          </cell>
          <cell r="AG500">
            <v>0</v>
          </cell>
          <cell r="AH500">
            <v>0</v>
          </cell>
          <cell r="AI500">
            <v>0</v>
          </cell>
          <cell r="AJ500">
            <v>1113000</v>
          </cell>
          <cell r="AK500">
            <v>0</v>
          </cell>
          <cell r="AL500">
            <v>170024</v>
          </cell>
          <cell r="AM500">
            <v>0</v>
          </cell>
          <cell r="AN500">
            <v>1283024</v>
          </cell>
        </row>
        <row r="501">
          <cell r="B501">
            <v>491</v>
          </cell>
          <cell r="C501">
            <v>16221095</v>
          </cell>
          <cell r="D501" t="str">
            <v>Tran Huu Tai</v>
          </cell>
          <cell r="E501">
            <v>942112</v>
          </cell>
          <cell r="F501">
            <v>1009115</v>
          </cell>
          <cell r="G501">
            <v>3329847</v>
          </cell>
          <cell r="H501">
            <v>875070</v>
          </cell>
          <cell r="I501">
            <v>1253100</v>
          </cell>
          <cell r="J501">
            <v>1112880</v>
          </cell>
          <cell r="K501">
            <v>1321650</v>
          </cell>
          <cell r="L501">
            <v>1198615</v>
          </cell>
          <cell r="M501">
            <v>1198615</v>
          </cell>
          <cell r="N501">
            <v>1613000</v>
          </cell>
          <cell r="O501">
            <v>1396000</v>
          </cell>
          <cell r="P501">
            <v>1113000</v>
          </cell>
          <cell r="Q501">
            <v>0</v>
          </cell>
          <cell r="R501">
            <v>0</v>
          </cell>
          <cell r="S501">
            <v>-165969</v>
          </cell>
          <cell r="T501">
            <v>0</v>
          </cell>
          <cell r="U501">
            <v>0</v>
          </cell>
          <cell r="V501">
            <v>0</v>
          </cell>
          <cell r="W501">
            <v>0</v>
          </cell>
          <cell r="X501">
            <v>0</v>
          </cell>
          <cell r="Y501">
            <v>0</v>
          </cell>
          <cell r="Z501">
            <v>0</v>
          </cell>
          <cell r="AA501">
            <v>0</v>
          </cell>
          <cell r="AB501">
            <v>0</v>
          </cell>
          <cell r="AC501">
            <v>16363004</v>
          </cell>
          <cell r="AD501">
            <v>-165969</v>
          </cell>
          <cell r="AE501">
            <v>12</v>
          </cell>
          <cell r="AF501">
            <v>0</v>
          </cell>
          <cell r="AG501">
            <v>0</v>
          </cell>
          <cell r="AH501">
            <v>0</v>
          </cell>
          <cell r="AI501">
            <v>0</v>
          </cell>
          <cell r="AJ501">
            <v>1113000</v>
          </cell>
          <cell r="AK501">
            <v>0</v>
          </cell>
          <cell r="AL501">
            <v>165969</v>
          </cell>
          <cell r="AM501">
            <v>0</v>
          </cell>
          <cell r="AN501">
            <v>1278969</v>
          </cell>
        </row>
        <row r="502">
          <cell r="B502">
            <v>492</v>
          </cell>
          <cell r="C502">
            <v>16220705</v>
          </cell>
          <cell r="D502" t="str">
            <v>Nguyen Thanh Tam</v>
          </cell>
          <cell r="E502">
            <v>2230310</v>
          </cell>
          <cell r="F502">
            <v>1916784</v>
          </cell>
          <cell r="G502">
            <v>4480299</v>
          </cell>
          <cell r="H502">
            <v>1453107</v>
          </cell>
          <cell r="I502">
            <v>2752963</v>
          </cell>
          <cell r="J502">
            <v>3037218</v>
          </cell>
          <cell r="K502">
            <v>2063846</v>
          </cell>
          <cell r="L502">
            <v>1272923</v>
          </cell>
          <cell r="M502">
            <v>1272923</v>
          </cell>
          <cell r="N502">
            <v>1682000</v>
          </cell>
          <cell r="O502">
            <v>1494500</v>
          </cell>
          <cell r="P502">
            <v>1272923</v>
          </cell>
          <cell r="Q502">
            <v>-23031</v>
          </cell>
          <cell r="R502">
            <v>0</v>
          </cell>
          <cell r="S502">
            <v>-444090</v>
          </cell>
          <cell r="T502">
            <v>0</v>
          </cell>
          <cell r="U502">
            <v>-75296</v>
          </cell>
          <cell r="V502">
            <v>-107444</v>
          </cell>
          <cell r="W502">
            <v>-6385</v>
          </cell>
          <cell r="X502">
            <v>0</v>
          </cell>
          <cell r="Y502">
            <v>0</v>
          </cell>
          <cell r="Z502">
            <v>0</v>
          </cell>
          <cell r="AA502">
            <v>0</v>
          </cell>
          <cell r="AB502">
            <v>0</v>
          </cell>
          <cell r="AC502">
            <v>24929796</v>
          </cell>
          <cell r="AD502">
            <v>-656246</v>
          </cell>
          <cell r="AE502">
            <v>12</v>
          </cell>
          <cell r="AF502">
            <v>0</v>
          </cell>
          <cell r="AG502">
            <v>0</v>
          </cell>
          <cell r="AH502">
            <v>0</v>
          </cell>
          <cell r="AI502">
            <v>0</v>
          </cell>
          <cell r="AJ502">
            <v>1182000</v>
          </cell>
          <cell r="AK502">
            <v>211176</v>
          </cell>
          <cell r="AL502">
            <v>867422</v>
          </cell>
          <cell r="AM502">
            <v>0</v>
          </cell>
          <cell r="AN502">
            <v>2049422</v>
          </cell>
        </row>
        <row r="503">
          <cell r="B503">
            <v>493</v>
          </cell>
          <cell r="C503">
            <v>16221646</v>
          </cell>
          <cell r="D503" t="str">
            <v>Nguyen Kim Tan</v>
          </cell>
          <cell r="K503">
            <v>1198615</v>
          </cell>
          <cell r="L503">
            <v>1541077</v>
          </cell>
          <cell r="M503">
            <v>1198615</v>
          </cell>
          <cell r="N503">
            <v>1113000</v>
          </cell>
          <cell r="O503">
            <v>1113000</v>
          </cell>
          <cell r="P503">
            <v>1070192</v>
          </cell>
          <cell r="V503">
            <v>0</v>
          </cell>
          <cell r="W503">
            <v>0</v>
          </cell>
          <cell r="X503">
            <v>0</v>
          </cell>
          <cell r="Y503">
            <v>0</v>
          </cell>
          <cell r="Z503">
            <v>0</v>
          </cell>
          <cell r="AA503">
            <v>0</v>
          </cell>
          <cell r="AB503">
            <v>0</v>
          </cell>
          <cell r="AC503">
            <v>7234499</v>
          </cell>
          <cell r="AD503">
            <v>0</v>
          </cell>
          <cell r="AE503">
            <v>6</v>
          </cell>
          <cell r="AF503">
            <v>0</v>
          </cell>
          <cell r="AG503">
            <v>0</v>
          </cell>
          <cell r="AH503">
            <v>0</v>
          </cell>
          <cell r="AI503">
            <v>0</v>
          </cell>
          <cell r="AJ503">
            <v>612912.32999999996</v>
          </cell>
          <cell r="AK503">
            <v>0</v>
          </cell>
          <cell r="AL503">
            <v>0</v>
          </cell>
          <cell r="AM503">
            <v>0</v>
          </cell>
          <cell r="AN503">
            <v>612912.32999999996</v>
          </cell>
        </row>
        <row r="504">
          <cell r="B504">
            <v>494</v>
          </cell>
          <cell r="C504">
            <v>16221159</v>
          </cell>
          <cell r="D504" t="str">
            <v>Do Quang Thang</v>
          </cell>
          <cell r="E504">
            <v>1349138</v>
          </cell>
          <cell r="F504">
            <v>1836695</v>
          </cell>
          <cell r="G504">
            <v>1944883</v>
          </cell>
          <cell r="H504">
            <v>1196676</v>
          </cell>
          <cell r="I504">
            <v>1283354</v>
          </cell>
          <cell r="J504">
            <v>1540911</v>
          </cell>
          <cell r="K504">
            <v>1813000</v>
          </cell>
          <cell r="L504">
            <v>1113000</v>
          </cell>
          <cell r="M504">
            <v>1113000</v>
          </cell>
          <cell r="N504">
            <v>1113000</v>
          </cell>
          <cell r="O504">
            <v>1027385</v>
          </cell>
          <cell r="P504">
            <v>1198615</v>
          </cell>
          <cell r="Q504">
            <v>0</v>
          </cell>
          <cell r="R504">
            <v>0</v>
          </cell>
          <cell r="S504">
            <v>0</v>
          </cell>
          <cell r="T504">
            <v>0</v>
          </cell>
          <cell r="U504">
            <v>0</v>
          </cell>
          <cell r="V504">
            <v>0</v>
          </cell>
          <cell r="W504">
            <v>0</v>
          </cell>
          <cell r="X504">
            <v>0</v>
          </cell>
          <cell r="Y504">
            <v>0</v>
          </cell>
          <cell r="Z504">
            <v>0</v>
          </cell>
          <cell r="AA504">
            <v>0</v>
          </cell>
          <cell r="AB504">
            <v>0</v>
          </cell>
          <cell r="AC504">
            <v>16529657</v>
          </cell>
          <cell r="AD504">
            <v>0</v>
          </cell>
          <cell r="AE504">
            <v>12</v>
          </cell>
          <cell r="AF504">
            <v>0</v>
          </cell>
          <cell r="AG504">
            <v>0</v>
          </cell>
          <cell r="AH504">
            <v>0</v>
          </cell>
          <cell r="AI504">
            <v>0</v>
          </cell>
          <cell r="AJ504">
            <v>1113000</v>
          </cell>
          <cell r="AK504">
            <v>0</v>
          </cell>
          <cell r="AL504">
            <v>0</v>
          </cell>
          <cell r="AM504">
            <v>0</v>
          </cell>
          <cell r="AN504">
            <v>1113000</v>
          </cell>
        </row>
        <row r="505">
          <cell r="B505">
            <v>495</v>
          </cell>
          <cell r="C505">
            <v>16220984</v>
          </cell>
          <cell r="D505" t="str">
            <v>Nguyen Van Thanh B</v>
          </cell>
          <cell r="E505">
            <v>874818</v>
          </cell>
          <cell r="F505">
            <v>1009115</v>
          </cell>
          <cell r="G505">
            <v>942315</v>
          </cell>
          <cell r="H505">
            <v>1077009</v>
          </cell>
          <cell r="I505">
            <v>2332665</v>
          </cell>
          <cell r="J505">
            <v>1078638</v>
          </cell>
          <cell r="K505">
            <v>1013385</v>
          </cell>
          <cell r="L505">
            <v>943385</v>
          </cell>
          <cell r="M505">
            <v>1439193</v>
          </cell>
          <cell r="N505">
            <v>1613000</v>
          </cell>
          <cell r="O505">
            <v>1384250</v>
          </cell>
          <cell r="P505">
            <v>1070192</v>
          </cell>
          <cell r="Q505">
            <v>0</v>
          </cell>
          <cell r="R505">
            <v>0</v>
          </cell>
          <cell r="S505">
            <v>0</v>
          </cell>
          <cell r="T505">
            <v>0</v>
          </cell>
          <cell r="U505">
            <v>-33267</v>
          </cell>
          <cell r="V505">
            <v>0</v>
          </cell>
          <cell r="W505">
            <v>0</v>
          </cell>
          <cell r="X505">
            <v>0</v>
          </cell>
          <cell r="Y505">
            <v>0</v>
          </cell>
          <cell r="Z505">
            <v>0</v>
          </cell>
          <cell r="AA505">
            <v>0</v>
          </cell>
          <cell r="AB505">
            <v>0</v>
          </cell>
          <cell r="AC505">
            <v>14777965</v>
          </cell>
          <cell r="AD505">
            <v>-33267</v>
          </cell>
          <cell r="AE505">
            <v>12</v>
          </cell>
          <cell r="AF505">
            <v>0</v>
          </cell>
          <cell r="AG505">
            <v>0</v>
          </cell>
          <cell r="AH505">
            <v>0</v>
          </cell>
          <cell r="AI505">
            <v>0</v>
          </cell>
          <cell r="AJ505">
            <v>1113000</v>
          </cell>
          <cell r="AK505">
            <v>0</v>
          </cell>
          <cell r="AL505">
            <v>33267</v>
          </cell>
          <cell r="AM505">
            <v>0</v>
          </cell>
          <cell r="AN505">
            <v>1146267</v>
          </cell>
        </row>
        <row r="506">
          <cell r="B506">
            <v>496</v>
          </cell>
          <cell r="C506">
            <v>16220627</v>
          </cell>
          <cell r="D506" t="str">
            <v>Tran Khai Thanh</v>
          </cell>
          <cell r="E506">
            <v>2230310</v>
          </cell>
          <cell r="F506">
            <v>1916784</v>
          </cell>
          <cell r="G506">
            <v>4582613</v>
          </cell>
          <cell r="H506">
            <v>1453107</v>
          </cell>
          <cell r="I506">
            <v>2752963</v>
          </cell>
          <cell r="J506">
            <v>1637218</v>
          </cell>
          <cell r="K506">
            <v>2063846</v>
          </cell>
          <cell r="L506">
            <v>1363846</v>
          </cell>
          <cell r="M506">
            <v>1272923</v>
          </cell>
          <cell r="N506">
            <v>1682000</v>
          </cell>
          <cell r="O506">
            <v>1441000</v>
          </cell>
          <cell r="P506">
            <v>1182000</v>
          </cell>
          <cell r="Q506">
            <v>-23031</v>
          </cell>
          <cell r="R506">
            <v>0</v>
          </cell>
          <cell r="S506">
            <v>-474784</v>
          </cell>
          <cell r="T506">
            <v>0</v>
          </cell>
          <cell r="U506">
            <v>-75296</v>
          </cell>
          <cell r="V506">
            <v>0</v>
          </cell>
          <cell r="W506">
            <v>-6385</v>
          </cell>
          <cell r="X506">
            <v>0</v>
          </cell>
          <cell r="Y506">
            <v>0</v>
          </cell>
          <cell r="Z506">
            <v>0</v>
          </cell>
          <cell r="AA506">
            <v>0</v>
          </cell>
          <cell r="AB506">
            <v>0</v>
          </cell>
          <cell r="AC506">
            <v>23578610</v>
          </cell>
          <cell r="AD506">
            <v>-579496</v>
          </cell>
          <cell r="AE506">
            <v>12</v>
          </cell>
          <cell r="AF506">
            <v>0</v>
          </cell>
          <cell r="AG506">
            <v>0</v>
          </cell>
          <cell r="AH506">
            <v>0</v>
          </cell>
          <cell r="AI506">
            <v>0</v>
          </cell>
          <cell r="AJ506">
            <v>1182000</v>
          </cell>
          <cell r="AK506">
            <v>76056</v>
          </cell>
          <cell r="AL506">
            <v>655552</v>
          </cell>
          <cell r="AM506">
            <v>0</v>
          </cell>
          <cell r="AN506">
            <v>1837552</v>
          </cell>
        </row>
        <row r="507">
          <cell r="B507">
            <v>497</v>
          </cell>
          <cell r="C507">
            <v>15220589</v>
          </cell>
          <cell r="D507" t="str">
            <v>Nguyen Huu Thao</v>
          </cell>
          <cell r="E507">
            <v>2160880</v>
          </cell>
          <cell r="F507">
            <v>1836695</v>
          </cell>
          <cell r="G507">
            <v>1805575</v>
          </cell>
          <cell r="H507">
            <v>1458750</v>
          </cell>
          <cell r="I507">
            <v>1283354</v>
          </cell>
          <cell r="J507">
            <v>1112880</v>
          </cell>
          <cell r="K507">
            <v>1113000</v>
          </cell>
          <cell r="L507">
            <v>1113000</v>
          </cell>
          <cell r="M507">
            <v>1113000</v>
          </cell>
          <cell r="N507">
            <v>1113000</v>
          </cell>
          <cell r="O507">
            <v>1113000</v>
          </cell>
          <cell r="P507">
            <v>1027385</v>
          </cell>
          <cell r="Q507">
            <v>-16088</v>
          </cell>
          <cell r="R507">
            <v>0</v>
          </cell>
          <cell r="S507">
            <v>0</v>
          </cell>
          <cell r="T507">
            <v>0</v>
          </cell>
          <cell r="U507">
            <v>0</v>
          </cell>
          <cell r="V507">
            <v>0</v>
          </cell>
          <cell r="W507">
            <v>0</v>
          </cell>
          <cell r="X507">
            <v>0</v>
          </cell>
          <cell r="Y507">
            <v>0</v>
          </cell>
          <cell r="Z507">
            <v>0</v>
          </cell>
          <cell r="AA507">
            <v>0</v>
          </cell>
          <cell r="AB507">
            <v>0</v>
          </cell>
          <cell r="AC507">
            <v>16250519</v>
          </cell>
          <cell r="AD507">
            <v>-16088</v>
          </cell>
          <cell r="AE507">
            <v>12</v>
          </cell>
          <cell r="AF507">
            <v>0</v>
          </cell>
          <cell r="AG507">
            <v>0</v>
          </cell>
          <cell r="AH507">
            <v>0</v>
          </cell>
          <cell r="AI507">
            <v>0</v>
          </cell>
          <cell r="AJ507">
            <v>1113000</v>
          </cell>
          <cell r="AK507">
            <v>0</v>
          </cell>
          <cell r="AL507">
            <v>16088</v>
          </cell>
          <cell r="AM507">
            <v>0</v>
          </cell>
          <cell r="AN507">
            <v>1129088</v>
          </cell>
        </row>
        <row r="508">
          <cell r="B508">
            <v>498</v>
          </cell>
          <cell r="C508">
            <v>16221458</v>
          </cell>
          <cell r="D508" t="str">
            <v>Nguyen Dinh Thinh</v>
          </cell>
          <cell r="G508">
            <v>2307711</v>
          </cell>
          <cell r="H508">
            <v>3367603</v>
          </cell>
          <cell r="I508">
            <v>1197797</v>
          </cell>
          <cell r="J508">
            <v>1112880</v>
          </cell>
          <cell r="K508">
            <v>1113000</v>
          </cell>
          <cell r="L508">
            <v>1113000</v>
          </cell>
          <cell r="M508">
            <v>1113000</v>
          </cell>
          <cell r="N508">
            <v>1113000</v>
          </cell>
          <cell r="O508">
            <v>1113000</v>
          </cell>
          <cell r="P508">
            <v>1027385</v>
          </cell>
          <cell r="S508">
            <v>-30771</v>
          </cell>
          <cell r="T508">
            <v>-173521</v>
          </cell>
          <cell r="U508">
            <v>0</v>
          </cell>
          <cell r="V508">
            <v>0</v>
          </cell>
          <cell r="W508">
            <v>0</v>
          </cell>
          <cell r="X508">
            <v>0</v>
          </cell>
          <cell r="Y508">
            <v>0</v>
          </cell>
          <cell r="Z508">
            <v>0</v>
          </cell>
          <cell r="AA508">
            <v>0</v>
          </cell>
          <cell r="AB508">
            <v>0</v>
          </cell>
          <cell r="AC508">
            <v>14578376</v>
          </cell>
          <cell r="AD508">
            <v>-204292</v>
          </cell>
          <cell r="AE508">
            <v>10</v>
          </cell>
          <cell r="AF508">
            <v>12</v>
          </cell>
          <cell r="AG508">
            <v>0</v>
          </cell>
          <cell r="AH508">
            <v>0</v>
          </cell>
          <cell r="AI508">
            <v>0</v>
          </cell>
          <cell r="AJ508">
            <v>1039816.44</v>
          </cell>
          <cell r="AK508">
            <v>0</v>
          </cell>
          <cell r="AL508">
            <v>204292</v>
          </cell>
          <cell r="AM508">
            <v>0</v>
          </cell>
          <cell r="AN508">
            <v>1244108.44</v>
          </cell>
        </row>
        <row r="509">
          <cell r="B509">
            <v>499</v>
          </cell>
          <cell r="C509">
            <v>16220261</v>
          </cell>
          <cell r="D509" t="str">
            <v>Dang Van Thuan</v>
          </cell>
          <cell r="E509">
            <v>2230310</v>
          </cell>
          <cell r="F509">
            <v>1916784</v>
          </cell>
          <cell r="G509">
            <v>4145195</v>
          </cell>
          <cell r="H509">
            <v>1453107</v>
          </cell>
          <cell r="I509">
            <v>2752963</v>
          </cell>
          <cell r="J509">
            <v>1637218</v>
          </cell>
          <cell r="K509">
            <v>1182000</v>
          </cell>
          <cell r="L509">
            <v>1272923</v>
          </cell>
          <cell r="M509">
            <v>1454769</v>
          </cell>
          <cell r="N509">
            <v>1636538</v>
          </cell>
          <cell r="O509">
            <v>1182000</v>
          </cell>
          <cell r="P509">
            <v>1257000</v>
          </cell>
          <cell r="Q509">
            <v>-23031</v>
          </cell>
          <cell r="R509">
            <v>0</v>
          </cell>
          <cell r="S509">
            <v>-343559</v>
          </cell>
          <cell r="T509">
            <v>0</v>
          </cell>
          <cell r="U509">
            <v>-75296</v>
          </cell>
          <cell r="V509">
            <v>0</v>
          </cell>
          <cell r="W509">
            <v>0</v>
          </cell>
          <cell r="X509">
            <v>0</v>
          </cell>
          <cell r="Y509">
            <v>0</v>
          </cell>
          <cell r="Z509">
            <v>0</v>
          </cell>
          <cell r="AA509">
            <v>0</v>
          </cell>
          <cell r="AB509">
            <v>0</v>
          </cell>
          <cell r="AC509">
            <v>22120807</v>
          </cell>
          <cell r="AD509">
            <v>-441886</v>
          </cell>
          <cell r="AE509">
            <v>12</v>
          </cell>
          <cell r="AF509">
            <v>0</v>
          </cell>
          <cell r="AG509">
            <v>0</v>
          </cell>
          <cell r="AH509">
            <v>0</v>
          </cell>
          <cell r="AI509">
            <v>0</v>
          </cell>
          <cell r="AJ509">
            <v>1182000</v>
          </cell>
          <cell r="AK509">
            <v>0</v>
          </cell>
          <cell r="AL509">
            <v>441886</v>
          </cell>
          <cell r="AM509">
            <v>0</v>
          </cell>
          <cell r="AN509">
            <v>1623886</v>
          </cell>
        </row>
        <row r="510">
          <cell r="B510">
            <v>500</v>
          </cell>
          <cell r="C510">
            <v>16220512</v>
          </cell>
          <cell r="D510" t="str">
            <v>Nguyen Duc Thuan</v>
          </cell>
          <cell r="E510">
            <v>1016882</v>
          </cell>
          <cell r="F510">
            <v>1089203</v>
          </cell>
          <cell r="G510">
            <v>2904918</v>
          </cell>
          <cell r="H510">
            <v>1388967</v>
          </cell>
          <cell r="I510">
            <v>1277100</v>
          </cell>
          <cell r="J510">
            <v>1112880</v>
          </cell>
          <cell r="K510">
            <v>2965185</v>
          </cell>
          <cell r="L510">
            <v>1198615</v>
          </cell>
          <cell r="M510">
            <v>1198615</v>
          </cell>
          <cell r="N510">
            <v>1113000</v>
          </cell>
          <cell r="O510">
            <v>1113000</v>
          </cell>
          <cell r="P510">
            <v>1113000</v>
          </cell>
          <cell r="Q510">
            <v>0</v>
          </cell>
          <cell r="R510">
            <v>0</v>
          </cell>
          <cell r="S510">
            <v>-90492</v>
          </cell>
          <cell r="T510">
            <v>0</v>
          </cell>
          <cell r="U510">
            <v>0</v>
          </cell>
          <cell r="V510">
            <v>0</v>
          </cell>
          <cell r="W510">
            <v>-96519</v>
          </cell>
          <cell r="X510">
            <v>0</v>
          </cell>
          <cell r="Y510">
            <v>0</v>
          </cell>
          <cell r="Z510">
            <v>0</v>
          </cell>
          <cell r="AA510">
            <v>0</v>
          </cell>
          <cell r="AB510">
            <v>0</v>
          </cell>
          <cell r="AC510">
            <v>17491365</v>
          </cell>
          <cell r="AD510">
            <v>-187011</v>
          </cell>
          <cell r="AE510">
            <v>12</v>
          </cell>
          <cell r="AF510">
            <v>0</v>
          </cell>
          <cell r="AG510">
            <v>0</v>
          </cell>
          <cell r="AH510">
            <v>0</v>
          </cell>
          <cell r="AI510">
            <v>0</v>
          </cell>
          <cell r="AJ510">
            <v>1113000</v>
          </cell>
          <cell r="AK510">
            <v>0</v>
          </cell>
          <cell r="AL510">
            <v>187011</v>
          </cell>
          <cell r="AM510">
            <v>0</v>
          </cell>
          <cell r="AN510">
            <v>1300011</v>
          </cell>
        </row>
        <row r="511">
          <cell r="B511">
            <v>501</v>
          </cell>
          <cell r="C511">
            <v>16220502</v>
          </cell>
          <cell r="D511" t="str">
            <v>Phan Ngoc Thuan</v>
          </cell>
          <cell r="E511">
            <v>2425782</v>
          </cell>
          <cell r="F511">
            <v>2028908</v>
          </cell>
          <cell r="G511">
            <v>5288363</v>
          </cell>
          <cell r="H511">
            <v>1277880</v>
          </cell>
          <cell r="I511">
            <v>1475857</v>
          </cell>
          <cell r="J511">
            <v>1772047</v>
          </cell>
          <cell r="K511">
            <v>1378462</v>
          </cell>
          <cell r="L511">
            <v>1378462</v>
          </cell>
          <cell r="M511">
            <v>1476923</v>
          </cell>
          <cell r="N511">
            <v>1878462</v>
          </cell>
          <cell r="O511">
            <v>1538750</v>
          </cell>
          <cell r="P511">
            <v>1280000</v>
          </cell>
          <cell r="Q511">
            <v>-42578</v>
          </cell>
          <cell r="R511">
            <v>-2891</v>
          </cell>
          <cell r="S511">
            <v>-686509</v>
          </cell>
          <cell r="T511">
            <v>0</v>
          </cell>
          <cell r="U511">
            <v>0</v>
          </cell>
          <cell r="V511">
            <v>0</v>
          </cell>
          <cell r="W511">
            <v>0</v>
          </cell>
          <cell r="X511">
            <v>0</v>
          </cell>
          <cell r="Y511">
            <v>0</v>
          </cell>
          <cell r="Z511">
            <v>0</v>
          </cell>
          <cell r="AA511">
            <v>0</v>
          </cell>
          <cell r="AB511">
            <v>0</v>
          </cell>
          <cell r="AC511">
            <v>23199896</v>
          </cell>
          <cell r="AD511">
            <v>-731978</v>
          </cell>
          <cell r="AE511">
            <v>12</v>
          </cell>
          <cell r="AF511">
            <v>0</v>
          </cell>
          <cell r="AG511">
            <v>0</v>
          </cell>
          <cell r="AH511">
            <v>0</v>
          </cell>
          <cell r="AI511">
            <v>0</v>
          </cell>
          <cell r="AJ511">
            <v>1280000</v>
          </cell>
          <cell r="AK511">
            <v>47988</v>
          </cell>
          <cell r="AL511">
            <v>779966</v>
          </cell>
          <cell r="AM511">
            <v>0</v>
          </cell>
          <cell r="AN511">
            <v>2059966</v>
          </cell>
        </row>
        <row r="512">
          <cell r="B512">
            <v>502</v>
          </cell>
          <cell r="C512">
            <v>15220463</v>
          </cell>
          <cell r="D512" t="str">
            <v>Nguyen Nhat Thuy</v>
          </cell>
          <cell r="E512">
            <v>974690</v>
          </cell>
          <cell r="F512">
            <v>1013386</v>
          </cell>
          <cell r="G512">
            <v>1013897</v>
          </cell>
          <cell r="H512">
            <v>1091967</v>
          </cell>
          <cell r="I512">
            <v>1171060</v>
          </cell>
          <cell r="J512">
            <v>1323083</v>
          </cell>
          <cell r="K512">
            <v>1337067</v>
          </cell>
          <cell r="L512">
            <v>1351707</v>
          </cell>
          <cell r="M512">
            <v>1183353</v>
          </cell>
          <cell r="N512">
            <v>1395625</v>
          </cell>
          <cell r="O512">
            <v>1015000</v>
          </cell>
          <cell r="P512">
            <v>1015000</v>
          </cell>
          <cell r="Q512">
            <v>0</v>
          </cell>
          <cell r="R512">
            <v>0</v>
          </cell>
          <cell r="S512">
            <v>0</v>
          </cell>
          <cell r="T512">
            <v>0</v>
          </cell>
          <cell r="U512">
            <v>0</v>
          </cell>
          <cell r="V512">
            <v>0</v>
          </cell>
          <cell r="W512">
            <v>0</v>
          </cell>
          <cell r="X512">
            <v>0</v>
          </cell>
          <cell r="Y512">
            <v>0</v>
          </cell>
          <cell r="Z512">
            <v>0</v>
          </cell>
          <cell r="AA512">
            <v>0</v>
          </cell>
          <cell r="AB512">
            <v>0</v>
          </cell>
          <cell r="AC512">
            <v>13885835</v>
          </cell>
          <cell r="AD512">
            <v>0</v>
          </cell>
          <cell r="AE512">
            <v>12</v>
          </cell>
          <cell r="AF512">
            <v>0</v>
          </cell>
          <cell r="AG512">
            <v>0</v>
          </cell>
          <cell r="AH512">
            <v>0</v>
          </cell>
          <cell r="AI512">
            <v>0</v>
          </cell>
          <cell r="AJ512">
            <v>1015000</v>
          </cell>
          <cell r="AK512">
            <v>0</v>
          </cell>
          <cell r="AL512">
            <v>0</v>
          </cell>
          <cell r="AM512">
            <v>0</v>
          </cell>
          <cell r="AN512">
            <v>1015000</v>
          </cell>
        </row>
        <row r="513">
          <cell r="B513">
            <v>503</v>
          </cell>
          <cell r="C513">
            <v>16220273</v>
          </cell>
          <cell r="D513" t="str">
            <v>Le Hoang Tien</v>
          </cell>
          <cell r="E513">
            <v>4009810</v>
          </cell>
          <cell r="F513">
            <v>3678730</v>
          </cell>
          <cell r="G513">
            <v>4472163</v>
          </cell>
          <cell r="H513">
            <v>3208000</v>
          </cell>
          <cell r="I513">
            <v>4939703</v>
          </cell>
          <cell r="J513">
            <v>3814244</v>
          </cell>
          <cell r="K513">
            <v>4178000</v>
          </cell>
          <cell r="L513">
            <v>3994432</v>
          </cell>
          <cell r="M513">
            <v>4037942</v>
          </cell>
          <cell r="N513">
            <v>4394667</v>
          </cell>
          <cell r="O513">
            <v>4063208</v>
          </cell>
          <cell r="P513">
            <v>3478000</v>
          </cell>
          <cell r="Q513">
            <v>-302943</v>
          </cell>
          <cell r="R513">
            <v>-235746</v>
          </cell>
          <cell r="S513">
            <v>-441649</v>
          </cell>
          <cell r="T513">
            <v>-141600</v>
          </cell>
          <cell r="U513">
            <v>-581911</v>
          </cell>
          <cell r="V513">
            <v>-262849</v>
          </cell>
          <cell r="W513">
            <v>-353400</v>
          </cell>
          <cell r="X513">
            <v>-298886</v>
          </cell>
          <cell r="Y513">
            <v>-311383</v>
          </cell>
          <cell r="Z513">
            <v>-418400</v>
          </cell>
          <cell r="AA513">
            <v>-318962</v>
          </cell>
          <cell r="AB513">
            <v>-195600</v>
          </cell>
          <cell r="AC513">
            <v>48268899</v>
          </cell>
          <cell r="AD513">
            <v>-3863329</v>
          </cell>
          <cell r="AE513">
            <v>12</v>
          </cell>
          <cell r="AF513">
            <v>0</v>
          </cell>
          <cell r="AG513">
            <v>0</v>
          </cell>
          <cell r="AH513">
            <v>0</v>
          </cell>
          <cell r="AI513">
            <v>0</v>
          </cell>
          <cell r="AJ513">
            <v>3478000</v>
          </cell>
          <cell r="AK513">
            <v>4724064</v>
          </cell>
          <cell r="AL513">
            <v>8587393</v>
          </cell>
          <cell r="AM513">
            <v>0</v>
          </cell>
          <cell r="AN513">
            <v>12065393</v>
          </cell>
        </row>
        <row r="514">
          <cell r="B514">
            <v>504</v>
          </cell>
          <cell r="C514">
            <v>16221364</v>
          </cell>
          <cell r="D514" t="str">
            <v>Nguyen Manh Tien</v>
          </cell>
          <cell r="F514">
            <v>1195988</v>
          </cell>
          <cell r="G514">
            <v>2533151</v>
          </cell>
          <cell r="H514">
            <v>3453080</v>
          </cell>
          <cell r="I514">
            <v>1112240</v>
          </cell>
          <cell r="J514">
            <v>1198486</v>
          </cell>
          <cell r="K514">
            <v>1113000</v>
          </cell>
          <cell r="L514">
            <v>1113000</v>
          </cell>
          <cell r="M514">
            <v>1113000</v>
          </cell>
          <cell r="N514">
            <v>1113000</v>
          </cell>
          <cell r="O514">
            <v>1113000</v>
          </cell>
          <cell r="P514">
            <v>1198615</v>
          </cell>
          <cell r="R514">
            <v>0</v>
          </cell>
          <cell r="S514">
            <v>-53315</v>
          </cell>
          <cell r="T514">
            <v>-190616</v>
          </cell>
          <cell r="U514">
            <v>0</v>
          </cell>
          <cell r="V514">
            <v>0</v>
          </cell>
          <cell r="W514">
            <v>0</v>
          </cell>
          <cell r="X514">
            <v>0</v>
          </cell>
          <cell r="Y514">
            <v>0</v>
          </cell>
          <cell r="Z514">
            <v>0</v>
          </cell>
          <cell r="AA514">
            <v>0</v>
          </cell>
          <cell r="AB514">
            <v>0</v>
          </cell>
          <cell r="AC514">
            <v>16256560</v>
          </cell>
          <cell r="AD514">
            <v>-243931</v>
          </cell>
          <cell r="AE514">
            <v>11</v>
          </cell>
          <cell r="AF514">
            <v>0</v>
          </cell>
          <cell r="AG514">
            <v>0</v>
          </cell>
          <cell r="AH514">
            <v>0</v>
          </cell>
          <cell r="AI514">
            <v>0</v>
          </cell>
          <cell r="AJ514">
            <v>1058112.33</v>
          </cell>
          <cell r="AK514">
            <v>0</v>
          </cell>
          <cell r="AL514">
            <v>243931</v>
          </cell>
          <cell r="AM514">
            <v>0</v>
          </cell>
          <cell r="AN514">
            <v>1302043.33</v>
          </cell>
        </row>
        <row r="515">
          <cell r="B515">
            <v>505</v>
          </cell>
          <cell r="C515">
            <v>16221128</v>
          </cell>
          <cell r="D515" t="str">
            <v>Tang Tan Trieu</v>
          </cell>
          <cell r="E515">
            <v>874818</v>
          </cell>
          <cell r="F515">
            <v>874566</v>
          </cell>
          <cell r="G515">
            <v>1113149</v>
          </cell>
          <cell r="H515">
            <v>875070</v>
          </cell>
          <cell r="I515">
            <v>875889</v>
          </cell>
          <cell r="J515">
            <v>876393</v>
          </cell>
          <cell r="K515">
            <v>876000</v>
          </cell>
          <cell r="L515">
            <v>876000</v>
          </cell>
          <cell r="M515">
            <v>876000</v>
          </cell>
          <cell r="N515">
            <v>876000</v>
          </cell>
          <cell r="O515">
            <v>1118250</v>
          </cell>
          <cell r="P515">
            <v>876000</v>
          </cell>
          <cell r="Q515">
            <v>0</v>
          </cell>
          <cell r="R515">
            <v>0</v>
          </cell>
          <cell r="S515">
            <v>0</v>
          </cell>
          <cell r="T515">
            <v>0</v>
          </cell>
          <cell r="U515">
            <v>0</v>
          </cell>
          <cell r="V515">
            <v>0</v>
          </cell>
          <cell r="W515">
            <v>0</v>
          </cell>
          <cell r="X515">
            <v>0</v>
          </cell>
          <cell r="Y515">
            <v>0</v>
          </cell>
          <cell r="Z515">
            <v>0</v>
          </cell>
          <cell r="AA515">
            <v>0</v>
          </cell>
          <cell r="AB515">
            <v>0</v>
          </cell>
          <cell r="AC515">
            <v>10988135</v>
          </cell>
          <cell r="AD515">
            <v>0</v>
          </cell>
          <cell r="AE515">
            <v>12</v>
          </cell>
          <cell r="AF515">
            <v>0</v>
          </cell>
          <cell r="AG515">
            <v>0</v>
          </cell>
          <cell r="AH515">
            <v>0</v>
          </cell>
          <cell r="AI515">
            <v>0</v>
          </cell>
          <cell r="AJ515">
            <v>876000</v>
          </cell>
          <cell r="AK515">
            <v>0</v>
          </cell>
          <cell r="AL515">
            <v>0</v>
          </cell>
          <cell r="AM515">
            <v>0</v>
          </cell>
          <cell r="AN515">
            <v>876000</v>
          </cell>
        </row>
        <row r="516">
          <cell r="B516">
            <v>506</v>
          </cell>
          <cell r="C516">
            <v>15220249</v>
          </cell>
          <cell r="D516" t="str">
            <v>Bui Duy Trung</v>
          </cell>
          <cell r="E516">
            <v>1854415</v>
          </cell>
          <cell r="F516">
            <v>1494050</v>
          </cell>
          <cell r="G516">
            <v>1138898</v>
          </cell>
          <cell r="H516">
            <v>1138980</v>
          </cell>
          <cell r="I516">
            <v>1140046</v>
          </cell>
          <cell r="J516">
            <v>1502656</v>
          </cell>
          <cell r="K516">
            <v>1568875</v>
          </cell>
          <cell r="L516">
            <v>1519505</v>
          </cell>
          <cell r="M516">
            <v>1640187</v>
          </cell>
          <cell r="N516">
            <v>1531847</v>
          </cell>
          <cell r="O516">
            <v>1097115</v>
          </cell>
          <cell r="P516">
            <v>1097115</v>
          </cell>
          <cell r="Q516">
            <v>0</v>
          </cell>
          <cell r="R516">
            <v>0</v>
          </cell>
          <cell r="S516">
            <v>0</v>
          </cell>
          <cell r="T516">
            <v>0</v>
          </cell>
          <cell r="U516">
            <v>0</v>
          </cell>
          <cell r="V516">
            <v>0</v>
          </cell>
          <cell r="W516">
            <v>0</v>
          </cell>
          <cell r="X516">
            <v>0</v>
          </cell>
          <cell r="Y516">
            <v>0</v>
          </cell>
          <cell r="Z516">
            <v>0</v>
          </cell>
          <cell r="AA516">
            <v>0</v>
          </cell>
          <cell r="AB516">
            <v>0</v>
          </cell>
          <cell r="AC516">
            <v>16723689</v>
          </cell>
          <cell r="AD516">
            <v>0</v>
          </cell>
          <cell r="AE516">
            <v>12</v>
          </cell>
          <cell r="AF516">
            <v>0</v>
          </cell>
          <cell r="AG516">
            <v>0</v>
          </cell>
          <cell r="AH516">
            <v>0</v>
          </cell>
          <cell r="AI516">
            <v>0</v>
          </cell>
          <cell r="AJ516">
            <v>1141000</v>
          </cell>
          <cell r="AK516">
            <v>0</v>
          </cell>
          <cell r="AL516">
            <v>0</v>
          </cell>
          <cell r="AM516">
            <v>0</v>
          </cell>
          <cell r="AN516">
            <v>1141000</v>
          </cell>
        </row>
        <row r="517">
          <cell r="B517">
            <v>507</v>
          </cell>
          <cell r="C517">
            <v>16221400</v>
          </cell>
          <cell r="D517" t="str">
            <v>Hoang Dinh Tu</v>
          </cell>
          <cell r="F517">
            <v>469853</v>
          </cell>
          <cell r="G517">
            <v>2030711</v>
          </cell>
          <cell r="H517">
            <v>1367630</v>
          </cell>
          <cell r="I517">
            <v>2672754</v>
          </cell>
          <cell r="J517">
            <v>2940911</v>
          </cell>
          <cell r="K517">
            <v>1984231</v>
          </cell>
          <cell r="L517">
            <v>1284231</v>
          </cell>
          <cell r="M517">
            <v>1284231</v>
          </cell>
          <cell r="N517">
            <v>1613000</v>
          </cell>
          <cell r="O517">
            <v>1467750</v>
          </cell>
          <cell r="P517">
            <v>1113000</v>
          </cell>
          <cell r="R517">
            <v>0</v>
          </cell>
          <cell r="S517">
            <v>-3071</v>
          </cell>
          <cell r="T517">
            <v>0</v>
          </cell>
          <cell r="U517">
            <v>-67275</v>
          </cell>
          <cell r="V517">
            <v>-94091</v>
          </cell>
          <cell r="W517">
            <v>0</v>
          </cell>
          <cell r="X517">
            <v>0</v>
          </cell>
          <cell r="Y517">
            <v>0</v>
          </cell>
          <cell r="Z517">
            <v>0</v>
          </cell>
          <cell r="AA517">
            <v>0</v>
          </cell>
          <cell r="AB517">
            <v>0</v>
          </cell>
          <cell r="AC517">
            <v>18228302</v>
          </cell>
          <cell r="AD517">
            <v>-164437</v>
          </cell>
          <cell r="AE517">
            <v>11</v>
          </cell>
          <cell r="AF517">
            <v>0</v>
          </cell>
          <cell r="AG517">
            <v>0</v>
          </cell>
          <cell r="AH517">
            <v>0</v>
          </cell>
          <cell r="AI517">
            <v>0</v>
          </cell>
          <cell r="AJ517">
            <v>991027.4</v>
          </cell>
          <cell r="AK517">
            <v>0</v>
          </cell>
          <cell r="AL517">
            <v>164437</v>
          </cell>
          <cell r="AM517">
            <v>0</v>
          </cell>
          <cell r="AN517">
            <v>1155464.3999999999</v>
          </cell>
        </row>
        <row r="518">
          <cell r="B518">
            <v>508</v>
          </cell>
          <cell r="C518">
            <v>15220144</v>
          </cell>
          <cell r="D518" t="str">
            <v>Tran Thanh Tu A</v>
          </cell>
          <cell r="E518">
            <v>1698398</v>
          </cell>
          <cell r="F518">
            <v>1530991</v>
          </cell>
          <cell r="G518">
            <v>1138898</v>
          </cell>
          <cell r="H518">
            <v>1138980</v>
          </cell>
          <cell r="I518">
            <v>1227742</v>
          </cell>
          <cell r="J518">
            <v>1568465</v>
          </cell>
          <cell r="K518">
            <v>1503048</v>
          </cell>
          <cell r="L518">
            <v>1519505</v>
          </cell>
          <cell r="M518">
            <v>1523619</v>
          </cell>
          <cell r="N518">
            <v>1572989</v>
          </cell>
          <cell r="O518">
            <v>1141000</v>
          </cell>
          <cell r="P518">
            <v>921577</v>
          </cell>
          <cell r="Q518">
            <v>0</v>
          </cell>
          <cell r="R518">
            <v>0</v>
          </cell>
          <cell r="S518">
            <v>0</v>
          </cell>
          <cell r="T518">
            <v>0</v>
          </cell>
          <cell r="U518">
            <v>0</v>
          </cell>
          <cell r="V518">
            <v>0</v>
          </cell>
          <cell r="W518">
            <v>0</v>
          </cell>
          <cell r="X518">
            <v>0</v>
          </cell>
          <cell r="Y518">
            <v>0</v>
          </cell>
          <cell r="Z518">
            <v>0</v>
          </cell>
          <cell r="AA518">
            <v>0</v>
          </cell>
          <cell r="AB518">
            <v>0</v>
          </cell>
          <cell r="AC518">
            <v>16485212</v>
          </cell>
          <cell r="AD518">
            <v>0</v>
          </cell>
          <cell r="AE518">
            <v>12</v>
          </cell>
          <cell r="AF518">
            <v>0</v>
          </cell>
          <cell r="AG518">
            <v>0</v>
          </cell>
          <cell r="AH518">
            <v>0</v>
          </cell>
          <cell r="AI518">
            <v>0</v>
          </cell>
          <cell r="AJ518">
            <v>1141000</v>
          </cell>
          <cell r="AK518">
            <v>0</v>
          </cell>
          <cell r="AL518">
            <v>0</v>
          </cell>
          <cell r="AM518">
            <v>0</v>
          </cell>
          <cell r="AN518">
            <v>1141000</v>
          </cell>
        </row>
        <row r="519">
          <cell r="B519">
            <v>509</v>
          </cell>
          <cell r="C519">
            <v>16220896</v>
          </cell>
          <cell r="D519" t="str">
            <v>Nguyen Thanh Tung C</v>
          </cell>
          <cell r="E519">
            <v>1181378</v>
          </cell>
          <cell r="F519">
            <v>1265398</v>
          </cell>
          <cell r="G519">
            <v>2236589</v>
          </cell>
          <cell r="H519">
            <v>1097310</v>
          </cell>
          <cell r="I519">
            <v>1098337</v>
          </cell>
          <cell r="J519">
            <v>1098969</v>
          </cell>
          <cell r="K519">
            <v>1183538</v>
          </cell>
          <cell r="L519">
            <v>1099000</v>
          </cell>
          <cell r="M519">
            <v>1183538</v>
          </cell>
          <cell r="N519">
            <v>1099000</v>
          </cell>
          <cell r="O519">
            <v>1099000</v>
          </cell>
          <cell r="P519">
            <v>1099000</v>
          </cell>
          <cell r="Q519">
            <v>0</v>
          </cell>
          <cell r="R519">
            <v>0</v>
          </cell>
          <cell r="S519">
            <v>-23659</v>
          </cell>
          <cell r="T519">
            <v>0</v>
          </cell>
          <cell r="U519">
            <v>0</v>
          </cell>
          <cell r="V519">
            <v>0</v>
          </cell>
          <cell r="W519">
            <v>0</v>
          </cell>
          <cell r="X519">
            <v>0</v>
          </cell>
          <cell r="Y519">
            <v>0</v>
          </cell>
          <cell r="Z519">
            <v>0</v>
          </cell>
          <cell r="AA519">
            <v>0</v>
          </cell>
          <cell r="AB519">
            <v>0</v>
          </cell>
          <cell r="AC519">
            <v>14741057</v>
          </cell>
          <cell r="AD519">
            <v>-23659</v>
          </cell>
          <cell r="AE519">
            <v>12</v>
          </cell>
          <cell r="AF519">
            <v>0</v>
          </cell>
          <cell r="AG519">
            <v>0</v>
          </cell>
          <cell r="AH519">
            <v>0</v>
          </cell>
          <cell r="AI519">
            <v>0</v>
          </cell>
          <cell r="AJ519">
            <v>1099000</v>
          </cell>
          <cell r="AK519">
            <v>0</v>
          </cell>
          <cell r="AL519">
            <v>23659</v>
          </cell>
          <cell r="AM519">
            <v>0</v>
          </cell>
          <cell r="AN519">
            <v>1122659</v>
          </cell>
        </row>
        <row r="520">
          <cell r="B520">
            <v>510</v>
          </cell>
          <cell r="C520">
            <v>16220068</v>
          </cell>
          <cell r="D520" t="str">
            <v>Tran Van Ut</v>
          </cell>
          <cell r="E520">
            <v>1156332</v>
          </cell>
          <cell r="F520">
            <v>1836695</v>
          </cell>
          <cell r="G520">
            <v>2251547</v>
          </cell>
          <cell r="H520">
            <v>1333424</v>
          </cell>
          <cell r="I520">
            <v>1112240</v>
          </cell>
          <cell r="J520">
            <v>1112880</v>
          </cell>
          <cell r="K520">
            <v>1113000</v>
          </cell>
          <cell r="L520">
            <v>1113000</v>
          </cell>
          <cell r="M520">
            <v>1369846</v>
          </cell>
          <cell r="N520">
            <v>1198615</v>
          </cell>
          <cell r="O520">
            <v>1284231</v>
          </cell>
          <cell r="P520">
            <v>1284231</v>
          </cell>
          <cell r="Q520">
            <v>0</v>
          </cell>
          <cell r="R520">
            <v>0</v>
          </cell>
          <cell r="S520">
            <v>-25155</v>
          </cell>
          <cell r="T520">
            <v>0</v>
          </cell>
          <cell r="U520">
            <v>0</v>
          </cell>
          <cell r="V520">
            <v>0</v>
          </cell>
          <cell r="W520">
            <v>0</v>
          </cell>
          <cell r="X520">
            <v>0</v>
          </cell>
          <cell r="Y520">
            <v>0</v>
          </cell>
          <cell r="Z520">
            <v>0</v>
          </cell>
          <cell r="AA520">
            <v>0</v>
          </cell>
          <cell r="AB520">
            <v>0</v>
          </cell>
          <cell r="AC520">
            <v>16166041</v>
          </cell>
          <cell r="AD520">
            <v>-25155</v>
          </cell>
          <cell r="AE520">
            <v>12</v>
          </cell>
          <cell r="AF520">
            <v>0</v>
          </cell>
          <cell r="AG520">
            <v>0</v>
          </cell>
          <cell r="AH520">
            <v>0</v>
          </cell>
          <cell r="AI520">
            <v>0</v>
          </cell>
          <cell r="AJ520">
            <v>1113000</v>
          </cell>
          <cell r="AK520">
            <v>0</v>
          </cell>
          <cell r="AL520">
            <v>25155</v>
          </cell>
          <cell r="AM520">
            <v>0</v>
          </cell>
          <cell r="AN520">
            <v>1138155</v>
          </cell>
        </row>
        <row r="521">
          <cell r="B521">
            <v>511</v>
          </cell>
          <cell r="C521">
            <v>15220467</v>
          </cell>
          <cell r="D521" t="str">
            <v>Nguyen Phu Van</v>
          </cell>
          <cell r="E521">
            <v>3500102</v>
          </cell>
          <cell r="F521">
            <v>3389474</v>
          </cell>
          <cell r="G521">
            <v>2180573</v>
          </cell>
          <cell r="H521">
            <v>2180730</v>
          </cell>
          <cell r="I521">
            <v>2182771</v>
          </cell>
          <cell r="J521">
            <v>2704027</v>
          </cell>
          <cell r="K521">
            <v>2904000</v>
          </cell>
          <cell r="L521">
            <v>3015000</v>
          </cell>
          <cell r="M521">
            <v>3207000</v>
          </cell>
          <cell r="N521">
            <v>3462000</v>
          </cell>
          <cell r="O521">
            <v>2782000</v>
          </cell>
          <cell r="P521">
            <v>2782000</v>
          </cell>
          <cell r="Q521">
            <v>-200020</v>
          </cell>
          <cell r="R521">
            <v>-177895</v>
          </cell>
          <cell r="S521">
            <v>-18057</v>
          </cell>
          <cell r="T521">
            <v>-18073</v>
          </cell>
          <cell r="U521">
            <v>-18277</v>
          </cell>
          <cell r="V521">
            <v>-70403</v>
          </cell>
          <cell r="W521">
            <v>-90400</v>
          </cell>
          <cell r="X521">
            <v>-103000</v>
          </cell>
          <cell r="Y521">
            <v>-141400</v>
          </cell>
          <cell r="Z521">
            <v>-192400</v>
          </cell>
          <cell r="AA521">
            <v>-78200</v>
          </cell>
          <cell r="AB521">
            <v>-78200</v>
          </cell>
          <cell r="AC521">
            <v>34289677</v>
          </cell>
          <cell r="AD521">
            <v>-1186325</v>
          </cell>
          <cell r="AE521">
            <v>12</v>
          </cell>
          <cell r="AF521">
            <v>0</v>
          </cell>
          <cell r="AG521">
            <v>0</v>
          </cell>
          <cell r="AH521">
            <v>0</v>
          </cell>
          <cell r="AI521">
            <v>0</v>
          </cell>
          <cell r="AJ521">
            <v>2782000</v>
          </cell>
          <cell r="AK521">
            <v>1414332</v>
          </cell>
          <cell r="AL521">
            <v>2600657</v>
          </cell>
          <cell r="AM521">
            <v>0</v>
          </cell>
          <cell r="AN521">
            <v>5382657</v>
          </cell>
        </row>
        <row r="522">
          <cell r="B522">
            <v>512</v>
          </cell>
          <cell r="C522">
            <v>16221391</v>
          </cell>
          <cell r="D522" t="str">
            <v>Van Vuong Vinh</v>
          </cell>
          <cell r="F522">
            <v>768849</v>
          </cell>
          <cell r="G522">
            <v>2782286</v>
          </cell>
          <cell r="H522">
            <v>0</v>
          </cell>
          <cell r="I522">
            <v>0</v>
          </cell>
          <cell r="J522">
            <v>0</v>
          </cell>
          <cell r="K522">
            <v>4436384</v>
          </cell>
          <cell r="L522">
            <v>1113000</v>
          </cell>
          <cell r="M522">
            <v>2069846</v>
          </cell>
          <cell r="N522">
            <v>1113000</v>
          </cell>
          <cell r="O522">
            <v>1113000</v>
          </cell>
          <cell r="P522">
            <v>1027385</v>
          </cell>
          <cell r="R522">
            <v>0</v>
          </cell>
          <cell r="S522">
            <v>-78229</v>
          </cell>
          <cell r="W522">
            <v>-430915</v>
          </cell>
          <cell r="X522">
            <v>0</v>
          </cell>
          <cell r="Y522">
            <v>-6985</v>
          </cell>
          <cell r="Z522">
            <v>0</v>
          </cell>
          <cell r="AA522">
            <v>0</v>
          </cell>
          <cell r="AB522">
            <v>0</v>
          </cell>
          <cell r="AC522">
            <v>14423750</v>
          </cell>
          <cell r="AD522">
            <v>-516129</v>
          </cell>
          <cell r="AE522">
            <v>11</v>
          </cell>
          <cell r="AF522">
            <v>0</v>
          </cell>
          <cell r="AG522">
            <v>0</v>
          </cell>
          <cell r="AH522">
            <v>0</v>
          </cell>
          <cell r="AI522">
            <v>0</v>
          </cell>
          <cell r="AJ522">
            <v>1024569.86</v>
          </cell>
          <cell r="AK522">
            <v>0</v>
          </cell>
          <cell r="AL522">
            <v>516129</v>
          </cell>
          <cell r="AM522">
            <v>0</v>
          </cell>
          <cell r="AN522">
            <v>1540698.8599999999</v>
          </cell>
        </row>
        <row r="523">
          <cell r="B523">
            <v>513</v>
          </cell>
          <cell r="C523">
            <v>16221645</v>
          </cell>
          <cell r="D523" t="str">
            <v>Cao Van Xuan B</v>
          </cell>
          <cell r="J523">
            <v>342424</v>
          </cell>
          <cell r="K523">
            <v>1113000</v>
          </cell>
          <cell r="L523">
            <v>1198615</v>
          </cell>
          <cell r="M523">
            <v>1284231</v>
          </cell>
          <cell r="N523">
            <v>1613000</v>
          </cell>
          <cell r="O523">
            <v>1413750</v>
          </cell>
          <cell r="P523">
            <v>1113000</v>
          </cell>
          <cell r="V523">
            <v>0</v>
          </cell>
          <cell r="W523">
            <v>0</v>
          </cell>
          <cell r="X523">
            <v>0</v>
          </cell>
          <cell r="Y523">
            <v>0</v>
          </cell>
          <cell r="Z523">
            <v>0</v>
          </cell>
          <cell r="AA523">
            <v>0</v>
          </cell>
          <cell r="AB523">
            <v>0</v>
          </cell>
          <cell r="AC523">
            <v>8078020</v>
          </cell>
          <cell r="AD523">
            <v>0</v>
          </cell>
          <cell r="AE523">
            <v>7</v>
          </cell>
          <cell r="AF523">
            <v>0</v>
          </cell>
          <cell r="AG523">
            <v>0</v>
          </cell>
          <cell r="AH523">
            <v>0</v>
          </cell>
          <cell r="AI523">
            <v>0</v>
          </cell>
          <cell r="AJ523">
            <v>612912.32999999996</v>
          </cell>
          <cell r="AK523">
            <v>0</v>
          </cell>
          <cell r="AL523">
            <v>0</v>
          </cell>
          <cell r="AM523">
            <v>0</v>
          </cell>
          <cell r="AN523">
            <v>612912.32999999996</v>
          </cell>
        </row>
        <row r="524">
          <cell r="B524">
            <v>514</v>
          </cell>
          <cell r="C524">
            <v>16221333</v>
          </cell>
          <cell r="D524" t="str">
            <v>Nguyen Thuy Can</v>
          </cell>
          <cell r="E524">
            <v>1281785</v>
          </cell>
          <cell r="F524">
            <v>2361120</v>
          </cell>
          <cell r="G524">
            <v>2362240</v>
          </cell>
          <cell r="H524">
            <v>2872600</v>
          </cell>
          <cell r="I524">
            <v>3200600</v>
          </cell>
          <cell r="J524">
            <v>3090200</v>
          </cell>
          <cell r="K524">
            <v>3482000</v>
          </cell>
          <cell r="L524">
            <v>2782000</v>
          </cell>
          <cell r="M524">
            <v>2922000</v>
          </cell>
          <cell r="N524">
            <v>2782000</v>
          </cell>
          <cell r="O524">
            <v>2848000</v>
          </cell>
          <cell r="P524">
            <v>2782000</v>
          </cell>
          <cell r="Q524">
            <v>0</v>
          </cell>
          <cell r="R524">
            <v>-36112</v>
          </cell>
          <cell r="S524">
            <v>-36224</v>
          </cell>
          <cell r="T524">
            <v>-87260</v>
          </cell>
          <cell r="U524">
            <v>-140120</v>
          </cell>
          <cell r="V524">
            <v>-118040</v>
          </cell>
          <cell r="W524">
            <v>-196400</v>
          </cell>
          <cell r="X524">
            <v>-78200</v>
          </cell>
          <cell r="Y524">
            <v>-92200</v>
          </cell>
          <cell r="Z524">
            <v>-78200</v>
          </cell>
          <cell r="AA524">
            <v>-84800</v>
          </cell>
          <cell r="AB524">
            <v>-78200</v>
          </cell>
          <cell r="AC524">
            <v>32766545</v>
          </cell>
          <cell r="AD524">
            <v>-1025756</v>
          </cell>
          <cell r="AE524">
            <v>12</v>
          </cell>
          <cell r="AF524">
            <v>0</v>
          </cell>
          <cell r="AG524">
            <v>0</v>
          </cell>
          <cell r="AH524">
            <v>0</v>
          </cell>
          <cell r="AI524">
            <v>0</v>
          </cell>
          <cell r="AJ524">
            <v>2782000</v>
          </cell>
          <cell r="AK524">
            <v>1154856</v>
          </cell>
          <cell r="AL524">
            <v>2180612</v>
          </cell>
          <cell r="AM524">
            <v>0</v>
          </cell>
          <cell r="AN524">
            <v>4962612</v>
          </cell>
        </row>
        <row r="525">
          <cell r="B525">
            <v>515</v>
          </cell>
          <cell r="C525">
            <v>16221319</v>
          </cell>
          <cell r="D525" t="str">
            <v>Duong Phuoc Dung</v>
          </cell>
          <cell r="E525">
            <v>2221760</v>
          </cell>
          <cell r="F525">
            <v>2361120</v>
          </cell>
          <cell r="G525">
            <v>2586240</v>
          </cell>
          <cell r="H525">
            <v>2949599</v>
          </cell>
          <cell r="I525">
            <v>3200600</v>
          </cell>
          <cell r="J525">
            <v>3041200</v>
          </cell>
          <cell r="K525">
            <v>3482000</v>
          </cell>
          <cell r="L525">
            <v>2782000</v>
          </cell>
          <cell r="M525">
            <v>2922000</v>
          </cell>
          <cell r="N525">
            <v>2461000</v>
          </cell>
          <cell r="O525">
            <v>2782000</v>
          </cell>
          <cell r="P525">
            <v>2996000</v>
          </cell>
          <cell r="Q525">
            <v>-22176</v>
          </cell>
          <cell r="R525">
            <v>-36112</v>
          </cell>
          <cell r="S525">
            <v>-58624</v>
          </cell>
          <cell r="T525">
            <v>-94960</v>
          </cell>
          <cell r="U525">
            <v>-140120</v>
          </cell>
          <cell r="V525">
            <v>-108240</v>
          </cell>
          <cell r="W525">
            <v>-196400</v>
          </cell>
          <cell r="X525">
            <v>-78200</v>
          </cell>
          <cell r="Y525">
            <v>-92200</v>
          </cell>
          <cell r="Z525">
            <v>-46100</v>
          </cell>
          <cell r="AA525">
            <v>-78200</v>
          </cell>
          <cell r="AB525">
            <v>-99600</v>
          </cell>
          <cell r="AC525">
            <v>33785519</v>
          </cell>
          <cell r="AD525">
            <v>-1050932</v>
          </cell>
          <cell r="AE525">
            <v>12</v>
          </cell>
          <cell r="AF525">
            <v>0</v>
          </cell>
          <cell r="AG525">
            <v>0</v>
          </cell>
          <cell r="AH525">
            <v>0</v>
          </cell>
          <cell r="AI525">
            <v>0</v>
          </cell>
          <cell r="AJ525">
            <v>2782000</v>
          </cell>
          <cell r="AK525">
            <v>1313508</v>
          </cell>
          <cell r="AL525">
            <v>2364440</v>
          </cell>
          <cell r="AM525">
            <v>0</v>
          </cell>
          <cell r="AN525">
            <v>5146440</v>
          </cell>
        </row>
        <row r="526">
          <cell r="B526">
            <v>516</v>
          </cell>
          <cell r="C526">
            <v>16220215</v>
          </cell>
          <cell r="D526" t="str">
            <v>Doan Quang Khanh</v>
          </cell>
          <cell r="E526">
            <v>1835168</v>
          </cell>
          <cell r="F526">
            <v>3336400</v>
          </cell>
          <cell r="G526">
            <v>2917800</v>
          </cell>
          <cell r="H526">
            <v>2917999</v>
          </cell>
          <cell r="I526">
            <v>3200600</v>
          </cell>
          <cell r="J526">
            <v>2782200</v>
          </cell>
          <cell r="K526">
            <v>3622000</v>
          </cell>
          <cell r="L526">
            <v>2782000</v>
          </cell>
          <cell r="M526">
            <v>2782000</v>
          </cell>
          <cell r="N526">
            <v>2922000</v>
          </cell>
          <cell r="O526">
            <v>2810000</v>
          </cell>
          <cell r="P526">
            <v>2782000</v>
          </cell>
          <cell r="Q526">
            <v>0</v>
          </cell>
          <cell r="R526">
            <v>-167280</v>
          </cell>
          <cell r="S526">
            <v>-91780</v>
          </cell>
          <cell r="T526">
            <v>-91800</v>
          </cell>
          <cell r="U526">
            <v>-140120</v>
          </cell>
          <cell r="V526">
            <v>-78220</v>
          </cell>
          <cell r="W526">
            <v>-224400</v>
          </cell>
          <cell r="X526">
            <v>-78200</v>
          </cell>
          <cell r="Y526">
            <v>-78200</v>
          </cell>
          <cell r="Z526">
            <v>-92200</v>
          </cell>
          <cell r="AA526">
            <v>-81000</v>
          </cell>
          <cell r="AB526">
            <v>-78200</v>
          </cell>
          <cell r="AC526">
            <v>34690167</v>
          </cell>
          <cell r="AD526">
            <v>-1201400</v>
          </cell>
          <cell r="AE526">
            <v>12</v>
          </cell>
          <cell r="AF526">
            <v>0</v>
          </cell>
          <cell r="AG526">
            <v>0</v>
          </cell>
          <cell r="AH526">
            <v>0</v>
          </cell>
          <cell r="AI526">
            <v>0</v>
          </cell>
          <cell r="AJ526">
            <v>2782000</v>
          </cell>
          <cell r="AK526">
            <v>1494432</v>
          </cell>
          <cell r="AL526">
            <v>2695832</v>
          </cell>
          <cell r="AM526">
            <v>0</v>
          </cell>
          <cell r="AN526">
            <v>5477832</v>
          </cell>
        </row>
        <row r="527">
          <cell r="B527">
            <v>517</v>
          </cell>
          <cell r="C527">
            <v>16220198</v>
          </cell>
          <cell r="D527" t="str">
            <v>Ha Tuan Khanh</v>
          </cell>
          <cell r="E527">
            <v>3025480</v>
          </cell>
          <cell r="F527">
            <v>3332860</v>
          </cell>
          <cell r="G527">
            <v>3537470</v>
          </cell>
          <cell r="H527">
            <v>3446700</v>
          </cell>
          <cell r="I527">
            <v>3617690</v>
          </cell>
          <cell r="J527">
            <v>3451530</v>
          </cell>
          <cell r="K527">
            <v>3899000</v>
          </cell>
          <cell r="L527">
            <v>3199000</v>
          </cell>
          <cell r="M527">
            <v>3339000</v>
          </cell>
          <cell r="N527">
            <v>3199000</v>
          </cell>
          <cell r="O527">
            <v>3219000</v>
          </cell>
          <cell r="P527">
            <v>3199000</v>
          </cell>
          <cell r="Q527">
            <v>-105096</v>
          </cell>
          <cell r="R527">
            <v>-166572</v>
          </cell>
          <cell r="S527">
            <v>-207494</v>
          </cell>
          <cell r="T527">
            <v>-189340</v>
          </cell>
          <cell r="U527">
            <v>-223538</v>
          </cell>
          <cell r="V527">
            <v>-190306</v>
          </cell>
          <cell r="W527">
            <v>-279800</v>
          </cell>
          <cell r="X527">
            <v>-139800</v>
          </cell>
          <cell r="Y527">
            <v>-167800</v>
          </cell>
          <cell r="Z527">
            <v>-139800</v>
          </cell>
          <cell r="AA527">
            <v>-143800</v>
          </cell>
          <cell r="AB527">
            <v>-139800</v>
          </cell>
          <cell r="AC527">
            <v>40465730</v>
          </cell>
          <cell r="AD527">
            <v>-2093146</v>
          </cell>
          <cell r="AE527">
            <v>12</v>
          </cell>
          <cell r="AF527">
            <v>0</v>
          </cell>
          <cell r="AG527">
            <v>0</v>
          </cell>
          <cell r="AH527">
            <v>0</v>
          </cell>
          <cell r="AI527">
            <v>0</v>
          </cell>
          <cell r="AJ527">
            <v>3199000</v>
          </cell>
          <cell r="AK527">
            <v>2732952</v>
          </cell>
          <cell r="AL527">
            <v>4826098</v>
          </cell>
          <cell r="AM527">
            <v>0</v>
          </cell>
          <cell r="AN527">
            <v>8025098</v>
          </cell>
        </row>
        <row r="528">
          <cell r="B528">
            <v>518</v>
          </cell>
          <cell r="C528">
            <v>16221321</v>
          </cell>
          <cell r="D528" t="str">
            <v>Tran Ngoc Linh</v>
          </cell>
          <cell r="E528">
            <v>2777200</v>
          </cell>
          <cell r="F528">
            <v>2916400</v>
          </cell>
          <cell r="G528">
            <v>2917800</v>
          </cell>
          <cell r="H528">
            <v>3120999</v>
          </cell>
          <cell r="I528">
            <v>3200600</v>
          </cell>
          <cell r="J528">
            <v>3006200</v>
          </cell>
          <cell r="K528">
            <v>3342000</v>
          </cell>
          <cell r="L528">
            <v>2782000</v>
          </cell>
          <cell r="M528">
            <v>2815000</v>
          </cell>
          <cell r="N528">
            <v>2782000</v>
          </cell>
          <cell r="O528">
            <v>2786000</v>
          </cell>
          <cell r="P528">
            <v>2782000</v>
          </cell>
          <cell r="Q528">
            <v>-77720</v>
          </cell>
          <cell r="R528">
            <v>-91640</v>
          </cell>
          <cell r="S528">
            <v>-91780</v>
          </cell>
          <cell r="T528">
            <v>-124200</v>
          </cell>
          <cell r="U528">
            <v>-140120</v>
          </cell>
          <cell r="V528">
            <v>-101240</v>
          </cell>
          <cell r="W528">
            <v>-168400</v>
          </cell>
          <cell r="X528">
            <v>-78200</v>
          </cell>
          <cell r="Y528">
            <v>-81500</v>
          </cell>
          <cell r="Z528">
            <v>-78200</v>
          </cell>
          <cell r="AA528">
            <v>-78600</v>
          </cell>
          <cell r="AB528">
            <v>-78200</v>
          </cell>
          <cell r="AC528">
            <v>35228199</v>
          </cell>
          <cell r="AD528">
            <v>-1189800</v>
          </cell>
          <cell r="AE528">
            <v>12</v>
          </cell>
          <cell r="AF528">
            <v>0</v>
          </cell>
          <cell r="AG528">
            <v>0</v>
          </cell>
          <cell r="AH528">
            <v>0</v>
          </cell>
          <cell r="AI528">
            <v>0</v>
          </cell>
          <cell r="AJ528">
            <v>2782000</v>
          </cell>
          <cell r="AK528">
            <v>1602036</v>
          </cell>
          <cell r="AL528">
            <v>2791836</v>
          </cell>
          <cell r="AM528">
            <v>0</v>
          </cell>
          <cell r="AN528">
            <v>5573836</v>
          </cell>
        </row>
        <row r="529">
          <cell r="B529">
            <v>519</v>
          </cell>
          <cell r="C529">
            <v>19210788</v>
          </cell>
          <cell r="D529" t="str">
            <v>Dao Nguyen Thien Ly Phi</v>
          </cell>
          <cell r="E529">
            <v>3471500</v>
          </cell>
          <cell r="F529">
            <v>3610500</v>
          </cell>
          <cell r="G529">
            <v>3829250</v>
          </cell>
          <cell r="H529">
            <v>3801499</v>
          </cell>
          <cell r="I529">
            <v>3895750</v>
          </cell>
          <cell r="J529">
            <v>3715750</v>
          </cell>
          <cell r="K529">
            <v>4178000</v>
          </cell>
          <cell r="L529">
            <v>3478000</v>
          </cell>
          <cell r="M529">
            <v>3618000</v>
          </cell>
          <cell r="N529">
            <v>3478000</v>
          </cell>
          <cell r="O529">
            <v>3600000</v>
          </cell>
          <cell r="P529">
            <v>3478000</v>
          </cell>
          <cell r="Q529">
            <v>-194300</v>
          </cell>
          <cell r="R529">
            <v>-222100</v>
          </cell>
          <cell r="S529">
            <v>-265850</v>
          </cell>
          <cell r="T529">
            <v>-260300</v>
          </cell>
          <cell r="U529">
            <v>-279150</v>
          </cell>
          <cell r="V529">
            <v>-243150</v>
          </cell>
          <cell r="W529">
            <v>-353400</v>
          </cell>
          <cell r="X529">
            <v>-195600</v>
          </cell>
          <cell r="Y529">
            <v>-223600</v>
          </cell>
          <cell r="Z529">
            <v>-195600</v>
          </cell>
          <cell r="AA529">
            <v>-220000</v>
          </cell>
          <cell r="AB529">
            <v>-195600</v>
          </cell>
          <cell r="AC529">
            <v>44154249</v>
          </cell>
          <cell r="AD529">
            <v>-2848650</v>
          </cell>
          <cell r="AE529">
            <v>12</v>
          </cell>
          <cell r="AF529">
            <v>0</v>
          </cell>
          <cell r="AG529">
            <v>0</v>
          </cell>
          <cell r="AH529">
            <v>0</v>
          </cell>
          <cell r="AI529">
            <v>0</v>
          </cell>
          <cell r="AJ529">
            <v>3478000</v>
          </cell>
          <cell r="AK529">
            <v>3526452</v>
          </cell>
          <cell r="AL529">
            <v>6375102</v>
          </cell>
          <cell r="AM529">
            <v>0</v>
          </cell>
          <cell r="AN529">
            <v>9853102</v>
          </cell>
        </row>
        <row r="530">
          <cell r="B530">
            <v>520</v>
          </cell>
          <cell r="C530">
            <v>16220054</v>
          </cell>
          <cell r="D530" t="str">
            <v>Nguyen Ngoc Son</v>
          </cell>
          <cell r="E530">
            <v>3471500</v>
          </cell>
          <cell r="F530">
            <v>4030500</v>
          </cell>
          <cell r="G530">
            <v>3612250</v>
          </cell>
          <cell r="H530">
            <v>3752499</v>
          </cell>
          <cell r="I530">
            <v>4035750</v>
          </cell>
          <cell r="J530">
            <v>3477750</v>
          </cell>
          <cell r="K530">
            <v>4318000</v>
          </cell>
          <cell r="L530">
            <v>3478000</v>
          </cell>
          <cell r="M530">
            <v>3478000</v>
          </cell>
          <cell r="N530">
            <v>3618000</v>
          </cell>
          <cell r="O530">
            <v>3524000</v>
          </cell>
          <cell r="P530">
            <v>3478000</v>
          </cell>
          <cell r="Q530">
            <v>-194300</v>
          </cell>
          <cell r="R530">
            <v>-309150</v>
          </cell>
          <cell r="S530">
            <v>-222450</v>
          </cell>
          <cell r="T530">
            <v>-250500</v>
          </cell>
          <cell r="U530">
            <v>-310725</v>
          </cell>
          <cell r="V530">
            <v>-195550</v>
          </cell>
          <cell r="W530">
            <v>-395400</v>
          </cell>
          <cell r="X530">
            <v>-195600</v>
          </cell>
          <cell r="Y530">
            <v>-195600</v>
          </cell>
          <cell r="Z530">
            <v>-223600</v>
          </cell>
          <cell r="AA530">
            <v>-204800</v>
          </cell>
          <cell r="AB530">
            <v>-195600</v>
          </cell>
          <cell r="AC530">
            <v>44274249</v>
          </cell>
          <cell r="AD530">
            <v>-2893275</v>
          </cell>
          <cell r="AE530">
            <v>12</v>
          </cell>
          <cell r="AF530">
            <v>0</v>
          </cell>
          <cell r="AG530">
            <v>0</v>
          </cell>
          <cell r="AH530">
            <v>0</v>
          </cell>
          <cell r="AI530">
            <v>0</v>
          </cell>
          <cell r="AJ530">
            <v>3478000</v>
          </cell>
          <cell r="AK530">
            <v>3550452</v>
          </cell>
          <cell r="AL530">
            <v>6443727</v>
          </cell>
          <cell r="AM530">
            <v>0</v>
          </cell>
          <cell r="AN530">
            <v>9921727</v>
          </cell>
        </row>
        <row r="531">
          <cell r="B531">
            <v>521</v>
          </cell>
          <cell r="C531">
            <v>16221335</v>
          </cell>
          <cell r="D531" t="str">
            <v>Dang Dinh Thao</v>
          </cell>
          <cell r="E531">
            <v>3193780</v>
          </cell>
          <cell r="F531">
            <v>3332860</v>
          </cell>
          <cell r="G531">
            <v>3572470</v>
          </cell>
          <cell r="H531">
            <v>3523699</v>
          </cell>
          <cell r="I531">
            <v>3617690</v>
          </cell>
          <cell r="J531">
            <v>3458530</v>
          </cell>
          <cell r="K531">
            <v>3619000</v>
          </cell>
          <cell r="L531">
            <v>3199000</v>
          </cell>
          <cell r="M531">
            <v>3339000</v>
          </cell>
          <cell r="N531">
            <v>3199000</v>
          </cell>
          <cell r="O531">
            <v>3252000</v>
          </cell>
          <cell r="P531">
            <v>3199000</v>
          </cell>
          <cell r="Q531">
            <v>-138756</v>
          </cell>
          <cell r="R531">
            <v>-166572</v>
          </cell>
          <cell r="S531">
            <v>-214494</v>
          </cell>
          <cell r="T531">
            <v>-204740</v>
          </cell>
          <cell r="U531">
            <v>-223538</v>
          </cell>
          <cell r="V531">
            <v>-191706</v>
          </cell>
          <cell r="W531">
            <v>-223800</v>
          </cell>
          <cell r="X531">
            <v>-139800</v>
          </cell>
          <cell r="Y531">
            <v>-167800</v>
          </cell>
          <cell r="Z531">
            <v>-139800</v>
          </cell>
          <cell r="AA531">
            <v>-150400</v>
          </cell>
          <cell r="AB531">
            <v>-139800</v>
          </cell>
          <cell r="AC531">
            <v>40506029</v>
          </cell>
          <cell r="AD531">
            <v>-2101206</v>
          </cell>
          <cell r="AE531">
            <v>12</v>
          </cell>
          <cell r="AF531">
            <v>0</v>
          </cell>
          <cell r="AG531">
            <v>0</v>
          </cell>
          <cell r="AH531">
            <v>0</v>
          </cell>
          <cell r="AI531">
            <v>0</v>
          </cell>
          <cell r="AJ531">
            <v>3199000</v>
          </cell>
          <cell r="AK531">
            <v>2741004</v>
          </cell>
          <cell r="AL531">
            <v>4842210</v>
          </cell>
          <cell r="AM531">
            <v>0</v>
          </cell>
          <cell r="AN531">
            <v>8041210</v>
          </cell>
        </row>
        <row r="532">
          <cell r="B532">
            <v>522</v>
          </cell>
          <cell r="C532">
            <v>16220914</v>
          </cell>
          <cell r="D532" t="str">
            <v>Nguyen Xuan Tho</v>
          </cell>
          <cell r="E532">
            <v>2826890</v>
          </cell>
          <cell r="F532">
            <v>3124630</v>
          </cell>
          <cell r="G532">
            <v>3469135</v>
          </cell>
          <cell r="H532">
            <v>3350349</v>
          </cell>
          <cell r="I532">
            <v>3409145</v>
          </cell>
          <cell r="J532">
            <v>3214865</v>
          </cell>
          <cell r="K532">
            <v>3691000</v>
          </cell>
          <cell r="L532">
            <v>2991000</v>
          </cell>
          <cell r="M532">
            <v>3131000</v>
          </cell>
          <cell r="N532">
            <v>2991000</v>
          </cell>
          <cell r="O532">
            <v>2995000</v>
          </cell>
          <cell r="P532">
            <v>2991000</v>
          </cell>
          <cell r="Q532">
            <v>-82689</v>
          </cell>
          <cell r="R532">
            <v>-124926</v>
          </cell>
          <cell r="S532">
            <v>-193827</v>
          </cell>
          <cell r="T532">
            <v>-170070</v>
          </cell>
          <cell r="U532">
            <v>-181829</v>
          </cell>
          <cell r="V532">
            <v>-142973</v>
          </cell>
          <cell r="W532">
            <v>-238200</v>
          </cell>
          <cell r="X532">
            <v>-99100</v>
          </cell>
          <cell r="Y532">
            <v>-126200</v>
          </cell>
          <cell r="Z532">
            <v>-99100</v>
          </cell>
          <cell r="AA532">
            <v>-99500</v>
          </cell>
          <cell r="AB532">
            <v>-99100</v>
          </cell>
          <cell r="AC532">
            <v>38185014</v>
          </cell>
          <cell r="AD532">
            <v>-1657514</v>
          </cell>
          <cell r="AE532">
            <v>12</v>
          </cell>
          <cell r="AF532">
            <v>0</v>
          </cell>
          <cell r="AG532">
            <v>0</v>
          </cell>
          <cell r="AH532">
            <v>0</v>
          </cell>
          <cell r="AI532">
            <v>0</v>
          </cell>
          <cell r="AJ532">
            <v>2991000</v>
          </cell>
          <cell r="AK532">
            <v>2235204</v>
          </cell>
          <cell r="AL532">
            <v>3892718</v>
          </cell>
          <cell r="AM532">
            <v>0</v>
          </cell>
          <cell r="AN532">
            <v>6883718</v>
          </cell>
        </row>
        <row r="533">
          <cell r="B533">
            <v>523</v>
          </cell>
          <cell r="C533">
            <v>16220860</v>
          </cell>
          <cell r="D533" t="str">
            <v>Huynh Quoc Viet B</v>
          </cell>
          <cell r="E533">
            <v>1469320</v>
          </cell>
          <cell r="F533">
            <v>2916400</v>
          </cell>
          <cell r="G533">
            <v>3155800</v>
          </cell>
          <cell r="H533">
            <v>2917999</v>
          </cell>
          <cell r="I533">
            <v>2780600</v>
          </cell>
          <cell r="J533">
            <v>2782200</v>
          </cell>
          <cell r="K533">
            <v>3622000</v>
          </cell>
          <cell r="L533">
            <v>2782000</v>
          </cell>
          <cell r="M533">
            <v>3202000</v>
          </cell>
          <cell r="N533">
            <v>2782000</v>
          </cell>
          <cell r="O533">
            <v>2806000</v>
          </cell>
          <cell r="P533">
            <v>2782000</v>
          </cell>
          <cell r="Q533">
            <v>0</v>
          </cell>
          <cell r="R533">
            <v>-91640</v>
          </cell>
          <cell r="S533">
            <v>-131160</v>
          </cell>
          <cell r="T533">
            <v>-91800</v>
          </cell>
          <cell r="U533">
            <v>-78060</v>
          </cell>
          <cell r="V533">
            <v>-78220</v>
          </cell>
          <cell r="W533">
            <v>-224400</v>
          </cell>
          <cell r="X533">
            <v>-78200</v>
          </cell>
          <cell r="Y533">
            <v>-140400</v>
          </cell>
          <cell r="Z533">
            <v>-78200</v>
          </cell>
          <cell r="AA533">
            <v>-80600</v>
          </cell>
          <cell r="AB533">
            <v>-78200</v>
          </cell>
          <cell r="AC533">
            <v>33998319</v>
          </cell>
          <cell r="AD533">
            <v>-1150880</v>
          </cell>
          <cell r="AE533">
            <v>12</v>
          </cell>
          <cell r="AF533">
            <v>0</v>
          </cell>
          <cell r="AG533">
            <v>0</v>
          </cell>
          <cell r="AH533">
            <v>0</v>
          </cell>
          <cell r="AI533">
            <v>0</v>
          </cell>
          <cell r="AJ533">
            <v>2782000</v>
          </cell>
          <cell r="AK533">
            <v>1356060</v>
          </cell>
          <cell r="AL533">
            <v>2506940</v>
          </cell>
          <cell r="AM533">
            <v>0</v>
          </cell>
          <cell r="AN533">
            <v>5288940</v>
          </cell>
        </row>
        <row r="534">
          <cell r="B534">
            <v>524</v>
          </cell>
          <cell r="C534">
            <v>16220275</v>
          </cell>
          <cell r="D534" t="str">
            <v>Tran Quoc Viet</v>
          </cell>
          <cell r="E534">
            <v>3207666</v>
          </cell>
          <cell r="F534">
            <v>3766742</v>
          </cell>
          <cell r="G534">
            <v>3348359</v>
          </cell>
          <cell r="H534">
            <v>3488589</v>
          </cell>
          <cell r="I534">
            <v>3771593</v>
          </cell>
          <cell r="J534">
            <v>3213441</v>
          </cell>
          <cell r="K534">
            <v>4053000</v>
          </cell>
          <cell r="L534">
            <v>3213000</v>
          </cell>
          <cell r="M534">
            <v>3213000</v>
          </cell>
          <cell r="N534">
            <v>3353000</v>
          </cell>
          <cell r="O534">
            <v>3241000</v>
          </cell>
          <cell r="P534">
            <v>3213000</v>
          </cell>
          <cell r="Q534">
            <v>-141533</v>
          </cell>
          <cell r="R534">
            <v>-253348</v>
          </cell>
          <cell r="S534">
            <v>-169672</v>
          </cell>
          <cell r="T534">
            <v>-197718</v>
          </cell>
          <cell r="U534">
            <v>-254319</v>
          </cell>
          <cell r="V534">
            <v>-142688</v>
          </cell>
          <cell r="W534">
            <v>-315900</v>
          </cell>
          <cell r="X534">
            <v>-142600</v>
          </cell>
          <cell r="Y534">
            <v>-142600</v>
          </cell>
          <cell r="Z534">
            <v>-170600</v>
          </cell>
          <cell r="AA534">
            <v>-148200</v>
          </cell>
          <cell r="AB534">
            <v>-142600</v>
          </cell>
          <cell r="AC534">
            <v>41082390</v>
          </cell>
          <cell r="AD534">
            <v>-2221778</v>
          </cell>
          <cell r="AE534">
            <v>12</v>
          </cell>
          <cell r="AF534">
            <v>0</v>
          </cell>
          <cell r="AG534">
            <v>0</v>
          </cell>
          <cell r="AH534">
            <v>0</v>
          </cell>
          <cell r="AI534">
            <v>0</v>
          </cell>
          <cell r="AJ534">
            <v>3213000</v>
          </cell>
          <cell r="AK534">
            <v>2859084</v>
          </cell>
          <cell r="AL534">
            <v>5080862</v>
          </cell>
          <cell r="AM534">
            <v>0</v>
          </cell>
          <cell r="AN534">
            <v>8293862</v>
          </cell>
        </row>
        <row r="535">
          <cell r="D535" t="str">
            <v xml:space="preserve"> Working\Plant  Total</v>
          </cell>
          <cell r="E535">
            <v>919059244</v>
          </cell>
          <cell r="F535">
            <v>889304308</v>
          </cell>
          <cell r="G535">
            <v>1080070688</v>
          </cell>
          <cell r="H535">
            <v>943143479</v>
          </cell>
          <cell r="I535">
            <v>943452280</v>
          </cell>
          <cell r="J535">
            <v>1005754008</v>
          </cell>
          <cell r="K535">
            <v>992985095</v>
          </cell>
          <cell r="L535">
            <v>934946625</v>
          </cell>
          <cell r="M535">
            <v>986812591</v>
          </cell>
          <cell r="N535">
            <v>1002173337</v>
          </cell>
          <cell r="O535">
            <v>1031247119</v>
          </cell>
          <cell r="P535">
            <v>1038311828</v>
          </cell>
          <cell r="Q535">
            <v>-33024304</v>
          </cell>
          <cell r="R535">
            <v>-29394315</v>
          </cell>
          <cell r="S535">
            <v>-48696507</v>
          </cell>
          <cell r="T535">
            <v>-41284161</v>
          </cell>
          <cell r="U535">
            <v>-36045828</v>
          </cell>
          <cell r="V535">
            <v>-36391792</v>
          </cell>
          <cell r="W535">
            <v>-39124258</v>
          </cell>
          <cell r="X535">
            <v>-30997404</v>
          </cell>
          <cell r="Y535">
            <v>-35978737</v>
          </cell>
          <cell r="Z535">
            <v>-36243035</v>
          </cell>
          <cell r="AA535">
            <v>-37253206</v>
          </cell>
          <cell r="AB535">
            <v>-36436481</v>
          </cell>
          <cell r="AC535">
            <v>11767260602</v>
          </cell>
          <cell r="AD535">
            <v>-440870028</v>
          </cell>
          <cell r="AE535">
            <v>5771</v>
          </cell>
          <cell r="AF535">
            <v>336</v>
          </cell>
          <cell r="AG535">
            <v>31</v>
          </cell>
          <cell r="AH535">
            <v>49129872</v>
          </cell>
          <cell r="AI535">
            <v>-76923</v>
          </cell>
          <cell r="AJ535">
            <v>776720394.53000045</v>
          </cell>
          <cell r="AK535">
            <v>459055454</v>
          </cell>
          <cell r="AL535">
            <v>900211099</v>
          </cell>
          <cell r="AM535">
            <v>-208694</v>
          </cell>
          <cell r="AN535">
            <v>1676722799.5299995</v>
          </cell>
          <cell r="AO535">
            <v>0</v>
          </cell>
        </row>
        <row r="536">
          <cell r="B536">
            <v>525</v>
          </cell>
          <cell r="C536">
            <v>16221476</v>
          </cell>
          <cell r="D536" t="str">
            <v>Le An</v>
          </cell>
          <cell r="F536">
            <v>2227639</v>
          </cell>
          <cell r="G536">
            <v>4506970</v>
          </cell>
          <cell r="H536">
            <v>3194700</v>
          </cell>
          <cell r="I536">
            <v>3197690</v>
          </cell>
          <cell r="J536">
            <v>3514530</v>
          </cell>
          <cell r="K536">
            <v>3199000</v>
          </cell>
          <cell r="L536">
            <v>3514000</v>
          </cell>
          <cell r="M536">
            <v>3339000</v>
          </cell>
          <cell r="N536">
            <v>4126500</v>
          </cell>
          <cell r="O536">
            <v>4511500</v>
          </cell>
          <cell r="P536">
            <v>3479000</v>
          </cell>
          <cell r="R536">
            <v>-22764</v>
          </cell>
          <cell r="S536">
            <v>-452091</v>
          </cell>
          <cell r="T536">
            <v>-138940</v>
          </cell>
          <cell r="U536">
            <v>-139538</v>
          </cell>
          <cell r="V536">
            <v>-202906</v>
          </cell>
          <cell r="W536">
            <v>-139800</v>
          </cell>
          <cell r="X536">
            <v>-202800</v>
          </cell>
          <cell r="Y536">
            <v>-167800</v>
          </cell>
          <cell r="Z536">
            <v>-337950</v>
          </cell>
          <cell r="AA536">
            <v>-453450</v>
          </cell>
          <cell r="AB536">
            <v>-195800</v>
          </cell>
          <cell r="AC536">
            <v>38810529</v>
          </cell>
          <cell r="AD536">
            <v>-2453839</v>
          </cell>
          <cell r="AE536">
            <v>11</v>
          </cell>
          <cell r="AF536">
            <v>0</v>
          </cell>
          <cell r="AG536">
            <v>0</v>
          </cell>
          <cell r="AH536">
            <v>0</v>
          </cell>
          <cell r="AI536">
            <v>0</v>
          </cell>
          <cell r="AJ536">
            <v>2927304.11</v>
          </cell>
          <cell r="AK536">
            <v>2847570</v>
          </cell>
          <cell r="AL536">
            <v>5301409</v>
          </cell>
          <cell r="AM536">
            <v>0</v>
          </cell>
          <cell r="AN536">
            <v>8228713.1099999994</v>
          </cell>
        </row>
        <row r="537">
          <cell r="B537">
            <v>526</v>
          </cell>
          <cell r="C537">
            <v>16221676</v>
          </cell>
          <cell r="D537" t="str">
            <v>Hoang Tho Chi</v>
          </cell>
          <cell r="J537">
            <v>1926138</v>
          </cell>
          <cell r="K537">
            <v>2782000</v>
          </cell>
          <cell r="L537">
            <v>2782000</v>
          </cell>
          <cell r="M537">
            <v>2782000</v>
          </cell>
          <cell r="N537">
            <v>2782000</v>
          </cell>
          <cell r="O537">
            <v>4094500</v>
          </cell>
          <cell r="P537">
            <v>3097000</v>
          </cell>
          <cell r="V537">
            <v>0</v>
          </cell>
          <cell r="W537">
            <v>-78200</v>
          </cell>
          <cell r="X537">
            <v>-78200</v>
          </cell>
          <cell r="Y537">
            <v>-78200</v>
          </cell>
          <cell r="Z537">
            <v>-78200</v>
          </cell>
          <cell r="AA537">
            <v>-328350</v>
          </cell>
          <cell r="AB537">
            <v>-119400</v>
          </cell>
          <cell r="AC537">
            <v>20245638</v>
          </cell>
          <cell r="AD537">
            <v>-760550</v>
          </cell>
          <cell r="AE537">
            <v>7</v>
          </cell>
          <cell r="AF537">
            <v>0</v>
          </cell>
          <cell r="AG537">
            <v>0</v>
          </cell>
          <cell r="AH537">
            <v>0</v>
          </cell>
          <cell r="AI537">
            <v>0</v>
          </cell>
          <cell r="AJ537">
            <v>1623468.49</v>
          </cell>
          <cell r="AK537">
            <v>873824</v>
          </cell>
          <cell r="AL537">
            <v>1634374</v>
          </cell>
          <cell r="AM537">
            <v>0</v>
          </cell>
          <cell r="AN537">
            <v>3257842.49</v>
          </cell>
        </row>
        <row r="538">
          <cell r="B538">
            <v>527</v>
          </cell>
          <cell r="C538">
            <v>16221680</v>
          </cell>
          <cell r="D538" t="str">
            <v>Tran Van Chuong</v>
          </cell>
          <cell r="J538">
            <v>1712123</v>
          </cell>
          <cell r="K538">
            <v>2782000</v>
          </cell>
          <cell r="L538">
            <v>4777000</v>
          </cell>
          <cell r="M538">
            <v>2922000</v>
          </cell>
          <cell r="N538">
            <v>4234500</v>
          </cell>
          <cell r="O538">
            <v>4094500</v>
          </cell>
          <cell r="P538">
            <v>2922000</v>
          </cell>
          <cell r="V538">
            <v>0</v>
          </cell>
          <cell r="W538">
            <v>-78200</v>
          </cell>
          <cell r="X538">
            <v>-533100</v>
          </cell>
          <cell r="Y538">
            <v>-92200</v>
          </cell>
          <cell r="Z538">
            <v>-370350</v>
          </cell>
          <cell r="AA538">
            <v>-328350</v>
          </cell>
          <cell r="AB538">
            <v>-92200</v>
          </cell>
          <cell r="AC538">
            <v>23444123</v>
          </cell>
          <cell r="AD538">
            <v>-1494400</v>
          </cell>
          <cell r="AE538">
            <v>7</v>
          </cell>
          <cell r="AF538">
            <v>0</v>
          </cell>
          <cell r="AG538">
            <v>0</v>
          </cell>
          <cell r="AH538">
            <v>0</v>
          </cell>
          <cell r="AI538">
            <v>0</v>
          </cell>
          <cell r="AJ538">
            <v>1623468.49</v>
          </cell>
          <cell r="AK538">
            <v>1513519</v>
          </cell>
          <cell r="AL538">
            <v>3007919</v>
          </cell>
          <cell r="AM538">
            <v>0</v>
          </cell>
          <cell r="AN538">
            <v>4631387.49</v>
          </cell>
        </row>
        <row r="539">
          <cell r="B539">
            <v>528</v>
          </cell>
          <cell r="C539">
            <v>16221334</v>
          </cell>
          <cell r="D539" t="str">
            <v>Lao Vi Dai</v>
          </cell>
          <cell r="E539">
            <v>3193780</v>
          </cell>
          <cell r="F539">
            <v>3332860</v>
          </cell>
          <cell r="G539">
            <v>4506970</v>
          </cell>
          <cell r="H539">
            <v>3194700</v>
          </cell>
          <cell r="I539">
            <v>3197690</v>
          </cell>
          <cell r="J539">
            <v>3199530</v>
          </cell>
          <cell r="K539">
            <v>3199000</v>
          </cell>
          <cell r="L539">
            <v>3461500</v>
          </cell>
          <cell r="M539">
            <v>3199000</v>
          </cell>
          <cell r="N539">
            <v>3199000</v>
          </cell>
          <cell r="O539">
            <v>4511500</v>
          </cell>
          <cell r="P539">
            <v>3199000</v>
          </cell>
          <cell r="Q539">
            <v>-138756</v>
          </cell>
          <cell r="R539">
            <v>-166572</v>
          </cell>
          <cell r="S539">
            <v>-452091</v>
          </cell>
          <cell r="T539">
            <v>-138940</v>
          </cell>
          <cell r="U539">
            <v>-139538</v>
          </cell>
          <cell r="V539">
            <v>-139906</v>
          </cell>
          <cell r="W539">
            <v>-139800</v>
          </cell>
          <cell r="X539">
            <v>-192300</v>
          </cell>
          <cell r="Y539">
            <v>-139800</v>
          </cell>
          <cell r="Z539">
            <v>-139800</v>
          </cell>
          <cell r="AA539">
            <v>-453450</v>
          </cell>
          <cell r="AB539">
            <v>-139800</v>
          </cell>
          <cell r="AC539">
            <v>41394530</v>
          </cell>
          <cell r="AD539">
            <v>-2380753</v>
          </cell>
          <cell r="AE539">
            <v>12</v>
          </cell>
          <cell r="AF539">
            <v>0</v>
          </cell>
          <cell r="AG539">
            <v>0</v>
          </cell>
          <cell r="AH539">
            <v>0</v>
          </cell>
          <cell r="AI539">
            <v>0</v>
          </cell>
          <cell r="AJ539">
            <v>3199000</v>
          </cell>
          <cell r="AK539">
            <v>2918712</v>
          </cell>
          <cell r="AL539">
            <v>5299465</v>
          </cell>
          <cell r="AM539">
            <v>0</v>
          </cell>
          <cell r="AN539">
            <v>8498465</v>
          </cell>
        </row>
        <row r="540">
          <cell r="B540">
            <v>529</v>
          </cell>
          <cell r="C540">
            <v>16221682</v>
          </cell>
          <cell r="D540" t="str">
            <v>Nguyen Khac Dung</v>
          </cell>
          <cell r="J540">
            <v>1968942</v>
          </cell>
          <cell r="K540">
            <v>3199000</v>
          </cell>
          <cell r="L540">
            <v>3724000</v>
          </cell>
          <cell r="M540">
            <v>3199000</v>
          </cell>
          <cell r="N540">
            <v>3479000</v>
          </cell>
          <cell r="O540">
            <v>4511500</v>
          </cell>
          <cell r="P540">
            <v>3514000</v>
          </cell>
          <cell r="V540">
            <v>0</v>
          </cell>
          <cell r="W540">
            <v>-139800</v>
          </cell>
          <cell r="X540">
            <v>-244800</v>
          </cell>
          <cell r="Y540">
            <v>-139800</v>
          </cell>
          <cell r="Z540">
            <v>-195800</v>
          </cell>
          <cell r="AA540">
            <v>-453450</v>
          </cell>
          <cell r="AB540">
            <v>-202800</v>
          </cell>
          <cell r="AC540">
            <v>23595442</v>
          </cell>
          <cell r="AD540">
            <v>-1376450</v>
          </cell>
          <cell r="AE540">
            <v>7</v>
          </cell>
          <cell r="AF540">
            <v>0</v>
          </cell>
          <cell r="AG540">
            <v>0</v>
          </cell>
          <cell r="AH540">
            <v>0</v>
          </cell>
          <cell r="AI540">
            <v>0</v>
          </cell>
          <cell r="AJ540">
            <v>1884342.47</v>
          </cell>
          <cell r="AK540">
            <v>1595958</v>
          </cell>
          <cell r="AL540">
            <v>2972408</v>
          </cell>
          <cell r="AM540">
            <v>0</v>
          </cell>
          <cell r="AN540">
            <v>4856750.47</v>
          </cell>
        </row>
        <row r="541">
          <cell r="B541">
            <v>530</v>
          </cell>
          <cell r="C541">
            <v>16210950</v>
          </cell>
          <cell r="D541" t="str">
            <v>Pham Viet Dung</v>
          </cell>
          <cell r="E541">
            <v>2465967</v>
          </cell>
          <cell r="F541">
            <v>2911049</v>
          </cell>
          <cell r="G541">
            <v>2027794</v>
          </cell>
          <cell r="H541">
            <v>2330180</v>
          </cell>
          <cell r="I541">
            <v>2637325</v>
          </cell>
          <cell r="J541">
            <v>2611991</v>
          </cell>
          <cell r="K541">
            <v>2338579</v>
          </cell>
          <cell r="L541">
            <v>2031000</v>
          </cell>
          <cell r="M541">
            <v>2031000</v>
          </cell>
          <cell r="N541">
            <v>2031000</v>
          </cell>
          <cell r="O541">
            <v>2343462</v>
          </cell>
          <cell r="P541">
            <v>1952885</v>
          </cell>
          <cell r="Q541">
            <v>-46597</v>
          </cell>
          <cell r="R541">
            <v>-91105</v>
          </cell>
          <cell r="S541">
            <v>-2779</v>
          </cell>
          <cell r="T541">
            <v>-33018</v>
          </cell>
          <cell r="U541">
            <v>-63733</v>
          </cell>
          <cell r="V541">
            <v>-61199</v>
          </cell>
          <cell r="W541">
            <v>-33858</v>
          </cell>
          <cell r="X541">
            <v>-3100</v>
          </cell>
          <cell r="Y541">
            <v>-3100</v>
          </cell>
          <cell r="Z541">
            <v>-3100</v>
          </cell>
          <cell r="AA541">
            <v>-34346</v>
          </cell>
          <cell r="AB541">
            <v>0</v>
          </cell>
          <cell r="AC541">
            <v>27712232</v>
          </cell>
          <cell r="AD541">
            <v>-375935</v>
          </cell>
          <cell r="AE541">
            <v>12</v>
          </cell>
          <cell r="AF541">
            <v>0</v>
          </cell>
          <cell r="AG541">
            <v>0</v>
          </cell>
          <cell r="AH541">
            <v>0</v>
          </cell>
          <cell r="AI541">
            <v>0</v>
          </cell>
          <cell r="AJ541">
            <v>2031000</v>
          </cell>
          <cell r="AK541">
            <v>574320</v>
          </cell>
          <cell r="AL541">
            <v>950255</v>
          </cell>
          <cell r="AM541">
            <v>0</v>
          </cell>
          <cell r="AN541">
            <v>2981255</v>
          </cell>
        </row>
        <row r="542">
          <cell r="B542">
            <v>531</v>
          </cell>
          <cell r="C542">
            <v>16220620</v>
          </cell>
          <cell r="D542" t="str">
            <v>Le Quang Khai</v>
          </cell>
          <cell r="E542">
            <v>1277512</v>
          </cell>
          <cell r="F542">
            <v>2215386</v>
          </cell>
          <cell r="G542">
            <v>3272788</v>
          </cell>
          <cell r="H542">
            <v>1277880</v>
          </cell>
          <cell r="I542">
            <v>1279076</v>
          </cell>
          <cell r="J542">
            <v>1531812</v>
          </cell>
          <cell r="K542">
            <v>1280000</v>
          </cell>
          <cell r="L542">
            <v>1532000</v>
          </cell>
          <cell r="M542">
            <v>1378462</v>
          </cell>
          <cell r="N542">
            <v>2008462</v>
          </cell>
          <cell r="O542">
            <v>2330000</v>
          </cell>
          <cell r="P542">
            <v>1280000</v>
          </cell>
          <cell r="Q542">
            <v>0</v>
          </cell>
          <cell r="R542">
            <v>-21539</v>
          </cell>
          <cell r="S542">
            <v>-154558</v>
          </cell>
          <cell r="T542">
            <v>0</v>
          </cell>
          <cell r="U542">
            <v>0</v>
          </cell>
          <cell r="V542">
            <v>0</v>
          </cell>
          <cell r="W542">
            <v>0</v>
          </cell>
          <cell r="X542">
            <v>0</v>
          </cell>
          <cell r="Y542">
            <v>0</v>
          </cell>
          <cell r="Z542">
            <v>-846</v>
          </cell>
          <cell r="AA542">
            <v>-33000</v>
          </cell>
          <cell r="AB542">
            <v>0</v>
          </cell>
          <cell r="AC542">
            <v>20663378</v>
          </cell>
          <cell r="AD542">
            <v>-209943</v>
          </cell>
          <cell r="AE542">
            <v>12</v>
          </cell>
          <cell r="AF542">
            <v>0</v>
          </cell>
          <cell r="AG542">
            <v>0</v>
          </cell>
          <cell r="AH542">
            <v>0</v>
          </cell>
          <cell r="AI542">
            <v>0</v>
          </cell>
          <cell r="AJ542">
            <v>1280000</v>
          </cell>
          <cell r="AK542">
            <v>0</v>
          </cell>
          <cell r="AL542">
            <v>209943</v>
          </cell>
          <cell r="AM542">
            <v>0</v>
          </cell>
          <cell r="AN542">
            <v>1489943</v>
          </cell>
        </row>
        <row r="543">
          <cell r="B543">
            <v>532</v>
          </cell>
          <cell r="C543">
            <v>16220862</v>
          </cell>
          <cell r="D543" t="str">
            <v>Dang Thanh Liem</v>
          </cell>
          <cell r="E543">
            <v>1194196</v>
          </cell>
          <cell r="F543">
            <v>2125687</v>
          </cell>
          <cell r="G543">
            <v>2244454</v>
          </cell>
          <cell r="H543">
            <v>1194540</v>
          </cell>
          <cell r="I543">
            <v>1195658</v>
          </cell>
          <cell r="J543">
            <v>1448346</v>
          </cell>
          <cell r="K543">
            <v>1196000</v>
          </cell>
          <cell r="L543">
            <v>1448000</v>
          </cell>
          <cell r="M543">
            <v>1288000</v>
          </cell>
          <cell r="N543">
            <v>1918000</v>
          </cell>
          <cell r="O543">
            <v>2246000</v>
          </cell>
          <cell r="P543">
            <v>1196000</v>
          </cell>
          <cell r="Q543">
            <v>0</v>
          </cell>
          <cell r="R543">
            <v>-12569</v>
          </cell>
          <cell r="S543">
            <v>-24445</v>
          </cell>
          <cell r="T543">
            <v>0</v>
          </cell>
          <cell r="U543">
            <v>0</v>
          </cell>
          <cell r="V543">
            <v>0</v>
          </cell>
          <cell r="W543">
            <v>0</v>
          </cell>
          <cell r="X543">
            <v>0</v>
          </cell>
          <cell r="Y543">
            <v>0</v>
          </cell>
          <cell r="Z543">
            <v>0</v>
          </cell>
          <cell r="AA543">
            <v>-24600</v>
          </cell>
          <cell r="AB543">
            <v>0</v>
          </cell>
          <cell r="AC543">
            <v>18694881</v>
          </cell>
          <cell r="AD543">
            <v>-61614</v>
          </cell>
          <cell r="AE543">
            <v>12</v>
          </cell>
          <cell r="AF543">
            <v>0</v>
          </cell>
          <cell r="AG543">
            <v>0</v>
          </cell>
          <cell r="AH543">
            <v>0</v>
          </cell>
          <cell r="AI543">
            <v>0</v>
          </cell>
          <cell r="AJ543">
            <v>1196000</v>
          </cell>
          <cell r="AK543">
            <v>0</v>
          </cell>
          <cell r="AL543">
            <v>61614</v>
          </cell>
          <cell r="AM543">
            <v>0</v>
          </cell>
          <cell r="AN543">
            <v>1257614</v>
          </cell>
        </row>
        <row r="544">
          <cell r="B544">
            <v>533</v>
          </cell>
          <cell r="C544">
            <v>16211786</v>
          </cell>
          <cell r="D544" t="str">
            <v>Nguyen Thi Tuyet Minh</v>
          </cell>
          <cell r="N544">
            <v>1439829</v>
          </cell>
          <cell r="O544">
            <v>2606242</v>
          </cell>
          <cell r="P544">
            <v>2305232</v>
          </cell>
          <cell r="Z544">
            <v>0</v>
          </cell>
          <cell r="AA544">
            <v>-60624</v>
          </cell>
          <cell r="AB544">
            <v>-30523</v>
          </cell>
          <cell r="AC544">
            <v>6351303</v>
          </cell>
          <cell r="AD544">
            <v>-91147</v>
          </cell>
          <cell r="AE544">
            <v>3</v>
          </cell>
          <cell r="AF544">
            <v>12</v>
          </cell>
          <cell r="AG544">
            <v>0</v>
          </cell>
          <cell r="AH544">
            <v>0</v>
          </cell>
          <cell r="AI544">
            <v>0</v>
          </cell>
          <cell r="AJ544">
            <v>526038.36</v>
          </cell>
          <cell r="AK544">
            <v>0</v>
          </cell>
          <cell r="AL544">
            <v>91147</v>
          </cell>
          <cell r="AM544">
            <v>0</v>
          </cell>
          <cell r="AN544">
            <v>617185.36</v>
          </cell>
        </row>
        <row r="545">
          <cell r="B545">
            <v>534</v>
          </cell>
          <cell r="C545">
            <v>16220802</v>
          </cell>
          <cell r="D545" t="str">
            <v>Huynh Bao Quoc</v>
          </cell>
          <cell r="E545">
            <v>1277512</v>
          </cell>
          <cell r="F545">
            <v>2687886</v>
          </cell>
          <cell r="G545">
            <v>4206300</v>
          </cell>
          <cell r="H545">
            <v>2778000</v>
          </cell>
          <cell r="I545">
            <v>2780600</v>
          </cell>
          <cell r="J545">
            <v>4094700</v>
          </cell>
          <cell r="K545">
            <v>2782000</v>
          </cell>
          <cell r="L545">
            <v>4409500</v>
          </cell>
          <cell r="M545">
            <v>2922000</v>
          </cell>
          <cell r="N545">
            <v>4234500</v>
          </cell>
          <cell r="O545">
            <v>4094500</v>
          </cell>
          <cell r="P545">
            <v>3989500</v>
          </cell>
          <cell r="Q545">
            <v>0</v>
          </cell>
          <cell r="R545">
            <v>-68789</v>
          </cell>
          <cell r="S545">
            <v>-361890</v>
          </cell>
          <cell r="T545">
            <v>-77800</v>
          </cell>
          <cell r="U545">
            <v>-78060</v>
          </cell>
          <cell r="V545">
            <v>-328410</v>
          </cell>
          <cell r="W545">
            <v>-78200</v>
          </cell>
          <cell r="X545">
            <v>-422850</v>
          </cell>
          <cell r="Y545">
            <v>-92200</v>
          </cell>
          <cell r="Z545">
            <v>-370350</v>
          </cell>
          <cell r="AA545">
            <v>-328350</v>
          </cell>
          <cell r="AB545">
            <v>-297900</v>
          </cell>
          <cell r="AC545">
            <v>40256998</v>
          </cell>
          <cell r="AD545">
            <v>-2504799</v>
          </cell>
          <cell r="AE545">
            <v>12</v>
          </cell>
          <cell r="AF545">
            <v>0</v>
          </cell>
          <cell r="AG545">
            <v>0</v>
          </cell>
          <cell r="AH545">
            <v>0</v>
          </cell>
          <cell r="AI545">
            <v>0</v>
          </cell>
          <cell r="AJ545">
            <v>2782000</v>
          </cell>
          <cell r="AK545">
            <v>2607804</v>
          </cell>
          <cell r="AL545">
            <v>5112603</v>
          </cell>
          <cell r="AM545">
            <v>0</v>
          </cell>
          <cell r="AN545">
            <v>7894603</v>
          </cell>
        </row>
        <row r="546">
          <cell r="B546">
            <v>535</v>
          </cell>
          <cell r="C546">
            <v>16221681</v>
          </cell>
          <cell r="D546" t="str">
            <v>Truong Bac Son</v>
          </cell>
          <cell r="J546">
            <v>1712123</v>
          </cell>
          <cell r="K546">
            <v>3424000</v>
          </cell>
          <cell r="L546">
            <v>2782000</v>
          </cell>
          <cell r="M546">
            <v>2782000</v>
          </cell>
          <cell r="N546">
            <v>3989500</v>
          </cell>
          <cell r="O546">
            <v>4094500</v>
          </cell>
          <cell r="P546">
            <v>2782000</v>
          </cell>
          <cell r="V546">
            <v>0</v>
          </cell>
          <cell r="W546">
            <v>-184800</v>
          </cell>
          <cell r="X546">
            <v>-78200</v>
          </cell>
          <cell r="Y546">
            <v>-78200</v>
          </cell>
          <cell r="Z546">
            <v>-297900</v>
          </cell>
          <cell r="AA546">
            <v>-328350</v>
          </cell>
          <cell r="AB546">
            <v>-78200</v>
          </cell>
          <cell r="AC546">
            <v>21566123</v>
          </cell>
          <cell r="AD546">
            <v>-1045650</v>
          </cell>
          <cell r="AE546">
            <v>7</v>
          </cell>
          <cell r="AF546">
            <v>0</v>
          </cell>
          <cell r="AG546">
            <v>0</v>
          </cell>
          <cell r="AH546">
            <v>0</v>
          </cell>
          <cell r="AI546">
            <v>0</v>
          </cell>
          <cell r="AJ546">
            <v>1684443.84</v>
          </cell>
          <cell r="AK546">
            <v>1150114</v>
          </cell>
          <cell r="AL546">
            <v>2195764</v>
          </cell>
          <cell r="AM546">
            <v>0</v>
          </cell>
          <cell r="AN546">
            <v>3880207.84</v>
          </cell>
        </row>
        <row r="547">
          <cell r="D547" t="str">
            <v xml:space="preserve"> Working\Central  Total</v>
          </cell>
          <cell r="E547">
            <v>9408967</v>
          </cell>
          <cell r="F547">
            <v>15500507</v>
          </cell>
          <cell r="G547">
            <v>20765276</v>
          </cell>
          <cell r="H547">
            <v>13970000</v>
          </cell>
          <cell r="I547">
            <v>14288039</v>
          </cell>
          <cell r="J547">
            <v>23720235</v>
          </cell>
          <cell r="K547">
            <v>26181579</v>
          </cell>
          <cell r="L547">
            <v>30461000</v>
          </cell>
          <cell r="M547">
            <v>25842462</v>
          </cell>
          <cell r="N547">
            <v>33442291</v>
          </cell>
          <cell r="O547">
            <v>39438204</v>
          </cell>
          <cell r="P547">
            <v>29716617</v>
          </cell>
          <cell r="Q547">
            <v>-185353</v>
          </cell>
          <cell r="R547">
            <v>-383338</v>
          </cell>
          <cell r="S547">
            <v>-1447854</v>
          </cell>
          <cell r="T547">
            <v>-388698</v>
          </cell>
          <cell r="U547">
            <v>-420869</v>
          </cell>
          <cell r="V547">
            <v>-732421</v>
          </cell>
          <cell r="W547">
            <v>-872658</v>
          </cell>
          <cell r="X547">
            <v>-1755350</v>
          </cell>
          <cell r="Y547">
            <v>-791300</v>
          </cell>
          <cell r="Z547">
            <v>-1794296</v>
          </cell>
          <cell r="AA547">
            <v>-2826320</v>
          </cell>
          <cell r="AB547">
            <v>-1156623</v>
          </cell>
          <cell r="AC547">
            <v>282735177</v>
          </cell>
          <cell r="AD547">
            <v>-12755080</v>
          </cell>
          <cell r="AE547">
            <v>102</v>
          </cell>
          <cell r="AF547">
            <v>12</v>
          </cell>
          <cell r="AG547">
            <v>0</v>
          </cell>
          <cell r="AH547">
            <v>0</v>
          </cell>
          <cell r="AI547">
            <v>0</v>
          </cell>
          <cell r="AJ547">
            <v>20757065.760000002</v>
          </cell>
          <cell r="AK547">
            <v>14081821</v>
          </cell>
          <cell r="AL547">
            <v>26836901</v>
          </cell>
          <cell r="AM547">
            <v>0</v>
          </cell>
          <cell r="AN547">
            <v>47593966.760000005</v>
          </cell>
          <cell r="AO547">
            <v>0</v>
          </cell>
        </row>
        <row r="548">
          <cell r="B548">
            <v>536</v>
          </cell>
          <cell r="C548">
            <v>18210105</v>
          </cell>
          <cell r="D548" t="str">
            <v>Le Long An</v>
          </cell>
          <cell r="E548">
            <v>4196500</v>
          </cell>
          <cell r="F548">
            <v>4640500</v>
          </cell>
          <cell r="G548">
            <v>4407250</v>
          </cell>
          <cell r="H548">
            <v>3472500</v>
          </cell>
          <cell r="I548">
            <v>3725750</v>
          </cell>
          <cell r="J548">
            <v>7242550</v>
          </cell>
          <cell r="K548">
            <v>4889000</v>
          </cell>
          <cell r="L548">
            <v>4974000</v>
          </cell>
          <cell r="M548">
            <v>4865591</v>
          </cell>
          <cell r="N548">
            <v>4914000</v>
          </cell>
          <cell r="O548">
            <v>5114000</v>
          </cell>
          <cell r="P548">
            <v>4894000</v>
          </cell>
          <cell r="Q548">
            <v>-358950</v>
          </cell>
          <cell r="R548">
            <v>-492150</v>
          </cell>
          <cell r="S548">
            <v>-422175</v>
          </cell>
          <cell r="T548">
            <v>-194500</v>
          </cell>
          <cell r="U548">
            <v>-245150</v>
          </cell>
          <cell r="V548">
            <v>-1397020</v>
          </cell>
          <cell r="W548">
            <v>-566700</v>
          </cell>
          <cell r="X548">
            <v>-592200</v>
          </cell>
          <cell r="Y548">
            <v>-559677</v>
          </cell>
          <cell r="Z548">
            <v>-574200</v>
          </cell>
          <cell r="AA548">
            <v>-634200</v>
          </cell>
          <cell r="AB548">
            <v>-568200</v>
          </cell>
          <cell r="AC548">
            <v>57335641</v>
          </cell>
          <cell r="AD548">
            <v>-6605122</v>
          </cell>
          <cell r="AE548">
            <v>12</v>
          </cell>
          <cell r="AF548">
            <v>0</v>
          </cell>
          <cell r="AG548">
            <v>0</v>
          </cell>
          <cell r="AH548">
            <v>0</v>
          </cell>
          <cell r="AI548">
            <v>0</v>
          </cell>
          <cell r="AJ548">
            <v>4869000</v>
          </cell>
          <cell r="AK548">
            <v>7861392</v>
          </cell>
          <cell r="AL548">
            <v>14466514</v>
          </cell>
          <cell r="AM548">
            <v>0</v>
          </cell>
          <cell r="AN548">
            <v>19335514</v>
          </cell>
        </row>
        <row r="549">
          <cell r="B549">
            <v>537</v>
          </cell>
          <cell r="C549">
            <v>18210889</v>
          </cell>
          <cell r="D549" t="str">
            <v>Tran Le Hoang</v>
          </cell>
          <cell r="E549">
            <v>3093066</v>
          </cell>
          <cell r="F549">
            <v>2782143</v>
          </cell>
          <cell r="G549">
            <v>2905472</v>
          </cell>
          <cell r="H549">
            <v>2569896</v>
          </cell>
          <cell r="I549">
            <v>2711416</v>
          </cell>
          <cell r="J549">
            <v>2982455</v>
          </cell>
          <cell r="K549">
            <v>2717959</v>
          </cell>
          <cell r="L549">
            <v>2355342</v>
          </cell>
          <cell r="M549">
            <v>2392086</v>
          </cell>
          <cell r="N549">
            <v>2243254</v>
          </cell>
          <cell r="O549">
            <v>2313402</v>
          </cell>
          <cell r="P549">
            <v>1675017</v>
          </cell>
          <cell r="Q549">
            <v>-118613</v>
          </cell>
          <cell r="R549">
            <v>-78214</v>
          </cell>
          <cell r="S549">
            <v>-90547</v>
          </cell>
          <cell r="T549">
            <v>-56990</v>
          </cell>
          <cell r="U549">
            <v>-71142</v>
          </cell>
          <cell r="V549">
            <v>-98246</v>
          </cell>
          <cell r="W549">
            <v>-71796</v>
          </cell>
          <cell r="X549">
            <v>-35534</v>
          </cell>
          <cell r="Y549">
            <v>-39209</v>
          </cell>
          <cell r="Z549">
            <v>-24325</v>
          </cell>
          <cell r="AA549">
            <v>-31340</v>
          </cell>
          <cell r="AB549">
            <v>0</v>
          </cell>
          <cell r="AC549">
            <v>30741508</v>
          </cell>
          <cell r="AD549">
            <v>-715956</v>
          </cell>
          <cell r="AE549">
            <v>12</v>
          </cell>
          <cell r="AF549">
            <v>0</v>
          </cell>
          <cell r="AG549">
            <v>0</v>
          </cell>
          <cell r="AH549">
            <v>0</v>
          </cell>
          <cell r="AI549">
            <v>0</v>
          </cell>
          <cell r="AJ549">
            <v>1544000</v>
          </cell>
          <cell r="AK549">
            <v>828552</v>
          </cell>
          <cell r="AL549">
            <v>1544508</v>
          </cell>
          <cell r="AM549">
            <v>0</v>
          </cell>
          <cell r="AN549">
            <v>3088508</v>
          </cell>
        </row>
        <row r="550">
          <cell r="B550">
            <v>538</v>
          </cell>
          <cell r="C550">
            <v>18210783</v>
          </cell>
          <cell r="D550" t="str">
            <v>Nguyen Loan</v>
          </cell>
          <cell r="E550">
            <v>3282624</v>
          </cell>
          <cell r="F550">
            <v>4037370</v>
          </cell>
          <cell r="G550">
            <v>4499883</v>
          </cell>
          <cell r="H550">
            <v>3363431</v>
          </cell>
          <cell r="I550">
            <v>3375330</v>
          </cell>
          <cell r="J550">
            <v>4076843</v>
          </cell>
          <cell r="K550">
            <v>3835144</v>
          </cell>
          <cell r="L550">
            <v>3162005</v>
          </cell>
          <cell r="M550">
            <v>2860444</v>
          </cell>
          <cell r="N550">
            <v>2711256</v>
          </cell>
          <cell r="O550">
            <v>2526262</v>
          </cell>
          <cell r="P550">
            <v>2280399</v>
          </cell>
          <cell r="Q550">
            <v>-156525</v>
          </cell>
          <cell r="R550">
            <v>-311211</v>
          </cell>
          <cell r="S550">
            <v>-449965</v>
          </cell>
          <cell r="T550">
            <v>-172686</v>
          </cell>
          <cell r="U550">
            <v>-175066</v>
          </cell>
          <cell r="V550">
            <v>-323053</v>
          </cell>
          <cell r="W550">
            <v>-267029</v>
          </cell>
          <cell r="X550">
            <v>-132401</v>
          </cell>
          <cell r="Y550">
            <v>-86044</v>
          </cell>
          <cell r="Z550">
            <v>-71126</v>
          </cell>
          <cell r="AA550">
            <v>-52626</v>
          </cell>
          <cell r="AB550">
            <v>-28040</v>
          </cell>
          <cell r="AC550">
            <v>40010991</v>
          </cell>
          <cell r="AD550">
            <v>-2225772</v>
          </cell>
          <cell r="AE550">
            <v>12</v>
          </cell>
          <cell r="AF550">
            <v>0</v>
          </cell>
          <cell r="AG550">
            <v>0</v>
          </cell>
          <cell r="AH550">
            <v>0</v>
          </cell>
          <cell r="AI550">
            <v>0</v>
          </cell>
          <cell r="AJ550">
            <v>1655000</v>
          </cell>
          <cell r="AK550">
            <v>2333196</v>
          </cell>
          <cell r="AL550">
            <v>4558968</v>
          </cell>
          <cell r="AM550">
            <v>0</v>
          </cell>
          <cell r="AN550">
            <v>6213968</v>
          </cell>
        </row>
        <row r="551">
          <cell r="B551">
            <v>539</v>
          </cell>
          <cell r="C551">
            <v>18211579</v>
          </cell>
          <cell r="D551" t="str">
            <v>Nguyen Ky Nam</v>
          </cell>
          <cell r="H551">
            <v>2839835</v>
          </cell>
          <cell r="I551">
            <v>2110181</v>
          </cell>
          <cell r="J551">
            <v>1703095</v>
          </cell>
          <cell r="K551">
            <v>1960313</v>
          </cell>
          <cell r="L551">
            <v>1827909</v>
          </cell>
          <cell r="M551">
            <v>1767224</v>
          </cell>
          <cell r="N551">
            <v>1857332</v>
          </cell>
          <cell r="O551">
            <v>2000770</v>
          </cell>
          <cell r="P551">
            <v>1597305</v>
          </cell>
          <cell r="T551">
            <v>-83984</v>
          </cell>
          <cell r="U551">
            <v>-11018</v>
          </cell>
          <cell r="V551">
            <v>0</v>
          </cell>
          <cell r="W551">
            <v>0</v>
          </cell>
          <cell r="X551">
            <v>0</v>
          </cell>
          <cell r="Y551">
            <v>0</v>
          </cell>
          <cell r="Z551">
            <v>0</v>
          </cell>
          <cell r="AA551">
            <v>-77</v>
          </cell>
          <cell r="AB551">
            <v>0</v>
          </cell>
          <cell r="AC551">
            <v>17663964</v>
          </cell>
          <cell r="AD551">
            <v>-95079</v>
          </cell>
          <cell r="AE551">
            <v>9</v>
          </cell>
          <cell r="AF551">
            <v>0</v>
          </cell>
          <cell r="AG551">
            <v>0</v>
          </cell>
          <cell r="AH551">
            <v>0</v>
          </cell>
          <cell r="AI551">
            <v>0</v>
          </cell>
          <cell r="AJ551">
            <v>1198849.32</v>
          </cell>
          <cell r="AK551">
            <v>86283</v>
          </cell>
          <cell r="AL551">
            <v>181362</v>
          </cell>
          <cell r="AM551">
            <v>0</v>
          </cell>
          <cell r="AN551">
            <v>1380211.32</v>
          </cell>
        </row>
        <row r="552">
          <cell r="B552">
            <v>540</v>
          </cell>
          <cell r="C552">
            <v>18211570</v>
          </cell>
          <cell r="D552" t="str">
            <v>Ha Minh Quang</v>
          </cell>
          <cell r="H552">
            <v>1419917</v>
          </cell>
          <cell r="I552">
            <v>2972635</v>
          </cell>
          <cell r="J552">
            <v>2905927</v>
          </cell>
          <cell r="K552">
            <v>3647726</v>
          </cell>
          <cell r="L552">
            <v>3356437</v>
          </cell>
          <cell r="M552">
            <v>2605781</v>
          </cell>
          <cell r="N552">
            <v>2523397</v>
          </cell>
          <cell r="O552">
            <v>2288748</v>
          </cell>
          <cell r="P552">
            <v>1640337</v>
          </cell>
          <cell r="T552">
            <v>0</v>
          </cell>
          <cell r="U552">
            <v>-97264</v>
          </cell>
          <cell r="V552">
            <v>-90593</v>
          </cell>
          <cell r="W552">
            <v>-229545</v>
          </cell>
          <cell r="X552">
            <v>-171287</v>
          </cell>
          <cell r="Y552">
            <v>-60578</v>
          </cell>
          <cell r="Z552">
            <v>-52340</v>
          </cell>
          <cell r="AA552">
            <v>-28875</v>
          </cell>
          <cell r="AB552">
            <v>0</v>
          </cell>
          <cell r="AC552">
            <v>23360905</v>
          </cell>
          <cell r="AD552">
            <v>-730482</v>
          </cell>
          <cell r="AE552">
            <v>9</v>
          </cell>
          <cell r="AF552">
            <v>0</v>
          </cell>
          <cell r="AG552">
            <v>0</v>
          </cell>
          <cell r="AH552">
            <v>0</v>
          </cell>
          <cell r="AI552">
            <v>0</v>
          </cell>
          <cell r="AJ552">
            <v>1123397.26</v>
          </cell>
          <cell r="AK552">
            <v>648432</v>
          </cell>
          <cell r="AL552">
            <v>1378914</v>
          </cell>
          <cell r="AM552">
            <v>0</v>
          </cell>
          <cell r="AN552">
            <v>2502311.2599999998</v>
          </cell>
        </row>
        <row r="553">
          <cell r="B553">
            <v>541</v>
          </cell>
          <cell r="C553">
            <v>18211567</v>
          </cell>
          <cell r="D553" t="str">
            <v>Nguyen Kim Suong</v>
          </cell>
          <cell r="H553">
            <v>1342788</v>
          </cell>
          <cell r="I553">
            <v>2386270</v>
          </cell>
          <cell r="J553">
            <v>2367043</v>
          </cell>
          <cell r="K553">
            <v>2402762</v>
          </cell>
          <cell r="L553">
            <v>1813565</v>
          </cell>
          <cell r="M553">
            <v>1769431</v>
          </cell>
          <cell r="N553">
            <v>1955899</v>
          </cell>
          <cell r="O553">
            <v>1996724</v>
          </cell>
          <cell r="P553">
            <v>2102279</v>
          </cell>
          <cell r="T553">
            <v>0</v>
          </cell>
          <cell r="U553">
            <v>-38627</v>
          </cell>
          <cell r="V553">
            <v>-36704</v>
          </cell>
          <cell r="W553">
            <v>-40276</v>
          </cell>
          <cell r="X553">
            <v>0</v>
          </cell>
          <cell r="Y553">
            <v>0</v>
          </cell>
          <cell r="Z553">
            <v>0</v>
          </cell>
          <cell r="AA553">
            <v>0</v>
          </cell>
          <cell r="AB553">
            <v>-10228</v>
          </cell>
          <cell r="AC553">
            <v>18136761</v>
          </cell>
          <cell r="AD553">
            <v>-125835</v>
          </cell>
          <cell r="AE553">
            <v>9</v>
          </cell>
          <cell r="AF553">
            <v>0</v>
          </cell>
          <cell r="AG553">
            <v>0</v>
          </cell>
          <cell r="AH553">
            <v>0</v>
          </cell>
          <cell r="AI553">
            <v>0</v>
          </cell>
          <cell r="AJ553">
            <v>1135972.6000000001</v>
          </cell>
          <cell r="AK553">
            <v>127269</v>
          </cell>
          <cell r="AL553">
            <v>253104</v>
          </cell>
          <cell r="AM553">
            <v>0</v>
          </cell>
          <cell r="AN553">
            <v>1389076.6</v>
          </cell>
        </row>
        <row r="554">
          <cell r="B554">
            <v>542</v>
          </cell>
          <cell r="C554">
            <v>18210880</v>
          </cell>
          <cell r="D554" t="str">
            <v>Do Quoc Trung</v>
          </cell>
          <cell r="E554">
            <v>2901139</v>
          </cell>
          <cell r="F554">
            <v>3231820</v>
          </cell>
          <cell r="G554">
            <v>3819732</v>
          </cell>
          <cell r="H554">
            <v>3307065</v>
          </cell>
          <cell r="I554">
            <v>3321661</v>
          </cell>
          <cell r="J554">
            <v>3923404</v>
          </cell>
          <cell r="K554">
            <v>3486991</v>
          </cell>
          <cell r="L554">
            <v>2679360</v>
          </cell>
          <cell r="M554">
            <v>2264038</v>
          </cell>
          <cell r="N554">
            <v>2392458</v>
          </cell>
          <cell r="O554">
            <v>2671194</v>
          </cell>
          <cell r="P554">
            <v>1964888</v>
          </cell>
          <cell r="Q554">
            <v>-90114</v>
          </cell>
          <cell r="R554">
            <v>-146364</v>
          </cell>
          <cell r="S554">
            <v>-263946</v>
          </cell>
          <cell r="T554">
            <v>-161413</v>
          </cell>
          <cell r="U554">
            <v>-164332</v>
          </cell>
          <cell r="V554">
            <v>-284681</v>
          </cell>
          <cell r="W554">
            <v>-197398</v>
          </cell>
          <cell r="X554">
            <v>-67936</v>
          </cell>
          <cell r="Y554">
            <v>-26404</v>
          </cell>
          <cell r="Z554">
            <v>-39246</v>
          </cell>
          <cell r="AA554">
            <v>-67119</v>
          </cell>
          <cell r="AB554">
            <v>0</v>
          </cell>
          <cell r="AC554">
            <v>35963750</v>
          </cell>
          <cell r="AD554">
            <v>-1508953</v>
          </cell>
          <cell r="AE554">
            <v>12</v>
          </cell>
          <cell r="AF554">
            <v>0</v>
          </cell>
          <cell r="AG554">
            <v>0</v>
          </cell>
          <cell r="AH554">
            <v>0</v>
          </cell>
          <cell r="AI554">
            <v>0</v>
          </cell>
          <cell r="AJ554">
            <v>1544000</v>
          </cell>
          <cell r="AK554">
            <v>1501548</v>
          </cell>
          <cell r="AL554">
            <v>3010501</v>
          </cell>
          <cell r="AM554">
            <v>0</v>
          </cell>
          <cell r="AN554">
            <v>4554501</v>
          </cell>
        </row>
        <row r="555">
          <cell r="B555">
            <v>543</v>
          </cell>
          <cell r="C555">
            <v>18210858</v>
          </cell>
          <cell r="D555" t="str">
            <v>Le Thanh Tung</v>
          </cell>
          <cell r="E555">
            <v>2326839</v>
          </cell>
          <cell r="F555">
            <v>3105510</v>
          </cell>
          <cell r="G555">
            <v>2811341</v>
          </cell>
          <cell r="H555">
            <v>2175553</v>
          </cell>
          <cell r="I555">
            <v>3037498</v>
          </cell>
          <cell r="J555">
            <v>3250449</v>
          </cell>
          <cell r="K555">
            <v>2478194</v>
          </cell>
          <cell r="L555">
            <v>2412871</v>
          </cell>
          <cell r="M555">
            <v>3276175</v>
          </cell>
          <cell r="N555">
            <v>2592510</v>
          </cell>
          <cell r="O555">
            <v>2497866</v>
          </cell>
          <cell r="P555">
            <v>1915896</v>
          </cell>
          <cell r="Q555">
            <v>-32684</v>
          </cell>
          <cell r="R555">
            <v>-121102</v>
          </cell>
          <cell r="S555">
            <v>-81134</v>
          </cell>
          <cell r="T555">
            <v>-17555</v>
          </cell>
          <cell r="U555">
            <v>-107500</v>
          </cell>
          <cell r="V555">
            <v>-150090</v>
          </cell>
          <cell r="W555">
            <v>-47819</v>
          </cell>
          <cell r="X555">
            <v>-41287</v>
          </cell>
          <cell r="Y555">
            <v>-155235</v>
          </cell>
          <cell r="Z555">
            <v>-59251</v>
          </cell>
          <cell r="AA555">
            <v>-49787</v>
          </cell>
          <cell r="AB555">
            <v>0</v>
          </cell>
          <cell r="AC555">
            <v>31880702</v>
          </cell>
          <cell r="AD555">
            <v>-863444</v>
          </cell>
          <cell r="AE555">
            <v>12</v>
          </cell>
          <cell r="AF555">
            <v>0</v>
          </cell>
          <cell r="AG555">
            <v>0</v>
          </cell>
          <cell r="AH555">
            <v>0</v>
          </cell>
          <cell r="AI555">
            <v>0</v>
          </cell>
          <cell r="AJ555">
            <v>1544000</v>
          </cell>
          <cell r="AK555">
            <v>942468</v>
          </cell>
          <cell r="AL555">
            <v>1805912</v>
          </cell>
          <cell r="AM555">
            <v>0</v>
          </cell>
          <cell r="AN555">
            <v>3349912</v>
          </cell>
        </row>
        <row r="556">
          <cell r="B556">
            <v>544</v>
          </cell>
          <cell r="C556">
            <v>16221510</v>
          </cell>
          <cell r="D556" t="str">
            <v>Phan Pham An Dong</v>
          </cell>
          <cell r="G556">
            <v>1666680</v>
          </cell>
          <cell r="H556">
            <v>3367603</v>
          </cell>
          <cell r="I556">
            <v>1197797</v>
          </cell>
          <cell r="J556">
            <v>1198486</v>
          </cell>
          <cell r="K556">
            <v>1113000</v>
          </cell>
          <cell r="L556">
            <v>1319290</v>
          </cell>
          <cell r="M556">
            <v>1198615</v>
          </cell>
          <cell r="N556">
            <v>1070192</v>
          </cell>
          <cell r="O556">
            <v>1198615</v>
          </cell>
          <cell r="P556">
            <v>1113000</v>
          </cell>
          <cell r="S556">
            <v>0</v>
          </cell>
          <cell r="T556">
            <v>-173521</v>
          </cell>
          <cell r="U556">
            <v>0</v>
          </cell>
          <cell r="V556">
            <v>0</v>
          </cell>
          <cell r="W556">
            <v>0</v>
          </cell>
          <cell r="X556">
            <v>0</v>
          </cell>
          <cell r="Y556">
            <v>0</v>
          </cell>
          <cell r="Z556">
            <v>0</v>
          </cell>
          <cell r="AA556">
            <v>0</v>
          </cell>
          <cell r="AB556">
            <v>0</v>
          </cell>
          <cell r="AC556">
            <v>14443278</v>
          </cell>
          <cell r="AD556">
            <v>-173521</v>
          </cell>
          <cell r="AE556">
            <v>10</v>
          </cell>
          <cell r="AF556">
            <v>0</v>
          </cell>
          <cell r="AG556">
            <v>0</v>
          </cell>
          <cell r="AH556">
            <v>0</v>
          </cell>
          <cell r="AI556">
            <v>0</v>
          </cell>
          <cell r="AJ556">
            <v>991027.4</v>
          </cell>
          <cell r="AK556">
            <v>0</v>
          </cell>
          <cell r="AL556">
            <v>173521</v>
          </cell>
          <cell r="AM556">
            <v>0</v>
          </cell>
          <cell r="AN556">
            <v>1164548.3999999999</v>
          </cell>
        </row>
        <row r="557">
          <cell r="B557">
            <v>545</v>
          </cell>
          <cell r="C557">
            <v>16230603</v>
          </cell>
          <cell r="D557" t="str">
            <v>Nguyen Van Han</v>
          </cell>
          <cell r="E557">
            <v>1024092</v>
          </cell>
          <cell r="F557">
            <v>1156104</v>
          </cell>
          <cell r="G557">
            <v>977038</v>
          </cell>
          <cell r="H557">
            <v>963317</v>
          </cell>
          <cell r="I557">
            <v>1015881</v>
          </cell>
          <cell r="J557">
            <v>1308069</v>
          </cell>
          <cell r="K557">
            <v>1109930</v>
          </cell>
          <cell r="L557">
            <v>1124138</v>
          </cell>
          <cell r="M557">
            <v>1040262</v>
          </cell>
          <cell r="N557">
            <v>1011646</v>
          </cell>
          <cell r="O557">
            <v>936651</v>
          </cell>
          <cell r="P557">
            <v>1071050</v>
          </cell>
          <cell r="Q557">
            <v>0</v>
          </cell>
          <cell r="R557">
            <v>0</v>
          </cell>
          <cell r="S557">
            <v>0</v>
          </cell>
          <cell r="T557">
            <v>0</v>
          </cell>
          <cell r="U557">
            <v>0</v>
          </cell>
          <cell r="V557">
            <v>0</v>
          </cell>
          <cell r="W557">
            <v>0</v>
          </cell>
          <cell r="X557">
            <v>0</v>
          </cell>
          <cell r="Y557">
            <v>0</v>
          </cell>
          <cell r="Z557">
            <v>0</v>
          </cell>
          <cell r="AA557">
            <v>0</v>
          </cell>
          <cell r="AB557">
            <v>0</v>
          </cell>
          <cell r="AC557">
            <v>12738178</v>
          </cell>
          <cell r="AD557">
            <v>0</v>
          </cell>
          <cell r="AE557">
            <v>12</v>
          </cell>
          <cell r="AF557">
            <v>0</v>
          </cell>
          <cell r="AG557">
            <v>0</v>
          </cell>
          <cell r="AH557">
            <v>0</v>
          </cell>
          <cell r="AI557">
            <v>0</v>
          </cell>
          <cell r="AJ557">
            <v>821000</v>
          </cell>
          <cell r="AK557">
            <v>0</v>
          </cell>
          <cell r="AL557">
            <v>0</v>
          </cell>
          <cell r="AM557">
            <v>0</v>
          </cell>
          <cell r="AN557">
            <v>821000</v>
          </cell>
        </row>
        <row r="558">
          <cell r="B558">
            <v>546</v>
          </cell>
          <cell r="C558">
            <v>16231699</v>
          </cell>
          <cell r="D558" t="str">
            <v>Do My Hanh</v>
          </cell>
          <cell r="J558">
            <v>4356316</v>
          </cell>
          <cell r="K558">
            <v>3951887</v>
          </cell>
          <cell r="L558">
            <v>2537005</v>
          </cell>
          <cell r="M558">
            <v>2935320</v>
          </cell>
          <cell r="N558">
            <v>2515306</v>
          </cell>
          <cell r="O558">
            <v>2883830</v>
          </cell>
          <cell r="P558">
            <v>2427036</v>
          </cell>
          <cell r="V558">
            <v>-406895</v>
          </cell>
          <cell r="W558">
            <v>-290377</v>
          </cell>
          <cell r="X558">
            <v>-53701</v>
          </cell>
          <cell r="Y558">
            <v>-93532</v>
          </cell>
          <cell r="Z558">
            <v>-51531</v>
          </cell>
          <cell r="AA558">
            <v>-88383</v>
          </cell>
          <cell r="AB558">
            <v>-42704</v>
          </cell>
          <cell r="AC558">
            <v>21606700</v>
          </cell>
          <cell r="AD558">
            <v>-1027123</v>
          </cell>
          <cell r="AE558">
            <v>7</v>
          </cell>
          <cell r="AF558">
            <v>0</v>
          </cell>
          <cell r="AG558">
            <v>0</v>
          </cell>
          <cell r="AH558">
            <v>0</v>
          </cell>
          <cell r="AI558">
            <v>0</v>
          </cell>
          <cell r="AJ558">
            <v>943150.68</v>
          </cell>
          <cell r="AK558">
            <v>1009967</v>
          </cell>
          <cell r="AL558">
            <v>2037090</v>
          </cell>
          <cell r="AM558">
            <v>0</v>
          </cell>
          <cell r="AN558">
            <v>2980240.68</v>
          </cell>
        </row>
        <row r="559">
          <cell r="B559">
            <v>547</v>
          </cell>
          <cell r="C559">
            <v>16230532</v>
          </cell>
          <cell r="D559" t="str">
            <v>Doan Van Hanh</v>
          </cell>
          <cell r="E559">
            <v>882295</v>
          </cell>
          <cell r="F559">
            <v>1039549</v>
          </cell>
          <cell r="G559">
            <v>954976</v>
          </cell>
          <cell r="H559">
            <v>1144555</v>
          </cell>
          <cell r="I559">
            <v>1205177</v>
          </cell>
          <cell r="J559">
            <v>1029882</v>
          </cell>
          <cell r="K559">
            <v>1100457</v>
          </cell>
          <cell r="L559">
            <v>1321494</v>
          </cell>
          <cell r="M559">
            <v>1088615</v>
          </cell>
          <cell r="N559">
            <v>1063353</v>
          </cell>
          <cell r="O559">
            <v>929941</v>
          </cell>
          <cell r="P559">
            <v>1052696</v>
          </cell>
          <cell r="Q559">
            <v>0</v>
          </cell>
          <cell r="R559">
            <v>0</v>
          </cell>
          <cell r="S559">
            <v>0</v>
          </cell>
          <cell r="T559">
            <v>0</v>
          </cell>
          <cell r="U559">
            <v>0</v>
          </cell>
          <cell r="V559">
            <v>0</v>
          </cell>
          <cell r="W559">
            <v>0</v>
          </cell>
          <cell r="X559">
            <v>0</v>
          </cell>
          <cell r="Y559">
            <v>0</v>
          </cell>
          <cell r="Z559">
            <v>0</v>
          </cell>
          <cell r="AA559">
            <v>0</v>
          </cell>
          <cell r="AB559">
            <v>0</v>
          </cell>
          <cell r="AC559">
            <v>12812990</v>
          </cell>
          <cell r="AD559">
            <v>0</v>
          </cell>
          <cell r="AE559">
            <v>12</v>
          </cell>
          <cell r="AF559">
            <v>0</v>
          </cell>
          <cell r="AG559">
            <v>0</v>
          </cell>
          <cell r="AH559">
            <v>0</v>
          </cell>
          <cell r="AI559">
            <v>0</v>
          </cell>
          <cell r="AJ559">
            <v>821000</v>
          </cell>
          <cell r="AK559">
            <v>0</v>
          </cell>
          <cell r="AL559">
            <v>0</v>
          </cell>
          <cell r="AM559">
            <v>0</v>
          </cell>
          <cell r="AN559">
            <v>821000</v>
          </cell>
        </row>
        <row r="560">
          <cell r="B560">
            <v>548</v>
          </cell>
          <cell r="C560">
            <v>16230734</v>
          </cell>
          <cell r="D560" t="str">
            <v>Ly Thai Hien</v>
          </cell>
          <cell r="E560">
            <v>1999433</v>
          </cell>
          <cell r="F560">
            <v>2303211</v>
          </cell>
          <cell r="G560">
            <v>2048961</v>
          </cell>
          <cell r="H560">
            <v>1858956</v>
          </cell>
          <cell r="I560">
            <v>1864957</v>
          </cell>
          <cell r="J560">
            <v>2140321</v>
          </cell>
          <cell r="K560">
            <v>1696284</v>
          </cell>
          <cell r="L560">
            <v>2391278</v>
          </cell>
          <cell r="M560">
            <v>2793328</v>
          </cell>
          <cell r="N560">
            <v>2617732</v>
          </cell>
          <cell r="O560">
            <v>2782530</v>
          </cell>
          <cell r="P560">
            <v>1852274</v>
          </cell>
          <cell r="Q560">
            <v>0</v>
          </cell>
          <cell r="R560">
            <v>-30321</v>
          </cell>
          <cell r="S560">
            <v>-4896</v>
          </cell>
          <cell r="T560">
            <v>0</v>
          </cell>
          <cell r="U560">
            <v>0</v>
          </cell>
          <cell r="V560">
            <v>-14032</v>
          </cell>
          <cell r="W560">
            <v>0</v>
          </cell>
          <cell r="X560">
            <v>-39128</v>
          </cell>
          <cell r="Y560">
            <v>-79333</v>
          </cell>
          <cell r="Z560">
            <v>-61773</v>
          </cell>
          <cell r="AA560">
            <v>-78253</v>
          </cell>
          <cell r="AB560">
            <v>0</v>
          </cell>
          <cell r="AC560">
            <v>26349265</v>
          </cell>
          <cell r="AD560">
            <v>-307736</v>
          </cell>
          <cell r="AE560">
            <v>12</v>
          </cell>
          <cell r="AF560">
            <v>0</v>
          </cell>
          <cell r="AG560">
            <v>0</v>
          </cell>
          <cell r="AH560">
            <v>0</v>
          </cell>
          <cell r="AI560">
            <v>0</v>
          </cell>
          <cell r="AJ560">
            <v>1182000</v>
          </cell>
          <cell r="AK560">
            <v>353124</v>
          </cell>
          <cell r="AL560">
            <v>660860</v>
          </cell>
          <cell r="AM560">
            <v>0</v>
          </cell>
          <cell r="AN560">
            <v>1842860</v>
          </cell>
        </row>
        <row r="561">
          <cell r="B561">
            <v>549</v>
          </cell>
          <cell r="C561">
            <v>16230550</v>
          </cell>
          <cell r="D561" t="str">
            <v>Tran Van Hoa B</v>
          </cell>
          <cell r="E561">
            <v>1250968</v>
          </cell>
          <cell r="F561">
            <v>1754238</v>
          </cell>
          <cell r="G561">
            <v>2389976</v>
          </cell>
          <cell r="H561">
            <v>2022063</v>
          </cell>
          <cell r="I561">
            <v>1730923</v>
          </cell>
          <cell r="J561">
            <v>2885730</v>
          </cell>
          <cell r="K561">
            <v>1892367</v>
          </cell>
          <cell r="L561">
            <v>1517265</v>
          </cell>
          <cell r="M561">
            <v>1511379</v>
          </cell>
          <cell r="N561">
            <v>1400881</v>
          </cell>
          <cell r="O561">
            <v>1256406</v>
          </cell>
          <cell r="P561">
            <v>1183097</v>
          </cell>
          <cell r="Q561">
            <v>0</v>
          </cell>
          <cell r="R561">
            <v>0</v>
          </cell>
          <cell r="S561">
            <v>-38998</v>
          </cell>
          <cell r="T561">
            <v>-2206</v>
          </cell>
          <cell r="U561">
            <v>0</v>
          </cell>
          <cell r="V561">
            <v>-88573</v>
          </cell>
          <cell r="W561">
            <v>0</v>
          </cell>
          <cell r="X561">
            <v>0</v>
          </cell>
          <cell r="Y561">
            <v>0</v>
          </cell>
          <cell r="Z561">
            <v>0</v>
          </cell>
          <cell r="AA561">
            <v>0</v>
          </cell>
          <cell r="AB561">
            <v>0</v>
          </cell>
          <cell r="AC561">
            <v>20795293</v>
          </cell>
          <cell r="AD561">
            <v>-129777</v>
          </cell>
          <cell r="AE561">
            <v>12</v>
          </cell>
          <cell r="AF561">
            <v>0</v>
          </cell>
          <cell r="AG561">
            <v>0</v>
          </cell>
          <cell r="AH561">
            <v>0</v>
          </cell>
          <cell r="AI561">
            <v>0</v>
          </cell>
          <cell r="AJ561">
            <v>1113000</v>
          </cell>
          <cell r="AK561">
            <v>0</v>
          </cell>
          <cell r="AL561">
            <v>129777</v>
          </cell>
          <cell r="AM561">
            <v>0</v>
          </cell>
          <cell r="AN561">
            <v>1242777</v>
          </cell>
        </row>
        <row r="562">
          <cell r="B562">
            <v>550</v>
          </cell>
          <cell r="C562">
            <v>15220586</v>
          </cell>
          <cell r="D562" t="str">
            <v>Nguyen Hue</v>
          </cell>
          <cell r="E562">
            <v>1627158</v>
          </cell>
          <cell r="F562">
            <v>1415924</v>
          </cell>
          <cell r="G562">
            <v>6368557</v>
          </cell>
          <cell r="H562">
            <v>3012874</v>
          </cell>
          <cell r="I562">
            <v>928293</v>
          </cell>
          <cell r="J562">
            <v>928827</v>
          </cell>
          <cell r="K562">
            <v>862000</v>
          </cell>
          <cell r="L562">
            <v>1518140</v>
          </cell>
          <cell r="M562">
            <v>1198615</v>
          </cell>
          <cell r="N562">
            <v>1113000</v>
          </cell>
          <cell r="O562">
            <v>1113000</v>
          </cell>
          <cell r="P562">
            <v>1113000</v>
          </cell>
          <cell r="Q562">
            <v>0</v>
          </cell>
          <cell r="R562">
            <v>0</v>
          </cell>
          <cell r="S562">
            <v>-1047423</v>
          </cell>
          <cell r="T562">
            <v>-102575</v>
          </cell>
          <cell r="U562">
            <v>0</v>
          </cell>
          <cell r="V562">
            <v>0</v>
          </cell>
          <cell r="W562">
            <v>0</v>
          </cell>
          <cell r="X562">
            <v>0</v>
          </cell>
          <cell r="Y562">
            <v>0</v>
          </cell>
          <cell r="Z562">
            <v>0</v>
          </cell>
          <cell r="AA562">
            <v>0</v>
          </cell>
          <cell r="AB562">
            <v>0</v>
          </cell>
          <cell r="AC562">
            <v>21199388</v>
          </cell>
          <cell r="AD562">
            <v>-1149998</v>
          </cell>
          <cell r="AE562">
            <v>12</v>
          </cell>
          <cell r="AF562">
            <v>0</v>
          </cell>
          <cell r="AG562">
            <v>0</v>
          </cell>
          <cell r="AH562">
            <v>0</v>
          </cell>
          <cell r="AI562">
            <v>0</v>
          </cell>
          <cell r="AJ562">
            <v>1113000</v>
          </cell>
          <cell r="AK562">
            <v>0</v>
          </cell>
          <cell r="AL562">
            <v>1149998</v>
          </cell>
          <cell r="AM562">
            <v>0</v>
          </cell>
          <cell r="AN562">
            <v>2262998</v>
          </cell>
        </row>
        <row r="563">
          <cell r="B563">
            <v>551</v>
          </cell>
          <cell r="C563">
            <v>16230780</v>
          </cell>
          <cell r="D563" t="str">
            <v>Nguyen Ngoc Hung</v>
          </cell>
          <cell r="E563">
            <v>2424742</v>
          </cell>
          <cell r="F563">
            <v>2362776</v>
          </cell>
          <cell r="G563">
            <v>2483160</v>
          </cell>
          <cell r="H563">
            <v>2463471</v>
          </cell>
          <cell r="I563">
            <v>2538217</v>
          </cell>
          <cell r="J563">
            <v>1923163</v>
          </cell>
          <cell r="K563">
            <v>4733967</v>
          </cell>
          <cell r="L563">
            <v>1746291</v>
          </cell>
          <cell r="M563">
            <v>2034972</v>
          </cell>
          <cell r="N563">
            <v>1764759</v>
          </cell>
          <cell r="O563">
            <v>1915352</v>
          </cell>
          <cell r="P563">
            <v>1470965</v>
          </cell>
          <cell r="Q563">
            <v>-42474</v>
          </cell>
          <cell r="R563">
            <v>-36278</v>
          </cell>
          <cell r="S563">
            <v>-48316</v>
          </cell>
          <cell r="T563">
            <v>-46347</v>
          </cell>
          <cell r="U563">
            <v>-53822</v>
          </cell>
          <cell r="V563">
            <v>0</v>
          </cell>
          <cell r="W563">
            <v>-520190</v>
          </cell>
          <cell r="X563">
            <v>0</v>
          </cell>
          <cell r="Y563">
            <v>-3497</v>
          </cell>
          <cell r="Z563">
            <v>0</v>
          </cell>
          <cell r="AA563">
            <v>0</v>
          </cell>
          <cell r="AB563">
            <v>0</v>
          </cell>
          <cell r="AC563">
            <v>27861835</v>
          </cell>
          <cell r="AD563">
            <v>-750924</v>
          </cell>
          <cell r="AE563">
            <v>12</v>
          </cell>
          <cell r="AF563">
            <v>0</v>
          </cell>
          <cell r="AG563">
            <v>0</v>
          </cell>
          <cell r="AH563">
            <v>0</v>
          </cell>
          <cell r="AI563">
            <v>0</v>
          </cell>
          <cell r="AJ563">
            <v>1182000</v>
          </cell>
          <cell r="AK563">
            <v>504384</v>
          </cell>
          <cell r="AL563">
            <v>1255308</v>
          </cell>
          <cell r="AM563">
            <v>0</v>
          </cell>
          <cell r="AN563">
            <v>2437308</v>
          </cell>
        </row>
        <row r="564">
          <cell r="B564">
            <v>552</v>
          </cell>
          <cell r="C564">
            <v>16230735</v>
          </cell>
          <cell r="D564" t="str">
            <v>Duong Van Lam</v>
          </cell>
          <cell r="E564">
            <v>3492283</v>
          </cell>
          <cell r="F564">
            <v>3406429</v>
          </cell>
          <cell r="G564">
            <v>3311324</v>
          </cell>
          <cell r="H564">
            <v>2337459</v>
          </cell>
          <cell r="I564">
            <v>2897520</v>
          </cell>
          <cell r="J564">
            <v>2842554</v>
          </cell>
          <cell r="K564">
            <v>3224120</v>
          </cell>
          <cell r="L564">
            <v>2686379</v>
          </cell>
          <cell r="M564">
            <v>2382590</v>
          </cell>
          <cell r="N564">
            <v>2773287</v>
          </cell>
          <cell r="O564">
            <v>2285595</v>
          </cell>
          <cell r="P564">
            <v>2443115</v>
          </cell>
          <cell r="Q564">
            <v>-198457</v>
          </cell>
          <cell r="R564">
            <v>-181286</v>
          </cell>
          <cell r="S564">
            <v>-162265</v>
          </cell>
          <cell r="T564">
            <v>-33746</v>
          </cell>
          <cell r="U564">
            <v>-89752</v>
          </cell>
          <cell r="V564">
            <v>-84255</v>
          </cell>
          <cell r="W564">
            <v>-144824</v>
          </cell>
          <cell r="X564">
            <v>-68638</v>
          </cell>
          <cell r="Y564">
            <v>-38259</v>
          </cell>
          <cell r="Z564">
            <v>-77329</v>
          </cell>
          <cell r="AA564">
            <v>-28560</v>
          </cell>
          <cell r="AB564">
            <v>-44312</v>
          </cell>
          <cell r="AC564">
            <v>34082655</v>
          </cell>
          <cell r="AD564">
            <v>-1151683</v>
          </cell>
          <cell r="AE564">
            <v>12</v>
          </cell>
          <cell r="AF564">
            <v>0</v>
          </cell>
          <cell r="AG564">
            <v>0</v>
          </cell>
          <cell r="AH564">
            <v>0</v>
          </cell>
          <cell r="AI564">
            <v>0</v>
          </cell>
          <cell r="AJ564">
            <v>1614000</v>
          </cell>
          <cell r="AK564">
            <v>1169664</v>
          </cell>
          <cell r="AL564">
            <v>2321347</v>
          </cell>
          <cell r="AM564">
            <v>0</v>
          </cell>
          <cell r="AN564">
            <v>3935347</v>
          </cell>
        </row>
        <row r="565">
          <cell r="B565">
            <v>553</v>
          </cell>
          <cell r="C565">
            <v>16221486</v>
          </cell>
          <cell r="D565" t="str">
            <v>Huynh Chan Le</v>
          </cell>
          <cell r="F565">
            <v>1429806</v>
          </cell>
          <cell r="G565">
            <v>6322914</v>
          </cell>
          <cell r="H565">
            <v>3027833</v>
          </cell>
          <cell r="I565">
            <v>943265</v>
          </cell>
          <cell r="J565">
            <v>943808</v>
          </cell>
          <cell r="K565">
            <v>876000</v>
          </cell>
          <cell r="L565">
            <v>1504140</v>
          </cell>
          <cell r="M565">
            <v>1198615</v>
          </cell>
          <cell r="N565">
            <v>1113000</v>
          </cell>
          <cell r="O565">
            <v>1198615</v>
          </cell>
          <cell r="P565">
            <v>1113000</v>
          </cell>
          <cell r="R565">
            <v>0</v>
          </cell>
          <cell r="S565">
            <v>-1029166</v>
          </cell>
          <cell r="T565">
            <v>-105567</v>
          </cell>
          <cell r="U565">
            <v>0</v>
          </cell>
          <cell r="V565">
            <v>0</v>
          </cell>
          <cell r="W565">
            <v>0</v>
          </cell>
          <cell r="X565">
            <v>0</v>
          </cell>
          <cell r="Y565">
            <v>0</v>
          </cell>
          <cell r="Z565">
            <v>0</v>
          </cell>
          <cell r="AA565">
            <v>0</v>
          </cell>
          <cell r="AB565">
            <v>0</v>
          </cell>
          <cell r="AC565">
            <v>19670996</v>
          </cell>
          <cell r="AD565">
            <v>-1134733</v>
          </cell>
          <cell r="AE565">
            <v>11</v>
          </cell>
          <cell r="AF565">
            <v>0</v>
          </cell>
          <cell r="AG565">
            <v>0</v>
          </cell>
          <cell r="AH565">
            <v>0</v>
          </cell>
          <cell r="AI565">
            <v>0</v>
          </cell>
          <cell r="AJ565">
            <v>1052013.7</v>
          </cell>
          <cell r="AK565">
            <v>0</v>
          </cell>
          <cell r="AL565">
            <v>1134733</v>
          </cell>
          <cell r="AM565">
            <v>0</v>
          </cell>
          <cell r="AN565">
            <v>2186746.7000000002</v>
          </cell>
        </row>
        <row r="566">
          <cell r="B566">
            <v>554</v>
          </cell>
          <cell r="C566">
            <v>17210724</v>
          </cell>
          <cell r="D566" t="str">
            <v>Le Van Liem</v>
          </cell>
          <cell r="E566">
            <v>2050789</v>
          </cell>
          <cell r="F566">
            <v>2244212</v>
          </cell>
          <cell r="G566">
            <v>1900255</v>
          </cell>
          <cell r="H566">
            <v>2673490</v>
          </cell>
          <cell r="I566">
            <v>3121424</v>
          </cell>
          <cell r="J566">
            <v>1637218</v>
          </cell>
          <cell r="K566">
            <v>4326707</v>
          </cell>
          <cell r="L566">
            <v>2889000</v>
          </cell>
          <cell r="M566">
            <v>3121391</v>
          </cell>
          <cell r="N566">
            <v>2887329</v>
          </cell>
          <cell r="O566">
            <v>2820454</v>
          </cell>
          <cell r="P566">
            <v>2932469</v>
          </cell>
          <cell r="Q566">
            <v>-5079</v>
          </cell>
          <cell r="R566">
            <v>-24421</v>
          </cell>
          <cell r="S566">
            <v>0</v>
          </cell>
          <cell r="T566">
            <v>-67349</v>
          </cell>
          <cell r="U566">
            <v>-124285</v>
          </cell>
          <cell r="V566">
            <v>0</v>
          </cell>
          <cell r="W566">
            <v>-398012</v>
          </cell>
          <cell r="X566">
            <v>-88900</v>
          </cell>
          <cell r="Y566">
            <v>-124278</v>
          </cell>
          <cell r="Z566">
            <v>-88733</v>
          </cell>
          <cell r="AA566">
            <v>-82045</v>
          </cell>
          <cell r="AB566">
            <v>-93247</v>
          </cell>
          <cell r="AC566">
            <v>32604738</v>
          </cell>
          <cell r="AD566">
            <v>-1096349</v>
          </cell>
          <cell r="AE566">
            <v>12</v>
          </cell>
          <cell r="AF566">
            <v>0</v>
          </cell>
          <cell r="AG566">
            <v>0</v>
          </cell>
          <cell r="AH566">
            <v>0</v>
          </cell>
          <cell r="AI566">
            <v>0</v>
          </cell>
          <cell r="AJ566">
            <v>1391000</v>
          </cell>
          <cell r="AK566">
            <v>999576</v>
          </cell>
          <cell r="AL566">
            <v>2095925</v>
          </cell>
          <cell r="AM566">
            <v>0</v>
          </cell>
          <cell r="AN566">
            <v>3486925</v>
          </cell>
        </row>
        <row r="567">
          <cell r="B567">
            <v>555</v>
          </cell>
          <cell r="C567">
            <v>16221488</v>
          </cell>
          <cell r="D567" t="str">
            <v>Tran Van Nam A</v>
          </cell>
          <cell r="F567">
            <v>1429806</v>
          </cell>
          <cell r="G567">
            <v>4657779</v>
          </cell>
          <cell r="H567">
            <v>3027833</v>
          </cell>
          <cell r="I567">
            <v>943265</v>
          </cell>
          <cell r="J567">
            <v>1011223</v>
          </cell>
          <cell r="K567">
            <v>876000</v>
          </cell>
          <cell r="L567">
            <v>1492100</v>
          </cell>
          <cell r="M567">
            <v>1027385</v>
          </cell>
          <cell r="N567">
            <v>1113000</v>
          </cell>
          <cell r="O567">
            <v>1198615</v>
          </cell>
          <cell r="P567">
            <v>1113000</v>
          </cell>
          <cell r="R567">
            <v>0</v>
          </cell>
          <cell r="S567">
            <v>-497334</v>
          </cell>
          <cell r="T567">
            <v>-105567</v>
          </cell>
          <cell r="U567">
            <v>0</v>
          </cell>
          <cell r="V567">
            <v>0</v>
          </cell>
          <cell r="W567">
            <v>0</v>
          </cell>
          <cell r="X567">
            <v>0</v>
          </cell>
          <cell r="Y567">
            <v>0</v>
          </cell>
          <cell r="Z567">
            <v>0</v>
          </cell>
          <cell r="AA567">
            <v>0</v>
          </cell>
          <cell r="AB567">
            <v>0</v>
          </cell>
          <cell r="AC567">
            <v>17890006</v>
          </cell>
          <cell r="AD567">
            <v>-602901</v>
          </cell>
          <cell r="AE567">
            <v>11</v>
          </cell>
          <cell r="AF567">
            <v>12</v>
          </cell>
          <cell r="AG567">
            <v>0</v>
          </cell>
          <cell r="AH567">
            <v>0</v>
          </cell>
          <cell r="AI567">
            <v>0</v>
          </cell>
          <cell r="AJ567">
            <v>1052013.7</v>
          </cell>
          <cell r="AK567">
            <v>0</v>
          </cell>
          <cell r="AL567">
            <v>602901</v>
          </cell>
          <cell r="AM567">
            <v>0</v>
          </cell>
          <cell r="AN567">
            <v>1654914.7</v>
          </cell>
        </row>
        <row r="568">
          <cell r="B568">
            <v>556</v>
          </cell>
          <cell r="C568">
            <v>15220587</v>
          </cell>
          <cell r="D568" t="str">
            <v>Nguyen Truong Nguyen</v>
          </cell>
          <cell r="E568">
            <v>1627158</v>
          </cell>
          <cell r="F568">
            <v>926890</v>
          </cell>
          <cell r="G568">
            <v>927358</v>
          </cell>
          <cell r="H568">
            <v>3145363</v>
          </cell>
          <cell r="I568">
            <v>928293</v>
          </cell>
          <cell r="J568">
            <v>995172</v>
          </cell>
          <cell r="K568">
            <v>928308</v>
          </cell>
          <cell r="L568">
            <v>1506100</v>
          </cell>
          <cell r="M568">
            <v>1198615</v>
          </cell>
          <cell r="N568">
            <v>1070192</v>
          </cell>
          <cell r="O568">
            <v>1198615</v>
          </cell>
          <cell r="P568">
            <v>1113000</v>
          </cell>
          <cell r="Q568">
            <v>0</v>
          </cell>
          <cell r="R568">
            <v>0</v>
          </cell>
          <cell r="S568">
            <v>0</v>
          </cell>
          <cell r="T568">
            <v>-129073</v>
          </cell>
          <cell r="U568">
            <v>0</v>
          </cell>
          <cell r="V568">
            <v>0</v>
          </cell>
          <cell r="W568">
            <v>0</v>
          </cell>
          <cell r="X568">
            <v>0</v>
          </cell>
          <cell r="Y568">
            <v>0</v>
          </cell>
          <cell r="Z568">
            <v>0</v>
          </cell>
          <cell r="AA568">
            <v>0</v>
          </cell>
          <cell r="AB568">
            <v>0</v>
          </cell>
          <cell r="AC568">
            <v>15565064</v>
          </cell>
          <cell r="AD568">
            <v>-129073</v>
          </cell>
          <cell r="AE568">
            <v>12</v>
          </cell>
          <cell r="AF568">
            <v>0</v>
          </cell>
          <cell r="AG568">
            <v>0</v>
          </cell>
          <cell r="AH568">
            <v>0</v>
          </cell>
          <cell r="AI568">
            <v>0</v>
          </cell>
          <cell r="AJ568">
            <v>1113000</v>
          </cell>
          <cell r="AK568">
            <v>0</v>
          </cell>
          <cell r="AL568">
            <v>129073</v>
          </cell>
          <cell r="AM568">
            <v>0</v>
          </cell>
          <cell r="AN568">
            <v>1242073</v>
          </cell>
        </row>
        <row r="569">
          <cell r="B569">
            <v>557</v>
          </cell>
          <cell r="C569">
            <v>16231772</v>
          </cell>
          <cell r="D569" t="str">
            <v>Nguyen Giang Nhi</v>
          </cell>
          <cell r="M569">
            <v>1849976</v>
          </cell>
          <cell r="N569">
            <v>2475217</v>
          </cell>
          <cell r="O569">
            <v>2874267</v>
          </cell>
          <cell r="P569">
            <v>1544712</v>
          </cell>
          <cell r="Y569">
            <v>0</v>
          </cell>
          <cell r="Z569">
            <v>-47522</v>
          </cell>
          <cell r="AA569">
            <v>-87427</v>
          </cell>
          <cell r="AB569">
            <v>0</v>
          </cell>
          <cell r="AC569">
            <v>8744172</v>
          </cell>
          <cell r="AD569">
            <v>-134949</v>
          </cell>
          <cell r="AE569">
            <v>4</v>
          </cell>
          <cell r="AF569">
            <v>0</v>
          </cell>
          <cell r="AG569">
            <v>0</v>
          </cell>
          <cell r="AH569">
            <v>0</v>
          </cell>
          <cell r="AI569">
            <v>0</v>
          </cell>
          <cell r="AJ569">
            <v>515589.04</v>
          </cell>
          <cell r="AK569">
            <v>125976</v>
          </cell>
          <cell r="AL569">
            <v>260925</v>
          </cell>
          <cell r="AM569">
            <v>0</v>
          </cell>
          <cell r="AN569">
            <v>776514.04</v>
          </cell>
        </row>
        <row r="570">
          <cell r="B570">
            <v>558</v>
          </cell>
          <cell r="C570">
            <v>16221006</v>
          </cell>
          <cell r="D570" t="str">
            <v>Nguyen Van Quoc</v>
          </cell>
          <cell r="E570">
            <v>1462662</v>
          </cell>
          <cell r="F570">
            <v>1317682</v>
          </cell>
          <cell r="G570">
            <v>2560239</v>
          </cell>
          <cell r="H570">
            <v>2902823</v>
          </cell>
          <cell r="I570">
            <v>763596</v>
          </cell>
          <cell r="J570">
            <v>818609</v>
          </cell>
          <cell r="K570">
            <v>763538</v>
          </cell>
          <cell r="L570">
            <v>1659100</v>
          </cell>
          <cell r="M570">
            <v>1198615</v>
          </cell>
          <cell r="N570">
            <v>984577</v>
          </cell>
          <cell r="O570">
            <v>1198615</v>
          </cell>
          <cell r="P570">
            <v>1113000</v>
          </cell>
          <cell r="Q570">
            <v>0</v>
          </cell>
          <cell r="R570">
            <v>0</v>
          </cell>
          <cell r="S570">
            <v>-56024</v>
          </cell>
          <cell r="T570">
            <v>-90282</v>
          </cell>
          <cell r="U570">
            <v>0</v>
          </cell>
          <cell r="V570">
            <v>0</v>
          </cell>
          <cell r="W570">
            <v>0</v>
          </cell>
          <cell r="X570">
            <v>0</v>
          </cell>
          <cell r="Y570">
            <v>0</v>
          </cell>
          <cell r="Z570">
            <v>0</v>
          </cell>
          <cell r="AA570">
            <v>0</v>
          </cell>
          <cell r="AB570">
            <v>0</v>
          </cell>
          <cell r="AC570">
            <v>16743056</v>
          </cell>
          <cell r="AD570">
            <v>-146306</v>
          </cell>
          <cell r="AE570">
            <v>12</v>
          </cell>
          <cell r="AF570">
            <v>0</v>
          </cell>
          <cell r="AG570">
            <v>0</v>
          </cell>
          <cell r="AH570">
            <v>0</v>
          </cell>
          <cell r="AI570">
            <v>0</v>
          </cell>
          <cell r="AJ570">
            <v>1113000</v>
          </cell>
          <cell r="AK570">
            <v>0</v>
          </cell>
          <cell r="AL570">
            <v>146306</v>
          </cell>
          <cell r="AM570">
            <v>0</v>
          </cell>
          <cell r="AN570">
            <v>1259306</v>
          </cell>
        </row>
        <row r="571">
          <cell r="B571">
            <v>559</v>
          </cell>
          <cell r="C571">
            <v>16230536</v>
          </cell>
          <cell r="D571" t="str">
            <v>Nguyen Chau Tam</v>
          </cell>
          <cell r="E571">
            <v>882295</v>
          </cell>
          <cell r="F571">
            <v>1099205</v>
          </cell>
          <cell r="G571">
            <v>1152353</v>
          </cell>
          <cell r="H571">
            <v>945588</v>
          </cell>
          <cell r="I571">
            <v>1094754</v>
          </cell>
          <cell r="J571">
            <v>1872530</v>
          </cell>
          <cell r="K571">
            <v>1198344</v>
          </cell>
          <cell r="L571">
            <v>1308864</v>
          </cell>
          <cell r="M571">
            <v>1083286</v>
          </cell>
          <cell r="N571">
            <v>990528</v>
          </cell>
          <cell r="O571">
            <v>913363</v>
          </cell>
          <cell r="P571">
            <v>869943</v>
          </cell>
          <cell r="Q571">
            <v>0</v>
          </cell>
          <cell r="R571">
            <v>0</v>
          </cell>
          <cell r="S571">
            <v>0</v>
          </cell>
          <cell r="T571">
            <v>0</v>
          </cell>
          <cell r="U571">
            <v>0</v>
          </cell>
          <cell r="V571">
            <v>0</v>
          </cell>
          <cell r="W571">
            <v>0</v>
          </cell>
          <cell r="X571">
            <v>0</v>
          </cell>
          <cell r="Y571">
            <v>0</v>
          </cell>
          <cell r="Z571">
            <v>0</v>
          </cell>
          <cell r="AA571">
            <v>0</v>
          </cell>
          <cell r="AB571">
            <v>0</v>
          </cell>
          <cell r="AC571">
            <v>13411053</v>
          </cell>
          <cell r="AD571">
            <v>0</v>
          </cell>
          <cell r="AE571">
            <v>12</v>
          </cell>
          <cell r="AF571">
            <v>0</v>
          </cell>
          <cell r="AG571">
            <v>0</v>
          </cell>
          <cell r="AH571">
            <v>0</v>
          </cell>
          <cell r="AI571">
            <v>0</v>
          </cell>
          <cell r="AJ571">
            <v>821000</v>
          </cell>
          <cell r="AK571">
            <v>0</v>
          </cell>
          <cell r="AL571">
            <v>0</v>
          </cell>
          <cell r="AM571">
            <v>0</v>
          </cell>
          <cell r="AN571">
            <v>821000</v>
          </cell>
        </row>
        <row r="572">
          <cell r="B572">
            <v>560</v>
          </cell>
          <cell r="C572">
            <v>17210850</v>
          </cell>
          <cell r="D572" t="str">
            <v>Huynh Ngoc Thang</v>
          </cell>
          <cell r="E572">
            <v>1515336</v>
          </cell>
          <cell r="F572">
            <v>1647419</v>
          </cell>
          <cell r="G572">
            <v>1743604</v>
          </cell>
          <cell r="H572">
            <v>1685375</v>
          </cell>
          <cell r="I572">
            <v>2528500</v>
          </cell>
          <cell r="J572">
            <v>2480385</v>
          </cell>
          <cell r="K572">
            <v>2399110</v>
          </cell>
          <cell r="L572">
            <v>1601379</v>
          </cell>
          <cell r="M572">
            <v>1689157</v>
          </cell>
          <cell r="N572">
            <v>1587506</v>
          </cell>
          <cell r="O572">
            <v>1631167</v>
          </cell>
          <cell r="P572">
            <v>1741004</v>
          </cell>
          <cell r="Q572">
            <v>0</v>
          </cell>
          <cell r="R572">
            <v>0</v>
          </cell>
          <cell r="S572">
            <v>0</v>
          </cell>
          <cell r="T572">
            <v>0</v>
          </cell>
          <cell r="U572">
            <v>-52850</v>
          </cell>
          <cell r="V572">
            <v>-48039</v>
          </cell>
          <cell r="W572">
            <v>-39911</v>
          </cell>
          <cell r="X572">
            <v>0</v>
          </cell>
          <cell r="Y572">
            <v>0</v>
          </cell>
          <cell r="Z572">
            <v>0</v>
          </cell>
          <cell r="AA572">
            <v>0</v>
          </cell>
          <cell r="AB572">
            <v>0</v>
          </cell>
          <cell r="AC572">
            <v>22249942</v>
          </cell>
          <cell r="AD572">
            <v>-140800</v>
          </cell>
          <cell r="AE572">
            <v>12</v>
          </cell>
          <cell r="AF572">
            <v>0</v>
          </cell>
          <cell r="AG572">
            <v>0</v>
          </cell>
          <cell r="AH572">
            <v>0</v>
          </cell>
          <cell r="AI572">
            <v>0</v>
          </cell>
          <cell r="AJ572">
            <v>946000</v>
          </cell>
          <cell r="AK572">
            <v>0</v>
          </cell>
          <cell r="AL572">
            <v>140800</v>
          </cell>
          <cell r="AM572">
            <v>0</v>
          </cell>
          <cell r="AN572">
            <v>1086800</v>
          </cell>
        </row>
        <row r="573">
          <cell r="B573">
            <v>561</v>
          </cell>
          <cell r="C573">
            <v>16230598</v>
          </cell>
          <cell r="D573" t="str">
            <v>Nguyen Tan Thanh B</v>
          </cell>
          <cell r="E573">
            <v>967373</v>
          </cell>
          <cell r="F573">
            <v>1415007</v>
          </cell>
          <cell r="G573">
            <v>1883556</v>
          </cell>
          <cell r="H573">
            <v>1016507</v>
          </cell>
          <cell r="I573">
            <v>1019036</v>
          </cell>
          <cell r="J573">
            <v>1637948</v>
          </cell>
          <cell r="K573">
            <v>1181175</v>
          </cell>
          <cell r="L573">
            <v>1393332</v>
          </cell>
          <cell r="M573">
            <v>1126310</v>
          </cell>
          <cell r="N573">
            <v>968227</v>
          </cell>
          <cell r="O573">
            <v>1049143</v>
          </cell>
          <cell r="P573">
            <v>1040657</v>
          </cell>
          <cell r="Q573">
            <v>0</v>
          </cell>
          <cell r="R573">
            <v>0</v>
          </cell>
          <cell r="S573">
            <v>0</v>
          </cell>
          <cell r="T573">
            <v>0</v>
          </cell>
          <cell r="U573">
            <v>0</v>
          </cell>
          <cell r="V573">
            <v>0</v>
          </cell>
          <cell r="W573">
            <v>0</v>
          </cell>
          <cell r="X573">
            <v>0</v>
          </cell>
          <cell r="Y573">
            <v>0</v>
          </cell>
          <cell r="Z573">
            <v>0</v>
          </cell>
          <cell r="AA573">
            <v>0</v>
          </cell>
          <cell r="AB573">
            <v>0</v>
          </cell>
          <cell r="AC573">
            <v>14698271</v>
          </cell>
          <cell r="AD573">
            <v>0</v>
          </cell>
          <cell r="AE573">
            <v>12</v>
          </cell>
          <cell r="AF573">
            <v>0</v>
          </cell>
          <cell r="AG573">
            <v>0</v>
          </cell>
          <cell r="AH573">
            <v>0</v>
          </cell>
          <cell r="AI573">
            <v>0</v>
          </cell>
          <cell r="AJ573">
            <v>821000</v>
          </cell>
          <cell r="AK573">
            <v>0</v>
          </cell>
          <cell r="AL573">
            <v>0</v>
          </cell>
          <cell r="AM573">
            <v>0</v>
          </cell>
          <cell r="AN573">
            <v>821000</v>
          </cell>
        </row>
        <row r="574">
          <cell r="B574">
            <v>562</v>
          </cell>
          <cell r="C574">
            <v>16231773</v>
          </cell>
          <cell r="D574" t="str">
            <v>Vo Thi Hoang Lan Thao</v>
          </cell>
          <cell r="M574">
            <v>1617166</v>
          </cell>
          <cell r="N574">
            <v>2151930</v>
          </cell>
          <cell r="O574">
            <v>2184295</v>
          </cell>
          <cell r="P574">
            <v>1456810</v>
          </cell>
          <cell r="Y574">
            <v>0</v>
          </cell>
          <cell r="Z574">
            <v>-15193</v>
          </cell>
          <cell r="AA574">
            <v>-18430</v>
          </cell>
          <cell r="AB574">
            <v>0</v>
          </cell>
          <cell r="AC574">
            <v>7410201</v>
          </cell>
          <cell r="AD574">
            <v>-33623</v>
          </cell>
          <cell r="AE574">
            <v>4</v>
          </cell>
          <cell r="AF574">
            <v>0</v>
          </cell>
          <cell r="AG574">
            <v>0</v>
          </cell>
          <cell r="AH574">
            <v>0</v>
          </cell>
          <cell r="AI574">
            <v>0</v>
          </cell>
          <cell r="AJ574">
            <v>511397.26</v>
          </cell>
          <cell r="AK574">
            <v>0</v>
          </cell>
          <cell r="AL574">
            <v>33623</v>
          </cell>
          <cell r="AM574">
            <v>0</v>
          </cell>
          <cell r="AN574">
            <v>545020.26</v>
          </cell>
        </row>
        <row r="575">
          <cell r="B575">
            <v>563</v>
          </cell>
          <cell r="C575">
            <v>17210402</v>
          </cell>
          <cell r="D575" t="str">
            <v>Tran Minh Thuan</v>
          </cell>
          <cell r="E575">
            <v>2364599</v>
          </cell>
          <cell r="F575">
            <v>2549055</v>
          </cell>
          <cell r="G575">
            <v>1953701</v>
          </cell>
          <cell r="H575">
            <v>2080587</v>
          </cell>
          <cell r="I575">
            <v>2666602</v>
          </cell>
          <cell r="J575">
            <v>2783846</v>
          </cell>
          <cell r="K575">
            <v>2379395</v>
          </cell>
          <cell r="L575">
            <v>1906786</v>
          </cell>
          <cell r="M575">
            <v>1963635</v>
          </cell>
          <cell r="N575">
            <v>1691342</v>
          </cell>
          <cell r="O575">
            <v>1740628</v>
          </cell>
          <cell r="P575">
            <v>1920692</v>
          </cell>
          <cell r="Q575">
            <v>-36460</v>
          </cell>
          <cell r="R575">
            <v>-54906</v>
          </cell>
          <cell r="S575">
            <v>0</v>
          </cell>
          <cell r="T575">
            <v>-8059</v>
          </cell>
          <cell r="U575">
            <v>-66660</v>
          </cell>
          <cell r="V575">
            <v>-78385</v>
          </cell>
          <cell r="W575">
            <v>-37940</v>
          </cell>
          <cell r="X575">
            <v>0</v>
          </cell>
          <cell r="Y575">
            <v>0</v>
          </cell>
          <cell r="Z575">
            <v>0</v>
          </cell>
          <cell r="AA575">
            <v>0</v>
          </cell>
          <cell r="AB575">
            <v>0</v>
          </cell>
          <cell r="AC575">
            <v>26000868</v>
          </cell>
          <cell r="AD575">
            <v>-282410</v>
          </cell>
          <cell r="AE575">
            <v>12</v>
          </cell>
          <cell r="AF575">
            <v>0</v>
          </cell>
          <cell r="AG575">
            <v>0</v>
          </cell>
          <cell r="AH575">
            <v>0</v>
          </cell>
          <cell r="AI575">
            <v>0</v>
          </cell>
          <cell r="AJ575">
            <v>1015000</v>
          </cell>
          <cell r="AK575">
            <v>301584</v>
          </cell>
          <cell r="AL575">
            <v>583994</v>
          </cell>
          <cell r="AM575">
            <v>0</v>
          </cell>
          <cell r="AN575">
            <v>1598994</v>
          </cell>
        </row>
        <row r="576">
          <cell r="B576">
            <v>564</v>
          </cell>
          <cell r="C576">
            <v>16221071</v>
          </cell>
          <cell r="D576" t="str">
            <v>Nguyen Van Tran</v>
          </cell>
          <cell r="E576">
            <v>942112</v>
          </cell>
          <cell r="F576">
            <v>1009115</v>
          </cell>
          <cell r="G576">
            <v>2385939</v>
          </cell>
          <cell r="H576">
            <v>1097294</v>
          </cell>
          <cell r="I576">
            <v>1253100</v>
          </cell>
          <cell r="J576">
            <v>1112880</v>
          </cell>
          <cell r="K576">
            <v>1407265</v>
          </cell>
          <cell r="L576">
            <v>1284231</v>
          </cell>
          <cell r="M576">
            <v>1113000</v>
          </cell>
          <cell r="N576">
            <v>1113000</v>
          </cell>
          <cell r="O576">
            <v>1113000</v>
          </cell>
          <cell r="P576">
            <v>1113000</v>
          </cell>
          <cell r="Q576">
            <v>0</v>
          </cell>
          <cell r="R576">
            <v>0</v>
          </cell>
          <cell r="S576">
            <v>-38594</v>
          </cell>
          <cell r="T576">
            <v>0</v>
          </cell>
          <cell r="U576">
            <v>0</v>
          </cell>
          <cell r="V576">
            <v>0</v>
          </cell>
          <cell r="W576">
            <v>0</v>
          </cell>
          <cell r="X576">
            <v>0</v>
          </cell>
          <cell r="Y576">
            <v>0</v>
          </cell>
          <cell r="Z576">
            <v>0</v>
          </cell>
          <cell r="AA576">
            <v>0</v>
          </cell>
          <cell r="AB576">
            <v>0</v>
          </cell>
          <cell r="AC576">
            <v>14943936</v>
          </cell>
          <cell r="AD576">
            <v>-38594</v>
          </cell>
          <cell r="AE576">
            <v>12</v>
          </cell>
          <cell r="AF576">
            <v>0</v>
          </cell>
          <cell r="AG576">
            <v>0</v>
          </cell>
          <cell r="AH576">
            <v>0</v>
          </cell>
          <cell r="AI576">
            <v>0</v>
          </cell>
          <cell r="AJ576">
            <v>1113000</v>
          </cell>
          <cell r="AK576">
            <v>0</v>
          </cell>
          <cell r="AL576">
            <v>38594</v>
          </cell>
          <cell r="AM576">
            <v>0</v>
          </cell>
          <cell r="AN576">
            <v>1151594</v>
          </cell>
        </row>
        <row r="577">
          <cell r="B577">
            <v>565</v>
          </cell>
          <cell r="C577">
            <v>16221442</v>
          </cell>
          <cell r="D577" t="str">
            <v>Nguyen Van Tri</v>
          </cell>
          <cell r="F577">
            <v>1281415</v>
          </cell>
          <cell r="G577">
            <v>1196591</v>
          </cell>
          <cell r="H577">
            <v>3105380</v>
          </cell>
          <cell r="I577">
            <v>1197797</v>
          </cell>
          <cell r="J577">
            <v>1564092</v>
          </cell>
          <cell r="K577">
            <v>1113000</v>
          </cell>
          <cell r="L577">
            <v>1340715</v>
          </cell>
          <cell r="M577">
            <v>1198615</v>
          </cell>
          <cell r="N577">
            <v>1027385</v>
          </cell>
          <cell r="O577">
            <v>1113000</v>
          </cell>
          <cell r="P577">
            <v>1113000</v>
          </cell>
          <cell r="R577">
            <v>0</v>
          </cell>
          <cell r="S577">
            <v>0</v>
          </cell>
          <cell r="T577">
            <v>-121076</v>
          </cell>
          <cell r="U577">
            <v>0</v>
          </cell>
          <cell r="V577">
            <v>0</v>
          </cell>
          <cell r="W577">
            <v>0</v>
          </cell>
          <cell r="X577">
            <v>0</v>
          </cell>
          <cell r="Y577">
            <v>0</v>
          </cell>
          <cell r="Z577">
            <v>0</v>
          </cell>
          <cell r="AA577">
            <v>0</v>
          </cell>
          <cell r="AB577">
            <v>0</v>
          </cell>
          <cell r="AC577">
            <v>15250990</v>
          </cell>
          <cell r="AD577">
            <v>-121076</v>
          </cell>
          <cell r="AE577">
            <v>11</v>
          </cell>
          <cell r="AF577">
            <v>0</v>
          </cell>
          <cell r="AG577">
            <v>0</v>
          </cell>
          <cell r="AH577">
            <v>0</v>
          </cell>
          <cell r="AI577">
            <v>0</v>
          </cell>
          <cell r="AJ577">
            <v>1012372.6</v>
          </cell>
          <cell r="AK577">
            <v>0</v>
          </cell>
          <cell r="AL577">
            <v>121076</v>
          </cell>
          <cell r="AM577">
            <v>0</v>
          </cell>
          <cell r="AN577">
            <v>1133448.6000000001</v>
          </cell>
        </row>
        <row r="578">
          <cell r="B578">
            <v>566</v>
          </cell>
          <cell r="C578">
            <v>17210851</v>
          </cell>
          <cell r="D578" t="str">
            <v>Le Tran Thanh Truyen</v>
          </cell>
          <cell r="E578">
            <v>1572990</v>
          </cell>
          <cell r="F578">
            <v>1907012</v>
          </cell>
          <cell r="G578">
            <v>1645980</v>
          </cell>
          <cell r="H578">
            <v>1692641</v>
          </cell>
          <cell r="I578">
            <v>2533728</v>
          </cell>
          <cell r="J578">
            <v>2653657</v>
          </cell>
          <cell r="K578">
            <v>2291094</v>
          </cell>
          <cell r="L578">
            <v>1509052</v>
          </cell>
          <cell r="M578">
            <v>1811954</v>
          </cell>
          <cell r="N578">
            <v>1574090</v>
          </cell>
          <cell r="O578">
            <v>1671874</v>
          </cell>
          <cell r="P578">
            <v>1705302</v>
          </cell>
          <cell r="Q578">
            <v>0</v>
          </cell>
          <cell r="R578">
            <v>0</v>
          </cell>
          <cell r="S578">
            <v>0</v>
          </cell>
          <cell r="T578">
            <v>0</v>
          </cell>
          <cell r="U578">
            <v>-53373</v>
          </cell>
          <cell r="V578">
            <v>-65366</v>
          </cell>
          <cell r="W578">
            <v>-29109</v>
          </cell>
          <cell r="X578">
            <v>0</v>
          </cell>
          <cell r="Y578">
            <v>0</v>
          </cell>
          <cell r="Z578">
            <v>0</v>
          </cell>
          <cell r="AA578">
            <v>0</v>
          </cell>
          <cell r="AB578">
            <v>0</v>
          </cell>
          <cell r="AC578">
            <v>22569374</v>
          </cell>
          <cell r="AD578">
            <v>-147848</v>
          </cell>
          <cell r="AE578">
            <v>12</v>
          </cell>
          <cell r="AF578">
            <v>0</v>
          </cell>
          <cell r="AG578">
            <v>0</v>
          </cell>
          <cell r="AH578">
            <v>0</v>
          </cell>
          <cell r="AI578">
            <v>0</v>
          </cell>
          <cell r="AJ578">
            <v>946000</v>
          </cell>
          <cell r="AK578">
            <v>0</v>
          </cell>
          <cell r="AL578">
            <v>147848</v>
          </cell>
          <cell r="AM578">
            <v>0</v>
          </cell>
          <cell r="AN578">
            <v>1093848</v>
          </cell>
        </row>
        <row r="579">
          <cell r="B579">
            <v>567</v>
          </cell>
          <cell r="C579">
            <v>16230839</v>
          </cell>
          <cell r="D579" t="str">
            <v>Nguyen Anh Tuan</v>
          </cell>
          <cell r="E579">
            <v>2638431</v>
          </cell>
          <cell r="F579">
            <v>2458933</v>
          </cell>
          <cell r="G579">
            <v>2509836</v>
          </cell>
          <cell r="H579">
            <v>1775231</v>
          </cell>
          <cell r="I579">
            <v>1676614</v>
          </cell>
          <cell r="J579">
            <v>2551331</v>
          </cell>
          <cell r="K579">
            <v>1689180</v>
          </cell>
          <cell r="L579">
            <v>1690033</v>
          </cell>
          <cell r="M579">
            <v>1406467</v>
          </cell>
          <cell r="N579">
            <v>1449939</v>
          </cell>
          <cell r="O579">
            <v>1400215</v>
          </cell>
          <cell r="P579">
            <v>1390554</v>
          </cell>
          <cell r="Q579">
            <v>-63843</v>
          </cell>
          <cell r="R579">
            <v>-45893</v>
          </cell>
          <cell r="S579">
            <v>-50984</v>
          </cell>
          <cell r="T579">
            <v>0</v>
          </cell>
          <cell r="U579">
            <v>0</v>
          </cell>
          <cell r="V579">
            <v>-55133</v>
          </cell>
          <cell r="W579">
            <v>0</v>
          </cell>
          <cell r="X579">
            <v>0</v>
          </cell>
          <cell r="Y579">
            <v>0</v>
          </cell>
          <cell r="Z579">
            <v>0</v>
          </cell>
          <cell r="AA579">
            <v>0</v>
          </cell>
          <cell r="AB579">
            <v>0</v>
          </cell>
          <cell r="AC579">
            <v>22636764</v>
          </cell>
          <cell r="AD579">
            <v>-215853</v>
          </cell>
          <cell r="AE579">
            <v>12</v>
          </cell>
          <cell r="AF579">
            <v>0</v>
          </cell>
          <cell r="AG579">
            <v>0</v>
          </cell>
          <cell r="AH579">
            <v>0</v>
          </cell>
          <cell r="AI579">
            <v>0</v>
          </cell>
          <cell r="AJ579">
            <v>1182000</v>
          </cell>
          <cell r="AK579">
            <v>0</v>
          </cell>
          <cell r="AL579">
            <v>215853</v>
          </cell>
          <cell r="AM579">
            <v>0</v>
          </cell>
          <cell r="AN579">
            <v>1397853</v>
          </cell>
        </row>
        <row r="580">
          <cell r="B580">
            <v>568</v>
          </cell>
          <cell r="C580">
            <v>16221377</v>
          </cell>
          <cell r="D580" t="str">
            <v>Truong Quang Ai</v>
          </cell>
          <cell r="F580">
            <v>1195988</v>
          </cell>
          <cell r="G580">
            <v>3077922</v>
          </cell>
          <cell r="H580">
            <v>3453080</v>
          </cell>
          <cell r="I580">
            <v>1283354</v>
          </cell>
          <cell r="J580">
            <v>2155305</v>
          </cell>
          <cell r="K580">
            <v>4013269</v>
          </cell>
          <cell r="L580">
            <v>4249500</v>
          </cell>
          <cell r="M580">
            <v>3618000</v>
          </cell>
          <cell r="N580">
            <v>3478000</v>
          </cell>
          <cell r="O580">
            <v>4115500</v>
          </cell>
          <cell r="P580">
            <v>3662375</v>
          </cell>
          <cell r="R580">
            <v>0</v>
          </cell>
          <cell r="S580">
            <v>-115584</v>
          </cell>
          <cell r="T580">
            <v>-190616</v>
          </cell>
          <cell r="U580">
            <v>0</v>
          </cell>
          <cell r="V580">
            <v>-15531</v>
          </cell>
          <cell r="W580">
            <v>-303981</v>
          </cell>
          <cell r="X580">
            <v>-374850</v>
          </cell>
          <cell r="Y580">
            <v>-223600</v>
          </cell>
          <cell r="Z580">
            <v>-195600</v>
          </cell>
          <cell r="AA580">
            <v>-334650</v>
          </cell>
          <cell r="AB580">
            <v>-232475</v>
          </cell>
          <cell r="AC580">
            <v>34302293</v>
          </cell>
          <cell r="AD580">
            <v>-1986887</v>
          </cell>
          <cell r="AE580">
            <v>11</v>
          </cell>
          <cell r="AF580">
            <v>0</v>
          </cell>
          <cell r="AG580">
            <v>0</v>
          </cell>
          <cell r="AH580">
            <v>0</v>
          </cell>
          <cell r="AI580">
            <v>0</v>
          </cell>
          <cell r="AJ580">
            <v>3306482.19</v>
          </cell>
          <cell r="AK580">
            <v>2021756</v>
          </cell>
          <cell r="AL580">
            <v>4008643</v>
          </cell>
          <cell r="AM580">
            <v>0</v>
          </cell>
          <cell r="AN580">
            <v>7315125.1899999995</v>
          </cell>
        </row>
        <row r="581">
          <cell r="B581">
            <v>569</v>
          </cell>
          <cell r="C581">
            <v>16220803</v>
          </cell>
          <cell r="D581" t="str">
            <v>Mohamed Aly</v>
          </cell>
          <cell r="E581">
            <v>2246332</v>
          </cell>
          <cell r="F581">
            <v>1751228</v>
          </cell>
          <cell r="G581">
            <v>3307957</v>
          </cell>
          <cell r="H581">
            <v>3453080</v>
          </cell>
          <cell r="I581">
            <v>1197797</v>
          </cell>
          <cell r="J581">
            <v>1284092</v>
          </cell>
          <cell r="K581">
            <v>1198615</v>
          </cell>
          <cell r="L581">
            <v>4384231</v>
          </cell>
          <cell r="M581">
            <v>1698615</v>
          </cell>
          <cell r="N581">
            <v>1113000</v>
          </cell>
          <cell r="O581">
            <v>2398615</v>
          </cell>
          <cell r="P581">
            <v>1419000</v>
          </cell>
          <cell r="Q581">
            <v>-24633</v>
          </cell>
          <cell r="R581">
            <v>0</v>
          </cell>
          <cell r="S581">
            <v>-161591</v>
          </cell>
          <cell r="T581">
            <v>-190616</v>
          </cell>
          <cell r="U581">
            <v>0</v>
          </cell>
          <cell r="V581">
            <v>0</v>
          </cell>
          <cell r="W581">
            <v>0</v>
          </cell>
          <cell r="X581">
            <v>-415269</v>
          </cell>
          <cell r="Y581">
            <v>0</v>
          </cell>
          <cell r="Z581">
            <v>0</v>
          </cell>
          <cell r="AA581">
            <v>-39862</v>
          </cell>
          <cell r="AB581">
            <v>0</v>
          </cell>
          <cell r="AC581">
            <v>25452562</v>
          </cell>
          <cell r="AD581">
            <v>-831971</v>
          </cell>
          <cell r="AE581">
            <v>12</v>
          </cell>
          <cell r="AF581">
            <v>0</v>
          </cell>
          <cell r="AG581">
            <v>0</v>
          </cell>
          <cell r="AH581">
            <v>0</v>
          </cell>
          <cell r="AI581">
            <v>0</v>
          </cell>
          <cell r="AJ581">
            <v>1113000</v>
          </cell>
          <cell r="AK581">
            <v>256560</v>
          </cell>
          <cell r="AL581">
            <v>1088531</v>
          </cell>
          <cell r="AM581">
            <v>0</v>
          </cell>
          <cell r="AN581">
            <v>2201531</v>
          </cell>
        </row>
        <row r="582">
          <cell r="B582">
            <v>570</v>
          </cell>
          <cell r="C582">
            <v>16221558</v>
          </cell>
          <cell r="D582" t="str">
            <v>Tran Giang Anh</v>
          </cell>
          <cell r="G582">
            <v>769237</v>
          </cell>
          <cell r="H582">
            <v>3453080</v>
          </cell>
          <cell r="I582">
            <v>1197797</v>
          </cell>
          <cell r="J582">
            <v>2855305</v>
          </cell>
          <cell r="K582">
            <v>1198615</v>
          </cell>
          <cell r="L582">
            <v>1898615</v>
          </cell>
          <cell r="M582">
            <v>1198615</v>
          </cell>
          <cell r="N582">
            <v>1113000</v>
          </cell>
          <cell r="O582">
            <v>1613000</v>
          </cell>
          <cell r="P582">
            <v>1355250</v>
          </cell>
          <cell r="S582">
            <v>0</v>
          </cell>
          <cell r="T582">
            <v>-190616</v>
          </cell>
          <cell r="U582">
            <v>0</v>
          </cell>
          <cell r="V582">
            <v>-85531</v>
          </cell>
          <cell r="W582">
            <v>0</v>
          </cell>
          <cell r="X582">
            <v>0</v>
          </cell>
          <cell r="Y582">
            <v>0</v>
          </cell>
          <cell r="Z582">
            <v>0</v>
          </cell>
          <cell r="AA582">
            <v>0</v>
          </cell>
          <cell r="AB582">
            <v>0</v>
          </cell>
          <cell r="AC582">
            <v>16652514</v>
          </cell>
          <cell r="AD582">
            <v>-276147</v>
          </cell>
          <cell r="AE582">
            <v>10</v>
          </cell>
          <cell r="AF582">
            <v>0</v>
          </cell>
          <cell r="AG582">
            <v>0</v>
          </cell>
          <cell r="AH582">
            <v>0</v>
          </cell>
          <cell r="AI582">
            <v>0</v>
          </cell>
          <cell r="AJ582">
            <v>933090.41</v>
          </cell>
          <cell r="AK582">
            <v>0</v>
          </cell>
          <cell r="AL582">
            <v>276147</v>
          </cell>
          <cell r="AM582">
            <v>0</v>
          </cell>
          <cell r="AN582">
            <v>1209237.4100000001</v>
          </cell>
        </row>
        <row r="583">
          <cell r="B583">
            <v>571</v>
          </cell>
          <cell r="C583">
            <v>15220583</v>
          </cell>
          <cell r="D583" t="str">
            <v>Nguyen Van Ba</v>
          </cell>
          <cell r="E583">
            <v>2153103</v>
          </cell>
          <cell r="F583">
            <v>1825977</v>
          </cell>
          <cell r="G583">
            <v>3079623</v>
          </cell>
          <cell r="H583">
            <v>3447738</v>
          </cell>
          <cell r="I583">
            <v>1272659</v>
          </cell>
          <cell r="J583">
            <v>1273392</v>
          </cell>
          <cell r="K583">
            <v>1182000</v>
          </cell>
          <cell r="L583">
            <v>1465696</v>
          </cell>
          <cell r="M583">
            <v>1272923</v>
          </cell>
          <cell r="N583">
            <v>1182000</v>
          </cell>
          <cell r="O583">
            <v>1682000</v>
          </cell>
          <cell r="P583">
            <v>1182000</v>
          </cell>
          <cell r="Q583">
            <v>-15310</v>
          </cell>
          <cell r="R583">
            <v>0</v>
          </cell>
          <cell r="S583">
            <v>-115925</v>
          </cell>
          <cell r="T583">
            <v>-189548</v>
          </cell>
          <cell r="U583">
            <v>0</v>
          </cell>
          <cell r="V583">
            <v>0</v>
          </cell>
          <cell r="W583">
            <v>0</v>
          </cell>
          <cell r="X583">
            <v>0</v>
          </cell>
          <cell r="Y583">
            <v>0</v>
          </cell>
          <cell r="Z583">
            <v>0</v>
          </cell>
          <cell r="AA583">
            <v>0</v>
          </cell>
          <cell r="AB583">
            <v>0</v>
          </cell>
          <cell r="AC583">
            <v>21019111</v>
          </cell>
          <cell r="AD583">
            <v>-320783</v>
          </cell>
          <cell r="AE583">
            <v>12</v>
          </cell>
          <cell r="AF583">
            <v>0</v>
          </cell>
          <cell r="AG583">
            <v>0</v>
          </cell>
          <cell r="AH583">
            <v>0</v>
          </cell>
          <cell r="AI583">
            <v>0</v>
          </cell>
          <cell r="AJ583">
            <v>1182000</v>
          </cell>
          <cell r="AK583">
            <v>0</v>
          </cell>
          <cell r="AL583">
            <v>320783</v>
          </cell>
          <cell r="AM583">
            <v>0</v>
          </cell>
          <cell r="AN583">
            <v>1502783</v>
          </cell>
        </row>
        <row r="584">
          <cell r="B584">
            <v>572</v>
          </cell>
          <cell r="C584">
            <v>16221490</v>
          </cell>
          <cell r="D584" t="str">
            <v>Trinh Quang Bao</v>
          </cell>
          <cell r="F584">
            <v>1751228</v>
          </cell>
          <cell r="G584">
            <v>3170939</v>
          </cell>
          <cell r="H584">
            <v>3196650</v>
          </cell>
          <cell r="I584">
            <v>1197797</v>
          </cell>
          <cell r="J584">
            <v>3547130</v>
          </cell>
          <cell r="K584">
            <v>1527700</v>
          </cell>
          <cell r="L584">
            <v>1198615</v>
          </cell>
          <cell r="M584">
            <v>1898615</v>
          </cell>
          <cell r="N584">
            <v>1113000</v>
          </cell>
          <cell r="O584">
            <v>2398615</v>
          </cell>
          <cell r="P584">
            <v>3724500</v>
          </cell>
          <cell r="R584">
            <v>0</v>
          </cell>
          <cell r="S584">
            <v>-134188</v>
          </cell>
          <cell r="T584">
            <v>-139330</v>
          </cell>
          <cell r="U584">
            <v>0</v>
          </cell>
          <cell r="V584">
            <v>-209426</v>
          </cell>
          <cell r="W584">
            <v>0</v>
          </cell>
          <cell r="X584">
            <v>0</v>
          </cell>
          <cell r="Y584">
            <v>0</v>
          </cell>
          <cell r="Z584">
            <v>0</v>
          </cell>
          <cell r="AA584">
            <v>-39862</v>
          </cell>
          <cell r="AB584">
            <v>-244900</v>
          </cell>
          <cell r="AC584">
            <v>24724789</v>
          </cell>
          <cell r="AD584">
            <v>-767706</v>
          </cell>
          <cell r="AE584">
            <v>11</v>
          </cell>
          <cell r="AF584">
            <v>0</v>
          </cell>
          <cell r="AG584">
            <v>0</v>
          </cell>
          <cell r="AH584">
            <v>0</v>
          </cell>
          <cell r="AI584">
            <v>0</v>
          </cell>
          <cell r="AJ584">
            <v>1052013.7</v>
          </cell>
          <cell r="AK584">
            <v>377685</v>
          </cell>
          <cell r="AL584">
            <v>1145391</v>
          </cell>
          <cell r="AM584">
            <v>0</v>
          </cell>
          <cell r="AN584">
            <v>2197404.7000000002</v>
          </cell>
        </row>
        <row r="585">
          <cell r="B585">
            <v>573</v>
          </cell>
          <cell r="C585">
            <v>16220903</v>
          </cell>
          <cell r="D585" t="str">
            <v>Dong Van Viet Binh</v>
          </cell>
          <cell r="E585">
            <v>874818</v>
          </cell>
          <cell r="F585">
            <v>1751228</v>
          </cell>
          <cell r="G585">
            <v>3235692</v>
          </cell>
          <cell r="H585">
            <v>3453080</v>
          </cell>
          <cell r="I585">
            <v>1283354</v>
          </cell>
          <cell r="J585">
            <v>1455305</v>
          </cell>
          <cell r="K585">
            <v>1198615</v>
          </cell>
          <cell r="L585">
            <v>2284231</v>
          </cell>
          <cell r="M585">
            <v>1198615</v>
          </cell>
          <cell r="N585">
            <v>1113000</v>
          </cell>
          <cell r="O585">
            <v>1613000</v>
          </cell>
          <cell r="P585">
            <v>1113000</v>
          </cell>
          <cell r="Q585">
            <v>0</v>
          </cell>
          <cell r="R585">
            <v>0</v>
          </cell>
          <cell r="S585">
            <v>-147138</v>
          </cell>
          <cell r="T585">
            <v>-190616</v>
          </cell>
          <cell r="U585">
            <v>0</v>
          </cell>
          <cell r="V585">
            <v>0</v>
          </cell>
          <cell r="W585">
            <v>0</v>
          </cell>
          <cell r="X585">
            <v>-28423</v>
          </cell>
          <cell r="Y585">
            <v>0</v>
          </cell>
          <cell r="Z585">
            <v>0</v>
          </cell>
          <cell r="AA585">
            <v>0</v>
          </cell>
          <cell r="AB585">
            <v>0</v>
          </cell>
          <cell r="AC585">
            <v>20573938</v>
          </cell>
          <cell r="AD585">
            <v>-366177</v>
          </cell>
          <cell r="AE585">
            <v>12</v>
          </cell>
          <cell r="AF585">
            <v>0</v>
          </cell>
          <cell r="AG585">
            <v>0</v>
          </cell>
          <cell r="AH585">
            <v>0</v>
          </cell>
          <cell r="AI585">
            <v>0</v>
          </cell>
          <cell r="AJ585">
            <v>1113000</v>
          </cell>
          <cell r="AK585">
            <v>0</v>
          </cell>
          <cell r="AL585">
            <v>366177</v>
          </cell>
          <cell r="AM585">
            <v>0</v>
          </cell>
          <cell r="AN585">
            <v>1479177</v>
          </cell>
        </row>
        <row r="586">
          <cell r="B586">
            <v>574</v>
          </cell>
          <cell r="C586">
            <v>16221021</v>
          </cell>
          <cell r="D586" t="str">
            <v>Luong Ngoc Chien</v>
          </cell>
          <cell r="E586">
            <v>874818</v>
          </cell>
          <cell r="F586">
            <v>1497080</v>
          </cell>
          <cell r="G586">
            <v>2648147</v>
          </cell>
          <cell r="H586">
            <v>3162459</v>
          </cell>
          <cell r="I586">
            <v>1116097</v>
          </cell>
          <cell r="J586">
            <v>1284092</v>
          </cell>
          <cell r="K586">
            <v>1198615</v>
          </cell>
          <cell r="L586">
            <v>3684231</v>
          </cell>
          <cell r="M586">
            <v>1698615</v>
          </cell>
          <cell r="N586">
            <v>1113000</v>
          </cell>
          <cell r="O586">
            <v>1813000</v>
          </cell>
          <cell r="P586">
            <v>1437500</v>
          </cell>
          <cell r="Q586">
            <v>0</v>
          </cell>
          <cell r="R586">
            <v>0</v>
          </cell>
          <cell r="S586">
            <v>-64815</v>
          </cell>
          <cell r="T586">
            <v>-132492</v>
          </cell>
          <cell r="U586">
            <v>0</v>
          </cell>
          <cell r="V586">
            <v>0</v>
          </cell>
          <cell r="W586">
            <v>0</v>
          </cell>
          <cell r="X586">
            <v>-236846</v>
          </cell>
          <cell r="Y586">
            <v>0</v>
          </cell>
          <cell r="Z586">
            <v>0</v>
          </cell>
          <cell r="AA586">
            <v>0</v>
          </cell>
          <cell r="AB586">
            <v>0</v>
          </cell>
          <cell r="AC586">
            <v>21527654</v>
          </cell>
          <cell r="AD586">
            <v>-434153</v>
          </cell>
          <cell r="AE586">
            <v>12</v>
          </cell>
          <cell r="AF586">
            <v>0</v>
          </cell>
          <cell r="AG586">
            <v>0</v>
          </cell>
          <cell r="AH586">
            <v>0</v>
          </cell>
          <cell r="AI586">
            <v>0</v>
          </cell>
          <cell r="AJ586">
            <v>1113000</v>
          </cell>
          <cell r="AK586">
            <v>0</v>
          </cell>
          <cell r="AL586">
            <v>434153</v>
          </cell>
          <cell r="AM586">
            <v>0</v>
          </cell>
          <cell r="AN586">
            <v>1547153</v>
          </cell>
        </row>
        <row r="587">
          <cell r="B587">
            <v>575</v>
          </cell>
          <cell r="C587">
            <v>16220109</v>
          </cell>
          <cell r="D587" t="str">
            <v>Tran Huu Chinh</v>
          </cell>
          <cell r="E587">
            <v>4583722</v>
          </cell>
          <cell r="F587">
            <v>4165740</v>
          </cell>
          <cell r="G587">
            <v>5952576</v>
          </cell>
          <cell r="H587">
            <v>6079312</v>
          </cell>
          <cell r="I587">
            <v>3615750</v>
          </cell>
          <cell r="J587">
            <v>3477750</v>
          </cell>
          <cell r="K587">
            <v>4265500</v>
          </cell>
          <cell r="L587">
            <v>3618000</v>
          </cell>
          <cell r="M587">
            <v>4186750</v>
          </cell>
          <cell r="N587">
            <v>3478000</v>
          </cell>
          <cell r="O587">
            <v>3634250</v>
          </cell>
          <cell r="P587">
            <v>3638313</v>
          </cell>
          <cell r="Q587">
            <v>-475117</v>
          </cell>
          <cell r="R587">
            <v>-349722</v>
          </cell>
          <cell r="S587">
            <v>-885773</v>
          </cell>
          <cell r="T587">
            <v>-931725</v>
          </cell>
          <cell r="U587">
            <v>-223150</v>
          </cell>
          <cell r="V587">
            <v>-195550</v>
          </cell>
          <cell r="W587">
            <v>-379650</v>
          </cell>
          <cell r="X587">
            <v>-223600</v>
          </cell>
          <cell r="Y587">
            <v>-356025</v>
          </cell>
          <cell r="Z587">
            <v>-195600</v>
          </cell>
          <cell r="AA587">
            <v>-226850</v>
          </cell>
          <cell r="AB587">
            <v>-227663</v>
          </cell>
          <cell r="AC587">
            <v>50695663</v>
          </cell>
          <cell r="AD587">
            <v>-4670425</v>
          </cell>
          <cell r="AE587">
            <v>12</v>
          </cell>
          <cell r="AF587">
            <v>0</v>
          </cell>
          <cell r="AG587">
            <v>0</v>
          </cell>
          <cell r="AH587">
            <v>0</v>
          </cell>
          <cell r="AI587">
            <v>0</v>
          </cell>
          <cell r="AJ587">
            <v>3478000</v>
          </cell>
          <cell r="AK587">
            <v>5452104</v>
          </cell>
          <cell r="AL587">
            <v>10122529</v>
          </cell>
          <cell r="AM587">
            <v>0</v>
          </cell>
          <cell r="AN587">
            <v>13600529</v>
          </cell>
        </row>
        <row r="588">
          <cell r="B588">
            <v>576</v>
          </cell>
          <cell r="C588">
            <v>16221104</v>
          </cell>
          <cell r="D588" t="str">
            <v>Duong Van Dam</v>
          </cell>
          <cell r="E588">
            <v>874818</v>
          </cell>
          <cell r="F588">
            <v>1110560</v>
          </cell>
          <cell r="G588">
            <v>1351572</v>
          </cell>
          <cell r="H588">
            <v>1111200</v>
          </cell>
          <cell r="I588">
            <v>1197797</v>
          </cell>
          <cell r="J588">
            <v>1540911</v>
          </cell>
          <cell r="K588">
            <v>1354231</v>
          </cell>
          <cell r="L588">
            <v>1284231</v>
          </cell>
          <cell r="M588">
            <v>1284231</v>
          </cell>
          <cell r="N588">
            <v>1113000</v>
          </cell>
          <cell r="O588">
            <v>1113000</v>
          </cell>
          <cell r="P588">
            <v>1113000</v>
          </cell>
          <cell r="Q588">
            <v>0</v>
          </cell>
          <cell r="R588">
            <v>0</v>
          </cell>
          <cell r="S588">
            <v>0</v>
          </cell>
          <cell r="T588">
            <v>0</v>
          </cell>
          <cell r="U588">
            <v>0</v>
          </cell>
          <cell r="V588">
            <v>0</v>
          </cell>
          <cell r="W588">
            <v>0</v>
          </cell>
          <cell r="X588">
            <v>0</v>
          </cell>
          <cell r="Y588">
            <v>0</v>
          </cell>
          <cell r="Z588">
            <v>0</v>
          </cell>
          <cell r="AA588">
            <v>0</v>
          </cell>
          <cell r="AB588">
            <v>0</v>
          </cell>
          <cell r="AC588">
            <v>14448551</v>
          </cell>
          <cell r="AD588">
            <v>0</v>
          </cell>
          <cell r="AE588">
            <v>12</v>
          </cell>
          <cell r="AF588">
            <v>0</v>
          </cell>
          <cell r="AG588">
            <v>0</v>
          </cell>
          <cell r="AH588">
            <v>0</v>
          </cell>
          <cell r="AI588">
            <v>0</v>
          </cell>
          <cell r="AJ588">
            <v>1113000</v>
          </cell>
          <cell r="AK588">
            <v>0</v>
          </cell>
          <cell r="AL588">
            <v>0</v>
          </cell>
          <cell r="AM588">
            <v>0</v>
          </cell>
          <cell r="AN588">
            <v>1113000</v>
          </cell>
        </row>
        <row r="589">
          <cell r="B589">
            <v>577</v>
          </cell>
          <cell r="C589">
            <v>15220681</v>
          </cell>
          <cell r="D589" t="str">
            <v>Le Thanh Dam</v>
          </cell>
          <cell r="E589">
            <v>1180310</v>
          </cell>
          <cell r="F589">
            <v>1179970</v>
          </cell>
          <cell r="G589">
            <v>1384894</v>
          </cell>
          <cell r="H589">
            <v>1282821</v>
          </cell>
          <cell r="I589">
            <v>1359302</v>
          </cell>
          <cell r="J589">
            <v>1364348</v>
          </cell>
          <cell r="K589">
            <v>1182000</v>
          </cell>
          <cell r="L589">
            <v>1182000</v>
          </cell>
          <cell r="M589">
            <v>1091077</v>
          </cell>
          <cell r="N589">
            <v>1182000</v>
          </cell>
          <cell r="O589">
            <v>1182000</v>
          </cell>
          <cell r="P589">
            <v>1288550</v>
          </cell>
          <cell r="Q589">
            <v>0</v>
          </cell>
          <cell r="R589">
            <v>0</v>
          </cell>
          <cell r="S589">
            <v>0</v>
          </cell>
          <cell r="T589">
            <v>0</v>
          </cell>
          <cell r="U589">
            <v>0</v>
          </cell>
          <cell r="V589">
            <v>0</v>
          </cell>
          <cell r="W589">
            <v>0</v>
          </cell>
          <cell r="X589">
            <v>0</v>
          </cell>
          <cell r="Y589">
            <v>0</v>
          </cell>
          <cell r="Z589">
            <v>0</v>
          </cell>
          <cell r="AA589">
            <v>0</v>
          </cell>
          <cell r="AB589">
            <v>0</v>
          </cell>
          <cell r="AC589">
            <v>14859272</v>
          </cell>
          <cell r="AD589">
            <v>0</v>
          </cell>
          <cell r="AE589">
            <v>12</v>
          </cell>
          <cell r="AF589">
            <v>0</v>
          </cell>
          <cell r="AG589">
            <v>0</v>
          </cell>
          <cell r="AH589">
            <v>0</v>
          </cell>
          <cell r="AI589">
            <v>0</v>
          </cell>
          <cell r="AJ589">
            <v>1182000</v>
          </cell>
          <cell r="AK589">
            <v>0</v>
          </cell>
          <cell r="AL589">
            <v>0</v>
          </cell>
          <cell r="AM589">
            <v>0</v>
          </cell>
          <cell r="AN589">
            <v>1182000</v>
          </cell>
        </row>
        <row r="590">
          <cell r="B590">
            <v>578</v>
          </cell>
          <cell r="C590">
            <v>16220918</v>
          </cell>
          <cell r="D590" t="str">
            <v>Tu Thanh Danh</v>
          </cell>
          <cell r="E590">
            <v>1434662</v>
          </cell>
          <cell r="F590">
            <v>1263222</v>
          </cell>
          <cell r="G590">
            <v>2920942</v>
          </cell>
          <cell r="H590">
            <v>2957314</v>
          </cell>
          <cell r="I590">
            <v>1058197</v>
          </cell>
          <cell r="J590">
            <v>2512880</v>
          </cell>
          <cell r="K590">
            <v>1198615</v>
          </cell>
          <cell r="L590">
            <v>4384231</v>
          </cell>
          <cell r="M590">
            <v>1698615</v>
          </cell>
          <cell r="N590">
            <v>1070192</v>
          </cell>
          <cell r="O590">
            <v>1813000</v>
          </cell>
          <cell r="P590">
            <v>1466500</v>
          </cell>
          <cell r="Q590">
            <v>0</v>
          </cell>
          <cell r="R590">
            <v>0</v>
          </cell>
          <cell r="S590">
            <v>-92094</v>
          </cell>
          <cell r="T590">
            <v>-95731</v>
          </cell>
          <cell r="U590">
            <v>0</v>
          </cell>
          <cell r="V590">
            <v>-51288</v>
          </cell>
          <cell r="W590">
            <v>0</v>
          </cell>
          <cell r="X590">
            <v>-415269</v>
          </cell>
          <cell r="Y590">
            <v>0</v>
          </cell>
          <cell r="Z590">
            <v>0</v>
          </cell>
          <cell r="AA590">
            <v>0</v>
          </cell>
          <cell r="AB590">
            <v>0</v>
          </cell>
          <cell r="AC590">
            <v>23778370</v>
          </cell>
          <cell r="AD590">
            <v>-654382</v>
          </cell>
          <cell r="AE590">
            <v>12</v>
          </cell>
          <cell r="AF590">
            <v>0</v>
          </cell>
          <cell r="AG590">
            <v>0</v>
          </cell>
          <cell r="AH590">
            <v>0</v>
          </cell>
          <cell r="AI590">
            <v>0</v>
          </cell>
          <cell r="AJ590">
            <v>1113000</v>
          </cell>
          <cell r="AK590">
            <v>89136</v>
          </cell>
          <cell r="AL590">
            <v>743518</v>
          </cell>
          <cell r="AM590">
            <v>0</v>
          </cell>
          <cell r="AN590">
            <v>1856518</v>
          </cell>
        </row>
        <row r="591">
          <cell r="B591">
            <v>579</v>
          </cell>
          <cell r="C591">
            <v>16221026</v>
          </cell>
          <cell r="D591" t="str">
            <v>Le Van Dat</v>
          </cell>
          <cell r="E591">
            <v>942112</v>
          </cell>
          <cell r="F591">
            <v>941840</v>
          </cell>
          <cell r="G591">
            <v>1997271</v>
          </cell>
          <cell r="H591">
            <v>875070</v>
          </cell>
          <cell r="I591">
            <v>1321009</v>
          </cell>
          <cell r="J591">
            <v>876393</v>
          </cell>
          <cell r="K591">
            <v>876000</v>
          </cell>
          <cell r="L591">
            <v>1010769</v>
          </cell>
          <cell r="M591">
            <v>1198615</v>
          </cell>
          <cell r="N591">
            <v>1113000</v>
          </cell>
          <cell r="O591">
            <v>1113000</v>
          </cell>
          <cell r="P591">
            <v>1358000</v>
          </cell>
          <cell r="Q591">
            <v>0</v>
          </cell>
          <cell r="R591">
            <v>0</v>
          </cell>
          <cell r="S591">
            <v>0</v>
          </cell>
          <cell r="T591">
            <v>0</v>
          </cell>
          <cell r="U591">
            <v>0</v>
          </cell>
          <cell r="V591">
            <v>0</v>
          </cell>
          <cell r="W591">
            <v>0</v>
          </cell>
          <cell r="X591">
            <v>0</v>
          </cell>
          <cell r="Y591">
            <v>0</v>
          </cell>
          <cell r="Z591">
            <v>0</v>
          </cell>
          <cell r="AA591">
            <v>0</v>
          </cell>
          <cell r="AB591">
            <v>0</v>
          </cell>
          <cell r="AC591">
            <v>13623079</v>
          </cell>
          <cell r="AD591">
            <v>0</v>
          </cell>
          <cell r="AE591">
            <v>12</v>
          </cell>
          <cell r="AF591">
            <v>0</v>
          </cell>
          <cell r="AG591">
            <v>0</v>
          </cell>
          <cell r="AH591">
            <v>0</v>
          </cell>
          <cell r="AI591">
            <v>0</v>
          </cell>
          <cell r="AJ591">
            <v>1113000</v>
          </cell>
          <cell r="AK591">
            <v>0</v>
          </cell>
          <cell r="AL591">
            <v>0</v>
          </cell>
          <cell r="AM591">
            <v>0</v>
          </cell>
          <cell r="AN591">
            <v>1113000</v>
          </cell>
        </row>
        <row r="592">
          <cell r="B592">
            <v>580</v>
          </cell>
          <cell r="C592">
            <v>16221467</v>
          </cell>
          <cell r="D592" t="str">
            <v>Ngo Quang Duc</v>
          </cell>
          <cell r="F592">
            <v>726136</v>
          </cell>
          <cell r="G592">
            <v>2813506</v>
          </cell>
          <cell r="H592">
            <v>3453080</v>
          </cell>
          <cell r="I592">
            <v>1112240</v>
          </cell>
          <cell r="J592">
            <v>1455305</v>
          </cell>
          <cell r="K592">
            <v>1198615</v>
          </cell>
          <cell r="L592">
            <v>2684231</v>
          </cell>
          <cell r="M592">
            <v>1198615</v>
          </cell>
          <cell r="N592">
            <v>1113000</v>
          </cell>
          <cell r="O592">
            <v>1613000</v>
          </cell>
          <cell r="P592">
            <v>1362750</v>
          </cell>
          <cell r="R592">
            <v>0</v>
          </cell>
          <cell r="S592">
            <v>-81351</v>
          </cell>
          <cell r="T592">
            <v>-190616</v>
          </cell>
          <cell r="U592">
            <v>0</v>
          </cell>
          <cell r="V592">
            <v>0</v>
          </cell>
          <cell r="W592">
            <v>0</v>
          </cell>
          <cell r="X592">
            <v>-68423</v>
          </cell>
          <cell r="Y592">
            <v>0</v>
          </cell>
          <cell r="Z592">
            <v>0</v>
          </cell>
          <cell r="AA592">
            <v>0</v>
          </cell>
          <cell r="AB592">
            <v>0</v>
          </cell>
          <cell r="AC592">
            <v>18730478</v>
          </cell>
          <cell r="AD592">
            <v>-340390</v>
          </cell>
          <cell r="AE592">
            <v>11</v>
          </cell>
          <cell r="AF592">
            <v>12</v>
          </cell>
          <cell r="AG592">
            <v>0</v>
          </cell>
          <cell r="AH592">
            <v>0</v>
          </cell>
          <cell r="AI592">
            <v>0</v>
          </cell>
          <cell r="AJ592">
            <v>1012372.6</v>
          </cell>
          <cell r="AK592">
            <v>0</v>
          </cell>
          <cell r="AL592">
            <v>340390</v>
          </cell>
          <cell r="AM592">
            <v>0</v>
          </cell>
          <cell r="AN592">
            <v>1352762.6</v>
          </cell>
        </row>
        <row r="593">
          <cell r="B593">
            <v>581</v>
          </cell>
          <cell r="C593">
            <v>16221083</v>
          </cell>
          <cell r="D593" t="str">
            <v>Bui Huy Dung</v>
          </cell>
          <cell r="E593">
            <v>942112</v>
          </cell>
          <cell r="F593">
            <v>941840</v>
          </cell>
          <cell r="G593">
            <v>2897439</v>
          </cell>
          <cell r="H593">
            <v>875070</v>
          </cell>
          <cell r="I593">
            <v>3929600</v>
          </cell>
          <cell r="J593">
            <v>2782200</v>
          </cell>
          <cell r="K593">
            <v>3234075</v>
          </cell>
          <cell r="L593">
            <v>3062000</v>
          </cell>
          <cell r="M593">
            <v>3758000</v>
          </cell>
          <cell r="N593">
            <v>3478000</v>
          </cell>
          <cell r="O593">
            <v>4147688</v>
          </cell>
          <cell r="P593">
            <v>3478000</v>
          </cell>
          <cell r="Q593">
            <v>0</v>
          </cell>
          <cell r="R593">
            <v>0</v>
          </cell>
          <cell r="S593">
            <v>-89744</v>
          </cell>
          <cell r="T593">
            <v>0</v>
          </cell>
          <cell r="U593">
            <v>-285920</v>
          </cell>
          <cell r="V593">
            <v>-78220</v>
          </cell>
          <cell r="W593">
            <v>-146815</v>
          </cell>
          <cell r="X593">
            <v>-112400</v>
          </cell>
          <cell r="Y593">
            <v>-251600</v>
          </cell>
          <cell r="Z593">
            <v>-195600</v>
          </cell>
          <cell r="AA593">
            <v>-344306</v>
          </cell>
          <cell r="AB593">
            <v>-195600</v>
          </cell>
          <cell r="AC593">
            <v>33526024</v>
          </cell>
          <cell r="AD593">
            <v>-1700205</v>
          </cell>
          <cell r="AE593">
            <v>12</v>
          </cell>
          <cell r="AF593">
            <v>0</v>
          </cell>
          <cell r="AG593">
            <v>0</v>
          </cell>
          <cell r="AH593">
            <v>0</v>
          </cell>
          <cell r="AI593">
            <v>0</v>
          </cell>
          <cell r="AJ593">
            <v>3478000</v>
          </cell>
          <cell r="AK593">
            <v>1400808</v>
          </cell>
          <cell r="AL593">
            <v>3101013</v>
          </cell>
          <cell r="AM593">
            <v>0</v>
          </cell>
          <cell r="AN593">
            <v>6579013</v>
          </cell>
        </row>
        <row r="594">
          <cell r="B594">
            <v>582</v>
          </cell>
          <cell r="C594">
            <v>16221468</v>
          </cell>
          <cell r="D594" t="str">
            <v>Nguyen Van Dung</v>
          </cell>
          <cell r="F594">
            <v>640708</v>
          </cell>
          <cell r="G594">
            <v>2495151</v>
          </cell>
          <cell r="H594">
            <v>3453080</v>
          </cell>
          <cell r="I594">
            <v>1112240</v>
          </cell>
          <cell r="J594">
            <v>1284092</v>
          </cell>
          <cell r="K594">
            <v>1113000</v>
          </cell>
          <cell r="L594">
            <v>2284231</v>
          </cell>
          <cell r="M594">
            <v>1198615</v>
          </cell>
          <cell r="N594">
            <v>898962</v>
          </cell>
          <cell r="O594">
            <v>2027038</v>
          </cell>
          <cell r="P594">
            <v>1400192</v>
          </cell>
          <cell r="R594">
            <v>0</v>
          </cell>
          <cell r="S594">
            <v>-49515</v>
          </cell>
          <cell r="T594">
            <v>-190616</v>
          </cell>
          <cell r="U594">
            <v>0</v>
          </cell>
          <cell r="V594">
            <v>0</v>
          </cell>
          <cell r="W594">
            <v>0</v>
          </cell>
          <cell r="X594">
            <v>-28423</v>
          </cell>
          <cell r="Y594">
            <v>0</v>
          </cell>
          <cell r="Z594">
            <v>0</v>
          </cell>
          <cell r="AA594">
            <v>-2704</v>
          </cell>
          <cell r="AB594">
            <v>0</v>
          </cell>
          <cell r="AC594">
            <v>17907309</v>
          </cell>
          <cell r="AD594">
            <v>-271258</v>
          </cell>
          <cell r="AE594">
            <v>11</v>
          </cell>
          <cell r="AF594">
            <v>0</v>
          </cell>
          <cell r="AG594">
            <v>0</v>
          </cell>
          <cell r="AH594">
            <v>0</v>
          </cell>
          <cell r="AI594">
            <v>0</v>
          </cell>
          <cell r="AJ594">
            <v>1012372.6</v>
          </cell>
          <cell r="AK594">
            <v>0</v>
          </cell>
          <cell r="AL594">
            <v>271258</v>
          </cell>
          <cell r="AM594">
            <v>0</v>
          </cell>
          <cell r="AN594">
            <v>1283630.6000000001</v>
          </cell>
        </row>
        <row r="595">
          <cell r="B595">
            <v>583</v>
          </cell>
          <cell r="C595">
            <v>16221485</v>
          </cell>
          <cell r="D595" t="str">
            <v>Nguyen Van Giac</v>
          </cell>
          <cell r="F595">
            <v>1497080</v>
          </cell>
          <cell r="G595">
            <v>3082233</v>
          </cell>
          <cell r="H595">
            <v>3162459</v>
          </cell>
          <cell r="I595">
            <v>1030540</v>
          </cell>
          <cell r="J595">
            <v>1455305</v>
          </cell>
          <cell r="K595">
            <v>1198615</v>
          </cell>
          <cell r="L595">
            <v>1284231</v>
          </cell>
          <cell r="M595">
            <v>1198615</v>
          </cell>
          <cell r="N595">
            <v>1113000</v>
          </cell>
          <cell r="O595">
            <v>1613000</v>
          </cell>
          <cell r="P595">
            <v>1361750</v>
          </cell>
          <cell r="R595">
            <v>0</v>
          </cell>
          <cell r="S595">
            <v>-116447</v>
          </cell>
          <cell r="T595">
            <v>-132492</v>
          </cell>
          <cell r="U595">
            <v>0</v>
          </cell>
          <cell r="V595">
            <v>0</v>
          </cell>
          <cell r="W595">
            <v>0</v>
          </cell>
          <cell r="X595">
            <v>0</v>
          </cell>
          <cell r="Y595">
            <v>0</v>
          </cell>
          <cell r="Z595">
            <v>0</v>
          </cell>
          <cell r="AA595">
            <v>0</v>
          </cell>
          <cell r="AB595">
            <v>0</v>
          </cell>
          <cell r="AC595">
            <v>17996828</v>
          </cell>
          <cell r="AD595">
            <v>-248939</v>
          </cell>
          <cell r="AE595">
            <v>11</v>
          </cell>
          <cell r="AF595">
            <v>12</v>
          </cell>
          <cell r="AG595">
            <v>0</v>
          </cell>
          <cell r="AH595">
            <v>0</v>
          </cell>
          <cell r="AI595">
            <v>0</v>
          </cell>
          <cell r="AJ595">
            <v>1052013.7</v>
          </cell>
          <cell r="AK595">
            <v>0</v>
          </cell>
          <cell r="AL595">
            <v>248939</v>
          </cell>
          <cell r="AM595">
            <v>0</v>
          </cell>
          <cell r="AN595">
            <v>1300952.7</v>
          </cell>
        </row>
        <row r="596">
          <cell r="B596">
            <v>584</v>
          </cell>
          <cell r="C596">
            <v>16220676</v>
          </cell>
          <cell r="D596" t="str">
            <v>Nguyen Truong Giang</v>
          </cell>
          <cell r="E596">
            <v>1021227</v>
          </cell>
          <cell r="F596">
            <v>1836695</v>
          </cell>
          <cell r="G596">
            <v>1980720</v>
          </cell>
          <cell r="H596">
            <v>1111200</v>
          </cell>
          <cell r="I596">
            <v>1112240</v>
          </cell>
          <cell r="J596">
            <v>1369698</v>
          </cell>
          <cell r="K596">
            <v>1198615</v>
          </cell>
          <cell r="L596">
            <v>1284231</v>
          </cell>
          <cell r="M596">
            <v>1284231</v>
          </cell>
          <cell r="N596">
            <v>1113000</v>
          </cell>
          <cell r="O596">
            <v>1371250</v>
          </cell>
          <cell r="P596">
            <v>1070192</v>
          </cell>
          <cell r="Q596">
            <v>0</v>
          </cell>
          <cell r="R596">
            <v>0</v>
          </cell>
          <cell r="S596">
            <v>0</v>
          </cell>
          <cell r="T596">
            <v>0</v>
          </cell>
          <cell r="U596">
            <v>0</v>
          </cell>
          <cell r="V596">
            <v>0</v>
          </cell>
          <cell r="W596">
            <v>0</v>
          </cell>
          <cell r="X596">
            <v>0</v>
          </cell>
          <cell r="Y596">
            <v>0</v>
          </cell>
          <cell r="Z596">
            <v>0</v>
          </cell>
          <cell r="AA596">
            <v>0</v>
          </cell>
          <cell r="AB596">
            <v>0</v>
          </cell>
          <cell r="AC596">
            <v>15753299</v>
          </cell>
          <cell r="AD596">
            <v>0</v>
          </cell>
          <cell r="AE596">
            <v>12</v>
          </cell>
          <cell r="AF596">
            <v>0</v>
          </cell>
          <cell r="AG596">
            <v>0</v>
          </cell>
          <cell r="AH596">
            <v>0</v>
          </cell>
          <cell r="AI596">
            <v>0</v>
          </cell>
          <cell r="AJ596">
            <v>1113000</v>
          </cell>
          <cell r="AK596">
            <v>0</v>
          </cell>
          <cell r="AL596">
            <v>0</v>
          </cell>
          <cell r="AM596">
            <v>0</v>
          </cell>
          <cell r="AN596">
            <v>1113000</v>
          </cell>
        </row>
        <row r="597">
          <cell r="B597">
            <v>585</v>
          </cell>
          <cell r="C597">
            <v>16221084</v>
          </cell>
          <cell r="D597" t="str">
            <v>Phan Nguyen Giap</v>
          </cell>
          <cell r="E597">
            <v>942112</v>
          </cell>
          <cell r="F597">
            <v>1009115</v>
          </cell>
          <cell r="G597">
            <v>1386507</v>
          </cell>
          <cell r="H597">
            <v>1597298</v>
          </cell>
          <cell r="I597">
            <v>1253100</v>
          </cell>
          <cell r="J597">
            <v>1112880</v>
          </cell>
          <cell r="K597">
            <v>1198615</v>
          </cell>
          <cell r="L597">
            <v>1284231</v>
          </cell>
          <cell r="M597">
            <v>1155807</v>
          </cell>
          <cell r="N597">
            <v>1070192</v>
          </cell>
          <cell r="O597">
            <v>1113000</v>
          </cell>
          <cell r="P597">
            <v>1113000</v>
          </cell>
          <cell r="Q597">
            <v>0</v>
          </cell>
          <cell r="R597">
            <v>0</v>
          </cell>
          <cell r="S597">
            <v>0</v>
          </cell>
          <cell r="T597">
            <v>0</v>
          </cell>
          <cell r="U597">
            <v>0</v>
          </cell>
          <cell r="V597">
            <v>0</v>
          </cell>
          <cell r="W597">
            <v>0</v>
          </cell>
          <cell r="X597">
            <v>0</v>
          </cell>
          <cell r="Y597">
            <v>0</v>
          </cell>
          <cell r="Z597">
            <v>0</v>
          </cell>
          <cell r="AA597">
            <v>0</v>
          </cell>
          <cell r="AB597">
            <v>0</v>
          </cell>
          <cell r="AC597">
            <v>14235857</v>
          </cell>
          <cell r="AD597">
            <v>0</v>
          </cell>
          <cell r="AE597">
            <v>12</v>
          </cell>
          <cell r="AF597">
            <v>0</v>
          </cell>
          <cell r="AG597">
            <v>0</v>
          </cell>
          <cell r="AH597">
            <v>0</v>
          </cell>
          <cell r="AI597">
            <v>0</v>
          </cell>
          <cell r="AJ597">
            <v>1113000</v>
          </cell>
          <cell r="AK597">
            <v>0</v>
          </cell>
          <cell r="AL597">
            <v>0</v>
          </cell>
          <cell r="AM597">
            <v>0</v>
          </cell>
          <cell r="AN597">
            <v>1113000</v>
          </cell>
        </row>
        <row r="598">
          <cell r="B598">
            <v>586</v>
          </cell>
          <cell r="C598">
            <v>16221654</v>
          </cell>
          <cell r="D598" t="str">
            <v>Bui Phuoc Giau</v>
          </cell>
          <cell r="J598">
            <v>385228</v>
          </cell>
          <cell r="K598">
            <v>1198615</v>
          </cell>
          <cell r="L598">
            <v>1198615</v>
          </cell>
          <cell r="M598">
            <v>1198615</v>
          </cell>
          <cell r="N598">
            <v>1113000</v>
          </cell>
          <cell r="O598">
            <v>1198615</v>
          </cell>
          <cell r="P598">
            <v>1113000</v>
          </cell>
          <cell r="V598">
            <v>0</v>
          </cell>
          <cell r="W598">
            <v>0</v>
          </cell>
          <cell r="X598">
            <v>0</v>
          </cell>
          <cell r="Y598">
            <v>0</v>
          </cell>
          <cell r="Z598">
            <v>0</v>
          </cell>
          <cell r="AA598">
            <v>0</v>
          </cell>
          <cell r="AB598">
            <v>0</v>
          </cell>
          <cell r="AC598">
            <v>7405688</v>
          </cell>
          <cell r="AD598">
            <v>0</v>
          </cell>
          <cell r="AE598">
            <v>7</v>
          </cell>
          <cell r="AF598">
            <v>12</v>
          </cell>
          <cell r="AG598">
            <v>0</v>
          </cell>
          <cell r="AH598">
            <v>0</v>
          </cell>
          <cell r="AI598">
            <v>0</v>
          </cell>
          <cell r="AJ598">
            <v>625109.59</v>
          </cell>
          <cell r="AK598">
            <v>0</v>
          </cell>
          <cell r="AL598">
            <v>0</v>
          </cell>
          <cell r="AM598">
            <v>0</v>
          </cell>
          <cell r="AN598">
            <v>625109.59</v>
          </cell>
        </row>
        <row r="599">
          <cell r="B599">
            <v>587</v>
          </cell>
          <cell r="C599">
            <v>16221434</v>
          </cell>
          <cell r="D599" t="str">
            <v>Do Tan Hai</v>
          </cell>
          <cell r="F599">
            <v>811563</v>
          </cell>
          <cell r="G599">
            <v>1196591</v>
          </cell>
          <cell r="H599">
            <v>3105380</v>
          </cell>
          <cell r="I599">
            <v>1283354</v>
          </cell>
          <cell r="J599">
            <v>1649698</v>
          </cell>
          <cell r="K599">
            <v>2598615</v>
          </cell>
          <cell r="L599">
            <v>1898615</v>
          </cell>
          <cell r="M599">
            <v>2484231</v>
          </cell>
          <cell r="N599">
            <v>1113000</v>
          </cell>
          <cell r="O599">
            <v>1421500</v>
          </cell>
          <cell r="P599">
            <v>1113000</v>
          </cell>
          <cell r="R599">
            <v>0</v>
          </cell>
          <cell r="S599">
            <v>0</v>
          </cell>
          <cell r="T599">
            <v>-121076</v>
          </cell>
          <cell r="U599">
            <v>0</v>
          </cell>
          <cell r="V599">
            <v>0</v>
          </cell>
          <cell r="W599">
            <v>-59862</v>
          </cell>
          <cell r="X599">
            <v>0</v>
          </cell>
          <cell r="Y599">
            <v>-48423</v>
          </cell>
          <cell r="Z599">
            <v>0</v>
          </cell>
          <cell r="AA599">
            <v>0</v>
          </cell>
          <cell r="AB599">
            <v>0</v>
          </cell>
          <cell r="AC599">
            <v>18675547</v>
          </cell>
          <cell r="AD599">
            <v>-229361</v>
          </cell>
          <cell r="AE599">
            <v>11</v>
          </cell>
          <cell r="AF599">
            <v>0</v>
          </cell>
          <cell r="AG599">
            <v>0</v>
          </cell>
          <cell r="AH599">
            <v>0</v>
          </cell>
          <cell r="AI599">
            <v>0</v>
          </cell>
          <cell r="AJ599">
            <v>1012372.6</v>
          </cell>
          <cell r="AK599">
            <v>0</v>
          </cell>
          <cell r="AL599">
            <v>229361</v>
          </cell>
          <cell r="AM599">
            <v>0</v>
          </cell>
          <cell r="AN599">
            <v>1241733.6000000001</v>
          </cell>
        </row>
        <row r="600">
          <cell r="B600">
            <v>588</v>
          </cell>
          <cell r="C600">
            <v>16221714</v>
          </cell>
          <cell r="D600" t="str">
            <v>Nguyen Ngoc Hai</v>
          </cell>
          <cell r="K600">
            <v>1198615</v>
          </cell>
          <cell r="L600">
            <v>1284231</v>
          </cell>
          <cell r="M600">
            <v>1284231</v>
          </cell>
          <cell r="N600">
            <v>1113000</v>
          </cell>
          <cell r="O600">
            <v>1379250</v>
          </cell>
          <cell r="P600">
            <v>984577</v>
          </cell>
          <cell r="W600">
            <v>0</v>
          </cell>
          <cell r="X600">
            <v>0</v>
          </cell>
          <cell r="Y600">
            <v>0</v>
          </cell>
          <cell r="Z600">
            <v>0</v>
          </cell>
          <cell r="AA600">
            <v>0</v>
          </cell>
          <cell r="AB600">
            <v>0</v>
          </cell>
          <cell r="AC600">
            <v>7243904</v>
          </cell>
          <cell r="AD600">
            <v>0</v>
          </cell>
          <cell r="AE600">
            <v>6</v>
          </cell>
          <cell r="AF600">
            <v>0</v>
          </cell>
          <cell r="AG600">
            <v>0</v>
          </cell>
          <cell r="AH600">
            <v>0</v>
          </cell>
          <cell r="AI600">
            <v>0</v>
          </cell>
          <cell r="AJ600">
            <v>591567.12</v>
          </cell>
          <cell r="AK600">
            <v>0</v>
          </cell>
          <cell r="AL600">
            <v>0</v>
          </cell>
          <cell r="AM600">
            <v>0</v>
          </cell>
          <cell r="AN600">
            <v>591567.12</v>
          </cell>
        </row>
        <row r="601">
          <cell r="B601">
            <v>589</v>
          </cell>
          <cell r="C601">
            <v>16221491</v>
          </cell>
          <cell r="D601" t="str">
            <v>Nguyen Minh Hien B</v>
          </cell>
          <cell r="F601">
            <v>763510</v>
          </cell>
          <cell r="G601">
            <v>4938798</v>
          </cell>
          <cell r="H601">
            <v>2966930</v>
          </cell>
          <cell r="I601">
            <v>1163054</v>
          </cell>
          <cell r="J601">
            <v>1284092</v>
          </cell>
          <cell r="K601">
            <v>1198615</v>
          </cell>
          <cell r="L601">
            <v>2684231</v>
          </cell>
          <cell r="M601">
            <v>1198615</v>
          </cell>
          <cell r="N601">
            <v>1113000</v>
          </cell>
          <cell r="O601">
            <v>1698615</v>
          </cell>
          <cell r="P601">
            <v>1461250</v>
          </cell>
          <cell r="R601">
            <v>0</v>
          </cell>
          <cell r="S601">
            <v>-581639</v>
          </cell>
          <cell r="T601">
            <v>-96693</v>
          </cell>
          <cell r="U601">
            <v>0</v>
          </cell>
          <cell r="V601">
            <v>0</v>
          </cell>
          <cell r="W601">
            <v>0</v>
          </cell>
          <cell r="X601">
            <v>-68423</v>
          </cell>
          <cell r="Y601">
            <v>0</v>
          </cell>
          <cell r="Z601">
            <v>0</v>
          </cell>
          <cell r="AA601">
            <v>0</v>
          </cell>
          <cell r="AB601">
            <v>0</v>
          </cell>
          <cell r="AC601">
            <v>20470710</v>
          </cell>
          <cell r="AD601">
            <v>-746755</v>
          </cell>
          <cell r="AE601">
            <v>11</v>
          </cell>
          <cell r="AF601">
            <v>0</v>
          </cell>
          <cell r="AG601">
            <v>0</v>
          </cell>
          <cell r="AH601">
            <v>0</v>
          </cell>
          <cell r="AI601">
            <v>0</v>
          </cell>
          <cell r="AJ601">
            <v>1052013.7</v>
          </cell>
          <cell r="AK601">
            <v>0</v>
          </cell>
          <cell r="AL601">
            <v>746755</v>
          </cell>
          <cell r="AM601">
            <v>0</v>
          </cell>
          <cell r="AN601">
            <v>1798768.7</v>
          </cell>
        </row>
        <row r="602">
          <cell r="B602">
            <v>590</v>
          </cell>
          <cell r="C602">
            <v>16221487</v>
          </cell>
          <cell r="D602" t="str">
            <v>Nguyen Ngoc Ho</v>
          </cell>
          <cell r="F602">
            <v>1281376</v>
          </cell>
          <cell r="G602">
            <v>3841760</v>
          </cell>
          <cell r="H602">
            <v>3453080</v>
          </cell>
          <cell r="I602">
            <v>1197797</v>
          </cell>
          <cell r="J602">
            <v>1369698</v>
          </cell>
          <cell r="K602">
            <v>1198615</v>
          </cell>
          <cell r="L602">
            <v>2684231</v>
          </cell>
          <cell r="M602">
            <v>1198615</v>
          </cell>
          <cell r="N602">
            <v>1113000</v>
          </cell>
          <cell r="O602">
            <v>1613000</v>
          </cell>
          <cell r="P602">
            <v>1113000</v>
          </cell>
          <cell r="R602">
            <v>0</v>
          </cell>
          <cell r="S602">
            <v>-268352</v>
          </cell>
          <cell r="T602">
            <v>-190616</v>
          </cell>
          <cell r="U602">
            <v>0</v>
          </cell>
          <cell r="V602">
            <v>0</v>
          </cell>
          <cell r="W602">
            <v>0</v>
          </cell>
          <cell r="X602">
            <v>-68423</v>
          </cell>
          <cell r="Y602">
            <v>0</v>
          </cell>
          <cell r="Z602">
            <v>0</v>
          </cell>
          <cell r="AA602">
            <v>0</v>
          </cell>
          <cell r="AB602">
            <v>0</v>
          </cell>
          <cell r="AC602">
            <v>20064172</v>
          </cell>
          <cell r="AD602">
            <v>-527391</v>
          </cell>
          <cell r="AE602">
            <v>11</v>
          </cell>
          <cell r="AF602">
            <v>12</v>
          </cell>
          <cell r="AG602">
            <v>0</v>
          </cell>
          <cell r="AH602">
            <v>0</v>
          </cell>
          <cell r="AI602">
            <v>0</v>
          </cell>
          <cell r="AJ602">
            <v>1052013.7</v>
          </cell>
          <cell r="AK602">
            <v>0</v>
          </cell>
          <cell r="AL602">
            <v>527391</v>
          </cell>
          <cell r="AM602">
            <v>0</v>
          </cell>
          <cell r="AN602">
            <v>1579404.7</v>
          </cell>
        </row>
        <row r="603">
          <cell r="B603">
            <v>591</v>
          </cell>
          <cell r="C603">
            <v>16221033</v>
          </cell>
          <cell r="D603" t="str">
            <v>Ha Van Hoa</v>
          </cell>
          <cell r="E603">
            <v>1881378</v>
          </cell>
          <cell r="F603">
            <v>1736278</v>
          </cell>
          <cell r="G603">
            <v>3274399</v>
          </cell>
          <cell r="H603">
            <v>3435985</v>
          </cell>
          <cell r="I603">
            <v>1182824</v>
          </cell>
          <cell r="J603">
            <v>2837113</v>
          </cell>
          <cell r="K603">
            <v>1183538</v>
          </cell>
          <cell r="L603">
            <v>2456730</v>
          </cell>
          <cell r="M603">
            <v>1268077</v>
          </cell>
          <cell r="N603">
            <v>1099000</v>
          </cell>
          <cell r="O603">
            <v>1725808</v>
          </cell>
          <cell r="P603">
            <v>1357750</v>
          </cell>
          <cell r="Q603">
            <v>0</v>
          </cell>
          <cell r="R603">
            <v>0</v>
          </cell>
          <cell r="S603">
            <v>-154880</v>
          </cell>
          <cell r="T603">
            <v>-187197</v>
          </cell>
          <cell r="U603">
            <v>0</v>
          </cell>
          <cell r="V603">
            <v>-83711</v>
          </cell>
          <cell r="W603">
            <v>0</v>
          </cell>
          <cell r="X603">
            <v>-45673</v>
          </cell>
          <cell r="Y603">
            <v>0</v>
          </cell>
          <cell r="Z603">
            <v>0</v>
          </cell>
          <cell r="AA603">
            <v>0</v>
          </cell>
          <cell r="AB603">
            <v>0</v>
          </cell>
          <cell r="AC603">
            <v>23438880</v>
          </cell>
          <cell r="AD603">
            <v>-471461</v>
          </cell>
          <cell r="AE603">
            <v>12</v>
          </cell>
          <cell r="AF603">
            <v>0</v>
          </cell>
          <cell r="AG603">
            <v>0</v>
          </cell>
          <cell r="AH603">
            <v>0</v>
          </cell>
          <cell r="AI603">
            <v>0</v>
          </cell>
          <cell r="AJ603">
            <v>1099000</v>
          </cell>
          <cell r="AK603">
            <v>53784</v>
          </cell>
          <cell r="AL603">
            <v>525245</v>
          </cell>
          <cell r="AM603">
            <v>0</v>
          </cell>
          <cell r="AN603">
            <v>1624245</v>
          </cell>
        </row>
        <row r="604">
          <cell r="B604">
            <v>592</v>
          </cell>
          <cell r="C604">
            <v>16221514</v>
          </cell>
          <cell r="D604" t="str">
            <v>Nguyen Phu Hoa</v>
          </cell>
          <cell r="G604">
            <v>1965828</v>
          </cell>
          <cell r="H604">
            <v>3019903</v>
          </cell>
          <cell r="I604">
            <v>1197797</v>
          </cell>
          <cell r="J604">
            <v>1540911</v>
          </cell>
          <cell r="K604">
            <v>1354231</v>
          </cell>
          <cell r="L604">
            <v>1369846</v>
          </cell>
          <cell r="M604">
            <v>1284231</v>
          </cell>
          <cell r="N604">
            <v>1113000</v>
          </cell>
          <cell r="O604">
            <v>1113000</v>
          </cell>
          <cell r="P604">
            <v>1113000</v>
          </cell>
          <cell r="S604">
            <v>0</v>
          </cell>
          <cell r="T604">
            <v>-103981</v>
          </cell>
          <cell r="U604">
            <v>0</v>
          </cell>
          <cell r="V604">
            <v>0</v>
          </cell>
          <cell r="W604">
            <v>0</v>
          </cell>
          <cell r="X604">
            <v>0</v>
          </cell>
          <cell r="Y604">
            <v>0</v>
          </cell>
          <cell r="Z604">
            <v>0</v>
          </cell>
          <cell r="AA604">
            <v>0</v>
          </cell>
          <cell r="AB604">
            <v>0</v>
          </cell>
          <cell r="AC604">
            <v>15071747</v>
          </cell>
          <cell r="AD604">
            <v>-103981</v>
          </cell>
          <cell r="AE604">
            <v>10</v>
          </cell>
          <cell r="AF604">
            <v>0</v>
          </cell>
          <cell r="AG604">
            <v>0</v>
          </cell>
          <cell r="AH604">
            <v>0</v>
          </cell>
          <cell r="AI604">
            <v>0</v>
          </cell>
          <cell r="AJ604">
            <v>1024569.86</v>
          </cell>
          <cell r="AK604">
            <v>0</v>
          </cell>
          <cell r="AL604">
            <v>103981</v>
          </cell>
          <cell r="AM604">
            <v>0</v>
          </cell>
          <cell r="AN604">
            <v>1128550.8599999999</v>
          </cell>
        </row>
        <row r="605">
          <cell r="B605">
            <v>593</v>
          </cell>
          <cell r="C605">
            <v>16221034</v>
          </cell>
          <cell r="D605" t="str">
            <v>Tran Hoa</v>
          </cell>
          <cell r="E605">
            <v>942112</v>
          </cell>
          <cell r="F605">
            <v>941840</v>
          </cell>
          <cell r="G605">
            <v>2897439</v>
          </cell>
          <cell r="H605">
            <v>2319526</v>
          </cell>
          <cell r="I605">
            <v>2173257</v>
          </cell>
          <cell r="J605">
            <v>1112880</v>
          </cell>
          <cell r="K605">
            <v>1560275</v>
          </cell>
          <cell r="L605">
            <v>1113000</v>
          </cell>
          <cell r="M605">
            <v>1198615</v>
          </cell>
          <cell r="N605">
            <v>1113000</v>
          </cell>
          <cell r="O605">
            <v>1113000</v>
          </cell>
          <cell r="P605">
            <v>1113000</v>
          </cell>
          <cell r="Q605">
            <v>0</v>
          </cell>
          <cell r="R605">
            <v>0</v>
          </cell>
          <cell r="S605">
            <v>-89744</v>
          </cell>
          <cell r="T605">
            <v>-31953</v>
          </cell>
          <cell r="U605">
            <v>-17326</v>
          </cell>
          <cell r="V605">
            <v>0</v>
          </cell>
          <cell r="W605">
            <v>0</v>
          </cell>
          <cell r="X605">
            <v>0</v>
          </cell>
          <cell r="Y605">
            <v>0</v>
          </cell>
          <cell r="Z605">
            <v>0</v>
          </cell>
          <cell r="AA605">
            <v>0</v>
          </cell>
          <cell r="AB605">
            <v>0</v>
          </cell>
          <cell r="AC605">
            <v>17597944</v>
          </cell>
          <cell r="AD605">
            <v>-139023</v>
          </cell>
          <cell r="AE605">
            <v>12</v>
          </cell>
          <cell r="AF605">
            <v>0</v>
          </cell>
          <cell r="AG605">
            <v>0</v>
          </cell>
          <cell r="AH605">
            <v>0</v>
          </cell>
          <cell r="AI605">
            <v>0</v>
          </cell>
          <cell r="AJ605">
            <v>1113000</v>
          </cell>
          <cell r="AK605">
            <v>0</v>
          </cell>
          <cell r="AL605">
            <v>139023</v>
          </cell>
          <cell r="AM605">
            <v>0</v>
          </cell>
          <cell r="AN605">
            <v>1252023</v>
          </cell>
        </row>
        <row r="606">
          <cell r="B606">
            <v>594</v>
          </cell>
          <cell r="C606">
            <v>16221392</v>
          </cell>
          <cell r="D606" t="str">
            <v>Le Khanh Hoang</v>
          </cell>
          <cell r="F606">
            <v>939705</v>
          </cell>
          <cell r="G606">
            <v>1538474</v>
          </cell>
          <cell r="H606">
            <v>2555656</v>
          </cell>
          <cell r="I606">
            <v>2169400</v>
          </cell>
          <cell r="J606">
            <v>1112880</v>
          </cell>
          <cell r="K606">
            <v>1474660</v>
          </cell>
          <cell r="L606">
            <v>1284231</v>
          </cell>
          <cell r="M606">
            <v>1198615</v>
          </cell>
          <cell r="N606">
            <v>1113000</v>
          </cell>
          <cell r="O606">
            <v>1113000</v>
          </cell>
          <cell r="P606">
            <v>1070192</v>
          </cell>
          <cell r="R606">
            <v>0</v>
          </cell>
          <cell r="S606">
            <v>0</v>
          </cell>
          <cell r="T606">
            <v>-55566</v>
          </cell>
          <cell r="U606">
            <v>-16940</v>
          </cell>
          <cell r="V606">
            <v>0</v>
          </cell>
          <cell r="W606">
            <v>0</v>
          </cell>
          <cell r="X606">
            <v>0</v>
          </cell>
          <cell r="Y606">
            <v>0</v>
          </cell>
          <cell r="Z606">
            <v>0</v>
          </cell>
          <cell r="AA606">
            <v>0</v>
          </cell>
          <cell r="AB606">
            <v>0</v>
          </cell>
          <cell r="AC606">
            <v>15569813</v>
          </cell>
          <cell r="AD606">
            <v>-72506</v>
          </cell>
          <cell r="AE606">
            <v>11</v>
          </cell>
          <cell r="AF606">
            <v>0</v>
          </cell>
          <cell r="AG606">
            <v>0</v>
          </cell>
          <cell r="AH606">
            <v>0</v>
          </cell>
          <cell r="AI606">
            <v>0</v>
          </cell>
          <cell r="AJ606">
            <v>1030668.49</v>
          </cell>
          <cell r="AK606">
            <v>0</v>
          </cell>
          <cell r="AL606">
            <v>72506</v>
          </cell>
          <cell r="AM606">
            <v>0</v>
          </cell>
          <cell r="AN606">
            <v>1103174.49</v>
          </cell>
        </row>
        <row r="607">
          <cell r="B607">
            <v>595</v>
          </cell>
          <cell r="C607">
            <v>16221143</v>
          </cell>
          <cell r="D607" t="str">
            <v>Nguyen Ngoc Hoang A</v>
          </cell>
          <cell r="E607">
            <v>1462662</v>
          </cell>
          <cell r="F607">
            <v>1263222</v>
          </cell>
          <cell r="G607">
            <v>2615423</v>
          </cell>
          <cell r="H607">
            <v>2902823</v>
          </cell>
          <cell r="I607">
            <v>1143754</v>
          </cell>
          <cell r="J607">
            <v>1369698</v>
          </cell>
          <cell r="K607">
            <v>1198615</v>
          </cell>
          <cell r="L607">
            <v>1984231</v>
          </cell>
          <cell r="M607">
            <v>1198615</v>
          </cell>
          <cell r="N607">
            <v>1113000</v>
          </cell>
          <cell r="O607">
            <v>1613000</v>
          </cell>
          <cell r="P607">
            <v>1446750</v>
          </cell>
          <cell r="Q607">
            <v>0</v>
          </cell>
          <cell r="R607">
            <v>0</v>
          </cell>
          <cell r="S607">
            <v>-61542</v>
          </cell>
          <cell r="T607">
            <v>-90282</v>
          </cell>
          <cell r="U607">
            <v>0</v>
          </cell>
          <cell r="V607">
            <v>0</v>
          </cell>
          <cell r="W607">
            <v>0</v>
          </cell>
          <cell r="X607">
            <v>0</v>
          </cell>
          <cell r="Y607">
            <v>0</v>
          </cell>
          <cell r="Z607">
            <v>0</v>
          </cell>
          <cell r="AA607">
            <v>0</v>
          </cell>
          <cell r="AB607">
            <v>0</v>
          </cell>
          <cell r="AC607">
            <v>19311793</v>
          </cell>
          <cell r="AD607">
            <v>-151824</v>
          </cell>
          <cell r="AE607">
            <v>12</v>
          </cell>
          <cell r="AF607">
            <v>0</v>
          </cell>
          <cell r="AG607">
            <v>0</v>
          </cell>
          <cell r="AH607">
            <v>0</v>
          </cell>
          <cell r="AI607">
            <v>0</v>
          </cell>
          <cell r="AJ607">
            <v>1113000</v>
          </cell>
          <cell r="AK607">
            <v>0</v>
          </cell>
          <cell r="AL607">
            <v>151824</v>
          </cell>
          <cell r="AM607">
            <v>0</v>
          </cell>
          <cell r="AN607">
            <v>1264824</v>
          </cell>
        </row>
        <row r="608">
          <cell r="B608">
            <v>596</v>
          </cell>
          <cell r="C608">
            <v>16220163</v>
          </cell>
          <cell r="D608" t="str">
            <v>Nguyen Tran Hoang</v>
          </cell>
          <cell r="E608">
            <v>1375782</v>
          </cell>
          <cell r="F608">
            <v>1375386</v>
          </cell>
          <cell r="G608">
            <v>3362187</v>
          </cell>
          <cell r="H608">
            <v>2722336</v>
          </cell>
          <cell r="I608">
            <v>2725716</v>
          </cell>
          <cell r="J608">
            <v>1279812</v>
          </cell>
          <cell r="K608">
            <v>1740122</v>
          </cell>
          <cell r="L608">
            <v>1476923</v>
          </cell>
          <cell r="M608">
            <v>1378462</v>
          </cell>
          <cell r="N608">
            <v>1280000</v>
          </cell>
          <cell r="O608">
            <v>1780000</v>
          </cell>
          <cell r="P608">
            <v>1525000</v>
          </cell>
          <cell r="Q608">
            <v>0</v>
          </cell>
          <cell r="R608">
            <v>0</v>
          </cell>
          <cell r="S608">
            <v>-172437</v>
          </cell>
          <cell r="T608">
            <v>-72234</v>
          </cell>
          <cell r="U608">
            <v>-72572</v>
          </cell>
          <cell r="V608">
            <v>0</v>
          </cell>
          <cell r="W608">
            <v>0</v>
          </cell>
          <cell r="X608">
            <v>0</v>
          </cell>
          <cell r="Y608">
            <v>0</v>
          </cell>
          <cell r="Z608">
            <v>0</v>
          </cell>
          <cell r="AA608">
            <v>0</v>
          </cell>
          <cell r="AB608">
            <v>0</v>
          </cell>
          <cell r="AC608">
            <v>22021726</v>
          </cell>
          <cell r="AD608">
            <v>-317243</v>
          </cell>
          <cell r="AE608">
            <v>12</v>
          </cell>
          <cell r="AF608">
            <v>0</v>
          </cell>
          <cell r="AG608">
            <v>0</v>
          </cell>
          <cell r="AH608">
            <v>0</v>
          </cell>
          <cell r="AI608">
            <v>0</v>
          </cell>
          <cell r="AJ608">
            <v>1280000</v>
          </cell>
          <cell r="AK608">
            <v>0</v>
          </cell>
          <cell r="AL608">
            <v>317243</v>
          </cell>
          <cell r="AM608">
            <v>0</v>
          </cell>
          <cell r="AN608">
            <v>1597243</v>
          </cell>
        </row>
        <row r="609">
          <cell r="B609">
            <v>597</v>
          </cell>
          <cell r="C609">
            <v>16211330</v>
          </cell>
          <cell r="D609" t="str">
            <v>Luong Thi Tuy Hong</v>
          </cell>
          <cell r="E609">
            <v>1922176</v>
          </cell>
          <cell r="F609">
            <v>1894092</v>
          </cell>
          <cell r="G609">
            <v>1716927</v>
          </cell>
          <cell r="H609">
            <v>1527900</v>
          </cell>
          <cell r="I609">
            <v>2082609</v>
          </cell>
          <cell r="J609">
            <v>1662632</v>
          </cell>
          <cell r="K609">
            <v>1530000</v>
          </cell>
          <cell r="L609">
            <v>2287644</v>
          </cell>
          <cell r="M609">
            <v>1796646</v>
          </cell>
          <cell r="N609">
            <v>1678954</v>
          </cell>
          <cell r="O609">
            <v>1866526</v>
          </cell>
          <cell r="P609">
            <v>2199375</v>
          </cell>
          <cell r="Q609">
            <v>0</v>
          </cell>
          <cell r="R609">
            <v>0</v>
          </cell>
          <cell r="S609">
            <v>0</v>
          </cell>
          <cell r="T609">
            <v>0</v>
          </cell>
          <cell r="U609">
            <v>-8261</v>
          </cell>
          <cell r="V609">
            <v>0</v>
          </cell>
          <cell r="W609">
            <v>0</v>
          </cell>
          <cell r="X609">
            <v>-28764</v>
          </cell>
          <cell r="Y609">
            <v>0</v>
          </cell>
          <cell r="Z609">
            <v>0</v>
          </cell>
          <cell r="AA609">
            <v>0</v>
          </cell>
          <cell r="AB609">
            <v>-19938</v>
          </cell>
          <cell r="AC609">
            <v>22165481</v>
          </cell>
          <cell r="AD609">
            <v>-56963</v>
          </cell>
          <cell r="AE609">
            <v>12</v>
          </cell>
          <cell r="AF609">
            <v>0</v>
          </cell>
          <cell r="AG609">
            <v>0</v>
          </cell>
          <cell r="AH609">
            <v>0</v>
          </cell>
          <cell r="AI609">
            <v>0</v>
          </cell>
          <cell r="AJ609">
            <v>1530000</v>
          </cell>
          <cell r="AK609">
            <v>0</v>
          </cell>
          <cell r="AL609">
            <v>56963</v>
          </cell>
          <cell r="AM609">
            <v>0</v>
          </cell>
          <cell r="AN609">
            <v>1586963</v>
          </cell>
        </row>
        <row r="610">
          <cell r="B610">
            <v>598</v>
          </cell>
          <cell r="C610">
            <v>16220972</v>
          </cell>
          <cell r="D610" t="str">
            <v>Dinh Nhat Hung</v>
          </cell>
          <cell r="E610">
            <v>2160880</v>
          </cell>
          <cell r="F610">
            <v>1751228</v>
          </cell>
          <cell r="G610">
            <v>2923677</v>
          </cell>
          <cell r="H610">
            <v>3453080</v>
          </cell>
          <cell r="I610">
            <v>1197797</v>
          </cell>
          <cell r="J610">
            <v>1369698</v>
          </cell>
          <cell r="K610">
            <v>1198615</v>
          </cell>
          <cell r="L610">
            <v>2684231</v>
          </cell>
          <cell r="M610">
            <v>1198615</v>
          </cell>
          <cell r="N610">
            <v>1113000</v>
          </cell>
          <cell r="O610">
            <v>1113000</v>
          </cell>
          <cell r="P610">
            <v>1198615</v>
          </cell>
          <cell r="Q610">
            <v>-16088</v>
          </cell>
          <cell r="R610">
            <v>0</v>
          </cell>
          <cell r="S610">
            <v>-92368</v>
          </cell>
          <cell r="T610">
            <v>-190616</v>
          </cell>
          <cell r="U610">
            <v>0</v>
          </cell>
          <cell r="V610">
            <v>0</v>
          </cell>
          <cell r="W610">
            <v>0</v>
          </cell>
          <cell r="X610">
            <v>-68423</v>
          </cell>
          <cell r="Y610">
            <v>0</v>
          </cell>
          <cell r="Z610">
            <v>0</v>
          </cell>
          <cell r="AA610">
            <v>0</v>
          </cell>
          <cell r="AB610">
            <v>0</v>
          </cell>
          <cell r="AC610">
            <v>21362436</v>
          </cell>
          <cell r="AD610">
            <v>-367495</v>
          </cell>
          <cell r="AE610">
            <v>12</v>
          </cell>
          <cell r="AF610">
            <v>0</v>
          </cell>
          <cell r="AG610">
            <v>0</v>
          </cell>
          <cell r="AH610">
            <v>0</v>
          </cell>
          <cell r="AI610">
            <v>0</v>
          </cell>
          <cell r="AJ610">
            <v>1113000</v>
          </cell>
          <cell r="AK610">
            <v>0</v>
          </cell>
          <cell r="AL610">
            <v>367495</v>
          </cell>
          <cell r="AM610">
            <v>0</v>
          </cell>
          <cell r="AN610">
            <v>1480495</v>
          </cell>
        </row>
        <row r="611">
          <cell r="B611">
            <v>599</v>
          </cell>
          <cell r="C611">
            <v>16230393</v>
          </cell>
          <cell r="D611" t="str">
            <v>Tiet Hung</v>
          </cell>
          <cell r="E611">
            <v>1565103</v>
          </cell>
          <cell r="F611">
            <v>1916784</v>
          </cell>
          <cell r="G611">
            <v>1916311</v>
          </cell>
          <cell r="H611">
            <v>3100038</v>
          </cell>
          <cell r="I611">
            <v>1181755</v>
          </cell>
          <cell r="J611">
            <v>1826261</v>
          </cell>
          <cell r="K611">
            <v>1272923</v>
          </cell>
          <cell r="L611">
            <v>1272923</v>
          </cell>
          <cell r="M611">
            <v>1272923</v>
          </cell>
          <cell r="N611">
            <v>1182000</v>
          </cell>
          <cell r="O611">
            <v>1182000</v>
          </cell>
          <cell r="P611">
            <v>1136538</v>
          </cell>
          <cell r="Q611">
            <v>0</v>
          </cell>
          <cell r="R611">
            <v>0</v>
          </cell>
          <cell r="S611">
            <v>0</v>
          </cell>
          <cell r="T611">
            <v>-120008</v>
          </cell>
          <cell r="U611">
            <v>0</v>
          </cell>
          <cell r="V611">
            <v>0</v>
          </cell>
          <cell r="W611">
            <v>0</v>
          </cell>
          <cell r="X611">
            <v>0</v>
          </cell>
          <cell r="Y611">
            <v>0</v>
          </cell>
          <cell r="Z611">
            <v>0</v>
          </cell>
          <cell r="AA611">
            <v>0</v>
          </cell>
          <cell r="AB611">
            <v>0</v>
          </cell>
          <cell r="AC611">
            <v>18825559</v>
          </cell>
          <cell r="AD611">
            <v>-120008</v>
          </cell>
          <cell r="AE611">
            <v>12</v>
          </cell>
          <cell r="AF611">
            <v>0</v>
          </cell>
          <cell r="AG611">
            <v>0</v>
          </cell>
          <cell r="AH611">
            <v>0</v>
          </cell>
          <cell r="AI611">
            <v>0</v>
          </cell>
          <cell r="AJ611">
            <v>1182000</v>
          </cell>
          <cell r="AK611">
            <v>0</v>
          </cell>
          <cell r="AL611">
            <v>120008</v>
          </cell>
          <cell r="AM611">
            <v>0</v>
          </cell>
          <cell r="AN611">
            <v>1302008</v>
          </cell>
        </row>
        <row r="612">
          <cell r="B612">
            <v>600</v>
          </cell>
          <cell r="C612">
            <v>16220574</v>
          </cell>
          <cell r="D612" t="str">
            <v>Vu Phi Hung</v>
          </cell>
          <cell r="E612">
            <v>2321103</v>
          </cell>
          <cell r="F612">
            <v>1916784</v>
          </cell>
          <cell r="G612">
            <v>2146546</v>
          </cell>
          <cell r="H612">
            <v>3190857</v>
          </cell>
          <cell r="I612">
            <v>1363563</v>
          </cell>
          <cell r="J612">
            <v>1735305</v>
          </cell>
          <cell r="K612">
            <v>2672923</v>
          </cell>
          <cell r="L612">
            <v>1272923</v>
          </cell>
          <cell r="M612">
            <v>1389590</v>
          </cell>
          <cell r="N612">
            <v>1182000</v>
          </cell>
          <cell r="O612">
            <v>1272923</v>
          </cell>
          <cell r="P612">
            <v>1182000</v>
          </cell>
          <cell r="Q612">
            <v>-32110</v>
          </cell>
          <cell r="R612">
            <v>0</v>
          </cell>
          <cell r="S612">
            <v>-14655</v>
          </cell>
          <cell r="T612">
            <v>-138171</v>
          </cell>
          <cell r="U612">
            <v>0</v>
          </cell>
          <cell r="V612">
            <v>0</v>
          </cell>
          <cell r="W612">
            <v>-67292</v>
          </cell>
          <cell r="X612">
            <v>0</v>
          </cell>
          <cell r="Y612">
            <v>0</v>
          </cell>
          <cell r="Z612">
            <v>0</v>
          </cell>
          <cell r="AA612">
            <v>0</v>
          </cell>
          <cell r="AB612">
            <v>0</v>
          </cell>
          <cell r="AC612">
            <v>21646517</v>
          </cell>
          <cell r="AD612">
            <v>-252228</v>
          </cell>
          <cell r="AE612">
            <v>12</v>
          </cell>
          <cell r="AF612">
            <v>0</v>
          </cell>
          <cell r="AG612">
            <v>0</v>
          </cell>
          <cell r="AH612">
            <v>0</v>
          </cell>
          <cell r="AI612">
            <v>0</v>
          </cell>
          <cell r="AJ612">
            <v>1182000</v>
          </cell>
          <cell r="AK612">
            <v>0</v>
          </cell>
          <cell r="AL612">
            <v>252228</v>
          </cell>
          <cell r="AM612">
            <v>0</v>
          </cell>
          <cell r="AN612">
            <v>1434228</v>
          </cell>
        </row>
        <row r="613">
          <cell r="B613">
            <v>601</v>
          </cell>
          <cell r="C613">
            <v>16221037</v>
          </cell>
          <cell r="D613" t="str">
            <v>Nguyen Ngoc Huong</v>
          </cell>
          <cell r="E613">
            <v>874818</v>
          </cell>
          <cell r="F613">
            <v>874566</v>
          </cell>
          <cell r="G613">
            <v>1174246</v>
          </cell>
          <cell r="H613">
            <v>875070</v>
          </cell>
          <cell r="I613">
            <v>943265</v>
          </cell>
          <cell r="J613">
            <v>876393</v>
          </cell>
          <cell r="K613">
            <v>876000</v>
          </cell>
          <cell r="L613">
            <v>876000</v>
          </cell>
          <cell r="M613">
            <v>943385</v>
          </cell>
          <cell r="N613">
            <v>876000</v>
          </cell>
          <cell r="O613">
            <v>876000</v>
          </cell>
          <cell r="P613">
            <v>876000</v>
          </cell>
          <cell r="Q613">
            <v>0</v>
          </cell>
          <cell r="R613">
            <v>0</v>
          </cell>
          <cell r="S613">
            <v>0</v>
          </cell>
          <cell r="T613">
            <v>0</v>
          </cell>
          <cell r="U613">
            <v>0</v>
          </cell>
          <cell r="V613">
            <v>0</v>
          </cell>
          <cell r="W613">
            <v>0</v>
          </cell>
          <cell r="X613">
            <v>0</v>
          </cell>
          <cell r="Y613">
            <v>0</v>
          </cell>
          <cell r="Z613">
            <v>0</v>
          </cell>
          <cell r="AA613">
            <v>0</v>
          </cell>
          <cell r="AB613">
            <v>0</v>
          </cell>
          <cell r="AC613">
            <v>10941743</v>
          </cell>
          <cell r="AD613">
            <v>0</v>
          </cell>
          <cell r="AE613">
            <v>12</v>
          </cell>
          <cell r="AF613">
            <v>0</v>
          </cell>
          <cell r="AG613">
            <v>0</v>
          </cell>
          <cell r="AH613">
            <v>0</v>
          </cell>
          <cell r="AI613">
            <v>0</v>
          </cell>
          <cell r="AJ613">
            <v>876000</v>
          </cell>
          <cell r="AK613">
            <v>0</v>
          </cell>
          <cell r="AL613">
            <v>0</v>
          </cell>
          <cell r="AM613">
            <v>0</v>
          </cell>
          <cell r="AN613">
            <v>876000</v>
          </cell>
        </row>
        <row r="614">
          <cell r="B614">
            <v>602</v>
          </cell>
          <cell r="C614">
            <v>16231703</v>
          </cell>
          <cell r="D614" t="str">
            <v>Truong Ngoc Huong</v>
          </cell>
          <cell r="J614">
            <v>1530210</v>
          </cell>
          <cell r="K614">
            <v>1899627</v>
          </cell>
          <cell r="L614">
            <v>2239832</v>
          </cell>
          <cell r="M614">
            <v>1884916</v>
          </cell>
          <cell r="N614">
            <v>1695505</v>
          </cell>
          <cell r="O614">
            <v>1802163</v>
          </cell>
          <cell r="P614">
            <v>2199375</v>
          </cell>
          <cell r="V614">
            <v>0</v>
          </cell>
          <cell r="W614">
            <v>0</v>
          </cell>
          <cell r="X614">
            <v>-23983</v>
          </cell>
          <cell r="Y614">
            <v>0</v>
          </cell>
          <cell r="Z614">
            <v>0</v>
          </cell>
          <cell r="AA614">
            <v>0</v>
          </cell>
          <cell r="AB614">
            <v>-19938</v>
          </cell>
          <cell r="AC614">
            <v>13251628</v>
          </cell>
          <cell r="AD614">
            <v>-43921</v>
          </cell>
          <cell r="AE614">
            <v>7</v>
          </cell>
          <cell r="AF614">
            <v>12</v>
          </cell>
          <cell r="AG614">
            <v>0</v>
          </cell>
          <cell r="AH614">
            <v>0</v>
          </cell>
          <cell r="AI614">
            <v>0</v>
          </cell>
          <cell r="AJ614">
            <v>943150.68</v>
          </cell>
          <cell r="AK614">
            <v>0</v>
          </cell>
          <cell r="AL614">
            <v>43921</v>
          </cell>
          <cell r="AM614">
            <v>0</v>
          </cell>
          <cell r="AN614">
            <v>987071.68</v>
          </cell>
        </row>
        <row r="615">
          <cell r="B615">
            <v>603</v>
          </cell>
          <cell r="C615">
            <v>16221039</v>
          </cell>
          <cell r="D615" t="str">
            <v>Nguyen Hoang Khanh</v>
          </cell>
          <cell r="E615">
            <v>1546332</v>
          </cell>
          <cell r="F615">
            <v>1665840</v>
          </cell>
          <cell r="G615">
            <v>4695307</v>
          </cell>
          <cell r="H615">
            <v>1111200</v>
          </cell>
          <cell r="I615">
            <v>1197797</v>
          </cell>
          <cell r="J615">
            <v>1540911</v>
          </cell>
          <cell r="K615">
            <v>1354231</v>
          </cell>
          <cell r="L615">
            <v>1284231</v>
          </cell>
          <cell r="M615">
            <v>1198615</v>
          </cell>
          <cell r="N615">
            <v>1113000</v>
          </cell>
          <cell r="O615">
            <v>1787115</v>
          </cell>
          <cell r="P615">
            <v>1113000</v>
          </cell>
          <cell r="Q615">
            <v>0</v>
          </cell>
          <cell r="R615">
            <v>0</v>
          </cell>
          <cell r="S615">
            <v>-508592</v>
          </cell>
          <cell r="T615">
            <v>0</v>
          </cell>
          <cell r="U615">
            <v>0</v>
          </cell>
          <cell r="V615">
            <v>0</v>
          </cell>
          <cell r="W615">
            <v>0</v>
          </cell>
          <cell r="X615">
            <v>0</v>
          </cell>
          <cell r="Y615">
            <v>0</v>
          </cell>
          <cell r="Z615">
            <v>0</v>
          </cell>
          <cell r="AA615">
            <v>0</v>
          </cell>
          <cell r="AB615">
            <v>0</v>
          </cell>
          <cell r="AC615">
            <v>19607579</v>
          </cell>
          <cell r="AD615">
            <v>-508592</v>
          </cell>
          <cell r="AE615">
            <v>12</v>
          </cell>
          <cell r="AF615">
            <v>0</v>
          </cell>
          <cell r="AG615">
            <v>0</v>
          </cell>
          <cell r="AH615">
            <v>0</v>
          </cell>
          <cell r="AI615">
            <v>0</v>
          </cell>
          <cell r="AJ615">
            <v>1113000</v>
          </cell>
          <cell r="AK615">
            <v>0</v>
          </cell>
          <cell r="AL615">
            <v>508592</v>
          </cell>
          <cell r="AM615">
            <v>0</v>
          </cell>
          <cell r="AN615">
            <v>1621592</v>
          </cell>
        </row>
        <row r="616">
          <cell r="B616">
            <v>604</v>
          </cell>
          <cell r="C616">
            <v>16221472</v>
          </cell>
          <cell r="D616" t="str">
            <v>Nguyen Quoc Khanh</v>
          </cell>
          <cell r="F616">
            <v>1409517</v>
          </cell>
          <cell r="G616">
            <v>2841171</v>
          </cell>
          <cell r="H616">
            <v>3453080</v>
          </cell>
          <cell r="I616">
            <v>1197797</v>
          </cell>
          <cell r="J616">
            <v>1369698</v>
          </cell>
          <cell r="K616">
            <v>1198615</v>
          </cell>
          <cell r="L616">
            <v>1984231</v>
          </cell>
          <cell r="M616">
            <v>1698615</v>
          </cell>
          <cell r="N616">
            <v>1113000</v>
          </cell>
          <cell r="O616">
            <v>1613000</v>
          </cell>
          <cell r="P616">
            <v>1541500</v>
          </cell>
          <cell r="R616">
            <v>0</v>
          </cell>
          <cell r="S616">
            <v>-84117</v>
          </cell>
          <cell r="T616">
            <v>-190616</v>
          </cell>
          <cell r="U616">
            <v>0</v>
          </cell>
          <cell r="V616">
            <v>0</v>
          </cell>
          <cell r="W616">
            <v>0</v>
          </cell>
          <cell r="X616">
            <v>0</v>
          </cell>
          <cell r="Y616">
            <v>0</v>
          </cell>
          <cell r="Z616">
            <v>0</v>
          </cell>
          <cell r="AA616">
            <v>0</v>
          </cell>
          <cell r="AB616">
            <v>0</v>
          </cell>
          <cell r="AC616">
            <v>19420224</v>
          </cell>
          <cell r="AD616">
            <v>-274733</v>
          </cell>
          <cell r="AE616">
            <v>11</v>
          </cell>
          <cell r="AF616">
            <v>0</v>
          </cell>
          <cell r="AG616">
            <v>0</v>
          </cell>
          <cell r="AH616">
            <v>0</v>
          </cell>
          <cell r="AI616">
            <v>0</v>
          </cell>
          <cell r="AJ616">
            <v>1024569.86</v>
          </cell>
          <cell r="AK616">
            <v>0</v>
          </cell>
          <cell r="AL616">
            <v>274733</v>
          </cell>
          <cell r="AM616">
            <v>0</v>
          </cell>
          <cell r="AN616">
            <v>1299302.8599999999</v>
          </cell>
        </row>
        <row r="617">
          <cell r="B617">
            <v>605</v>
          </cell>
          <cell r="C617">
            <v>16221041</v>
          </cell>
          <cell r="D617" t="str">
            <v>Ha Van Khoa</v>
          </cell>
          <cell r="E617">
            <v>942112</v>
          </cell>
          <cell r="F617">
            <v>1836695</v>
          </cell>
          <cell r="G617">
            <v>1931362</v>
          </cell>
          <cell r="H617">
            <v>3105380</v>
          </cell>
          <cell r="I617">
            <v>1283354</v>
          </cell>
          <cell r="J617">
            <v>1735305</v>
          </cell>
          <cell r="K617">
            <v>2598615</v>
          </cell>
          <cell r="L617">
            <v>1369846</v>
          </cell>
          <cell r="M617">
            <v>1284231</v>
          </cell>
          <cell r="N617">
            <v>1113000</v>
          </cell>
          <cell r="O617">
            <v>1355250</v>
          </cell>
          <cell r="P617">
            <v>1113000</v>
          </cell>
          <cell r="Q617">
            <v>0</v>
          </cell>
          <cell r="R617">
            <v>0</v>
          </cell>
          <cell r="S617">
            <v>0</v>
          </cell>
          <cell r="T617">
            <v>-121076</v>
          </cell>
          <cell r="U617">
            <v>0</v>
          </cell>
          <cell r="V617">
            <v>0</v>
          </cell>
          <cell r="W617">
            <v>-59862</v>
          </cell>
          <cell r="X617">
            <v>0</v>
          </cell>
          <cell r="Y617">
            <v>0</v>
          </cell>
          <cell r="Z617">
            <v>0</v>
          </cell>
          <cell r="AA617">
            <v>0</v>
          </cell>
          <cell r="AB617">
            <v>0</v>
          </cell>
          <cell r="AC617">
            <v>19668150</v>
          </cell>
          <cell r="AD617">
            <v>-180938</v>
          </cell>
          <cell r="AE617">
            <v>12</v>
          </cell>
          <cell r="AF617">
            <v>0</v>
          </cell>
          <cell r="AG617">
            <v>0</v>
          </cell>
          <cell r="AH617">
            <v>0</v>
          </cell>
          <cell r="AI617">
            <v>0</v>
          </cell>
          <cell r="AJ617">
            <v>1113000</v>
          </cell>
          <cell r="AK617">
            <v>0</v>
          </cell>
          <cell r="AL617">
            <v>180938</v>
          </cell>
          <cell r="AM617">
            <v>0</v>
          </cell>
          <cell r="AN617">
            <v>1293938</v>
          </cell>
        </row>
        <row r="618">
          <cell r="B618">
            <v>606</v>
          </cell>
          <cell r="C618">
            <v>16221132</v>
          </cell>
          <cell r="D618" t="str">
            <v>Dinh Tuan Kiet</v>
          </cell>
          <cell r="E618">
            <v>942112</v>
          </cell>
          <cell r="F618">
            <v>1009115</v>
          </cell>
          <cell r="G618">
            <v>1386507</v>
          </cell>
          <cell r="H618">
            <v>1597298</v>
          </cell>
          <cell r="I618">
            <v>1253100</v>
          </cell>
          <cell r="J618">
            <v>1112880</v>
          </cell>
          <cell r="K618">
            <v>1224280</v>
          </cell>
          <cell r="L618">
            <v>1284231</v>
          </cell>
          <cell r="M618">
            <v>1113000</v>
          </cell>
          <cell r="N618">
            <v>1113000</v>
          </cell>
          <cell r="O618">
            <v>1113000</v>
          </cell>
          <cell r="P618">
            <v>1113000</v>
          </cell>
          <cell r="Q618">
            <v>0</v>
          </cell>
          <cell r="R618">
            <v>0</v>
          </cell>
          <cell r="S618">
            <v>0</v>
          </cell>
          <cell r="T618">
            <v>0</v>
          </cell>
          <cell r="U618">
            <v>0</v>
          </cell>
          <cell r="V618">
            <v>0</v>
          </cell>
          <cell r="W618">
            <v>0</v>
          </cell>
          <cell r="X618">
            <v>0</v>
          </cell>
          <cell r="Y618">
            <v>0</v>
          </cell>
          <cell r="Z618">
            <v>0</v>
          </cell>
          <cell r="AA618">
            <v>0</v>
          </cell>
          <cell r="AB618">
            <v>0</v>
          </cell>
          <cell r="AC618">
            <v>14261523</v>
          </cell>
          <cell r="AD618">
            <v>0</v>
          </cell>
          <cell r="AE618">
            <v>12</v>
          </cell>
          <cell r="AF618">
            <v>0</v>
          </cell>
          <cell r="AG618">
            <v>0</v>
          </cell>
          <cell r="AH618">
            <v>0</v>
          </cell>
          <cell r="AI618">
            <v>0</v>
          </cell>
          <cell r="AJ618">
            <v>1113000</v>
          </cell>
          <cell r="AK618">
            <v>0</v>
          </cell>
          <cell r="AL618">
            <v>0</v>
          </cell>
          <cell r="AM618">
            <v>0</v>
          </cell>
          <cell r="AN618">
            <v>1113000</v>
          </cell>
        </row>
        <row r="619">
          <cell r="B619">
            <v>607</v>
          </cell>
          <cell r="C619">
            <v>16220975</v>
          </cell>
          <cell r="D619" t="str">
            <v>Nguyen Huu Kinh</v>
          </cell>
          <cell r="E619">
            <v>942112</v>
          </cell>
          <cell r="F619">
            <v>1009115</v>
          </cell>
          <cell r="G619">
            <v>1386507</v>
          </cell>
          <cell r="H619">
            <v>1597298</v>
          </cell>
          <cell r="I619">
            <v>1475660</v>
          </cell>
          <cell r="J619">
            <v>1284092</v>
          </cell>
          <cell r="K619">
            <v>1727195</v>
          </cell>
          <cell r="L619">
            <v>1198615</v>
          </cell>
          <cell r="M619">
            <v>1198615</v>
          </cell>
          <cell r="N619">
            <v>1113000</v>
          </cell>
          <cell r="O619">
            <v>1113000</v>
          </cell>
          <cell r="P619">
            <v>1113000</v>
          </cell>
          <cell r="Q619">
            <v>0</v>
          </cell>
          <cell r="R619">
            <v>0</v>
          </cell>
          <cell r="S619">
            <v>0</v>
          </cell>
          <cell r="T619">
            <v>0</v>
          </cell>
          <cell r="U619">
            <v>0</v>
          </cell>
          <cell r="V619">
            <v>0</v>
          </cell>
          <cell r="W619">
            <v>0</v>
          </cell>
          <cell r="X619">
            <v>0</v>
          </cell>
          <cell r="Y619">
            <v>0</v>
          </cell>
          <cell r="Z619">
            <v>0</v>
          </cell>
          <cell r="AA619">
            <v>0</v>
          </cell>
          <cell r="AB619">
            <v>0</v>
          </cell>
          <cell r="AC619">
            <v>15158209</v>
          </cell>
          <cell r="AD619">
            <v>0</v>
          </cell>
          <cell r="AE619">
            <v>12</v>
          </cell>
          <cell r="AF619">
            <v>0</v>
          </cell>
          <cell r="AG619">
            <v>0</v>
          </cell>
          <cell r="AH619">
            <v>0</v>
          </cell>
          <cell r="AI619">
            <v>0</v>
          </cell>
          <cell r="AJ619">
            <v>1113000</v>
          </cell>
          <cell r="AK619">
            <v>0</v>
          </cell>
          <cell r="AL619">
            <v>0</v>
          </cell>
          <cell r="AM619">
            <v>0</v>
          </cell>
          <cell r="AN619">
            <v>1113000</v>
          </cell>
        </row>
        <row r="620">
          <cell r="B620">
            <v>608</v>
          </cell>
          <cell r="C620">
            <v>16221000</v>
          </cell>
          <cell r="D620" t="str">
            <v>Le Huynh Ky</v>
          </cell>
          <cell r="E620">
            <v>762662</v>
          </cell>
          <cell r="F620">
            <v>1372182</v>
          </cell>
          <cell r="G620">
            <v>1817783</v>
          </cell>
          <cell r="H620">
            <v>930614</v>
          </cell>
          <cell r="I620">
            <v>709053</v>
          </cell>
          <cell r="J620">
            <v>709461</v>
          </cell>
          <cell r="K620">
            <v>1198615</v>
          </cell>
          <cell r="L620">
            <v>1284231</v>
          </cell>
          <cell r="M620">
            <v>1284231</v>
          </cell>
          <cell r="N620">
            <v>1113000</v>
          </cell>
          <cell r="O620">
            <v>1113000</v>
          </cell>
          <cell r="P620">
            <v>1113000</v>
          </cell>
          <cell r="Q620">
            <v>0</v>
          </cell>
          <cell r="R620">
            <v>0</v>
          </cell>
          <cell r="S620">
            <v>0</v>
          </cell>
          <cell r="T620">
            <v>0</v>
          </cell>
          <cell r="U620">
            <v>0</v>
          </cell>
          <cell r="V620">
            <v>0</v>
          </cell>
          <cell r="W620">
            <v>0</v>
          </cell>
          <cell r="X620">
            <v>0</v>
          </cell>
          <cell r="Y620">
            <v>0</v>
          </cell>
          <cell r="Z620">
            <v>0</v>
          </cell>
          <cell r="AA620">
            <v>0</v>
          </cell>
          <cell r="AB620">
            <v>0</v>
          </cell>
          <cell r="AC620">
            <v>13407832</v>
          </cell>
          <cell r="AD620">
            <v>0</v>
          </cell>
          <cell r="AE620">
            <v>12</v>
          </cell>
          <cell r="AF620">
            <v>0</v>
          </cell>
          <cell r="AG620">
            <v>0</v>
          </cell>
          <cell r="AH620">
            <v>0</v>
          </cell>
          <cell r="AI620">
            <v>0</v>
          </cell>
          <cell r="AJ620">
            <v>1113000</v>
          </cell>
          <cell r="AK620">
            <v>0</v>
          </cell>
          <cell r="AL620">
            <v>0</v>
          </cell>
          <cell r="AM620">
            <v>0</v>
          </cell>
          <cell r="AN620">
            <v>1113000</v>
          </cell>
        </row>
        <row r="621">
          <cell r="B621">
            <v>609</v>
          </cell>
          <cell r="C621">
            <v>16220072</v>
          </cell>
          <cell r="D621" t="str">
            <v>Le Van Lam</v>
          </cell>
          <cell r="E621">
            <v>1271103</v>
          </cell>
          <cell r="F621">
            <v>1361504</v>
          </cell>
          <cell r="G621">
            <v>3658910</v>
          </cell>
          <cell r="H621">
            <v>1402874</v>
          </cell>
          <cell r="I621">
            <v>1404315</v>
          </cell>
          <cell r="J621">
            <v>1182435</v>
          </cell>
          <cell r="K621">
            <v>1481573</v>
          </cell>
          <cell r="L621">
            <v>1454769</v>
          </cell>
          <cell r="M621">
            <v>1182000</v>
          </cell>
          <cell r="N621">
            <v>1182000</v>
          </cell>
          <cell r="O621">
            <v>1136538</v>
          </cell>
          <cell r="P621">
            <v>1045615</v>
          </cell>
          <cell r="Q621">
            <v>0</v>
          </cell>
          <cell r="R621">
            <v>0</v>
          </cell>
          <cell r="S621">
            <v>-231782</v>
          </cell>
          <cell r="T621">
            <v>0</v>
          </cell>
          <cell r="U621">
            <v>0</v>
          </cell>
          <cell r="V621">
            <v>0</v>
          </cell>
          <cell r="W621">
            <v>0</v>
          </cell>
          <cell r="X621">
            <v>0</v>
          </cell>
          <cell r="Y621">
            <v>0</v>
          </cell>
          <cell r="Z621">
            <v>0</v>
          </cell>
          <cell r="AA621">
            <v>0</v>
          </cell>
          <cell r="AB621">
            <v>0</v>
          </cell>
          <cell r="AC621">
            <v>17763636</v>
          </cell>
          <cell r="AD621">
            <v>-231782</v>
          </cell>
          <cell r="AE621">
            <v>12</v>
          </cell>
          <cell r="AF621">
            <v>0</v>
          </cell>
          <cell r="AG621">
            <v>0</v>
          </cell>
          <cell r="AH621">
            <v>0</v>
          </cell>
          <cell r="AI621">
            <v>0</v>
          </cell>
          <cell r="AJ621">
            <v>1182000</v>
          </cell>
          <cell r="AK621">
            <v>0</v>
          </cell>
          <cell r="AL621">
            <v>231782</v>
          </cell>
          <cell r="AM621">
            <v>0</v>
          </cell>
          <cell r="AN621">
            <v>1413782</v>
          </cell>
        </row>
        <row r="622">
          <cell r="B622">
            <v>610</v>
          </cell>
          <cell r="C622">
            <v>16221046</v>
          </cell>
          <cell r="D622" t="str">
            <v>Phan Thanh Lich</v>
          </cell>
          <cell r="E622">
            <v>2231378</v>
          </cell>
          <cell r="F622">
            <v>1736278</v>
          </cell>
          <cell r="G622">
            <v>3215067</v>
          </cell>
          <cell r="H622">
            <v>3351576</v>
          </cell>
          <cell r="I622">
            <v>1267312</v>
          </cell>
          <cell r="J622">
            <v>1225773</v>
          </cell>
          <cell r="K622">
            <v>1183538</v>
          </cell>
          <cell r="L622">
            <v>1268077</v>
          </cell>
          <cell r="M622">
            <v>1183538</v>
          </cell>
          <cell r="N622">
            <v>1099000</v>
          </cell>
          <cell r="O622">
            <v>1599000</v>
          </cell>
          <cell r="P622">
            <v>1342000</v>
          </cell>
          <cell r="Q622">
            <v>-23138</v>
          </cell>
          <cell r="R622">
            <v>0</v>
          </cell>
          <cell r="S622">
            <v>-143013</v>
          </cell>
          <cell r="T622">
            <v>-170315</v>
          </cell>
          <cell r="U622">
            <v>0</v>
          </cell>
          <cell r="V622">
            <v>0</v>
          </cell>
          <cell r="W622">
            <v>0</v>
          </cell>
          <cell r="X622">
            <v>0</v>
          </cell>
          <cell r="Y622">
            <v>0</v>
          </cell>
          <cell r="Z622">
            <v>0</v>
          </cell>
          <cell r="AA622">
            <v>0</v>
          </cell>
          <cell r="AB622">
            <v>0</v>
          </cell>
          <cell r="AC622">
            <v>20702537</v>
          </cell>
          <cell r="AD622">
            <v>-336466</v>
          </cell>
          <cell r="AE622">
            <v>12</v>
          </cell>
          <cell r="AF622">
            <v>0</v>
          </cell>
          <cell r="AG622">
            <v>0</v>
          </cell>
          <cell r="AH622">
            <v>0</v>
          </cell>
          <cell r="AI622">
            <v>0</v>
          </cell>
          <cell r="AJ622">
            <v>1099000</v>
          </cell>
          <cell r="AK622">
            <v>0</v>
          </cell>
          <cell r="AL622">
            <v>336466</v>
          </cell>
          <cell r="AM622">
            <v>0</v>
          </cell>
          <cell r="AN622">
            <v>1435466</v>
          </cell>
        </row>
        <row r="623">
          <cell r="B623">
            <v>611</v>
          </cell>
          <cell r="C623">
            <v>16220199</v>
          </cell>
          <cell r="D623" t="str">
            <v>Le Ngoc Linh</v>
          </cell>
          <cell r="E623">
            <v>2707770</v>
          </cell>
          <cell r="F623">
            <v>2706990</v>
          </cell>
          <cell r="G623">
            <v>2708355</v>
          </cell>
          <cell r="H623">
            <v>3257199</v>
          </cell>
          <cell r="I623">
            <v>3336720</v>
          </cell>
          <cell r="J623">
            <v>3388640</v>
          </cell>
          <cell r="K623">
            <v>3338000</v>
          </cell>
          <cell r="L623">
            <v>3338000</v>
          </cell>
          <cell r="M623">
            <v>3598000</v>
          </cell>
          <cell r="N623">
            <v>3587519</v>
          </cell>
          <cell r="O623">
            <v>3469976</v>
          </cell>
          <cell r="P623">
            <v>3388000</v>
          </cell>
          <cell r="Q623">
            <v>-70777</v>
          </cell>
          <cell r="R623">
            <v>-70699</v>
          </cell>
          <cell r="S623">
            <v>-70836</v>
          </cell>
          <cell r="T623">
            <v>-151440</v>
          </cell>
          <cell r="U623">
            <v>-167344</v>
          </cell>
          <cell r="V623">
            <v>-177728</v>
          </cell>
          <cell r="W623">
            <v>-167600</v>
          </cell>
          <cell r="X623">
            <v>-167600</v>
          </cell>
          <cell r="Y623">
            <v>-219600</v>
          </cell>
          <cell r="Z623">
            <v>-217504</v>
          </cell>
          <cell r="AA623">
            <v>-193995</v>
          </cell>
          <cell r="AB623">
            <v>-177600</v>
          </cell>
          <cell r="AC623">
            <v>38825169</v>
          </cell>
          <cell r="AD623">
            <v>-1852723</v>
          </cell>
          <cell r="AE623">
            <v>12</v>
          </cell>
          <cell r="AF623">
            <v>0</v>
          </cell>
          <cell r="AG623">
            <v>0</v>
          </cell>
          <cell r="AH623">
            <v>0</v>
          </cell>
          <cell r="AI623">
            <v>0</v>
          </cell>
          <cell r="AJ623">
            <v>3338000</v>
          </cell>
          <cell r="AK623">
            <v>2432628</v>
          </cell>
          <cell r="AL623">
            <v>4285351</v>
          </cell>
          <cell r="AM623">
            <v>0</v>
          </cell>
          <cell r="AN623">
            <v>7623351</v>
          </cell>
        </row>
        <row r="624">
          <cell r="B624">
            <v>612</v>
          </cell>
          <cell r="C624">
            <v>16220270</v>
          </cell>
          <cell r="D624" t="str">
            <v>Nguyen Thanh Long</v>
          </cell>
          <cell r="E624">
            <v>4486500</v>
          </cell>
          <cell r="F624">
            <v>4165740</v>
          </cell>
          <cell r="G624">
            <v>5917121</v>
          </cell>
          <cell r="H624">
            <v>6079312</v>
          </cell>
          <cell r="I624">
            <v>3615750</v>
          </cell>
          <cell r="J624">
            <v>3477750</v>
          </cell>
          <cell r="K624">
            <v>4178000</v>
          </cell>
          <cell r="L624">
            <v>3976750</v>
          </cell>
          <cell r="M624">
            <v>3793000</v>
          </cell>
          <cell r="N624">
            <v>3478000</v>
          </cell>
          <cell r="O624">
            <v>4578000</v>
          </cell>
          <cell r="P624">
            <v>4191625</v>
          </cell>
          <cell r="Q624">
            <v>-445950</v>
          </cell>
          <cell r="R624">
            <v>-349722</v>
          </cell>
          <cell r="S624">
            <v>-875136</v>
          </cell>
          <cell r="T624">
            <v>-931725</v>
          </cell>
          <cell r="U624">
            <v>-223150</v>
          </cell>
          <cell r="V624">
            <v>-195550</v>
          </cell>
          <cell r="W624">
            <v>-353400</v>
          </cell>
          <cell r="X624">
            <v>-295350</v>
          </cell>
          <cell r="Y624">
            <v>-258600</v>
          </cell>
          <cell r="Z624">
            <v>-195600</v>
          </cell>
          <cell r="AA624">
            <v>-473400</v>
          </cell>
          <cell r="AB624">
            <v>-357488</v>
          </cell>
          <cell r="AC624">
            <v>51937548</v>
          </cell>
          <cell r="AD624">
            <v>-4955071</v>
          </cell>
          <cell r="AE624">
            <v>12</v>
          </cell>
          <cell r="AF624">
            <v>0</v>
          </cell>
          <cell r="AG624">
            <v>0</v>
          </cell>
          <cell r="AH624">
            <v>0</v>
          </cell>
          <cell r="AI624">
            <v>0</v>
          </cell>
          <cell r="AJ624">
            <v>3478000</v>
          </cell>
          <cell r="AK624">
            <v>5824668</v>
          </cell>
          <cell r="AL624">
            <v>10779739</v>
          </cell>
          <cell r="AM624">
            <v>0</v>
          </cell>
          <cell r="AN624">
            <v>14257739</v>
          </cell>
        </row>
        <row r="625">
          <cell r="B625">
            <v>613</v>
          </cell>
          <cell r="C625">
            <v>16221048</v>
          </cell>
          <cell r="D625" t="str">
            <v>Vu Phi Long</v>
          </cell>
          <cell r="E625">
            <v>874818</v>
          </cell>
          <cell r="F625">
            <v>1751228</v>
          </cell>
          <cell r="G625">
            <v>3091550</v>
          </cell>
          <cell r="H625">
            <v>3453080</v>
          </cell>
          <cell r="I625">
            <v>1112240</v>
          </cell>
          <cell r="J625">
            <v>1455305</v>
          </cell>
          <cell r="K625">
            <v>1198615</v>
          </cell>
          <cell r="L625">
            <v>1898615</v>
          </cell>
          <cell r="M625">
            <v>1198615</v>
          </cell>
          <cell r="N625">
            <v>1113000</v>
          </cell>
          <cell r="O625">
            <v>2313000</v>
          </cell>
          <cell r="P625">
            <v>1614250</v>
          </cell>
          <cell r="Q625">
            <v>0</v>
          </cell>
          <cell r="R625">
            <v>0</v>
          </cell>
          <cell r="S625">
            <v>-118310</v>
          </cell>
          <cell r="T625">
            <v>-190616</v>
          </cell>
          <cell r="U625">
            <v>0</v>
          </cell>
          <cell r="V625">
            <v>0</v>
          </cell>
          <cell r="W625">
            <v>0</v>
          </cell>
          <cell r="X625">
            <v>0</v>
          </cell>
          <cell r="Y625">
            <v>0</v>
          </cell>
          <cell r="Z625">
            <v>0</v>
          </cell>
          <cell r="AA625">
            <v>-31300</v>
          </cell>
          <cell r="AB625">
            <v>0</v>
          </cell>
          <cell r="AC625">
            <v>21074316</v>
          </cell>
          <cell r="AD625">
            <v>-340226</v>
          </cell>
          <cell r="AE625">
            <v>12</v>
          </cell>
          <cell r="AF625">
            <v>0</v>
          </cell>
          <cell r="AG625">
            <v>0</v>
          </cell>
          <cell r="AH625">
            <v>0</v>
          </cell>
          <cell r="AI625">
            <v>0</v>
          </cell>
          <cell r="AJ625">
            <v>1113000</v>
          </cell>
          <cell r="AK625">
            <v>0</v>
          </cell>
          <cell r="AL625">
            <v>340226</v>
          </cell>
          <cell r="AM625">
            <v>0</v>
          </cell>
          <cell r="AN625">
            <v>1453226</v>
          </cell>
        </row>
        <row r="626">
          <cell r="B626">
            <v>614</v>
          </cell>
          <cell r="C626">
            <v>16221049</v>
          </cell>
          <cell r="D626" t="str">
            <v>Tran Huy Luc</v>
          </cell>
          <cell r="E626">
            <v>874818</v>
          </cell>
          <cell r="F626">
            <v>1751228</v>
          </cell>
          <cell r="G626">
            <v>3150221</v>
          </cell>
          <cell r="H626">
            <v>3453080</v>
          </cell>
          <cell r="I626">
            <v>1197797</v>
          </cell>
          <cell r="J626">
            <v>1455305</v>
          </cell>
          <cell r="K626">
            <v>1113000</v>
          </cell>
          <cell r="L626">
            <v>1369846</v>
          </cell>
          <cell r="M626">
            <v>1198615</v>
          </cell>
          <cell r="N626">
            <v>1113000</v>
          </cell>
          <cell r="O626">
            <v>1113000</v>
          </cell>
          <cell r="P626">
            <v>1113000</v>
          </cell>
          <cell r="Q626">
            <v>0</v>
          </cell>
          <cell r="R626">
            <v>0</v>
          </cell>
          <cell r="S626">
            <v>-130044</v>
          </cell>
          <cell r="T626">
            <v>-190616</v>
          </cell>
          <cell r="U626">
            <v>0</v>
          </cell>
          <cell r="V626">
            <v>0</v>
          </cell>
          <cell r="W626">
            <v>0</v>
          </cell>
          <cell r="X626">
            <v>0</v>
          </cell>
          <cell r="Y626">
            <v>0</v>
          </cell>
          <cell r="Z626">
            <v>0</v>
          </cell>
          <cell r="AA626">
            <v>0</v>
          </cell>
          <cell r="AB626">
            <v>0</v>
          </cell>
          <cell r="AC626">
            <v>18902910</v>
          </cell>
          <cell r="AD626">
            <v>-320660</v>
          </cell>
          <cell r="AE626">
            <v>12</v>
          </cell>
          <cell r="AF626">
            <v>0</v>
          </cell>
          <cell r="AG626">
            <v>0</v>
          </cell>
          <cell r="AH626">
            <v>0</v>
          </cell>
          <cell r="AI626">
            <v>0</v>
          </cell>
          <cell r="AJ626">
            <v>1113000</v>
          </cell>
          <cell r="AK626">
            <v>0</v>
          </cell>
          <cell r="AL626">
            <v>320660</v>
          </cell>
          <cell r="AM626">
            <v>0</v>
          </cell>
          <cell r="AN626">
            <v>1433660</v>
          </cell>
        </row>
        <row r="627">
          <cell r="B627">
            <v>615</v>
          </cell>
          <cell r="C627">
            <v>16221051</v>
          </cell>
          <cell r="D627" t="str">
            <v>Le Hoang Minh</v>
          </cell>
          <cell r="E627">
            <v>874818</v>
          </cell>
          <cell r="F627">
            <v>1708514</v>
          </cell>
          <cell r="G627">
            <v>2914314</v>
          </cell>
          <cell r="H627">
            <v>3453080</v>
          </cell>
          <cell r="I627">
            <v>1112240</v>
          </cell>
          <cell r="J627">
            <v>1455305</v>
          </cell>
          <cell r="K627">
            <v>1198615</v>
          </cell>
          <cell r="L627">
            <v>2984231</v>
          </cell>
          <cell r="M627">
            <v>1198615</v>
          </cell>
          <cell r="N627">
            <v>1070192</v>
          </cell>
          <cell r="O627">
            <v>1155808</v>
          </cell>
          <cell r="P627">
            <v>1113000</v>
          </cell>
          <cell r="Q627">
            <v>0</v>
          </cell>
          <cell r="R627">
            <v>0</v>
          </cell>
          <cell r="S627">
            <v>-91431</v>
          </cell>
          <cell r="T627">
            <v>-190616</v>
          </cell>
          <cell r="U627">
            <v>0</v>
          </cell>
          <cell r="V627">
            <v>0</v>
          </cell>
          <cell r="W627">
            <v>0</v>
          </cell>
          <cell r="X627">
            <v>-98423</v>
          </cell>
          <cell r="Y627">
            <v>0</v>
          </cell>
          <cell r="Z627">
            <v>0</v>
          </cell>
          <cell r="AA627">
            <v>0</v>
          </cell>
          <cell r="AB627">
            <v>0</v>
          </cell>
          <cell r="AC627">
            <v>20238732</v>
          </cell>
          <cell r="AD627">
            <v>-380470</v>
          </cell>
          <cell r="AE627">
            <v>12</v>
          </cell>
          <cell r="AF627">
            <v>0</v>
          </cell>
          <cell r="AG627">
            <v>0</v>
          </cell>
          <cell r="AH627">
            <v>0</v>
          </cell>
          <cell r="AI627">
            <v>0</v>
          </cell>
          <cell r="AJ627">
            <v>1113000</v>
          </cell>
          <cell r="AK627">
            <v>0</v>
          </cell>
          <cell r="AL627">
            <v>380470</v>
          </cell>
          <cell r="AM627">
            <v>0</v>
          </cell>
          <cell r="AN627">
            <v>1493470</v>
          </cell>
        </row>
        <row r="628">
          <cell r="B628">
            <v>616</v>
          </cell>
          <cell r="C628">
            <v>16220243</v>
          </cell>
          <cell r="D628" t="str">
            <v>Nguyen Hoang Minh B</v>
          </cell>
          <cell r="E628">
            <v>1277512</v>
          </cell>
          <cell r="F628">
            <v>1424507</v>
          </cell>
          <cell r="G628">
            <v>1277788</v>
          </cell>
          <cell r="H628">
            <v>1474476</v>
          </cell>
          <cell r="I628">
            <v>1377466</v>
          </cell>
          <cell r="J628">
            <v>1575153</v>
          </cell>
          <cell r="K628">
            <v>1378462</v>
          </cell>
          <cell r="L628">
            <v>1378462</v>
          </cell>
          <cell r="M628">
            <v>1476923</v>
          </cell>
          <cell r="N628">
            <v>1280000</v>
          </cell>
          <cell r="O628">
            <v>2000212</v>
          </cell>
          <cell r="P628">
            <v>1280000</v>
          </cell>
          <cell r="Q628">
            <v>0</v>
          </cell>
          <cell r="R628">
            <v>0</v>
          </cell>
          <cell r="S628">
            <v>0</v>
          </cell>
          <cell r="T628">
            <v>0</v>
          </cell>
          <cell r="U628">
            <v>0</v>
          </cell>
          <cell r="V628">
            <v>0</v>
          </cell>
          <cell r="W628">
            <v>0</v>
          </cell>
          <cell r="X628">
            <v>0</v>
          </cell>
          <cell r="Y628">
            <v>0</v>
          </cell>
          <cell r="Z628">
            <v>0</v>
          </cell>
          <cell r="AA628">
            <v>-21</v>
          </cell>
          <cell r="AB628">
            <v>0</v>
          </cell>
          <cell r="AC628">
            <v>17200961</v>
          </cell>
          <cell r="AD628">
            <v>-21</v>
          </cell>
          <cell r="AE628">
            <v>12</v>
          </cell>
          <cell r="AF628">
            <v>0</v>
          </cell>
          <cell r="AG628">
            <v>0</v>
          </cell>
          <cell r="AH628">
            <v>0</v>
          </cell>
          <cell r="AI628">
            <v>0</v>
          </cell>
          <cell r="AJ628">
            <v>1280000</v>
          </cell>
          <cell r="AK628">
            <v>0</v>
          </cell>
          <cell r="AL628">
            <v>21</v>
          </cell>
          <cell r="AM628">
            <v>0</v>
          </cell>
          <cell r="AN628">
            <v>1280021</v>
          </cell>
        </row>
        <row r="629">
          <cell r="B629">
            <v>617</v>
          </cell>
          <cell r="C629">
            <v>15220594</v>
          </cell>
          <cell r="D629" t="str">
            <v>Phan Van Minh</v>
          </cell>
          <cell r="E629">
            <v>2321103</v>
          </cell>
          <cell r="F629">
            <v>1825977</v>
          </cell>
          <cell r="G629">
            <v>3494049</v>
          </cell>
          <cell r="H629">
            <v>3356919</v>
          </cell>
          <cell r="I629">
            <v>1272659</v>
          </cell>
          <cell r="J629">
            <v>1546261</v>
          </cell>
          <cell r="K629">
            <v>1272923</v>
          </cell>
          <cell r="L629">
            <v>2165696</v>
          </cell>
          <cell r="M629">
            <v>1272923</v>
          </cell>
          <cell r="N629">
            <v>1182000</v>
          </cell>
          <cell r="O629">
            <v>1182000</v>
          </cell>
          <cell r="P629">
            <v>1136538</v>
          </cell>
          <cell r="Q629">
            <v>-32110</v>
          </cell>
          <cell r="R629">
            <v>0</v>
          </cell>
          <cell r="S629">
            <v>-198810</v>
          </cell>
          <cell r="T629">
            <v>-171384</v>
          </cell>
          <cell r="U629">
            <v>0</v>
          </cell>
          <cell r="V629">
            <v>0</v>
          </cell>
          <cell r="W629">
            <v>0</v>
          </cell>
          <cell r="X629">
            <v>-16570</v>
          </cell>
          <cell r="Y629">
            <v>0</v>
          </cell>
          <cell r="Z629">
            <v>0</v>
          </cell>
          <cell r="AA629">
            <v>0</v>
          </cell>
          <cell r="AB629">
            <v>0</v>
          </cell>
          <cell r="AC629">
            <v>22029048</v>
          </cell>
          <cell r="AD629">
            <v>-418874</v>
          </cell>
          <cell r="AE629">
            <v>12</v>
          </cell>
          <cell r="AF629">
            <v>0</v>
          </cell>
          <cell r="AG629">
            <v>0</v>
          </cell>
          <cell r="AH629">
            <v>0</v>
          </cell>
          <cell r="AI629">
            <v>0</v>
          </cell>
          <cell r="AJ629">
            <v>1182000</v>
          </cell>
          <cell r="AK629">
            <v>0</v>
          </cell>
          <cell r="AL629">
            <v>418874</v>
          </cell>
          <cell r="AM629">
            <v>0</v>
          </cell>
          <cell r="AN629">
            <v>1600874</v>
          </cell>
        </row>
        <row r="630">
          <cell r="B630">
            <v>618</v>
          </cell>
          <cell r="C630">
            <v>16221502</v>
          </cell>
          <cell r="D630" t="str">
            <v>Pham Tan Thanh Nghia</v>
          </cell>
          <cell r="F630">
            <v>1564395</v>
          </cell>
          <cell r="G630">
            <v>1610753</v>
          </cell>
          <cell r="H630">
            <v>942383</v>
          </cell>
          <cell r="I630">
            <v>875889</v>
          </cell>
          <cell r="J630">
            <v>876393</v>
          </cell>
          <cell r="K630">
            <v>943385</v>
          </cell>
          <cell r="L630">
            <v>1010769</v>
          </cell>
          <cell r="M630">
            <v>1284231</v>
          </cell>
          <cell r="N630">
            <v>1070192</v>
          </cell>
          <cell r="O630">
            <v>1390750</v>
          </cell>
          <cell r="P630">
            <v>1113000</v>
          </cell>
          <cell r="R630">
            <v>0</v>
          </cell>
          <cell r="S630">
            <v>0</v>
          </cell>
          <cell r="T630">
            <v>0</v>
          </cell>
          <cell r="U630">
            <v>0</v>
          </cell>
          <cell r="V630">
            <v>0</v>
          </cell>
          <cell r="W630">
            <v>0</v>
          </cell>
          <cell r="X630">
            <v>0</v>
          </cell>
          <cell r="Y630">
            <v>0</v>
          </cell>
          <cell r="Z630">
            <v>0</v>
          </cell>
          <cell r="AA630">
            <v>0</v>
          </cell>
          <cell r="AB630">
            <v>0</v>
          </cell>
          <cell r="AC630">
            <v>12682140</v>
          </cell>
          <cell r="AD630">
            <v>0</v>
          </cell>
          <cell r="AE630">
            <v>11</v>
          </cell>
          <cell r="AF630">
            <v>0</v>
          </cell>
          <cell r="AG630">
            <v>0</v>
          </cell>
          <cell r="AH630">
            <v>0</v>
          </cell>
          <cell r="AI630">
            <v>0</v>
          </cell>
          <cell r="AJ630">
            <v>1052013.7</v>
          </cell>
          <cell r="AK630">
            <v>0</v>
          </cell>
          <cell r="AL630">
            <v>0</v>
          </cell>
          <cell r="AM630">
            <v>0</v>
          </cell>
          <cell r="AN630">
            <v>1052013.7</v>
          </cell>
        </row>
        <row r="631">
          <cell r="B631">
            <v>619</v>
          </cell>
          <cell r="C631">
            <v>16220667</v>
          </cell>
          <cell r="D631" t="str">
            <v>Tran Dinh Ngoc</v>
          </cell>
          <cell r="E631">
            <v>4382958</v>
          </cell>
          <cell r="F631">
            <v>4025780</v>
          </cell>
          <cell r="G631">
            <v>5209808</v>
          </cell>
          <cell r="H631">
            <v>3472500</v>
          </cell>
          <cell r="I631">
            <v>4349224</v>
          </cell>
          <cell r="J631">
            <v>3477750</v>
          </cell>
          <cell r="K631">
            <v>3618000</v>
          </cell>
          <cell r="L631">
            <v>3758000</v>
          </cell>
          <cell r="M631">
            <v>3930500</v>
          </cell>
          <cell r="N631">
            <v>3478000</v>
          </cell>
          <cell r="O631">
            <v>4134250</v>
          </cell>
          <cell r="P631">
            <v>3946750</v>
          </cell>
          <cell r="Q631">
            <v>-414887</v>
          </cell>
          <cell r="R631">
            <v>-307734</v>
          </cell>
          <cell r="S631">
            <v>-662942</v>
          </cell>
          <cell r="T631">
            <v>-194500</v>
          </cell>
          <cell r="U631">
            <v>-404767</v>
          </cell>
          <cell r="V631">
            <v>-195550</v>
          </cell>
          <cell r="W631">
            <v>-223600</v>
          </cell>
          <cell r="X631">
            <v>-251600</v>
          </cell>
          <cell r="Y631">
            <v>-286100</v>
          </cell>
          <cell r="Z631">
            <v>-195600</v>
          </cell>
          <cell r="AA631">
            <v>-340275</v>
          </cell>
          <cell r="AB631">
            <v>-289350</v>
          </cell>
          <cell r="AC631">
            <v>47783520</v>
          </cell>
          <cell r="AD631">
            <v>-3766905</v>
          </cell>
          <cell r="AE631">
            <v>12</v>
          </cell>
          <cell r="AF631">
            <v>0</v>
          </cell>
          <cell r="AG631">
            <v>0</v>
          </cell>
          <cell r="AH631">
            <v>0</v>
          </cell>
          <cell r="AI631">
            <v>0</v>
          </cell>
          <cell r="AJ631">
            <v>3478000</v>
          </cell>
          <cell r="AK631">
            <v>4578456</v>
          </cell>
          <cell r="AL631">
            <v>8345361</v>
          </cell>
          <cell r="AM631">
            <v>0</v>
          </cell>
          <cell r="AN631">
            <v>11823361</v>
          </cell>
        </row>
        <row r="632">
          <cell r="B632">
            <v>620</v>
          </cell>
          <cell r="C632">
            <v>16220980</v>
          </cell>
          <cell r="D632" t="str">
            <v>Phan Van Nhan</v>
          </cell>
          <cell r="E632">
            <v>874818</v>
          </cell>
          <cell r="F632">
            <v>941840</v>
          </cell>
          <cell r="G632">
            <v>3119620</v>
          </cell>
          <cell r="H632">
            <v>3162459</v>
          </cell>
          <cell r="I632">
            <v>1010641</v>
          </cell>
          <cell r="J632">
            <v>876393</v>
          </cell>
          <cell r="K632">
            <v>876000</v>
          </cell>
          <cell r="L632">
            <v>1010769</v>
          </cell>
          <cell r="M632">
            <v>943385</v>
          </cell>
          <cell r="N632">
            <v>876000</v>
          </cell>
          <cell r="O632">
            <v>876000</v>
          </cell>
          <cell r="P632">
            <v>876000</v>
          </cell>
          <cell r="Q632">
            <v>0</v>
          </cell>
          <cell r="R632">
            <v>0</v>
          </cell>
          <cell r="S632">
            <v>-123924</v>
          </cell>
          <cell r="T632">
            <v>-132492</v>
          </cell>
          <cell r="U632">
            <v>0</v>
          </cell>
          <cell r="V632">
            <v>0</v>
          </cell>
          <cell r="W632">
            <v>0</v>
          </cell>
          <cell r="X632">
            <v>0</v>
          </cell>
          <cell r="Y632">
            <v>0</v>
          </cell>
          <cell r="Z632">
            <v>0</v>
          </cell>
          <cell r="AA632">
            <v>0</v>
          </cell>
          <cell r="AB632">
            <v>0</v>
          </cell>
          <cell r="AC632">
            <v>15443925</v>
          </cell>
          <cell r="AD632">
            <v>-256416</v>
          </cell>
          <cell r="AE632">
            <v>12</v>
          </cell>
          <cell r="AF632">
            <v>0</v>
          </cell>
          <cell r="AG632">
            <v>0</v>
          </cell>
          <cell r="AH632">
            <v>0</v>
          </cell>
          <cell r="AI632">
            <v>0</v>
          </cell>
          <cell r="AJ632">
            <v>876000</v>
          </cell>
          <cell r="AK632">
            <v>0</v>
          </cell>
          <cell r="AL632">
            <v>256416</v>
          </cell>
          <cell r="AM632">
            <v>0</v>
          </cell>
          <cell r="AN632">
            <v>1132416</v>
          </cell>
        </row>
        <row r="633">
          <cell r="B633">
            <v>621</v>
          </cell>
          <cell r="C633">
            <v>16220122</v>
          </cell>
          <cell r="D633" t="str">
            <v>Tran Thanh Phong A</v>
          </cell>
          <cell r="E633">
            <v>2321103</v>
          </cell>
          <cell r="F633">
            <v>1825977</v>
          </cell>
          <cell r="G633">
            <v>1775388</v>
          </cell>
          <cell r="H633">
            <v>3538557</v>
          </cell>
          <cell r="I633">
            <v>1272659</v>
          </cell>
          <cell r="J633">
            <v>2855305</v>
          </cell>
          <cell r="K633">
            <v>1182000</v>
          </cell>
          <cell r="L633">
            <v>1363846</v>
          </cell>
          <cell r="M633">
            <v>1272923</v>
          </cell>
          <cell r="N633">
            <v>1182000</v>
          </cell>
          <cell r="O633">
            <v>1682000</v>
          </cell>
          <cell r="P633">
            <v>1182000</v>
          </cell>
          <cell r="Q633">
            <v>-32110</v>
          </cell>
          <cell r="R633">
            <v>0</v>
          </cell>
          <cell r="S633">
            <v>0</v>
          </cell>
          <cell r="T633">
            <v>-207711</v>
          </cell>
          <cell r="U633">
            <v>0</v>
          </cell>
          <cell r="V633">
            <v>-85531</v>
          </cell>
          <cell r="W633">
            <v>0</v>
          </cell>
          <cell r="X633">
            <v>0</v>
          </cell>
          <cell r="Y633">
            <v>0</v>
          </cell>
          <cell r="Z633">
            <v>0</v>
          </cell>
          <cell r="AA633">
            <v>0</v>
          </cell>
          <cell r="AB633">
            <v>0</v>
          </cell>
          <cell r="AC633">
            <v>21453758</v>
          </cell>
          <cell r="AD633">
            <v>-325352</v>
          </cell>
          <cell r="AE633">
            <v>12</v>
          </cell>
          <cell r="AF633">
            <v>0</v>
          </cell>
          <cell r="AG633">
            <v>0</v>
          </cell>
          <cell r="AH633">
            <v>0</v>
          </cell>
          <cell r="AI633">
            <v>0</v>
          </cell>
          <cell r="AJ633">
            <v>1182000</v>
          </cell>
          <cell r="AK633">
            <v>0</v>
          </cell>
          <cell r="AL633">
            <v>325352</v>
          </cell>
          <cell r="AM633">
            <v>0</v>
          </cell>
          <cell r="AN633">
            <v>1507352</v>
          </cell>
        </row>
        <row r="634">
          <cell r="B634">
            <v>622</v>
          </cell>
          <cell r="C634">
            <v>16220245</v>
          </cell>
          <cell r="D634" t="str">
            <v>Huynh Tan Phuc</v>
          </cell>
          <cell r="E634">
            <v>1985103</v>
          </cell>
          <cell r="F634">
            <v>1916784</v>
          </cell>
          <cell r="G634">
            <v>2065213</v>
          </cell>
          <cell r="H634">
            <v>3190857</v>
          </cell>
          <cell r="I634">
            <v>1363563</v>
          </cell>
          <cell r="J634">
            <v>1735305</v>
          </cell>
          <cell r="K634">
            <v>2672923</v>
          </cell>
          <cell r="L634">
            <v>1363846</v>
          </cell>
          <cell r="M634">
            <v>2063846</v>
          </cell>
          <cell r="N634">
            <v>1182000</v>
          </cell>
          <cell r="O634">
            <v>1431250</v>
          </cell>
          <cell r="P634">
            <v>1182000</v>
          </cell>
          <cell r="Q634">
            <v>0</v>
          </cell>
          <cell r="R634">
            <v>0</v>
          </cell>
          <cell r="S634">
            <v>-6521</v>
          </cell>
          <cell r="T634">
            <v>-138171</v>
          </cell>
          <cell r="U634">
            <v>0</v>
          </cell>
          <cell r="V634">
            <v>0</v>
          </cell>
          <cell r="W634">
            <v>-67292</v>
          </cell>
          <cell r="X634">
            <v>0</v>
          </cell>
          <cell r="Y634">
            <v>-6385</v>
          </cell>
          <cell r="Z634">
            <v>0</v>
          </cell>
          <cell r="AA634">
            <v>0</v>
          </cell>
          <cell r="AB634">
            <v>0</v>
          </cell>
          <cell r="AC634">
            <v>22152690</v>
          </cell>
          <cell r="AD634">
            <v>-218369</v>
          </cell>
          <cell r="AE634">
            <v>12</v>
          </cell>
          <cell r="AF634">
            <v>0</v>
          </cell>
          <cell r="AG634">
            <v>0</v>
          </cell>
          <cell r="AH634">
            <v>0</v>
          </cell>
          <cell r="AI634">
            <v>0</v>
          </cell>
          <cell r="AJ634">
            <v>1182000</v>
          </cell>
          <cell r="AK634">
            <v>0</v>
          </cell>
          <cell r="AL634">
            <v>218369</v>
          </cell>
          <cell r="AM634">
            <v>0</v>
          </cell>
          <cell r="AN634">
            <v>1400369</v>
          </cell>
        </row>
        <row r="635">
          <cell r="B635">
            <v>623</v>
          </cell>
          <cell r="C635">
            <v>16220200</v>
          </cell>
          <cell r="D635" t="str">
            <v>Duong Quy Phuong</v>
          </cell>
          <cell r="E635">
            <v>2707770</v>
          </cell>
          <cell r="F635">
            <v>3262230</v>
          </cell>
          <cell r="I635">
            <v>1727180</v>
          </cell>
          <cell r="J635">
            <v>2643090</v>
          </cell>
          <cell r="K635">
            <v>2643000</v>
          </cell>
          <cell r="L635">
            <v>2643000</v>
          </cell>
          <cell r="M635">
            <v>2783000</v>
          </cell>
          <cell r="N635">
            <v>2783000</v>
          </cell>
          <cell r="O635">
            <v>2973000</v>
          </cell>
          <cell r="P635">
            <v>2758000</v>
          </cell>
          <cell r="Q635">
            <v>-70777</v>
          </cell>
          <cell r="R635">
            <v>-152446</v>
          </cell>
          <cell r="U635">
            <v>0</v>
          </cell>
          <cell r="V635">
            <v>-64309</v>
          </cell>
          <cell r="W635">
            <v>-64300</v>
          </cell>
          <cell r="X635">
            <v>-64300</v>
          </cell>
          <cell r="Y635">
            <v>-78300</v>
          </cell>
          <cell r="Z635">
            <v>-78300</v>
          </cell>
          <cell r="AA635">
            <v>-97300</v>
          </cell>
          <cell r="AB635">
            <v>-75800</v>
          </cell>
          <cell r="AC635">
            <v>26923270</v>
          </cell>
          <cell r="AD635">
            <v>-745832</v>
          </cell>
          <cell r="AE635">
            <v>10</v>
          </cell>
          <cell r="AF635">
            <v>0</v>
          </cell>
          <cell r="AG635">
            <v>0</v>
          </cell>
          <cell r="AH635">
            <v>0</v>
          </cell>
          <cell r="AI635">
            <v>0</v>
          </cell>
          <cell r="AJ635">
            <v>1752345.21</v>
          </cell>
          <cell r="AK635">
            <v>867560</v>
          </cell>
          <cell r="AL635">
            <v>1613392</v>
          </cell>
          <cell r="AM635">
            <v>0</v>
          </cell>
          <cell r="AN635">
            <v>3365737.21</v>
          </cell>
        </row>
        <row r="636">
          <cell r="B636">
            <v>624</v>
          </cell>
          <cell r="C636">
            <v>16220292</v>
          </cell>
          <cell r="D636" t="str">
            <v>Tran Anh Quan</v>
          </cell>
          <cell r="E636">
            <v>4635250</v>
          </cell>
          <cell r="F636">
            <v>4165740</v>
          </cell>
          <cell r="G636">
            <v>5865371</v>
          </cell>
          <cell r="H636">
            <v>6359311</v>
          </cell>
          <cell r="I636">
            <v>2813654</v>
          </cell>
          <cell r="J636">
            <v>4280308</v>
          </cell>
          <cell r="K636">
            <v>4178000</v>
          </cell>
          <cell r="L636">
            <v>4195500</v>
          </cell>
          <cell r="M636">
            <v>3618000</v>
          </cell>
          <cell r="N636">
            <v>3478000</v>
          </cell>
          <cell r="O636">
            <v>3875481</v>
          </cell>
          <cell r="P636">
            <v>3762082</v>
          </cell>
          <cell r="Q636">
            <v>-490575</v>
          </cell>
          <cell r="R636">
            <v>-349722</v>
          </cell>
          <cell r="S636">
            <v>-859611</v>
          </cell>
          <cell r="T636">
            <v>-1043724</v>
          </cell>
          <cell r="U636">
            <v>-81365</v>
          </cell>
          <cell r="V636">
            <v>-384092</v>
          </cell>
          <cell r="W636">
            <v>-353400</v>
          </cell>
          <cell r="X636">
            <v>-358650</v>
          </cell>
          <cell r="Y636">
            <v>-223600</v>
          </cell>
          <cell r="Z636">
            <v>-195600</v>
          </cell>
          <cell r="AA636">
            <v>-275096</v>
          </cell>
          <cell r="AB636">
            <v>-252416</v>
          </cell>
          <cell r="AC636">
            <v>51226697</v>
          </cell>
          <cell r="AD636">
            <v>-4867851</v>
          </cell>
          <cell r="AE636">
            <v>12</v>
          </cell>
          <cell r="AF636">
            <v>0</v>
          </cell>
          <cell r="AG636">
            <v>0</v>
          </cell>
          <cell r="AH636">
            <v>0</v>
          </cell>
          <cell r="AI636">
            <v>0</v>
          </cell>
          <cell r="AJ636">
            <v>3478000</v>
          </cell>
          <cell r="AK636">
            <v>5611404</v>
          </cell>
          <cell r="AL636">
            <v>10479255</v>
          </cell>
          <cell r="AM636">
            <v>0</v>
          </cell>
          <cell r="AN636">
            <v>13957255</v>
          </cell>
        </row>
        <row r="637">
          <cell r="B637">
            <v>625</v>
          </cell>
          <cell r="C637">
            <v>16221457</v>
          </cell>
          <cell r="D637" t="str">
            <v>Hang Quoc Quang</v>
          </cell>
          <cell r="F637">
            <v>854277</v>
          </cell>
          <cell r="G637">
            <v>1111120</v>
          </cell>
          <cell r="H637">
            <v>3105380</v>
          </cell>
          <cell r="I637">
            <v>1283354</v>
          </cell>
          <cell r="J637">
            <v>1649698</v>
          </cell>
          <cell r="K637">
            <v>2598615</v>
          </cell>
          <cell r="L637">
            <v>1284231</v>
          </cell>
          <cell r="M637">
            <v>1284231</v>
          </cell>
          <cell r="N637">
            <v>1113000</v>
          </cell>
          <cell r="O637">
            <v>1357250</v>
          </cell>
          <cell r="P637">
            <v>1113000</v>
          </cell>
          <cell r="R637">
            <v>0</v>
          </cell>
          <cell r="S637">
            <v>0</v>
          </cell>
          <cell r="T637">
            <v>-121076</v>
          </cell>
          <cell r="U637">
            <v>0</v>
          </cell>
          <cell r="V637">
            <v>0</v>
          </cell>
          <cell r="W637">
            <v>-59862</v>
          </cell>
          <cell r="X637">
            <v>0</v>
          </cell>
          <cell r="Y637">
            <v>0</v>
          </cell>
          <cell r="Z637">
            <v>0</v>
          </cell>
          <cell r="AA637">
            <v>0</v>
          </cell>
          <cell r="AB637">
            <v>0</v>
          </cell>
          <cell r="AC637">
            <v>16754156</v>
          </cell>
          <cell r="AD637">
            <v>-180938</v>
          </cell>
          <cell r="AE637">
            <v>11</v>
          </cell>
          <cell r="AF637">
            <v>0</v>
          </cell>
          <cell r="AG637">
            <v>0</v>
          </cell>
          <cell r="AH637">
            <v>0</v>
          </cell>
          <cell r="AI637">
            <v>0</v>
          </cell>
          <cell r="AJ637">
            <v>1024569.86</v>
          </cell>
          <cell r="AK637">
            <v>0</v>
          </cell>
          <cell r="AL637">
            <v>180938</v>
          </cell>
          <cell r="AM637">
            <v>0</v>
          </cell>
          <cell r="AN637">
            <v>1205507.8599999999</v>
          </cell>
        </row>
        <row r="638">
          <cell r="B638">
            <v>626</v>
          </cell>
          <cell r="C638">
            <v>16221470</v>
          </cell>
          <cell r="D638" t="str">
            <v>Nguyen Dang Quang</v>
          </cell>
          <cell r="F638">
            <v>1409517</v>
          </cell>
          <cell r="G638">
            <v>2853709</v>
          </cell>
          <cell r="H638">
            <v>3453080</v>
          </cell>
          <cell r="I638">
            <v>1283354</v>
          </cell>
          <cell r="J638">
            <v>2598486</v>
          </cell>
          <cell r="K638">
            <v>1198615</v>
          </cell>
          <cell r="L638">
            <v>3998615</v>
          </cell>
          <cell r="M638">
            <v>1698615</v>
          </cell>
          <cell r="N638">
            <v>1113000</v>
          </cell>
          <cell r="O638">
            <v>1898615</v>
          </cell>
          <cell r="P638">
            <v>1439750</v>
          </cell>
          <cell r="R638">
            <v>0</v>
          </cell>
          <cell r="S638">
            <v>-85371</v>
          </cell>
          <cell r="T638">
            <v>-190616</v>
          </cell>
          <cell r="U638">
            <v>0</v>
          </cell>
          <cell r="V638">
            <v>-59849</v>
          </cell>
          <cell r="W638">
            <v>0</v>
          </cell>
          <cell r="X638">
            <v>-299723</v>
          </cell>
          <cell r="Y638">
            <v>0</v>
          </cell>
          <cell r="Z638">
            <v>0</v>
          </cell>
          <cell r="AA638">
            <v>0</v>
          </cell>
          <cell r="AB638">
            <v>0</v>
          </cell>
          <cell r="AC638">
            <v>22945356</v>
          </cell>
          <cell r="AD638">
            <v>-635559</v>
          </cell>
          <cell r="AE638">
            <v>11</v>
          </cell>
          <cell r="AF638">
            <v>12</v>
          </cell>
          <cell r="AG638">
            <v>0</v>
          </cell>
          <cell r="AH638">
            <v>0</v>
          </cell>
          <cell r="AI638">
            <v>0</v>
          </cell>
          <cell r="AJ638">
            <v>1024569.86</v>
          </cell>
          <cell r="AK638">
            <v>0</v>
          </cell>
          <cell r="AL638">
            <v>635559</v>
          </cell>
          <cell r="AM638">
            <v>0</v>
          </cell>
          <cell r="AN638">
            <v>1660128.8599999999</v>
          </cell>
        </row>
        <row r="639">
          <cell r="B639">
            <v>627</v>
          </cell>
          <cell r="C639">
            <v>16220983</v>
          </cell>
          <cell r="D639" t="str">
            <v>Vo Van Quang</v>
          </cell>
          <cell r="E639">
            <v>874818</v>
          </cell>
          <cell r="F639">
            <v>941840</v>
          </cell>
          <cell r="G639">
            <v>2902081</v>
          </cell>
          <cell r="H639">
            <v>3095146</v>
          </cell>
          <cell r="I639">
            <v>943265</v>
          </cell>
          <cell r="J639">
            <v>1146052</v>
          </cell>
          <cell r="K639">
            <v>876000</v>
          </cell>
          <cell r="L639">
            <v>1112619</v>
          </cell>
          <cell r="M639">
            <v>1198615</v>
          </cell>
          <cell r="N639">
            <v>1113000</v>
          </cell>
          <cell r="O639">
            <v>1113000</v>
          </cell>
          <cell r="P639">
            <v>1113000</v>
          </cell>
          <cell r="Q639">
            <v>0</v>
          </cell>
          <cell r="R639">
            <v>0</v>
          </cell>
          <cell r="S639">
            <v>-90208</v>
          </cell>
          <cell r="T639">
            <v>-119029</v>
          </cell>
          <cell r="U639">
            <v>0</v>
          </cell>
          <cell r="V639">
            <v>0</v>
          </cell>
          <cell r="W639">
            <v>0</v>
          </cell>
          <cell r="X639">
            <v>0</v>
          </cell>
          <cell r="Y639">
            <v>0</v>
          </cell>
          <cell r="Z639">
            <v>0</v>
          </cell>
          <cell r="AA639">
            <v>0</v>
          </cell>
          <cell r="AB639">
            <v>0</v>
          </cell>
          <cell r="AC639">
            <v>16429436</v>
          </cell>
          <cell r="AD639">
            <v>-209237</v>
          </cell>
          <cell r="AE639">
            <v>12</v>
          </cell>
          <cell r="AF639">
            <v>0</v>
          </cell>
          <cell r="AG639">
            <v>0</v>
          </cell>
          <cell r="AH639">
            <v>0</v>
          </cell>
          <cell r="AI639">
            <v>0</v>
          </cell>
          <cell r="AJ639">
            <v>1113000</v>
          </cell>
          <cell r="AK639">
            <v>0</v>
          </cell>
          <cell r="AL639">
            <v>209237</v>
          </cell>
          <cell r="AM639">
            <v>0</v>
          </cell>
          <cell r="AN639">
            <v>1322237</v>
          </cell>
        </row>
        <row r="640">
          <cell r="B640">
            <v>628</v>
          </cell>
          <cell r="C640">
            <v>16221530</v>
          </cell>
          <cell r="D640" t="str">
            <v>Nguyen An Quoc</v>
          </cell>
          <cell r="G640">
            <v>1911051</v>
          </cell>
          <cell r="H640">
            <v>3162459</v>
          </cell>
          <cell r="I640">
            <v>1030540</v>
          </cell>
          <cell r="J640">
            <v>1455305</v>
          </cell>
          <cell r="K640">
            <v>1198615</v>
          </cell>
          <cell r="L640">
            <v>1284231</v>
          </cell>
          <cell r="M640">
            <v>1198615</v>
          </cell>
          <cell r="N640">
            <v>1113000</v>
          </cell>
          <cell r="O640">
            <v>1113000</v>
          </cell>
          <cell r="P640">
            <v>1355500</v>
          </cell>
          <cell r="S640">
            <v>0</v>
          </cell>
          <cell r="T640">
            <v>-132492</v>
          </cell>
          <cell r="U640">
            <v>0</v>
          </cell>
          <cell r="V640">
            <v>0</v>
          </cell>
          <cell r="W640">
            <v>0</v>
          </cell>
          <cell r="X640">
            <v>0</v>
          </cell>
          <cell r="Y640">
            <v>0</v>
          </cell>
          <cell r="Z640">
            <v>0</v>
          </cell>
          <cell r="AA640">
            <v>0</v>
          </cell>
          <cell r="AB640">
            <v>0</v>
          </cell>
          <cell r="AC640">
            <v>14822316</v>
          </cell>
          <cell r="AD640">
            <v>-132492</v>
          </cell>
          <cell r="AE640">
            <v>10</v>
          </cell>
          <cell r="AF640">
            <v>0</v>
          </cell>
          <cell r="AG640">
            <v>0</v>
          </cell>
          <cell r="AH640">
            <v>0</v>
          </cell>
          <cell r="AI640">
            <v>0</v>
          </cell>
          <cell r="AJ640">
            <v>963583.56</v>
          </cell>
          <cell r="AK640">
            <v>0</v>
          </cell>
          <cell r="AL640">
            <v>132492</v>
          </cell>
          <cell r="AM640">
            <v>0</v>
          </cell>
          <cell r="AN640">
            <v>1096075.56</v>
          </cell>
        </row>
        <row r="641">
          <cell r="B641">
            <v>629</v>
          </cell>
          <cell r="C641">
            <v>16220938</v>
          </cell>
          <cell r="D641" t="str">
            <v>Phan Thanh Sang</v>
          </cell>
          <cell r="E641">
            <v>4427530</v>
          </cell>
          <cell r="F641">
            <v>4028140</v>
          </cell>
          <cell r="G641">
            <v>5001642</v>
          </cell>
          <cell r="H641">
            <v>5968587</v>
          </cell>
          <cell r="I641">
            <v>3755750</v>
          </cell>
          <cell r="J641">
            <v>3827750</v>
          </cell>
          <cell r="K641">
            <v>5788000</v>
          </cell>
          <cell r="L641">
            <v>4049667</v>
          </cell>
          <cell r="M641">
            <v>4508000</v>
          </cell>
          <cell r="N641">
            <v>3478000</v>
          </cell>
          <cell r="O641">
            <v>3986106</v>
          </cell>
          <cell r="P641">
            <v>3478000</v>
          </cell>
          <cell r="Q641">
            <v>-428259</v>
          </cell>
          <cell r="R641">
            <v>-308442</v>
          </cell>
          <cell r="S641">
            <v>-600493</v>
          </cell>
          <cell r="T641">
            <v>-890576</v>
          </cell>
          <cell r="U641">
            <v>-251150</v>
          </cell>
          <cell r="V641">
            <v>-265550</v>
          </cell>
          <cell r="W641">
            <v>-836400</v>
          </cell>
          <cell r="X641">
            <v>-314900</v>
          </cell>
          <cell r="Y641">
            <v>-452400</v>
          </cell>
          <cell r="Z641">
            <v>-195600</v>
          </cell>
          <cell r="AA641">
            <v>-297221</v>
          </cell>
          <cell r="AB641">
            <v>-195600</v>
          </cell>
          <cell r="AC641">
            <v>52297172</v>
          </cell>
          <cell r="AD641">
            <v>-5036591</v>
          </cell>
          <cell r="AE641">
            <v>12</v>
          </cell>
          <cell r="AF641">
            <v>0</v>
          </cell>
          <cell r="AG641">
            <v>0</v>
          </cell>
          <cell r="AH641">
            <v>0</v>
          </cell>
          <cell r="AI641">
            <v>0</v>
          </cell>
          <cell r="AJ641">
            <v>3478000</v>
          </cell>
          <cell r="AK641">
            <v>5932548</v>
          </cell>
          <cell r="AL641">
            <v>10969139</v>
          </cell>
          <cell r="AM641">
            <v>0</v>
          </cell>
          <cell r="AN641">
            <v>14447139</v>
          </cell>
        </row>
        <row r="642">
          <cell r="B642">
            <v>630</v>
          </cell>
          <cell r="C642">
            <v>16220832</v>
          </cell>
          <cell r="D642" t="str">
            <v>Vo Tan Sang</v>
          </cell>
          <cell r="E642">
            <v>3332640</v>
          </cell>
          <cell r="F642">
            <v>3331680</v>
          </cell>
          <cell r="G642">
            <v>4776984</v>
          </cell>
          <cell r="H642">
            <v>4529163</v>
          </cell>
          <cell r="I642">
            <v>4200040</v>
          </cell>
          <cell r="J642">
            <v>3338640</v>
          </cell>
          <cell r="K642">
            <v>4063120</v>
          </cell>
          <cell r="L642">
            <v>5055500</v>
          </cell>
          <cell r="M642">
            <v>3618000</v>
          </cell>
          <cell r="N642">
            <v>3478000</v>
          </cell>
          <cell r="O642">
            <v>4115500</v>
          </cell>
          <cell r="P642">
            <v>4087516</v>
          </cell>
          <cell r="Q642">
            <v>-166528</v>
          </cell>
          <cell r="R642">
            <v>-166336</v>
          </cell>
          <cell r="S642">
            <v>-533095</v>
          </cell>
          <cell r="T642">
            <v>-458749</v>
          </cell>
          <cell r="U642">
            <v>-360012</v>
          </cell>
          <cell r="V642">
            <v>-167728</v>
          </cell>
          <cell r="W642">
            <v>-318936</v>
          </cell>
          <cell r="X642">
            <v>-616650</v>
          </cell>
          <cell r="Y642">
            <v>-223600</v>
          </cell>
          <cell r="Z642">
            <v>-195600</v>
          </cell>
          <cell r="AA642">
            <v>-334650</v>
          </cell>
          <cell r="AB642">
            <v>-326255</v>
          </cell>
          <cell r="AC642">
            <v>47926783</v>
          </cell>
          <cell r="AD642">
            <v>-3868139</v>
          </cell>
          <cell r="AE642">
            <v>12</v>
          </cell>
          <cell r="AF642">
            <v>0</v>
          </cell>
          <cell r="AG642">
            <v>0</v>
          </cell>
          <cell r="AH642">
            <v>0</v>
          </cell>
          <cell r="AI642">
            <v>0</v>
          </cell>
          <cell r="AJ642">
            <v>3478000</v>
          </cell>
          <cell r="AK642">
            <v>4621440</v>
          </cell>
          <cell r="AL642">
            <v>8489579</v>
          </cell>
          <cell r="AM642">
            <v>0</v>
          </cell>
          <cell r="AN642">
            <v>11967579</v>
          </cell>
        </row>
        <row r="643">
          <cell r="B643">
            <v>631</v>
          </cell>
          <cell r="C643">
            <v>16221066</v>
          </cell>
          <cell r="D643" t="str">
            <v>Nguyen Viet Son</v>
          </cell>
          <cell r="E643">
            <v>2246332</v>
          </cell>
          <cell r="F643">
            <v>1751228</v>
          </cell>
          <cell r="G643">
            <v>3254505</v>
          </cell>
          <cell r="H643">
            <v>3453080</v>
          </cell>
          <cell r="I643">
            <v>1112240</v>
          </cell>
          <cell r="J643">
            <v>1892805</v>
          </cell>
          <cell r="K643">
            <v>1198615</v>
          </cell>
          <cell r="L643">
            <v>2834231</v>
          </cell>
          <cell r="M643">
            <v>5746462</v>
          </cell>
          <cell r="N643">
            <v>2782000</v>
          </cell>
          <cell r="O643">
            <v>3407000</v>
          </cell>
          <cell r="P643">
            <v>3139625</v>
          </cell>
          <cell r="Q643">
            <v>-24633</v>
          </cell>
          <cell r="R643">
            <v>0</v>
          </cell>
          <cell r="S643">
            <v>-150901</v>
          </cell>
          <cell r="T643">
            <v>-190616</v>
          </cell>
          <cell r="U643">
            <v>0</v>
          </cell>
          <cell r="V643">
            <v>0</v>
          </cell>
          <cell r="W643">
            <v>0</v>
          </cell>
          <cell r="X643">
            <v>-83423</v>
          </cell>
          <cell r="Y643">
            <v>-823939</v>
          </cell>
          <cell r="Z643">
            <v>-78200</v>
          </cell>
          <cell r="AA643">
            <v>-181400</v>
          </cell>
          <cell r="AB643">
            <v>-127925</v>
          </cell>
          <cell r="AC643">
            <v>32818123</v>
          </cell>
          <cell r="AD643">
            <v>-1661037</v>
          </cell>
          <cell r="AE643">
            <v>12</v>
          </cell>
          <cell r="AF643">
            <v>0</v>
          </cell>
          <cell r="AG643">
            <v>0</v>
          </cell>
          <cell r="AH643">
            <v>0</v>
          </cell>
          <cell r="AI643">
            <v>0</v>
          </cell>
          <cell r="AJ643">
            <v>2782000</v>
          </cell>
          <cell r="AK643">
            <v>1160016</v>
          </cell>
          <cell r="AL643">
            <v>2821053</v>
          </cell>
          <cell r="AM643">
            <v>0</v>
          </cell>
          <cell r="AN643">
            <v>5603053</v>
          </cell>
        </row>
        <row r="644">
          <cell r="B644">
            <v>632</v>
          </cell>
          <cell r="C644">
            <v>16221506</v>
          </cell>
          <cell r="D644" t="str">
            <v>Truong Thanh Son</v>
          </cell>
          <cell r="F644">
            <v>1564395</v>
          </cell>
          <cell r="G644">
            <v>1848234</v>
          </cell>
          <cell r="H644">
            <v>1289933</v>
          </cell>
          <cell r="I644">
            <v>1201654</v>
          </cell>
          <cell r="J644">
            <v>1369698</v>
          </cell>
          <cell r="K644">
            <v>1198615</v>
          </cell>
          <cell r="L644">
            <v>1284231</v>
          </cell>
          <cell r="M644">
            <v>1241423</v>
          </cell>
          <cell r="N644">
            <v>1113000</v>
          </cell>
          <cell r="O644">
            <v>1345442</v>
          </cell>
          <cell r="P644">
            <v>1113000</v>
          </cell>
          <cell r="R644">
            <v>0</v>
          </cell>
          <cell r="S644">
            <v>0</v>
          </cell>
          <cell r="T644">
            <v>0</v>
          </cell>
          <cell r="U644">
            <v>0</v>
          </cell>
          <cell r="V644">
            <v>0</v>
          </cell>
          <cell r="W644">
            <v>0</v>
          </cell>
          <cell r="X644">
            <v>0</v>
          </cell>
          <cell r="Y644">
            <v>0</v>
          </cell>
          <cell r="Z644">
            <v>0</v>
          </cell>
          <cell r="AA644">
            <v>0</v>
          </cell>
          <cell r="AB644">
            <v>0</v>
          </cell>
          <cell r="AC644">
            <v>14569625</v>
          </cell>
          <cell r="AD644">
            <v>0</v>
          </cell>
          <cell r="AE644">
            <v>11</v>
          </cell>
          <cell r="AF644">
            <v>0</v>
          </cell>
          <cell r="AG644">
            <v>0</v>
          </cell>
          <cell r="AH644">
            <v>0</v>
          </cell>
          <cell r="AI644">
            <v>0</v>
          </cell>
          <cell r="AJ644">
            <v>1052013.7</v>
          </cell>
          <cell r="AK644">
            <v>0</v>
          </cell>
          <cell r="AL644">
            <v>0</v>
          </cell>
          <cell r="AM644">
            <v>0</v>
          </cell>
          <cell r="AN644">
            <v>1052013.7</v>
          </cell>
        </row>
        <row r="645">
          <cell r="B645">
            <v>633</v>
          </cell>
          <cell r="C645">
            <v>16220499</v>
          </cell>
          <cell r="D645" t="str">
            <v>Ha Thanh Tai</v>
          </cell>
          <cell r="E645">
            <v>4705250</v>
          </cell>
          <cell r="F645">
            <v>4165740</v>
          </cell>
          <cell r="G645">
            <v>5281533</v>
          </cell>
          <cell r="H645">
            <v>6079312</v>
          </cell>
          <cell r="I645">
            <v>3615750</v>
          </cell>
          <cell r="J645">
            <v>3477750</v>
          </cell>
          <cell r="K645">
            <v>4528000</v>
          </cell>
          <cell r="L645">
            <v>3898000</v>
          </cell>
          <cell r="M645">
            <v>3758000</v>
          </cell>
          <cell r="N645">
            <v>3478000</v>
          </cell>
          <cell r="O645">
            <v>3660938</v>
          </cell>
          <cell r="P645">
            <v>3210462</v>
          </cell>
          <cell r="Q645">
            <v>-511575</v>
          </cell>
          <cell r="R645">
            <v>-349722</v>
          </cell>
          <cell r="S645">
            <v>-684460</v>
          </cell>
          <cell r="T645">
            <v>-931725</v>
          </cell>
          <cell r="U645">
            <v>-223150</v>
          </cell>
          <cell r="V645">
            <v>-195550</v>
          </cell>
          <cell r="W645">
            <v>-458400</v>
          </cell>
          <cell r="X645">
            <v>-279600</v>
          </cell>
          <cell r="Y645">
            <v>-251600</v>
          </cell>
          <cell r="Z645">
            <v>-195600</v>
          </cell>
          <cell r="AA645">
            <v>-232188</v>
          </cell>
          <cell r="AB645">
            <v>-142092</v>
          </cell>
          <cell r="AC645">
            <v>49858735</v>
          </cell>
          <cell r="AD645">
            <v>-4455662</v>
          </cell>
          <cell r="AE645">
            <v>12</v>
          </cell>
          <cell r="AF645">
            <v>0</v>
          </cell>
          <cell r="AG645">
            <v>0</v>
          </cell>
          <cell r="AH645">
            <v>0</v>
          </cell>
          <cell r="AI645">
            <v>0</v>
          </cell>
          <cell r="AJ645">
            <v>3478000</v>
          </cell>
          <cell r="AK645">
            <v>5201016</v>
          </cell>
          <cell r="AL645">
            <v>9656678</v>
          </cell>
          <cell r="AM645">
            <v>0</v>
          </cell>
          <cell r="AN645">
            <v>13134678</v>
          </cell>
        </row>
        <row r="646">
          <cell r="B646">
            <v>634</v>
          </cell>
          <cell r="C646">
            <v>16230319</v>
          </cell>
          <cell r="D646" t="str">
            <v>Do Trong Thanh</v>
          </cell>
          <cell r="E646">
            <v>2425782</v>
          </cell>
          <cell r="F646">
            <v>1832384</v>
          </cell>
          <cell r="G646">
            <v>3577999</v>
          </cell>
          <cell r="H646">
            <v>3461628</v>
          </cell>
          <cell r="I646">
            <v>1377466</v>
          </cell>
          <cell r="J646">
            <v>1673600</v>
          </cell>
          <cell r="K646">
            <v>1378462</v>
          </cell>
          <cell r="L646">
            <v>2278773</v>
          </cell>
          <cell r="M646">
            <v>1378462</v>
          </cell>
          <cell r="N646">
            <v>1280000</v>
          </cell>
          <cell r="O646">
            <v>1780000</v>
          </cell>
          <cell r="P646">
            <v>1280000</v>
          </cell>
          <cell r="Q646">
            <v>-42578</v>
          </cell>
          <cell r="R646">
            <v>0</v>
          </cell>
          <cell r="S646">
            <v>-215600</v>
          </cell>
          <cell r="T646">
            <v>-192326</v>
          </cell>
          <cell r="U646">
            <v>0</v>
          </cell>
          <cell r="V646">
            <v>0</v>
          </cell>
          <cell r="W646">
            <v>0</v>
          </cell>
          <cell r="X646">
            <v>-27877</v>
          </cell>
          <cell r="Y646">
            <v>0</v>
          </cell>
          <cell r="Z646">
            <v>0</v>
          </cell>
          <cell r="AA646">
            <v>0</v>
          </cell>
          <cell r="AB646">
            <v>0</v>
          </cell>
          <cell r="AC646">
            <v>23724556</v>
          </cell>
          <cell r="AD646">
            <v>-478381</v>
          </cell>
          <cell r="AE646">
            <v>12</v>
          </cell>
          <cell r="AF646">
            <v>0</v>
          </cell>
          <cell r="AG646">
            <v>0</v>
          </cell>
          <cell r="AH646">
            <v>0</v>
          </cell>
          <cell r="AI646">
            <v>0</v>
          </cell>
          <cell r="AJ646">
            <v>1280000</v>
          </cell>
          <cell r="AK646">
            <v>100452</v>
          </cell>
          <cell r="AL646">
            <v>578833</v>
          </cell>
          <cell r="AM646">
            <v>0</v>
          </cell>
          <cell r="AN646">
            <v>1858833</v>
          </cell>
        </row>
        <row r="647">
          <cell r="B647">
            <v>635</v>
          </cell>
          <cell r="C647">
            <v>16221717</v>
          </cell>
          <cell r="D647" t="str">
            <v>Ngo Dac Thanh</v>
          </cell>
          <cell r="K647">
            <v>1198615</v>
          </cell>
          <cell r="L647">
            <v>1898615</v>
          </cell>
          <cell r="M647">
            <v>1784231</v>
          </cell>
          <cell r="N647">
            <v>1113000</v>
          </cell>
          <cell r="O647">
            <v>1506115</v>
          </cell>
          <cell r="P647">
            <v>1113000</v>
          </cell>
          <cell r="W647">
            <v>0</v>
          </cell>
          <cell r="X647">
            <v>0</v>
          </cell>
          <cell r="Y647">
            <v>0</v>
          </cell>
          <cell r="Z647">
            <v>0</v>
          </cell>
          <cell r="AA647">
            <v>0</v>
          </cell>
          <cell r="AB647">
            <v>0</v>
          </cell>
          <cell r="AC647">
            <v>8613576</v>
          </cell>
          <cell r="AD647">
            <v>0</v>
          </cell>
          <cell r="AE647">
            <v>6</v>
          </cell>
          <cell r="AF647">
            <v>0</v>
          </cell>
          <cell r="AG647">
            <v>0</v>
          </cell>
          <cell r="AH647">
            <v>0</v>
          </cell>
          <cell r="AI647">
            <v>0</v>
          </cell>
          <cell r="AJ647">
            <v>591567.12</v>
          </cell>
          <cell r="AK647">
            <v>0</v>
          </cell>
          <cell r="AL647">
            <v>0</v>
          </cell>
          <cell r="AM647">
            <v>0</v>
          </cell>
          <cell r="AN647">
            <v>591567.12</v>
          </cell>
        </row>
        <row r="648">
          <cell r="B648">
            <v>636</v>
          </cell>
          <cell r="C648">
            <v>16220965</v>
          </cell>
          <cell r="D648" t="str">
            <v>Nguyen Chi Thanh</v>
          </cell>
          <cell r="E648">
            <v>1462662</v>
          </cell>
          <cell r="F648">
            <v>1317682</v>
          </cell>
          <cell r="G648">
            <v>2874892</v>
          </cell>
          <cell r="H648">
            <v>2957314</v>
          </cell>
          <cell r="I648">
            <v>972640</v>
          </cell>
          <cell r="J648">
            <v>1455305</v>
          </cell>
          <cell r="K648">
            <v>1198615</v>
          </cell>
          <cell r="L648">
            <v>3384231</v>
          </cell>
          <cell r="M648">
            <v>1198615</v>
          </cell>
          <cell r="N648">
            <v>1113000</v>
          </cell>
          <cell r="O648">
            <v>1613000</v>
          </cell>
          <cell r="P648">
            <v>1366000</v>
          </cell>
          <cell r="Q648">
            <v>0</v>
          </cell>
          <cell r="R648">
            <v>0</v>
          </cell>
          <cell r="S648">
            <v>-87489</v>
          </cell>
          <cell r="T648">
            <v>-95731</v>
          </cell>
          <cell r="U648">
            <v>0</v>
          </cell>
          <cell r="V648">
            <v>0</v>
          </cell>
          <cell r="W648">
            <v>0</v>
          </cell>
          <cell r="X648">
            <v>-176846</v>
          </cell>
          <cell r="Y648">
            <v>0</v>
          </cell>
          <cell r="Z648">
            <v>0</v>
          </cell>
          <cell r="AA648">
            <v>0</v>
          </cell>
          <cell r="AB648">
            <v>0</v>
          </cell>
          <cell r="AC648">
            <v>20913956</v>
          </cell>
          <cell r="AD648">
            <v>-360066</v>
          </cell>
          <cell r="AE648">
            <v>12</v>
          </cell>
          <cell r="AF648">
            <v>0</v>
          </cell>
          <cell r="AG648">
            <v>0</v>
          </cell>
          <cell r="AH648">
            <v>0</v>
          </cell>
          <cell r="AI648">
            <v>0</v>
          </cell>
          <cell r="AJ648">
            <v>1113000</v>
          </cell>
          <cell r="AK648">
            <v>0</v>
          </cell>
          <cell r="AL648">
            <v>360066</v>
          </cell>
          <cell r="AM648">
            <v>0</v>
          </cell>
          <cell r="AN648">
            <v>1473066</v>
          </cell>
        </row>
        <row r="649">
          <cell r="B649">
            <v>637</v>
          </cell>
          <cell r="C649">
            <v>16221124</v>
          </cell>
          <cell r="D649" t="str">
            <v>Nguyen The An Thanh</v>
          </cell>
          <cell r="E649">
            <v>874818</v>
          </cell>
          <cell r="F649">
            <v>840929</v>
          </cell>
          <cell r="G649">
            <v>875007</v>
          </cell>
          <cell r="H649">
            <v>875070</v>
          </cell>
          <cell r="I649">
            <v>1116097</v>
          </cell>
          <cell r="J649">
            <v>1369698</v>
          </cell>
          <cell r="K649">
            <v>1198615</v>
          </cell>
          <cell r="L649">
            <v>1284231</v>
          </cell>
          <cell r="M649">
            <v>1284231</v>
          </cell>
          <cell r="N649">
            <v>1113000</v>
          </cell>
          <cell r="O649">
            <v>1388750</v>
          </cell>
          <cell r="P649">
            <v>1027385</v>
          </cell>
          <cell r="Q649">
            <v>0</v>
          </cell>
          <cell r="R649">
            <v>0</v>
          </cell>
          <cell r="S649">
            <v>0</v>
          </cell>
          <cell r="T649">
            <v>0</v>
          </cell>
          <cell r="U649">
            <v>0</v>
          </cell>
          <cell r="V649">
            <v>0</v>
          </cell>
          <cell r="W649">
            <v>0</v>
          </cell>
          <cell r="X649">
            <v>0</v>
          </cell>
          <cell r="Y649">
            <v>0</v>
          </cell>
          <cell r="Z649">
            <v>0</v>
          </cell>
          <cell r="AA649">
            <v>0</v>
          </cell>
          <cell r="AB649">
            <v>0</v>
          </cell>
          <cell r="AC649">
            <v>13247831</v>
          </cell>
          <cell r="AD649">
            <v>0</v>
          </cell>
          <cell r="AE649">
            <v>12</v>
          </cell>
          <cell r="AF649">
            <v>0</v>
          </cell>
          <cell r="AG649">
            <v>0</v>
          </cell>
          <cell r="AH649">
            <v>0</v>
          </cell>
          <cell r="AI649">
            <v>0</v>
          </cell>
          <cell r="AJ649">
            <v>1113000</v>
          </cell>
          <cell r="AK649">
            <v>0</v>
          </cell>
          <cell r="AL649">
            <v>0</v>
          </cell>
          <cell r="AM649">
            <v>0</v>
          </cell>
          <cell r="AN649">
            <v>1113000</v>
          </cell>
        </row>
        <row r="650">
          <cell r="B650">
            <v>638</v>
          </cell>
          <cell r="C650">
            <v>16220674</v>
          </cell>
          <cell r="D650" t="str">
            <v>Doan Van Thao</v>
          </cell>
          <cell r="E650">
            <v>1522478</v>
          </cell>
          <cell r="F650">
            <v>1751228</v>
          </cell>
          <cell r="G650">
            <v>3218106</v>
          </cell>
          <cell r="H650">
            <v>3367603</v>
          </cell>
          <cell r="I650">
            <v>1197797</v>
          </cell>
          <cell r="J650">
            <v>1455305</v>
          </cell>
          <cell r="K650">
            <v>1113000</v>
          </cell>
          <cell r="L650">
            <v>1284231</v>
          </cell>
          <cell r="M650">
            <v>1198615</v>
          </cell>
          <cell r="N650">
            <v>1113000</v>
          </cell>
          <cell r="O650">
            <v>1113000</v>
          </cell>
          <cell r="P650">
            <v>1113000</v>
          </cell>
          <cell r="Q650">
            <v>0</v>
          </cell>
          <cell r="R650">
            <v>0</v>
          </cell>
          <cell r="S650">
            <v>-143621</v>
          </cell>
          <cell r="T650">
            <v>-173521</v>
          </cell>
          <cell r="U650">
            <v>0</v>
          </cell>
          <cell r="V650">
            <v>0</v>
          </cell>
          <cell r="W650">
            <v>0</v>
          </cell>
          <cell r="X650">
            <v>0</v>
          </cell>
          <cell r="Y650">
            <v>0</v>
          </cell>
          <cell r="Z650">
            <v>0</v>
          </cell>
          <cell r="AA650">
            <v>0</v>
          </cell>
          <cell r="AB650">
            <v>0</v>
          </cell>
          <cell r="AC650">
            <v>19447363</v>
          </cell>
          <cell r="AD650">
            <v>-317142</v>
          </cell>
          <cell r="AE650">
            <v>12</v>
          </cell>
          <cell r="AF650">
            <v>0</v>
          </cell>
          <cell r="AG650">
            <v>0</v>
          </cell>
          <cell r="AH650">
            <v>0</v>
          </cell>
          <cell r="AI650">
            <v>0</v>
          </cell>
          <cell r="AJ650">
            <v>1113000</v>
          </cell>
          <cell r="AK650">
            <v>0</v>
          </cell>
          <cell r="AL650">
            <v>317142</v>
          </cell>
          <cell r="AM650">
            <v>0</v>
          </cell>
          <cell r="AN650">
            <v>1430142</v>
          </cell>
        </row>
        <row r="651">
          <cell r="B651">
            <v>639</v>
          </cell>
          <cell r="C651">
            <v>16221715</v>
          </cell>
          <cell r="D651" t="str">
            <v>Nguyen Phuoc Thi</v>
          </cell>
          <cell r="K651">
            <v>1198615</v>
          </cell>
          <cell r="L651">
            <v>1284231</v>
          </cell>
          <cell r="M651">
            <v>1284231</v>
          </cell>
          <cell r="N651">
            <v>1113000</v>
          </cell>
          <cell r="O651">
            <v>1379250</v>
          </cell>
          <cell r="P651">
            <v>1113000</v>
          </cell>
          <cell r="W651">
            <v>0</v>
          </cell>
          <cell r="X651">
            <v>0</v>
          </cell>
          <cell r="Y651">
            <v>0</v>
          </cell>
          <cell r="Z651">
            <v>0</v>
          </cell>
          <cell r="AA651">
            <v>0</v>
          </cell>
          <cell r="AB651">
            <v>0</v>
          </cell>
          <cell r="AC651">
            <v>7372327</v>
          </cell>
          <cell r="AD651">
            <v>0</v>
          </cell>
          <cell r="AE651">
            <v>6</v>
          </cell>
          <cell r="AF651">
            <v>12</v>
          </cell>
          <cell r="AG651">
            <v>0</v>
          </cell>
          <cell r="AH651">
            <v>0</v>
          </cell>
          <cell r="AI651">
            <v>0</v>
          </cell>
          <cell r="AJ651">
            <v>591567.12</v>
          </cell>
          <cell r="AK651">
            <v>0</v>
          </cell>
          <cell r="AL651">
            <v>0</v>
          </cell>
          <cell r="AM651">
            <v>0</v>
          </cell>
          <cell r="AN651">
            <v>591567.12</v>
          </cell>
        </row>
        <row r="652">
          <cell r="B652">
            <v>640</v>
          </cell>
          <cell r="C652">
            <v>16221125</v>
          </cell>
          <cell r="D652" t="str">
            <v>Nguyen Hoang Thien</v>
          </cell>
          <cell r="E652">
            <v>874818</v>
          </cell>
          <cell r="F652">
            <v>2110220</v>
          </cell>
          <cell r="G652">
            <v>1527790</v>
          </cell>
          <cell r="H652">
            <v>1527900</v>
          </cell>
          <cell r="I652">
            <v>1646971</v>
          </cell>
          <cell r="J652">
            <v>1530210</v>
          </cell>
          <cell r="K652">
            <v>1530000</v>
          </cell>
          <cell r="L652">
            <v>1530000</v>
          </cell>
          <cell r="M652">
            <v>1530000</v>
          </cell>
          <cell r="N652">
            <v>1471154</v>
          </cell>
          <cell r="O652">
            <v>1530000</v>
          </cell>
          <cell r="P652">
            <v>1530000</v>
          </cell>
          <cell r="Q652">
            <v>0</v>
          </cell>
          <cell r="R652">
            <v>-11022</v>
          </cell>
          <cell r="S652">
            <v>0</v>
          </cell>
          <cell r="T652">
            <v>0</v>
          </cell>
          <cell r="U652">
            <v>0</v>
          </cell>
          <cell r="V652">
            <v>0</v>
          </cell>
          <cell r="W652">
            <v>0</v>
          </cell>
          <cell r="X652">
            <v>0</v>
          </cell>
          <cell r="Y652">
            <v>0</v>
          </cell>
          <cell r="Z652">
            <v>0</v>
          </cell>
          <cell r="AA652">
            <v>0</v>
          </cell>
          <cell r="AB652">
            <v>0</v>
          </cell>
          <cell r="AC652">
            <v>18339063</v>
          </cell>
          <cell r="AD652">
            <v>-11022</v>
          </cell>
          <cell r="AE652">
            <v>12</v>
          </cell>
          <cell r="AF652">
            <v>0</v>
          </cell>
          <cell r="AG652">
            <v>0</v>
          </cell>
          <cell r="AH652">
            <v>0</v>
          </cell>
          <cell r="AI652">
            <v>0</v>
          </cell>
          <cell r="AJ652">
            <v>1530000</v>
          </cell>
          <cell r="AK652">
            <v>0</v>
          </cell>
          <cell r="AL652">
            <v>11022</v>
          </cell>
          <cell r="AM652">
            <v>0</v>
          </cell>
          <cell r="AN652">
            <v>1541022</v>
          </cell>
        </row>
        <row r="653">
          <cell r="B653">
            <v>641</v>
          </cell>
          <cell r="C653">
            <v>16220322</v>
          </cell>
          <cell r="D653" t="str">
            <v>Nguyen Ngoc Thien</v>
          </cell>
          <cell r="E653">
            <v>4194833</v>
          </cell>
          <cell r="F653">
            <v>4305780</v>
          </cell>
          <cell r="G653">
            <v>4954889</v>
          </cell>
          <cell r="H653">
            <v>6064687</v>
          </cell>
          <cell r="I653">
            <v>3755750</v>
          </cell>
          <cell r="J653">
            <v>5565250</v>
          </cell>
          <cell r="K653">
            <v>5788000</v>
          </cell>
          <cell r="L653">
            <v>3758000</v>
          </cell>
          <cell r="M653">
            <v>4601750</v>
          </cell>
          <cell r="N653">
            <v>3478000</v>
          </cell>
          <cell r="O653">
            <v>3798521</v>
          </cell>
          <cell r="P653">
            <v>3478000</v>
          </cell>
          <cell r="Q653">
            <v>-358450</v>
          </cell>
          <cell r="R653">
            <v>-391734</v>
          </cell>
          <cell r="S653">
            <v>-586467</v>
          </cell>
          <cell r="T653">
            <v>-925875</v>
          </cell>
          <cell r="U653">
            <v>-251150</v>
          </cell>
          <cell r="V653">
            <v>-769575</v>
          </cell>
          <cell r="W653">
            <v>-836400</v>
          </cell>
          <cell r="X653">
            <v>-251600</v>
          </cell>
          <cell r="Y653">
            <v>-480525</v>
          </cell>
          <cell r="Z653">
            <v>-195600</v>
          </cell>
          <cell r="AA653">
            <v>-259704</v>
          </cell>
          <cell r="AB653">
            <v>-195600</v>
          </cell>
          <cell r="AC653">
            <v>53743460</v>
          </cell>
          <cell r="AD653">
            <v>-5502680</v>
          </cell>
          <cell r="AE653">
            <v>12</v>
          </cell>
          <cell r="AF653">
            <v>0</v>
          </cell>
          <cell r="AG653">
            <v>0</v>
          </cell>
          <cell r="AH653">
            <v>0</v>
          </cell>
          <cell r="AI653">
            <v>0</v>
          </cell>
          <cell r="AJ653">
            <v>3478000</v>
          </cell>
          <cell r="AK653">
            <v>6366444</v>
          </cell>
          <cell r="AL653">
            <v>11869124</v>
          </cell>
          <cell r="AM653">
            <v>0</v>
          </cell>
          <cell r="AN653">
            <v>15347124</v>
          </cell>
        </row>
        <row r="654">
          <cell r="B654">
            <v>642</v>
          </cell>
          <cell r="C654">
            <v>16221069</v>
          </cell>
          <cell r="D654" t="str">
            <v>Vo Van Tien</v>
          </cell>
          <cell r="E654">
            <v>2231378</v>
          </cell>
          <cell r="F654">
            <v>1736278</v>
          </cell>
          <cell r="G654">
            <v>3276966</v>
          </cell>
          <cell r="H654">
            <v>3182760</v>
          </cell>
          <cell r="I654">
            <v>1182824</v>
          </cell>
          <cell r="J654">
            <v>1437113</v>
          </cell>
          <cell r="K654">
            <v>1183538</v>
          </cell>
          <cell r="L654">
            <v>1268077</v>
          </cell>
          <cell r="M654">
            <v>1183538</v>
          </cell>
          <cell r="N654">
            <v>1099000</v>
          </cell>
          <cell r="O654">
            <v>2299000</v>
          </cell>
          <cell r="P654">
            <v>1609750</v>
          </cell>
          <cell r="Q654">
            <v>-23138</v>
          </cell>
          <cell r="R654">
            <v>0</v>
          </cell>
          <cell r="S654">
            <v>-155393</v>
          </cell>
          <cell r="T654">
            <v>-136552</v>
          </cell>
          <cell r="U654">
            <v>0</v>
          </cell>
          <cell r="V654">
            <v>0</v>
          </cell>
          <cell r="W654">
            <v>0</v>
          </cell>
          <cell r="X654">
            <v>0</v>
          </cell>
          <cell r="Y654">
            <v>0</v>
          </cell>
          <cell r="Z654">
            <v>0</v>
          </cell>
          <cell r="AA654">
            <v>-29900</v>
          </cell>
          <cell r="AB654">
            <v>0</v>
          </cell>
          <cell r="AC654">
            <v>21690222</v>
          </cell>
          <cell r="AD654">
            <v>-344983</v>
          </cell>
          <cell r="AE654">
            <v>12</v>
          </cell>
          <cell r="AF654">
            <v>0</v>
          </cell>
          <cell r="AG654">
            <v>0</v>
          </cell>
          <cell r="AH654">
            <v>0</v>
          </cell>
          <cell r="AI654">
            <v>0</v>
          </cell>
          <cell r="AJ654">
            <v>1099000</v>
          </cell>
          <cell r="AK654">
            <v>0</v>
          </cell>
          <cell r="AL654">
            <v>344983</v>
          </cell>
          <cell r="AM654">
            <v>0</v>
          </cell>
          <cell r="AN654">
            <v>1443983</v>
          </cell>
        </row>
        <row r="655">
          <cell r="B655">
            <v>643</v>
          </cell>
          <cell r="C655">
            <v>16220521</v>
          </cell>
          <cell r="D655" t="str">
            <v>Nguyen Ngoc Tot</v>
          </cell>
          <cell r="E655">
            <v>2321103</v>
          </cell>
          <cell r="F655">
            <v>1825977</v>
          </cell>
          <cell r="G655">
            <v>3178056</v>
          </cell>
          <cell r="H655">
            <v>3447738</v>
          </cell>
          <cell r="I655">
            <v>1272659</v>
          </cell>
          <cell r="J655">
            <v>1273392</v>
          </cell>
          <cell r="K655">
            <v>1182000</v>
          </cell>
          <cell r="L655">
            <v>1363846</v>
          </cell>
          <cell r="M655">
            <v>1272923</v>
          </cell>
          <cell r="N655">
            <v>1182000</v>
          </cell>
          <cell r="O655">
            <v>1182000</v>
          </cell>
          <cell r="P655">
            <v>1182000</v>
          </cell>
          <cell r="Q655">
            <v>-32110</v>
          </cell>
          <cell r="R655">
            <v>0</v>
          </cell>
          <cell r="S655">
            <v>-135611</v>
          </cell>
          <cell r="T655">
            <v>-189548</v>
          </cell>
          <cell r="U655">
            <v>0</v>
          </cell>
          <cell r="V655">
            <v>0</v>
          </cell>
          <cell r="W655">
            <v>0</v>
          </cell>
          <cell r="X655">
            <v>0</v>
          </cell>
          <cell r="Y655">
            <v>0</v>
          </cell>
          <cell r="Z655">
            <v>0</v>
          </cell>
          <cell r="AA655">
            <v>0</v>
          </cell>
          <cell r="AB655">
            <v>0</v>
          </cell>
          <cell r="AC655">
            <v>20683694</v>
          </cell>
          <cell r="AD655">
            <v>-357269</v>
          </cell>
          <cell r="AE655">
            <v>12</v>
          </cell>
          <cell r="AF655">
            <v>0</v>
          </cell>
          <cell r="AG655">
            <v>0</v>
          </cell>
          <cell r="AH655">
            <v>0</v>
          </cell>
          <cell r="AI655">
            <v>0</v>
          </cell>
          <cell r="AJ655">
            <v>1182000</v>
          </cell>
          <cell r="AK655">
            <v>0</v>
          </cell>
          <cell r="AL655">
            <v>357269</v>
          </cell>
          <cell r="AM655">
            <v>0</v>
          </cell>
          <cell r="AN655">
            <v>1539269</v>
          </cell>
        </row>
        <row r="656">
          <cell r="B656">
            <v>644</v>
          </cell>
          <cell r="C656">
            <v>16220986</v>
          </cell>
          <cell r="D656" t="str">
            <v>Pham Nguyen Lam Trieu</v>
          </cell>
          <cell r="E656">
            <v>942112</v>
          </cell>
          <cell r="F656">
            <v>1009115</v>
          </cell>
          <cell r="G656">
            <v>1386507</v>
          </cell>
          <cell r="H656">
            <v>1597298</v>
          </cell>
          <cell r="I656">
            <v>1475660</v>
          </cell>
          <cell r="J656">
            <v>1112880</v>
          </cell>
          <cell r="K656">
            <v>1198615</v>
          </cell>
          <cell r="L656">
            <v>1284231</v>
          </cell>
          <cell r="M656">
            <v>1198615</v>
          </cell>
          <cell r="N656">
            <v>1113000</v>
          </cell>
          <cell r="O656">
            <v>1113000</v>
          </cell>
          <cell r="P656">
            <v>1113000</v>
          </cell>
          <cell r="Q656">
            <v>0</v>
          </cell>
          <cell r="R656">
            <v>0</v>
          </cell>
          <cell r="S656">
            <v>0</v>
          </cell>
          <cell r="T656">
            <v>0</v>
          </cell>
          <cell r="U656">
            <v>0</v>
          </cell>
          <cell r="V656">
            <v>0</v>
          </cell>
          <cell r="W656">
            <v>0</v>
          </cell>
          <cell r="X656">
            <v>0</v>
          </cell>
          <cell r="Y656">
            <v>0</v>
          </cell>
          <cell r="Z656">
            <v>0</v>
          </cell>
          <cell r="AA656">
            <v>0</v>
          </cell>
          <cell r="AB656">
            <v>0</v>
          </cell>
          <cell r="AC656">
            <v>14544033</v>
          </cell>
          <cell r="AD656">
            <v>0</v>
          </cell>
          <cell r="AE656">
            <v>12</v>
          </cell>
          <cell r="AF656">
            <v>0</v>
          </cell>
          <cell r="AG656">
            <v>0</v>
          </cell>
          <cell r="AH656">
            <v>0</v>
          </cell>
          <cell r="AI656">
            <v>0</v>
          </cell>
          <cell r="AJ656">
            <v>1113000</v>
          </cell>
          <cell r="AK656">
            <v>0</v>
          </cell>
          <cell r="AL656">
            <v>0</v>
          </cell>
          <cell r="AM656">
            <v>0</v>
          </cell>
          <cell r="AN656">
            <v>1113000</v>
          </cell>
        </row>
        <row r="657">
          <cell r="B657">
            <v>645</v>
          </cell>
          <cell r="C657">
            <v>16220504</v>
          </cell>
          <cell r="D657" t="str">
            <v>Pham Thai Cong Trung</v>
          </cell>
          <cell r="E657">
            <v>1375782</v>
          </cell>
          <cell r="F657">
            <v>1375386</v>
          </cell>
          <cell r="G657">
            <v>3362187</v>
          </cell>
          <cell r="H657">
            <v>2722336</v>
          </cell>
          <cell r="I657">
            <v>2434626</v>
          </cell>
          <cell r="J657">
            <v>1378259</v>
          </cell>
          <cell r="K657">
            <v>1740122</v>
          </cell>
          <cell r="L657">
            <v>1476923</v>
          </cell>
          <cell r="M657">
            <v>1378462</v>
          </cell>
          <cell r="N657">
            <v>1280000</v>
          </cell>
          <cell r="O657">
            <v>1280000</v>
          </cell>
          <cell r="P657">
            <v>1772000</v>
          </cell>
          <cell r="Q657">
            <v>0</v>
          </cell>
          <cell r="R657">
            <v>0</v>
          </cell>
          <cell r="S657">
            <v>-172437</v>
          </cell>
          <cell r="T657">
            <v>-72234</v>
          </cell>
          <cell r="U657">
            <v>-43463</v>
          </cell>
          <cell r="V657">
            <v>0</v>
          </cell>
          <cell r="W657">
            <v>0</v>
          </cell>
          <cell r="X657">
            <v>0</v>
          </cell>
          <cell r="Y657">
            <v>0</v>
          </cell>
          <cell r="Z657">
            <v>0</v>
          </cell>
          <cell r="AA657">
            <v>0</v>
          </cell>
          <cell r="AB657">
            <v>0</v>
          </cell>
          <cell r="AC657">
            <v>21576083</v>
          </cell>
          <cell r="AD657">
            <v>-288134</v>
          </cell>
          <cell r="AE657">
            <v>12</v>
          </cell>
          <cell r="AF657">
            <v>0</v>
          </cell>
          <cell r="AG657">
            <v>0</v>
          </cell>
          <cell r="AH657">
            <v>0</v>
          </cell>
          <cell r="AI657">
            <v>0</v>
          </cell>
          <cell r="AJ657">
            <v>1280000</v>
          </cell>
          <cell r="AK657">
            <v>0</v>
          </cell>
          <cell r="AL657">
            <v>288134</v>
          </cell>
          <cell r="AM657">
            <v>0</v>
          </cell>
          <cell r="AN657">
            <v>1568134</v>
          </cell>
        </row>
        <row r="658">
          <cell r="B658">
            <v>646</v>
          </cell>
          <cell r="C658">
            <v>16221072</v>
          </cell>
          <cell r="D658" t="str">
            <v>Truong Van Trung</v>
          </cell>
          <cell r="E658">
            <v>1096994</v>
          </cell>
          <cell r="F658">
            <v>1181038</v>
          </cell>
          <cell r="G658">
            <v>3335440</v>
          </cell>
          <cell r="H658">
            <v>3351576</v>
          </cell>
          <cell r="I658">
            <v>1182824</v>
          </cell>
          <cell r="J658">
            <v>1437113</v>
          </cell>
          <cell r="K658">
            <v>1183538</v>
          </cell>
          <cell r="L658">
            <v>1183538</v>
          </cell>
          <cell r="M658">
            <v>1183538</v>
          </cell>
          <cell r="N658">
            <v>972192</v>
          </cell>
          <cell r="O658">
            <v>2425808</v>
          </cell>
          <cell r="P658">
            <v>1778231</v>
          </cell>
          <cell r="Q658">
            <v>0</v>
          </cell>
          <cell r="R658">
            <v>0</v>
          </cell>
          <cell r="S658">
            <v>-167088</v>
          </cell>
          <cell r="T658">
            <v>-170315</v>
          </cell>
          <cell r="U658">
            <v>0</v>
          </cell>
          <cell r="V658">
            <v>0</v>
          </cell>
          <cell r="W658">
            <v>0</v>
          </cell>
          <cell r="X658">
            <v>0</v>
          </cell>
          <cell r="Y658">
            <v>0</v>
          </cell>
          <cell r="Z658">
            <v>0</v>
          </cell>
          <cell r="AA658">
            <v>-42581</v>
          </cell>
          <cell r="AB658">
            <v>0</v>
          </cell>
          <cell r="AC658">
            <v>20311830</v>
          </cell>
          <cell r="AD658">
            <v>-379984</v>
          </cell>
          <cell r="AE658">
            <v>12</v>
          </cell>
          <cell r="AF658">
            <v>0</v>
          </cell>
          <cell r="AG658">
            <v>0</v>
          </cell>
          <cell r="AH658">
            <v>0</v>
          </cell>
          <cell r="AI658">
            <v>0</v>
          </cell>
          <cell r="AJ658">
            <v>1099000</v>
          </cell>
          <cell r="AK658">
            <v>0</v>
          </cell>
          <cell r="AL658">
            <v>379984</v>
          </cell>
          <cell r="AM658">
            <v>0</v>
          </cell>
          <cell r="AN658">
            <v>1478984</v>
          </cell>
        </row>
        <row r="659">
          <cell r="B659">
            <v>647</v>
          </cell>
          <cell r="C659">
            <v>16221099</v>
          </cell>
          <cell r="D659" t="str">
            <v>Dang Xuan Tuan</v>
          </cell>
          <cell r="E659">
            <v>874818</v>
          </cell>
          <cell r="F659">
            <v>1009115</v>
          </cell>
          <cell r="G659">
            <v>984021</v>
          </cell>
          <cell r="H659">
            <v>875070</v>
          </cell>
          <cell r="I659">
            <v>875889</v>
          </cell>
          <cell r="J659">
            <v>876393</v>
          </cell>
          <cell r="K659">
            <v>876000</v>
          </cell>
          <cell r="L659">
            <v>1010769</v>
          </cell>
          <cell r="M659">
            <v>1010769</v>
          </cell>
          <cell r="N659">
            <v>876000</v>
          </cell>
          <cell r="O659">
            <v>876000</v>
          </cell>
          <cell r="P659">
            <v>876000</v>
          </cell>
          <cell r="Q659">
            <v>0</v>
          </cell>
          <cell r="R659">
            <v>0</v>
          </cell>
          <cell r="S659">
            <v>0</v>
          </cell>
          <cell r="T659">
            <v>0</v>
          </cell>
          <cell r="U659">
            <v>0</v>
          </cell>
          <cell r="V659">
            <v>0</v>
          </cell>
          <cell r="W659">
            <v>0</v>
          </cell>
          <cell r="X659">
            <v>0</v>
          </cell>
          <cell r="Y659">
            <v>0</v>
          </cell>
          <cell r="Z659">
            <v>0</v>
          </cell>
          <cell r="AA659">
            <v>0</v>
          </cell>
          <cell r="AB659">
            <v>0</v>
          </cell>
          <cell r="AC659">
            <v>11020844</v>
          </cell>
          <cell r="AD659">
            <v>0</v>
          </cell>
          <cell r="AE659">
            <v>12</v>
          </cell>
          <cell r="AF659">
            <v>0</v>
          </cell>
          <cell r="AG659">
            <v>0</v>
          </cell>
          <cell r="AH659">
            <v>0</v>
          </cell>
          <cell r="AI659">
            <v>0</v>
          </cell>
          <cell r="AJ659">
            <v>876000</v>
          </cell>
          <cell r="AK659">
            <v>0</v>
          </cell>
          <cell r="AL659">
            <v>0</v>
          </cell>
          <cell r="AM659">
            <v>0</v>
          </cell>
          <cell r="AN659">
            <v>876000</v>
          </cell>
        </row>
        <row r="660">
          <cell r="B660">
            <v>648</v>
          </cell>
          <cell r="C660">
            <v>16221074</v>
          </cell>
          <cell r="D660" t="str">
            <v>Nguyen Anh Tuan B</v>
          </cell>
          <cell r="E660">
            <v>874818</v>
          </cell>
          <cell r="F660">
            <v>1429806</v>
          </cell>
          <cell r="G660">
            <v>1729330</v>
          </cell>
          <cell r="H660">
            <v>3162459</v>
          </cell>
          <cell r="I660">
            <v>1201654</v>
          </cell>
          <cell r="J660">
            <v>1198486</v>
          </cell>
          <cell r="K660">
            <v>1198615</v>
          </cell>
          <cell r="L660">
            <v>2984231</v>
          </cell>
          <cell r="M660">
            <v>1198615</v>
          </cell>
          <cell r="N660">
            <v>1113000</v>
          </cell>
          <cell r="O660">
            <v>1813000</v>
          </cell>
          <cell r="P660">
            <v>1423250</v>
          </cell>
          <cell r="Q660">
            <v>0</v>
          </cell>
          <cell r="R660">
            <v>0</v>
          </cell>
          <cell r="S660">
            <v>0</v>
          </cell>
          <cell r="T660">
            <v>-132492</v>
          </cell>
          <cell r="U660">
            <v>0</v>
          </cell>
          <cell r="V660">
            <v>0</v>
          </cell>
          <cell r="W660">
            <v>0</v>
          </cell>
          <cell r="X660">
            <v>-98423</v>
          </cell>
          <cell r="Y660">
            <v>0</v>
          </cell>
          <cell r="Z660">
            <v>0</v>
          </cell>
          <cell r="AA660">
            <v>0</v>
          </cell>
          <cell r="AB660">
            <v>0</v>
          </cell>
          <cell r="AC660">
            <v>19327264</v>
          </cell>
          <cell r="AD660">
            <v>-230915</v>
          </cell>
          <cell r="AE660">
            <v>12</v>
          </cell>
          <cell r="AF660">
            <v>0</v>
          </cell>
          <cell r="AG660">
            <v>0</v>
          </cell>
          <cell r="AH660">
            <v>0</v>
          </cell>
          <cell r="AI660">
            <v>0</v>
          </cell>
          <cell r="AJ660">
            <v>1113000</v>
          </cell>
          <cell r="AK660">
            <v>0</v>
          </cell>
          <cell r="AL660">
            <v>230915</v>
          </cell>
          <cell r="AM660">
            <v>0</v>
          </cell>
          <cell r="AN660">
            <v>1343915</v>
          </cell>
        </row>
        <row r="661">
          <cell r="B661">
            <v>649</v>
          </cell>
          <cell r="C661">
            <v>16220694</v>
          </cell>
          <cell r="D661" t="str">
            <v>Nguyen Thanh Tung B</v>
          </cell>
          <cell r="E661">
            <v>2321103</v>
          </cell>
          <cell r="F661">
            <v>1735210</v>
          </cell>
          <cell r="G661">
            <v>1827333</v>
          </cell>
          <cell r="H661">
            <v>3538557</v>
          </cell>
          <cell r="I661">
            <v>1272659</v>
          </cell>
          <cell r="J661">
            <v>1364348</v>
          </cell>
          <cell r="K661">
            <v>1272923</v>
          </cell>
          <cell r="L661">
            <v>1363846</v>
          </cell>
          <cell r="M661">
            <v>1272923</v>
          </cell>
          <cell r="N661">
            <v>1182000</v>
          </cell>
          <cell r="O661">
            <v>1182000</v>
          </cell>
          <cell r="P661">
            <v>1136538</v>
          </cell>
          <cell r="Q661">
            <v>-32110</v>
          </cell>
          <cell r="R661">
            <v>0</v>
          </cell>
          <cell r="S661">
            <v>0</v>
          </cell>
          <cell r="T661">
            <v>-207711</v>
          </cell>
          <cell r="U661">
            <v>0</v>
          </cell>
          <cell r="V661">
            <v>0</v>
          </cell>
          <cell r="W661">
            <v>0</v>
          </cell>
          <cell r="X661">
            <v>0</v>
          </cell>
          <cell r="Y661">
            <v>0</v>
          </cell>
          <cell r="Z661">
            <v>0</v>
          </cell>
          <cell r="AA661">
            <v>0</v>
          </cell>
          <cell r="AB661">
            <v>0</v>
          </cell>
          <cell r="AC661">
            <v>19469440</v>
          </cell>
          <cell r="AD661">
            <v>-239821</v>
          </cell>
          <cell r="AE661">
            <v>12</v>
          </cell>
          <cell r="AF661">
            <v>0</v>
          </cell>
          <cell r="AG661">
            <v>0</v>
          </cell>
          <cell r="AH661">
            <v>0</v>
          </cell>
          <cell r="AI661">
            <v>0</v>
          </cell>
          <cell r="AJ661">
            <v>1182000</v>
          </cell>
          <cell r="AK661">
            <v>0</v>
          </cell>
          <cell r="AL661">
            <v>239821</v>
          </cell>
          <cell r="AM661">
            <v>0</v>
          </cell>
          <cell r="AN661">
            <v>1421821</v>
          </cell>
        </row>
        <row r="662">
          <cell r="B662">
            <v>650</v>
          </cell>
          <cell r="C662">
            <v>16220922</v>
          </cell>
          <cell r="D662" t="str">
            <v>Vo Van Tung</v>
          </cell>
          <cell r="E662">
            <v>1462662</v>
          </cell>
          <cell r="F662">
            <v>1263222</v>
          </cell>
          <cell r="G662">
            <v>2798887</v>
          </cell>
          <cell r="H662">
            <v>2957314</v>
          </cell>
          <cell r="I662">
            <v>1058197</v>
          </cell>
          <cell r="J662">
            <v>1198486</v>
          </cell>
          <cell r="K662">
            <v>1198615</v>
          </cell>
          <cell r="L662">
            <v>1984231</v>
          </cell>
          <cell r="M662">
            <v>1198615</v>
          </cell>
          <cell r="N662">
            <v>1113000</v>
          </cell>
          <cell r="O662">
            <v>1613000</v>
          </cell>
          <cell r="P662">
            <v>1366000</v>
          </cell>
          <cell r="Q662">
            <v>0</v>
          </cell>
          <cell r="R662">
            <v>0</v>
          </cell>
          <cell r="S662">
            <v>-79889</v>
          </cell>
          <cell r="T662">
            <v>-95731</v>
          </cell>
          <cell r="U662">
            <v>0</v>
          </cell>
          <cell r="V662">
            <v>0</v>
          </cell>
          <cell r="W662">
            <v>0</v>
          </cell>
          <cell r="X662">
            <v>0</v>
          </cell>
          <cell r="Y662">
            <v>0</v>
          </cell>
          <cell r="Z662">
            <v>0</v>
          </cell>
          <cell r="AA662">
            <v>0</v>
          </cell>
          <cell r="AB662">
            <v>0</v>
          </cell>
          <cell r="AC662">
            <v>19212229</v>
          </cell>
          <cell r="AD662">
            <v>-175620</v>
          </cell>
          <cell r="AE662">
            <v>12</v>
          </cell>
          <cell r="AF662">
            <v>0</v>
          </cell>
          <cell r="AG662">
            <v>0</v>
          </cell>
          <cell r="AH662">
            <v>0</v>
          </cell>
          <cell r="AI662">
            <v>0</v>
          </cell>
          <cell r="AJ662">
            <v>1113000</v>
          </cell>
          <cell r="AK662">
            <v>0</v>
          </cell>
          <cell r="AL662">
            <v>175620</v>
          </cell>
          <cell r="AM662">
            <v>0</v>
          </cell>
          <cell r="AN662">
            <v>1288620</v>
          </cell>
        </row>
        <row r="663">
          <cell r="B663">
            <v>651</v>
          </cell>
          <cell r="C663">
            <v>16221078</v>
          </cell>
          <cell r="D663" t="str">
            <v>Le Van Viet</v>
          </cell>
          <cell r="E663">
            <v>874818</v>
          </cell>
          <cell r="F663">
            <v>1497080</v>
          </cell>
          <cell r="G663">
            <v>2856596</v>
          </cell>
          <cell r="H663">
            <v>3027833</v>
          </cell>
          <cell r="I663">
            <v>943265</v>
          </cell>
          <cell r="J663">
            <v>943808</v>
          </cell>
          <cell r="K663">
            <v>943385</v>
          </cell>
          <cell r="L663">
            <v>1010769</v>
          </cell>
          <cell r="M663">
            <v>1198615</v>
          </cell>
          <cell r="N663">
            <v>1113000</v>
          </cell>
          <cell r="O663">
            <v>1613000</v>
          </cell>
          <cell r="P663">
            <v>1372750</v>
          </cell>
          <cell r="Q663">
            <v>0</v>
          </cell>
          <cell r="R663">
            <v>0</v>
          </cell>
          <cell r="S663">
            <v>-85660</v>
          </cell>
          <cell r="T663">
            <v>-105567</v>
          </cell>
          <cell r="U663">
            <v>0</v>
          </cell>
          <cell r="V663">
            <v>0</v>
          </cell>
          <cell r="W663">
            <v>0</v>
          </cell>
          <cell r="X663">
            <v>0</v>
          </cell>
          <cell r="Y663">
            <v>0</v>
          </cell>
          <cell r="Z663">
            <v>0</v>
          </cell>
          <cell r="AA663">
            <v>0</v>
          </cell>
          <cell r="AB663">
            <v>0</v>
          </cell>
          <cell r="AC663">
            <v>17394919</v>
          </cell>
          <cell r="AD663">
            <v>-191227</v>
          </cell>
          <cell r="AE663">
            <v>12</v>
          </cell>
          <cell r="AF663">
            <v>0</v>
          </cell>
          <cell r="AG663">
            <v>0</v>
          </cell>
          <cell r="AH663">
            <v>0</v>
          </cell>
          <cell r="AI663">
            <v>0</v>
          </cell>
          <cell r="AJ663">
            <v>1113000</v>
          </cell>
          <cell r="AK663">
            <v>0</v>
          </cell>
          <cell r="AL663">
            <v>191227</v>
          </cell>
          <cell r="AM663">
            <v>0</v>
          </cell>
          <cell r="AN663">
            <v>1304227</v>
          </cell>
        </row>
        <row r="664">
          <cell r="B664">
            <v>652</v>
          </cell>
          <cell r="C664">
            <v>16220988</v>
          </cell>
          <cell r="D664" t="str">
            <v>Le Cong Vinh</v>
          </cell>
          <cell r="E664">
            <v>874818</v>
          </cell>
          <cell r="F664">
            <v>1009115</v>
          </cell>
          <cell r="G664">
            <v>875007</v>
          </cell>
          <cell r="H664">
            <v>875070</v>
          </cell>
          <cell r="I664">
            <v>875889</v>
          </cell>
          <cell r="J664">
            <v>876393</v>
          </cell>
          <cell r="K664">
            <v>876000</v>
          </cell>
          <cell r="L664">
            <v>943385</v>
          </cell>
          <cell r="M664">
            <v>876000</v>
          </cell>
          <cell r="N664">
            <v>876000</v>
          </cell>
          <cell r="O664">
            <v>876000</v>
          </cell>
          <cell r="P664">
            <v>876000</v>
          </cell>
          <cell r="Q664">
            <v>0</v>
          </cell>
          <cell r="R664">
            <v>0</v>
          </cell>
          <cell r="S664">
            <v>0</v>
          </cell>
          <cell r="T664">
            <v>0</v>
          </cell>
          <cell r="U664">
            <v>0</v>
          </cell>
          <cell r="V664">
            <v>0</v>
          </cell>
          <cell r="W664">
            <v>0</v>
          </cell>
          <cell r="X664">
            <v>0</v>
          </cell>
          <cell r="Y664">
            <v>0</v>
          </cell>
          <cell r="Z664">
            <v>0</v>
          </cell>
          <cell r="AA664">
            <v>0</v>
          </cell>
          <cell r="AB664">
            <v>0</v>
          </cell>
          <cell r="AC664">
            <v>10709677</v>
          </cell>
          <cell r="AD664">
            <v>0</v>
          </cell>
          <cell r="AE664">
            <v>12</v>
          </cell>
          <cell r="AF664">
            <v>0</v>
          </cell>
          <cell r="AG664">
            <v>0</v>
          </cell>
          <cell r="AH664">
            <v>0</v>
          </cell>
          <cell r="AI664">
            <v>0</v>
          </cell>
          <cell r="AJ664">
            <v>876000</v>
          </cell>
          <cell r="AK664">
            <v>0</v>
          </cell>
          <cell r="AL664">
            <v>0</v>
          </cell>
          <cell r="AM664">
            <v>0</v>
          </cell>
          <cell r="AN664">
            <v>876000</v>
          </cell>
        </row>
        <row r="665">
          <cell r="B665">
            <v>653</v>
          </cell>
          <cell r="C665">
            <v>16220465</v>
          </cell>
          <cell r="D665" t="str">
            <v>Le Quang Vinh</v>
          </cell>
          <cell r="E665">
            <v>1477628</v>
          </cell>
          <cell r="F665">
            <v>1724572</v>
          </cell>
          <cell r="G665">
            <v>2003234</v>
          </cell>
          <cell r="H665">
            <v>1439517</v>
          </cell>
          <cell r="I665">
            <v>1092990</v>
          </cell>
          <cell r="J665">
            <v>1015503</v>
          </cell>
          <cell r="K665">
            <v>1015000</v>
          </cell>
          <cell r="L665">
            <v>1171154</v>
          </cell>
          <cell r="M665">
            <v>1015000</v>
          </cell>
          <cell r="N665">
            <v>1093077</v>
          </cell>
          <cell r="O665">
            <v>956442</v>
          </cell>
          <cell r="P665">
            <v>1015000</v>
          </cell>
          <cell r="Q665">
            <v>0</v>
          </cell>
          <cell r="R665">
            <v>0</v>
          </cell>
          <cell r="S665">
            <v>-323</v>
          </cell>
          <cell r="T665">
            <v>0</v>
          </cell>
          <cell r="U665">
            <v>0</v>
          </cell>
          <cell r="V665">
            <v>0</v>
          </cell>
          <cell r="W665">
            <v>0</v>
          </cell>
          <cell r="X665">
            <v>0</v>
          </cell>
          <cell r="Y665">
            <v>0</v>
          </cell>
          <cell r="Z665">
            <v>0</v>
          </cell>
          <cell r="AA665">
            <v>0</v>
          </cell>
          <cell r="AB665">
            <v>0</v>
          </cell>
          <cell r="AC665">
            <v>15019117</v>
          </cell>
          <cell r="AD665">
            <v>-323</v>
          </cell>
          <cell r="AE665">
            <v>12</v>
          </cell>
          <cell r="AF665">
            <v>0</v>
          </cell>
          <cell r="AG665">
            <v>0</v>
          </cell>
          <cell r="AH665">
            <v>0</v>
          </cell>
          <cell r="AI665">
            <v>0</v>
          </cell>
          <cell r="AJ665">
            <v>1015000</v>
          </cell>
          <cell r="AK665">
            <v>0</v>
          </cell>
          <cell r="AL665">
            <v>323</v>
          </cell>
          <cell r="AM665">
            <v>0</v>
          </cell>
          <cell r="AN665">
            <v>1015323</v>
          </cell>
        </row>
        <row r="666">
          <cell r="B666">
            <v>654</v>
          </cell>
          <cell r="C666">
            <v>16221369</v>
          </cell>
          <cell r="D666" t="str">
            <v>Ly Chanh Vinh</v>
          </cell>
          <cell r="F666">
            <v>1195988</v>
          </cell>
          <cell r="G666">
            <v>1282062</v>
          </cell>
          <cell r="H666">
            <v>2555656</v>
          </cell>
          <cell r="I666">
            <v>2558880</v>
          </cell>
          <cell r="J666">
            <v>1112880</v>
          </cell>
          <cell r="K666">
            <v>1474660</v>
          </cell>
          <cell r="L666">
            <v>1284231</v>
          </cell>
          <cell r="M666">
            <v>1198615</v>
          </cell>
          <cell r="N666">
            <v>1113000</v>
          </cell>
          <cell r="O666">
            <v>1113000</v>
          </cell>
          <cell r="P666">
            <v>1113000</v>
          </cell>
          <cell r="R666">
            <v>0</v>
          </cell>
          <cell r="S666">
            <v>0</v>
          </cell>
          <cell r="T666">
            <v>-55566</v>
          </cell>
          <cell r="U666">
            <v>-55888</v>
          </cell>
          <cell r="V666">
            <v>0</v>
          </cell>
          <cell r="W666">
            <v>0</v>
          </cell>
          <cell r="X666">
            <v>0</v>
          </cell>
          <cell r="Y666">
            <v>0</v>
          </cell>
          <cell r="Z666">
            <v>0</v>
          </cell>
          <cell r="AA666">
            <v>0</v>
          </cell>
          <cell r="AB666">
            <v>0</v>
          </cell>
          <cell r="AC666">
            <v>16001972</v>
          </cell>
          <cell r="AD666">
            <v>-111454</v>
          </cell>
          <cell r="AE666">
            <v>11</v>
          </cell>
          <cell r="AF666">
            <v>0</v>
          </cell>
          <cell r="AG666">
            <v>0</v>
          </cell>
          <cell r="AH666">
            <v>0</v>
          </cell>
          <cell r="AI666">
            <v>0</v>
          </cell>
          <cell r="AJ666">
            <v>1058112.33</v>
          </cell>
          <cell r="AK666">
            <v>0</v>
          </cell>
          <cell r="AL666">
            <v>111454</v>
          </cell>
          <cell r="AM666">
            <v>0</v>
          </cell>
          <cell r="AN666">
            <v>1169566.33</v>
          </cell>
        </row>
        <row r="667">
          <cell r="B667">
            <v>655</v>
          </cell>
          <cell r="C667">
            <v>16221430</v>
          </cell>
          <cell r="D667" t="str">
            <v>Ha Thanh Vu</v>
          </cell>
          <cell r="F667">
            <v>939704</v>
          </cell>
          <cell r="G667">
            <v>1196591</v>
          </cell>
          <cell r="H667">
            <v>2757830</v>
          </cell>
          <cell r="I667">
            <v>1283354</v>
          </cell>
          <cell r="J667">
            <v>1455305</v>
          </cell>
          <cell r="K667">
            <v>1198615</v>
          </cell>
          <cell r="L667">
            <v>1369846</v>
          </cell>
          <cell r="M667">
            <v>1984231</v>
          </cell>
          <cell r="N667">
            <v>1113000</v>
          </cell>
          <cell r="O667">
            <v>1359500</v>
          </cell>
          <cell r="P667">
            <v>1113000</v>
          </cell>
          <cell r="R667">
            <v>0</v>
          </cell>
          <cell r="S667">
            <v>0</v>
          </cell>
          <cell r="T667">
            <v>-75783</v>
          </cell>
          <cell r="U667">
            <v>0</v>
          </cell>
          <cell r="V667">
            <v>0</v>
          </cell>
          <cell r="W667">
            <v>0</v>
          </cell>
          <cell r="X667">
            <v>0</v>
          </cell>
          <cell r="Y667">
            <v>0</v>
          </cell>
          <cell r="Z667">
            <v>0</v>
          </cell>
          <cell r="AA667">
            <v>0</v>
          </cell>
          <cell r="AB667">
            <v>0</v>
          </cell>
          <cell r="AC667">
            <v>15770976</v>
          </cell>
          <cell r="AD667">
            <v>-75783</v>
          </cell>
          <cell r="AE667">
            <v>11</v>
          </cell>
          <cell r="AF667">
            <v>0</v>
          </cell>
          <cell r="AG667">
            <v>0</v>
          </cell>
          <cell r="AH667">
            <v>0</v>
          </cell>
          <cell r="AI667">
            <v>0</v>
          </cell>
          <cell r="AJ667">
            <v>1024569.86</v>
          </cell>
          <cell r="AK667">
            <v>0</v>
          </cell>
          <cell r="AL667">
            <v>75783</v>
          </cell>
          <cell r="AM667">
            <v>0</v>
          </cell>
          <cell r="AN667">
            <v>1100352.8599999999</v>
          </cell>
        </row>
        <row r="668">
          <cell r="B668">
            <v>656</v>
          </cell>
          <cell r="C668">
            <v>16220065</v>
          </cell>
          <cell r="D668" t="str">
            <v>Le Trong Duc</v>
          </cell>
          <cell r="E668">
            <v>1375782</v>
          </cell>
          <cell r="F668">
            <v>1473628</v>
          </cell>
          <cell r="G668">
            <v>1376079</v>
          </cell>
          <cell r="H668">
            <v>1500104</v>
          </cell>
          <cell r="I668">
            <v>3170836</v>
          </cell>
          <cell r="J668">
            <v>1673600</v>
          </cell>
          <cell r="K668">
            <v>2158513</v>
          </cell>
          <cell r="L668">
            <v>1280000</v>
          </cell>
          <cell r="M668">
            <v>1280000</v>
          </cell>
          <cell r="N668">
            <v>2922000</v>
          </cell>
          <cell r="O668">
            <v>2787000</v>
          </cell>
          <cell r="P668">
            <v>2782000</v>
          </cell>
          <cell r="Q668">
            <v>0</v>
          </cell>
          <cell r="R668">
            <v>0</v>
          </cell>
          <cell r="S668">
            <v>0</v>
          </cell>
          <cell r="T668">
            <v>0</v>
          </cell>
          <cell r="U668">
            <v>-134167</v>
          </cell>
          <cell r="V668">
            <v>0</v>
          </cell>
          <cell r="W668">
            <v>-15851</v>
          </cell>
          <cell r="X668">
            <v>0</v>
          </cell>
          <cell r="Y668">
            <v>0</v>
          </cell>
          <cell r="Z668">
            <v>-92200</v>
          </cell>
          <cell r="AA668">
            <v>-78700</v>
          </cell>
          <cell r="AB668">
            <v>-78200</v>
          </cell>
          <cell r="AC668">
            <v>23779542</v>
          </cell>
          <cell r="AD668">
            <v>-399118</v>
          </cell>
          <cell r="AE668">
            <v>12</v>
          </cell>
          <cell r="AF668">
            <v>0</v>
          </cell>
          <cell r="AG668">
            <v>0</v>
          </cell>
          <cell r="AH668">
            <v>0</v>
          </cell>
          <cell r="AI668">
            <v>0</v>
          </cell>
          <cell r="AJ668">
            <v>2782000</v>
          </cell>
          <cell r="AK668">
            <v>256152</v>
          </cell>
          <cell r="AL668">
            <v>655270</v>
          </cell>
          <cell r="AM668">
            <v>0</v>
          </cell>
          <cell r="AN668">
            <v>3437270</v>
          </cell>
        </row>
        <row r="669">
          <cell r="B669">
            <v>657</v>
          </cell>
          <cell r="C669">
            <v>16220291</v>
          </cell>
          <cell r="D669" t="str">
            <v>Tran Hoang</v>
          </cell>
          <cell r="E669">
            <v>3207666</v>
          </cell>
          <cell r="F669">
            <v>3766742</v>
          </cell>
          <cell r="G669">
            <v>3348359</v>
          </cell>
          <cell r="H669">
            <v>8769790</v>
          </cell>
          <cell r="I669">
            <v>4071593</v>
          </cell>
          <cell r="J669">
            <v>3213441</v>
          </cell>
          <cell r="K669">
            <v>4053000</v>
          </cell>
          <cell r="L669">
            <v>3213000</v>
          </cell>
          <cell r="M669">
            <v>3213000</v>
          </cell>
          <cell r="N669">
            <v>3353000</v>
          </cell>
          <cell r="O669">
            <v>3259000</v>
          </cell>
          <cell r="P669">
            <v>3213000</v>
          </cell>
          <cell r="Q669">
            <v>-141533</v>
          </cell>
          <cell r="R669">
            <v>-253348</v>
          </cell>
          <cell r="S669">
            <v>-169672</v>
          </cell>
          <cell r="T669">
            <v>-2084895</v>
          </cell>
          <cell r="U669">
            <v>-321478</v>
          </cell>
          <cell r="V669">
            <v>-142688</v>
          </cell>
          <cell r="W669">
            <v>-315900</v>
          </cell>
          <cell r="X669">
            <v>-142600</v>
          </cell>
          <cell r="Y669">
            <v>-142600</v>
          </cell>
          <cell r="Z669">
            <v>-170600</v>
          </cell>
          <cell r="AA669">
            <v>-151800</v>
          </cell>
          <cell r="AB669">
            <v>-142600</v>
          </cell>
          <cell r="AC669">
            <v>46681591</v>
          </cell>
          <cell r="AD669">
            <v>-4179714</v>
          </cell>
          <cell r="AE669">
            <v>12</v>
          </cell>
          <cell r="AF669">
            <v>0</v>
          </cell>
          <cell r="AG669">
            <v>0</v>
          </cell>
          <cell r="AH669">
            <v>0</v>
          </cell>
          <cell r="AI669">
            <v>0</v>
          </cell>
          <cell r="AJ669">
            <v>3213000</v>
          </cell>
          <cell r="AK669">
            <v>4168380</v>
          </cell>
          <cell r="AL669">
            <v>8348094</v>
          </cell>
          <cell r="AM669">
            <v>0</v>
          </cell>
          <cell r="AN669">
            <v>11561094</v>
          </cell>
        </row>
        <row r="670">
          <cell r="B670">
            <v>658</v>
          </cell>
          <cell r="C670">
            <v>16220066</v>
          </cell>
          <cell r="D670" t="str">
            <v>Tran Minh Hoang</v>
          </cell>
          <cell r="E670">
            <v>3347666</v>
          </cell>
          <cell r="F670">
            <v>3766742</v>
          </cell>
          <cell r="G670">
            <v>3348359</v>
          </cell>
          <cell r="H670">
            <v>3348589</v>
          </cell>
          <cell r="I670">
            <v>3771593</v>
          </cell>
          <cell r="J670">
            <v>3213441</v>
          </cell>
          <cell r="K670">
            <v>4053000</v>
          </cell>
          <cell r="L670">
            <v>3213000</v>
          </cell>
          <cell r="M670">
            <v>3213000</v>
          </cell>
          <cell r="N670">
            <v>3353000</v>
          </cell>
          <cell r="O670">
            <v>3239000</v>
          </cell>
          <cell r="P670">
            <v>3213000</v>
          </cell>
          <cell r="Q670">
            <v>-169533</v>
          </cell>
          <cell r="R670">
            <v>-253348</v>
          </cell>
          <cell r="S670">
            <v>-169672</v>
          </cell>
          <cell r="T670">
            <v>-169718</v>
          </cell>
          <cell r="U670">
            <v>-254319</v>
          </cell>
          <cell r="V670">
            <v>-142688</v>
          </cell>
          <cell r="W670">
            <v>-315900</v>
          </cell>
          <cell r="X670">
            <v>-142600</v>
          </cell>
          <cell r="Y670">
            <v>-142600</v>
          </cell>
          <cell r="Z670">
            <v>-170600</v>
          </cell>
          <cell r="AA670">
            <v>-147800</v>
          </cell>
          <cell r="AB670">
            <v>-142600</v>
          </cell>
          <cell r="AC670">
            <v>41080390</v>
          </cell>
          <cell r="AD670">
            <v>-2221378</v>
          </cell>
          <cell r="AE670">
            <v>12</v>
          </cell>
          <cell r="AF670">
            <v>0</v>
          </cell>
          <cell r="AG670">
            <v>0</v>
          </cell>
          <cell r="AH670">
            <v>0</v>
          </cell>
          <cell r="AI670">
            <v>0</v>
          </cell>
          <cell r="AJ670">
            <v>3213000</v>
          </cell>
          <cell r="AK670">
            <v>2858676</v>
          </cell>
          <cell r="AL670">
            <v>5080054</v>
          </cell>
          <cell r="AM670">
            <v>0</v>
          </cell>
          <cell r="AN670">
            <v>8293054</v>
          </cell>
        </row>
        <row r="671">
          <cell r="B671">
            <v>659</v>
          </cell>
          <cell r="C671">
            <v>16220791</v>
          </cell>
          <cell r="D671" t="str">
            <v>Dao Manh Khai</v>
          </cell>
          <cell r="E671">
            <v>3611500</v>
          </cell>
          <cell r="F671">
            <v>4030500</v>
          </cell>
          <cell r="G671">
            <v>3612250</v>
          </cell>
          <cell r="H671">
            <v>3612499</v>
          </cell>
          <cell r="I671">
            <v>4035750</v>
          </cell>
          <cell r="J671">
            <v>3477750</v>
          </cell>
          <cell r="K671">
            <v>4178000</v>
          </cell>
          <cell r="L671">
            <v>3478000</v>
          </cell>
          <cell r="M671">
            <v>3484231</v>
          </cell>
          <cell r="N671">
            <v>3611769</v>
          </cell>
          <cell r="O671">
            <v>3504000</v>
          </cell>
          <cell r="P671">
            <v>3478000</v>
          </cell>
          <cell r="Q671">
            <v>-222300</v>
          </cell>
          <cell r="R671">
            <v>-309150</v>
          </cell>
          <cell r="S671">
            <v>-222450</v>
          </cell>
          <cell r="T671">
            <v>-222500</v>
          </cell>
          <cell r="U671">
            <v>-310725</v>
          </cell>
          <cell r="V671">
            <v>-195550</v>
          </cell>
          <cell r="W671">
            <v>-353400</v>
          </cell>
          <cell r="X671">
            <v>-195600</v>
          </cell>
          <cell r="Y671">
            <v>-196846</v>
          </cell>
          <cell r="Z671">
            <v>-222354</v>
          </cell>
          <cell r="AA671">
            <v>-200800</v>
          </cell>
          <cell r="AB671">
            <v>-195600</v>
          </cell>
          <cell r="AC671">
            <v>44114249</v>
          </cell>
          <cell r="AD671">
            <v>-2847275</v>
          </cell>
          <cell r="AE671">
            <v>12</v>
          </cell>
          <cell r="AF671">
            <v>0</v>
          </cell>
          <cell r="AG671">
            <v>0</v>
          </cell>
          <cell r="AH671">
            <v>0</v>
          </cell>
          <cell r="AI671">
            <v>0</v>
          </cell>
          <cell r="AJ671">
            <v>3478000</v>
          </cell>
          <cell r="AK671">
            <v>3518448</v>
          </cell>
          <cell r="AL671">
            <v>6365723</v>
          </cell>
          <cell r="AM671">
            <v>0</v>
          </cell>
          <cell r="AN671">
            <v>9843723</v>
          </cell>
        </row>
        <row r="672">
          <cell r="B672">
            <v>660</v>
          </cell>
          <cell r="C672">
            <v>19210786</v>
          </cell>
          <cell r="D672" t="str">
            <v>Le Quang Khai B</v>
          </cell>
          <cell r="E672">
            <v>3471500</v>
          </cell>
          <cell r="F672">
            <v>4030500</v>
          </cell>
          <cell r="G672">
            <v>3612250</v>
          </cell>
          <cell r="H672">
            <v>3752499</v>
          </cell>
          <cell r="I672">
            <v>3895750</v>
          </cell>
          <cell r="J672">
            <v>3477750</v>
          </cell>
          <cell r="K672">
            <v>4318000</v>
          </cell>
          <cell r="L672">
            <v>3478000</v>
          </cell>
          <cell r="M672">
            <v>3478000</v>
          </cell>
          <cell r="N672">
            <v>3618000</v>
          </cell>
          <cell r="O672">
            <v>3515000</v>
          </cell>
          <cell r="P672">
            <v>3478000</v>
          </cell>
          <cell r="Q672">
            <v>-194300</v>
          </cell>
          <cell r="R672">
            <v>-309150</v>
          </cell>
          <cell r="S672">
            <v>-222450</v>
          </cell>
          <cell r="T672">
            <v>-250500</v>
          </cell>
          <cell r="U672">
            <v>-279150</v>
          </cell>
          <cell r="V672">
            <v>-195550</v>
          </cell>
          <cell r="W672">
            <v>-395400</v>
          </cell>
          <cell r="X672">
            <v>-195600</v>
          </cell>
          <cell r="Y672">
            <v>-195600</v>
          </cell>
          <cell r="Z672">
            <v>-223600</v>
          </cell>
          <cell r="AA672">
            <v>-203000</v>
          </cell>
          <cell r="AB672">
            <v>-195600</v>
          </cell>
          <cell r="AC672">
            <v>44125249</v>
          </cell>
          <cell r="AD672">
            <v>-2859900</v>
          </cell>
          <cell r="AE672">
            <v>12</v>
          </cell>
          <cell r="AF672">
            <v>0</v>
          </cell>
          <cell r="AG672">
            <v>0</v>
          </cell>
          <cell r="AH672">
            <v>0</v>
          </cell>
          <cell r="AI672">
            <v>0</v>
          </cell>
          <cell r="AJ672">
            <v>3478000</v>
          </cell>
          <cell r="AK672">
            <v>3520644</v>
          </cell>
          <cell r="AL672">
            <v>6380544</v>
          </cell>
          <cell r="AM672">
            <v>0</v>
          </cell>
          <cell r="AN672">
            <v>9858544</v>
          </cell>
        </row>
        <row r="673">
          <cell r="B673">
            <v>661</v>
          </cell>
          <cell r="C673">
            <v>16220663</v>
          </cell>
          <cell r="D673" t="str">
            <v>Lam Vo Duc Kiet</v>
          </cell>
          <cell r="E673">
            <v>1570808</v>
          </cell>
          <cell r="F673">
            <v>3336400</v>
          </cell>
          <cell r="G673">
            <v>2917800</v>
          </cell>
          <cell r="H673">
            <v>8339200</v>
          </cell>
          <cell r="I673">
            <v>3500600</v>
          </cell>
          <cell r="J673">
            <v>2782200</v>
          </cell>
          <cell r="K673">
            <v>3762000</v>
          </cell>
          <cell r="L673">
            <v>2782000</v>
          </cell>
          <cell r="M673">
            <v>2782000</v>
          </cell>
          <cell r="N673">
            <v>2922000</v>
          </cell>
          <cell r="O673">
            <v>2895000</v>
          </cell>
          <cell r="P673">
            <v>2782000</v>
          </cell>
          <cell r="Q673">
            <v>0</v>
          </cell>
          <cell r="R673">
            <v>-167280</v>
          </cell>
          <cell r="S673">
            <v>-91780</v>
          </cell>
          <cell r="T673">
            <v>-1869600</v>
          </cell>
          <cell r="U673">
            <v>-200120</v>
          </cell>
          <cell r="V673">
            <v>-78220</v>
          </cell>
          <cell r="W673">
            <v>-252400</v>
          </cell>
          <cell r="X673">
            <v>-78200</v>
          </cell>
          <cell r="Y673">
            <v>-78200</v>
          </cell>
          <cell r="Z673">
            <v>-92200</v>
          </cell>
          <cell r="AA673">
            <v>-89500</v>
          </cell>
          <cell r="AB673">
            <v>-78200</v>
          </cell>
          <cell r="AC673">
            <v>40372008</v>
          </cell>
          <cell r="AD673">
            <v>-3075700</v>
          </cell>
          <cell r="AE673">
            <v>12</v>
          </cell>
          <cell r="AF673">
            <v>0</v>
          </cell>
          <cell r="AG673">
            <v>0</v>
          </cell>
          <cell r="AH673">
            <v>0</v>
          </cell>
          <cell r="AI673">
            <v>0</v>
          </cell>
          <cell r="AJ673">
            <v>2782000</v>
          </cell>
          <cell r="AK673">
            <v>2630796</v>
          </cell>
          <cell r="AL673">
            <v>5706496</v>
          </cell>
          <cell r="AM673">
            <v>0</v>
          </cell>
          <cell r="AN673">
            <v>8488496</v>
          </cell>
        </row>
        <row r="674">
          <cell r="B674">
            <v>662</v>
          </cell>
          <cell r="C674">
            <v>16220615</v>
          </cell>
          <cell r="D674" t="str">
            <v>Ho Van Nguyen</v>
          </cell>
          <cell r="E674">
            <v>3471500</v>
          </cell>
          <cell r="F674">
            <v>4030500</v>
          </cell>
          <cell r="G674">
            <v>3612250</v>
          </cell>
          <cell r="H674">
            <v>9313699</v>
          </cell>
          <cell r="I674">
            <v>4035750</v>
          </cell>
          <cell r="J674">
            <v>3477750</v>
          </cell>
          <cell r="K674">
            <v>4318000</v>
          </cell>
          <cell r="L674">
            <v>3478000</v>
          </cell>
          <cell r="M674">
            <v>3478000</v>
          </cell>
          <cell r="N674">
            <v>3618000</v>
          </cell>
          <cell r="O674">
            <v>3502000</v>
          </cell>
          <cell r="P674">
            <v>3478000</v>
          </cell>
          <cell r="Q674">
            <v>-194300</v>
          </cell>
          <cell r="R674">
            <v>-309150</v>
          </cell>
          <cell r="S674">
            <v>-222450</v>
          </cell>
          <cell r="T674">
            <v>-2356850</v>
          </cell>
          <cell r="U674">
            <v>-310725</v>
          </cell>
          <cell r="V674">
            <v>-195550</v>
          </cell>
          <cell r="W674">
            <v>-395400</v>
          </cell>
          <cell r="X674">
            <v>-195600</v>
          </cell>
          <cell r="Y674">
            <v>-195600</v>
          </cell>
          <cell r="Z674">
            <v>-223600</v>
          </cell>
          <cell r="AA674">
            <v>-200400</v>
          </cell>
          <cell r="AB674">
            <v>-195600</v>
          </cell>
          <cell r="AC674">
            <v>49813449</v>
          </cell>
          <cell r="AD674">
            <v>-4995225</v>
          </cell>
          <cell r="AE674">
            <v>12</v>
          </cell>
          <cell r="AF674">
            <v>0</v>
          </cell>
          <cell r="AG674">
            <v>0</v>
          </cell>
          <cell r="AH674">
            <v>0</v>
          </cell>
          <cell r="AI674">
            <v>0</v>
          </cell>
          <cell r="AJ674">
            <v>3478000</v>
          </cell>
          <cell r="AK674">
            <v>5187432</v>
          </cell>
          <cell r="AL674">
            <v>10182657</v>
          </cell>
          <cell r="AM674">
            <v>0</v>
          </cell>
          <cell r="AN674">
            <v>13660657</v>
          </cell>
        </row>
        <row r="675">
          <cell r="B675">
            <v>663</v>
          </cell>
          <cell r="C675">
            <v>15220576</v>
          </cell>
          <cell r="D675" t="str">
            <v>Doan Tai Tao</v>
          </cell>
          <cell r="E675">
            <v>3347666</v>
          </cell>
          <cell r="F675">
            <v>3766742</v>
          </cell>
          <cell r="G675">
            <v>3348359</v>
          </cell>
          <cell r="H675">
            <v>6269189</v>
          </cell>
          <cell r="I675">
            <v>3771593</v>
          </cell>
          <cell r="J675">
            <v>3213441</v>
          </cell>
          <cell r="K675">
            <v>4053000</v>
          </cell>
          <cell r="L675">
            <v>3213000</v>
          </cell>
          <cell r="M675">
            <v>3213000</v>
          </cell>
          <cell r="N675">
            <v>3353000</v>
          </cell>
          <cell r="O675">
            <v>3255000</v>
          </cell>
          <cell r="P675">
            <v>3213000</v>
          </cell>
          <cell r="Q675">
            <v>-169533</v>
          </cell>
          <cell r="R675">
            <v>-253348</v>
          </cell>
          <cell r="S675">
            <v>-169672</v>
          </cell>
          <cell r="T675">
            <v>-1007676</v>
          </cell>
          <cell r="U675">
            <v>-254319</v>
          </cell>
          <cell r="V675">
            <v>-142688</v>
          </cell>
          <cell r="W675">
            <v>-315900</v>
          </cell>
          <cell r="X675">
            <v>-142600</v>
          </cell>
          <cell r="Y675">
            <v>-142600</v>
          </cell>
          <cell r="Z675">
            <v>-170600</v>
          </cell>
          <cell r="AA675">
            <v>-151000</v>
          </cell>
          <cell r="AB675">
            <v>-142600</v>
          </cell>
          <cell r="AC675">
            <v>44016990</v>
          </cell>
          <cell r="AD675">
            <v>-3062536</v>
          </cell>
          <cell r="AE675">
            <v>12</v>
          </cell>
          <cell r="AF675">
            <v>0</v>
          </cell>
          <cell r="AG675">
            <v>0</v>
          </cell>
          <cell r="AH675">
            <v>0</v>
          </cell>
          <cell r="AI675">
            <v>0</v>
          </cell>
          <cell r="AJ675">
            <v>3213000</v>
          </cell>
          <cell r="AK675">
            <v>3446004</v>
          </cell>
          <cell r="AL675">
            <v>6508540</v>
          </cell>
          <cell r="AM675">
            <v>0</v>
          </cell>
          <cell r="AN675">
            <v>9721540</v>
          </cell>
        </row>
        <row r="676">
          <cell r="B676">
            <v>664</v>
          </cell>
          <cell r="C676">
            <v>16220617</v>
          </cell>
          <cell r="D676" t="str">
            <v>Nguyen Van Tao</v>
          </cell>
          <cell r="E676">
            <v>1570808</v>
          </cell>
          <cell r="F676">
            <v>2916400</v>
          </cell>
          <cell r="G676">
            <v>2917800</v>
          </cell>
          <cell r="H676">
            <v>3002000</v>
          </cell>
          <cell r="I676">
            <v>3200600</v>
          </cell>
          <cell r="J676">
            <v>3020200</v>
          </cell>
          <cell r="K676">
            <v>3482000</v>
          </cell>
          <cell r="L676">
            <v>2782000</v>
          </cell>
          <cell r="M676">
            <v>2922000</v>
          </cell>
          <cell r="N676">
            <v>2782000</v>
          </cell>
          <cell r="O676">
            <v>2790000</v>
          </cell>
          <cell r="P676">
            <v>2354000</v>
          </cell>
          <cell r="Q676">
            <v>0</v>
          </cell>
          <cell r="R676">
            <v>-91640</v>
          </cell>
          <cell r="S676">
            <v>-91780</v>
          </cell>
          <cell r="T676">
            <v>-100400</v>
          </cell>
          <cell r="U676">
            <v>-140120</v>
          </cell>
          <cell r="V676">
            <v>-104040</v>
          </cell>
          <cell r="W676">
            <v>-196400</v>
          </cell>
          <cell r="X676">
            <v>-78200</v>
          </cell>
          <cell r="Y676">
            <v>-92200</v>
          </cell>
          <cell r="Z676">
            <v>-78200</v>
          </cell>
          <cell r="AA676">
            <v>-79000</v>
          </cell>
          <cell r="AB676">
            <v>-35400</v>
          </cell>
          <cell r="AC676">
            <v>33739808</v>
          </cell>
          <cell r="AD676">
            <v>-1087380</v>
          </cell>
          <cell r="AE676">
            <v>12</v>
          </cell>
          <cell r="AF676">
            <v>0</v>
          </cell>
          <cell r="AG676">
            <v>0</v>
          </cell>
          <cell r="AH676">
            <v>0</v>
          </cell>
          <cell r="AI676">
            <v>0</v>
          </cell>
          <cell r="AJ676">
            <v>2782000</v>
          </cell>
          <cell r="AK676">
            <v>1304364</v>
          </cell>
          <cell r="AL676">
            <v>2391744</v>
          </cell>
          <cell r="AM676">
            <v>0</v>
          </cell>
          <cell r="AN676">
            <v>5173744</v>
          </cell>
        </row>
        <row r="677">
          <cell r="D677" t="str">
            <v xml:space="preserve"> Working\Metro  Total</v>
          </cell>
          <cell r="E677">
            <v>184708087</v>
          </cell>
          <cell r="F677">
            <v>219195076</v>
          </cell>
          <cell r="G677">
            <v>319832819</v>
          </cell>
          <cell r="H677">
            <v>351574321</v>
          </cell>
          <cell r="I677">
            <v>222230465</v>
          </cell>
          <cell r="J677">
            <v>244451007</v>
          </cell>
          <cell r="K677">
            <v>251347972</v>
          </cell>
          <cell r="L677">
            <v>264128818</v>
          </cell>
          <cell r="M677">
            <v>238324026</v>
          </cell>
          <cell r="N677">
            <v>216986424</v>
          </cell>
          <cell r="O677">
            <v>247829975</v>
          </cell>
          <cell r="P677">
            <v>223780908</v>
          </cell>
          <cell r="Q677">
            <v>-5957661</v>
          </cell>
          <cell r="R677">
            <v>-6275861</v>
          </cell>
          <cell r="S677">
            <v>-17210650</v>
          </cell>
          <cell r="T677">
            <v>-23586875</v>
          </cell>
          <cell r="U677">
            <v>-6241572</v>
          </cell>
          <cell r="V677">
            <v>-7698308</v>
          </cell>
          <cell r="W677">
            <v>-10194529</v>
          </cell>
          <cell r="X677">
            <v>-8070739</v>
          </cell>
          <cell r="Y677">
            <v>-6636589</v>
          </cell>
          <cell r="Z677">
            <v>-4936527</v>
          </cell>
          <cell r="AA677">
            <v>-6326387</v>
          </cell>
          <cell r="AB677">
            <v>-5073771</v>
          </cell>
          <cell r="AC677">
            <v>2984389898</v>
          </cell>
          <cell r="AD677">
            <v>-108209469</v>
          </cell>
          <cell r="AE677">
            <v>1461</v>
          </cell>
          <cell r="AF677">
            <v>96</v>
          </cell>
          <cell r="AG677">
            <v>0</v>
          </cell>
          <cell r="AH677">
            <v>0</v>
          </cell>
          <cell r="AI677">
            <v>0</v>
          </cell>
          <cell r="AJ677">
            <v>190665076.68000004</v>
          </cell>
          <cell r="AK677">
            <v>98032776</v>
          </cell>
          <cell r="AL677">
            <v>206242245</v>
          </cell>
          <cell r="AM677">
            <v>0</v>
          </cell>
          <cell r="AN677">
            <v>396907321.68000007</v>
          </cell>
          <cell r="AO677">
            <v>0</v>
          </cell>
        </row>
        <row r="678">
          <cell r="B678">
            <v>665</v>
          </cell>
          <cell r="C678">
            <v>18210856</v>
          </cell>
          <cell r="D678" t="str">
            <v>Do Cao Ba</v>
          </cell>
          <cell r="E678">
            <v>2520990</v>
          </cell>
          <cell r="F678">
            <v>3285900</v>
          </cell>
          <cell r="G678">
            <v>2659767</v>
          </cell>
          <cell r="H678">
            <v>2744459</v>
          </cell>
          <cell r="I678">
            <v>2688045</v>
          </cell>
          <cell r="J678">
            <v>3649841</v>
          </cell>
          <cell r="K678">
            <v>2634078</v>
          </cell>
          <cell r="L678">
            <v>2413613</v>
          </cell>
          <cell r="M678">
            <v>2481906</v>
          </cell>
          <cell r="N678">
            <v>2523103</v>
          </cell>
          <cell r="O678">
            <v>2395799</v>
          </cell>
          <cell r="P678">
            <v>2241027</v>
          </cell>
          <cell r="Q678">
            <v>-52099</v>
          </cell>
          <cell r="R678">
            <v>-157180</v>
          </cell>
          <cell r="S678">
            <v>-65977</v>
          </cell>
          <cell r="T678">
            <v>-74446</v>
          </cell>
          <cell r="U678">
            <v>-68805</v>
          </cell>
          <cell r="V678">
            <v>-229968</v>
          </cell>
          <cell r="W678">
            <v>-63408</v>
          </cell>
          <cell r="X678">
            <v>-41361</v>
          </cell>
          <cell r="Y678">
            <v>-48191</v>
          </cell>
          <cell r="Z678">
            <v>-52310</v>
          </cell>
          <cell r="AA678">
            <v>-39580</v>
          </cell>
          <cell r="AB678">
            <v>-24103</v>
          </cell>
          <cell r="AC678">
            <v>32238528</v>
          </cell>
          <cell r="AD678">
            <v>-917428</v>
          </cell>
          <cell r="AE678">
            <v>12</v>
          </cell>
          <cell r="AF678">
            <v>0</v>
          </cell>
          <cell r="AG678">
            <v>0</v>
          </cell>
          <cell r="AH678">
            <v>0</v>
          </cell>
          <cell r="AI678">
            <v>0</v>
          </cell>
          <cell r="AJ678">
            <v>1544000</v>
          </cell>
          <cell r="AK678">
            <v>978252</v>
          </cell>
          <cell r="AL678">
            <v>1895680</v>
          </cell>
          <cell r="AM678">
            <v>0</v>
          </cell>
          <cell r="AN678">
            <v>3439680</v>
          </cell>
        </row>
        <row r="679">
          <cell r="B679">
            <v>666</v>
          </cell>
          <cell r="C679">
            <v>18211554</v>
          </cell>
          <cell r="D679" t="str">
            <v>Do Cao Bang</v>
          </cell>
          <cell r="G679">
            <v>861218</v>
          </cell>
          <cell r="H679">
            <v>3006216</v>
          </cell>
          <cell r="I679">
            <v>3484740</v>
          </cell>
          <cell r="J679">
            <v>3938084</v>
          </cell>
          <cell r="K679">
            <v>3366000</v>
          </cell>
          <cell r="L679">
            <v>2896334</v>
          </cell>
          <cell r="M679">
            <v>2470068</v>
          </cell>
          <cell r="N679">
            <v>2779745</v>
          </cell>
          <cell r="O679">
            <v>2530017</v>
          </cell>
          <cell r="P679">
            <v>1740743</v>
          </cell>
          <cell r="S679">
            <v>0</v>
          </cell>
          <cell r="T679">
            <v>-101243</v>
          </cell>
          <cell r="U679">
            <v>-196948</v>
          </cell>
          <cell r="V679">
            <v>-287617</v>
          </cell>
          <cell r="W679">
            <v>-173200</v>
          </cell>
          <cell r="X679">
            <v>-89633</v>
          </cell>
          <cell r="Y679">
            <v>-47007</v>
          </cell>
          <cell r="Z679">
            <v>-77975</v>
          </cell>
          <cell r="AA679">
            <v>-53002</v>
          </cell>
          <cell r="AB679">
            <v>0</v>
          </cell>
          <cell r="AC679">
            <v>27073165</v>
          </cell>
          <cell r="AD679">
            <v>-1026625</v>
          </cell>
          <cell r="AE679">
            <v>10</v>
          </cell>
          <cell r="AF679">
            <v>12</v>
          </cell>
          <cell r="AG679">
            <v>0</v>
          </cell>
          <cell r="AH679">
            <v>0</v>
          </cell>
          <cell r="AI679">
            <v>0</v>
          </cell>
          <cell r="AJ679">
            <v>1224000</v>
          </cell>
          <cell r="AK679">
            <v>429720</v>
          </cell>
          <cell r="AL679">
            <v>1456345</v>
          </cell>
          <cell r="AM679">
            <v>0</v>
          </cell>
          <cell r="AN679">
            <v>2680345</v>
          </cell>
        </row>
        <row r="680">
          <cell r="B680">
            <v>667</v>
          </cell>
          <cell r="C680">
            <v>18210050</v>
          </cell>
          <cell r="D680" t="str">
            <v>Pham Thi Mong Huyen</v>
          </cell>
          <cell r="E680">
            <v>3921593</v>
          </cell>
          <cell r="F680">
            <v>4268608</v>
          </cell>
          <cell r="G680">
            <v>4144211</v>
          </cell>
          <cell r="H680">
            <v>3957126</v>
          </cell>
          <cell r="I680">
            <v>3864285</v>
          </cell>
          <cell r="J680">
            <v>4486725</v>
          </cell>
          <cell r="K680">
            <v>3611512</v>
          </cell>
          <cell r="L680">
            <v>3653957</v>
          </cell>
          <cell r="M680">
            <v>3241810</v>
          </cell>
          <cell r="N680">
            <v>3580139</v>
          </cell>
          <cell r="O680">
            <v>3472489</v>
          </cell>
          <cell r="P680">
            <v>2525167</v>
          </cell>
          <cell r="Q680">
            <v>-284319</v>
          </cell>
          <cell r="R680">
            <v>-380582</v>
          </cell>
          <cell r="S680">
            <v>-343263</v>
          </cell>
          <cell r="T680">
            <v>-291425</v>
          </cell>
          <cell r="U680">
            <v>-272857</v>
          </cell>
          <cell r="V680">
            <v>-446018</v>
          </cell>
          <cell r="W680">
            <v>-222302</v>
          </cell>
          <cell r="X680">
            <v>-230791</v>
          </cell>
          <cell r="Y680">
            <v>-148362</v>
          </cell>
          <cell r="Z680">
            <v>-216028</v>
          </cell>
          <cell r="AA680">
            <v>-194498</v>
          </cell>
          <cell r="AB680">
            <v>-52517</v>
          </cell>
          <cell r="AC680">
            <v>44727622</v>
          </cell>
          <cell r="AD680">
            <v>-3082962</v>
          </cell>
          <cell r="AE680">
            <v>12</v>
          </cell>
          <cell r="AF680">
            <v>0</v>
          </cell>
          <cell r="AG680">
            <v>0</v>
          </cell>
          <cell r="AH680">
            <v>0</v>
          </cell>
          <cell r="AI680">
            <v>0</v>
          </cell>
          <cell r="AJ680">
            <v>2559000</v>
          </cell>
          <cell r="AK680">
            <v>3457320</v>
          </cell>
          <cell r="AL680">
            <v>6540282</v>
          </cell>
          <cell r="AM680">
            <v>0</v>
          </cell>
          <cell r="AN680">
            <v>9099282</v>
          </cell>
        </row>
        <row r="681">
          <cell r="B681">
            <v>668</v>
          </cell>
          <cell r="C681">
            <v>18210277</v>
          </cell>
          <cell r="D681" t="str">
            <v>Huynh Tan Loc</v>
          </cell>
          <cell r="E681">
            <v>3996700</v>
          </cell>
          <cell r="F681">
            <v>4570500</v>
          </cell>
          <cell r="G681">
            <v>4047250</v>
          </cell>
          <cell r="H681">
            <v>3957500</v>
          </cell>
          <cell r="I681">
            <v>3730750</v>
          </cell>
          <cell r="J681">
            <v>7417438</v>
          </cell>
          <cell r="K681">
            <v>4989000</v>
          </cell>
          <cell r="L681">
            <v>4944000</v>
          </cell>
          <cell r="M681">
            <v>5039000</v>
          </cell>
          <cell r="N681">
            <v>5099000</v>
          </cell>
          <cell r="O681">
            <v>5024000</v>
          </cell>
          <cell r="P681">
            <v>5019000</v>
          </cell>
          <cell r="Q681">
            <v>-299340</v>
          </cell>
          <cell r="R681">
            <v>-471150</v>
          </cell>
          <cell r="S681">
            <v>-314175</v>
          </cell>
          <cell r="T681">
            <v>-291500</v>
          </cell>
          <cell r="U681">
            <v>-246150</v>
          </cell>
          <cell r="V681">
            <v>-1466975</v>
          </cell>
          <cell r="W681">
            <v>-596700</v>
          </cell>
          <cell r="X681">
            <v>-583200</v>
          </cell>
          <cell r="Y681">
            <v>-611700</v>
          </cell>
          <cell r="Z681">
            <v>-629700</v>
          </cell>
          <cell r="AA681">
            <v>-607200</v>
          </cell>
          <cell r="AB681">
            <v>-605700</v>
          </cell>
          <cell r="AC681">
            <v>57834138</v>
          </cell>
          <cell r="AD681">
            <v>-6723490</v>
          </cell>
          <cell r="AE681">
            <v>12</v>
          </cell>
          <cell r="AF681">
            <v>0</v>
          </cell>
          <cell r="AG681">
            <v>0</v>
          </cell>
          <cell r="AH681">
            <v>0</v>
          </cell>
          <cell r="AI681">
            <v>0</v>
          </cell>
          <cell r="AJ681">
            <v>4869000</v>
          </cell>
          <cell r="AK681">
            <v>8010936</v>
          </cell>
          <cell r="AL681">
            <v>14734426</v>
          </cell>
          <cell r="AM681">
            <v>0</v>
          </cell>
          <cell r="AN681">
            <v>19603426</v>
          </cell>
        </row>
        <row r="682">
          <cell r="B682">
            <v>669</v>
          </cell>
          <cell r="C682">
            <v>18211478</v>
          </cell>
          <cell r="D682" t="str">
            <v>Nguyen Chau Long</v>
          </cell>
          <cell r="F682">
            <v>2304847</v>
          </cell>
          <cell r="G682">
            <v>3378766</v>
          </cell>
          <cell r="H682">
            <v>2841672</v>
          </cell>
          <cell r="I682">
            <v>2631845</v>
          </cell>
          <cell r="J682">
            <v>3339977</v>
          </cell>
          <cell r="K682">
            <v>2704349</v>
          </cell>
          <cell r="L682">
            <v>2350537</v>
          </cell>
          <cell r="M682">
            <v>2368557</v>
          </cell>
          <cell r="N682">
            <v>2247187</v>
          </cell>
          <cell r="O682">
            <v>2462344</v>
          </cell>
          <cell r="P682">
            <v>1661300</v>
          </cell>
          <cell r="R682">
            <v>-30485</v>
          </cell>
          <cell r="S682">
            <v>-175753</v>
          </cell>
          <cell r="T682">
            <v>-84167</v>
          </cell>
          <cell r="U682">
            <v>-63185</v>
          </cell>
          <cell r="V682">
            <v>-167995</v>
          </cell>
          <cell r="W682">
            <v>-70435</v>
          </cell>
          <cell r="X682">
            <v>-35054</v>
          </cell>
          <cell r="Y682">
            <v>-36856</v>
          </cell>
          <cell r="Z682">
            <v>-24719</v>
          </cell>
          <cell r="AA682">
            <v>-46234</v>
          </cell>
          <cell r="AB682">
            <v>0</v>
          </cell>
          <cell r="AC682">
            <v>28291381</v>
          </cell>
          <cell r="AD682">
            <v>-734883</v>
          </cell>
          <cell r="AE682">
            <v>11</v>
          </cell>
          <cell r="AF682">
            <v>12</v>
          </cell>
          <cell r="AG682">
            <v>0</v>
          </cell>
          <cell r="AH682">
            <v>0</v>
          </cell>
          <cell r="AI682">
            <v>0</v>
          </cell>
          <cell r="AJ682">
            <v>1450356.16</v>
          </cell>
          <cell r="AK682">
            <v>574176</v>
          </cell>
          <cell r="AL682">
            <v>1309059</v>
          </cell>
          <cell r="AM682">
            <v>0</v>
          </cell>
          <cell r="AN682">
            <v>2759415.16</v>
          </cell>
        </row>
        <row r="683">
          <cell r="B683">
            <v>670</v>
          </cell>
          <cell r="C683">
            <v>18210165</v>
          </cell>
          <cell r="D683" t="str">
            <v>Tran Thi Mao</v>
          </cell>
          <cell r="E683">
            <v>2872256</v>
          </cell>
          <cell r="F683">
            <v>3396869</v>
          </cell>
          <cell r="G683">
            <v>3367018</v>
          </cell>
          <cell r="H683">
            <v>3402090</v>
          </cell>
          <cell r="I683">
            <v>3479908</v>
          </cell>
          <cell r="J683">
            <v>4288614</v>
          </cell>
          <cell r="K683">
            <v>3260992</v>
          </cell>
          <cell r="L683">
            <v>3429927</v>
          </cell>
          <cell r="M683">
            <v>3091512</v>
          </cell>
          <cell r="N683">
            <v>3509490</v>
          </cell>
          <cell r="O683">
            <v>3930738</v>
          </cell>
          <cell r="P683">
            <v>3627200</v>
          </cell>
          <cell r="Q683">
            <v>-87226</v>
          </cell>
          <cell r="R683">
            <v>-179374</v>
          </cell>
          <cell r="S683">
            <v>-173404</v>
          </cell>
          <cell r="T683">
            <v>-180418</v>
          </cell>
          <cell r="U683">
            <v>-195982</v>
          </cell>
          <cell r="V683">
            <v>-386584</v>
          </cell>
          <cell r="W683">
            <v>-152198</v>
          </cell>
          <cell r="X683">
            <v>-185985</v>
          </cell>
          <cell r="Y683">
            <v>-118302</v>
          </cell>
          <cell r="Z683">
            <v>-201898</v>
          </cell>
          <cell r="AA683">
            <v>-286148</v>
          </cell>
          <cell r="AB683">
            <v>-225440</v>
          </cell>
          <cell r="AC683">
            <v>41656614</v>
          </cell>
          <cell r="AD683">
            <v>-2372959</v>
          </cell>
          <cell r="AE683">
            <v>12</v>
          </cell>
          <cell r="AF683">
            <v>0</v>
          </cell>
          <cell r="AG683">
            <v>0</v>
          </cell>
          <cell r="AH683">
            <v>0</v>
          </cell>
          <cell r="AI683">
            <v>0</v>
          </cell>
          <cell r="AJ683">
            <v>2267000</v>
          </cell>
          <cell r="AK683">
            <v>2784720</v>
          </cell>
          <cell r="AL683">
            <v>5157679</v>
          </cell>
          <cell r="AM683">
            <v>0</v>
          </cell>
          <cell r="AN683">
            <v>7424679</v>
          </cell>
        </row>
        <row r="684">
          <cell r="B684">
            <v>671</v>
          </cell>
          <cell r="C684">
            <v>18210729</v>
          </cell>
          <cell r="D684" t="str">
            <v>Nguyen Tan Nam</v>
          </cell>
          <cell r="E684">
            <v>2788482</v>
          </cell>
          <cell r="F684">
            <v>2303210</v>
          </cell>
          <cell r="G684">
            <v>2588446</v>
          </cell>
          <cell r="H684">
            <v>2590618</v>
          </cell>
          <cell r="I684">
            <v>2734228</v>
          </cell>
          <cell r="J684">
            <v>2829317</v>
          </cell>
          <cell r="K684">
            <v>2367128</v>
          </cell>
          <cell r="L684">
            <v>2544165</v>
          </cell>
          <cell r="M684">
            <v>2454651</v>
          </cell>
          <cell r="N684">
            <v>2627711</v>
          </cell>
          <cell r="O684">
            <v>2392987</v>
          </cell>
          <cell r="P684">
            <v>1893702</v>
          </cell>
          <cell r="Q684">
            <v>-78848</v>
          </cell>
          <cell r="R684">
            <v>-30321</v>
          </cell>
          <cell r="S684">
            <v>-58845</v>
          </cell>
          <cell r="T684">
            <v>-59062</v>
          </cell>
          <cell r="U684">
            <v>-73423</v>
          </cell>
          <cell r="V684">
            <v>-82932</v>
          </cell>
          <cell r="W684">
            <v>-36713</v>
          </cell>
          <cell r="X684">
            <v>-54417</v>
          </cell>
          <cell r="Y684">
            <v>-45465</v>
          </cell>
          <cell r="Z684">
            <v>-62771</v>
          </cell>
          <cell r="AA684">
            <v>-39299</v>
          </cell>
          <cell r="AB684">
            <v>0</v>
          </cell>
          <cell r="AC684">
            <v>30114645</v>
          </cell>
          <cell r="AD684">
            <v>-622096</v>
          </cell>
          <cell r="AE684">
            <v>12</v>
          </cell>
          <cell r="AF684">
            <v>0</v>
          </cell>
          <cell r="AG684">
            <v>0</v>
          </cell>
          <cell r="AH684">
            <v>0</v>
          </cell>
          <cell r="AI684">
            <v>0</v>
          </cell>
          <cell r="AJ684">
            <v>1655000</v>
          </cell>
          <cell r="AK684">
            <v>776964</v>
          </cell>
          <cell r="AL684">
            <v>1399060</v>
          </cell>
          <cell r="AM684">
            <v>0</v>
          </cell>
          <cell r="AN684">
            <v>3054060</v>
          </cell>
        </row>
        <row r="685">
          <cell r="B685">
            <v>672</v>
          </cell>
          <cell r="C685">
            <v>18210480</v>
          </cell>
          <cell r="D685" t="str">
            <v>Ho Van Tuyen</v>
          </cell>
          <cell r="E685">
            <v>3174810</v>
          </cell>
          <cell r="F685">
            <v>3516984</v>
          </cell>
          <cell r="G685">
            <v>3124243</v>
          </cell>
          <cell r="H685">
            <v>3253254</v>
          </cell>
          <cell r="I685">
            <v>3404176</v>
          </cell>
          <cell r="J685">
            <v>4155002</v>
          </cell>
          <cell r="K685">
            <v>3320194</v>
          </cell>
          <cell r="L685">
            <v>3560400</v>
          </cell>
          <cell r="M685">
            <v>3235237</v>
          </cell>
          <cell r="N685">
            <v>3279656</v>
          </cell>
          <cell r="O685">
            <v>2851856</v>
          </cell>
          <cell r="P685">
            <v>2319263</v>
          </cell>
          <cell r="Q685">
            <v>-134962</v>
          </cell>
          <cell r="R685">
            <v>-203397</v>
          </cell>
          <cell r="S685">
            <v>-124849</v>
          </cell>
          <cell r="T685">
            <v>-150651</v>
          </cell>
          <cell r="U685">
            <v>-180835</v>
          </cell>
          <cell r="V685">
            <v>-346501</v>
          </cell>
          <cell r="W685">
            <v>-164039</v>
          </cell>
          <cell r="X685">
            <v>-212080</v>
          </cell>
          <cell r="Y685">
            <v>-147047</v>
          </cell>
          <cell r="Z685">
            <v>-155931</v>
          </cell>
          <cell r="AA685">
            <v>-85186</v>
          </cell>
          <cell r="AB685">
            <v>-31926</v>
          </cell>
          <cell r="AC685">
            <v>39195075</v>
          </cell>
          <cell r="AD685">
            <v>-1937404</v>
          </cell>
          <cell r="AE685">
            <v>12</v>
          </cell>
          <cell r="AF685">
            <v>0</v>
          </cell>
          <cell r="AG685">
            <v>0</v>
          </cell>
          <cell r="AH685">
            <v>0</v>
          </cell>
          <cell r="AI685">
            <v>0</v>
          </cell>
          <cell r="AJ685">
            <v>1794000</v>
          </cell>
          <cell r="AK685">
            <v>2197812</v>
          </cell>
          <cell r="AL685">
            <v>4135216</v>
          </cell>
          <cell r="AM685">
            <v>0</v>
          </cell>
          <cell r="AN685">
            <v>5929216</v>
          </cell>
        </row>
        <row r="686">
          <cell r="B686">
            <v>673</v>
          </cell>
          <cell r="C686">
            <v>16230149</v>
          </cell>
          <cell r="D686" t="str">
            <v>Nguyen Que Anh</v>
          </cell>
          <cell r="E686">
            <v>2218939</v>
          </cell>
          <cell r="F686">
            <v>2830193</v>
          </cell>
          <cell r="G686">
            <v>2243725</v>
          </cell>
          <cell r="H686">
            <v>1955233</v>
          </cell>
          <cell r="I686">
            <v>1882553</v>
          </cell>
          <cell r="J686">
            <v>1876028</v>
          </cell>
          <cell r="K686">
            <v>1754444</v>
          </cell>
          <cell r="L686">
            <v>1684449</v>
          </cell>
          <cell r="M686">
            <v>1317736</v>
          </cell>
          <cell r="N686">
            <v>1316214</v>
          </cell>
          <cell r="O686">
            <v>1419686</v>
          </cell>
          <cell r="P686">
            <v>1536851</v>
          </cell>
          <cell r="Q686">
            <v>-21894</v>
          </cell>
          <cell r="R686">
            <v>-83019</v>
          </cell>
          <cell r="S686">
            <v>-24373</v>
          </cell>
          <cell r="T686">
            <v>0</v>
          </cell>
          <cell r="U686">
            <v>0</v>
          </cell>
          <cell r="V686">
            <v>0</v>
          </cell>
          <cell r="W686">
            <v>0</v>
          </cell>
          <cell r="X686">
            <v>0</v>
          </cell>
          <cell r="Y686">
            <v>0</v>
          </cell>
          <cell r="Z686">
            <v>0</v>
          </cell>
          <cell r="AA686">
            <v>0</v>
          </cell>
          <cell r="AB686">
            <v>0</v>
          </cell>
          <cell r="AC686">
            <v>22036051</v>
          </cell>
          <cell r="AD686">
            <v>-129286</v>
          </cell>
          <cell r="AE686">
            <v>12</v>
          </cell>
          <cell r="AF686">
            <v>0</v>
          </cell>
          <cell r="AG686">
            <v>0</v>
          </cell>
          <cell r="AH686">
            <v>0</v>
          </cell>
          <cell r="AI686">
            <v>0</v>
          </cell>
          <cell r="AJ686">
            <v>1266000</v>
          </cell>
          <cell r="AK686">
            <v>0</v>
          </cell>
          <cell r="AL686">
            <v>129286</v>
          </cell>
          <cell r="AM686">
            <v>0</v>
          </cell>
          <cell r="AN686">
            <v>1395286</v>
          </cell>
        </row>
        <row r="687">
          <cell r="B687">
            <v>674</v>
          </cell>
          <cell r="C687">
            <v>17210847</v>
          </cell>
          <cell r="D687" t="str">
            <v>Le Minh Bang</v>
          </cell>
          <cell r="E687">
            <v>1560732</v>
          </cell>
          <cell r="F687">
            <v>1818968</v>
          </cell>
          <cell r="G687">
            <v>1434387</v>
          </cell>
          <cell r="H687">
            <v>1627479</v>
          </cell>
          <cell r="I687">
            <v>2137158</v>
          </cell>
          <cell r="J687">
            <v>2243442</v>
          </cell>
          <cell r="K687">
            <v>1933388</v>
          </cell>
          <cell r="L687">
            <v>1646404</v>
          </cell>
          <cell r="M687">
            <v>1710759</v>
          </cell>
          <cell r="N687">
            <v>1697569</v>
          </cell>
          <cell r="O687">
            <v>1604562</v>
          </cell>
          <cell r="P687">
            <v>1441740</v>
          </cell>
          <cell r="Q687">
            <v>0</v>
          </cell>
          <cell r="R687">
            <v>0</v>
          </cell>
          <cell r="S687">
            <v>0</v>
          </cell>
          <cell r="T687">
            <v>0</v>
          </cell>
          <cell r="U687">
            <v>-13716</v>
          </cell>
          <cell r="V687">
            <v>-24344</v>
          </cell>
          <cell r="W687">
            <v>0</v>
          </cell>
          <cell r="X687">
            <v>0</v>
          </cell>
          <cell r="Y687">
            <v>0</v>
          </cell>
          <cell r="Z687">
            <v>0</v>
          </cell>
          <cell r="AA687">
            <v>0</v>
          </cell>
          <cell r="AB687">
            <v>0</v>
          </cell>
          <cell r="AC687">
            <v>20856588</v>
          </cell>
          <cell r="AD687">
            <v>-38060</v>
          </cell>
          <cell r="AE687">
            <v>12</v>
          </cell>
          <cell r="AF687">
            <v>0</v>
          </cell>
          <cell r="AG687">
            <v>0</v>
          </cell>
          <cell r="AH687">
            <v>0</v>
          </cell>
          <cell r="AI687">
            <v>0</v>
          </cell>
          <cell r="AJ687">
            <v>946000</v>
          </cell>
          <cell r="AK687">
            <v>0</v>
          </cell>
          <cell r="AL687">
            <v>38060</v>
          </cell>
          <cell r="AM687">
            <v>0</v>
          </cell>
          <cell r="AN687">
            <v>984060</v>
          </cell>
        </row>
        <row r="688">
          <cell r="B688">
            <v>675</v>
          </cell>
          <cell r="C688">
            <v>16230577</v>
          </cell>
          <cell r="D688" t="str">
            <v>Doan Minh Chuong</v>
          </cell>
          <cell r="E688">
            <v>1568634</v>
          </cell>
          <cell r="F688">
            <v>1779833</v>
          </cell>
          <cell r="G688">
            <v>1706664</v>
          </cell>
          <cell r="H688">
            <v>1417397</v>
          </cell>
          <cell r="I688">
            <v>2000806</v>
          </cell>
          <cell r="J688">
            <v>1580731</v>
          </cell>
          <cell r="K688">
            <v>1406160</v>
          </cell>
          <cell r="L688">
            <v>1260314</v>
          </cell>
          <cell r="M688">
            <v>1236434</v>
          </cell>
          <cell r="N688">
            <v>1140717</v>
          </cell>
          <cell r="O688">
            <v>1197555</v>
          </cell>
          <cell r="P688">
            <v>1080720</v>
          </cell>
          <cell r="Q688">
            <v>0</v>
          </cell>
          <cell r="R688">
            <v>0</v>
          </cell>
          <cell r="S688">
            <v>0</v>
          </cell>
          <cell r="T688">
            <v>0</v>
          </cell>
          <cell r="U688">
            <v>-81</v>
          </cell>
          <cell r="V688">
            <v>0</v>
          </cell>
          <cell r="W688">
            <v>0</v>
          </cell>
          <cell r="X688">
            <v>0</v>
          </cell>
          <cell r="Y688">
            <v>0</v>
          </cell>
          <cell r="Z688">
            <v>0</v>
          </cell>
          <cell r="AA688">
            <v>0</v>
          </cell>
          <cell r="AB688">
            <v>0</v>
          </cell>
          <cell r="AC688">
            <v>17375965</v>
          </cell>
          <cell r="AD688">
            <v>-81</v>
          </cell>
          <cell r="AE688">
            <v>12</v>
          </cell>
          <cell r="AF688">
            <v>0</v>
          </cell>
          <cell r="AG688">
            <v>0</v>
          </cell>
          <cell r="AH688">
            <v>0</v>
          </cell>
          <cell r="AI688">
            <v>0</v>
          </cell>
          <cell r="AJ688">
            <v>821000</v>
          </cell>
          <cell r="AK688">
            <v>0</v>
          </cell>
          <cell r="AL688">
            <v>81</v>
          </cell>
          <cell r="AM688">
            <v>0</v>
          </cell>
          <cell r="AN688">
            <v>821081</v>
          </cell>
        </row>
        <row r="689">
          <cell r="B689">
            <v>676</v>
          </cell>
          <cell r="C689">
            <v>16221513</v>
          </cell>
          <cell r="D689" t="str">
            <v>Doan Manh Cuong</v>
          </cell>
          <cell r="G689">
            <v>2478652</v>
          </cell>
          <cell r="H689">
            <v>3190857</v>
          </cell>
          <cell r="I689">
            <v>1283354</v>
          </cell>
          <cell r="J689">
            <v>1649698</v>
          </cell>
          <cell r="K689">
            <v>2513000</v>
          </cell>
          <cell r="L689">
            <v>1198615</v>
          </cell>
          <cell r="M689">
            <v>1284231</v>
          </cell>
          <cell r="N689">
            <v>1113000</v>
          </cell>
          <cell r="O689">
            <v>1198615</v>
          </cell>
          <cell r="P689">
            <v>984577</v>
          </cell>
          <cell r="S689">
            <v>-47865</v>
          </cell>
          <cell r="T689">
            <v>-138171</v>
          </cell>
          <cell r="U689">
            <v>0</v>
          </cell>
          <cell r="V689">
            <v>0</v>
          </cell>
          <cell r="W689">
            <v>-51300</v>
          </cell>
          <cell r="X689">
            <v>0</v>
          </cell>
          <cell r="Y689">
            <v>0</v>
          </cell>
          <cell r="Z689">
            <v>0</v>
          </cell>
          <cell r="AA689">
            <v>0</v>
          </cell>
          <cell r="AB689">
            <v>0</v>
          </cell>
          <cell r="AC689">
            <v>16894599</v>
          </cell>
          <cell r="AD689">
            <v>-237336</v>
          </cell>
          <cell r="AE689">
            <v>10</v>
          </cell>
          <cell r="AF689">
            <v>12</v>
          </cell>
          <cell r="AG689">
            <v>0</v>
          </cell>
          <cell r="AH689">
            <v>0</v>
          </cell>
          <cell r="AI689">
            <v>0</v>
          </cell>
          <cell r="AJ689">
            <v>1058112.33</v>
          </cell>
          <cell r="AK689">
            <v>0</v>
          </cell>
          <cell r="AL689">
            <v>237336</v>
          </cell>
          <cell r="AM689">
            <v>0</v>
          </cell>
          <cell r="AN689">
            <v>1295448.33</v>
          </cell>
        </row>
        <row r="690">
          <cell r="B690">
            <v>677</v>
          </cell>
          <cell r="C690">
            <v>16230810</v>
          </cell>
          <cell r="D690" t="str">
            <v>Nguyen Manh Cuong</v>
          </cell>
          <cell r="E690">
            <v>1339282</v>
          </cell>
          <cell r="F690">
            <v>1334307</v>
          </cell>
          <cell r="G690">
            <v>1116462</v>
          </cell>
          <cell r="H690">
            <v>1049512</v>
          </cell>
          <cell r="I690">
            <v>1246257</v>
          </cell>
          <cell r="J690">
            <v>1196396</v>
          </cell>
          <cell r="K690">
            <v>972800</v>
          </cell>
          <cell r="L690">
            <v>988616</v>
          </cell>
          <cell r="M690">
            <v>1081665</v>
          </cell>
          <cell r="N690">
            <v>871843</v>
          </cell>
          <cell r="O690">
            <v>974088</v>
          </cell>
          <cell r="P690">
            <v>861176</v>
          </cell>
          <cell r="Q690">
            <v>0</v>
          </cell>
          <cell r="R690">
            <v>0</v>
          </cell>
          <cell r="S690">
            <v>0</v>
          </cell>
          <cell r="T690">
            <v>0</v>
          </cell>
          <cell r="U690">
            <v>0</v>
          </cell>
          <cell r="V690">
            <v>0</v>
          </cell>
          <cell r="W690">
            <v>0</v>
          </cell>
          <cell r="X690">
            <v>0</v>
          </cell>
          <cell r="Y690">
            <v>0</v>
          </cell>
          <cell r="Z690">
            <v>0</v>
          </cell>
          <cell r="AA690">
            <v>0</v>
          </cell>
          <cell r="AB690">
            <v>0</v>
          </cell>
          <cell r="AC690">
            <v>13032404</v>
          </cell>
          <cell r="AD690">
            <v>0</v>
          </cell>
          <cell r="AE690">
            <v>12</v>
          </cell>
          <cell r="AF690">
            <v>0</v>
          </cell>
          <cell r="AG690">
            <v>0</v>
          </cell>
          <cell r="AH690">
            <v>0</v>
          </cell>
          <cell r="AI690">
            <v>0</v>
          </cell>
          <cell r="AJ690">
            <v>765000</v>
          </cell>
          <cell r="AK690">
            <v>0</v>
          </cell>
          <cell r="AL690">
            <v>0</v>
          </cell>
          <cell r="AM690">
            <v>0</v>
          </cell>
          <cell r="AN690">
            <v>765000</v>
          </cell>
        </row>
        <row r="691">
          <cell r="B691">
            <v>678</v>
          </cell>
          <cell r="C691">
            <v>16220452</v>
          </cell>
          <cell r="D691" t="str">
            <v>Nguyen Van Don</v>
          </cell>
          <cell r="E691">
            <v>1364332</v>
          </cell>
          <cell r="F691">
            <v>1836695</v>
          </cell>
          <cell r="G691">
            <v>1949471</v>
          </cell>
          <cell r="H691">
            <v>3105380</v>
          </cell>
          <cell r="I691">
            <v>1197797</v>
          </cell>
          <cell r="J691">
            <v>1540911</v>
          </cell>
          <cell r="K691">
            <v>1489699</v>
          </cell>
          <cell r="L691">
            <v>1198615</v>
          </cell>
          <cell r="M691">
            <v>1284231</v>
          </cell>
          <cell r="N691">
            <v>1070192</v>
          </cell>
          <cell r="O691">
            <v>1155807</v>
          </cell>
          <cell r="P691">
            <v>1113000</v>
          </cell>
          <cell r="Q691">
            <v>0</v>
          </cell>
          <cell r="R691">
            <v>0</v>
          </cell>
          <cell r="S691">
            <v>0</v>
          </cell>
          <cell r="T691">
            <v>-121076</v>
          </cell>
          <cell r="U691">
            <v>0</v>
          </cell>
          <cell r="V691">
            <v>0</v>
          </cell>
          <cell r="W691">
            <v>0</v>
          </cell>
          <cell r="X691">
            <v>0</v>
          </cell>
          <cell r="Y691">
            <v>0</v>
          </cell>
          <cell r="Z691">
            <v>0</v>
          </cell>
          <cell r="AA691">
            <v>0</v>
          </cell>
          <cell r="AB691">
            <v>0</v>
          </cell>
          <cell r="AC691">
            <v>18306130</v>
          </cell>
          <cell r="AD691">
            <v>-121076</v>
          </cell>
          <cell r="AE691">
            <v>12</v>
          </cell>
          <cell r="AF691">
            <v>0</v>
          </cell>
          <cell r="AG691">
            <v>0</v>
          </cell>
          <cell r="AH691">
            <v>0</v>
          </cell>
          <cell r="AI691">
            <v>0</v>
          </cell>
          <cell r="AJ691">
            <v>1113000</v>
          </cell>
          <cell r="AK691">
            <v>0</v>
          </cell>
          <cell r="AL691">
            <v>121076</v>
          </cell>
          <cell r="AM691">
            <v>0</v>
          </cell>
          <cell r="AN691">
            <v>1234076</v>
          </cell>
        </row>
        <row r="692">
          <cell r="B692">
            <v>679</v>
          </cell>
          <cell r="C692">
            <v>16221186</v>
          </cell>
          <cell r="D692" t="str">
            <v>Nguyen Van Duc</v>
          </cell>
          <cell r="E692">
            <v>1462662</v>
          </cell>
          <cell r="F692">
            <v>1372182</v>
          </cell>
          <cell r="G692">
            <v>1711857</v>
          </cell>
          <cell r="H692">
            <v>1219414</v>
          </cell>
          <cell r="I692">
            <v>709053</v>
          </cell>
          <cell r="J692">
            <v>982331</v>
          </cell>
          <cell r="K692">
            <v>1132622</v>
          </cell>
          <cell r="L692">
            <v>872615</v>
          </cell>
          <cell r="N692">
            <v>2397231</v>
          </cell>
          <cell r="O692">
            <v>1198615</v>
          </cell>
          <cell r="P692">
            <v>1113000</v>
          </cell>
          <cell r="Q692">
            <v>0</v>
          </cell>
          <cell r="R692">
            <v>0</v>
          </cell>
          <cell r="S692">
            <v>0</v>
          </cell>
          <cell r="T692">
            <v>0</v>
          </cell>
          <cell r="U692">
            <v>0</v>
          </cell>
          <cell r="V692">
            <v>0</v>
          </cell>
          <cell r="W692">
            <v>0</v>
          </cell>
          <cell r="X692">
            <v>0</v>
          </cell>
          <cell r="Y692">
            <v>0</v>
          </cell>
          <cell r="Z692">
            <v>-39723</v>
          </cell>
          <cell r="AA692">
            <v>0</v>
          </cell>
          <cell r="AB692">
            <v>0</v>
          </cell>
          <cell r="AC692">
            <v>14171582</v>
          </cell>
          <cell r="AD692">
            <v>-39723</v>
          </cell>
          <cell r="AE692">
            <v>11</v>
          </cell>
          <cell r="AF692">
            <v>0</v>
          </cell>
          <cell r="AG692">
            <v>0</v>
          </cell>
          <cell r="AH692">
            <v>0</v>
          </cell>
          <cell r="AI692">
            <v>0</v>
          </cell>
          <cell r="AJ692">
            <v>1113000</v>
          </cell>
          <cell r="AK692">
            <v>0</v>
          </cell>
          <cell r="AL692">
            <v>39723</v>
          </cell>
          <cell r="AM692">
            <v>0</v>
          </cell>
          <cell r="AN692">
            <v>1152723</v>
          </cell>
        </row>
        <row r="693">
          <cell r="B693">
            <v>680</v>
          </cell>
          <cell r="C693">
            <v>17210174</v>
          </cell>
          <cell r="D693" t="str">
            <v>Dang Tien Dung</v>
          </cell>
          <cell r="E693">
            <v>1716430</v>
          </cell>
          <cell r="F693">
            <v>2310569</v>
          </cell>
          <cell r="G693">
            <v>1847681</v>
          </cell>
          <cell r="H693">
            <v>1765183</v>
          </cell>
          <cell r="I693">
            <v>2395307</v>
          </cell>
          <cell r="J693">
            <v>2506535</v>
          </cell>
          <cell r="K693">
            <v>2007553</v>
          </cell>
          <cell r="L693">
            <v>1725499</v>
          </cell>
          <cell r="M693">
            <v>1994621</v>
          </cell>
          <cell r="N693">
            <v>1696222</v>
          </cell>
          <cell r="O693">
            <v>1780886</v>
          </cell>
          <cell r="P693">
            <v>1483462</v>
          </cell>
          <cell r="Q693">
            <v>0</v>
          </cell>
          <cell r="R693">
            <v>-31057</v>
          </cell>
          <cell r="S693">
            <v>0</v>
          </cell>
          <cell r="T693">
            <v>0</v>
          </cell>
          <cell r="U693">
            <v>-39531</v>
          </cell>
          <cell r="V693">
            <v>-50654</v>
          </cell>
          <cell r="W693">
            <v>-755</v>
          </cell>
          <cell r="X693">
            <v>0</v>
          </cell>
          <cell r="Y693">
            <v>0</v>
          </cell>
          <cell r="Z693">
            <v>0</v>
          </cell>
          <cell r="AA693">
            <v>0</v>
          </cell>
          <cell r="AB693">
            <v>0</v>
          </cell>
          <cell r="AC693">
            <v>23229948</v>
          </cell>
          <cell r="AD693">
            <v>-121997</v>
          </cell>
          <cell r="AE693">
            <v>12</v>
          </cell>
          <cell r="AF693">
            <v>0</v>
          </cell>
          <cell r="AG693">
            <v>0</v>
          </cell>
          <cell r="AH693">
            <v>0</v>
          </cell>
          <cell r="AI693">
            <v>0</v>
          </cell>
          <cell r="AJ693">
            <v>1015000</v>
          </cell>
          <cell r="AK693">
            <v>24492</v>
          </cell>
          <cell r="AL693">
            <v>146489</v>
          </cell>
          <cell r="AM693">
            <v>0</v>
          </cell>
          <cell r="AN693">
            <v>1161489</v>
          </cell>
        </row>
        <row r="694">
          <cell r="B694">
            <v>681</v>
          </cell>
          <cell r="C694">
            <v>17210173</v>
          </cell>
          <cell r="D694" t="str">
            <v>Pham Quoc Dung</v>
          </cell>
          <cell r="E694">
            <v>1683290</v>
          </cell>
          <cell r="F694">
            <v>2207525</v>
          </cell>
          <cell r="G694">
            <v>1778707</v>
          </cell>
          <cell r="H694">
            <v>1769084</v>
          </cell>
          <cell r="I694">
            <v>2480208</v>
          </cell>
          <cell r="J694">
            <v>2386431</v>
          </cell>
          <cell r="K694">
            <v>1856279</v>
          </cell>
          <cell r="L694">
            <v>1727452</v>
          </cell>
          <cell r="M694">
            <v>1979495</v>
          </cell>
          <cell r="N694">
            <v>1801870</v>
          </cell>
          <cell r="O694">
            <v>1779422</v>
          </cell>
          <cell r="P694">
            <v>1853107</v>
          </cell>
          <cell r="Q694">
            <v>0</v>
          </cell>
          <cell r="R694">
            <v>-20753</v>
          </cell>
          <cell r="S694">
            <v>0</v>
          </cell>
          <cell r="T694">
            <v>0</v>
          </cell>
          <cell r="U694">
            <v>-48021</v>
          </cell>
          <cell r="V694">
            <v>-38643</v>
          </cell>
          <cell r="W694">
            <v>0</v>
          </cell>
          <cell r="X694">
            <v>0</v>
          </cell>
          <cell r="Y694">
            <v>0</v>
          </cell>
          <cell r="Z694">
            <v>0</v>
          </cell>
          <cell r="AA694">
            <v>0</v>
          </cell>
          <cell r="AB694">
            <v>0</v>
          </cell>
          <cell r="AC694">
            <v>23302870</v>
          </cell>
          <cell r="AD694">
            <v>-107417</v>
          </cell>
          <cell r="AE694">
            <v>12</v>
          </cell>
          <cell r="AF694">
            <v>0</v>
          </cell>
          <cell r="AG694">
            <v>0</v>
          </cell>
          <cell r="AH694">
            <v>0</v>
          </cell>
          <cell r="AI694">
            <v>0</v>
          </cell>
          <cell r="AJ694">
            <v>1015000</v>
          </cell>
          <cell r="AK694">
            <v>31788</v>
          </cell>
          <cell r="AL694">
            <v>139205</v>
          </cell>
          <cell r="AM694">
            <v>0</v>
          </cell>
          <cell r="AN694">
            <v>1154205</v>
          </cell>
        </row>
        <row r="695">
          <cell r="B695">
            <v>682</v>
          </cell>
          <cell r="C695">
            <v>16230543</v>
          </cell>
          <cell r="D695" t="str">
            <v>Nguyen Ngoc Ha</v>
          </cell>
          <cell r="E695">
            <v>854723</v>
          </cell>
          <cell r="F695">
            <v>2128318</v>
          </cell>
          <cell r="G695">
            <v>1190764</v>
          </cell>
          <cell r="H695">
            <v>1002717</v>
          </cell>
          <cell r="I695">
            <v>1142669</v>
          </cell>
          <cell r="J695">
            <v>1073287</v>
          </cell>
          <cell r="K695">
            <v>992699</v>
          </cell>
          <cell r="L695">
            <v>868365</v>
          </cell>
          <cell r="M695">
            <v>958162</v>
          </cell>
          <cell r="N695">
            <v>793370</v>
          </cell>
          <cell r="O695">
            <v>915731</v>
          </cell>
          <cell r="P695">
            <v>872312</v>
          </cell>
          <cell r="Q695">
            <v>0</v>
          </cell>
          <cell r="R695">
            <v>-12832</v>
          </cell>
          <cell r="S695">
            <v>0</v>
          </cell>
          <cell r="T695">
            <v>0</v>
          </cell>
          <cell r="U695">
            <v>0</v>
          </cell>
          <cell r="V695">
            <v>0</v>
          </cell>
          <cell r="W695">
            <v>0</v>
          </cell>
          <cell r="X695">
            <v>0</v>
          </cell>
          <cell r="Y695">
            <v>0</v>
          </cell>
          <cell r="Z695">
            <v>0</v>
          </cell>
          <cell r="AA695">
            <v>0</v>
          </cell>
          <cell r="AB695">
            <v>0</v>
          </cell>
          <cell r="AC695">
            <v>12793117</v>
          </cell>
          <cell r="AD695">
            <v>-12832</v>
          </cell>
          <cell r="AE695">
            <v>12</v>
          </cell>
          <cell r="AF695">
            <v>0</v>
          </cell>
          <cell r="AG695">
            <v>0</v>
          </cell>
          <cell r="AH695">
            <v>0</v>
          </cell>
          <cell r="AI695">
            <v>0</v>
          </cell>
          <cell r="AJ695">
            <v>821000</v>
          </cell>
          <cell r="AK695">
            <v>0</v>
          </cell>
          <cell r="AL695">
            <v>12832</v>
          </cell>
          <cell r="AM695">
            <v>0</v>
          </cell>
          <cell r="AN695">
            <v>833832</v>
          </cell>
        </row>
        <row r="696">
          <cell r="B696">
            <v>683</v>
          </cell>
          <cell r="C696">
            <v>16230539</v>
          </cell>
          <cell r="D696" t="str">
            <v>Dang Tuan Hai</v>
          </cell>
          <cell r="E696">
            <v>1480011</v>
          </cell>
          <cell r="F696">
            <v>1770973</v>
          </cell>
          <cell r="G696">
            <v>1568972</v>
          </cell>
          <cell r="H696">
            <v>1431186</v>
          </cell>
          <cell r="I696">
            <v>1859228</v>
          </cell>
          <cell r="J696">
            <v>1322866</v>
          </cell>
          <cell r="K696">
            <v>1395897</v>
          </cell>
          <cell r="L696">
            <v>1244525</v>
          </cell>
          <cell r="M696">
            <v>1221633</v>
          </cell>
          <cell r="N696">
            <v>1127691</v>
          </cell>
          <cell r="O696">
            <v>1186503</v>
          </cell>
          <cell r="P696">
            <v>1073221</v>
          </cell>
          <cell r="Q696">
            <v>0</v>
          </cell>
          <cell r="R696">
            <v>0</v>
          </cell>
          <cell r="S696">
            <v>0</v>
          </cell>
          <cell r="T696">
            <v>0</v>
          </cell>
          <cell r="U696">
            <v>0</v>
          </cell>
          <cell r="V696">
            <v>0</v>
          </cell>
          <cell r="W696">
            <v>0</v>
          </cell>
          <cell r="X696">
            <v>0</v>
          </cell>
          <cell r="Y696">
            <v>0</v>
          </cell>
          <cell r="Z696">
            <v>0</v>
          </cell>
          <cell r="AA696">
            <v>0</v>
          </cell>
          <cell r="AB696">
            <v>0</v>
          </cell>
          <cell r="AC696">
            <v>16682706</v>
          </cell>
          <cell r="AD696">
            <v>0</v>
          </cell>
          <cell r="AE696">
            <v>12</v>
          </cell>
          <cell r="AF696">
            <v>0</v>
          </cell>
          <cell r="AG696">
            <v>0</v>
          </cell>
          <cell r="AH696">
            <v>0</v>
          </cell>
          <cell r="AI696">
            <v>0</v>
          </cell>
          <cell r="AJ696">
            <v>821000</v>
          </cell>
          <cell r="AK696">
            <v>0</v>
          </cell>
          <cell r="AL696">
            <v>0</v>
          </cell>
          <cell r="AM696">
            <v>0</v>
          </cell>
          <cell r="AN696">
            <v>821000</v>
          </cell>
        </row>
        <row r="697">
          <cell r="B697">
            <v>684</v>
          </cell>
          <cell r="C697">
            <v>16231635</v>
          </cell>
          <cell r="D697" t="str">
            <v>Pham Thi Ngoc Hanh</v>
          </cell>
          <cell r="I697">
            <v>3183285</v>
          </cell>
          <cell r="J697">
            <v>3286641</v>
          </cell>
          <cell r="K697">
            <v>3022118</v>
          </cell>
          <cell r="L697">
            <v>2773861</v>
          </cell>
          <cell r="M697">
            <v>2844476</v>
          </cell>
          <cell r="N697">
            <v>2464550</v>
          </cell>
          <cell r="O697">
            <v>2623435</v>
          </cell>
          <cell r="P697">
            <v>1815404</v>
          </cell>
          <cell r="U697">
            <v>-136657</v>
          </cell>
          <cell r="V697">
            <v>-157328</v>
          </cell>
          <cell r="W697">
            <v>-104424</v>
          </cell>
          <cell r="X697">
            <v>-77386</v>
          </cell>
          <cell r="Y697">
            <v>-84448</v>
          </cell>
          <cell r="Z697">
            <v>-46455</v>
          </cell>
          <cell r="AA697">
            <v>-62344</v>
          </cell>
          <cell r="AB697">
            <v>0</v>
          </cell>
          <cell r="AC697">
            <v>22013770</v>
          </cell>
          <cell r="AD697">
            <v>-669042</v>
          </cell>
          <cell r="AE697">
            <v>8</v>
          </cell>
          <cell r="AF697">
            <v>12</v>
          </cell>
          <cell r="AG697">
            <v>0</v>
          </cell>
          <cell r="AH697">
            <v>0</v>
          </cell>
          <cell r="AI697">
            <v>0</v>
          </cell>
          <cell r="AJ697">
            <v>943150.68</v>
          </cell>
          <cell r="AK697">
            <v>0</v>
          </cell>
          <cell r="AL697">
            <v>669042</v>
          </cell>
          <cell r="AM697">
            <v>0</v>
          </cell>
          <cell r="AN697">
            <v>1612192.6800000002</v>
          </cell>
        </row>
        <row r="698">
          <cell r="B698">
            <v>685</v>
          </cell>
          <cell r="C698">
            <v>16230524</v>
          </cell>
          <cell r="D698" t="str">
            <v>Nguyen Van Hien B</v>
          </cell>
          <cell r="E698">
            <v>2230105</v>
          </cell>
          <cell r="F698">
            <v>2772645</v>
          </cell>
          <cell r="G698">
            <v>2178085</v>
          </cell>
          <cell r="H698">
            <v>1901526</v>
          </cell>
          <cell r="I698">
            <v>1930295</v>
          </cell>
          <cell r="J698">
            <v>1956986</v>
          </cell>
          <cell r="K698">
            <v>1538589</v>
          </cell>
          <cell r="L698">
            <v>1318384</v>
          </cell>
          <cell r="M698">
            <v>1349639</v>
          </cell>
          <cell r="N698">
            <v>1314123</v>
          </cell>
          <cell r="O698">
            <v>1281447</v>
          </cell>
          <cell r="P698">
            <v>1367824</v>
          </cell>
          <cell r="Q698">
            <v>-23011</v>
          </cell>
          <cell r="R698">
            <v>-77265</v>
          </cell>
          <cell r="S698">
            <v>-17809</v>
          </cell>
          <cell r="T698">
            <v>0</v>
          </cell>
          <cell r="U698">
            <v>0</v>
          </cell>
          <cell r="V698">
            <v>0</v>
          </cell>
          <cell r="W698">
            <v>0</v>
          </cell>
          <cell r="X698">
            <v>0</v>
          </cell>
          <cell r="Y698">
            <v>0</v>
          </cell>
          <cell r="Z698">
            <v>0</v>
          </cell>
          <cell r="AA698">
            <v>0</v>
          </cell>
          <cell r="AB698">
            <v>0</v>
          </cell>
          <cell r="AC698">
            <v>21139648</v>
          </cell>
          <cell r="AD698">
            <v>-118085</v>
          </cell>
          <cell r="AE698">
            <v>12</v>
          </cell>
          <cell r="AF698">
            <v>0</v>
          </cell>
          <cell r="AG698">
            <v>0</v>
          </cell>
          <cell r="AH698">
            <v>0</v>
          </cell>
          <cell r="AI698">
            <v>0</v>
          </cell>
          <cell r="AJ698">
            <v>1182000</v>
          </cell>
          <cell r="AK698">
            <v>0</v>
          </cell>
          <cell r="AL698">
            <v>118085</v>
          </cell>
          <cell r="AM698">
            <v>0</v>
          </cell>
          <cell r="AN698">
            <v>1300085</v>
          </cell>
        </row>
        <row r="699">
          <cell r="B699">
            <v>686</v>
          </cell>
          <cell r="C699">
            <v>16231504</v>
          </cell>
          <cell r="D699" t="str">
            <v>Tran Tan Hieu</v>
          </cell>
          <cell r="F699">
            <v>1601352</v>
          </cell>
          <cell r="G699">
            <v>1252347</v>
          </cell>
          <cell r="H699">
            <v>1090832</v>
          </cell>
          <cell r="I699">
            <v>1039467</v>
          </cell>
          <cell r="J699">
            <v>1366521</v>
          </cell>
          <cell r="K699">
            <v>1037715</v>
          </cell>
          <cell r="L699">
            <v>926827</v>
          </cell>
          <cell r="M699">
            <v>1027969</v>
          </cell>
          <cell r="N699">
            <v>840581</v>
          </cell>
          <cell r="O699">
            <v>1122122</v>
          </cell>
          <cell r="P699">
            <v>1059967</v>
          </cell>
          <cell r="R699">
            <v>0</v>
          </cell>
          <cell r="S699">
            <v>0</v>
          </cell>
          <cell r="T699">
            <v>0</v>
          </cell>
          <cell r="U699">
            <v>0</v>
          </cell>
          <cell r="V699">
            <v>0</v>
          </cell>
          <cell r="W699">
            <v>0</v>
          </cell>
          <cell r="X699">
            <v>0</v>
          </cell>
          <cell r="Y699">
            <v>0</v>
          </cell>
          <cell r="Z699">
            <v>0</v>
          </cell>
          <cell r="AA699">
            <v>0</v>
          </cell>
          <cell r="AB699">
            <v>0</v>
          </cell>
          <cell r="AC699">
            <v>12365700</v>
          </cell>
          <cell r="AD699">
            <v>0</v>
          </cell>
          <cell r="AE699">
            <v>11</v>
          </cell>
          <cell r="AF699">
            <v>0</v>
          </cell>
          <cell r="AG699">
            <v>0</v>
          </cell>
          <cell r="AH699">
            <v>0</v>
          </cell>
          <cell r="AI699">
            <v>0</v>
          </cell>
          <cell r="AJ699">
            <v>723082.19</v>
          </cell>
          <cell r="AK699">
            <v>0</v>
          </cell>
          <cell r="AL699">
            <v>0</v>
          </cell>
          <cell r="AM699">
            <v>0</v>
          </cell>
          <cell r="AN699">
            <v>723082.19</v>
          </cell>
        </row>
        <row r="700">
          <cell r="B700">
            <v>687</v>
          </cell>
          <cell r="C700">
            <v>16221496</v>
          </cell>
          <cell r="D700" t="str">
            <v>Nguyen Dinh Hoa</v>
          </cell>
          <cell r="F700">
            <v>1497080</v>
          </cell>
          <cell r="G700">
            <v>3023759</v>
          </cell>
          <cell r="H700">
            <v>3162459</v>
          </cell>
          <cell r="I700">
            <v>67376</v>
          </cell>
          <cell r="J700">
            <v>1887616</v>
          </cell>
          <cell r="K700">
            <v>876000</v>
          </cell>
          <cell r="L700">
            <v>1085485</v>
          </cell>
          <cell r="M700">
            <v>876000</v>
          </cell>
          <cell r="N700">
            <v>1113000</v>
          </cell>
          <cell r="O700">
            <v>1155807</v>
          </cell>
          <cell r="P700">
            <v>1113000</v>
          </cell>
          <cell r="R700">
            <v>0</v>
          </cell>
          <cell r="S700">
            <v>-104752</v>
          </cell>
          <cell r="T700">
            <v>-132492</v>
          </cell>
          <cell r="U700">
            <v>0</v>
          </cell>
          <cell r="V700">
            <v>0</v>
          </cell>
          <cell r="W700">
            <v>0</v>
          </cell>
          <cell r="X700">
            <v>0</v>
          </cell>
          <cell r="Y700">
            <v>0</v>
          </cell>
          <cell r="Z700">
            <v>0</v>
          </cell>
          <cell r="AA700">
            <v>0</v>
          </cell>
          <cell r="AB700">
            <v>0</v>
          </cell>
          <cell r="AC700">
            <v>15857582</v>
          </cell>
          <cell r="AD700">
            <v>-237244</v>
          </cell>
          <cell r="AE700">
            <v>11</v>
          </cell>
          <cell r="AF700">
            <v>12</v>
          </cell>
          <cell r="AG700">
            <v>0</v>
          </cell>
          <cell r="AH700">
            <v>0</v>
          </cell>
          <cell r="AI700">
            <v>0</v>
          </cell>
          <cell r="AJ700">
            <v>1052013.7</v>
          </cell>
          <cell r="AK700">
            <v>0</v>
          </cell>
          <cell r="AL700">
            <v>237244</v>
          </cell>
          <cell r="AM700">
            <v>0</v>
          </cell>
          <cell r="AN700">
            <v>1289257.7</v>
          </cell>
        </row>
        <row r="701">
          <cell r="B701">
            <v>688</v>
          </cell>
          <cell r="C701">
            <v>16220456</v>
          </cell>
          <cell r="D701" t="str">
            <v>Nguyen Huu Hoang</v>
          </cell>
          <cell r="E701">
            <v>1212882</v>
          </cell>
          <cell r="F701">
            <v>1836695</v>
          </cell>
          <cell r="G701">
            <v>2150059</v>
          </cell>
          <cell r="H701">
            <v>3190857</v>
          </cell>
          <cell r="I701">
            <v>1283354</v>
          </cell>
          <cell r="J701">
            <v>1735305</v>
          </cell>
          <cell r="K701">
            <v>1284231</v>
          </cell>
          <cell r="L701">
            <v>1284231</v>
          </cell>
          <cell r="M701">
            <v>1241423</v>
          </cell>
          <cell r="N701">
            <v>1113000</v>
          </cell>
          <cell r="O701">
            <v>1198615</v>
          </cell>
          <cell r="P701">
            <v>1113000</v>
          </cell>
          <cell r="Q701">
            <v>0</v>
          </cell>
          <cell r="R701">
            <v>0</v>
          </cell>
          <cell r="S701">
            <v>-15006</v>
          </cell>
          <cell r="T701">
            <v>-138171</v>
          </cell>
          <cell r="U701">
            <v>0</v>
          </cell>
          <cell r="V701">
            <v>0</v>
          </cell>
          <cell r="W701">
            <v>0</v>
          </cell>
          <cell r="X701">
            <v>0</v>
          </cell>
          <cell r="Y701">
            <v>0</v>
          </cell>
          <cell r="Z701">
            <v>0</v>
          </cell>
          <cell r="AA701">
            <v>0</v>
          </cell>
          <cell r="AB701">
            <v>0</v>
          </cell>
          <cell r="AC701">
            <v>18643652</v>
          </cell>
          <cell r="AD701">
            <v>-153177</v>
          </cell>
          <cell r="AE701">
            <v>12</v>
          </cell>
          <cell r="AF701">
            <v>0</v>
          </cell>
          <cell r="AG701">
            <v>0</v>
          </cell>
          <cell r="AH701">
            <v>0</v>
          </cell>
          <cell r="AI701">
            <v>0</v>
          </cell>
          <cell r="AJ701">
            <v>1113000</v>
          </cell>
          <cell r="AK701">
            <v>0</v>
          </cell>
          <cell r="AL701">
            <v>153177</v>
          </cell>
          <cell r="AM701">
            <v>0</v>
          </cell>
          <cell r="AN701">
            <v>1266177</v>
          </cell>
        </row>
        <row r="702">
          <cell r="B702">
            <v>689</v>
          </cell>
          <cell r="C702">
            <v>16230187</v>
          </cell>
          <cell r="D702" t="str">
            <v>Tran Van Hoang</v>
          </cell>
          <cell r="E702">
            <v>2165782</v>
          </cell>
          <cell r="F702">
            <v>2839303</v>
          </cell>
          <cell r="G702">
            <v>2305097</v>
          </cell>
          <cell r="H702">
            <v>1751658</v>
          </cell>
          <cell r="I702">
            <v>2295256</v>
          </cell>
          <cell r="J702">
            <v>1109186</v>
          </cell>
          <cell r="K702">
            <v>663432</v>
          </cell>
          <cell r="L702">
            <v>1703926</v>
          </cell>
          <cell r="M702">
            <v>1430641</v>
          </cell>
          <cell r="N702">
            <v>1540503</v>
          </cell>
          <cell r="O702">
            <v>1790660</v>
          </cell>
          <cell r="P702">
            <v>1709099</v>
          </cell>
          <cell r="Q702">
            <v>-16578</v>
          </cell>
          <cell r="R702">
            <v>-83930</v>
          </cell>
          <cell r="S702">
            <v>-30510</v>
          </cell>
          <cell r="T702">
            <v>0</v>
          </cell>
          <cell r="U702">
            <v>-29526</v>
          </cell>
          <cell r="V702">
            <v>0</v>
          </cell>
          <cell r="W702">
            <v>0</v>
          </cell>
          <cell r="X702">
            <v>0</v>
          </cell>
          <cell r="Y702">
            <v>0</v>
          </cell>
          <cell r="Z702">
            <v>0</v>
          </cell>
          <cell r="AA702">
            <v>0</v>
          </cell>
          <cell r="AB702">
            <v>0</v>
          </cell>
          <cell r="AC702">
            <v>21304543</v>
          </cell>
          <cell r="AD702">
            <v>-160544</v>
          </cell>
          <cell r="AE702">
            <v>12</v>
          </cell>
          <cell r="AF702">
            <v>0</v>
          </cell>
          <cell r="AG702">
            <v>0</v>
          </cell>
          <cell r="AH702">
            <v>0</v>
          </cell>
          <cell r="AI702">
            <v>0</v>
          </cell>
          <cell r="AJ702">
            <v>1266000</v>
          </cell>
          <cell r="AK702">
            <v>0</v>
          </cell>
          <cell r="AL702">
            <v>160544</v>
          </cell>
          <cell r="AM702">
            <v>0</v>
          </cell>
          <cell r="AN702">
            <v>1426544</v>
          </cell>
        </row>
        <row r="703">
          <cell r="B703">
            <v>690</v>
          </cell>
          <cell r="C703">
            <v>16231507</v>
          </cell>
          <cell r="D703" t="str">
            <v>lu cong huu</v>
          </cell>
          <cell r="F703">
            <v>1367344</v>
          </cell>
          <cell r="G703">
            <v>1191749</v>
          </cell>
          <cell r="H703">
            <v>1070630</v>
          </cell>
          <cell r="I703">
            <v>1273829</v>
          </cell>
          <cell r="J703">
            <v>1280080</v>
          </cell>
          <cell r="K703">
            <v>970043</v>
          </cell>
          <cell r="L703">
            <v>1068058</v>
          </cell>
          <cell r="M703">
            <v>1056288</v>
          </cell>
          <cell r="N703">
            <v>931424</v>
          </cell>
          <cell r="O703">
            <v>946319</v>
          </cell>
          <cell r="P703">
            <v>1056472</v>
          </cell>
          <cell r="R703">
            <v>0</v>
          </cell>
          <cell r="S703">
            <v>0</v>
          </cell>
          <cell r="T703">
            <v>0</v>
          </cell>
          <cell r="U703">
            <v>0</v>
          </cell>
          <cell r="V703">
            <v>0</v>
          </cell>
          <cell r="W703">
            <v>0</v>
          </cell>
          <cell r="X703">
            <v>0</v>
          </cell>
          <cell r="Y703">
            <v>0</v>
          </cell>
          <cell r="Z703">
            <v>0</v>
          </cell>
          <cell r="AA703">
            <v>0</v>
          </cell>
          <cell r="AB703">
            <v>0</v>
          </cell>
          <cell r="AC703">
            <v>12212236</v>
          </cell>
          <cell r="AD703">
            <v>0</v>
          </cell>
          <cell r="AE703">
            <v>11</v>
          </cell>
          <cell r="AF703">
            <v>0</v>
          </cell>
          <cell r="AG703">
            <v>0</v>
          </cell>
          <cell r="AH703">
            <v>0</v>
          </cell>
          <cell r="AI703">
            <v>0</v>
          </cell>
          <cell r="AJ703">
            <v>723082.19</v>
          </cell>
          <cell r="AK703">
            <v>0</v>
          </cell>
          <cell r="AL703">
            <v>0</v>
          </cell>
          <cell r="AM703">
            <v>0</v>
          </cell>
          <cell r="AN703">
            <v>723082.19</v>
          </cell>
        </row>
        <row r="704">
          <cell r="B704">
            <v>691</v>
          </cell>
          <cell r="C704">
            <v>16230438</v>
          </cell>
          <cell r="D704" t="str">
            <v>Pham Quang Lam</v>
          </cell>
          <cell r="E704">
            <v>1105227</v>
          </cell>
          <cell r="F704">
            <v>1564395</v>
          </cell>
          <cell r="G704">
            <v>1646206</v>
          </cell>
          <cell r="H704">
            <v>2467209</v>
          </cell>
          <cell r="I704">
            <v>943265</v>
          </cell>
          <cell r="J704">
            <v>1213467</v>
          </cell>
          <cell r="K704">
            <v>1081468</v>
          </cell>
          <cell r="L704">
            <v>943385</v>
          </cell>
          <cell r="M704">
            <v>977077</v>
          </cell>
          <cell r="N704">
            <v>1113000</v>
          </cell>
          <cell r="O704">
            <v>1198615</v>
          </cell>
          <cell r="P704">
            <v>1113000</v>
          </cell>
          <cell r="Q704">
            <v>0</v>
          </cell>
          <cell r="R704">
            <v>0</v>
          </cell>
          <cell r="S704">
            <v>0</v>
          </cell>
          <cell r="T704">
            <v>-46721</v>
          </cell>
          <cell r="U704">
            <v>0</v>
          </cell>
          <cell r="V704">
            <v>0</v>
          </cell>
          <cell r="W704">
            <v>0</v>
          </cell>
          <cell r="X704">
            <v>0</v>
          </cell>
          <cell r="Y704">
            <v>0</v>
          </cell>
          <cell r="Z704">
            <v>0</v>
          </cell>
          <cell r="AA704">
            <v>0</v>
          </cell>
          <cell r="AB704">
            <v>0</v>
          </cell>
          <cell r="AC704">
            <v>15366314</v>
          </cell>
          <cell r="AD704">
            <v>-46721</v>
          </cell>
          <cell r="AE704">
            <v>12</v>
          </cell>
          <cell r="AF704">
            <v>0</v>
          </cell>
          <cell r="AG704">
            <v>0</v>
          </cell>
          <cell r="AH704">
            <v>0</v>
          </cell>
          <cell r="AI704">
            <v>0</v>
          </cell>
          <cell r="AJ704">
            <v>1113000</v>
          </cell>
          <cell r="AK704">
            <v>0</v>
          </cell>
          <cell r="AL704">
            <v>46721</v>
          </cell>
          <cell r="AM704">
            <v>0</v>
          </cell>
          <cell r="AN704">
            <v>1159721</v>
          </cell>
        </row>
        <row r="705">
          <cell r="B705">
            <v>692</v>
          </cell>
          <cell r="C705">
            <v>16231636</v>
          </cell>
          <cell r="D705" t="str">
            <v>Le Thi Kim Lien</v>
          </cell>
          <cell r="I705">
            <v>3051308</v>
          </cell>
          <cell r="J705">
            <v>3140609</v>
          </cell>
          <cell r="K705">
            <v>2928699</v>
          </cell>
          <cell r="L705">
            <v>2840062</v>
          </cell>
          <cell r="M705">
            <v>2839695</v>
          </cell>
          <cell r="N705">
            <v>2553923</v>
          </cell>
          <cell r="O705">
            <v>2264106</v>
          </cell>
          <cell r="P705">
            <v>2046007</v>
          </cell>
          <cell r="U705">
            <v>-110262</v>
          </cell>
          <cell r="V705">
            <v>-128122</v>
          </cell>
          <cell r="W705">
            <v>-92870</v>
          </cell>
          <cell r="X705">
            <v>-84006</v>
          </cell>
          <cell r="Y705">
            <v>-83970</v>
          </cell>
          <cell r="Z705">
            <v>-55392</v>
          </cell>
          <cell r="AA705">
            <v>-26411</v>
          </cell>
          <cell r="AB705">
            <v>-4601</v>
          </cell>
          <cell r="AC705">
            <v>21664409</v>
          </cell>
          <cell r="AD705">
            <v>-585634</v>
          </cell>
          <cell r="AE705">
            <v>8</v>
          </cell>
          <cell r="AF705">
            <v>0</v>
          </cell>
          <cell r="AG705">
            <v>0</v>
          </cell>
          <cell r="AH705">
            <v>0</v>
          </cell>
          <cell r="AI705">
            <v>0</v>
          </cell>
          <cell r="AJ705">
            <v>943150.68</v>
          </cell>
          <cell r="AK705">
            <v>660752</v>
          </cell>
          <cell r="AL705">
            <v>1246386</v>
          </cell>
          <cell r="AM705">
            <v>0</v>
          </cell>
          <cell r="AN705">
            <v>2189536.6800000002</v>
          </cell>
        </row>
        <row r="706">
          <cell r="B706">
            <v>693</v>
          </cell>
          <cell r="C706">
            <v>16230578</v>
          </cell>
          <cell r="D706" t="str">
            <v>Pham Van Linh</v>
          </cell>
          <cell r="E706">
            <v>1582295</v>
          </cell>
          <cell r="F706">
            <v>1500324</v>
          </cell>
          <cell r="G706">
            <v>1513906</v>
          </cell>
          <cell r="H706">
            <v>1230099</v>
          </cell>
          <cell r="I706">
            <v>820277</v>
          </cell>
          <cell r="J706">
            <v>947018</v>
          </cell>
          <cell r="K706">
            <v>1026468</v>
          </cell>
          <cell r="L706">
            <v>884154</v>
          </cell>
          <cell r="M706">
            <v>947308</v>
          </cell>
          <cell r="N706">
            <v>1113000</v>
          </cell>
          <cell r="O706">
            <v>1198615</v>
          </cell>
          <cell r="P706">
            <v>1113000</v>
          </cell>
          <cell r="Q706">
            <v>0</v>
          </cell>
          <cell r="R706">
            <v>0</v>
          </cell>
          <cell r="S706">
            <v>0</v>
          </cell>
          <cell r="T706">
            <v>0</v>
          </cell>
          <cell r="U706">
            <v>0</v>
          </cell>
          <cell r="V706">
            <v>0</v>
          </cell>
          <cell r="W706">
            <v>0</v>
          </cell>
          <cell r="X706">
            <v>0</v>
          </cell>
          <cell r="Y706">
            <v>0</v>
          </cell>
          <cell r="Z706">
            <v>0</v>
          </cell>
          <cell r="AA706">
            <v>0</v>
          </cell>
          <cell r="AB706">
            <v>0</v>
          </cell>
          <cell r="AC706">
            <v>13876464</v>
          </cell>
          <cell r="AD706">
            <v>0</v>
          </cell>
          <cell r="AE706">
            <v>12</v>
          </cell>
          <cell r="AF706">
            <v>0</v>
          </cell>
          <cell r="AG706">
            <v>0</v>
          </cell>
          <cell r="AH706">
            <v>0</v>
          </cell>
          <cell r="AI706">
            <v>0</v>
          </cell>
          <cell r="AJ706">
            <v>1113000</v>
          </cell>
          <cell r="AK706">
            <v>0</v>
          </cell>
          <cell r="AL706">
            <v>0</v>
          </cell>
          <cell r="AM706">
            <v>0</v>
          </cell>
          <cell r="AN706">
            <v>1113000</v>
          </cell>
        </row>
        <row r="707">
          <cell r="B707">
            <v>694</v>
          </cell>
          <cell r="C707">
            <v>16230580</v>
          </cell>
          <cell r="D707" t="str">
            <v>Hoang Huu Loc</v>
          </cell>
          <cell r="E707">
            <v>1634609</v>
          </cell>
          <cell r="F707">
            <v>1816257</v>
          </cell>
          <cell r="G707">
            <v>1596551</v>
          </cell>
          <cell r="H707">
            <v>1075606</v>
          </cell>
          <cell r="I707">
            <v>1153514</v>
          </cell>
          <cell r="J707">
            <v>1396852</v>
          </cell>
          <cell r="K707">
            <v>821000</v>
          </cell>
          <cell r="L707">
            <v>884154</v>
          </cell>
          <cell r="M707">
            <v>852577</v>
          </cell>
          <cell r="N707">
            <v>1070192</v>
          </cell>
          <cell r="O707">
            <v>1198615</v>
          </cell>
          <cell r="P707">
            <v>1113000</v>
          </cell>
          <cell r="Q707">
            <v>0</v>
          </cell>
          <cell r="R707">
            <v>0</v>
          </cell>
          <cell r="S707">
            <v>0</v>
          </cell>
          <cell r="T707">
            <v>0</v>
          </cell>
          <cell r="U707">
            <v>0</v>
          </cell>
          <cell r="V707">
            <v>0</v>
          </cell>
          <cell r="W707">
            <v>0</v>
          </cell>
          <cell r="X707">
            <v>0</v>
          </cell>
          <cell r="Y707">
            <v>0</v>
          </cell>
          <cell r="Z707">
            <v>0</v>
          </cell>
          <cell r="AA707">
            <v>0</v>
          </cell>
          <cell r="AB707">
            <v>0</v>
          </cell>
          <cell r="AC707">
            <v>14612927</v>
          </cell>
          <cell r="AD707">
            <v>0</v>
          </cell>
          <cell r="AE707">
            <v>12</v>
          </cell>
          <cell r="AF707">
            <v>0</v>
          </cell>
          <cell r="AG707">
            <v>0</v>
          </cell>
          <cell r="AH707">
            <v>0</v>
          </cell>
          <cell r="AI707">
            <v>0</v>
          </cell>
          <cell r="AJ707">
            <v>1113000</v>
          </cell>
          <cell r="AK707">
            <v>0</v>
          </cell>
          <cell r="AL707">
            <v>0</v>
          </cell>
          <cell r="AM707">
            <v>0</v>
          </cell>
          <cell r="AN707">
            <v>1113000</v>
          </cell>
        </row>
        <row r="708">
          <cell r="B708">
            <v>695</v>
          </cell>
          <cell r="C708">
            <v>16231176</v>
          </cell>
          <cell r="D708" t="str">
            <v>Tran Thanh Long</v>
          </cell>
          <cell r="E708">
            <v>1256349</v>
          </cell>
          <cell r="F708">
            <v>1377672</v>
          </cell>
          <cell r="G708">
            <v>973966</v>
          </cell>
          <cell r="H708">
            <v>893149</v>
          </cell>
          <cell r="I708">
            <v>1128348</v>
          </cell>
          <cell r="J708">
            <v>1417216</v>
          </cell>
          <cell r="K708">
            <v>818929</v>
          </cell>
          <cell r="L708">
            <v>927154</v>
          </cell>
          <cell r="M708">
            <v>941641</v>
          </cell>
          <cell r="N708">
            <v>910963</v>
          </cell>
          <cell r="O708">
            <v>887955</v>
          </cell>
          <cell r="P708">
            <v>861537</v>
          </cell>
          <cell r="Q708">
            <v>0</v>
          </cell>
          <cell r="R708">
            <v>0</v>
          </cell>
          <cell r="S708">
            <v>0</v>
          </cell>
          <cell r="T708">
            <v>0</v>
          </cell>
          <cell r="U708">
            <v>0</v>
          </cell>
          <cell r="V708">
            <v>0</v>
          </cell>
          <cell r="W708">
            <v>0</v>
          </cell>
          <cell r="X708">
            <v>0</v>
          </cell>
          <cell r="Y708">
            <v>0</v>
          </cell>
          <cell r="Z708">
            <v>0</v>
          </cell>
          <cell r="AA708">
            <v>0</v>
          </cell>
          <cell r="AB708">
            <v>0</v>
          </cell>
          <cell r="AC708">
            <v>12394879</v>
          </cell>
          <cell r="AD708">
            <v>0</v>
          </cell>
          <cell r="AE708">
            <v>12</v>
          </cell>
          <cell r="AF708">
            <v>0</v>
          </cell>
          <cell r="AG708">
            <v>0</v>
          </cell>
          <cell r="AH708">
            <v>0</v>
          </cell>
          <cell r="AI708">
            <v>0</v>
          </cell>
          <cell r="AJ708">
            <v>709000</v>
          </cell>
          <cell r="AK708">
            <v>0</v>
          </cell>
          <cell r="AL708">
            <v>0</v>
          </cell>
          <cell r="AM708">
            <v>0</v>
          </cell>
          <cell r="AN708">
            <v>709000</v>
          </cell>
        </row>
        <row r="709">
          <cell r="B709">
            <v>696</v>
          </cell>
          <cell r="C709">
            <v>17210848</v>
          </cell>
          <cell r="D709" t="str">
            <v>Vu Cong Minh</v>
          </cell>
          <cell r="E709">
            <v>1625197</v>
          </cell>
          <cell r="F709">
            <v>1828046</v>
          </cell>
          <cell r="G709">
            <v>1492961</v>
          </cell>
          <cell r="H709">
            <v>1643372</v>
          </cell>
          <cell r="I709">
            <v>2238063</v>
          </cell>
          <cell r="J709">
            <v>2321211</v>
          </cell>
          <cell r="K709">
            <v>1865166</v>
          </cell>
          <cell r="L709">
            <v>1580912</v>
          </cell>
          <cell r="M709">
            <v>1712578</v>
          </cell>
          <cell r="N709">
            <v>1583868</v>
          </cell>
          <cell r="O709">
            <v>1669372</v>
          </cell>
          <cell r="P709">
            <v>1500410</v>
          </cell>
          <cell r="Q709">
            <v>0</v>
          </cell>
          <cell r="R709">
            <v>0</v>
          </cell>
          <cell r="S709">
            <v>0</v>
          </cell>
          <cell r="T709">
            <v>0</v>
          </cell>
          <cell r="U709">
            <v>-23806</v>
          </cell>
          <cell r="V709">
            <v>-32121</v>
          </cell>
          <cell r="W709">
            <v>0</v>
          </cell>
          <cell r="X709">
            <v>0</v>
          </cell>
          <cell r="Y709">
            <v>0</v>
          </cell>
          <cell r="Z709">
            <v>0</v>
          </cell>
          <cell r="AA709">
            <v>0</v>
          </cell>
          <cell r="AB709">
            <v>0</v>
          </cell>
          <cell r="AC709">
            <v>21061156</v>
          </cell>
          <cell r="AD709">
            <v>-55927</v>
          </cell>
          <cell r="AE709">
            <v>12</v>
          </cell>
          <cell r="AF709">
            <v>0</v>
          </cell>
          <cell r="AG709">
            <v>0</v>
          </cell>
          <cell r="AH709">
            <v>0</v>
          </cell>
          <cell r="AI709">
            <v>0</v>
          </cell>
          <cell r="AJ709">
            <v>946000</v>
          </cell>
          <cell r="AK709">
            <v>0</v>
          </cell>
          <cell r="AL709">
            <v>55927</v>
          </cell>
          <cell r="AM709">
            <v>0</v>
          </cell>
          <cell r="AN709">
            <v>1001927</v>
          </cell>
        </row>
        <row r="710">
          <cell r="B710">
            <v>697</v>
          </cell>
          <cell r="C710">
            <v>16220075</v>
          </cell>
          <cell r="D710" t="str">
            <v>Lai Van Ngan</v>
          </cell>
          <cell r="E710">
            <v>4807200</v>
          </cell>
          <cell r="F710">
            <v>5696400</v>
          </cell>
          <cell r="G710">
            <v>4922800</v>
          </cell>
          <cell r="H710">
            <v>4642999</v>
          </cell>
          <cell r="I710">
            <v>4575600</v>
          </cell>
          <cell r="J710">
            <v>4192200</v>
          </cell>
          <cell r="K710">
            <v>6312077</v>
          </cell>
          <cell r="L710">
            <v>5638000</v>
          </cell>
          <cell r="M710">
            <v>5031034</v>
          </cell>
          <cell r="N710">
            <v>4753000</v>
          </cell>
          <cell r="O710">
            <v>4638000</v>
          </cell>
          <cell r="P710">
            <v>4038000</v>
          </cell>
          <cell r="Q710">
            <v>-542160</v>
          </cell>
          <cell r="R710">
            <v>-808920</v>
          </cell>
          <cell r="S710">
            <v>-576840</v>
          </cell>
          <cell r="T710">
            <v>-492900</v>
          </cell>
          <cell r="U710">
            <v>-472680</v>
          </cell>
          <cell r="V710">
            <v>-357660</v>
          </cell>
          <cell r="W710">
            <v>-1024831</v>
          </cell>
          <cell r="X710">
            <v>-791400</v>
          </cell>
          <cell r="Y710">
            <v>-609310</v>
          </cell>
          <cell r="Z710">
            <v>-525900</v>
          </cell>
          <cell r="AA710">
            <v>-491400</v>
          </cell>
          <cell r="AB710">
            <v>-311400</v>
          </cell>
          <cell r="AC710">
            <v>59247310</v>
          </cell>
          <cell r="AD710">
            <v>-7005401</v>
          </cell>
          <cell r="AE710">
            <v>12</v>
          </cell>
          <cell r="AF710">
            <v>0</v>
          </cell>
          <cell r="AG710">
            <v>0</v>
          </cell>
          <cell r="AH710">
            <v>0</v>
          </cell>
          <cell r="AI710">
            <v>0</v>
          </cell>
          <cell r="AJ710">
            <v>3478000</v>
          </cell>
          <cell r="AK710">
            <v>8017596</v>
          </cell>
          <cell r="AL710">
            <v>15022997</v>
          </cell>
          <cell r="AM710">
            <v>0</v>
          </cell>
          <cell r="AN710">
            <v>18500997</v>
          </cell>
        </row>
        <row r="711">
          <cell r="B711">
            <v>698</v>
          </cell>
          <cell r="C711">
            <v>16230629</v>
          </cell>
          <cell r="D711" t="str">
            <v>Dao Minh Nhat</v>
          </cell>
          <cell r="E711">
            <v>2659082</v>
          </cell>
          <cell r="F711">
            <v>2758831</v>
          </cell>
          <cell r="G711">
            <v>2454881</v>
          </cell>
          <cell r="H711">
            <v>3035094</v>
          </cell>
          <cell r="I711">
            <v>2356993</v>
          </cell>
          <cell r="J711">
            <v>2740249</v>
          </cell>
          <cell r="K711">
            <v>2416356</v>
          </cell>
          <cell r="L711">
            <v>2064858</v>
          </cell>
          <cell r="M711">
            <v>2137288</v>
          </cell>
          <cell r="N711">
            <v>1786399</v>
          </cell>
          <cell r="O711">
            <v>2067597</v>
          </cell>
          <cell r="P711">
            <v>1594673</v>
          </cell>
          <cell r="Q711">
            <v>-65908</v>
          </cell>
          <cell r="R711">
            <v>-75883</v>
          </cell>
          <cell r="S711">
            <v>-45488</v>
          </cell>
          <cell r="T711">
            <v>-107019</v>
          </cell>
          <cell r="U711">
            <v>-35699</v>
          </cell>
          <cell r="V711">
            <v>-74025</v>
          </cell>
          <cell r="W711">
            <v>-41636</v>
          </cell>
          <cell r="X711">
            <v>-6486</v>
          </cell>
          <cell r="Y711">
            <v>-13729</v>
          </cell>
          <cell r="Z711">
            <v>0</v>
          </cell>
          <cell r="AA711">
            <v>-6760</v>
          </cell>
          <cell r="AB711">
            <v>0</v>
          </cell>
          <cell r="AC711">
            <v>28072301</v>
          </cell>
          <cell r="AD711">
            <v>-472633</v>
          </cell>
          <cell r="AE711">
            <v>12</v>
          </cell>
          <cell r="AF711">
            <v>0</v>
          </cell>
          <cell r="AG711">
            <v>0</v>
          </cell>
          <cell r="AH711">
            <v>0</v>
          </cell>
          <cell r="AI711">
            <v>0</v>
          </cell>
          <cell r="AJ711">
            <v>1266000</v>
          </cell>
          <cell r="AK711">
            <v>533832</v>
          </cell>
          <cell r="AL711">
            <v>1006465</v>
          </cell>
          <cell r="AM711">
            <v>0</v>
          </cell>
          <cell r="AN711">
            <v>2272465</v>
          </cell>
        </row>
        <row r="712">
          <cell r="B712">
            <v>699</v>
          </cell>
          <cell r="C712">
            <v>16231178</v>
          </cell>
          <cell r="D712" t="str">
            <v>Dao Manh Phong</v>
          </cell>
          <cell r="E712">
            <v>1326997</v>
          </cell>
          <cell r="F712">
            <v>1541903</v>
          </cell>
          <cell r="G712">
            <v>1253215</v>
          </cell>
          <cell r="H712">
            <v>1226059</v>
          </cell>
          <cell r="I712">
            <v>1404470</v>
          </cell>
          <cell r="J712">
            <v>1714815</v>
          </cell>
          <cell r="K712">
            <v>1119743</v>
          </cell>
          <cell r="L712">
            <v>1151273</v>
          </cell>
          <cell r="M712">
            <v>1075090</v>
          </cell>
          <cell r="N712">
            <v>913520</v>
          </cell>
          <cell r="O712">
            <v>1006064</v>
          </cell>
          <cell r="P712">
            <v>984078</v>
          </cell>
          <cell r="Q712">
            <v>0</v>
          </cell>
          <cell r="R712">
            <v>0</v>
          </cell>
          <cell r="S712">
            <v>0</v>
          </cell>
          <cell r="T712">
            <v>0</v>
          </cell>
          <cell r="U712">
            <v>0</v>
          </cell>
          <cell r="V712">
            <v>0</v>
          </cell>
          <cell r="W712">
            <v>0</v>
          </cell>
          <cell r="X712">
            <v>0</v>
          </cell>
          <cell r="Y712">
            <v>0</v>
          </cell>
          <cell r="Z712">
            <v>0</v>
          </cell>
          <cell r="AA712">
            <v>0</v>
          </cell>
          <cell r="AB712">
            <v>0</v>
          </cell>
          <cell r="AC712">
            <v>14717227</v>
          </cell>
          <cell r="AD712">
            <v>0</v>
          </cell>
          <cell r="AE712">
            <v>12</v>
          </cell>
          <cell r="AF712">
            <v>0</v>
          </cell>
          <cell r="AG712">
            <v>0</v>
          </cell>
          <cell r="AH712">
            <v>0</v>
          </cell>
          <cell r="AI712">
            <v>0</v>
          </cell>
          <cell r="AJ712">
            <v>709000</v>
          </cell>
          <cell r="AK712">
            <v>0</v>
          </cell>
          <cell r="AL712">
            <v>0</v>
          </cell>
          <cell r="AM712">
            <v>0</v>
          </cell>
          <cell r="AN712">
            <v>709000</v>
          </cell>
        </row>
        <row r="713">
          <cell r="B713">
            <v>700</v>
          </cell>
          <cell r="C713">
            <v>16230178</v>
          </cell>
          <cell r="D713" t="str">
            <v>Le Duy Phuc</v>
          </cell>
          <cell r="E713">
            <v>1944958</v>
          </cell>
          <cell r="F713">
            <v>2636496</v>
          </cell>
          <cell r="G713">
            <v>2183762</v>
          </cell>
          <cell r="H713">
            <v>2094517</v>
          </cell>
          <cell r="I713">
            <v>1864957</v>
          </cell>
          <cell r="J713">
            <v>2065281</v>
          </cell>
          <cell r="K713">
            <v>1820450</v>
          </cell>
          <cell r="L713">
            <v>1691738</v>
          </cell>
          <cell r="M713">
            <v>1575526</v>
          </cell>
          <cell r="N713">
            <v>1568991</v>
          </cell>
          <cell r="O713">
            <v>1719867</v>
          </cell>
          <cell r="P713">
            <v>1557910</v>
          </cell>
          <cell r="Q713">
            <v>0</v>
          </cell>
          <cell r="R713">
            <v>-63650</v>
          </cell>
          <cell r="S713">
            <v>-18376</v>
          </cell>
          <cell r="T713">
            <v>-9452</v>
          </cell>
          <cell r="U713">
            <v>0</v>
          </cell>
          <cell r="V713">
            <v>-6528</v>
          </cell>
          <cell r="W713">
            <v>0</v>
          </cell>
          <cell r="X713">
            <v>0</v>
          </cell>
          <cell r="Y713">
            <v>0</v>
          </cell>
          <cell r="Z713">
            <v>0</v>
          </cell>
          <cell r="AA713">
            <v>0</v>
          </cell>
          <cell r="AB713">
            <v>0</v>
          </cell>
          <cell r="AC713">
            <v>22724453</v>
          </cell>
          <cell r="AD713">
            <v>-98006</v>
          </cell>
          <cell r="AE713">
            <v>12</v>
          </cell>
          <cell r="AF713">
            <v>0</v>
          </cell>
          <cell r="AG713">
            <v>0</v>
          </cell>
          <cell r="AH713">
            <v>0</v>
          </cell>
          <cell r="AI713">
            <v>0</v>
          </cell>
          <cell r="AJ713">
            <v>1182000</v>
          </cell>
          <cell r="AK713">
            <v>0</v>
          </cell>
          <cell r="AL713">
            <v>98006</v>
          </cell>
          <cell r="AM713">
            <v>0</v>
          </cell>
          <cell r="AN713">
            <v>1280006</v>
          </cell>
        </row>
        <row r="714">
          <cell r="B714">
            <v>701</v>
          </cell>
          <cell r="C714">
            <v>16221173</v>
          </cell>
          <cell r="D714" t="str">
            <v>Nguyen Minh Phuc</v>
          </cell>
          <cell r="E714">
            <v>2114219</v>
          </cell>
          <cell r="F714">
            <v>925823</v>
          </cell>
          <cell r="G714">
            <v>2281555</v>
          </cell>
          <cell r="H714">
            <v>708390</v>
          </cell>
          <cell r="I714">
            <v>709053</v>
          </cell>
          <cell r="J714">
            <v>1648684</v>
          </cell>
          <cell r="K714">
            <v>1250154</v>
          </cell>
          <cell r="L714">
            <v>906520</v>
          </cell>
          <cell r="M714">
            <v>1284231</v>
          </cell>
          <cell r="N714">
            <v>1070192</v>
          </cell>
          <cell r="O714">
            <v>1198615</v>
          </cell>
          <cell r="P714">
            <v>1113000</v>
          </cell>
          <cell r="Q714">
            <v>-11422</v>
          </cell>
          <cell r="R714">
            <v>0</v>
          </cell>
          <cell r="S714">
            <v>-28156</v>
          </cell>
          <cell r="T714">
            <v>0</v>
          </cell>
          <cell r="U714">
            <v>0</v>
          </cell>
          <cell r="V714">
            <v>0</v>
          </cell>
          <cell r="W714">
            <v>0</v>
          </cell>
          <cell r="X714">
            <v>0</v>
          </cell>
          <cell r="Y714">
            <v>0</v>
          </cell>
          <cell r="Z714">
            <v>0</v>
          </cell>
          <cell r="AA714">
            <v>0</v>
          </cell>
          <cell r="AB714">
            <v>0</v>
          </cell>
          <cell r="AC714">
            <v>15210436</v>
          </cell>
          <cell r="AD714">
            <v>-39578</v>
          </cell>
          <cell r="AE714">
            <v>12</v>
          </cell>
          <cell r="AF714">
            <v>0</v>
          </cell>
          <cell r="AG714">
            <v>0</v>
          </cell>
          <cell r="AH714">
            <v>0</v>
          </cell>
          <cell r="AI714">
            <v>0</v>
          </cell>
          <cell r="AJ714">
            <v>1113000</v>
          </cell>
          <cell r="AK714">
            <v>0</v>
          </cell>
          <cell r="AL714">
            <v>39578</v>
          </cell>
          <cell r="AM714">
            <v>0</v>
          </cell>
          <cell r="AN714">
            <v>1152578</v>
          </cell>
        </row>
        <row r="715">
          <cell r="B715">
            <v>702</v>
          </cell>
          <cell r="C715">
            <v>16221001</v>
          </cell>
          <cell r="D715" t="str">
            <v>Hoang Manh Quan</v>
          </cell>
          <cell r="E715">
            <v>2811812</v>
          </cell>
          <cell r="F715">
            <v>925823</v>
          </cell>
          <cell r="G715">
            <v>2482619</v>
          </cell>
          <cell r="H715">
            <v>708390</v>
          </cell>
          <cell r="I715">
            <v>927223</v>
          </cell>
          <cell r="J715">
            <v>1484963</v>
          </cell>
          <cell r="K715">
            <v>1250154</v>
          </cell>
          <cell r="L715">
            <v>906520</v>
          </cell>
          <cell r="M715">
            <v>1113000</v>
          </cell>
          <cell r="N715">
            <v>1113000</v>
          </cell>
          <cell r="O715">
            <v>1198615</v>
          </cell>
          <cell r="P715">
            <v>1113000</v>
          </cell>
          <cell r="Q715">
            <v>-81181</v>
          </cell>
          <cell r="R715">
            <v>0</v>
          </cell>
          <cell r="S715">
            <v>-48262</v>
          </cell>
          <cell r="T715">
            <v>0</v>
          </cell>
          <cell r="U715">
            <v>0</v>
          </cell>
          <cell r="V715">
            <v>0</v>
          </cell>
          <cell r="W715">
            <v>0</v>
          </cell>
          <cell r="X715">
            <v>0</v>
          </cell>
          <cell r="Y715">
            <v>0</v>
          </cell>
          <cell r="Z715">
            <v>0</v>
          </cell>
          <cell r="AA715">
            <v>0</v>
          </cell>
          <cell r="AB715">
            <v>0</v>
          </cell>
          <cell r="AC715">
            <v>16035119</v>
          </cell>
          <cell r="AD715">
            <v>-129443</v>
          </cell>
          <cell r="AE715">
            <v>12</v>
          </cell>
          <cell r="AF715">
            <v>0</v>
          </cell>
          <cell r="AG715">
            <v>0</v>
          </cell>
          <cell r="AH715">
            <v>0</v>
          </cell>
          <cell r="AI715">
            <v>0</v>
          </cell>
          <cell r="AJ715">
            <v>1113000</v>
          </cell>
          <cell r="AK715">
            <v>0</v>
          </cell>
          <cell r="AL715">
            <v>129443</v>
          </cell>
          <cell r="AM715">
            <v>0</v>
          </cell>
          <cell r="AN715">
            <v>1242443</v>
          </cell>
        </row>
        <row r="716">
          <cell r="B716">
            <v>703</v>
          </cell>
          <cell r="C716">
            <v>17210488</v>
          </cell>
          <cell r="D716" t="str">
            <v>Ta Trung Quan</v>
          </cell>
          <cell r="E716">
            <v>2696838</v>
          </cell>
          <cell r="F716">
            <v>3052038</v>
          </cell>
          <cell r="G716">
            <v>2591568</v>
          </cell>
          <cell r="H716">
            <v>2156956</v>
          </cell>
          <cell r="I716">
            <v>2922287</v>
          </cell>
          <cell r="J716">
            <v>2198306</v>
          </cell>
          <cell r="K716">
            <v>2470551</v>
          </cell>
          <cell r="L716">
            <v>2259154</v>
          </cell>
          <cell r="M716">
            <v>2881868</v>
          </cell>
          <cell r="N716">
            <v>2329941</v>
          </cell>
          <cell r="O716">
            <v>2501697</v>
          </cell>
          <cell r="P716">
            <v>2064029</v>
          </cell>
          <cell r="Q716">
            <v>-69684</v>
          </cell>
          <cell r="R716">
            <v>-110408</v>
          </cell>
          <cell r="S716">
            <v>-59157</v>
          </cell>
          <cell r="T716">
            <v>-15696</v>
          </cell>
          <cell r="U716">
            <v>-92229</v>
          </cell>
          <cell r="V716">
            <v>-19831</v>
          </cell>
          <cell r="W716">
            <v>-47055</v>
          </cell>
          <cell r="X716">
            <v>-25915</v>
          </cell>
          <cell r="Y716">
            <v>-88187</v>
          </cell>
          <cell r="Z716">
            <v>-32994</v>
          </cell>
          <cell r="AA716">
            <v>-50170</v>
          </cell>
          <cell r="AB716">
            <v>-6403</v>
          </cell>
          <cell r="AC716">
            <v>30125233</v>
          </cell>
          <cell r="AD716">
            <v>-617729</v>
          </cell>
          <cell r="AE716">
            <v>12</v>
          </cell>
          <cell r="AF716">
            <v>0</v>
          </cell>
          <cell r="AG716">
            <v>0</v>
          </cell>
          <cell r="AH716">
            <v>0</v>
          </cell>
          <cell r="AI716">
            <v>0</v>
          </cell>
          <cell r="AJ716">
            <v>1530000</v>
          </cell>
          <cell r="AK716">
            <v>765528</v>
          </cell>
          <cell r="AL716">
            <v>1383257</v>
          </cell>
          <cell r="AM716">
            <v>0</v>
          </cell>
          <cell r="AN716">
            <v>2913257</v>
          </cell>
        </row>
        <row r="717">
          <cell r="B717">
            <v>704</v>
          </cell>
          <cell r="C717">
            <v>17210849</v>
          </cell>
          <cell r="D717" t="str">
            <v>Tran Huu Quan</v>
          </cell>
          <cell r="E717">
            <v>3204480</v>
          </cell>
          <cell r="F717">
            <v>3651100</v>
          </cell>
          <cell r="G717">
            <v>2764111</v>
          </cell>
          <cell r="H717">
            <v>3073662</v>
          </cell>
          <cell r="I717">
            <v>3136196</v>
          </cell>
          <cell r="J717">
            <v>2993038</v>
          </cell>
          <cell r="K717">
            <v>3416873</v>
          </cell>
          <cell r="L717">
            <v>3424000</v>
          </cell>
          <cell r="M717">
            <v>3509266</v>
          </cell>
          <cell r="N717">
            <v>3158172</v>
          </cell>
          <cell r="O717">
            <v>3061204</v>
          </cell>
          <cell r="P717">
            <v>2758594</v>
          </cell>
          <cell r="Q717">
            <v>-140896</v>
          </cell>
          <cell r="R717">
            <v>-230220</v>
          </cell>
          <cell r="S717">
            <v>-76411</v>
          </cell>
          <cell r="T717">
            <v>-114732</v>
          </cell>
          <cell r="U717">
            <v>-127239</v>
          </cell>
          <cell r="V717">
            <v>-99304</v>
          </cell>
          <cell r="W717">
            <v>-183375</v>
          </cell>
          <cell r="X717">
            <v>-184800</v>
          </cell>
          <cell r="Y717">
            <v>-201853</v>
          </cell>
          <cell r="Z717">
            <v>-131634</v>
          </cell>
          <cell r="AA717">
            <v>-112241</v>
          </cell>
          <cell r="AB717">
            <v>-75859</v>
          </cell>
          <cell r="AC717">
            <v>38150696</v>
          </cell>
          <cell r="AD717">
            <v>-1678564</v>
          </cell>
          <cell r="AE717">
            <v>12</v>
          </cell>
          <cell r="AF717">
            <v>0</v>
          </cell>
          <cell r="AG717">
            <v>0</v>
          </cell>
          <cell r="AH717">
            <v>0</v>
          </cell>
          <cell r="AI717">
            <v>0</v>
          </cell>
          <cell r="AJ717">
            <v>1391000</v>
          </cell>
          <cell r="AK717">
            <v>1908336</v>
          </cell>
          <cell r="AL717">
            <v>3586900</v>
          </cell>
          <cell r="AM717">
            <v>0</v>
          </cell>
          <cell r="AN717">
            <v>4977900</v>
          </cell>
        </row>
        <row r="718">
          <cell r="B718">
            <v>705</v>
          </cell>
          <cell r="C718">
            <v>16220677</v>
          </cell>
          <cell r="D718" t="str">
            <v>Nguyen Minh Quang</v>
          </cell>
          <cell r="E718">
            <v>1522478</v>
          </cell>
          <cell r="F718">
            <v>1377522</v>
          </cell>
          <cell r="G718">
            <v>2344249</v>
          </cell>
          <cell r="H718">
            <v>1170265</v>
          </cell>
          <cell r="I718">
            <v>823485</v>
          </cell>
          <cell r="J718">
            <v>1059376</v>
          </cell>
          <cell r="K718">
            <v>882692</v>
          </cell>
          <cell r="L718">
            <v>823846</v>
          </cell>
          <cell r="M718">
            <v>882692</v>
          </cell>
          <cell r="N718">
            <v>1113000</v>
          </cell>
          <cell r="O718">
            <v>1198615</v>
          </cell>
          <cell r="P718">
            <v>1113000</v>
          </cell>
          <cell r="Q718">
            <v>0</v>
          </cell>
          <cell r="R718">
            <v>0</v>
          </cell>
          <cell r="S718">
            <v>-34425</v>
          </cell>
          <cell r="T718">
            <v>0</v>
          </cell>
          <cell r="U718">
            <v>0</v>
          </cell>
          <cell r="V718">
            <v>0</v>
          </cell>
          <cell r="W718">
            <v>0</v>
          </cell>
          <cell r="X718">
            <v>0</v>
          </cell>
          <cell r="Y718">
            <v>0</v>
          </cell>
          <cell r="Z718">
            <v>0</v>
          </cell>
          <cell r="AA718">
            <v>0</v>
          </cell>
          <cell r="AB718">
            <v>0</v>
          </cell>
          <cell r="AC718">
            <v>14311220</v>
          </cell>
          <cell r="AD718">
            <v>-34425</v>
          </cell>
          <cell r="AE718">
            <v>12</v>
          </cell>
          <cell r="AF718">
            <v>0</v>
          </cell>
          <cell r="AG718">
            <v>0</v>
          </cell>
          <cell r="AH718">
            <v>0</v>
          </cell>
          <cell r="AI718">
            <v>0</v>
          </cell>
          <cell r="AJ718">
            <v>1113000</v>
          </cell>
          <cell r="AK718">
            <v>0</v>
          </cell>
          <cell r="AL718">
            <v>34425</v>
          </cell>
          <cell r="AM718">
            <v>0</v>
          </cell>
          <cell r="AN718">
            <v>1147425</v>
          </cell>
        </row>
        <row r="719">
          <cell r="B719">
            <v>706</v>
          </cell>
          <cell r="C719">
            <v>16221505</v>
          </cell>
          <cell r="D719" t="str">
            <v>Nguyen Manh Quoc</v>
          </cell>
          <cell r="F719">
            <v>1564395</v>
          </cell>
          <cell r="G719">
            <v>1838641</v>
          </cell>
          <cell r="H719">
            <v>1289933</v>
          </cell>
          <cell r="I719">
            <v>1201654</v>
          </cell>
          <cell r="J719">
            <v>1540911</v>
          </cell>
          <cell r="K719">
            <v>1318468</v>
          </cell>
          <cell r="L719">
            <v>1284231</v>
          </cell>
          <cell r="M719">
            <v>1284231</v>
          </cell>
          <cell r="N719">
            <v>1027385</v>
          </cell>
          <cell r="O719">
            <v>1198615</v>
          </cell>
          <cell r="P719">
            <v>1113000</v>
          </cell>
          <cell r="R719">
            <v>0</v>
          </cell>
          <cell r="S719">
            <v>0</v>
          </cell>
          <cell r="T719">
            <v>0</v>
          </cell>
          <cell r="U719">
            <v>0</v>
          </cell>
          <cell r="V719">
            <v>0</v>
          </cell>
          <cell r="W719">
            <v>0</v>
          </cell>
          <cell r="X719">
            <v>0</v>
          </cell>
          <cell r="Y719">
            <v>0</v>
          </cell>
          <cell r="Z719">
            <v>0</v>
          </cell>
          <cell r="AA719">
            <v>0</v>
          </cell>
          <cell r="AB719">
            <v>0</v>
          </cell>
          <cell r="AC719">
            <v>14661464</v>
          </cell>
          <cell r="AD719">
            <v>0</v>
          </cell>
          <cell r="AE719">
            <v>11</v>
          </cell>
          <cell r="AF719">
            <v>0</v>
          </cell>
          <cell r="AG719">
            <v>0</v>
          </cell>
          <cell r="AH719">
            <v>0</v>
          </cell>
          <cell r="AI719">
            <v>0</v>
          </cell>
          <cell r="AJ719">
            <v>1052013.7</v>
          </cell>
          <cell r="AK719">
            <v>0</v>
          </cell>
          <cell r="AL719">
            <v>0</v>
          </cell>
          <cell r="AM719">
            <v>0</v>
          </cell>
          <cell r="AN719">
            <v>1052013.7</v>
          </cell>
        </row>
        <row r="720">
          <cell r="B720">
            <v>707</v>
          </cell>
          <cell r="C720">
            <v>16230581</v>
          </cell>
          <cell r="D720" t="str">
            <v>Huynh Ngoc Thanh A</v>
          </cell>
          <cell r="E720">
            <v>2922900</v>
          </cell>
          <cell r="F720">
            <v>1071050</v>
          </cell>
          <cell r="G720">
            <v>2602278</v>
          </cell>
          <cell r="H720">
            <v>819510</v>
          </cell>
          <cell r="I720">
            <v>1072670</v>
          </cell>
          <cell r="J720">
            <v>1567359</v>
          </cell>
          <cell r="K720">
            <v>1316231</v>
          </cell>
          <cell r="L720">
            <v>1027136</v>
          </cell>
          <cell r="M720">
            <v>1113000</v>
          </cell>
          <cell r="N720">
            <v>1113000</v>
          </cell>
          <cell r="O720">
            <v>1198615</v>
          </cell>
          <cell r="P720">
            <v>1113000</v>
          </cell>
          <cell r="Q720">
            <v>-92290</v>
          </cell>
          <cell r="R720">
            <v>0</v>
          </cell>
          <cell r="S720">
            <v>-60228</v>
          </cell>
          <cell r="T720">
            <v>0</v>
          </cell>
          <cell r="U720">
            <v>0</v>
          </cell>
          <cell r="V720">
            <v>0</v>
          </cell>
          <cell r="W720">
            <v>0</v>
          </cell>
          <cell r="X720">
            <v>0</v>
          </cell>
          <cell r="Y720">
            <v>0</v>
          </cell>
          <cell r="Z720">
            <v>0</v>
          </cell>
          <cell r="AA720">
            <v>0</v>
          </cell>
          <cell r="AB720">
            <v>0</v>
          </cell>
          <cell r="AC720">
            <v>16936749</v>
          </cell>
          <cell r="AD720">
            <v>-152518</v>
          </cell>
          <cell r="AE720">
            <v>12</v>
          </cell>
          <cell r="AF720">
            <v>0</v>
          </cell>
          <cell r="AG720">
            <v>0</v>
          </cell>
          <cell r="AH720">
            <v>0</v>
          </cell>
          <cell r="AI720">
            <v>0</v>
          </cell>
          <cell r="AJ720">
            <v>1113000</v>
          </cell>
          <cell r="AK720">
            <v>0</v>
          </cell>
          <cell r="AL720">
            <v>152518</v>
          </cell>
          <cell r="AM720">
            <v>0</v>
          </cell>
          <cell r="AN720">
            <v>1265518</v>
          </cell>
        </row>
        <row r="721">
          <cell r="B721">
            <v>708</v>
          </cell>
          <cell r="C721">
            <v>16221439</v>
          </cell>
          <cell r="D721" t="str">
            <v>Pham Kim Thanh</v>
          </cell>
          <cell r="F721">
            <v>939704</v>
          </cell>
          <cell r="G721">
            <v>1543816</v>
          </cell>
          <cell r="H721">
            <v>3019903</v>
          </cell>
          <cell r="I721">
            <v>1112240</v>
          </cell>
          <cell r="J721">
            <v>1112880</v>
          </cell>
          <cell r="L721">
            <v>1284231</v>
          </cell>
          <cell r="M721">
            <v>1113000</v>
          </cell>
          <cell r="N721">
            <v>1113000</v>
          </cell>
          <cell r="O721">
            <v>1113000</v>
          </cell>
          <cell r="P721">
            <v>1113000</v>
          </cell>
          <cell r="R721">
            <v>0</v>
          </cell>
          <cell r="S721">
            <v>0</v>
          </cell>
          <cell r="T721">
            <v>-103981</v>
          </cell>
          <cell r="U721">
            <v>0</v>
          </cell>
          <cell r="V721">
            <v>0</v>
          </cell>
          <cell r="W721">
            <v>0</v>
          </cell>
          <cell r="X721">
            <v>0</v>
          </cell>
          <cell r="Y721">
            <v>0</v>
          </cell>
          <cell r="Z721">
            <v>0</v>
          </cell>
          <cell r="AA721">
            <v>0</v>
          </cell>
          <cell r="AB721">
            <v>0</v>
          </cell>
          <cell r="AC721">
            <v>13464774</v>
          </cell>
          <cell r="AD721">
            <v>-103981</v>
          </cell>
          <cell r="AE721">
            <v>10</v>
          </cell>
          <cell r="AF721">
            <v>0</v>
          </cell>
          <cell r="AG721">
            <v>0</v>
          </cell>
          <cell r="AH721">
            <v>0</v>
          </cell>
          <cell r="AI721">
            <v>0</v>
          </cell>
          <cell r="AJ721">
            <v>1024569.86</v>
          </cell>
          <cell r="AK721">
            <v>0</v>
          </cell>
          <cell r="AL721">
            <v>103981</v>
          </cell>
          <cell r="AM721">
            <v>0</v>
          </cell>
          <cell r="AN721">
            <v>1128550.8599999999</v>
          </cell>
        </row>
        <row r="722">
          <cell r="B722">
            <v>709</v>
          </cell>
          <cell r="C722">
            <v>16230871</v>
          </cell>
          <cell r="D722" t="str">
            <v>Tran Ngoc Thanh</v>
          </cell>
          <cell r="E722">
            <v>1359342</v>
          </cell>
          <cell r="F722">
            <v>1539350</v>
          </cell>
          <cell r="G722">
            <v>1126361</v>
          </cell>
          <cell r="H722">
            <v>1024270</v>
          </cell>
          <cell r="I722">
            <v>1159029</v>
          </cell>
          <cell r="J722">
            <v>1331092</v>
          </cell>
          <cell r="K722">
            <v>834780</v>
          </cell>
          <cell r="L722">
            <v>1065715</v>
          </cell>
          <cell r="M722">
            <v>1001291</v>
          </cell>
          <cell r="N722">
            <v>863412</v>
          </cell>
          <cell r="O722">
            <v>938743</v>
          </cell>
          <cell r="P722">
            <v>991918</v>
          </cell>
          <cell r="Q722">
            <v>0</v>
          </cell>
          <cell r="R722">
            <v>0</v>
          </cell>
          <cell r="S722">
            <v>0</v>
          </cell>
          <cell r="T722">
            <v>0</v>
          </cell>
          <cell r="U722">
            <v>0</v>
          </cell>
          <cell r="V722">
            <v>0</v>
          </cell>
          <cell r="W722">
            <v>0</v>
          </cell>
          <cell r="X722">
            <v>0</v>
          </cell>
          <cell r="Y722">
            <v>0</v>
          </cell>
          <cell r="Z722">
            <v>0</v>
          </cell>
          <cell r="AA722">
            <v>0</v>
          </cell>
          <cell r="AB722">
            <v>0</v>
          </cell>
          <cell r="AC722">
            <v>13235303</v>
          </cell>
          <cell r="AD722">
            <v>0</v>
          </cell>
          <cell r="AE722">
            <v>12</v>
          </cell>
          <cell r="AF722">
            <v>0</v>
          </cell>
          <cell r="AG722">
            <v>0</v>
          </cell>
          <cell r="AH722">
            <v>0</v>
          </cell>
          <cell r="AI722">
            <v>0</v>
          </cell>
          <cell r="AJ722">
            <v>709000</v>
          </cell>
          <cell r="AK722">
            <v>0</v>
          </cell>
          <cell r="AL722">
            <v>0</v>
          </cell>
          <cell r="AM722">
            <v>0</v>
          </cell>
          <cell r="AN722">
            <v>709000</v>
          </cell>
        </row>
        <row r="723">
          <cell r="B723">
            <v>710</v>
          </cell>
          <cell r="C723">
            <v>16221144</v>
          </cell>
          <cell r="D723" t="str">
            <v>Dinh Minh Thuan</v>
          </cell>
          <cell r="E723">
            <v>1462662</v>
          </cell>
          <cell r="F723">
            <v>1372182</v>
          </cell>
          <cell r="G723">
            <v>1829477</v>
          </cell>
          <cell r="H723">
            <v>1055940</v>
          </cell>
          <cell r="I723">
            <v>763596</v>
          </cell>
          <cell r="J723">
            <v>982331</v>
          </cell>
          <cell r="K723">
            <v>1078083</v>
          </cell>
          <cell r="L723">
            <v>818077</v>
          </cell>
          <cell r="M723">
            <v>790808</v>
          </cell>
          <cell r="N723">
            <v>1070192</v>
          </cell>
          <cell r="O723">
            <v>1198615</v>
          </cell>
          <cell r="P723">
            <v>1113000</v>
          </cell>
          <cell r="Q723">
            <v>0</v>
          </cell>
          <cell r="R723">
            <v>0</v>
          </cell>
          <cell r="S723">
            <v>0</v>
          </cell>
          <cell r="T723">
            <v>0</v>
          </cell>
          <cell r="U723">
            <v>0</v>
          </cell>
          <cell r="V723">
            <v>0</v>
          </cell>
          <cell r="W723">
            <v>0</v>
          </cell>
          <cell r="X723">
            <v>0</v>
          </cell>
          <cell r="Y723">
            <v>0</v>
          </cell>
          <cell r="Z723">
            <v>0</v>
          </cell>
          <cell r="AA723">
            <v>0</v>
          </cell>
          <cell r="AB723">
            <v>0</v>
          </cell>
          <cell r="AC723">
            <v>13534963</v>
          </cell>
          <cell r="AD723">
            <v>0</v>
          </cell>
          <cell r="AE723">
            <v>12</v>
          </cell>
          <cell r="AF723">
            <v>0</v>
          </cell>
          <cell r="AG723">
            <v>0</v>
          </cell>
          <cell r="AH723">
            <v>0</v>
          </cell>
          <cell r="AI723">
            <v>0</v>
          </cell>
          <cell r="AJ723">
            <v>1113000</v>
          </cell>
          <cell r="AK723">
            <v>0</v>
          </cell>
          <cell r="AL723">
            <v>0</v>
          </cell>
          <cell r="AM723">
            <v>0</v>
          </cell>
          <cell r="AN723">
            <v>1113000</v>
          </cell>
        </row>
        <row r="724">
          <cell r="B724">
            <v>711</v>
          </cell>
          <cell r="C724">
            <v>16230844</v>
          </cell>
          <cell r="D724" t="str">
            <v>Tran Minh Trung Tin</v>
          </cell>
          <cell r="E724">
            <v>1543983</v>
          </cell>
          <cell r="F724">
            <v>1861973</v>
          </cell>
          <cell r="G724">
            <v>1464438</v>
          </cell>
          <cell r="H724">
            <v>1527899</v>
          </cell>
          <cell r="I724">
            <v>1528411</v>
          </cell>
          <cell r="J724">
            <v>1540326</v>
          </cell>
          <cell r="K724">
            <v>1472073</v>
          </cell>
          <cell r="L724">
            <v>1323119</v>
          </cell>
          <cell r="M724">
            <v>979236</v>
          </cell>
          <cell r="N724">
            <v>837638</v>
          </cell>
          <cell r="O724">
            <v>1097481</v>
          </cell>
          <cell r="P724">
            <v>797181</v>
          </cell>
          <cell r="Q724">
            <v>0</v>
          </cell>
          <cell r="R724">
            <v>0</v>
          </cell>
          <cell r="S724">
            <v>0</v>
          </cell>
          <cell r="T724">
            <v>0</v>
          </cell>
          <cell r="U724">
            <v>0</v>
          </cell>
          <cell r="V724">
            <v>0</v>
          </cell>
          <cell r="W724">
            <v>0</v>
          </cell>
          <cell r="X724">
            <v>0</v>
          </cell>
          <cell r="Y724">
            <v>0</v>
          </cell>
          <cell r="Z724">
            <v>0</v>
          </cell>
          <cell r="AA724">
            <v>0</v>
          </cell>
          <cell r="AB724">
            <v>0</v>
          </cell>
          <cell r="AC724">
            <v>15973758</v>
          </cell>
          <cell r="AD724">
            <v>0</v>
          </cell>
          <cell r="AE724">
            <v>12</v>
          </cell>
          <cell r="AF724">
            <v>0</v>
          </cell>
          <cell r="AG724">
            <v>0</v>
          </cell>
          <cell r="AH724">
            <v>0</v>
          </cell>
          <cell r="AI724">
            <v>0</v>
          </cell>
          <cell r="AJ724">
            <v>765000</v>
          </cell>
          <cell r="AK724">
            <v>0</v>
          </cell>
          <cell r="AL724">
            <v>0</v>
          </cell>
          <cell r="AM724">
            <v>0</v>
          </cell>
          <cell r="AN724">
            <v>765000</v>
          </cell>
        </row>
        <row r="725">
          <cell r="B725">
            <v>712</v>
          </cell>
          <cell r="C725">
            <v>16221007</v>
          </cell>
          <cell r="D725" t="str">
            <v>Bui The Toan</v>
          </cell>
          <cell r="E725">
            <v>2811812</v>
          </cell>
          <cell r="F725">
            <v>925823</v>
          </cell>
          <cell r="G725">
            <v>2482619</v>
          </cell>
          <cell r="H725">
            <v>708390</v>
          </cell>
          <cell r="I725">
            <v>927223</v>
          </cell>
          <cell r="J725">
            <v>1484963</v>
          </cell>
          <cell r="K725">
            <v>1250154</v>
          </cell>
          <cell r="L725">
            <v>906520</v>
          </cell>
          <cell r="M725">
            <v>1113000</v>
          </cell>
          <cell r="N725">
            <v>1070192</v>
          </cell>
          <cell r="O725">
            <v>1198615</v>
          </cell>
          <cell r="P725">
            <v>1113000</v>
          </cell>
          <cell r="Q725">
            <v>-81181</v>
          </cell>
          <cell r="R725">
            <v>0</v>
          </cell>
          <cell r="S725">
            <v>-48262</v>
          </cell>
          <cell r="T725">
            <v>0</v>
          </cell>
          <cell r="U725">
            <v>0</v>
          </cell>
          <cell r="V725">
            <v>0</v>
          </cell>
          <cell r="W725">
            <v>0</v>
          </cell>
          <cell r="X725">
            <v>0</v>
          </cell>
          <cell r="Y725">
            <v>0</v>
          </cell>
          <cell r="Z725">
            <v>0</v>
          </cell>
          <cell r="AA725">
            <v>0</v>
          </cell>
          <cell r="AB725">
            <v>0</v>
          </cell>
          <cell r="AC725">
            <v>15992311</v>
          </cell>
          <cell r="AD725">
            <v>-129443</v>
          </cell>
          <cell r="AE725">
            <v>12</v>
          </cell>
          <cell r="AF725">
            <v>0</v>
          </cell>
          <cell r="AG725">
            <v>0</v>
          </cell>
          <cell r="AH725">
            <v>0</v>
          </cell>
          <cell r="AI725">
            <v>0</v>
          </cell>
          <cell r="AJ725">
            <v>1113000</v>
          </cell>
          <cell r="AK725">
            <v>0</v>
          </cell>
          <cell r="AL725">
            <v>129443</v>
          </cell>
          <cell r="AM725">
            <v>0</v>
          </cell>
          <cell r="AN725">
            <v>1242443</v>
          </cell>
        </row>
        <row r="726">
          <cell r="B726">
            <v>713</v>
          </cell>
          <cell r="C726">
            <v>16231503</v>
          </cell>
          <cell r="D726" t="str">
            <v>Bui Xuan Trieu</v>
          </cell>
          <cell r="F726">
            <v>1696791</v>
          </cell>
          <cell r="G726">
            <v>1308354</v>
          </cell>
          <cell r="H726">
            <v>1280900</v>
          </cell>
          <cell r="I726">
            <v>1464995</v>
          </cell>
          <cell r="J726">
            <v>1561477</v>
          </cell>
          <cell r="K726">
            <v>1069345</v>
          </cell>
          <cell r="L726">
            <v>1047277</v>
          </cell>
          <cell r="M726">
            <v>1041945</v>
          </cell>
          <cell r="N726">
            <v>983466</v>
          </cell>
          <cell r="O726">
            <v>1013625</v>
          </cell>
          <cell r="P726">
            <v>1073942</v>
          </cell>
          <cell r="R726">
            <v>0</v>
          </cell>
          <cell r="S726">
            <v>0</v>
          </cell>
          <cell r="T726">
            <v>0</v>
          </cell>
          <cell r="U726">
            <v>0</v>
          </cell>
          <cell r="V726">
            <v>0</v>
          </cell>
          <cell r="W726">
            <v>0</v>
          </cell>
          <cell r="X726">
            <v>0</v>
          </cell>
          <cell r="Y726">
            <v>0</v>
          </cell>
          <cell r="Z726">
            <v>0</v>
          </cell>
          <cell r="AA726">
            <v>0</v>
          </cell>
          <cell r="AB726">
            <v>0</v>
          </cell>
          <cell r="AC726">
            <v>13542117</v>
          </cell>
          <cell r="AD726">
            <v>0</v>
          </cell>
          <cell r="AE726">
            <v>11</v>
          </cell>
          <cell r="AF726">
            <v>0</v>
          </cell>
          <cell r="AG726">
            <v>0</v>
          </cell>
          <cell r="AH726">
            <v>0</v>
          </cell>
          <cell r="AI726">
            <v>0</v>
          </cell>
          <cell r="AJ726">
            <v>723082.19</v>
          </cell>
          <cell r="AK726">
            <v>0</v>
          </cell>
          <cell r="AL726">
            <v>0</v>
          </cell>
          <cell r="AM726">
            <v>0</v>
          </cell>
          <cell r="AN726">
            <v>723082.19</v>
          </cell>
        </row>
        <row r="727">
          <cell r="B727">
            <v>714</v>
          </cell>
          <cell r="C727">
            <v>16221518</v>
          </cell>
          <cell r="D727" t="str">
            <v>Tu Quoc Trung</v>
          </cell>
          <cell r="G727">
            <v>1923092</v>
          </cell>
          <cell r="H727">
            <v>3019903</v>
          </cell>
          <cell r="I727">
            <v>1112240</v>
          </cell>
          <cell r="J727">
            <v>1820911</v>
          </cell>
          <cell r="K727">
            <v>1575314</v>
          </cell>
          <cell r="L727">
            <v>1284231</v>
          </cell>
          <cell r="M727">
            <v>1198616</v>
          </cell>
          <cell r="N727">
            <v>1113000</v>
          </cell>
          <cell r="O727">
            <v>1198615</v>
          </cell>
          <cell r="P727">
            <v>1113000</v>
          </cell>
          <cell r="S727">
            <v>0</v>
          </cell>
          <cell r="T727">
            <v>-103981</v>
          </cell>
          <cell r="U727">
            <v>0</v>
          </cell>
          <cell r="V727">
            <v>0</v>
          </cell>
          <cell r="W727">
            <v>0</v>
          </cell>
          <cell r="X727">
            <v>0</v>
          </cell>
          <cell r="Y727">
            <v>0</v>
          </cell>
          <cell r="Z727">
            <v>0</v>
          </cell>
          <cell r="AA727">
            <v>0</v>
          </cell>
          <cell r="AB727">
            <v>0</v>
          </cell>
          <cell r="AC727">
            <v>15358922</v>
          </cell>
          <cell r="AD727">
            <v>-103981</v>
          </cell>
          <cell r="AE727">
            <v>10</v>
          </cell>
          <cell r="AF727">
            <v>0</v>
          </cell>
          <cell r="AG727">
            <v>0</v>
          </cell>
          <cell r="AH727">
            <v>0</v>
          </cell>
          <cell r="AI727">
            <v>0</v>
          </cell>
          <cell r="AJ727">
            <v>1024569.86</v>
          </cell>
          <cell r="AK727">
            <v>0</v>
          </cell>
          <cell r="AL727">
            <v>103981</v>
          </cell>
          <cell r="AM727">
            <v>0</v>
          </cell>
          <cell r="AN727">
            <v>1128550.8599999999</v>
          </cell>
        </row>
        <row r="728">
          <cell r="B728">
            <v>715</v>
          </cell>
          <cell r="C728">
            <v>16220207</v>
          </cell>
          <cell r="D728" t="str">
            <v>Hoang Mai Tuan</v>
          </cell>
          <cell r="E728">
            <v>3206147</v>
          </cell>
          <cell r="F728">
            <v>2934958</v>
          </cell>
          <cell r="G728">
            <v>2230053</v>
          </cell>
          <cell r="H728">
            <v>2297058</v>
          </cell>
          <cell r="I728">
            <v>2478644</v>
          </cell>
          <cell r="J728">
            <v>2137729</v>
          </cell>
          <cell r="K728">
            <v>2352448</v>
          </cell>
          <cell r="L728">
            <v>2463527</v>
          </cell>
          <cell r="M728">
            <v>1993342</v>
          </cell>
          <cell r="N728">
            <v>2206370</v>
          </cell>
          <cell r="O728">
            <v>1964430</v>
          </cell>
          <cell r="P728">
            <v>1699665</v>
          </cell>
          <cell r="Q728">
            <v>-141229</v>
          </cell>
          <cell r="R728">
            <v>-93496</v>
          </cell>
          <cell r="S728">
            <v>-23005</v>
          </cell>
          <cell r="T728">
            <v>-29706</v>
          </cell>
          <cell r="U728">
            <v>-47864</v>
          </cell>
          <cell r="V728">
            <v>-13773</v>
          </cell>
          <cell r="W728">
            <v>-35245</v>
          </cell>
          <cell r="X728">
            <v>-46353</v>
          </cell>
          <cell r="Y728">
            <v>0</v>
          </cell>
          <cell r="Z728">
            <v>-20637</v>
          </cell>
          <cell r="AA728">
            <v>0</v>
          </cell>
          <cell r="AB728">
            <v>0</v>
          </cell>
          <cell r="AC728">
            <v>27964371</v>
          </cell>
          <cell r="AD728">
            <v>-451308</v>
          </cell>
          <cell r="AE728">
            <v>12</v>
          </cell>
          <cell r="AF728">
            <v>0</v>
          </cell>
          <cell r="AG728">
            <v>0</v>
          </cell>
          <cell r="AH728">
            <v>0</v>
          </cell>
          <cell r="AI728">
            <v>0</v>
          </cell>
          <cell r="AJ728">
            <v>1266000</v>
          </cell>
          <cell r="AK728">
            <v>523032</v>
          </cell>
          <cell r="AL728">
            <v>974340</v>
          </cell>
          <cell r="AM728">
            <v>0</v>
          </cell>
          <cell r="AN728">
            <v>2240340</v>
          </cell>
        </row>
        <row r="729">
          <cell r="B729">
            <v>716</v>
          </cell>
          <cell r="C729">
            <v>16220083</v>
          </cell>
          <cell r="D729" t="str">
            <v>Luu Anh Tuan</v>
          </cell>
          <cell r="E729">
            <v>2425782</v>
          </cell>
          <cell r="F729">
            <v>2028908</v>
          </cell>
          <cell r="G729">
            <v>2419221</v>
          </cell>
          <cell r="H729">
            <v>3212226</v>
          </cell>
          <cell r="I729">
            <v>1475857</v>
          </cell>
          <cell r="J729">
            <v>1953600</v>
          </cell>
          <cell r="K729">
            <v>2778462</v>
          </cell>
          <cell r="L729">
            <v>1476923</v>
          </cell>
          <cell r="M729">
            <v>2798846</v>
          </cell>
          <cell r="N729">
            <v>1530000</v>
          </cell>
          <cell r="O729">
            <v>1765385</v>
          </cell>
          <cell r="P729">
            <v>1530000</v>
          </cell>
          <cell r="Q729">
            <v>-42578</v>
          </cell>
          <cell r="R729">
            <v>-2891</v>
          </cell>
          <cell r="S729">
            <v>-41922</v>
          </cell>
          <cell r="T729">
            <v>-142445</v>
          </cell>
          <cell r="U729">
            <v>0</v>
          </cell>
          <cell r="V729">
            <v>0</v>
          </cell>
          <cell r="W729">
            <v>-77846</v>
          </cell>
          <cell r="X729">
            <v>0</v>
          </cell>
          <cell r="Y729">
            <v>-79885</v>
          </cell>
          <cell r="Z729">
            <v>0</v>
          </cell>
          <cell r="AA729">
            <v>0</v>
          </cell>
          <cell r="AB729">
            <v>0</v>
          </cell>
          <cell r="AC729">
            <v>25395210</v>
          </cell>
          <cell r="AD729">
            <v>-387567</v>
          </cell>
          <cell r="AE729">
            <v>12</v>
          </cell>
          <cell r="AF729">
            <v>0</v>
          </cell>
          <cell r="AG729">
            <v>0</v>
          </cell>
          <cell r="AH729">
            <v>0</v>
          </cell>
          <cell r="AI729">
            <v>0</v>
          </cell>
          <cell r="AJ729">
            <v>1530000</v>
          </cell>
          <cell r="AK729">
            <v>292524</v>
          </cell>
          <cell r="AL729">
            <v>680091</v>
          </cell>
          <cell r="AM729">
            <v>0</v>
          </cell>
          <cell r="AN729">
            <v>2210091</v>
          </cell>
        </row>
        <row r="730">
          <cell r="B730">
            <v>717</v>
          </cell>
          <cell r="C730">
            <v>16220519</v>
          </cell>
          <cell r="D730" t="str">
            <v>Pham Ngoc Anh Tuan</v>
          </cell>
          <cell r="E730">
            <v>1789517</v>
          </cell>
          <cell r="F730">
            <v>1644483</v>
          </cell>
          <cell r="G730">
            <v>3388600</v>
          </cell>
          <cell r="H730">
            <v>1292069</v>
          </cell>
          <cell r="I730">
            <v>1018127</v>
          </cell>
          <cell r="J730">
            <v>1309774</v>
          </cell>
          <cell r="K730">
            <v>1297006</v>
          </cell>
          <cell r="L730">
            <v>1018769</v>
          </cell>
          <cell r="M730">
            <v>1018769</v>
          </cell>
          <cell r="N730">
            <v>1070192</v>
          </cell>
          <cell r="O730">
            <v>1198615</v>
          </cell>
          <cell r="P730">
            <v>1113000</v>
          </cell>
          <cell r="Q730">
            <v>0</v>
          </cell>
          <cell r="R730">
            <v>0</v>
          </cell>
          <cell r="S730">
            <v>-177720</v>
          </cell>
          <cell r="T730">
            <v>0</v>
          </cell>
          <cell r="U730">
            <v>0</v>
          </cell>
          <cell r="V730">
            <v>0</v>
          </cell>
          <cell r="W730">
            <v>0</v>
          </cell>
          <cell r="X730">
            <v>0</v>
          </cell>
          <cell r="Y730">
            <v>0</v>
          </cell>
          <cell r="Z730">
            <v>0</v>
          </cell>
          <cell r="AA730">
            <v>0</v>
          </cell>
          <cell r="AB730">
            <v>0</v>
          </cell>
          <cell r="AC730">
            <v>17158921</v>
          </cell>
          <cell r="AD730">
            <v>-177720</v>
          </cell>
          <cell r="AE730">
            <v>12</v>
          </cell>
          <cell r="AF730">
            <v>0</v>
          </cell>
          <cell r="AG730">
            <v>0</v>
          </cell>
          <cell r="AH730">
            <v>0</v>
          </cell>
          <cell r="AI730">
            <v>0</v>
          </cell>
          <cell r="AJ730">
            <v>1113000</v>
          </cell>
          <cell r="AK730">
            <v>0</v>
          </cell>
          <cell r="AL730">
            <v>177720</v>
          </cell>
          <cell r="AM730">
            <v>0</v>
          </cell>
          <cell r="AN730">
            <v>1290720</v>
          </cell>
        </row>
        <row r="731">
          <cell r="B731">
            <v>718</v>
          </cell>
          <cell r="C731">
            <v>16230845</v>
          </cell>
          <cell r="D731" t="str">
            <v>Le Van Vinh</v>
          </cell>
          <cell r="E731">
            <v>796776</v>
          </cell>
          <cell r="F731">
            <v>2022567</v>
          </cell>
          <cell r="G731">
            <v>1236738</v>
          </cell>
          <cell r="H731">
            <v>1165206</v>
          </cell>
          <cell r="I731">
            <v>1288534</v>
          </cell>
          <cell r="J731">
            <v>1447446</v>
          </cell>
          <cell r="K731">
            <v>1005901</v>
          </cell>
          <cell r="L731">
            <v>1013440</v>
          </cell>
          <cell r="M731">
            <v>1093987</v>
          </cell>
          <cell r="N731">
            <v>972432</v>
          </cell>
          <cell r="O731">
            <v>1003327</v>
          </cell>
          <cell r="P731">
            <v>1049116</v>
          </cell>
          <cell r="Q731">
            <v>0</v>
          </cell>
          <cell r="R731">
            <v>-2257</v>
          </cell>
          <cell r="S731">
            <v>0</v>
          </cell>
          <cell r="T731">
            <v>0</v>
          </cell>
          <cell r="U731">
            <v>0</v>
          </cell>
          <cell r="V731">
            <v>0</v>
          </cell>
          <cell r="W731">
            <v>0</v>
          </cell>
          <cell r="X731">
            <v>0</v>
          </cell>
          <cell r="Y731">
            <v>0</v>
          </cell>
          <cell r="Z731">
            <v>0</v>
          </cell>
          <cell r="AA731">
            <v>0</v>
          </cell>
          <cell r="AB731">
            <v>0</v>
          </cell>
          <cell r="AC731">
            <v>14095470</v>
          </cell>
          <cell r="AD731">
            <v>-2257</v>
          </cell>
          <cell r="AE731">
            <v>12</v>
          </cell>
          <cell r="AF731">
            <v>0</v>
          </cell>
          <cell r="AG731">
            <v>0</v>
          </cell>
          <cell r="AH731">
            <v>0</v>
          </cell>
          <cell r="AI731">
            <v>0</v>
          </cell>
          <cell r="AJ731">
            <v>765000</v>
          </cell>
          <cell r="AK731">
            <v>0</v>
          </cell>
          <cell r="AL731">
            <v>2257</v>
          </cell>
          <cell r="AM731">
            <v>0</v>
          </cell>
          <cell r="AN731">
            <v>767257</v>
          </cell>
        </row>
        <row r="732">
          <cell r="B732">
            <v>719</v>
          </cell>
          <cell r="C732">
            <v>16220085</v>
          </cell>
          <cell r="D732" t="str">
            <v>Phung Van Vui</v>
          </cell>
          <cell r="E732">
            <v>2750513</v>
          </cell>
          <cell r="F732">
            <v>3264439</v>
          </cell>
          <cell r="G732">
            <v>2129792</v>
          </cell>
          <cell r="H732">
            <v>1970426</v>
          </cell>
          <cell r="I732">
            <v>2464959</v>
          </cell>
          <cell r="J732">
            <v>2047961</v>
          </cell>
          <cell r="K732">
            <v>2425485</v>
          </cell>
          <cell r="L732">
            <v>2113551</v>
          </cell>
          <cell r="M732">
            <v>2406930</v>
          </cell>
          <cell r="N732">
            <v>2269255</v>
          </cell>
          <cell r="O732">
            <v>2212247</v>
          </cell>
          <cell r="P732">
            <v>1987897</v>
          </cell>
          <cell r="Q732">
            <v>-75051</v>
          </cell>
          <cell r="R732">
            <v>-152888</v>
          </cell>
          <cell r="S732">
            <v>-12979</v>
          </cell>
          <cell r="T732">
            <v>0</v>
          </cell>
          <cell r="U732">
            <v>-46496</v>
          </cell>
          <cell r="V732">
            <v>-4796</v>
          </cell>
          <cell r="W732">
            <v>-42549</v>
          </cell>
          <cell r="X732">
            <v>-11355</v>
          </cell>
          <cell r="Y732">
            <v>-40693</v>
          </cell>
          <cell r="Z732">
            <v>-26926</v>
          </cell>
          <cell r="AA732">
            <v>-21225</v>
          </cell>
          <cell r="AB732">
            <v>0</v>
          </cell>
          <cell r="AC732">
            <v>28043455</v>
          </cell>
          <cell r="AD732">
            <v>-434958</v>
          </cell>
          <cell r="AE732">
            <v>12</v>
          </cell>
          <cell r="AF732">
            <v>0</v>
          </cell>
          <cell r="AG732">
            <v>0</v>
          </cell>
          <cell r="AH732">
            <v>0</v>
          </cell>
          <cell r="AI732">
            <v>0</v>
          </cell>
          <cell r="AJ732">
            <v>1530000</v>
          </cell>
          <cell r="AK732">
            <v>557340</v>
          </cell>
          <cell r="AL732">
            <v>992298</v>
          </cell>
          <cell r="AM732">
            <v>0</v>
          </cell>
          <cell r="AN732">
            <v>2522298</v>
          </cell>
        </row>
        <row r="733">
          <cell r="B733">
            <v>720</v>
          </cell>
          <cell r="C733">
            <v>16220475</v>
          </cell>
          <cell r="D733" t="str">
            <v>Nguyen Truong An</v>
          </cell>
          <cell r="E733">
            <v>1716882</v>
          </cell>
          <cell r="F733">
            <v>1836695</v>
          </cell>
          <cell r="G733">
            <v>1540306</v>
          </cell>
          <cell r="H733">
            <v>3105380</v>
          </cell>
          <cell r="I733">
            <v>1283354</v>
          </cell>
          <cell r="J733">
            <v>1649698</v>
          </cell>
          <cell r="K733">
            <v>2598615</v>
          </cell>
          <cell r="L733">
            <v>1369846</v>
          </cell>
          <cell r="M733">
            <v>1898615</v>
          </cell>
          <cell r="N733">
            <v>1113000</v>
          </cell>
          <cell r="O733">
            <v>1402250</v>
          </cell>
          <cell r="P733">
            <v>1113000</v>
          </cell>
          <cell r="Q733">
            <v>0</v>
          </cell>
          <cell r="R733">
            <v>0</v>
          </cell>
          <cell r="S733">
            <v>0</v>
          </cell>
          <cell r="T733">
            <v>-121076</v>
          </cell>
          <cell r="U733">
            <v>0</v>
          </cell>
          <cell r="V733">
            <v>0</v>
          </cell>
          <cell r="W733">
            <v>-59862</v>
          </cell>
          <cell r="X733">
            <v>0</v>
          </cell>
          <cell r="Y733">
            <v>0</v>
          </cell>
          <cell r="Z733">
            <v>0</v>
          </cell>
          <cell r="AA733">
            <v>0</v>
          </cell>
          <cell r="AB733">
            <v>0</v>
          </cell>
          <cell r="AC733">
            <v>20627641</v>
          </cell>
          <cell r="AD733">
            <v>-180938</v>
          </cell>
          <cell r="AE733">
            <v>12</v>
          </cell>
          <cell r="AF733">
            <v>0</v>
          </cell>
          <cell r="AG733">
            <v>0</v>
          </cell>
          <cell r="AH733">
            <v>0</v>
          </cell>
          <cell r="AI733">
            <v>0</v>
          </cell>
          <cell r="AJ733">
            <v>1113000</v>
          </cell>
          <cell r="AK733">
            <v>0</v>
          </cell>
          <cell r="AL733">
            <v>180938</v>
          </cell>
          <cell r="AM733">
            <v>0</v>
          </cell>
          <cell r="AN733">
            <v>1293938</v>
          </cell>
        </row>
        <row r="734">
          <cell r="B734">
            <v>721</v>
          </cell>
          <cell r="C734">
            <v>16221515</v>
          </cell>
          <cell r="D734" t="str">
            <v>Vu Huy An</v>
          </cell>
          <cell r="G734">
            <v>1880357</v>
          </cell>
          <cell r="H734">
            <v>1282153</v>
          </cell>
          <cell r="J734">
            <v>1735305</v>
          </cell>
          <cell r="K734">
            <v>2311615</v>
          </cell>
          <cell r="L734">
            <v>1369846</v>
          </cell>
          <cell r="M734">
            <v>1284231</v>
          </cell>
          <cell r="N734">
            <v>1198615</v>
          </cell>
          <cell r="O734">
            <v>1113000</v>
          </cell>
          <cell r="P734">
            <v>1113000</v>
          </cell>
          <cell r="S734">
            <v>0</v>
          </cell>
          <cell r="T734">
            <v>0</v>
          </cell>
          <cell r="U734">
            <v>0</v>
          </cell>
          <cell r="V734">
            <v>0</v>
          </cell>
          <cell r="W734">
            <v>-31162</v>
          </cell>
          <cell r="X734">
            <v>0</v>
          </cell>
          <cell r="Y734">
            <v>0</v>
          </cell>
          <cell r="Z734">
            <v>0</v>
          </cell>
          <cell r="AA734">
            <v>0</v>
          </cell>
          <cell r="AB734">
            <v>0</v>
          </cell>
          <cell r="AC734">
            <v>13288122</v>
          </cell>
          <cell r="AD734">
            <v>-31162</v>
          </cell>
          <cell r="AE734">
            <v>9</v>
          </cell>
          <cell r="AF734">
            <v>0</v>
          </cell>
          <cell r="AG734">
            <v>0</v>
          </cell>
          <cell r="AH734">
            <v>0</v>
          </cell>
          <cell r="AI734">
            <v>0</v>
          </cell>
          <cell r="AJ734">
            <v>1024569.86</v>
          </cell>
          <cell r="AK734">
            <v>0</v>
          </cell>
          <cell r="AL734">
            <v>31162</v>
          </cell>
          <cell r="AM734">
            <v>0</v>
          </cell>
          <cell r="AN734">
            <v>1055731.8599999999</v>
          </cell>
        </row>
        <row r="735">
          <cell r="B735">
            <v>722</v>
          </cell>
          <cell r="C735">
            <v>16220489</v>
          </cell>
          <cell r="D735" t="str">
            <v>Cao Xuan Anh</v>
          </cell>
          <cell r="E735">
            <v>4344313</v>
          </cell>
          <cell r="F735">
            <v>4305780</v>
          </cell>
          <cell r="G735">
            <v>4823375</v>
          </cell>
          <cell r="H735">
            <v>6204687</v>
          </cell>
          <cell r="I735">
            <v>3755750</v>
          </cell>
          <cell r="J735">
            <v>3827750</v>
          </cell>
          <cell r="K735">
            <v>4761333</v>
          </cell>
          <cell r="L735">
            <v>3898000</v>
          </cell>
          <cell r="M735">
            <v>4008000</v>
          </cell>
          <cell r="N735">
            <v>3478000</v>
          </cell>
          <cell r="O735">
            <v>3344231</v>
          </cell>
          <cell r="P735">
            <v>3478000</v>
          </cell>
          <cell r="Q735">
            <v>-403294</v>
          </cell>
          <cell r="R735">
            <v>-391734</v>
          </cell>
          <cell r="S735">
            <v>-547013</v>
          </cell>
          <cell r="T735">
            <v>-981875</v>
          </cell>
          <cell r="U735">
            <v>-251150</v>
          </cell>
          <cell r="V735">
            <v>-265550</v>
          </cell>
          <cell r="W735">
            <v>-528400</v>
          </cell>
          <cell r="X735">
            <v>-279600</v>
          </cell>
          <cell r="Y735">
            <v>-302400</v>
          </cell>
          <cell r="Z735">
            <v>-195600</v>
          </cell>
          <cell r="AA735">
            <v>-168846</v>
          </cell>
          <cell r="AB735">
            <v>-195600</v>
          </cell>
          <cell r="AC735">
            <v>50229219</v>
          </cell>
          <cell r="AD735">
            <v>-4511062</v>
          </cell>
          <cell r="AE735">
            <v>12</v>
          </cell>
          <cell r="AF735">
            <v>0</v>
          </cell>
          <cell r="AG735">
            <v>0</v>
          </cell>
          <cell r="AH735">
            <v>0</v>
          </cell>
          <cell r="AI735">
            <v>0</v>
          </cell>
          <cell r="AJ735">
            <v>3478000</v>
          </cell>
          <cell r="AK735">
            <v>5312160</v>
          </cell>
          <cell r="AL735">
            <v>9823222</v>
          </cell>
          <cell r="AM735">
            <v>0</v>
          </cell>
          <cell r="AN735">
            <v>13301222</v>
          </cell>
        </row>
        <row r="736">
          <cell r="B736">
            <v>723</v>
          </cell>
          <cell r="C736">
            <v>16221454</v>
          </cell>
          <cell r="D736" t="str">
            <v>Nguyen Tuan Anh</v>
          </cell>
          <cell r="F736">
            <v>811563</v>
          </cell>
          <cell r="G736">
            <v>1111120</v>
          </cell>
          <cell r="H736">
            <v>3276334</v>
          </cell>
          <cell r="I736">
            <v>1283354</v>
          </cell>
          <cell r="J736">
            <v>1649698</v>
          </cell>
          <cell r="K736">
            <v>1284231</v>
          </cell>
          <cell r="L736">
            <v>1284231</v>
          </cell>
          <cell r="M736">
            <v>1984231</v>
          </cell>
          <cell r="N736">
            <v>1113000</v>
          </cell>
          <cell r="O736">
            <v>1364250</v>
          </cell>
          <cell r="P736">
            <v>1113000</v>
          </cell>
          <cell r="R736">
            <v>0</v>
          </cell>
          <cell r="S736">
            <v>0</v>
          </cell>
          <cell r="T736">
            <v>-155267</v>
          </cell>
          <cell r="U736">
            <v>0</v>
          </cell>
          <cell r="V736">
            <v>0</v>
          </cell>
          <cell r="W736">
            <v>0</v>
          </cell>
          <cell r="X736">
            <v>0</v>
          </cell>
          <cell r="Y736">
            <v>0</v>
          </cell>
          <cell r="Z736">
            <v>0</v>
          </cell>
          <cell r="AA736">
            <v>0</v>
          </cell>
          <cell r="AB736">
            <v>0</v>
          </cell>
          <cell r="AC736">
            <v>16275012</v>
          </cell>
          <cell r="AD736">
            <v>-155267</v>
          </cell>
          <cell r="AE736">
            <v>11</v>
          </cell>
          <cell r="AF736">
            <v>12</v>
          </cell>
          <cell r="AG736">
            <v>0</v>
          </cell>
          <cell r="AH736">
            <v>0</v>
          </cell>
          <cell r="AI736">
            <v>0</v>
          </cell>
          <cell r="AJ736">
            <v>1012372.6</v>
          </cell>
          <cell r="AK736">
            <v>0</v>
          </cell>
          <cell r="AL736">
            <v>155267</v>
          </cell>
          <cell r="AM736">
            <v>0</v>
          </cell>
          <cell r="AN736">
            <v>1167639.6000000001</v>
          </cell>
        </row>
        <row r="737">
          <cell r="B737">
            <v>724</v>
          </cell>
          <cell r="C737">
            <v>16220913</v>
          </cell>
          <cell r="D737" t="str">
            <v>Doan Quang Bao</v>
          </cell>
          <cell r="E737">
            <v>1264994</v>
          </cell>
          <cell r="F737">
            <v>1651918</v>
          </cell>
          <cell r="G737">
            <v>2127934</v>
          </cell>
          <cell r="H737">
            <v>3435985</v>
          </cell>
          <cell r="I737">
            <v>1267312</v>
          </cell>
          <cell r="J737">
            <v>2137113</v>
          </cell>
          <cell r="K737">
            <v>1099000</v>
          </cell>
          <cell r="L737">
            <v>2633077</v>
          </cell>
          <cell r="M737">
            <v>6138731</v>
          </cell>
          <cell r="N737">
            <v>2782000</v>
          </cell>
          <cell r="O737">
            <v>2568000</v>
          </cell>
          <cell r="P737">
            <v>2996000</v>
          </cell>
          <cell r="Q737">
            <v>0</v>
          </cell>
          <cell r="R737">
            <v>0</v>
          </cell>
          <cell r="S737">
            <v>-12793</v>
          </cell>
          <cell r="T737">
            <v>-187197</v>
          </cell>
          <cell r="U737">
            <v>0</v>
          </cell>
          <cell r="V737">
            <v>-13711</v>
          </cell>
          <cell r="W737">
            <v>0</v>
          </cell>
          <cell r="X737">
            <v>-63308</v>
          </cell>
          <cell r="Y737">
            <v>-955492</v>
          </cell>
          <cell r="Z737">
            <v>-78200</v>
          </cell>
          <cell r="AA737">
            <v>-56800</v>
          </cell>
          <cell r="AB737">
            <v>-99600</v>
          </cell>
          <cell r="AC737">
            <v>30102064</v>
          </cell>
          <cell r="AD737">
            <v>-1467101</v>
          </cell>
          <cell r="AE737">
            <v>12</v>
          </cell>
          <cell r="AF737">
            <v>0</v>
          </cell>
          <cell r="AG737">
            <v>0</v>
          </cell>
          <cell r="AH737">
            <v>0</v>
          </cell>
          <cell r="AI737">
            <v>0</v>
          </cell>
          <cell r="AJ737">
            <v>2782000</v>
          </cell>
          <cell r="AK737">
            <v>888408</v>
          </cell>
          <cell r="AL737">
            <v>2355509</v>
          </cell>
          <cell r="AM737">
            <v>0</v>
          </cell>
          <cell r="AN737">
            <v>5137509</v>
          </cell>
        </row>
        <row r="738">
          <cell r="B738">
            <v>725</v>
          </cell>
          <cell r="C738">
            <v>16221130</v>
          </cell>
          <cell r="D738" t="str">
            <v>Mai Hoang Bao</v>
          </cell>
          <cell r="E738">
            <v>874818</v>
          </cell>
          <cell r="F738">
            <v>874566</v>
          </cell>
          <cell r="G738">
            <v>944517</v>
          </cell>
          <cell r="H738">
            <v>875070</v>
          </cell>
          <cell r="I738">
            <v>875889</v>
          </cell>
          <cell r="J738">
            <v>876393</v>
          </cell>
          <cell r="K738">
            <v>876000</v>
          </cell>
          <cell r="L738">
            <v>876000</v>
          </cell>
          <cell r="M738">
            <v>876000</v>
          </cell>
          <cell r="N738">
            <v>876000</v>
          </cell>
          <cell r="O738">
            <v>876000</v>
          </cell>
          <cell r="P738">
            <v>842308</v>
          </cell>
          <cell r="Q738">
            <v>0</v>
          </cell>
          <cell r="R738">
            <v>0</v>
          </cell>
          <cell r="S738">
            <v>0</v>
          </cell>
          <cell r="T738">
            <v>0</v>
          </cell>
          <cell r="U738">
            <v>0</v>
          </cell>
          <cell r="V738">
            <v>0</v>
          </cell>
          <cell r="W738">
            <v>0</v>
          </cell>
          <cell r="X738">
            <v>0</v>
          </cell>
          <cell r="Y738">
            <v>0</v>
          </cell>
          <cell r="Z738">
            <v>0</v>
          </cell>
          <cell r="AA738">
            <v>0</v>
          </cell>
          <cell r="AB738">
            <v>0</v>
          </cell>
          <cell r="AC738">
            <v>10543561</v>
          </cell>
          <cell r="AD738">
            <v>0</v>
          </cell>
          <cell r="AE738">
            <v>12</v>
          </cell>
          <cell r="AF738">
            <v>0</v>
          </cell>
          <cell r="AG738">
            <v>0</v>
          </cell>
          <cell r="AH738">
            <v>0</v>
          </cell>
          <cell r="AI738">
            <v>0</v>
          </cell>
          <cell r="AJ738">
            <v>876000</v>
          </cell>
          <cell r="AK738">
            <v>0</v>
          </cell>
          <cell r="AL738">
            <v>0</v>
          </cell>
          <cell r="AM738">
            <v>0</v>
          </cell>
          <cell r="AN738">
            <v>876000</v>
          </cell>
        </row>
        <row r="739">
          <cell r="B739">
            <v>726</v>
          </cell>
          <cell r="C739">
            <v>16220240</v>
          </cell>
          <cell r="D739" t="str">
            <v>Truong Anh Bao</v>
          </cell>
          <cell r="E739">
            <v>2425782</v>
          </cell>
          <cell r="F739">
            <v>2028908</v>
          </cell>
          <cell r="G739">
            <v>3721936</v>
          </cell>
          <cell r="H739">
            <v>3015630</v>
          </cell>
          <cell r="I739">
            <v>1377466</v>
          </cell>
          <cell r="J739">
            <v>2052047</v>
          </cell>
          <cell r="K739">
            <v>1546923</v>
          </cell>
          <cell r="L739">
            <v>2078462</v>
          </cell>
          <cell r="M739">
            <v>1280000</v>
          </cell>
          <cell r="N739">
            <v>1378462</v>
          </cell>
          <cell r="O739">
            <v>1869750</v>
          </cell>
          <cell r="P739">
            <v>1970000</v>
          </cell>
          <cell r="Q739">
            <v>-42578</v>
          </cell>
          <cell r="R739">
            <v>-2891</v>
          </cell>
          <cell r="S739">
            <v>-244387</v>
          </cell>
          <cell r="T739">
            <v>-103126</v>
          </cell>
          <cell r="U739">
            <v>0</v>
          </cell>
          <cell r="V739">
            <v>-5205</v>
          </cell>
          <cell r="W739">
            <v>0</v>
          </cell>
          <cell r="X739">
            <v>-7846</v>
          </cell>
          <cell r="Y739">
            <v>0</v>
          </cell>
          <cell r="Z739">
            <v>0</v>
          </cell>
          <cell r="AA739">
            <v>0</v>
          </cell>
          <cell r="AB739">
            <v>0</v>
          </cell>
          <cell r="AC739">
            <v>24745366</v>
          </cell>
          <cell r="AD739">
            <v>-406033</v>
          </cell>
          <cell r="AE739">
            <v>12</v>
          </cell>
          <cell r="AF739">
            <v>0</v>
          </cell>
          <cell r="AG739">
            <v>0</v>
          </cell>
          <cell r="AH739">
            <v>0</v>
          </cell>
          <cell r="AI739">
            <v>0</v>
          </cell>
          <cell r="AJ739">
            <v>1280000</v>
          </cell>
          <cell r="AK739">
            <v>202536</v>
          </cell>
          <cell r="AL739">
            <v>608569</v>
          </cell>
          <cell r="AM739">
            <v>0</v>
          </cell>
          <cell r="AN739">
            <v>1888569</v>
          </cell>
        </row>
        <row r="740">
          <cell r="B740">
            <v>727</v>
          </cell>
          <cell r="C740">
            <v>16221522</v>
          </cell>
          <cell r="D740" t="str">
            <v>Cao Thanh Binh</v>
          </cell>
          <cell r="G740">
            <v>2201653</v>
          </cell>
          <cell r="H740">
            <v>3453080</v>
          </cell>
          <cell r="I740">
            <v>1112240</v>
          </cell>
          <cell r="J740">
            <v>1369698</v>
          </cell>
          <cell r="K740">
            <v>1198615</v>
          </cell>
          <cell r="L740">
            <v>1984231</v>
          </cell>
          <cell r="M740">
            <v>1198615</v>
          </cell>
          <cell r="N740">
            <v>1113000</v>
          </cell>
          <cell r="O740">
            <v>1198615</v>
          </cell>
          <cell r="P740">
            <v>1113000</v>
          </cell>
          <cell r="S740">
            <v>-20165</v>
          </cell>
          <cell r="T740">
            <v>-190616</v>
          </cell>
          <cell r="U740">
            <v>0</v>
          </cell>
          <cell r="V740">
            <v>0</v>
          </cell>
          <cell r="W740">
            <v>0</v>
          </cell>
          <cell r="X740">
            <v>0</v>
          </cell>
          <cell r="Y740">
            <v>0</v>
          </cell>
          <cell r="Z740">
            <v>0</v>
          </cell>
          <cell r="AA740">
            <v>0</v>
          </cell>
          <cell r="AB740">
            <v>0</v>
          </cell>
          <cell r="AC740">
            <v>15942747</v>
          </cell>
          <cell r="AD740">
            <v>-210781</v>
          </cell>
          <cell r="AE740">
            <v>10</v>
          </cell>
          <cell r="AF740">
            <v>0</v>
          </cell>
          <cell r="AG740">
            <v>0</v>
          </cell>
          <cell r="AH740">
            <v>0</v>
          </cell>
          <cell r="AI740">
            <v>0</v>
          </cell>
          <cell r="AJ740">
            <v>963583.56</v>
          </cell>
          <cell r="AK740">
            <v>0</v>
          </cell>
          <cell r="AL740">
            <v>210781</v>
          </cell>
          <cell r="AM740">
            <v>0</v>
          </cell>
          <cell r="AN740">
            <v>1174364.56</v>
          </cell>
        </row>
        <row r="741">
          <cell r="B741">
            <v>728</v>
          </cell>
          <cell r="C741">
            <v>16220490</v>
          </cell>
          <cell r="D741" t="str">
            <v>Luong An Binh</v>
          </cell>
          <cell r="E741">
            <v>4243666</v>
          </cell>
          <cell r="F741">
            <v>4042022</v>
          </cell>
          <cell r="G741">
            <v>4496399</v>
          </cell>
          <cell r="H741">
            <v>5800777</v>
          </cell>
          <cell r="I741">
            <v>3351593</v>
          </cell>
          <cell r="J741">
            <v>3563441</v>
          </cell>
          <cell r="K741">
            <v>4123000</v>
          </cell>
          <cell r="L741">
            <v>4633000</v>
          </cell>
          <cell r="M741">
            <v>3758000</v>
          </cell>
          <cell r="N741">
            <v>3478000</v>
          </cell>
          <cell r="O741">
            <v>3478000</v>
          </cell>
          <cell r="P741">
            <v>3478000</v>
          </cell>
          <cell r="Q741">
            <v>-373100</v>
          </cell>
          <cell r="R741">
            <v>-312607</v>
          </cell>
          <cell r="S741">
            <v>-448920</v>
          </cell>
          <cell r="T741">
            <v>-840233</v>
          </cell>
          <cell r="U741">
            <v>-170319</v>
          </cell>
          <cell r="V741">
            <v>-212688</v>
          </cell>
          <cell r="W741">
            <v>-336900</v>
          </cell>
          <cell r="X741">
            <v>-489900</v>
          </cell>
          <cell r="Y741">
            <v>-251600</v>
          </cell>
          <cell r="Z741">
            <v>-195600</v>
          </cell>
          <cell r="AA741">
            <v>-195600</v>
          </cell>
          <cell r="AB741">
            <v>-195600</v>
          </cell>
          <cell r="AC741">
            <v>48445898</v>
          </cell>
          <cell r="AD741">
            <v>-4023067</v>
          </cell>
          <cell r="AE741">
            <v>12</v>
          </cell>
          <cell r="AF741">
            <v>0</v>
          </cell>
          <cell r="AG741">
            <v>0</v>
          </cell>
          <cell r="AH741">
            <v>0</v>
          </cell>
          <cell r="AI741">
            <v>0</v>
          </cell>
          <cell r="AJ741">
            <v>3478000</v>
          </cell>
          <cell r="AK741">
            <v>4777164</v>
          </cell>
          <cell r="AL741">
            <v>8800231</v>
          </cell>
          <cell r="AM741">
            <v>0</v>
          </cell>
          <cell r="AN741">
            <v>12278231</v>
          </cell>
        </row>
        <row r="742">
          <cell r="B742">
            <v>729</v>
          </cell>
          <cell r="C742">
            <v>16220943</v>
          </cell>
          <cell r="D742" t="str">
            <v>Pham Thanh Binh</v>
          </cell>
          <cell r="E742">
            <v>2146994</v>
          </cell>
          <cell r="F742">
            <v>1651918</v>
          </cell>
          <cell r="G742">
            <v>4975517</v>
          </cell>
          <cell r="H742">
            <v>3182760</v>
          </cell>
          <cell r="I742">
            <v>1098337</v>
          </cell>
          <cell r="J742">
            <v>1352577</v>
          </cell>
          <cell r="K742">
            <v>1183538</v>
          </cell>
          <cell r="L742">
            <v>1968077</v>
          </cell>
          <cell r="M742">
            <v>6352731</v>
          </cell>
          <cell r="N742">
            <v>2782000</v>
          </cell>
          <cell r="O742">
            <v>2782000</v>
          </cell>
          <cell r="P742">
            <v>2782000</v>
          </cell>
          <cell r="Q742">
            <v>-14699</v>
          </cell>
          <cell r="R742">
            <v>0</v>
          </cell>
          <cell r="S742">
            <v>-592655</v>
          </cell>
          <cell r="T742">
            <v>-136552</v>
          </cell>
          <cell r="U742">
            <v>0</v>
          </cell>
          <cell r="V742">
            <v>0</v>
          </cell>
          <cell r="W742">
            <v>0</v>
          </cell>
          <cell r="X742">
            <v>0</v>
          </cell>
          <cell r="Y742">
            <v>-1041092</v>
          </cell>
          <cell r="Z742">
            <v>-78200</v>
          </cell>
          <cell r="AA742">
            <v>-78200</v>
          </cell>
          <cell r="AB742">
            <v>-78200</v>
          </cell>
          <cell r="AC742">
            <v>32258449</v>
          </cell>
          <cell r="AD742">
            <v>-2019598</v>
          </cell>
          <cell r="AE742">
            <v>12</v>
          </cell>
          <cell r="AF742">
            <v>0</v>
          </cell>
          <cell r="AG742">
            <v>0</v>
          </cell>
          <cell r="AH742">
            <v>0</v>
          </cell>
          <cell r="AI742">
            <v>0</v>
          </cell>
          <cell r="AJ742">
            <v>2782000</v>
          </cell>
          <cell r="AK742">
            <v>1104048</v>
          </cell>
          <cell r="AL742">
            <v>3123646</v>
          </cell>
          <cell r="AM742">
            <v>0</v>
          </cell>
          <cell r="AN742">
            <v>5905646</v>
          </cell>
        </row>
        <row r="743">
          <cell r="B743">
            <v>730</v>
          </cell>
          <cell r="C743">
            <v>16220937</v>
          </cell>
          <cell r="D743" t="str">
            <v>Phan Minh Binh</v>
          </cell>
          <cell r="E743">
            <v>874818</v>
          </cell>
          <cell r="F743">
            <v>1836695</v>
          </cell>
          <cell r="G743">
            <v>1956250</v>
          </cell>
          <cell r="H743">
            <v>3105380</v>
          </cell>
          <cell r="I743">
            <v>1283354</v>
          </cell>
          <cell r="J743">
            <v>1735305</v>
          </cell>
          <cell r="K743">
            <v>2598615</v>
          </cell>
          <cell r="L743">
            <v>1369846</v>
          </cell>
          <cell r="M743">
            <v>1984231</v>
          </cell>
          <cell r="N743">
            <v>1113000</v>
          </cell>
          <cell r="O743">
            <v>1113000</v>
          </cell>
          <cell r="P743">
            <v>1113000</v>
          </cell>
          <cell r="Q743">
            <v>0</v>
          </cell>
          <cell r="R743">
            <v>0</v>
          </cell>
          <cell r="S743">
            <v>0</v>
          </cell>
          <cell r="T743">
            <v>-121076</v>
          </cell>
          <cell r="U743">
            <v>0</v>
          </cell>
          <cell r="V743">
            <v>0</v>
          </cell>
          <cell r="W743">
            <v>-59862</v>
          </cell>
          <cell r="X743">
            <v>0</v>
          </cell>
          <cell r="Y743">
            <v>0</v>
          </cell>
          <cell r="Z743">
            <v>0</v>
          </cell>
          <cell r="AA743">
            <v>0</v>
          </cell>
          <cell r="AB743">
            <v>0</v>
          </cell>
          <cell r="AC743">
            <v>20083494</v>
          </cell>
          <cell r="AD743">
            <v>-180938</v>
          </cell>
          <cell r="AE743">
            <v>12</v>
          </cell>
          <cell r="AF743">
            <v>0</v>
          </cell>
          <cell r="AG743">
            <v>0</v>
          </cell>
          <cell r="AH743">
            <v>0</v>
          </cell>
          <cell r="AI743">
            <v>0</v>
          </cell>
          <cell r="AJ743">
            <v>1113000</v>
          </cell>
          <cell r="AK743">
            <v>0</v>
          </cell>
          <cell r="AL743">
            <v>180938</v>
          </cell>
          <cell r="AM743">
            <v>0</v>
          </cell>
          <cell r="AN743">
            <v>1293938</v>
          </cell>
        </row>
        <row r="744">
          <cell r="B744">
            <v>731</v>
          </cell>
          <cell r="C744">
            <v>16221456</v>
          </cell>
          <cell r="D744" t="str">
            <v>Dinh Viet Chuong</v>
          </cell>
          <cell r="F744">
            <v>939704</v>
          </cell>
          <cell r="G744">
            <v>1196591</v>
          </cell>
          <cell r="H744">
            <v>3190857</v>
          </cell>
          <cell r="I744">
            <v>1283354</v>
          </cell>
          <cell r="J744">
            <v>1649698</v>
          </cell>
          <cell r="K744">
            <v>1284231</v>
          </cell>
          <cell r="L744">
            <v>1284231</v>
          </cell>
          <cell r="M744">
            <v>1984231</v>
          </cell>
          <cell r="N744">
            <v>1113000</v>
          </cell>
          <cell r="O744">
            <v>1364750</v>
          </cell>
          <cell r="P744">
            <v>1113000</v>
          </cell>
          <cell r="R744">
            <v>0</v>
          </cell>
          <cell r="S744">
            <v>0</v>
          </cell>
          <cell r="T744">
            <v>-138171</v>
          </cell>
          <cell r="U744">
            <v>0</v>
          </cell>
          <cell r="V744">
            <v>0</v>
          </cell>
          <cell r="W744">
            <v>0</v>
          </cell>
          <cell r="X744">
            <v>0</v>
          </cell>
          <cell r="Y744">
            <v>0</v>
          </cell>
          <cell r="Z744">
            <v>0</v>
          </cell>
          <cell r="AA744">
            <v>0</v>
          </cell>
          <cell r="AB744">
            <v>0</v>
          </cell>
          <cell r="AC744">
            <v>16403647</v>
          </cell>
          <cell r="AD744">
            <v>-138171</v>
          </cell>
          <cell r="AE744">
            <v>11</v>
          </cell>
          <cell r="AF744">
            <v>12</v>
          </cell>
          <cell r="AG744">
            <v>0</v>
          </cell>
          <cell r="AH744">
            <v>0</v>
          </cell>
          <cell r="AI744">
            <v>0</v>
          </cell>
          <cell r="AJ744">
            <v>1024569.86</v>
          </cell>
          <cell r="AK744">
            <v>0</v>
          </cell>
          <cell r="AL744">
            <v>138171</v>
          </cell>
          <cell r="AM744">
            <v>0</v>
          </cell>
          <cell r="AN744">
            <v>1162740.8599999999</v>
          </cell>
        </row>
        <row r="745">
          <cell r="B745">
            <v>732</v>
          </cell>
          <cell r="C745">
            <v>16220476</v>
          </cell>
          <cell r="D745" t="str">
            <v>Doan Dung Cuong</v>
          </cell>
          <cell r="E745">
            <v>2321103</v>
          </cell>
          <cell r="F745">
            <v>1916784</v>
          </cell>
          <cell r="G745">
            <v>2102055</v>
          </cell>
          <cell r="H745">
            <v>3190857</v>
          </cell>
          <cell r="I745">
            <v>1181755</v>
          </cell>
          <cell r="J745">
            <v>1917218</v>
          </cell>
          <cell r="K745">
            <v>2392923</v>
          </cell>
          <cell r="L745">
            <v>1454769</v>
          </cell>
          <cell r="M745">
            <v>5003538</v>
          </cell>
          <cell r="N745">
            <v>2782000</v>
          </cell>
          <cell r="O745">
            <v>3159188</v>
          </cell>
          <cell r="P745">
            <v>2782000</v>
          </cell>
          <cell r="Q745">
            <v>-32110</v>
          </cell>
          <cell r="R745">
            <v>0</v>
          </cell>
          <cell r="S745">
            <v>-10206</v>
          </cell>
          <cell r="T745">
            <v>-138171</v>
          </cell>
          <cell r="U745">
            <v>0</v>
          </cell>
          <cell r="V745">
            <v>0</v>
          </cell>
          <cell r="W745">
            <v>-39292</v>
          </cell>
          <cell r="X745">
            <v>0</v>
          </cell>
          <cell r="Y745">
            <v>-601061</v>
          </cell>
          <cell r="Z745">
            <v>-78200</v>
          </cell>
          <cell r="AA745">
            <v>-131838</v>
          </cell>
          <cell r="AB745">
            <v>-78200</v>
          </cell>
          <cell r="AC745">
            <v>30204190</v>
          </cell>
          <cell r="AD745">
            <v>-1109078</v>
          </cell>
          <cell r="AE745">
            <v>12</v>
          </cell>
          <cell r="AF745">
            <v>0</v>
          </cell>
          <cell r="AG745">
            <v>0</v>
          </cell>
          <cell r="AH745">
            <v>0</v>
          </cell>
          <cell r="AI745">
            <v>0</v>
          </cell>
          <cell r="AJ745">
            <v>2782000</v>
          </cell>
          <cell r="AK745">
            <v>898620</v>
          </cell>
          <cell r="AL745">
            <v>2007698</v>
          </cell>
          <cell r="AM745">
            <v>0</v>
          </cell>
          <cell r="AN745">
            <v>4789698</v>
          </cell>
        </row>
        <row r="746">
          <cell r="B746">
            <v>733</v>
          </cell>
          <cell r="C746">
            <v>16220822</v>
          </cell>
          <cell r="D746" t="str">
            <v>Tran Quoc Cuong</v>
          </cell>
          <cell r="E746">
            <v>1357227</v>
          </cell>
          <cell r="F746">
            <v>1564395</v>
          </cell>
          <cell r="G746">
            <v>1826963</v>
          </cell>
          <cell r="H746">
            <v>2882072</v>
          </cell>
          <cell r="I746">
            <v>1116097</v>
          </cell>
          <cell r="J746">
            <v>1649698</v>
          </cell>
          <cell r="K746">
            <v>1198615</v>
          </cell>
          <cell r="L746">
            <v>1284231</v>
          </cell>
          <cell r="M746">
            <v>1984231</v>
          </cell>
          <cell r="N746">
            <v>1113000</v>
          </cell>
          <cell r="O746">
            <v>1113000</v>
          </cell>
          <cell r="P746">
            <v>1113000</v>
          </cell>
          <cell r="Q746">
            <v>0</v>
          </cell>
          <cell r="R746">
            <v>0</v>
          </cell>
          <cell r="S746">
            <v>0</v>
          </cell>
          <cell r="T746">
            <v>-88207</v>
          </cell>
          <cell r="U746">
            <v>0</v>
          </cell>
          <cell r="V746">
            <v>0</v>
          </cell>
          <cell r="W746">
            <v>0</v>
          </cell>
          <cell r="X746">
            <v>0</v>
          </cell>
          <cell r="Y746">
            <v>0</v>
          </cell>
          <cell r="Z746">
            <v>0</v>
          </cell>
          <cell r="AA746">
            <v>0</v>
          </cell>
          <cell r="AB746">
            <v>0</v>
          </cell>
          <cell r="AC746">
            <v>18202529</v>
          </cell>
          <cell r="AD746">
            <v>-88207</v>
          </cell>
          <cell r="AE746">
            <v>12</v>
          </cell>
          <cell r="AF746">
            <v>0</v>
          </cell>
          <cell r="AG746">
            <v>0</v>
          </cell>
          <cell r="AH746">
            <v>0</v>
          </cell>
          <cell r="AI746">
            <v>0</v>
          </cell>
          <cell r="AJ746">
            <v>1113000</v>
          </cell>
          <cell r="AK746">
            <v>0</v>
          </cell>
          <cell r="AL746">
            <v>88207</v>
          </cell>
          <cell r="AM746">
            <v>0</v>
          </cell>
          <cell r="AN746">
            <v>1201207</v>
          </cell>
        </row>
        <row r="747">
          <cell r="B747">
            <v>734</v>
          </cell>
          <cell r="C747">
            <v>16221367</v>
          </cell>
          <cell r="D747" t="str">
            <v>Nguyen Quy Dan</v>
          </cell>
          <cell r="F747">
            <v>1110560</v>
          </cell>
          <cell r="G747">
            <v>1367532</v>
          </cell>
          <cell r="H747">
            <v>3019903</v>
          </cell>
          <cell r="I747">
            <v>1197797</v>
          </cell>
          <cell r="J747">
            <v>1820911</v>
          </cell>
          <cell r="K747">
            <v>1354231</v>
          </cell>
          <cell r="L747">
            <v>1284231</v>
          </cell>
          <cell r="M747">
            <v>1198615</v>
          </cell>
          <cell r="N747">
            <v>1113000</v>
          </cell>
          <cell r="O747">
            <v>1198615</v>
          </cell>
          <cell r="P747">
            <v>1113000</v>
          </cell>
          <cell r="R747">
            <v>0</v>
          </cell>
          <cell r="S747">
            <v>0</v>
          </cell>
          <cell r="T747">
            <v>-103981</v>
          </cell>
          <cell r="U747">
            <v>0</v>
          </cell>
          <cell r="V747">
            <v>0</v>
          </cell>
          <cell r="W747">
            <v>0</v>
          </cell>
          <cell r="X747">
            <v>0</v>
          </cell>
          <cell r="Y747">
            <v>0</v>
          </cell>
          <cell r="Z747">
            <v>0</v>
          </cell>
          <cell r="AA747">
            <v>0</v>
          </cell>
          <cell r="AB747">
            <v>0</v>
          </cell>
          <cell r="AC747">
            <v>15778395</v>
          </cell>
          <cell r="AD747">
            <v>-103981</v>
          </cell>
          <cell r="AE747">
            <v>11</v>
          </cell>
          <cell r="AF747">
            <v>12</v>
          </cell>
          <cell r="AG747">
            <v>0</v>
          </cell>
          <cell r="AH747">
            <v>0</v>
          </cell>
          <cell r="AI747">
            <v>0</v>
          </cell>
          <cell r="AJ747">
            <v>1058112.33</v>
          </cell>
          <cell r="AK747">
            <v>0</v>
          </cell>
          <cell r="AL747">
            <v>103981</v>
          </cell>
          <cell r="AM747">
            <v>0</v>
          </cell>
          <cell r="AN747">
            <v>1162093.33</v>
          </cell>
        </row>
        <row r="748">
          <cell r="B748">
            <v>735</v>
          </cell>
          <cell r="C748">
            <v>16221025</v>
          </cell>
          <cell r="D748" t="str">
            <v>Le Minh Dao</v>
          </cell>
          <cell r="E748">
            <v>2160880</v>
          </cell>
          <cell r="F748">
            <v>1836695</v>
          </cell>
          <cell r="G748">
            <v>1992014</v>
          </cell>
          <cell r="H748">
            <v>3105380</v>
          </cell>
          <cell r="I748">
            <v>1283354</v>
          </cell>
          <cell r="J748">
            <v>1649698</v>
          </cell>
          <cell r="K748">
            <v>2684231</v>
          </cell>
          <cell r="L748">
            <v>1369846</v>
          </cell>
          <cell r="M748">
            <v>1898615</v>
          </cell>
          <cell r="N748">
            <v>1113000</v>
          </cell>
          <cell r="O748">
            <v>1356750</v>
          </cell>
          <cell r="P748">
            <v>1113000</v>
          </cell>
          <cell r="Q748">
            <v>-16088</v>
          </cell>
          <cell r="R748">
            <v>0</v>
          </cell>
          <cell r="S748">
            <v>0</v>
          </cell>
          <cell r="T748">
            <v>-121076</v>
          </cell>
          <cell r="U748">
            <v>0</v>
          </cell>
          <cell r="V748">
            <v>0</v>
          </cell>
          <cell r="W748">
            <v>-68423</v>
          </cell>
          <cell r="X748">
            <v>0</v>
          </cell>
          <cell r="Y748">
            <v>0</v>
          </cell>
          <cell r="Z748">
            <v>0</v>
          </cell>
          <cell r="AA748">
            <v>0</v>
          </cell>
          <cell r="AB748">
            <v>0</v>
          </cell>
          <cell r="AC748">
            <v>21563463</v>
          </cell>
          <cell r="AD748">
            <v>-205587</v>
          </cell>
          <cell r="AE748">
            <v>12</v>
          </cell>
          <cell r="AF748">
            <v>0</v>
          </cell>
          <cell r="AG748">
            <v>0</v>
          </cell>
          <cell r="AH748">
            <v>0</v>
          </cell>
          <cell r="AI748">
            <v>0</v>
          </cell>
          <cell r="AJ748">
            <v>1113000</v>
          </cell>
          <cell r="AK748">
            <v>0</v>
          </cell>
          <cell r="AL748">
            <v>205587</v>
          </cell>
          <cell r="AM748">
            <v>0</v>
          </cell>
          <cell r="AN748">
            <v>1318587</v>
          </cell>
        </row>
        <row r="749">
          <cell r="B749">
            <v>736</v>
          </cell>
          <cell r="C749">
            <v>16220444</v>
          </cell>
          <cell r="D749" t="str">
            <v>Nguyen Tien Dat</v>
          </cell>
          <cell r="E749">
            <v>1375782</v>
          </cell>
          <cell r="F749">
            <v>2028908</v>
          </cell>
          <cell r="G749">
            <v>2395082</v>
          </cell>
          <cell r="H749">
            <v>3310525</v>
          </cell>
          <cell r="I749">
            <v>2673590</v>
          </cell>
          <cell r="J749">
            <v>3479530</v>
          </cell>
          <cell r="K749">
            <v>4336500</v>
          </cell>
          <cell r="L749">
            <v>3619000</v>
          </cell>
          <cell r="M749">
            <v>4143000</v>
          </cell>
          <cell r="N749">
            <v>3478000</v>
          </cell>
          <cell r="O749">
            <v>3903500</v>
          </cell>
          <cell r="P749">
            <v>3478000</v>
          </cell>
          <cell r="Q749">
            <v>0</v>
          </cell>
          <cell r="R749">
            <v>-2891</v>
          </cell>
          <cell r="S749">
            <v>-39508</v>
          </cell>
          <cell r="T749">
            <v>-162105</v>
          </cell>
          <cell r="U749">
            <v>-67359</v>
          </cell>
          <cell r="V749">
            <v>-195906</v>
          </cell>
          <cell r="W749">
            <v>-400950</v>
          </cell>
          <cell r="X749">
            <v>-223800</v>
          </cell>
          <cell r="Y749">
            <v>-342900</v>
          </cell>
          <cell r="Z749">
            <v>-195600</v>
          </cell>
          <cell r="AA749">
            <v>-280700</v>
          </cell>
          <cell r="AB749">
            <v>-195600</v>
          </cell>
          <cell r="AC749">
            <v>38221417</v>
          </cell>
          <cell r="AD749">
            <v>-2107319</v>
          </cell>
          <cell r="AE749">
            <v>12</v>
          </cell>
          <cell r="AF749">
            <v>0</v>
          </cell>
          <cell r="AG749">
            <v>0</v>
          </cell>
          <cell r="AH749">
            <v>0</v>
          </cell>
          <cell r="AI749">
            <v>0</v>
          </cell>
          <cell r="AJ749">
            <v>3478000</v>
          </cell>
          <cell r="AK749">
            <v>2339880</v>
          </cell>
          <cell r="AL749">
            <v>4447199</v>
          </cell>
          <cell r="AM749">
            <v>0</v>
          </cell>
          <cell r="AN749">
            <v>7925199</v>
          </cell>
        </row>
        <row r="750">
          <cell r="B750">
            <v>737</v>
          </cell>
          <cell r="C750">
            <v>16221583</v>
          </cell>
          <cell r="D750" t="str">
            <v>Do Van Dien</v>
          </cell>
          <cell r="I750">
            <v>1240575</v>
          </cell>
          <cell r="J750">
            <v>1112880</v>
          </cell>
          <cell r="K750">
            <v>1113000</v>
          </cell>
          <cell r="L750">
            <v>1369846</v>
          </cell>
          <cell r="M750">
            <v>1284231</v>
          </cell>
          <cell r="N750">
            <v>1113000</v>
          </cell>
          <cell r="O750">
            <v>1113000</v>
          </cell>
          <cell r="P750">
            <v>1113000</v>
          </cell>
          <cell r="U750">
            <v>0</v>
          </cell>
          <cell r="V750">
            <v>0</v>
          </cell>
          <cell r="W750">
            <v>0</v>
          </cell>
          <cell r="X750">
            <v>0</v>
          </cell>
          <cell r="Y750">
            <v>0</v>
          </cell>
          <cell r="Z750">
            <v>0</v>
          </cell>
          <cell r="AA750">
            <v>0</v>
          </cell>
          <cell r="AB750">
            <v>0</v>
          </cell>
          <cell r="AC750">
            <v>9459532</v>
          </cell>
          <cell r="AD750">
            <v>0</v>
          </cell>
          <cell r="AE750">
            <v>8</v>
          </cell>
          <cell r="AF750">
            <v>0</v>
          </cell>
          <cell r="AG750">
            <v>0</v>
          </cell>
          <cell r="AH750">
            <v>0</v>
          </cell>
          <cell r="AI750">
            <v>0</v>
          </cell>
          <cell r="AJ750">
            <v>789772.6</v>
          </cell>
          <cell r="AK750">
            <v>0</v>
          </cell>
          <cell r="AL750">
            <v>0</v>
          </cell>
          <cell r="AM750">
            <v>0</v>
          </cell>
          <cell r="AN750">
            <v>789772.6</v>
          </cell>
        </row>
        <row r="751">
          <cell r="B751">
            <v>738</v>
          </cell>
          <cell r="C751">
            <v>16221381</v>
          </cell>
          <cell r="D751" t="str">
            <v>Phan Van Do</v>
          </cell>
          <cell r="G751">
            <v>2372594</v>
          </cell>
          <cell r="H751">
            <v>1282153</v>
          </cell>
          <cell r="I751">
            <v>1283354</v>
          </cell>
          <cell r="J751">
            <v>2853411</v>
          </cell>
          <cell r="K751">
            <v>2159231</v>
          </cell>
          <cell r="L751">
            <v>1284231</v>
          </cell>
          <cell r="M751">
            <v>4072859</v>
          </cell>
          <cell r="N751">
            <v>2782000</v>
          </cell>
          <cell r="O751">
            <v>2753828</v>
          </cell>
          <cell r="P751">
            <v>2782000</v>
          </cell>
          <cell r="R751">
            <v>0</v>
          </cell>
          <cell r="S751">
            <v>-37259</v>
          </cell>
          <cell r="T751">
            <v>0</v>
          </cell>
          <cell r="U751">
            <v>0</v>
          </cell>
          <cell r="V751">
            <v>-85341</v>
          </cell>
          <cell r="W751">
            <v>-15923</v>
          </cell>
          <cell r="X751">
            <v>0</v>
          </cell>
          <cell r="Y751">
            <v>-321858</v>
          </cell>
          <cell r="Z751">
            <v>-78200</v>
          </cell>
          <cell r="AA751">
            <v>-75383</v>
          </cell>
          <cell r="AB751">
            <v>-78200</v>
          </cell>
          <cell r="AC751">
            <v>23625661</v>
          </cell>
          <cell r="AD751">
            <v>-692164</v>
          </cell>
          <cell r="AE751">
            <v>10</v>
          </cell>
          <cell r="AF751">
            <v>0</v>
          </cell>
          <cell r="AG751">
            <v>0</v>
          </cell>
          <cell r="AH751">
            <v>0</v>
          </cell>
          <cell r="AI751">
            <v>0</v>
          </cell>
          <cell r="AJ751">
            <v>2477123.29</v>
          </cell>
          <cell r="AK751">
            <v>610280</v>
          </cell>
          <cell r="AL751">
            <v>1302444</v>
          </cell>
          <cell r="AM751">
            <v>0</v>
          </cell>
          <cell r="AN751">
            <v>3779567.29</v>
          </cell>
        </row>
        <row r="752">
          <cell r="B752">
            <v>739</v>
          </cell>
          <cell r="C752">
            <v>16221463</v>
          </cell>
          <cell r="D752" t="str">
            <v>Tran Thai Dong</v>
          </cell>
          <cell r="F752">
            <v>1409517</v>
          </cell>
          <cell r="G752">
            <v>3027949</v>
          </cell>
          <cell r="H752">
            <v>3453080</v>
          </cell>
          <cell r="I752">
            <v>1112240</v>
          </cell>
          <cell r="J752">
            <v>1284092</v>
          </cell>
          <cell r="K752">
            <v>1898615</v>
          </cell>
          <cell r="L752">
            <v>1284231</v>
          </cell>
          <cell r="M752">
            <v>1698615</v>
          </cell>
          <cell r="N752">
            <v>1113000</v>
          </cell>
          <cell r="O752">
            <v>1365250</v>
          </cell>
          <cell r="P752">
            <v>1198615</v>
          </cell>
          <cell r="R752">
            <v>0</v>
          </cell>
          <cell r="S752">
            <v>-105590</v>
          </cell>
          <cell r="T752">
            <v>-190616</v>
          </cell>
          <cell r="U752">
            <v>0</v>
          </cell>
          <cell r="V752">
            <v>0</v>
          </cell>
          <cell r="W752">
            <v>0</v>
          </cell>
          <cell r="X752">
            <v>0</v>
          </cell>
          <cell r="Y752">
            <v>0</v>
          </cell>
          <cell r="Z752">
            <v>0</v>
          </cell>
          <cell r="AA752">
            <v>0</v>
          </cell>
          <cell r="AB752">
            <v>0</v>
          </cell>
          <cell r="AC752">
            <v>18845204</v>
          </cell>
          <cell r="AD752">
            <v>-296206</v>
          </cell>
          <cell r="AE752">
            <v>11</v>
          </cell>
          <cell r="AF752">
            <v>12</v>
          </cell>
          <cell r="AG752">
            <v>0</v>
          </cell>
          <cell r="AH752">
            <v>0</v>
          </cell>
          <cell r="AI752">
            <v>0</v>
          </cell>
          <cell r="AJ752">
            <v>1024569.86</v>
          </cell>
          <cell r="AK752">
            <v>0</v>
          </cell>
          <cell r="AL752">
            <v>296206</v>
          </cell>
          <cell r="AM752">
            <v>0</v>
          </cell>
          <cell r="AN752">
            <v>1320775.8599999999</v>
          </cell>
        </row>
        <row r="753">
          <cell r="B753">
            <v>740</v>
          </cell>
          <cell r="C753">
            <v>16221082</v>
          </cell>
          <cell r="D753" t="str">
            <v>Ta Dinh Du</v>
          </cell>
          <cell r="E753">
            <v>4705250</v>
          </cell>
          <cell r="F753">
            <v>4165740</v>
          </cell>
          <cell r="G753">
            <v>6148925</v>
          </cell>
          <cell r="H753">
            <v>6499311</v>
          </cell>
          <cell r="I753">
            <v>3755750</v>
          </cell>
          <cell r="J753">
            <v>4440250</v>
          </cell>
          <cell r="K753">
            <v>4038000</v>
          </cell>
          <cell r="L753">
            <v>5277500</v>
          </cell>
          <cell r="M753">
            <v>3618000</v>
          </cell>
          <cell r="N753">
            <v>3478000</v>
          </cell>
          <cell r="O753">
            <v>3478000</v>
          </cell>
          <cell r="P753">
            <v>3478000</v>
          </cell>
          <cell r="Q753">
            <v>-511575</v>
          </cell>
          <cell r="R753">
            <v>-349722</v>
          </cell>
          <cell r="S753">
            <v>-959570</v>
          </cell>
          <cell r="T753">
            <v>-1099724</v>
          </cell>
          <cell r="U753">
            <v>-251150</v>
          </cell>
          <cell r="V753">
            <v>-432075</v>
          </cell>
          <cell r="W753">
            <v>-311400</v>
          </cell>
          <cell r="X753">
            <v>-683250</v>
          </cell>
          <cell r="Y753">
            <v>-223600</v>
          </cell>
          <cell r="Z753">
            <v>-195600</v>
          </cell>
          <cell r="AA753">
            <v>-195600</v>
          </cell>
          <cell r="AB753">
            <v>-195600</v>
          </cell>
          <cell r="AC753">
            <v>53082726</v>
          </cell>
          <cell r="AD753">
            <v>-5408866</v>
          </cell>
          <cell r="AE753">
            <v>12</v>
          </cell>
          <cell r="AF753">
            <v>0</v>
          </cell>
          <cell r="AG753">
            <v>0</v>
          </cell>
          <cell r="AH753">
            <v>0</v>
          </cell>
          <cell r="AI753">
            <v>0</v>
          </cell>
          <cell r="AJ753">
            <v>3478000</v>
          </cell>
          <cell r="AK753">
            <v>6168216</v>
          </cell>
          <cell r="AL753">
            <v>11577082</v>
          </cell>
          <cell r="AM753">
            <v>0</v>
          </cell>
          <cell r="AN753">
            <v>15055082</v>
          </cell>
        </row>
        <row r="754">
          <cell r="B754">
            <v>741</v>
          </cell>
          <cell r="C754">
            <v>16221446</v>
          </cell>
          <cell r="D754" t="str">
            <v>Nguyen Tan Duc</v>
          </cell>
          <cell r="F754">
            <v>571831</v>
          </cell>
          <cell r="G754">
            <v>1009623</v>
          </cell>
          <cell r="H754">
            <v>2814759</v>
          </cell>
          <cell r="I754">
            <v>1201654</v>
          </cell>
          <cell r="J754">
            <v>1649698</v>
          </cell>
          <cell r="K754">
            <v>2684231</v>
          </cell>
          <cell r="L754">
            <v>1284231</v>
          </cell>
          <cell r="M754">
            <v>1984231</v>
          </cell>
          <cell r="N754">
            <v>1113000</v>
          </cell>
          <cell r="O754">
            <v>1345692</v>
          </cell>
          <cell r="P754">
            <v>1113000</v>
          </cell>
          <cell r="R754">
            <v>0</v>
          </cell>
          <cell r="S754">
            <v>0</v>
          </cell>
          <cell r="T754">
            <v>-81476</v>
          </cell>
          <cell r="U754">
            <v>0</v>
          </cell>
          <cell r="V754">
            <v>0</v>
          </cell>
          <cell r="W754">
            <v>-68423</v>
          </cell>
          <cell r="X754">
            <v>0</v>
          </cell>
          <cell r="Y754">
            <v>0</v>
          </cell>
          <cell r="Z754">
            <v>0</v>
          </cell>
          <cell r="AA754">
            <v>0</v>
          </cell>
          <cell r="AB754">
            <v>0</v>
          </cell>
          <cell r="AC754">
            <v>16771950</v>
          </cell>
          <cell r="AD754">
            <v>-149899</v>
          </cell>
          <cell r="AE754">
            <v>11</v>
          </cell>
          <cell r="AF754">
            <v>0</v>
          </cell>
          <cell r="AG754">
            <v>0</v>
          </cell>
          <cell r="AH754">
            <v>0</v>
          </cell>
          <cell r="AI754">
            <v>0</v>
          </cell>
          <cell r="AJ754">
            <v>1012372.6</v>
          </cell>
          <cell r="AK754">
            <v>0</v>
          </cell>
          <cell r="AL754">
            <v>149899</v>
          </cell>
          <cell r="AM754">
            <v>0</v>
          </cell>
          <cell r="AN754">
            <v>1162271.6000000001</v>
          </cell>
        </row>
        <row r="755">
          <cell r="B755">
            <v>742</v>
          </cell>
          <cell r="C755">
            <v>16230175</v>
          </cell>
          <cell r="D755" t="str">
            <v>Kieu Tuan Dung</v>
          </cell>
          <cell r="E755">
            <v>1789517</v>
          </cell>
          <cell r="F755">
            <v>1836695</v>
          </cell>
          <cell r="G755">
            <v>2077101</v>
          </cell>
          <cell r="H755">
            <v>3190857</v>
          </cell>
          <cell r="I755">
            <v>1283354</v>
          </cell>
          <cell r="J755">
            <v>1649698</v>
          </cell>
          <cell r="K755">
            <v>2598615</v>
          </cell>
          <cell r="L755">
            <v>2069846</v>
          </cell>
          <cell r="M755">
            <v>1898615</v>
          </cell>
          <cell r="N755">
            <v>1113000</v>
          </cell>
          <cell r="O755">
            <v>1356500</v>
          </cell>
          <cell r="P755">
            <v>1113000</v>
          </cell>
          <cell r="Q755">
            <v>0</v>
          </cell>
          <cell r="R755">
            <v>0</v>
          </cell>
          <cell r="S755">
            <v>-7710</v>
          </cell>
          <cell r="T755">
            <v>-138171</v>
          </cell>
          <cell r="U755">
            <v>0</v>
          </cell>
          <cell r="V755">
            <v>0</v>
          </cell>
          <cell r="W755">
            <v>-59862</v>
          </cell>
          <cell r="X755">
            <v>-6985</v>
          </cell>
          <cell r="Y755">
            <v>0</v>
          </cell>
          <cell r="Z755">
            <v>0</v>
          </cell>
          <cell r="AA755">
            <v>0</v>
          </cell>
          <cell r="AB755">
            <v>0</v>
          </cell>
          <cell r="AC755">
            <v>21976798</v>
          </cell>
          <cell r="AD755">
            <v>-212728</v>
          </cell>
          <cell r="AE755">
            <v>12</v>
          </cell>
          <cell r="AF755">
            <v>0</v>
          </cell>
          <cell r="AG755">
            <v>0</v>
          </cell>
          <cell r="AH755">
            <v>0</v>
          </cell>
          <cell r="AI755">
            <v>0</v>
          </cell>
          <cell r="AJ755">
            <v>1113000</v>
          </cell>
          <cell r="AK755">
            <v>0</v>
          </cell>
          <cell r="AL755">
            <v>212728</v>
          </cell>
          <cell r="AM755">
            <v>0</v>
          </cell>
          <cell r="AN755">
            <v>1325728</v>
          </cell>
        </row>
        <row r="756">
          <cell r="B756">
            <v>743</v>
          </cell>
          <cell r="C756">
            <v>16220117</v>
          </cell>
          <cell r="D756" t="str">
            <v>Tran Hoang Giang</v>
          </cell>
          <cell r="E756">
            <v>2425782</v>
          </cell>
          <cell r="F756">
            <v>2028908</v>
          </cell>
          <cell r="G756">
            <v>2504450</v>
          </cell>
          <cell r="H756">
            <v>3310525</v>
          </cell>
          <cell r="I756">
            <v>1475857</v>
          </cell>
          <cell r="J756">
            <v>1953600</v>
          </cell>
          <cell r="K756">
            <v>3802077</v>
          </cell>
          <cell r="L756">
            <v>3639500</v>
          </cell>
          <cell r="M756">
            <v>3487000</v>
          </cell>
          <cell r="N756">
            <v>2782000</v>
          </cell>
          <cell r="O756">
            <v>3053563</v>
          </cell>
          <cell r="P756">
            <v>2782000</v>
          </cell>
          <cell r="Q756">
            <v>-42578</v>
          </cell>
          <cell r="R756">
            <v>-2891</v>
          </cell>
          <cell r="S756">
            <v>-50445</v>
          </cell>
          <cell r="T756">
            <v>-162105</v>
          </cell>
          <cell r="U756">
            <v>0</v>
          </cell>
          <cell r="V756">
            <v>0</v>
          </cell>
          <cell r="W756">
            <v>-260415</v>
          </cell>
          <cell r="X756">
            <v>-227900</v>
          </cell>
          <cell r="Y756">
            <v>-197400</v>
          </cell>
          <cell r="Z756">
            <v>-78200</v>
          </cell>
          <cell r="AA756">
            <v>-110713</v>
          </cell>
          <cell r="AB756">
            <v>-78200</v>
          </cell>
          <cell r="AC756">
            <v>33245262</v>
          </cell>
          <cell r="AD756">
            <v>-1210847</v>
          </cell>
          <cell r="AE756">
            <v>12</v>
          </cell>
          <cell r="AF756">
            <v>0</v>
          </cell>
          <cell r="AG756">
            <v>0</v>
          </cell>
          <cell r="AH756">
            <v>0</v>
          </cell>
          <cell r="AI756">
            <v>0</v>
          </cell>
          <cell r="AJ756">
            <v>2782000</v>
          </cell>
          <cell r="AK756">
            <v>1205448</v>
          </cell>
          <cell r="AL756">
            <v>2416295</v>
          </cell>
          <cell r="AM756">
            <v>0</v>
          </cell>
          <cell r="AN756">
            <v>5198295</v>
          </cell>
        </row>
        <row r="757">
          <cell r="B757">
            <v>744</v>
          </cell>
          <cell r="C757">
            <v>16221427</v>
          </cell>
          <cell r="D757" t="str">
            <v>Le Quang Ha</v>
          </cell>
          <cell r="F757">
            <v>504557</v>
          </cell>
          <cell r="G757">
            <v>1076932</v>
          </cell>
          <cell r="H757">
            <v>875070</v>
          </cell>
          <cell r="I757">
            <v>875889</v>
          </cell>
          <cell r="J757">
            <v>876393</v>
          </cell>
          <cell r="K757">
            <v>876000</v>
          </cell>
          <cell r="L757">
            <v>1078154</v>
          </cell>
          <cell r="M757">
            <v>943385</v>
          </cell>
          <cell r="N757">
            <v>876000</v>
          </cell>
          <cell r="O757">
            <v>876000</v>
          </cell>
          <cell r="P757">
            <v>876000</v>
          </cell>
          <cell r="R757">
            <v>0</v>
          </cell>
          <cell r="S757">
            <v>0</v>
          </cell>
          <cell r="T757">
            <v>0</v>
          </cell>
          <cell r="U757">
            <v>0</v>
          </cell>
          <cell r="V757">
            <v>0</v>
          </cell>
          <cell r="W757">
            <v>0</v>
          </cell>
          <cell r="X757">
            <v>0</v>
          </cell>
          <cell r="Y757">
            <v>0</v>
          </cell>
          <cell r="Z757">
            <v>0</v>
          </cell>
          <cell r="AA757">
            <v>0</v>
          </cell>
          <cell r="AB757">
            <v>0</v>
          </cell>
          <cell r="AC757">
            <v>9734380</v>
          </cell>
          <cell r="AD757">
            <v>0</v>
          </cell>
          <cell r="AE757">
            <v>11</v>
          </cell>
          <cell r="AF757">
            <v>12</v>
          </cell>
          <cell r="AG757">
            <v>0</v>
          </cell>
          <cell r="AH757">
            <v>0</v>
          </cell>
          <cell r="AI757">
            <v>0</v>
          </cell>
          <cell r="AJ757">
            <v>796800</v>
          </cell>
          <cell r="AK757">
            <v>0</v>
          </cell>
          <cell r="AL757">
            <v>0</v>
          </cell>
          <cell r="AM757">
            <v>0</v>
          </cell>
          <cell r="AN757">
            <v>796800</v>
          </cell>
        </row>
        <row r="758">
          <cell r="B758">
            <v>745</v>
          </cell>
          <cell r="C758">
            <v>16221204</v>
          </cell>
          <cell r="D758" t="str">
            <v>Huynh Van Hai B</v>
          </cell>
          <cell r="E758">
            <v>3332640</v>
          </cell>
          <cell r="F758">
            <v>3331680</v>
          </cell>
          <cell r="G758">
            <v>4776984</v>
          </cell>
          <cell r="H758">
            <v>3473599</v>
          </cell>
          <cell r="I758">
            <v>4200040</v>
          </cell>
          <cell r="J758">
            <v>3338640</v>
          </cell>
          <cell r="K758">
            <v>3783120</v>
          </cell>
          <cell r="L758">
            <v>3618000</v>
          </cell>
          <cell r="M758">
            <v>3618000</v>
          </cell>
          <cell r="N758">
            <v>3478000</v>
          </cell>
          <cell r="O758">
            <v>3978000</v>
          </cell>
          <cell r="P758">
            <v>3934813</v>
          </cell>
          <cell r="Q758">
            <v>-166528</v>
          </cell>
          <cell r="R758">
            <v>-166336</v>
          </cell>
          <cell r="S758">
            <v>-533095</v>
          </cell>
          <cell r="T758">
            <v>-194720</v>
          </cell>
          <cell r="U758">
            <v>-360012</v>
          </cell>
          <cell r="V758">
            <v>-167728</v>
          </cell>
          <cell r="W758">
            <v>-256624</v>
          </cell>
          <cell r="X758">
            <v>-223600</v>
          </cell>
          <cell r="Y758">
            <v>-223600</v>
          </cell>
          <cell r="Z758">
            <v>-195600</v>
          </cell>
          <cell r="AA758">
            <v>-295600</v>
          </cell>
          <cell r="AB758">
            <v>-286963</v>
          </cell>
          <cell r="AC758">
            <v>44863516</v>
          </cell>
          <cell r="AD758">
            <v>-3070406</v>
          </cell>
          <cell r="AE758">
            <v>12</v>
          </cell>
          <cell r="AF758">
            <v>0</v>
          </cell>
          <cell r="AG758">
            <v>0</v>
          </cell>
          <cell r="AH758">
            <v>0</v>
          </cell>
          <cell r="AI758">
            <v>0</v>
          </cell>
          <cell r="AJ758">
            <v>3478000</v>
          </cell>
          <cell r="AK758">
            <v>3702456</v>
          </cell>
          <cell r="AL758">
            <v>6772862</v>
          </cell>
          <cell r="AM758">
            <v>0</v>
          </cell>
          <cell r="AN758">
            <v>10250862</v>
          </cell>
        </row>
        <row r="759">
          <cell r="B759">
            <v>746</v>
          </cell>
          <cell r="C759">
            <v>16221031</v>
          </cell>
          <cell r="D759" t="str">
            <v>Luong Van Hai</v>
          </cell>
          <cell r="E759">
            <v>874818</v>
          </cell>
          <cell r="F759">
            <v>1836695</v>
          </cell>
          <cell r="G759">
            <v>2187728</v>
          </cell>
          <cell r="H759">
            <v>3019903</v>
          </cell>
          <cell r="I759">
            <v>1283354</v>
          </cell>
          <cell r="J759">
            <v>1735305</v>
          </cell>
          <cell r="K759">
            <v>2598615</v>
          </cell>
          <cell r="L759">
            <v>1369846</v>
          </cell>
          <cell r="M759">
            <v>1984231</v>
          </cell>
          <cell r="N759">
            <v>1113000</v>
          </cell>
          <cell r="O759">
            <v>1113000</v>
          </cell>
          <cell r="P759">
            <v>1113000</v>
          </cell>
          <cell r="Q759">
            <v>0</v>
          </cell>
          <cell r="R759">
            <v>0</v>
          </cell>
          <cell r="S759">
            <v>-18773</v>
          </cell>
          <cell r="T759">
            <v>-103981</v>
          </cell>
          <cell r="U759">
            <v>0</v>
          </cell>
          <cell r="V759">
            <v>0</v>
          </cell>
          <cell r="W759">
            <v>-59862</v>
          </cell>
          <cell r="X759">
            <v>0</v>
          </cell>
          <cell r="Y759">
            <v>0</v>
          </cell>
          <cell r="Z759">
            <v>0</v>
          </cell>
          <cell r="AA759">
            <v>0</v>
          </cell>
          <cell r="AB759">
            <v>0</v>
          </cell>
          <cell r="AC759">
            <v>20229495</v>
          </cell>
          <cell r="AD759">
            <v>-182616</v>
          </cell>
          <cell r="AE759">
            <v>12</v>
          </cell>
          <cell r="AF759">
            <v>0</v>
          </cell>
          <cell r="AG759">
            <v>0</v>
          </cell>
          <cell r="AH759">
            <v>0</v>
          </cell>
          <cell r="AI759">
            <v>0</v>
          </cell>
          <cell r="AJ759">
            <v>1113000</v>
          </cell>
          <cell r="AK759">
            <v>0</v>
          </cell>
          <cell r="AL759">
            <v>182616</v>
          </cell>
          <cell r="AM759">
            <v>0</v>
          </cell>
          <cell r="AN759">
            <v>1295616</v>
          </cell>
        </row>
        <row r="760">
          <cell r="B760">
            <v>747</v>
          </cell>
          <cell r="C760">
            <v>16221105</v>
          </cell>
          <cell r="D760" t="str">
            <v>Vo Thanh Hau</v>
          </cell>
          <cell r="E760">
            <v>874818</v>
          </cell>
          <cell r="F760">
            <v>874566</v>
          </cell>
          <cell r="G760">
            <v>3404034</v>
          </cell>
          <cell r="H760">
            <v>2842107</v>
          </cell>
          <cell r="I760">
            <v>3568088</v>
          </cell>
          <cell r="J760">
            <v>2643090</v>
          </cell>
          <cell r="K760">
            <v>3088120</v>
          </cell>
          <cell r="L760">
            <v>2643000</v>
          </cell>
          <cell r="M760">
            <v>2846308</v>
          </cell>
          <cell r="N760">
            <v>2846308</v>
          </cell>
          <cell r="O760">
            <v>3132209</v>
          </cell>
          <cell r="P760">
            <v>3542001</v>
          </cell>
          <cell r="Q760">
            <v>0</v>
          </cell>
          <cell r="R760">
            <v>0</v>
          </cell>
          <cell r="S760">
            <v>-180807</v>
          </cell>
          <cell r="T760">
            <v>-84211</v>
          </cell>
          <cell r="U760">
            <v>-213618</v>
          </cell>
          <cell r="V760">
            <v>-64309</v>
          </cell>
          <cell r="W760">
            <v>-117624</v>
          </cell>
          <cell r="X760">
            <v>-64300</v>
          </cell>
          <cell r="Y760">
            <v>-84631</v>
          </cell>
          <cell r="Z760">
            <v>-84631</v>
          </cell>
          <cell r="AA760">
            <v>-126442</v>
          </cell>
          <cell r="AB760">
            <v>-208400</v>
          </cell>
          <cell r="AC760">
            <v>32304649</v>
          </cell>
          <cell r="AD760">
            <v>-1228973</v>
          </cell>
          <cell r="AE760">
            <v>12</v>
          </cell>
          <cell r="AF760">
            <v>0</v>
          </cell>
          <cell r="AG760">
            <v>0</v>
          </cell>
          <cell r="AH760">
            <v>0</v>
          </cell>
          <cell r="AI760">
            <v>0</v>
          </cell>
          <cell r="AJ760">
            <v>2643000</v>
          </cell>
          <cell r="AK760">
            <v>1094760</v>
          </cell>
          <cell r="AL760">
            <v>2323733</v>
          </cell>
          <cell r="AM760">
            <v>0</v>
          </cell>
          <cell r="AN760">
            <v>4966733</v>
          </cell>
        </row>
        <row r="761">
          <cell r="B761">
            <v>748</v>
          </cell>
          <cell r="C761">
            <v>16221087</v>
          </cell>
          <cell r="D761" t="str">
            <v>Nguyen Trung Hieu B</v>
          </cell>
          <cell r="E761">
            <v>874818</v>
          </cell>
          <cell r="F761">
            <v>1836695</v>
          </cell>
          <cell r="G761">
            <v>2172714</v>
          </cell>
          <cell r="H761">
            <v>3105380</v>
          </cell>
          <cell r="I761">
            <v>1197797</v>
          </cell>
          <cell r="J761">
            <v>1392880</v>
          </cell>
          <cell r="K761">
            <v>1113000</v>
          </cell>
          <cell r="L761">
            <v>1369846</v>
          </cell>
          <cell r="M761">
            <v>1369846</v>
          </cell>
          <cell r="N761">
            <v>1070192</v>
          </cell>
          <cell r="O761">
            <v>1113000</v>
          </cell>
          <cell r="P761">
            <v>1113000</v>
          </cell>
          <cell r="Q761">
            <v>0</v>
          </cell>
          <cell r="R761">
            <v>0</v>
          </cell>
          <cell r="S761">
            <v>-17271</v>
          </cell>
          <cell r="T761">
            <v>-121076</v>
          </cell>
          <cell r="U761">
            <v>0</v>
          </cell>
          <cell r="V761">
            <v>0</v>
          </cell>
          <cell r="W761">
            <v>0</v>
          </cell>
          <cell r="X761">
            <v>0</v>
          </cell>
          <cell r="Y761">
            <v>0</v>
          </cell>
          <cell r="Z761">
            <v>0</v>
          </cell>
          <cell r="AA761">
            <v>0</v>
          </cell>
          <cell r="AB761">
            <v>0</v>
          </cell>
          <cell r="AC761">
            <v>17729168</v>
          </cell>
          <cell r="AD761">
            <v>-138347</v>
          </cell>
          <cell r="AE761">
            <v>12</v>
          </cell>
          <cell r="AF761">
            <v>0</v>
          </cell>
          <cell r="AG761">
            <v>0</v>
          </cell>
          <cell r="AH761">
            <v>0</v>
          </cell>
          <cell r="AI761">
            <v>0</v>
          </cell>
          <cell r="AJ761">
            <v>1113000</v>
          </cell>
          <cell r="AK761">
            <v>0</v>
          </cell>
          <cell r="AL761">
            <v>138347</v>
          </cell>
          <cell r="AM761">
            <v>0</v>
          </cell>
          <cell r="AN761">
            <v>1251347</v>
          </cell>
        </row>
        <row r="762">
          <cell r="B762">
            <v>749</v>
          </cell>
          <cell r="C762">
            <v>16220712</v>
          </cell>
          <cell r="D762" t="str">
            <v>Nguyen Dong Ho</v>
          </cell>
          <cell r="E762">
            <v>1016882</v>
          </cell>
          <cell r="F762">
            <v>1836695</v>
          </cell>
          <cell r="G762">
            <v>2075400</v>
          </cell>
          <cell r="H762">
            <v>3105380</v>
          </cell>
          <cell r="I762">
            <v>1283354</v>
          </cell>
          <cell r="J762">
            <v>1649698</v>
          </cell>
          <cell r="K762">
            <v>1198615</v>
          </cell>
          <cell r="L762">
            <v>1198615</v>
          </cell>
          <cell r="M762">
            <v>1284231</v>
          </cell>
          <cell r="N762">
            <v>1113000</v>
          </cell>
          <cell r="O762">
            <v>1113000</v>
          </cell>
          <cell r="P762">
            <v>1198615</v>
          </cell>
          <cell r="Q762">
            <v>0</v>
          </cell>
          <cell r="R762">
            <v>0</v>
          </cell>
          <cell r="S762">
            <v>-7540</v>
          </cell>
          <cell r="T762">
            <v>-121076</v>
          </cell>
          <cell r="U762">
            <v>0</v>
          </cell>
          <cell r="V762">
            <v>0</v>
          </cell>
          <cell r="W762">
            <v>0</v>
          </cell>
          <cell r="X762">
            <v>0</v>
          </cell>
          <cell r="Y762">
            <v>0</v>
          </cell>
          <cell r="Z762">
            <v>0</v>
          </cell>
          <cell r="AA762">
            <v>0</v>
          </cell>
          <cell r="AB762">
            <v>0</v>
          </cell>
          <cell r="AC762">
            <v>18073485</v>
          </cell>
          <cell r="AD762">
            <v>-128616</v>
          </cell>
          <cell r="AE762">
            <v>12</v>
          </cell>
          <cell r="AF762">
            <v>0</v>
          </cell>
          <cell r="AG762">
            <v>0</v>
          </cell>
          <cell r="AH762">
            <v>0</v>
          </cell>
          <cell r="AI762">
            <v>0</v>
          </cell>
          <cell r="AJ762">
            <v>1113000</v>
          </cell>
          <cell r="AK762">
            <v>0</v>
          </cell>
          <cell r="AL762">
            <v>128616</v>
          </cell>
          <cell r="AM762">
            <v>0</v>
          </cell>
          <cell r="AN762">
            <v>1241616</v>
          </cell>
        </row>
        <row r="763">
          <cell r="B763">
            <v>750</v>
          </cell>
          <cell r="C763">
            <v>16221107</v>
          </cell>
          <cell r="D763" t="str">
            <v>Phuong Han Hoa</v>
          </cell>
          <cell r="E763">
            <v>942112</v>
          </cell>
          <cell r="F763">
            <v>1836695</v>
          </cell>
          <cell r="G763">
            <v>2411001</v>
          </cell>
          <cell r="H763">
            <v>3105380</v>
          </cell>
          <cell r="I763">
            <v>1197797</v>
          </cell>
          <cell r="J763">
            <v>1649698</v>
          </cell>
          <cell r="K763">
            <v>2598615</v>
          </cell>
          <cell r="L763">
            <v>1369846</v>
          </cell>
          <cell r="M763">
            <v>1898615</v>
          </cell>
          <cell r="N763">
            <v>1113000</v>
          </cell>
          <cell r="O763">
            <v>1113000</v>
          </cell>
          <cell r="P763">
            <v>941769</v>
          </cell>
          <cell r="Q763">
            <v>0</v>
          </cell>
          <cell r="R763">
            <v>0</v>
          </cell>
          <cell r="S763">
            <v>-41100</v>
          </cell>
          <cell r="T763">
            <v>-121076</v>
          </cell>
          <cell r="U763">
            <v>0</v>
          </cell>
          <cell r="V763">
            <v>0</v>
          </cell>
          <cell r="W763">
            <v>-59862</v>
          </cell>
          <cell r="X763">
            <v>0</v>
          </cell>
          <cell r="Y763">
            <v>0</v>
          </cell>
          <cell r="Z763">
            <v>0</v>
          </cell>
          <cell r="AA763">
            <v>0</v>
          </cell>
          <cell r="AB763">
            <v>0</v>
          </cell>
          <cell r="AC763">
            <v>20177528</v>
          </cell>
          <cell r="AD763">
            <v>-222038</v>
          </cell>
          <cell r="AE763">
            <v>12</v>
          </cell>
          <cell r="AF763">
            <v>0</v>
          </cell>
          <cell r="AG763">
            <v>0</v>
          </cell>
          <cell r="AH763">
            <v>0</v>
          </cell>
          <cell r="AI763">
            <v>0</v>
          </cell>
          <cell r="AJ763">
            <v>1113000</v>
          </cell>
          <cell r="AK763">
            <v>0</v>
          </cell>
          <cell r="AL763">
            <v>222038</v>
          </cell>
          <cell r="AM763">
            <v>0</v>
          </cell>
          <cell r="AN763">
            <v>1335038</v>
          </cell>
        </row>
        <row r="764">
          <cell r="B764">
            <v>751</v>
          </cell>
          <cell r="C764">
            <v>16220610</v>
          </cell>
          <cell r="D764" t="str">
            <v>Vu Phuc Hoa</v>
          </cell>
          <cell r="E764">
            <v>1271103</v>
          </cell>
          <cell r="F764">
            <v>1361504</v>
          </cell>
          <cell r="G764">
            <v>1715570</v>
          </cell>
          <cell r="H764">
            <v>1902878</v>
          </cell>
          <cell r="I764">
            <v>1626875</v>
          </cell>
          <cell r="J764">
            <v>1182435</v>
          </cell>
          <cell r="K764">
            <v>1293280</v>
          </cell>
          <cell r="L764">
            <v>1363846</v>
          </cell>
          <cell r="M764">
            <v>4046615</v>
          </cell>
          <cell r="N764">
            <v>2782000</v>
          </cell>
          <cell r="O764">
            <v>2782000</v>
          </cell>
          <cell r="P764">
            <v>2782000</v>
          </cell>
          <cell r="Q764">
            <v>0</v>
          </cell>
          <cell r="R764">
            <v>0</v>
          </cell>
          <cell r="S764">
            <v>0</v>
          </cell>
          <cell r="T764">
            <v>0</v>
          </cell>
          <cell r="U764">
            <v>0</v>
          </cell>
          <cell r="V764">
            <v>0</v>
          </cell>
          <cell r="W764">
            <v>0</v>
          </cell>
          <cell r="X764">
            <v>0</v>
          </cell>
          <cell r="Y764">
            <v>-313985</v>
          </cell>
          <cell r="Z764">
            <v>-78200</v>
          </cell>
          <cell r="AA764">
            <v>-78200</v>
          </cell>
          <cell r="AB764">
            <v>-78200</v>
          </cell>
          <cell r="AC764">
            <v>24110106</v>
          </cell>
          <cell r="AD764">
            <v>-548585</v>
          </cell>
          <cell r="AE764">
            <v>12</v>
          </cell>
          <cell r="AF764">
            <v>0</v>
          </cell>
          <cell r="AG764">
            <v>0</v>
          </cell>
          <cell r="AH764">
            <v>0</v>
          </cell>
          <cell r="AI764">
            <v>0</v>
          </cell>
          <cell r="AJ764">
            <v>2782000</v>
          </cell>
          <cell r="AK764">
            <v>289212</v>
          </cell>
          <cell r="AL764">
            <v>837797</v>
          </cell>
          <cell r="AM764">
            <v>0</v>
          </cell>
          <cell r="AN764">
            <v>3619797</v>
          </cell>
        </row>
        <row r="765">
          <cell r="B765">
            <v>752</v>
          </cell>
          <cell r="C765">
            <v>16221403</v>
          </cell>
          <cell r="D765" t="str">
            <v>Nguyen Ngoc Hoang B</v>
          </cell>
          <cell r="F765">
            <v>1025132</v>
          </cell>
          <cell r="G765">
            <v>2196449</v>
          </cell>
          <cell r="H765">
            <v>1367630</v>
          </cell>
          <cell r="I765">
            <v>2672754</v>
          </cell>
          <cell r="J765">
            <v>1540911</v>
          </cell>
          <cell r="K765">
            <v>1813000</v>
          </cell>
          <cell r="L765">
            <v>1198615</v>
          </cell>
          <cell r="M765">
            <v>1113000</v>
          </cell>
          <cell r="N765">
            <v>1113000</v>
          </cell>
          <cell r="O765">
            <v>1113000</v>
          </cell>
          <cell r="P765">
            <v>1113000</v>
          </cell>
          <cell r="R765">
            <v>0</v>
          </cell>
          <cell r="S765">
            <v>-19645</v>
          </cell>
          <cell r="T765">
            <v>0</v>
          </cell>
          <cell r="U765">
            <v>-67275</v>
          </cell>
          <cell r="V765">
            <v>0</v>
          </cell>
          <cell r="W765">
            <v>0</v>
          </cell>
          <cell r="X765">
            <v>0</v>
          </cell>
          <cell r="Y765">
            <v>0</v>
          </cell>
          <cell r="Z765">
            <v>0</v>
          </cell>
          <cell r="AA765">
            <v>0</v>
          </cell>
          <cell r="AB765">
            <v>0</v>
          </cell>
          <cell r="AC765">
            <v>16266491</v>
          </cell>
          <cell r="AD765">
            <v>-86920</v>
          </cell>
          <cell r="AE765">
            <v>11</v>
          </cell>
          <cell r="AF765">
            <v>12</v>
          </cell>
          <cell r="AG765">
            <v>0</v>
          </cell>
          <cell r="AH765">
            <v>0</v>
          </cell>
          <cell r="AI765">
            <v>0</v>
          </cell>
          <cell r="AJ765">
            <v>1030668.49</v>
          </cell>
          <cell r="AK765">
            <v>0</v>
          </cell>
          <cell r="AL765">
            <v>86920</v>
          </cell>
          <cell r="AM765">
            <v>0</v>
          </cell>
          <cell r="AN765">
            <v>1117588.49</v>
          </cell>
        </row>
        <row r="766">
          <cell r="B766">
            <v>753</v>
          </cell>
          <cell r="C766">
            <v>16221435</v>
          </cell>
          <cell r="D766" t="str">
            <v>Nguyen Van Hoang C</v>
          </cell>
          <cell r="F766">
            <v>939704</v>
          </cell>
          <cell r="G766">
            <v>1465204</v>
          </cell>
          <cell r="H766">
            <v>3105380</v>
          </cell>
          <cell r="I766">
            <v>1283354</v>
          </cell>
          <cell r="J766">
            <v>1735305</v>
          </cell>
          <cell r="K766">
            <v>3998615</v>
          </cell>
          <cell r="L766">
            <v>1369846</v>
          </cell>
          <cell r="M766">
            <v>1284231</v>
          </cell>
          <cell r="N766">
            <v>1113000</v>
          </cell>
          <cell r="O766">
            <v>1366250</v>
          </cell>
          <cell r="P766">
            <v>1113000</v>
          </cell>
          <cell r="R766">
            <v>0</v>
          </cell>
          <cell r="S766">
            <v>0</v>
          </cell>
          <cell r="T766">
            <v>-121076</v>
          </cell>
          <cell r="U766">
            <v>0</v>
          </cell>
          <cell r="V766">
            <v>0</v>
          </cell>
          <cell r="W766">
            <v>-299723</v>
          </cell>
          <cell r="X766">
            <v>0</v>
          </cell>
          <cell r="Y766">
            <v>0</v>
          </cell>
          <cell r="Z766">
            <v>0</v>
          </cell>
          <cell r="AA766">
            <v>0</v>
          </cell>
          <cell r="AB766">
            <v>0</v>
          </cell>
          <cell r="AC766">
            <v>18773889</v>
          </cell>
          <cell r="AD766">
            <v>-420799</v>
          </cell>
          <cell r="AE766">
            <v>11</v>
          </cell>
          <cell r="AF766">
            <v>0</v>
          </cell>
          <cell r="AG766">
            <v>0</v>
          </cell>
          <cell r="AH766">
            <v>0</v>
          </cell>
          <cell r="AI766">
            <v>0</v>
          </cell>
          <cell r="AJ766">
            <v>1024569.86</v>
          </cell>
          <cell r="AK766">
            <v>0</v>
          </cell>
          <cell r="AL766">
            <v>420799</v>
          </cell>
          <cell r="AM766">
            <v>0</v>
          </cell>
          <cell r="AN766">
            <v>1445368.8599999999</v>
          </cell>
        </row>
        <row r="767">
          <cell r="B767">
            <v>754</v>
          </cell>
          <cell r="C767">
            <v>16221372</v>
          </cell>
          <cell r="D767" t="str">
            <v>Pham Minh Hoang</v>
          </cell>
          <cell r="F767">
            <v>1110560</v>
          </cell>
          <cell r="G767">
            <v>1367532</v>
          </cell>
          <cell r="H767">
            <v>2848950</v>
          </cell>
          <cell r="I767">
            <v>1197797</v>
          </cell>
          <cell r="J767">
            <v>1820911</v>
          </cell>
          <cell r="K767">
            <v>1268615</v>
          </cell>
          <cell r="L767">
            <v>1455462</v>
          </cell>
          <cell r="M767">
            <v>1198615</v>
          </cell>
          <cell r="N767">
            <v>1113000</v>
          </cell>
          <cell r="O767">
            <v>1113000</v>
          </cell>
          <cell r="P767">
            <v>1113000</v>
          </cell>
          <cell r="R767">
            <v>0</v>
          </cell>
          <cell r="S767">
            <v>0</v>
          </cell>
          <cell r="T767">
            <v>-84895</v>
          </cell>
          <cell r="U767">
            <v>0</v>
          </cell>
          <cell r="V767">
            <v>0</v>
          </cell>
          <cell r="W767">
            <v>0</v>
          </cell>
          <cell r="X767">
            <v>0</v>
          </cell>
          <cell r="Y767">
            <v>0</v>
          </cell>
          <cell r="Z767">
            <v>0</v>
          </cell>
          <cell r="AA767">
            <v>0</v>
          </cell>
          <cell r="AB767">
            <v>0</v>
          </cell>
          <cell r="AC767">
            <v>15607442</v>
          </cell>
          <cell r="AD767">
            <v>-84895</v>
          </cell>
          <cell r="AE767">
            <v>11</v>
          </cell>
          <cell r="AF767">
            <v>12</v>
          </cell>
          <cell r="AG767">
            <v>0</v>
          </cell>
          <cell r="AH767">
            <v>0</v>
          </cell>
          <cell r="AI767">
            <v>0</v>
          </cell>
          <cell r="AJ767">
            <v>1058112.33</v>
          </cell>
          <cell r="AK767">
            <v>0</v>
          </cell>
          <cell r="AL767">
            <v>84895</v>
          </cell>
          <cell r="AM767">
            <v>0</v>
          </cell>
          <cell r="AN767">
            <v>1143007.33</v>
          </cell>
        </row>
        <row r="768">
          <cell r="B768">
            <v>755</v>
          </cell>
          <cell r="C768">
            <v>16220457</v>
          </cell>
          <cell r="D768" t="str">
            <v>Mach Tuan Hung</v>
          </cell>
          <cell r="E768">
            <v>1789517</v>
          </cell>
          <cell r="F768">
            <v>1836695</v>
          </cell>
          <cell r="G768">
            <v>2375705</v>
          </cell>
          <cell r="H768">
            <v>3190857</v>
          </cell>
          <cell r="I768">
            <v>1283354</v>
          </cell>
          <cell r="J768">
            <v>1649698</v>
          </cell>
          <cell r="K768">
            <v>2598615</v>
          </cell>
          <cell r="L768">
            <v>1284231</v>
          </cell>
          <cell r="M768">
            <v>2069846</v>
          </cell>
          <cell r="N768">
            <v>1027385</v>
          </cell>
          <cell r="O768">
            <v>1268885</v>
          </cell>
          <cell r="P768">
            <v>1113000</v>
          </cell>
          <cell r="Q768">
            <v>0</v>
          </cell>
          <cell r="R768">
            <v>0</v>
          </cell>
          <cell r="S768">
            <v>-37571</v>
          </cell>
          <cell r="T768">
            <v>-138171</v>
          </cell>
          <cell r="U768">
            <v>0</v>
          </cell>
          <cell r="V768">
            <v>0</v>
          </cell>
          <cell r="W768">
            <v>-59862</v>
          </cell>
          <cell r="X768">
            <v>0</v>
          </cell>
          <cell r="Y768">
            <v>-6985</v>
          </cell>
          <cell r="Z768">
            <v>0</v>
          </cell>
          <cell r="AA768">
            <v>0</v>
          </cell>
          <cell r="AB768">
            <v>0</v>
          </cell>
          <cell r="AC768">
            <v>21487788</v>
          </cell>
          <cell r="AD768">
            <v>-242589</v>
          </cell>
          <cell r="AE768">
            <v>12</v>
          </cell>
          <cell r="AF768">
            <v>0</v>
          </cell>
          <cell r="AG768">
            <v>0</v>
          </cell>
          <cell r="AH768">
            <v>0</v>
          </cell>
          <cell r="AI768">
            <v>0</v>
          </cell>
          <cell r="AJ768">
            <v>1113000</v>
          </cell>
          <cell r="AK768">
            <v>0</v>
          </cell>
          <cell r="AL768">
            <v>242589</v>
          </cell>
          <cell r="AM768">
            <v>0</v>
          </cell>
          <cell r="AN768">
            <v>1355589</v>
          </cell>
        </row>
        <row r="769">
          <cell r="B769">
            <v>756</v>
          </cell>
          <cell r="C769">
            <v>16220479</v>
          </cell>
          <cell r="D769" t="str">
            <v>Trang Manh Hung</v>
          </cell>
          <cell r="E769">
            <v>1789517</v>
          </cell>
          <cell r="F769">
            <v>1665840</v>
          </cell>
          <cell r="G769">
            <v>2303965</v>
          </cell>
          <cell r="H769">
            <v>3105380</v>
          </cell>
          <cell r="I769">
            <v>1283354</v>
          </cell>
          <cell r="J769">
            <v>1112880</v>
          </cell>
          <cell r="K769">
            <v>1113000</v>
          </cell>
          <cell r="L769">
            <v>1284231</v>
          </cell>
          <cell r="M769">
            <v>1198615</v>
          </cell>
          <cell r="N769">
            <v>1113000</v>
          </cell>
          <cell r="O769">
            <v>1113000</v>
          </cell>
          <cell r="P769">
            <v>1113000</v>
          </cell>
          <cell r="Q769">
            <v>0</v>
          </cell>
          <cell r="R769">
            <v>0</v>
          </cell>
          <cell r="S769">
            <v>-30397</v>
          </cell>
          <cell r="T769">
            <v>-121076</v>
          </cell>
          <cell r="U769">
            <v>0</v>
          </cell>
          <cell r="V769">
            <v>0</v>
          </cell>
          <cell r="W769">
            <v>0</v>
          </cell>
          <cell r="X769">
            <v>0</v>
          </cell>
          <cell r="Y769">
            <v>0</v>
          </cell>
          <cell r="Z769">
            <v>0</v>
          </cell>
          <cell r="AA769">
            <v>0</v>
          </cell>
          <cell r="AB769">
            <v>0</v>
          </cell>
          <cell r="AC769">
            <v>18195782</v>
          </cell>
          <cell r="AD769">
            <v>-151473</v>
          </cell>
          <cell r="AE769">
            <v>12</v>
          </cell>
          <cell r="AF769">
            <v>0</v>
          </cell>
          <cell r="AG769">
            <v>0</v>
          </cell>
          <cell r="AH769">
            <v>0</v>
          </cell>
          <cell r="AI769">
            <v>0</v>
          </cell>
          <cell r="AJ769">
            <v>1113000</v>
          </cell>
          <cell r="AK769">
            <v>0</v>
          </cell>
          <cell r="AL769">
            <v>151473</v>
          </cell>
          <cell r="AM769">
            <v>0</v>
          </cell>
          <cell r="AN769">
            <v>1264473</v>
          </cell>
        </row>
        <row r="770">
          <cell r="B770">
            <v>757</v>
          </cell>
          <cell r="C770">
            <v>16230229</v>
          </cell>
          <cell r="D770" t="str">
            <v>Pham Quang Huy B</v>
          </cell>
          <cell r="E770">
            <v>1691103</v>
          </cell>
          <cell r="F770">
            <v>1916784</v>
          </cell>
          <cell r="G770">
            <v>2105141</v>
          </cell>
          <cell r="H770">
            <v>3190857</v>
          </cell>
          <cell r="I770">
            <v>1363563</v>
          </cell>
          <cell r="J770">
            <v>1826261</v>
          </cell>
          <cell r="K770">
            <v>1363846</v>
          </cell>
          <cell r="L770">
            <v>2154769</v>
          </cell>
          <cell r="M770">
            <v>2063846</v>
          </cell>
          <cell r="N770">
            <v>1182000</v>
          </cell>
          <cell r="O770">
            <v>1182000</v>
          </cell>
          <cell r="P770">
            <v>1182000</v>
          </cell>
          <cell r="Q770">
            <v>0</v>
          </cell>
          <cell r="R770">
            <v>0</v>
          </cell>
          <cell r="S770">
            <v>-10514</v>
          </cell>
          <cell r="T770">
            <v>-138171</v>
          </cell>
          <cell r="U770">
            <v>0</v>
          </cell>
          <cell r="V770">
            <v>0</v>
          </cell>
          <cell r="W770">
            <v>0</v>
          </cell>
          <cell r="X770">
            <v>-15477</v>
          </cell>
          <cell r="Y770">
            <v>-6385</v>
          </cell>
          <cell r="Z770">
            <v>0</v>
          </cell>
          <cell r="AA770">
            <v>0</v>
          </cell>
          <cell r="AB770">
            <v>0</v>
          </cell>
          <cell r="AC770">
            <v>21222170</v>
          </cell>
          <cell r="AD770">
            <v>-170547</v>
          </cell>
          <cell r="AE770">
            <v>12</v>
          </cell>
          <cell r="AF770">
            <v>0</v>
          </cell>
          <cell r="AG770">
            <v>0</v>
          </cell>
          <cell r="AH770">
            <v>0</v>
          </cell>
          <cell r="AI770">
            <v>0</v>
          </cell>
          <cell r="AJ770">
            <v>1182000</v>
          </cell>
          <cell r="AK770">
            <v>0</v>
          </cell>
          <cell r="AL770">
            <v>170547</v>
          </cell>
          <cell r="AM770">
            <v>0</v>
          </cell>
          <cell r="AN770">
            <v>1352547</v>
          </cell>
        </row>
        <row r="771">
          <cell r="B771">
            <v>758</v>
          </cell>
          <cell r="C771">
            <v>16230230</v>
          </cell>
          <cell r="D771" t="str">
            <v>Bui Dinh Khai</v>
          </cell>
          <cell r="E771">
            <v>1629294</v>
          </cell>
          <cell r="F771">
            <v>1836695</v>
          </cell>
          <cell r="G771">
            <v>2241819</v>
          </cell>
          <cell r="H771">
            <v>3019903</v>
          </cell>
          <cell r="I771">
            <v>1112240</v>
          </cell>
          <cell r="J771">
            <v>1392880</v>
          </cell>
          <cell r="K771">
            <v>1198615</v>
          </cell>
          <cell r="L771">
            <v>1369846</v>
          </cell>
          <cell r="M771">
            <v>1198615</v>
          </cell>
          <cell r="N771">
            <v>1113000</v>
          </cell>
          <cell r="O771">
            <v>1113000</v>
          </cell>
          <cell r="P771">
            <v>1113000</v>
          </cell>
          <cell r="Q771">
            <v>0</v>
          </cell>
          <cell r="R771">
            <v>0</v>
          </cell>
          <cell r="S771">
            <v>-24182</v>
          </cell>
          <cell r="T771">
            <v>-103981</v>
          </cell>
          <cell r="U771">
            <v>0</v>
          </cell>
          <cell r="V771">
            <v>0</v>
          </cell>
          <cell r="W771">
            <v>0</v>
          </cell>
          <cell r="X771">
            <v>0</v>
          </cell>
          <cell r="Y771">
            <v>0</v>
          </cell>
          <cell r="Z771">
            <v>0</v>
          </cell>
          <cell r="AA771">
            <v>0</v>
          </cell>
          <cell r="AB771">
            <v>0</v>
          </cell>
          <cell r="AC771">
            <v>18338907</v>
          </cell>
          <cell r="AD771">
            <v>-128163</v>
          </cell>
          <cell r="AE771">
            <v>12</v>
          </cell>
          <cell r="AF771">
            <v>0</v>
          </cell>
          <cell r="AG771">
            <v>0</v>
          </cell>
          <cell r="AH771">
            <v>0</v>
          </cell>
          <cell r="AI771">
            <v>0</v>
          </cell>
          <cell r="AJ771">
            <v>1113000</v>
          </cell>
          <cell r="AK771">
            <v>0</v>
          </cell>
          <cell r="AL771">
            <v>128163</v>
          </cell>
          <cell r="AM771">
            <v>0</v>
          </cell>
          <cell r="AN771">
            <v>1241163</v>
          </cell>
        </row>
        <row r="772">
          <cell r="B772">
            <v>759</v>
          </cell>
          <cell r="C772">
            <v>16221662</v>
          </cell>
          <cell r="D772" t="str">
            <v>Vu Duy Khoa</v>
          </cell>
          <cell r="J772">
            <v>470834</v>
          </cell>
          <cell r="K772">
            <v>1198615</v>
          </cell>
          <cell r="L772">
            <v>1198615</v>
          </cell>
          <cell r="M772">
            <v>856154</v>
          </cell>
          <cell r="N772">
            <v>1369846</v>
          </cell>
          <cell r="O772">
            <v>1198615</v>
          </cell>
          <cell r="P772">
            <v>1113000</v>
          </cell>
          <cell r="V772">
            <v>0</v>
          </cell>
          <cell r="W772">
            <v>0</v>
          </cell>
          <cell r="X772">
            <v>0</v>
          </cell>
          <cell r="Y772">
            <v>0</v>
          </cell>
          <cell r="Z772">
            <v>0</v>
          </cell>
          <cell r="AA772">
            <v>0</v>
          </cell>
          <cell r="AB772">
            <v>0</v>
          </cell>
          <cell r="AC772">
            <v>7405679</v>
          </cell>
          <cell r="AD772">
            <v>0</v>
          </cell>
          <cell r="AE772">
            <v>7</v>
          </cell>
          <cell r="AF772">
            <v>12</v>
          </cell>
          <cell r="AG772">
            <v>0</v>
          </cell>
          <cell r="AH772">
            <v>0</v>
          </cell>
          <cell r="AI772">
            <v>0</v>
          </cell>
          <cell r="AJ772">
            <v>625109.59</v>
          </cell>
          <cell r="AK772">
            <v>0</v>
          </cell>
          <cell r="AL772">
            <v>0</v>
          </cell>
          <cell r="AM772">
            <v>0</v>
          </cell>
          <cell r="AN772">
            <v>625109.59</v>
          </cell>
        </row>
        <row r="773">
          <cell r="B773">
            <v>760</v>
          </cell>
          <cell r="C773">
            <v>16220191</v>
          </cell>
          <cell r="D773" t="str">
            <v>Vo Dinh Khuong</v>
          </cell>
          <cell r="E773">
            <v>4366188</v>
          </cell>
          <cell r="F773">
            <v>4165780</v>
          </cell>
          <cell r="G773">
            <v>5207127</v>
          </cell>
          <cell r="H773">
            <v>6064687</v>
          </cell>
          <cell r="I773">
            <v>3755750</v>
          </cell>
          <cell r="J773">
            <v>3827750</v>
          </cell>
          <cell r="K773">
            <v>5193000</v>
          </cell>
          <cell r="L773">
            <v>3898000</v>
          </cell>
          <cell r="M773">
            <v>4283000</v>
          </cell>
          <cell r="N773">
            <v>3478000</v>
          </cell>
          <cell r="O773">
            <v>3556669</v>
          </cell>
          <cell r="P773">
            <v>3618000</v>
          </cell>
          <cell r="Q773">
            <v>-409856</v>
          </cell>
          <cell r="R773">
            <v>-349734</v>
          </cell>
          <cell r="S773">
            <v>-662138</v>
          </cell>
          <cell r="T773">
            <v>-925875</v>
          </cell>
          <cell r="U773">
            <v>-251150</v>
          </cell>
          <cell r="V773">
            <v>-265550</v>
          </cell>
          <cell r="W773">
            <v>-657900</v>
          </cell>
          <cell r="X773">
            <v>-279600</v>
          </cell>
          <cell r="Y773">
            <v>-384900</v>
          </cell>
          <cell r="Z773">
            <v>-195600</v>
          </cell>
          <cell r="AA773">
            <v>-211334</v>
          </cell>
          <cell r="AB773">
            <v>-223600</v>
          </cell>
          <cell r="AC773">
            <v>51413951</v>
          </cell>
          <cell r="AD773">
            <v>-4817237</v>
          </cell>
          <cell r="AE773">
            <v>12</v>
          </cell>
          <cell r="AF773">
            <v>0</v>
          </cell>
          <cell r="AG773">
            <v>0</v>
          </cell>
          <cell r="AH773">
            <v>0</v>
          </cell>
          <cell r="AI773">
            <v>0</v>
          </cell>
          <cell r="AJ773">
            <v>3478000</v>
          </cell>
          <cell r="AK773">
            <v>5667588</v>
          </cell>
          <cell r="AL773">
            <v>10484825</v>
          </cell>
          <cell r="AM773">
            <v>0</v>
          </cell>
          <cell r="AN773">
            <v>13962825</v>
          </cell>
        </row>
        <row r="774">
          <cell r="B774">
            <v>761</v>
          </cell>
          <cell r="C774">
            <v>15220553</v>
          </cell>
          <cell r="D774" t="str">
            <v>Chung Kien</v>
          </cell>
          <cell r="E774">
            <v>4473294</v>
          </cell>
          <cell r="F774">
            <v>4305780</v>
          </cell>
          <cell r="G774">
            <v>6121944</v>
          </cell>
          <cell r="H774">
            <v>5644688</v>
          </cell>
          <cell r="I774">
            <v>3475750</v>
          </cell>
          <cell r="J774">
            <v>5303437</v>
          </cell>
          <cell r="K774">
            <v>4148000</v>
          </cell>
          <cell r="L774">
            <v>3898000</v>
          </cell>
          <cell r="M774">
            <v>4383000</v>
          </cell>
          <cell r="N774">
            <v>3478000</v>
          </cell>
          <cell r="O774">
            <v>3210462</v>
          </cell>
          <cell r="P774">
            <v>3478000</v>
          </cell>
          <cell r="Q774">
            <v>-441988</v>
          </cell>
          <cell r="R774">
            <v>-391734</v>
          </cell>
          <cell r="S774">
            <v>-948778</v>
          </cell>
          <cell r="T774">
            <v>-793406</v>
          </cell>
          <cell r="U774">
            <v>-195150</v>
          </cell>
          <cell r="V774">
            <v>-691031</v>
          </cell>
          <cell r="W774">
            <v>-344400</v>
          </cell>
          <cell r="X774">
            <v>-279600</v>
          </cell>
          <cell r="Y774">
            <v>-414900</v>
          </cell>
          <cell r="Z774">
            <v>-195600</v>
          </cell>
          <cell r="AA774">
            <v>-142092</v>
          </cell>
          <cell r="AB774">
            <v>-195600</v>
          </cell>
          <cell r="AC774">
            <v>51920355</v>
          </cell>
          <cell r="AD774">
            <v>-5034279</v>
          </cell>
          <cell r="AE774">
            <v>12</v>
          </cell>
          <cell r="AF774">
            <v>0</v>
          </cell>
          <cell r="AG774">
            <v>0</v>
          </cell>
          <cell r="AH774">
            <v>0</v>
          </cell>
          <cell r="AI774">
            <v>0</v>
          </cell>
          <cell r="AJ774">
            <v>3478000</v>
          </cell>
          <cell r="AK774">
            <v>5819508</v>
          </cell>
          <cell r="AL774">
            <v>10853787</v>
          </cell>
          <cell r="AM774">
            <v>0</v>
          </cell>
          <cell r="AN774">
            <v>14331787</v>
          </cell>
        </row>
        <row r="775">
          <cell r="B775">
            <v>762</v>
          </cell>
          <cell r="C775">
            <v>16220996</v>
          </cell>
          <cell r="D775" t="str">
            <v>Tran Chi Kiet</v>
          </cell>
          <cell r="E775">
            <v>1405138</v>
          </cell>
          <cell r="F775">
            <v>1564395</v>
          </cell>
          <cell r="G775">
            <v>1766485</v>
          </cell>
          <cell r="H775">
            <v>942383</v>
          </cell>
          <cell r="I775">
            <v>875889</v>
          </cell>
          <cell r="J775">
            <v>876393</v>
          </cell>
          <cell r="K775">
            <v>876000</v>
          </cell>
          <cell r="L775">
            <v>876000</v>
          </cell>
          <cell r="M775">
            <v>943385</v>
          </cell>
          <cell r="N775">
            <v>876000</v>
          </cell>
          <cell r="O775">
            <v>876000</v>
          </cell>
          <cell r="P775">
            <v>876000</v>
          </cell>
          <cell r="Q775">
            <v>0</v>
          </cell>
          <cell r="R775">
            <v>0</v>
          </cell>
          <cell r="S775">
            <v>0</v>
          </cell>
          <cell r="T775">
            <v>0</v>
          </cell>
          <cell r="U775">
            <v>0</v>
          </cell>
          <cell r="V775">
            <v>0</v>
          </cell>
          <cell r="W775">
            <v>0</v>
          </cell>
          <cell r="X775">
            <v>0</v>
          </cell>
          <cell r="Y775">
            <v>0</v>
          </cell>
          <cell r="Z775">
            <v>0</v>
          </cell>
          <cell r="AA775">
            <v>0</v>
          </cell>
          <cell r="AB775">
            <v>0</v>
          </cell>
          <cell r="AC775">
            <v>12754068</v>
          </cell>
          <cell r="AD775">
            <v>0</v>
          </cell>
          <cell r="AE775">
            <v>12</v>
          </cell>
          <cell r="AF775">
            <v>0</v>
          </cell>
          <cell r="AG775">
            <v>0</v>
          </cell>
          <cell r="AH775">
            <v>0</v>
          </cell>
          <cell r="AI775">
            <v>0</v>
          </cell>
          <cell r="AJ775">
            <v>876000</v>
          </cell>
          <cell r="AK775">
            <v>0</v>
          </cell>
          <cell r="AL775">
            <v>0</v>
          </cell>
          <cell r="AM775">
            <v>0</v>
          </cell>
          <cell r="AN775">
            <v>876000</v>
          </cell>
        </row>
        <row r="776">
          <cell r="B776">
            <v>763</v>
          </cell>
          <cell r="C776">
            <v>16220976</v>
          </cell>
          <cell r="D776" t="str">
            <v>Ho Nguyen Dang Lam</v>
          </cell>
          <cell r="E776">
            <v>942112</v>
          </cell>
          <cell r="F776">
            <v>941840</v>
          </cell>
          <cell r="G776">
            <v>2064579</v>
          </cell>
          <cell r="H776">
            <v>1597298</v>
          </cell>
          <cell r="I776">
            <v>2087700</v>
          </cell>
          <cell r="J776">
            <v>1112880</v>
          </cell>
          <cell r="K776">
            <v>1502480</v>
          </cell>
          <cell r="L776">
            <v>1113000</v>
          </cell>
          <cell r="M776">
            <v>1113000</v>
          </cell>
          <cell r="N776">
            <v>1113000</v>
          </cell>
          <cell r="O776">
            <v>1113000</v>
          </cell>
          <cell r="P776">
            <v>1113000</v>
          </cell>
          <cell r="Q776">
            <v>0</v>
          </cell>
          <cell r="R776">
            <v>0</v>
          </cell>
          <cell r="S776">
            <v>-6458</v>
          </cell>
          <cell r="T776">
            <v>0</v>
          </cell>
          <cell r="U776">
            <v>-8770</v>
          </cell>
          <cell r="V776">
            <v>0</v>
          </cell>
          <cell r="W776">
            <v>0</v>
          </cell>
          <cell r="X776">
            <v>0</v>
          </cell>
          <cell r="Y776">
            <v>0</v>
          </cell>
          <cell r="Z776">
            <v>0</v>
          </cell>
          <cell r="AA776">
            <v>0</v>
          </cell>
          <cell r="AB776">
            <v>0</v>
          </cell>
          <cell r="AC776">
            <v>15813889</v>
          </cell>
          <cell r="AD776">
            <v>-15228</v>
          </cell>
          <cell r="AE776">
            <v>12</v>
          </cell>
          <cell r="AF776">
            <v>0</v>
          </cell>
          <cell r="AG776">
            <v>0</v>
          </cell>
          <cell r="AH776">
            <v>0</v>
          </cell>
          <cell r="AI776">
            <v>0</v>
          </cell>
          <cell r="AJ776">
            <v>1113000</v>
          </cell>
          <cell r="AK776">
            <v>0</v>
          </cell>
          <cell r="AL776">
            <v>15228</v>
          </cell>
          <cell r="AM776">
            <v>0</v>
          </cell>
          <cell r="AN776">
            <v>1128228</v>
          </cell>
        </row>
        <row r="777">
          <cell r="B777">
            <v>764</v>
          </cell>
          <cell r="C777">
            <v>16221044</v>
          </cell>
          <cell r="D777" t="str">
            <v>Huynh Phuc Lam</v>
          </cell>
          <cell r="E777">
            <v>3333780</v>
          </cell>
          <cell r="F777">
            <v>4028140</v>
          </cell>
          <cell r="G777">
            <v>4472292</v>
          </cell>
          <cell r="H777">
            <v>6108587</v>
          </cell>
          <cell r="I777">
            <v>3755750</v>
          </cell>
          <cell r="J777">
            <v>3827750</v>
          </cell>
          <cell r="K777">
            <v>4761333</v>
          </cell>
          <cell r="L777">
            <v>3758000</v>
          </cell>
          <cell r="M777">
            <v>4341333</v>
          </cell>
          <cell r="N777">
            <v>3478000</v>
          </cell>
          <cell r="O777">
            <v>3823417</v>
          </cell>
          <cell r="P777">
            <v>3210462</v>
          </cell>
          <cell r="Q777">
            <v>-166756</v>
          </cell>
          <cell r="R777">
            <v>-308442</v>
          </cell>
          <cell r="S777">
            <v>-441688</v>
          </cell>
          <cell r="T777">
            <v>-943435</v>
          </cell>
          <cell r="U777">
            <v>-251150</v>
          </cell>
          <cell r="V777">
            <v>-265550</v>
          </cell>
          <cell r="W777">
            <v>-528400</v>
          </cell>
          <cell r="X777">
            <v>-251600</v>
          </cell>
          <cell r="Y777">
            <v>-402400</v>
          </cell>
          <cell r="Z777">
            <v>-195600</v>
          </cell>
          <cell r="AA777">
            <v>-264683</v>
          </cell>
          <cell r="AB777">
            <v>-142092</v>
          </cell>
          <cell r="AC777">
            <v>48898844</v>
          </cell>
          <cell r="AD777">
            <v>-4161796</v>
          </cell>
          <cell r="AE777">
            <v>12</v>
          </cell>
          <cell r="AF777">
            <v>0</v>
          </cell>
          <cell r="AG777">
            <v>0</v>
          </cell>
          <cell r="AH777">
            <v>0</v>
          </cell>
          <cell r="AI777">
            <v>0</v>
          </cell>
          <cell r="AJ777">
            <v>3478000</v>
          </cell>
          <cell r="AK777">
            <v>4913052</v>
          </cell>
          <cell r="AL777">
            <v>9074848</v>
          </cell>
          <cell r="AM777">
            <v>0</v>
          </cell>
          <cell r="AN777">
            <v>12552848</v>
          </cell>
        </row>
        <row r="778">
          <cell r="B778">
            <v>765</v>
          </cell>
          <cell r="C778">
            <v>16221437</v>
          </cell>
          <cell r="D778" t="str">
            <v>Nguyen Dao Lam</v>
          </cell>
          <cell r="F778">
            <v>939704</v>
          </cell>
          <cell r="G778">
            <v>1111120</v>
          </cell>
          <cell r="H778">
            <v>3105380</v>
          </cell>
          <cell r="I778">
            <v>1283354</v>
          </cell>
          <cell r="J778">
            <v>1649698</v>
          </cell>
          <cell r="K778">
            <v>2598615</v>
          </cell>
          <cell r="L778">
            <v>1369846</v>
          </cell>
          <cell r="M778">
            <v>1284231</v>
          </cell>
          <cell r="N778">
            <v>1113000</v>
          </cell>
          <cell r="O778">
            <v>1356250</v>
          </cell>
          <cell r="P778">
            <v>1113000</v>
          </cell>
          <cell r="R778">
            <v>0</v>
          </cell>
          <cell r="S778">
            <v>0</v>
          </cell>
          <cell r="T778">
            <v>-121076</v>
          </cell>
          <cell r="U778">
            <v>0</v>
          </cell>
          <cell r="V778">
            <v>0</v>
          </cell>
          <cell r="W778">
            <v>-59862</v>
          </cell>
          <cell r="X778">
            <v>0</v>
          </cell>
          <cell r="Y778">
            <v>0</v>
          </cell>
          <cell r="Z778">
            <v>0</v>
          </cell>
          <cell r="AA778">
            <v>0</v>
          </cell>
          <cell r="AB778">
            <v>0</v>
          </cell>
          <cell r="AC778">
            <v>16924198</v>
          </cell>
          <cell r="AD778">
            <v>-180938</v>
          </cell>
          <cell r="AE778">
            <v>11</v>
          </cell>
          <cell r="AF778">
            <v>12</v>
          </cell>
          <cell r="AG778">
            <v>0</v>
          </cell>
          <cell r="AH778">
            <v>0</v>
          </cell>
          <cell r="AI778">
            <v>0</v>
          </cell>
          <cell r="AJ778">
            <v>1024569.86</v>
          </cell>
          <cell r="AK778">
            <v>0</v>
          </cell>
          <cell r="AL778">
            <v>180938</v>
          </cell>
          <cell r="AM778">
            <v>0</v>
          </cell>
          <cell r="AN778">
            <v>1205507.8599999999</v>
          </cell>
        </row>
        <row r="779">
          <cell r="B779">
            <v>766</v>
          </cell>
          <cell r="C779">
            <v>16221432</v>
          </cell>
          <cell r="D779" t="str">
            <v>Le Van Liem B</v>
          </cell>
          <cell r="F779">
            <v>939704</v>
          </cell>
          <cell r="G779">
            <v>1111120</v>
          </cell>
          <cell r="H779">
            <v>3019903</v>
          </cell>
          <cell r="I779">
            <v>1283354</v>
          </cell>
          <cell r="J779">
            <v>1649698</v>
          </cell>
          <cell r="K779">
            <v>2598615</v>
          </cell>
          <cell r="L779">
            <v>1369846</v>
          </cell>
          <cell r="M779">
            <v>1770192</v>
          </cell>
          <cell r="N779">
            <v>1027385</v>
          </cell>
          <cell r="O779">
            <v>1113000</v>
          </cell>
          <cell r="P779">
            <v>1113000</v>
          </cell>
          <cell r="R779">
            <v>0</v>
          </cell>
          <cell r="S779">
            <v>0</v>
          </cell>
          <cell r="T779">
            <v>-103981</v>
          </cell>
          <cell r="U779">
            <v>0</v>
          </cell>
          <cell r="V779">
            <v>0</v>
          </cell>
          <cell r="W779">
            <v>-59862</v>
          </cell>
          <cell r="X779">
            <v>0</v>
          </cell>
          <cell r="Y779">
            <v>0</v>
          </cell>
          <cell r="Z779">
            <v>0</v>
          </cell>
          <cell r="AA779">
            <v>0</v>
          </cell>
          <cell r="AB779">
            <v>0</v>
          </cell>
          <cell r="AC779">
            <v>16995817</v>
          </cell>
          <cell r="AD779">
            <v>-163843</v>
          </cell>
          <cell r="AE779">
            <v>11</v>
          </cell>
          <cell r="AF779">
            <v>0</v>
          </cell>
          <cell r="AG779">
            <v>0</v>
          </cell>
          <cell r="AH779">
            <v>0</v>
          </cell>
          <cell r="AI779">
            <v>0</v>
          </cell>
          <cell r="AJ779">
            <v>1024569.86</v>
          </cell>
          <cell r="AK779">
            <v>0</v>
          </cell>
          <cell r="AL779">
            <v>163843</v>
          </cell>
          <cell r="AM779">
            <v>0</v>
          </cell>
          <cell r="AN779">
            <v>1188412.8599999999</v>
          </cell>
        </row>
        <row r="780">
          <cell r="B780">
            <v>767</v>
          </cell>
          <cell r="C780">
            <v>16221500</v>
          </cell>
          <cell r="D780" t="str">
            <v>Mac Thieu Liem</v>
          </cell>
          <cell r="F780">
            <v>1436253</v>
          </cell>
          <cell r="G780">
            <v>1669446</v>
          </cell>
          <cell r="H780">
            <v>1111500</v>
          </cell>
          <cell r="I780">
            <v>764665</v>
          </cell>
          <cell r="J780">
            <v>765105</v>
          </cell>
          <cell r="K780">
            <v>970468</v>
          </cell>
          <cell r="L780">
            <v>823846</v>
          </cell>
          <cell r="M780">
            <v>735577</v>
          </cell>
          <cell r="N780">
            <v>735577</v>
          </cell>
          <cell r="O780">
            <v>765000</v>
          </cell>
          <cell r="P780">
            <v>765000</v>
          </cell>
          <cell r="R780">
            <v>0</v>
          </cell>
          <cell r="S780">
            <v>0</v>
          </cell>
          <cell r="T780">
            <v>0</v>
          </cell>
          <cell r="U780">
            <v>0</v>
          </cell>
          <cell r="V780">
            <v>0</v>
          </cell>
          <cell r="W780">
            <v>0</v>
          </cell>
          <cell r="X780">
            <v>0</v>
          </cell>
          <cell r="Y780">
            <v>0</v>
          </cell>
          <cell r="Z780">
            <v>0</v>
          </cell>
          <cell r="AA780">
            <v>0</v>
          </cell>
          <cell r="AB780">
            <v>0</v>
          </cell>
          <cell r="AC780">
            <v>10542437</v>
          </cell>
          <cell r="AD780">
            <v>0</v>
          </cell>
          <cell r="AE780">
            <v>11</v>
          </cell>
          <cell r="AF780">
            <v>0</v>
          </cell>
          <cell r="AG780">
            <v>0</v>
          </cell>
          <cell r="AH780">
            <v>0</v>
          </cell>
          <cell r="AI780">
            <v>0</v>
          </cell>
          <cell r="AJ780">
            <v>723082.19</v>
          </cell>
          <cell r="AK780">
            <v>0</v>
          </cell>
          <cell r="AL780">
            <v>0</v>
          </cell>
          <cell r="AM780">
            <v>0</v>
          </cell>
          <cell r="AN780">
            <v>723082.19</v>
          </cell>
        </row>
        <row r="781">
          <cell r="B781">
            <v>768</v>
          </cell>
          <cell r="C781">
            <v>16221047</v>
          </cell>
          <cell r="D781" t="str">
            <v>Nguyen Dinh Liem</v>
          </cell>
          <cell r="E781">
            <v>874818</v>
          </cell>
          <cell r="F781">
            <v>1497080</v>
          </cell>
          <cell r="G781">
            <v>2968119</v>
          </cell>
          <cell r="H781">
            <v>3162459</v>
          </cell>
          <cell r="I781">
            <v>1116097</v>
          </cell>
          <cell r="J781">
            <v>1369698</v>
          </cell>
          <cell r="K781">
            <v>1198615</v>
          </cell>
          <cell r="L781">
            <v>1984231</v>
          </cell>
          <cell r="M781">
            <v>1198615</v>
          </cell>
          <cell r="N781">
            <v>1113000</v>
          </cell>
          <cell r="O781">
            <v>1070192</v>
          </cell>
          <cell r="P781">
            <v>1113000</v>
          </cell>
          <cell r="Q781">
            <v>0</v>
          </cell>
          <cell r="R781">
            <v>0</v>
          </cell>
          <cell r="S781">
            <v>-96812</v>
          </cell>
          <cell r="T781">
            <v>-132492</v>
          </cell>
          <cell r="U781">
            <v>0</v>
          </cell>
          <cell r="V781">
            <v>0</v>
          </cell>
          <cell r="W781">
            <v>0</v>
          </cell>
          <cell r="X781">
            <v>0</v>
          </cell>
          <cell r="Y781">
            <v>0</v>
          </cell>
          <cell r="Z781">
            <v>0</v>
          </cell>
          <cell r="AA781">
            <v>0</v>
          </cell>
          <cell r="AB781">
            <v>0</v>
          </cell>
          <cell r="AC781">
            <v>18665924</v>
          </cell>
          <cell r="AD781">
            <v>-229304</v>
          </cell>
          <cell r="AE781">
            <v>12</v>
          </cell>
          <cell r="AF781">
            <v>0</v>
          </cell>
          <cell r="AG781">
            <v>0</v>
          </cell>
          <cell r="AH781">
            <v>0</v>
          </cell>
          <cell r="AI781">
            <v>0</v>
          </cell>
          <cell r="AJ781">
            <v>1113000</v>
          </cell>
          <cell r="AK781">
            <v>0</v>
          </cell>
          <cell r="AL781">
            <v>229304</v>
          </cell>
          <cell r="AM781">
            <v>0</v>
          </cell>
          <cell r="AN781">
            <v>1342304</v>
          </cell>
        </row>
        <row r="782">
          <cell r="B782">
            <v>769</v>
          </cell>
          <cell r="C782">
            <v>16230525</v>
          </cell>
          <cell r="D782" t="str">
            <v>Tran Tan Loc</v>
          </cell>
          <cell r="E782">
            <v>2160880</v>
          </cell>
          <cell r="F782">
            <v>1836695</v>
          </cell>
          <cell r="G782">
            <v>2114638</v>
          </cell>
          <cell r="H782">
            <v>2934426</v>
          </cell>
          <cell r="I782">
            <v>1283354</v>
          </cell>
          <cell r="J782">
            <v>1649698</v>
          </cell>
          <cell r="K782">
            <v>1284231</v>
          </cell>
          <cell r="L782">
            <v>1369846</v>
          </cell>
          <cell r="M782">
            <v>1198615</v>
          </cell>
          <cell r="N782">
            <v>1113000</v>
          </cell>
          <cell r="O782">
            <v>1113000</v>
          </cell>
          <cell r="P782">
            <v>1113000</v>
          </cell>
          <cell r="Q782">
            <v>-16088</v>
          </cell>
          <cell r="R782">
            <v>0</v>
          </cell>
          <cell r="S782">
            <v>-11464</v>
          </cell>
          <cell r="T782">
            <v>-93443</v>
          </cell>
          <cell r="U782">
            <v>0</v>
          </cell>
          <cell r="V782">
            <v>0</v>
          </cell>
          <cell r="W782">
            <v>0</v>
          </cell>
          <cell r="X782">
            <v>0</v>
          </cell>
          <cell r="Y782">
            <v>0</v>
          </cell>
          <cell r="Z782">
            <v>0</v>
          </cell>
          <cell r="AA782">
            <v>0</v>
          </cell>
          <cell r="AB782">
            <v>0</v>
          </cell>
          <cell r="AC782">
            <v>19171383</v>
          </cell>
          <cell r="AD782">
            <v>-120995</v>
          </cell>
          <cell r="AE782">
            <v>12</v>
          </cell>
          <cell r="AF782">
            <v>0</v>
          </cell>
          <cell r="AG782">
            <v>0</v>
          </cell>
          <cell r="AH782">
            <v>0</v>
          </cell>
          <cell r="AI782">
            <v>0</v>
          </cell>
          <cell r="AJ782">
            <v>1113000</v>
          </cell>
          <cell r="AK782">
            <v>0</v>
          </cell>
          <cell r="AL782">
            <v>120995</v>
          </cell>
          <cell r="AM782">
            <v>0</v>
          </cell>
          <cell r="AN782">
            <v>1233995</v>
          </cell>
        </row>
        <row r="783">
          <cell r="B783">
            <v>770</v>
          </cell>
          <cell r="C783">
            <v>16230233</v>
          </cell>
          <cell r="D783" t="str">
            <v>Nguyen Phi Long A</v>
          </cell>
          <cell r="E783">
            <v>1016882</v>
          </cell>
          <cell r="F783">
            <v>1016590</v>
          </cell>
          <cell r="G783">
            <v>2144708</v>
          </cell>
          <cell r="H783">
            <v>944519</v>
          </cell>
          <cell r="I783">
            <v>2586737</v>
          </cell>
          <cell r="J783">
            <v>1112880</v>
          </cell>
          <cell r="K783">
            <v>1560275</v>
          </cell>
          <cell r="L783">
            <v>1369846</v>
          </cell>
          <cell r="M783">
            <v>1198615</v>
          </cell>
          <cell r="N783">
            <v>1027385</v>
          </cell>
          <cell r="O783">
            <v>1027385</v>
          </cell>
          <cell r="P783">
            <v>1113000</v>
          </cell>
          <cell r="Q783">
            <v>0</v>
          </cell>
          <cell r="R783">
            <v>0</v>
          </cell>
          <cell r="S783">
            <v>-14471</v>
          </cell>
          <cell r="T783">
            <v>0</v>
          </cell>
          <cell r="U783">
            <v>-58674</v>
          </cell>
          <cell r="V783">
            <v>0</v>
          </cell>
          <cell r="W783">
            <v>0</v>
          </cell>
          <cell r="X783">
            <v>0</v>
          </cell>
          <cell r="Y783">
            <v>0</v>
          </cell>
          <cell r="Z783">
            <v>0</v>
          </cell>
          <cell r="AA783">
            <v>0</v>
          </cell>
          <cell r="AB783">
            <v>0</v>
          </cell>
          <cell r="AC783">
            <v>16118822</v>
          </cell>
          <cell r="AD783">
            <v>-73145</v>
          </cell>
          <cell r="AE783">
            <v>12</v>
          </cell>
          <cell r="AF783">
            <v>0</v>
          </cell>
          <cell r="AG783">
            <v>0</v>
          </cell>
          <cell r="AH783">
            <v>0</v>
          </cell>
          <cell r="AI783">
            <v>0</v>
          </cell>
          <cell r="AJ783">
            <v>1113000</v>
          </cell>
          <cell r="AK783">
            <v>0</v>
          </cell>
          <cell r="AL783">
            <v>73145</v>
          </cell>
          <cell r="AM783">
            <v>0</v>
          </cell>
          <cell r="AN783">
            <v>1186145</v>
          </cell>
        </row>
        <row r="784">
          <cell r="B784">
            <v>771</v>
          </cell>
          <cell r="C784">
            <v>16220326</v>
          </cell>
          <cell r="D784" t="str">
            <v>Tran Viet Long</v>
          </cell>
          <cell r="E784">
            <v>1669782</v>
          </cell>
          <cell r="F784">
            <v>2028908</v>
          </cell>
          <cell r="G784">
            <v>2385155</v>
          </cell>
          <cell r="H784">
            <v>3310525</v>
          </cell>
          <cell r="I784">
            <v>1475857</v>
          </cell>
          <cell r="J784">
            <v>1953600</v>
          </cell>
          <cell r="K784">
            <v>2410256</v>
          </cell>
          <cell r="L784">
            <v>1662885</v>
          </cell>
          <cell r="M784">
            <v>4816769</v>
          </cell>
          <cell r="N784">
            <v>2782000</v>
          </cell>
          <cell r="O784">
            <v>2939344</v>
          </cell>
          <cell r="P784">
            <v>2782000</v>
          </cell>
          <cell r="Q784">
            <v>0</v>
          </cell>
          <cell r="R784">
            <v>-2891</v>
          </cell>
          <cell r="S784">
            <v>-38516</v>
          </cell>
          <cell r="T784">
            <v>-162105</v>
          </cell>
          <cell r="U784">
            <v>0</v>
          </cell>
          <cell r="V784">
            <v>0</v>
          </cell>
          <cell r="W784">
            <v>-41026</v>
          </cell>
          <cell r="X784">
            <v>0</v>
          </cell>
          <cell r="Y784">
            <v>-545031</v>
          </cell>
          <cell r="Z784">
            <v>-78200</v>
          </cell>
          <cell r="AA784">
            <v>-93934</v>
          </cell>
          <cell r="AB784">
            <v>-78200</v>
          </cell>
          <cell r="AC784">
            <v>30217081</v>
          </cell>
          <cell r="AD784">
            <v>-1039903</v>
          </cell>
          <cell r="AE784">
            <v>12</v>
          </cell>
          <cell r="AF784">
            <v>0</v>
          </cell>
          <cell r="AG784">
            <v>0</v>
          </cell>
          <cell r="AH784">
            <v>0</v>
          </cell>
          <cell r="AI784">
            <v>0</v>
          </cell>
          <cell r="AJ784">
            <v>2782000</v>
          </cell>
          <cell r="AK784">
            <v>899904</v>
          </cell>
          <cell r="AL784">
            <v>1939807</v>
          </cell>
          <cell r="AM784">
            <v>0</v>
          </cell>
          <cell r="AN784">
            <v>4721807</v>
          </cell>
        </row>
        <row r="785">
          <cell r="B785">
            <v>772</v>
          </cell>
          <cell r="C785">
            <v>16221484</v>
          </cell>
          <cell r="D785" t="str">
            <v>Tran Van Luyen</v>
          </cell>
          <cell r="F785">
            <v>1836695</v>
          </cell>
          <cell r="G785">
            <v>2746552</v>
          </cell>
          <cell r="H785">
            <v>1367630</v>
          </cell>
          <cell r="I785">
            <v>2672754</v>
          </cell>
          <cell r="J785">
            <v>1540911</v>
          </cell>
          <cell r="K785">
            <v>1898615</v>
          </cell>
          <cell r="L785">
            <v>1284231</v>
          </cell>
          <cell r="M785">
            <v>1198615</v>
          </cell>
          <cell r="N785">
            <v>1113000</v>
          </cell>
          <cell r="O785">
            <v>1113000</v>
          </cell>
          <cell r="P785">
            <v>1113000</v>
          </cell>
          <cell r="R785">
            <v>0</v>
          </cell>
          <cell r="S785">
            <v>-74655</v>
          </cell>
          <cell r="T785">
            <v>0</v>
          </cell>
          <cell r="U785">
            <v>-67275</v>
          </cell>
          <cell r="V785">
            <v>0</v>
          </cell>
          <cell r="W785">
            <v>0</v>
          </cell>
          <cell r="X785">
            <v>0</v>
          </cell>
          <cell r="Y785">
            <v>0</v>
          </cell>
          <cell r="Z785">
            <v>0</v>
          </cell>
          <cell r="AA785">
            <v>0</v>
          </cell>
          <cell r="AB785">
            <v>0</v>
          </cell>
          <cell r="AC785">
            <v>17885003</v>
          </cell>
          <cell r="AD785">
            <v>-141930</v>
          </cell>
          <cell r="AE785">
            <v>11</v>
          </cell>
          <cell r="AF785">
            <v>0</v>
          </cell>
          <cell r="AG785">
            <v>0</v>
          </cell>
          <cell r="AH785">
            <v>0</v>
          </cell>
          <cell r="AI785">
            <v>0</v>
          </cell>
          <cell r="AJ785">
            <v>1052013.7</v>
          </cell>
          <cell r="AK785">
            <v>0</v>
          </cell>
          <cell r="AL785">
            <v>141930</v>
          </cell>
          <cell r="AM785">
            <v>0</v>
          </cell>
          <cell r="AN785">
            <v>1193943.7</v>
          </cell>
        </row>
        <row r="786">
          <cell r="B786">
            <v>773</v>
          </cell>
          <cell r="C786">
            <v>16221053</v>
          </cell>
          <cell r="D786" t="str">
            <v>Nguyen Hoang Nam</v>
          </cell>
          <cell r="E786">
            <v>942112</v>
          </cell>
          <cell r="F786">
            <v>941840</v>
          </cell>
          <cell r="G786">
            <v>2064579</v>
          </cell>
          <cell r="H786">
            <v>1597298</v>
          </cell>
          <cell r="I786">
            <v>2087700</v>
          </cell>
          <cell r="J786">
            <v>1112880</v>
          </cell>
          <cell r="K786">
            <v>1502480</v>
          </cell>
          <cell r="L786">
            <v>1198615</v>
          </cell>
          <cell r="M786">
            <v>1198615</v>
          </cell>
          <cell r="N786">
            <v>1113000</v>
          </cell>
          <cell r="O786">
            <v>1113000</v>
          </cell>
          <cell r="P786">
            <v>1113000</v>
          </cell>
          <cell r="Q786">
            <v>0</v>
          </cell>
          <cell r="R786">
            <v>0</v>
          </cell>
          <cell r="S786">
            <v>-6458</v>
          </cell>
          <cell r="T786">
            <v>0</v>
          </cell>
          <cell r="U786">
            <v>-8770</v>
          </cell>
          <cell r="V786">
            <v>0</v>
          </cell>
          <cell r="W786">
            <v>0</v>
          </cell>
          <cell r="X786">
            <v>0</v>
          </cell>
          <cell r="Y786">
            <v>0</v>
          </cell>
          <cell r="Z786">
            <v>0</v>
          </cell>
          <cell r="AA786">
            <v>0</v>
          </cell>
          <cell r="AB786">
            <v>0</v>
          </cell>
          <cell r="AC786">
            <v>15985119</v>
          </cell>
          <cell r="AD786">
            <v>-15228</v>
          </cell>
          <cell r="AE786">
            <v>12</v>
          </cell>
          <cell r="AF786">
            <v>0</v>
          </cell>
          <cell r="AG786">
            <v>0</v>
          </cell>
          <cell r="AH786">
            <v>0</v>
          </cell>
          <cell r="AI786">
            <v>0</v>
          </cell>
          <cell r="AJ786">
            <v>1113000</v>
          </cell>
          <cell r="AK786">
            <v>0</v>
          </cell>
          <cell r="AL786">
            <v>15228</v>
          </cell>
          <cell r="AM786">
            <v>0</v>
          </cell>
          <cell r="AN786">
            <v>1128228</v>
          </cell>
        </row>
        <row r="787">
          <cell r="B787">
            <v>774</v>
          </cell>
          <cell r="C787">
            <v>16220258</v>
          </cell>
          <cell r="D787" t="str">
            <v>Nguyen Thanh Nam A</v>
          </cell>
          <cell r="E787">
            <v>1375782</v>
          </cell>
          <cell r="F787">
            <v>1473628</v>
          </cell>
          <cell r="G787">
            <v>1820271</v>
          </cell>
          <cell r="H787">
            <v>1277880</v>
          </cell>
          <cell r="I787">
            <v>1724196</v>
          </cell>
          <cell r="J787">
            <v>1279812</v>
          </cell>
          <cell r="K787">
            <v>1489742</v>
          </cell>
          <cell r="L787">
            <v>1476923</v>
          </cell>
          <cell r="M787">
            <v>1280000</v>
          </cell>
          <cell r="N787">
            <v>1280000</v>
          </cell>
          <cell r="O787">
            <v>1280000</v>
          </cell>
          <cell r="P787">
            <v>1280000</v>
          </cell>
          <cell r="Q787">
            <v>0</v>
          </cell>
          <cell r="R787">
            <v>0</v>
          </cell>
          <cell r="S787">
            <v>0</v>
          </cell>
          <cell r="T787">
            <v>0</v>
          </cell>
          <cell r="U787">
            <v>0</v>
          </cell>
          <cell r="V787">
            <v>0</v>
          </cell>
          <cell r="W787">
            <v>0</v>
          </cell>
          <cell r="X787">
            <v>0</v>
          </cell>
          <cell r="Y787">
            <v>0</v>
          </cell>
          <cell r="Z787">
            <v>0</v>
          </cell>
          <cell r="AA787">
            <v>0</v>
          </cell>
          <cell r="AB787">
            <v>0</v>
          </cell>
          <cell r="AC787">
            <v>17038234</v>
          </cell>
          <cell r="AD787">
            <v>0</v>
          </cell>
          <cell r="AE787">
            <v>12</v>
          </cell>
          <cell r="AF787">
            <v>0</v>
          </cell>
          <cell r="AG787">
            <v>0</v>
          </cell>
          <cell r="AH787">
            <v>0</v>
          </cell>
          <cell r="AI787">
            <v>0</v>
          </cell>
          <cell r="AJ787">
            <v>1280000</v>
          </cell>
          <cell r="AK787">
            <v>0</v>
          </cell>
          <cell r="AL787">
            <v>0</v>
          </cell>
          <cell r="AM787">
            <v>0</v>
          </cell>
          <cell r="AN787">
            <v>1280000</v>
          </cell>
        </row>
        <row r="788">
          <cell r="B788">
            <v>775</v>
          </cell>
          <cell r="C788">
            <v>16221347</v>
          </cell>
          <cell r="D788" t="str">
            <v>Nguyen Buu Nghi</v>
          </cell>
          <cell r="F788">
            <v>1195988</v>
          </cell>
          <cell r="G788">
            <v>1282062</v>
          </cell>
          <cell r="H788">
            <v>1282153</v>
          </cell>
          <cell r="I788">
            <v>2340514</v>
          </cell>
          <cell r="J788">
            <v>2940911</v>
          </cell>
          <cell r="K788">
            <v>1807346</v>
          </cell>
          <cell r="L788">
            <v>1459231</v>
          </cell>
          <cell r="M788">
            <v>4655192</v>
          </cell>
          <cell r="N788">
            <v>2782000</v>
          </cell>
          <cell r="O788">
            <v>2782000</v>
          </cell>
          <cell r="P788">
            <v>2782000</v>
          </cell>
          <cell r="R788">
            <v>0</v>
          </cell>
          <cell r="S788">
            <v>0</v>
          </cell>
          <cell r="T788">
            <v>0</v>
          </cell>
          <cell r="U788">
            <v>-34051</v>
          </cell>
          <cell r="V788">
            <v>-94091</v>
          </cell>
          <cell r="W788">
            <v>0</v>
          </cell>
          <cell r="X788">
            <v>0</v>
          </cell>
          <cell r="Y788">
            <v>-496558</v>
          </cell>
          <cell r="Z788">
            <v>-78200</v>
          </cell>
          <cell r="AA788">
            <v>-78200</v>
          </cell>
          <cell r="AB788">
            <v>-78200</v>
          </cell>
          <cell r="AC788">
            <v>25309397</v>
          </cell>
          <cell r="AD788">
            <v>-859300</v>
          </cell>
          <cell r="AE788">
            <v>11</v>
          </cell>
          <cell r="AF788">
            <v>12</v>
          </cell>
          <cell r="AG788">
            <v>0</v>
          </cell>
          <cell r="AH788">
            <v>0</v>
          </cell>
          <cell r="AI788">
            <v>0</v>
          </cell>
          <cell r="AJ788">
            <v>2644805.48</v>
          </cell>
          <cell r="AK788">
            <v>395424</v>
          </cell>
          <cell r="AL788">
            <v>1254724</v>
          </cell>
          <cell r="AM788">
            <v>0</v>
          </cell>
          <cell r="AN788">
            <v>3899529.48</v>
          </cell>
        </row>
        <row r="789">
          <cell r="B789">
            <v>776</v>
          </cell>
          <cell r="C789">
            <v>16221517</v>
          </cell>
          <cell r="D789" t="str">
            <v>Than Trong Nghia</v>
          </cell>
          <cell r="G789">
            <v>2094034</v>
          </cell>
          <cell r="H789">
            <v>3105380</v>
          </cell>
          <cell r="I789">
            <v>1283354</v>
          </cell>
          <cell r="J789">
            <v>1649698</v>
          </cell>
          <cell r="K789">
            <v>2598615</v>
          </cell>
          <cell r="L789">
            <v>1284231</v>
          </cell>
          <cell r="M789">
            <v>1984231</v>
          </cell>
          <cell r="N789">
            <v>1113000</v>
          </cell>
          <cell r="O789">
            <v>1357500</v>
          </cell>
          <cell r="P789">
            <v>1113000</v>
          </cell>
          <cell r="S789">
            <v>-9403</v>
          </cell>
          <cell r="T789">
            <v>-121076</v>
          </cell>
          <cell r="U789">
            <v>0</v>
          </cell>
          <cell r="V789">
            <v>0</v>
          </cell>
          <cell r="W789">
            <v>-59862</v>
          </cell>
          <cell r="X789">
            <v>0</v>
          </cell>
          <cell r="Y789">
            <v>0</v>
          </cell>
          <cell r="Z789">
            <v>0</v>
          </cell>
          <cell r="AA789">
            <v>0</v>
          </cell>
          <cell r="AB789">
            <v>0</v>
          </cell>
          <cell r="AC789">
            <v>17583043</v>
          </cell>
          <cell r="AD789">
            <v>-190341</v>
          </cell>
          <cell r="AE789">
            <v>10</v>
          </cell>
          <cell r="AF789">
            <v>12</v>
          </cell>
          <cell r="AG789">
            <v>0</v>
          </cell>
          <cell r="AH789">
            <v>0</v>
          </cell>
          <cell r="AI789">
            <v>0</v>
          </cell>
          <cell r="AJ789">
            <v>1024569.86</v>
          </cell>
          <cell r="AK789">
            <v>0</v>
          </cell>
          <cell r="AL789">
            <v>190341</v>
          </cell>
          <cell r="AM789">
            <v>0</v>
          </cell>
          <cell r="AN789">
            <v>1214910.8599999999</v>
          </cell>
        </row>
        <row r="790">
          <cell r="B790">
            <v>777</v>
          </cell>
          <cell r="C790">
            <v>16221055</v>
          </cell>
          <cell r="D790" t="str">
            <v>Le Van Cao Nguyen</v>
          </cell>
          <cell r="E790">
            <v>942112</v>
          </cell>
          <cell r="F790">
            <v>941840</v>
          </cell>
          <cell r="G790">
            <v>1997271</v>
          </cell>
          <cell r="H790">
            <v>1097294</v>
          </cell>
          <cell r="I790">
            <v>1321009</v>
          </cell>
          <cell r="J790">
            <v>876393</v>
          </cell>
          <cell r="K790">
            <v>876000</v>
          </cell>
          <cell r="L790">
            <v>1078154</v>
          </cell>
          <cell r="M790">
            <v>943385</v>
          </cell>
          <cell r="N790">
            <v>876000</v>
          </cell>
          <cell r="O790">
            <v>876000</v>
          </cell>
          <cell r="P790">
            <v>876000</v>
          </cell>
          <cell r="Q790">
            <v>0</v>
          </cell>
          <cell r="R790">
            <v>0</v>
          </cell>
          <cell r="S790">
            <v>0</v>
          </cell>
          <cell r="T790">
            <v>0</v>
          </cell>
          <cell r="U790">
            <v>0</v>
          </cell>
          <cell r="V790">
            <v>0</v>
          </cell>
          <cell r="W790">
            <v>0</v>
          </cell>
          <cell r="X790">
            <v>0</v>
          </cell>
          <cell r="Y790">
            <v>0</v>
          </cell>
          <cell r="Z790">
            <v>0</v>
          </cell>
          <cell r="AA790">
            <v>0</v>
          </cell>
          <cell r="AB790">
            <v>0</v>
          </cell>
          <cell r="AC790">
            <v>12701458</v>
          </cell>
          <cell r="AD790">
            <v>0</v>
          </cell>
          <cell r="AE790">
            <v>12</v>
          </cell>
          <cell r="AF790">
            <v>0</v>
          </cell>
          <cell r="AG790">
            <v>0</v>
          </cell>
          <cell r="AH790">
            <v>0</v>
          </cell>
          <cell r="AI790">
            <v>0</v>
          </cell>
          <cell r="AJ790">
            <v>876000</v>
          </cell>
          <cell r="AK790">
            <v>0</v>
          </cell>
          <cell r="AL790">
            <v>0</v>
          </cell>
          <cell r="AM790">
            <v>0</v>
          </cell>
          <cell r="AN790">
            <v>876000</v>
          </cell>
        </row>
        <row r="791">
          <cell r="B791">
            <v>778</v>
          </cell>
          <cell r="C791">
            <v>15220599</v>
          </cell>
          <cell r="D791" t="str">
            <v>Nguyen Trung Nhan</v>
          </cell>
          <cell r="E791">
            <v>2321103</v>
          </cell>
          <cell r="F791">
            <v>1735210</v>
          </cell>
          <cell r="G791">
            <v>3160299</v>
          </cell>
          <cell r="H791">
            <v>3266100</v>
          </cell>
          <cell r="I791">
            <v>1272659</v>
          </cell>
          <cell r="J791">
            <v>1637218</v>
          </cell>
          <cell r="K791">
            <v>1342923</v>
          </cell>
          <cell r="L791">
            <v>1454769</v>
          </cell>
          <cell r="M791">
            <v>1136538</v>
          </cell>
          <cell r="N791">
            <v>1182000</v>
          </cell>
          <cell r="O791">
            <v>2276250</v>
          </cell>
          <cell r="P791">
            <v>1907750</v>
          </cell>
          <cell r="Q791">
            <v>-32110</v>
          </cell>
          <cell r="R791">
            <v>0</v>
          </cell>
          <cell r="S791">
            <v>-132060</v>
          </cell>
          <cell r="T791">
            <v>-153220</v>
          </cell>
          <cell r="U791">
            <v>0</v>
          </cell>
          <cell r="V791">
            <v>0</v>
          </cell>
          <cell r="W791">
            <v>0</v>
          </cell>
          <cell r="X791">
            <v>0</v>
          </cell>
          <cell r="Y791">
            <v>0</v>
          </cell>
          <cell r="Z791">
            <v>0</v>
          </cell>
          <cell r="AA791">
            <v>-27625</v>
          </cell>
          <cell r="AB791">
            <v>0</v>
          </cell>
          <cell r="AC791">
            <v>22692819</v>
          </cell>
          <cell r="AD791">
            <v>-345015</v>
          </cell>
          <cell r="AE791">
            <v>12</v>
          </cell>
          <cell r="AF791">
            <v>0</v>
          </cell>
          <cell r="AG791">
            <v>0</v>
          </cell>
          <cell r="AH791">
            <v>0</v>
          </cell>
          <cell r="AI791">
            <v>0</v>
          </cell>
          <cell r="AJ791">
            <v>1182000</v>
          </cell>
          <cell r="AK791">
            <v>0</v>
          </cell>
          <cell r="AL791">
            <v>345015</v>
          </cell>
          <cell r="AM791">
            <v>0</v>
          </cell>
          <cell r="AN791">
            <v>1527015</v>
          </cell>
        </row>
        <row r="792">
          <cell r="B792">
            <v>779</v>
          </cell>
          <cell r="C792">
            <v>16221056</v>
          </cell>
          <cell r="D792" t="str">
            <v>Le Van Ninh</v>
          </cell>
          <cell r="E792">
            <v>874818</v>
          </cell>
          <cell r="F792">
            <v>1564395</v>
          </cell>
          <cell r="G792">
            <v>2182879</v>
          </cell>
          <cell r="H792">
            <v>942383</v>
          </cell>
          <cell r="I792">
            <v>1116097</v>
          </cell>
          <cell r="J792">
            <v>1455305</v>
          </cell>
          <cell r="K792">
            <v>1198615</v>
          </cell>
          <cell r="L792">
            <v>1369846</v>
          </cell>
          <cell r="M792">
            <v>1198615</v>
          </cell>
          <cell r="N792">
            <v>1113000</v>
          </cell>
          <cell r="O792">
            <v>1822865</v>
          </cell>
          <cell r="P792">
            <v>1113000</v>
          </cell>
          <cell r="Q792">
            <v>0</v>
          </cell>
          <cell r="R792">
            <v>0</v>
          </cell>
          <cell r="S792">
            <v>-18288</v>
          </cell>
          <cell r="T792">
            <v>0</v>
          </cell>
          <cell r="U792">
            <v>0</v>
          </cell>
          <cell r="V792">
            <v>0</v>
          </cell>
          <cell r="W792">
            <v>0</v>
          </cell>
          <cell r="X792">
            <v>0</v>
          </cell>
          <cell r="Y792">
            <v>0</v>
          </cell>
          <cell r="Z792">
            <v>0</v>
          </cell>
          <cell r="AA792">
            <v>0</v>
          </cell>
          <cell r="AB792">
            <v>0</v>
          </cell>
          <cell r="AC792">
            <v>15951818</v>
          </cell>
          <cell r="AD792">
            <v>-18288</v>
          </cell>
          <cell r="AE792">
            <v>12</v>
          </cell>
          <cell r="AF792">
            <v>0</v>
          </cell>
          <cell r="AG792">
            <v>0</v>
          </cell>
          <cell r="AH792">
            <v>0</v>
          </cell>
          <cell r="AI792">
            <v>0</v>
          </cell>
          <cell r="AJ792">
            <v>1113000</v>
          </cell>
          <cell r="AK792">
            <v>0</v>
          </cell>
          <cell r="AL792">
            <v>18288</v>
          </cell>
          <cell r="AM792">
            <v>0</v>
          </cell>
          <cell r="AN792">
            <v>1131288</v>
          </cell>
        </row>
        <row r="793">
          <cell r="B793">
            <v>780</v>
          </cell>
          <cell r="C793">
            <v>16221641</v>
          </cell>
          <cell r="D793" t="str">
            <v>Dinh Duy Phong</v>
          </cell>
          <cell r="J793">
            <v>342424</v>
          </cell>
          <cell r="K793">
            <v>1813000</v>
          </cell>
          <cell r="L793">
            <v>1284231</v>
          </cell>
          <cell r="M793">
            <v>1198615</v>
          </cell>
          <cell r="N793">
            <v>1113000</v>
          </cell>
          <cell r="O793">
            <v>1370000</v>
          </cell>
          <cell r="P793">
            <v>1113000</v>
          </cell>
          <cell r="V793">
            <v>0</v>
          </cell>
          <cell r="W793">
            <v>0</v>
          </cell>
          <cell r="X793">
            <v>0</v>
          </cell>
          <cell r="Y793">
            <v>0</v>
          </cell>
          <cell r="Z793">
            <v>0</v>
          </cell>
          <cell r="AA793">
            <v>0</v>
          </cell>
          <cell r="AB793">
            <v>0</v>
          </cell>
          <cell r="AC793">
            <v>8234270</v>
          </cell>
          <cell r="AD793">
            <v>0</v>
          </cell>
          <cell r="AE793">
            <v>7</v>
          </cell>
          <cell r="AF793">
            <v>0</v>
          </cell>
          <cell r="AG793">
            <v>0</v>
          </cell>
          <cell r="AH793">
            <v>0</v>
          </cell>
          <cell r="AI793">
            <v>0</v>
          </cell>
          <cell r="AJ793">
            <v>612912.32999999996</v>
          </cell>
          <cell r="AK793">
            <v>0</v>
          </cell>
          <cell r="AL793">
            <v>0</v>
          </cell>
          <cell r="AM793">
            <v>0</v>
          </cell>
          <cell r="AN793">
            <v>612912.32999999996</v>
          </cell>
        </row>
        <row r="794">
          <cell r="B794">
            <v>781</v>
          </cell>
          <cell r="C794">
            <v>16221713</v>
          </cell>
          <cell r="D794" t="str">
            <v>Vo Ngoc Phong</v>
          </cell>
          <cell r="K794">
            <v>1198615</v>
          </cell>
          <cell r="L794">
            <v>1284231</v>
          </cell>
          <cell r="M794">
            <v>1113000</v>
          </cell>
          <cell r="N794">
            <v>1113000</v>
          </cell>
          <cell r="O794">
            <v>1113000</v>
          </cell>
          <cell r="P794">
            <v>1070192</v>
          </cell>
          <cell r="W794">
            <v>0</v>
          </cell>
          <cell r="X794">
            <v>0</v>
          </cell>
          <cell r="Y794">
            <v>0</v>
          </cell>
          <cell r="Z794">
            <v>0</v>
          </cell>
          <cell r="AA794">
            <v>0</v>
          </cell>
          <cell r="AB794">
            <v>0</v>
          </cell>
          <cell r="AC794">
            <v>6892038</v>
          </cell>
          <cell r="AD794">
            <v>0</v>
          </cell>
          <cell r="AE794">
            <v>6</v>
          </cell>
          <cell r="AF794">
            <v>12</v>
          </cell>
          <cell r="AG794">
            <v>0</v>
          </cell>
          <cell r="AH794">
            <v>0</v>
          </cell>
          <cell r="AI794">
            <v>0</v>
          </cell>
          <cell r="AJ794">
            <v>591567.12</v>
          </cell>
          <cell r="AK794">
            <v>0</v>
          </cell>
          <cell r="AL794">
            <v>0</v>
          </cell>
          <cell r="AM794">
            <v>0</v>
          </cell>
          <cell r="AN794">
            <v>591567.12</v>
          </cell>
        </row>
        <row r="795">
          <cell r="B795">
            <v>782</v>
          </cell>
          <cell r="C795">
            <v>16221374</v>
          </cell>
          <cell r="D795" t="str">
            <v>Ly Van Phung</v>
          </cell>
          <cell r="F795">
            <v>1195988</v>
          </cell>
          <cell r="G795">
            <v>1282062</v>
          </cell>
          <cell r="H795">
            <v>3019903</v>
          </cell>
          <cell r="I795">
            <v>1283354</v>
          </cell>
          <cell r="J795">
            <v>1455305</v>
          </cell>
          <cell r="K795">
            <v>1198615</v>
          </cell>
          <cell r="L795">
            <v>1284231</v>
          </cell>
          <cell r="M795">
            <v>1284231</v>
          </cell>
          <cell r="N795">
            <v>1113000</v>
          </cell>
          <cell r="O795">
            <v>1113000</v>
          </cell>
          <cell r="P795">
            <v>1113000</v>
          </cell>
          <cell r="R795">
            <v>0</v>
          </cell>
          <cell r="S795">
            <v>0</v>
          </cell>
          <cell r="T795">
            <v>-103981</v>
          </cell>
          <cell r="U795">
            <v>0</v>
          </cell>
          <cell r="V795">
            <v>0</v>
          </cell>
          <cell r="W795">
            <v>0</v>
          </cell>
          <cell r="X795">
            <v>0</v>
          </cell>
          <cell r="Y795">
            <v>0</v>
          </cell>
          <cell r="Z795">
            <v>0</v>
          </cell>
          <cell r="AA795">
            <v>0</v>
          </cell>
          <cell r="AB795">
            <v>0</v>
          </cell>
          <cell r="AC795">
            <v>15342689</v>
          </cell>
          <cell r="AD795">
            <v>-103981</v>
          </cell>
          <cell r="AE795">
            <v>11</v>
          </cell>
          <cell r="AF795">
            <v>12</v>
          </cell>
          <cell r="AG795">
            <v>0</v>
          </cell>
          <cell r="AH795">
            <v>0</v>
          </cell>
          <cell r="AI795">
            <v>0</v>
          </cell>
          <cell r="AJ795">
            <v>1058112.33</v>
          </cell>
          <cell r="AK795">
            <v>0</v>
          </cell>
          <cell r="AL795">
            <v>103981</v>
          </cell>
          <cell r="AM795">
            <v>0</v>
          </cell>
          <cell r="AN795">
            <v>1162093.33</v>
          </cell>
        </row>
        <row r="796">
          <cell r="B796">
            <v>783</v>
          </cell>
          <cell r="C796">
            <v>16221370</v>
          </cell>
          <cell r="D796" t="str">
            <v>Thi Hoai Phuong</v>
          </cell>
          <cell r="F796">
            <v>1281415</v>
          </cell>
          <cell r="G796">
            <v>1248310</v>
          </cell>
          <cell r="H796">
            <v>3190857</v>
          </cell>
          <cell r="I796">
            <v>1283354</v>
          </cell>
          <cell r="J796">
            <v>1649698</v>
          </cell>
          <cell r="K796">
            <v>1284231</v>
          </cell>
          <cell r="L796">
            <v>1284231</v>
          </cell>
          <cell r="M796">
            <v>1284231</v>
          </cell>
          <cell r="N796">
            <v>1113000</v>
          </cell>
          <cell r="O796">
            <v>1321692</v>
          </cell>
          <cell r="P796">
            <v>1113000</v>
          </cell>
          <cell r="R796">
            <v>0</v>
          </cell>
          <cell r="S796">
            <v>0</v>
          </cell>
          <cell r="T796">
            <v>-138171</v>
          </cell>
          <cell r="U796">
            <v>0</v>
          </cell>
          <cell r="V796">
            <v>0</v>
          </cell>
          <cell r="W796">
            <v>0</v>
          </cell>
          <cell r="X796">
            <v>0</v>
          </cell>
          <cell r="Y796">
            <v>0</v>
          </cell>
          <cell r="Z796">
            <v>0</v>
          </cell>
          <cell r="AA796">
            <v>0</v>
          </cell>
          <cell r="AB796">
            <v>0</v>
          </cell>
          <cell r="AC796">
            <v>16054019</v>
          </cell>
          <cell r="AD796">
            <v>-138171</v>
          </cell>
          <cell r="AE796">
            <v>11</v>
          </cell>
          <cell r="AF796">
            <v>0</v>
          </cell>
          <cell r="AG796">
            <v>0</v>
          </cell>
          <cell r="AH796">
            <v>0</v>
          </cell>
          <cell r="AI796">
            <v>0</v>
          </cell>
          <cell r="AJ796">
            <v>1058112.33</v>
          </cell>
          <cell r="AK796">
            <v>0</v>
          </cell>
          <cell r="AL796">
            <v>138171</v>
          </cell>
          <cell r="AM796">
            <v>0</v>
          </cell>
          <cell r="AN796">
            <v>1196283.33</v>
          </cell>
        </row>
        <row r="797">
          <cell r="B797">
            <v>784</v>
          </cell>
          <cell r="C797">
            <v>16220947</v>
          </cell>
          <cell r="D797" t="str">
            <v>Nguyen Kien Quoc</v>
          </cell>
          <cell r="E797">
            <v>985900</v>
          </cell>
          <cell r="F797">
            <v>1751268</v>
          </cell>
          <cell r="G797">
            <v>2056630</v>
          </cell>
          <cell r="H797">
            <v>1196676</v>
          </cell>
          <cell r="I797">
            <v>1197797</v>
          </cell>
          <cell r="J797">
            <v>1112880</v>
          </cell>
          <cell r="K797">
            <v>1113000</v>
          </cell>
          <cell r="L797">
            <v>1113000</v>
          </cell>
          <cell r="M797">
            <v>1198615</v>
          </cell>
          <cell r="N797">
            <v>1113000</v>
          </cell>
          <cell r="O797">
            <v>1113000</v>
          </cell>
          <cell r="P797">
            <v>1113000</v>
          </cell>
          <cell r="Q797">
            <v>0</v>
          </cell>
          <cell r="R797">
            <v>0</v>
          </cell>
          <cell r="S797">
            <v>-5663</v>
          </cell>
          <cell r="T797">
            <v>0</v>
          </cell>
          <cell r="U797">
            <v>0</v>
          </cell>
          <cell r="V797">
            <v>0</v>
          </cell>
          <cell r="W797">
            <v>0</v>
          </cell>
          <cell r="X797">
            <v>0</v>
          </cell>
          <cell r="Y797">
            <v>0</v>
          </cell>
          <cell r="Z797">
            <v>0</v>
          </cell>
          <cell r="AA797">
            <v>0</v>
          </cell>
          <cell r="AB797">
            <v>0</v>
          </cell>
          <cell r="AC797">
            <v>15064766</v>
          </cell>
          <cell r="AD797">
            <v>-5663</v>
          </cell>
          <cell r="AE797">
            <v>12</v>
          </cell>
          <cell r="AF797">
            <v>0</v>
          </cell>
          <cell r="AG797">
            <v>0</v>
          </cell>
          <cell r="AH797">
            <v>0</v>
          </cell>
          <cell r="AI797">
            <v>0</v>
          </cell>
          <cell r="AJ797">
            <v>1113000</v>
          </cell>
          <cell r="AK797">
            <v>0</v>
          </cell>
          <cell r="AL797">
            <v>5663</v>
          </cell>
          <cell r="AM797">
            <v>0</v>
          </cell>
          <cell r="AN797">
            <v>1118663</v>
          </cell>
        </row>
        <row r="798">
          <cell r="B798">
            <v>785</v>
          </cell>
          <cell r="C798">
            <v>16221092</v>
          </cell>
          <cell r="D798" t="str">
            <v>Tran Dinh Quy</v>
          </cell>
          <cell r="E798">
            <v>874818</v>
          </cell>
          <cell r="F798">
            <v>1497120</v>
          </cell>
          <cell r="G798">
            <v>1112614</v>
          </cell>
          <cell r="H798">
            <v>1097294</v>
          </cell>
          <cell r="I798">
            <v>1321009</v>
          </cell>
          <cell r="J798">
            <v>876393</v>
          </cell>
          <cell r="K798">
            <v>943385</v>
          </cell>
          <cell r="L798">
            <v>943385</v>
          </cell>
          <cell r="M798">
            <v>876000</v>
          </cell>
          <cell r="N798">
            <v>876000</v>
          </cell>
          <cell r="O798">
            <v>876000</v>
          </cell>
          <cell r="P798">
            <v>404308</v>
          </cell>
          <cell r="Q798">
            <v>0</v>
          </cell>
          <cell r="R798">
            <v>0</v>
          </cell>
          <cell r="S798">
            <v>0</v>
          </cell>
          <cell r="T798">
            <v>0</v>
          </cell>
          <cell r="U798">
            <v>0</v>
          </cell>
          <cell r="V798">
            <v>0</v>
          </cell>
          <cell r="W798">
            <v>0</v>
          </cell>
          <cell r="X798">
            <v>0</v>
          </cell>
          <cell r="Y798">
            <v>0</v>
          </cell>
          <cell r="Z798">
            <v>0</v>
          </cell>
          <cell r="AA798">
            <v>0</v>
          </cell>
          <cell r="AB798">
            <v>0</v>
          </cell>
          <cell r="AC798">
            <v>11698326</v>
          </cell>
          <cell r="AD798">
            <v>0</v>
          </cell>
          <cell r="AE798">
            <v>12</v>
          </cell>
          <cell r="AF798">
            <v>0</v>
          </cell>
          <cell r="AG798">
            <v>0</v>
          </cell>
          <cell r="AH798">
            <v>0</v>
          </cell>
          <cell r="AI798">
            <v>0</v>
          </cell>
          <cell r="AJ798">
            <v>876000</v>
          </cell>
          <cell r="AK798">
            <v>0</v>
          </cell>
          <cell r="AL798">
            <v>0</v>
          </cell>
          <cell r="AM798">
            <v>0</v>
          </cell>
          <cell r="AN798">
            <v>876000</v>
          </cell>
        </row>
        <row r="799">
          <cell r="B799">
            <v>786</v>
          </cell>
          <cell r="C799">
            <v>16220691</v>
          </cell>
          <cell r="D799" t="str">
            <v>Bui Duc Quynh</v>
          </cell>
          <cell r="E799">
            <v>2321103</v>
          </cell>
          <cell r="F799">
            <v>1916784</v>
          </cell>
          <cell r="G799">
            <v>3865790</v>
          </cell>
          <cell r="H799">
            <v>3190857</v>
          </cell>
          <cell r="I799">
            <v>1363563</v>
          </cell>
          <cell r="J799">
            <v>1553392</v>
          </cell>
          <cell r="K799">
            <v>2763846</v>
          </cell>
          <cell r="L799">
            <v>1363846</v>
          </cell>
          <cell r="M799">
            <v>2772923</v>
          </cell>
          <cell r="N799">
            <v>1182000</v>
          </cell>
          <cell r="O799">
            <v>1272923</v>
          </cell>
          <cell r="P799">
            <v>1182000</v>
          </cell>
          <cell r="Q799">
            <v>-32110</v>
          </cell>
          <cell r="R799">
            <v>0</v>
          </cell>
          <cell r="S799">
            <v>-273158</v>
          </cell>
          <cell r="T799">
            <v>-138171</v>
          </cell>
          <cell r="U799">
            <v>0</v>
          </cell>
          <cell r="V799">
            <v>0</v>
          </cell>
          <cell r="W799">
            <v>-76385</v>
          </cell>
          <cell r="X799">
            <v>0</v>
          </cell>
          <cell r="Y799">
            <v>-77292</v>
          </cell>
          <cell r="Z799">
            <v>0</v>
          </cell>
          <cell r="AA799">
            <v>0</v>
          </cell>
          <cell r="AB799">
            <v>0</v>
          </cell>
          <cell r="AC799">
            <v>24749027</v>
          </cell>
          <cell r="AD799">
            <v>-597116</v>
          </cell>
          <cell r="AE799">
            <v>12</v>
          </cell>
          <cell r="AF799">
            <v>0</v>
          </cell>
          <cell r="AG799">
            <v>0</v>
          </cell>
          <cell r="AH799">
            <v>0</v>
          </cell>
          <cell r="AI799">
            <v>0</v>
          </cell>
          <cell r="AJ799">
            <v>1182000</v>
          </cell>
          <cell r="AK799">
            <v>193104</v>
          </cell>
          <cell r="AL799">
            <v>790220</v>
          </cell>
          <cell r="AM799">
            <v>0</v>
          </cell>
          <cell r="AN799">
            <v>1972220</v>
          </cell>
        </row>
        <row r="800">
          <cell r="B800">
            <v>787</v>
          </cell>
          <cell r="C800">
            <v>16220246</v>
          </cell>
          <cell r="D800" t="str">
            <v>Nguyen Tan Sinh</v>
          </cell>
          <cell r="E800">
            <v>1016882</v>
          </cell>
          <cell r="F800">
            <v>1016590</v>
          </cell>
          <cell r="G800">
            <v>2144708</v>
          </cell>
          <cell r="H800">
            <v>2000083</v>
          </cell>
          <cell r="I800">
            <v>2111700</v>
          </cell>
          <cell r="J800">
            <v>1112880</v>
          </cell>
          <cell r="K800">
            <v>1752860</v>
          </cell>
          <cell r="L800">
            <v>1198615</v>
          </cell>
          <cell r="M800">
            <v>1284231</v>
          </cell>
          <cell r="N800">
            <v>1113000</v>
          </cell>
          <cell r="O800">
            <v>1113000</v>
          </cell>
          <cell r="P800">
            <v>1198615</v>
          </cell>
          <cell r="Q800">
            <v>0</v>
          </cell>
          <cell r="R800">
            <v>0</v>
          </cell>
          <cell r="S800">
            <v>-14471</v>
          </cell>
          <cell r="T800">
            <v>-8</v>
          </cell>
          <cell r="U800">
            <v>-11170</v>
          </cell>
          <cell r="V800">
            <v>0</v>
          </cell>
          <cell r="W800">
            <v>0</v>
          </cell>
          <cell r="X800">
            <v>0</v>
          </cell>
          <cell r="Y800">
            <v>0</v>
          </cell>
          <cell r="Z800">
            <v>0</v>
          </cell>
          <cell r="AA800">
            <v>0</v>
          </cell>
          <cell r="AB800">
            <v>0</v>
          </cell>
          <cell r="AC800">
            <v>17063164</v>
          </cell>
          <cell r="AD800">
            <v>-25649</v>
          </cell>
          <cell r="AE800">
            <v>12</v>
          </cell>
          <cell r="AF800">
            <v>0</v>
          </cell>
          <cell r="AG800">
            <v>0</v>
          </cell>
          <cell r="AH800">
            <v>0</v>
          </cell>
          <cell r="AI800">
            <v>0</v>
          </cell>
          <cell r="AJ800">
            <v>1113000</v>
          </cell>
          <cell r="AK800">
            <v>0</v>
          </cell>
          <cell r="AL800">
            <v>25649</v>
          </cell>
          <cell r="AM800">
            <v>0</v>
          </cell>
          <cell r="AN800">
            <v>1138649</v>
          </cell>
        </row>
        <row r="801">
          <cell r="B801">
            <v>788</v>
          </cell>
          <cell r="C801">
            <v>16221064</v>
          </cell>
          <cell r="D801" t="str">
            <v>Vo Truong Sinh</v>
          </cell>
          <cell r="E801">
            <v>874818</v>
          </cell>
          <cell r="F801">
            <v>941840</v>
          </cell>
          <cell r="G801">
            <v>942315</v>
          </cell>
          <cell r="H801">
            <v>875070</v>
          </cell>
          <cell r="I801">
            <v>2087700</v>
          </cell>
          <cell r="J801">
            <v>1112880</v>
          </cell>
          <cell r="K801">
            <v>1673711</v>
          </cell>
          <cell r="L801">
            <v>1198615</v>
          </cell>
          <cell r="M801">
            <v>1113000</v>
          </cell>
          <cell r="N801">
            <v>1113000</v>
          </cell>
          <cell r="O801">
            <v>1113000</v>
          </cell>
          <cell r="P801">
            <v>1113000</v>
          </cell>
          <cell r="Q801">
            <v>0</v>
          </cell>
          <cell r="R801">
            <v>0</v>
          </cell>
          <cell r="S801">
            <v>0</v>
          </cell>
          <cell r="T801">
            <v>0</v>
          </cell>
          <cell r="U801">
            <v>-8770</v>
          </cell>
          <cell r="V801">
            <v>0</v>
          </cell>
          <cell r="W801">
            <v>0</v>
          </cell>
          <cell r="X801">
            <v>0</v>
          </cell>
          <cell r="Y801">
            <v>0</v>
          </cell>
          <cell r="Z801">
            <v>0</v>
          </cell>
          <cell r="AA801">
            <v>0</v>
          </cell>
          <cell r="AB801">
            <v>0</v>
          </cell>
          <cell r="AC801">
            <v>14158949</v>
          </cell>
          <cell r="AD801">
            <v>-8770</v>
          </cell>
          <cell r="AE801">
            <v>12</v>
          </cell>
          <cell r="AF801">
            <v>0</v>
          </cell>
          <cell r="AG801">
            <v>0</v>
          </cell>
          <cell r="AH801">
            <v>0</v>
          </cell>
          <cell r="AI801">
            <v>0</v>
          </cell>
          <cell r="AJ801">
            <v>1113000</v>
          </cell>
          <cell r="AK801">
            <v>0</v>
          </cell>
          <cell r="AL801">
            <v>8770</v>
          </cell>
          <cell r="AM801">
            <v>0</v>
          </cell>
          <cell r="AN801">
            <v>1121770</v>
          </cell>
        </row>
        <row r="802">
          <cell r="B802">
            <v>789</v>
          </cell>
          <cell r="C802">
            <v>16230527</v>
          </cell>
          <cell r="D802" t="str">
            <v>Tran Thanh Son A</v>
          </cell>
          <cell r="E802">
            <v>1679227</v>
          </cell>
          <cell r="F802">
            <v>1436253</v>
          </cell>
          <cell r="G802">
            <v>1597658</v>
          </cell>
          <cell r="H802">
            <v>2677996</v>
          </cell>
          <cell r="I802">
            <v>1163054</v>
          </cell>
          <cell r="J802">
            <v>1564092</v>
          </cell>
          <cell r="K802">
            <v>1284231</v>
          </cell>
          <cell r="L802">
            <v>1369846</v>
          </cell>
          <cell r="M802">
            <v>1984231</v>
          </cell>
          <cell r="N802">
            <v>1113000</v>
          </cell>
          <cell r="O802">
            <v>1360750</v>
          </cell>
          <cell r="P802">
            <v>1113000</v>
          </cell>
          <cell r="Q802">
            <v>0</v>
          </cell>
          <cell r="R802">
            <v>0</v>
          </cell>
          <cell r="S802">
            <v>0</v>
          </cell>
          <cell r="T802">
            <v>-67800</v>
          </cell>
          <cell r="U802">
            <v>0</v>
          </cell>
          <cell r="V802">
            <v>0</v>
          </cell>
          <cell r="W802">
            <v>0</v>
          </cell>
          <cell r="X802">
            <v>0</v>
          </cell>
          <cell r="Y802">
            <v>0</v>
          </cell>
          <cell r="Z802">
            <v>0</v>
          </cell>
          <cell r="AA802">
            <v>0</v>
          </cell>
          <cell r="AB802">
            <v>0</v>
          </cell>
          <cell r="AC802">
            <v>18343338</v>
          </cell>
          <cell r="AD802">
            <v>-67800</v>
          </cell>
          <cell r="AE802">
            <v>12</v>
          </cell>
          <cell r="AF802">
            <v>0</v>
          </cell>
          <cell r="AG802">
            <v>0</v>
          </cell>
          <cell r="AH802">
            <v>0</v>
          </cell>
          <cell r="AI802">
            <v>0</v>
          </cell>
          <cell r="AJ802">
            <v>1113000</v>
          </cell>
          <cell r="AK802">
            <v>0</v>
          </cell>
          <cell r="AL802">
            <v>67800</v>
          </cell>
          <cell r="AM802">
            <v>0</v>
          </cell>
          <cell r="AN802">
            <v>1180800</v>
          </cell>
        </row>
        <row r="803">
          <cell r="B803">
            <v>790</v>
          </cell>
          <cell r="C803">
            <v>16221452</v>
          </cell>
          <cell r="D803" t="str">
            <v>Le Minh Tai</v>
          </cell>
          <cell r="F803">
            <v>939704</v>
          </cell>
          <cell r="G803">
            <v>1111120</v>
          </cell>
          <cell r="H803">
            <v>2848950</v>
          </cell>
          <cell r="I803">
            <v>1112240</v>
          </cell>
          <cell r="J803">
            <v>3268930</v>
          </cell>
          <cell r="K803">
            <v>1113000</v>
          </cell>
          <cell r="L803">
            <v>1284231</v>
          </cell>
          <cell r="M803">
            <v>1284231</v>
          </cell>
          <cell r="N803">
            <v>1113000</v>
          </cell>
          <cell r="O803">
            <v>1113000</v>
          </cell>
          <cell r="P803">
            <v>1113000</v>
          </cell>
          <cell r="R803">
            <v>0</v>
          </cell>
          <cell r="S803">
            <v>0</v>
          </cell>
          <cell r="T803">
            <v>-84895</v>
          </cell>
          <cell r="U803">
            <v>0</v>
          </cell>
          <cell r="V803">
            <v>-153786</v>
          </cell>
          <cell r="W803">
            <v>0</v>
          </cell>
          <cell r="X803">
            <v>0</v>
          </cell>
          <cell r="Y803">
            <v>0</v>
          </cell>
          <cell r="Z803">
            <v>0</v>
          </cell>
          <cell r="AA803">
            <v>0</v>
          </cell>
          <cell r="AB803">
            <v>0</v>
          </cell>
          <cell r="AC803">
            <v>16301406</v>
          </cell>
          <cell r="AD803">
            <v>-238681</v>
          </cell>
          <cell r="AE803">
            <v>11</v>
          </cell>
          <cell r="AF803">
            <v>0</v>
          </cell>
          <cell r="AG803">
            <v>0</v>
          </cell>
          <cell r="AH803">
            <v>0</v>
          </cell>
          <cell r="AI803">
            <v>0</v>
          </cell>
          <cell r="AJ803">
            <v>1024569.86</v>
          </cell>
          <cell r="AK803">
            <v>0</v>
          </cell>
          <cell r="AL803">
            <v>238681</v>
          </cell>
          <cell r="AM803">
            <v>0</v>
          </cell>
          <cell r="AN803">
            <v>1263250.8599999999</v>
          </cell>
        </row>
        <row r="804">
          <cell r="B804">
            <v>791</v>
          </cell>
          <cell r="C804">
            <v>16221508</v>
          </cell>
          <cell r="D804" t="str">
            <v>Nguyen Hoang Tam</v>
          </cell>
          <cell r="F804">
            <v>640708</v>
          </cell>
          <cell r="G804">
            <v>1111120</v>
          </cell>
          <cell r="H804">
            <v>3019903</v>
          </cell>
          <cell r="I804">
            <v>1197797</v>
          </cell>
          <cell r="J804">
            <v>1112880</v>
          </cell>
          <cell r="K804">
            <v>1113000</v>
          </cell>
          <cell r="L804">
            <v>1198615</v>
          </cell>
          <cell r="M804">
            <v>1113000</v>
          </cell>
          <cell r="N804">
            <v>1113000</v>
          </cell>
          <cell r="O804">
            <v>1198615</v>
          </cell>
          <cell r="P804">
            <v>1113000</v>
          </cell>
          <cell r="R804">
            <v>0</v>
          </cell>
          <cell r="S804">
            <v>0</v>
          </cell>
          <cell r="T804">
            <v>-103981</v>
          </cell>
          <cell r="U804">
            <v>0</v>
          </cell>
          <cell r="V804">
            <v>0</v>
          </cell>
          <cell r="W804">
            <v>0</v>
          </cell>
          <cell r="X804">
            <v>0</v>
          </cell>
          <cell r="Y804">
            <v>0</v>
          </cell>
          <cell r="Z804">
            <v>0</v>
          </cell>
          <cell r="AA804">
            <v>0</v>
          </cell>
          <cell r="AB804">
            <v>0</v>
          </cell>
          <cell r="AC804">
            <v>13931638</v>
          </cell>
          <cell r="AD804">
            <v>-103981</v>
          </cell>
          <cell r="AE804">
            <v>11</v>
          </cell>
          <cell r="AF804">
            <v>12</v>
          </cell>
          <cell r="AG804">
            <v>0</v>
          </cell>
          <cell r="AH804">
            <v>0</v>
          </cell>
          <cell r="AI804">
            <v>0</v>
          </cell>
          <cell r="AJ804">
            <v>1012372.6</v>
          </cell>
          <cell r="AK804">
            <v>0</v>
          </cell>
          <cell r="AL804">
            <v>103981</v>
          </cell>
          <cell r="AM804">
            <v>0</v>
          </cell>
          <cell r="AN804">
            <v>1116353.6000000001</v>
          </cell>
        </row>
        <row r="805">
          <cell r="B805">
            <v>792</v>
          </cell>
          <cell r="C805">
            <v>16220333</v>
          </cell>
          <cell r="D805" t="str">
            <v>Nguyen Quang Tam</v>
          </cell>
          <cell r="E805">
            <v>2425782</v>
          </cell>
          <cell r="F805">
            <v>2028908</v>
          </cell>
          <cell r="G805">
            <v>2174114</v>
          </cell>
          <cell r="H805">
            <v>3310525</v>
          </cell>
          <cell r="I805">
            <v>1475857</v>
          </cell>
          <cell r="J805">
            <v>1855153</v>
          </cell>
          <cell r="K805">
            <v>1756923</v>
          </cell>
          <cell r="L805">
            <v>1575385</v>
          </cell>
          <cell r="M805">
            <v>5321769</v>
          </cell>
          <cell r="N805">
            <v>2782000</v>
          </cell>
          <cell r="O805">
            <v>3349734</v>
          </cell>
          <cell r="P805">
            <v>2782000</v>
          </cell>
          <cell r="Q805">
            <v>-42578</v>
          </cell>
          <cell r="R805">
            <v>-2891</v>
          </cell>
          <cell r="S805">
            <v>-17411</v>
          </cell>
          <cell r="T805">
            <v>-162105</v>
          </cell>
          <cell r="U805">
            <v>0</v>
          </cell>
          <cell r="V805">
            <v>0</v>
          </cell>
          <cell r="W805">
            <v>0</v>
          </cell>
          <cell r="X805">
            <v>0</v>
          </cell>
          <cell r="Y805">
            <v>-696531</v>
          </cell>
          <cell r="Z805">
            <v>-78200</v>
          </cell>
          <cell r="AA805">
            <v>-169947</v>
          </cell>
          <cell r="AB805">
            <v>-78200</v>
          </cell>
          <cell r="AC805">
            <v>30838150</v>
          </cell>
          <cell r="AD805">
            <v>-1247863</v>
          </cell>
          <cell r="AE805">
            <v>12</v>
          </cell>
          <cell r="AF805">
            <v>0</v>
          </cell>
          <cell r="AG805">
            <v>0</v>
          </cell>
          <cell r="AH805">
            <v>0</v>
          </cell>
          <cell r="AI805">
            <v>0</v>
          </cell>
          <cell r="AJ805">
            <v>2782000</v>
          </cell>
          <cell r="AK805">
            <v>962016</v>
          </cell>
          <cell r="AL805">
            <v>2209879</v>
          </cell>
          <cell r="AM805">
            <v>0</v>
          </cell>
          <cell r="AN805">
            <v>4991879</v>
          </cell>
        </row>
        <row r="806">
          <cell r="B806">
            <v>793</v>
          </cell>
          <cell r="C806">
            <v>16221516</v>
          </cell>
          <cell r="D806" t="str">
            <v>Vu Duc Thang</v>
          </cell>
          <cell r="G806">
            <v>2649594</v>
          </cell>
          <cell r="H806">
            <v>3105380</v>
          </cell>
          <cell r="I806">
            <v>1283354</v>
          </cell>
          <cell r="J806">
            <v>1735305</v>
          </cell>
          <cell r="K806">
            <v>1198615</v>
          </cell>
          <cell r="L806">
            <v>1369846</v>
          </cell>
          <cell r="M806">
            <v>1198615</v>
          </cell>
          <cell r="N806">
            <v>1113000</v>
          </cell>
          <cell r="O806">
            <v>1027385</v>
          </cell>
          <cell r="P806">
            <v>1113000</v>
          </cell>
          <cell r="S806">
            <v>-64959</v>
          </cell>
          <cell r="T806">
            <v>-121076</v>
          </cell>
          <cell r="U806">
            <v>0</v>
          </cell>
          <cell r="V806">
            <v>0</v>
          </cell>
          <cell r="W806">
            <v>0</v>
          </cell>
          <cell r="X806">
            <v>0</v>
          </cell>
          <cell r="Y806">
            <v>0</v>
          </cell>
          <cell r="Z806">
            <v>0</v>
          </cell>
          <cell r="AA806">
            <v>0</v>
          </cell>
          <cell r="AB806">
            <v>0</v>
          </cell>
          <cell r="AC806">
            <v>15794094</v>
          </cell>
          <cell r="AD806">
            <v>-186035</v>
          </cell>
          <cell r="AE806">
            <v>10</v>
          </cell>
          <cell r="AF806">
            <v>0</v>
          </cell>
          <cell r="AG806">
            <v>0</v>
          </cell>
          <cell r="AH806">
            <v>0</v>
          </cell>
          <cell r="AI806">
            <v>0</v>
          </cell>
          <cell r="AJ806">
            <v>1058112.33</v>
          </cell>
          <cell r="AK806">
            <v>0</v>
          </cell>
          <cell r="AL806">
            <v>186035</v>
          </cell>
          <cell r="AM806">
            <v>0</v>
          </cell>
          <cell r="AN806">
            <v>1244147.33</v>
          </cell>
        </row>
        <row r="807">
          <cell r="B807">
            <v>794</v>
          </cell>
          <cell r="C807">
            <v>16221526</v>
          </cell>
          <cell r="D807" t="str">
            <v>Huynh Ngoc Thanh B</v>
          </cell>
          <cell r="G807">
            <v>1282062</v>
          </cell>
          <cell r="H807">
            <v>3453080</v>
          </cell>
          <cell r="I807">
            <v>1112240</v>
          </cell>
          <cell r="J807">
            <v>2769698</v>
          </cell>
          <cell r="K807">
            <v>1198615</v>
          </cell>
          <cell r="L807">
            <v>2598615</v>
          </cell>
          <cell r="M807">
            <v>1113000</v>
          </cell>
          <cell r="N807">
            <v>1113000</v>
          </cell>
          <cell r="O807">
            <v>1027385</v>
          </cell>
          <cell r="P807">
            <v>1113000</v>
          </cell>
          <cell r="S807">
            <v>0</v>
          </cell>
          <cell r="T807">
            <v>-190616</v>
          </cell>
          <cell r="U807">
            <v>0</v>
          </cell>
          <cell r="V807">
            <v>-76970</v>
          </cell>
          <cell r="W807">
            <v>0</v>
          </cell>
          <cell r="X807">
            <v>-59862</v>
          </cell>
          <cell r="Y807">
            <v>0</v>
          </cell>
          <cell r="Z807">
            <v>0</v>
          </cell>
          <cell r="AA807">
            <v>0</v>
          </cell>
          <cell r="AB807">
            <v>0</v>
          </cell>
          <cell r="AC807">
            <v>16780695</v>
          </cell>
          <cell r="AD807">
            <v>-327448</v>
          </cell>
          <cell r="AE807">
            <v>10</v>
          </cell>
          <cell r="AF807">
            <v>0</v>
          </cell>
          <cell r="AG807">
            <v>0</v>
          </cell>
          <cell r="AH807">
            <v>0</v>
          </cell>
          <cell r="AI807">
            <v>0</v>
          </cell>
          <cell r="AJ807">
            <v>963583.56</v>
          </cell>
          <cell r="AK807">
            <v>0</v>
          </cell>
          <cell r="AL807">
            <v>327448</v>
          </cell>
          <cell r="AM807">
            <v>0</v>
          </cell>
          <cell r="AN807">
            <v>1291031.56</v>
          </cell>
        </row>
        <row r="808">
          <cell r="B808">
            <v>795</v>
          </cell>
          <cell r="C808">
            <v>16220774</v>
          </cell>
          <cell r="D808" t="str">
            <v>Tu Minh Thanh</v>
          </cell>
          <cell r="E808">
            <v>944248</v>
          </cell>
          <cell r="F808">
            <v>943976</v>
          </cell>
          <cell r="G808">
            <v>1089752</v>
          </cell>
          <cell r="H808">
            <v>944519</v>
          </cell>
          <cell r="I808">
            <v>945404</v>
          </cell>
          <cell r="J808">
            <v>1091478</v>
          </cell>
          <cell r="K808">
            <v>946000</v>
          </cell>
          <cell r="L808">
            <v>946000</v>
          </cell>
          <cell r="M808">
            <v>946000</v>
          </cell>
          <cell r="N808">
            <v>946000</v>
          </cell>
          <cell r="O808">
            <v>946000</v>
          </cell>
          <cell r="P808">
            <v>946000</v>
          </cell>
          <cell r="Q808">
            <v>0</v>
          </cell>
          <cell r="R808">
            <v>0</v>
          </cell>
          <cell r="S808">
            <v>0</v>
          </cell>
          <cell r="T808">
            <v>0</v>
          </cell>
          <cell r="U808">
            <v>0</v>
          </cell>
          <cell r="V808">
            <v>0</v>
          </cell>
          <cell r="W808">
            <v>0</v>
          </cell>
          <cell r="X808">
            <v>0</v>
          </cell>
          <cell r="Y808">
            <v>0</v>
          </cell>
          <cell r="Z808">
            <v>0</v>
          </cell>
          <cell r="AA808">
            <v>0</v>
          </cell>
          <cell r="AB808">
            <v>0</v>
          </cell>
          <cell r="AC808">
            <v>11635377</v>
          </cell>
          <cell r="AD808">
            <v>0</v>
          </cell>
          <cell r="AE808">
            <v>12</v>
          </cell>
          <cell r="AF808">
            <v>0</v>
          </cell>
          <cell r="AG808">
            <v>0</v>
          </cell>
          <cell r="AH808">
            <v>0</v>
          </cell>
          <cell r="AI808">
            <v>0</v>
          </cell>
          <cell r="AJ808">
            <v>946000</v>
          </cell>
          <cell r="AK808">
            <v>0</v>
          </cell>
          <cell r="AL808">
            <v>0</v>
          </cell>
          <cell r="AM808">
            <v>0</v>
          </cell>
          <cell r="AN808">
            <v>946000</v>
          </cell>
        </row>
        <row r="809">
          <cell r="B809">
            <v>796</v>
          </cell>
          <cell r="C809">
            <v>16220517</v>
          </cell>
          <cell r="D809" t="str">
            <v>Le Tan Thao</v>
          </cell>
          <cell r="E809">
            <v>1533785</v>
          </cell>
          <cell r="F809">
            <v>1836695</v>
          </cell>
          <cell r="G809">
            <v>1949471</v>
          </cell>
          <cell r="H809">
            <v>3105380</v>
          </cell>
          <cell r="I809">
            <v>1283354</v>
          </cell>
          <cell r="J809">
            <v>1649698</v>
          </cell>
          <cell r="K809">
            <v>1284231</v>
          </cell>
          <cell r="L809">
            <v>1369846</v>
          </cell>
          <cell r="M809">
            <v>1898615</v>
          </cell>
          <cell r="N809">
            <v>1113000</v>
          </cell>
          <cell r="O809">
            <v>1113000</v>
          </cell>
          <cell r="P809">
            <v>1113000</v>
          </cell>
          <cell r="Q809">
            <v>0</v>
          </cell>
          <cell r="R809">
            <v>0</v>
          </cell>
          <cell r="S809">
            <v>0</v>
          </cell>
          <cell r="T809">
            <v>-121076</v>
          </cell>
          <cell r="U809">
            <v>0</v>
          </cell>
          <cell r="V809">
            <v>0</v>
          </cell>
          <cell r="W809">
            <v>0</v>
          </cell>
          <cell r="X809">
            <v>0</v>
          </cell>
          <cell r="Y809">
            <v>0</v>
          </cell>
          <cell r="Z809">
            <v>0</v>
          </cell>
          <cell r="AA809">
            <v>0</v>
          </cell>
          <cell r="AB809">
            <v>0</v>
          </cell>
          <cell r="AC809">
            <v>19250075</v>
          </cell>
          <cell r="AD809">
            <v>-121076</v>
          </cell>
          <cell r="AE809">
            <v>12</v>
          </cell>
          <cell r="AF809">
            <v>0</v>
          </cell>
          <cell r="AG809">
            <v>0</v>
          </cell>
          <cell r="AH809">
            <v>0</v>
          </cell>
          <cell r="AI809">
            <v>0</v>
          </cell>
          <cell r="AJ809">
            <v>1113000</v>
          </cell>
          <cell r="AK809">
            <v>0</v>
          </cell>
          <cell r="AL809">
            <v>121076</v>
          </cell>
          <cell r="AM809">
            <v>0</v>
          </cell>
          <cell r="AN809">
            <v>1234076</v>
          </cell>
        </row>
        <row r="810">
          <cell r="B810">
            <v>797</v>
          </cell>
          <cell r="C810">
            <v>16220901</v>
          </cell>
          <cell r="D810" t="str">
            <v>Nguyen Duy Thien</v>
          </cell>
          <cell r="E810">
            <v>1853378</v>
          </cell>
          <cell r="F810">
            <v>1820678</v>
          </cell>
          <cell r="G810">
            <v>2866526</v>
          </cell>
          <cell r="H810">
            <v>3351426</v>
          </cell>
          <cell r="I810">
            <v>1182824</v>
          </cell>
          <cell r="J810">
            <v>1521649</v>
          </cell>
          <cell r="K810">
            <v>1338077</v>
          </cell>
          <cell r="L810">
            <v>1268077</v>
          </cell>
          <cell r="M810">
            <v>1599000</v>
          </cell>
          <cell r="N810">
            <v>1183538</v>
          </cell>
          <cell r="O810">
            <v>1687038</v>
          </cell>
          <cell r="P810">
            <v>1099000</v>
          </cell>
          <cell r="Q810">
            <v>0</v>
          </cell>
          <cell r="R810">
            <v>0</v>
          </cell>
          <cell r="S810">
            <v>-86653</v>
          </cell>
          <cell r="T810">
            <v>-170285</v>
          </cell>
          <cell r="U810">
            <v>0</v>
          </cell>
          <cell r="V810">
            <v>0</v>
          </cell>
          <cell r="W810">
            <v>0</v>
          </cell>
          <cell r="X810">
            <v>0</v>
          </cell>
          <cell r="Y810">
            <v>0</v>
          </cell>
          <cell r="Z810">
            <v>0</v>
          </cell>
          <cell r="AA810">
            <v>0</v>
          </cell>
          <cell r="AB810">
            <v>0</v>
          </cell>
          <cell r="AC810">
            <v>20771211</v>
          </cell>
          <cell r="AD810">
            <v>-256938</v>
          </cell>
          <cell r="AE810">
            <v>12</v>
          </cell>
          <cell r="AF810">
            <v>0</v>
          </cell>
          <cell r="AG810">
            <v>0</v>
          </cell>
          <cell r="AH810">
            <v>0</v>
          </cell>
          <cell r="AI810">
            <v>0</v>
          </cell>
          <cell r="AJ810">
            <v>1099000</v>
          </cell>
          <cell r="AK810">
            <v>0</v>
          </cell>
          <cell r="AL810">
            <v>256938</v>
          </cell>
          <cell r="AM810">
            <v>0</v>
          </cell>
          <cell r="AN810">
            <v>1355938</v>
          </cell>
        </row>
        <row r="811">
          <cell r="B811">
            <v>798</v>
          </cell>
          <cell r="C811">
            <v>16221068</v>
          </cell>
          <cell r="D811" t="str">
            <v>Bui Huy Thuan</v>
          </cell>
          <cell r="E811">
            <v>1992112</v>
          </cell>
          <cell r="F811">
            <v>1836695</v>
          </cell>
          <cell r="G811">
            <v>2365310</v>
          </cell>
          <cell r="H811">
            <v>3105380</v>
          </cell>
          <cell r="I811">
            <v>1283354</v>
          </cell>
          <cell r="J811">
            <v>3039698</v>
          </cell>
          <cell r="K811">
            <v>2598615</v>
          </cell>
          <cell r="L811">
            <v>1369846</v>
          </cell>
          <cell r="M811">
            <v>2284231</v>
          </cell>
          <cell r="N811">
            <v>1113000</v>
          </cell>
          <cell r="O811">
            <v>1113000</v>
          </cell>
          <cell r="P811">
            <v>1113000</v>
          </cell>
          <cell r="Q811">
            <v>0</v>
          </cell>
          <cell r="R811">
            <v>0</v>
          </cell>
          <cell r="S811">
            <v>-36531</v>
          </cell>
          <cell r="T811">
            <v>-121076</v>
          </cell>
          <cell r="U811">
            <v>0</v>
          </cell>
          <cell r="V811">
            <v>-107940</v>
          </cell>
          <cell r="W811">
            <v>-59862</v>
          </cell>
          <cell r="X811">
            <v>0</v>
          </cell>
          <cell r="Y811">
            <v>-28423</v>
          </cell>
          <cell r="Z811">
            <v>0</v>
          </cell>
          <cell r="AA811">
            <v>0</v>
          </cell>
          <cell r="AB811">
            <v>0</v>
          </cell>
          <cell r="AC811">
            <v>23214241</v>
          </cell>
          <cell r="AD811">
            <v>-353832</v>
          </cell>
          <cell r="AE811">
            <v>12</v>
          </cell>
          <cell r="AF811">
            <v>0</v>
          </cell>
          <cell r="AG811">
            <v>0</v>
          </cell>
          <cell r="AH811">
            <v>0</v>
          </cell>
          <cell r="AI811">
            <v>0</v>
          </cell>
          <cell r="AJ811">
            <v>1113000</v>
          </cell>
          <cell r="AK811">
            <v>32724</v>
          </cell>
          <cell r="AL811">
            <v>386556</v>
          </cell>
          <cell r="AM811">
            <v>0</v>
          </cell>
          <cell r="AN811">
            <v>1499556</v>
          </cell>
        </row>
        <row r="812">
          <cell r="B812">
            <v>799</v>
          </cell>
          <cell r="C812">
            <v>16220309</v>
          </cell>
          <cell r="D812" t="str">
            <v>Le Van Tien</v>
          </cell>
          <cell r="E812">
            <v>3332640</v>
          </cell>
          <cell r="F812">
            <v>3331680</v>
          </cell>
          <cell r="G812">
            <v>4776984</v>
          </cell>
          <cell r="H812">
            <v>4529163</v>
          </cell>
          <cell r="I812">
            <v>4200040</v>
          </cell>
          <cell r="J812">
            <v>3338640</v>
          </cell>
          <cell r="K812">
            <v>3783120</v>
          </cell>
          <cell r="L812">
            <v>3338000</v>
          </cell>
          <cell r="M812">
            <v>3338000</v>
          </cell>
          <cell r="N812">
            <v>3478000</v>
          </cell>
          <cell r="O812">
            <v>3548000</v>
          </cell>
          <cell r="P812">
            <v>3338000</v>
          </cell>
          <cell r="Q812">
            <v>-166528</v>
          </cell>
          <cell r="R812">
            <v>-166336</v>
          </cell>
          <cell r="S812">
            <v>-533095</v>
          </cell>
          <cell r="T812">
            <v>-458749</v>
          </cell>
          <cell r="U812">
            <v>-360012</v>
          </cell>
          <cell r="V812">
            <v>-167728</v>
          </cell>
          <cell r="W812">
            <v>-256624</v>
          </cell>
          <cell r="X812">
            <v>-167600</v>
          </cell>
          <cell r="Y812">
            <v>-167600</v>
          </cell>
          <cell r="Z812">
            <v>-195600</v>
          </cell>
          <cell r="AA812">
            <v>-209600</v>
          </cell>
          <cell r="AB812">
            <v>-167600</v>
          </cell>
          <cell r="AC812">
            <v>44332267</v>
          </cell>
          <cell r="AD812">
            <v>-3017072</v>
          </cell>
          <cell r="AE812">
            <v>12</v>
          </cell>
          <cell r="AF812">
            <v>0</v>
          </cell>
          <cell r="AG812">
            <v>0</v>
          </cell>
          <cell r="AH812">
            <v>0</v>
          </cell>
          <cell r="AI812">
            <v>0</v>
          </cell>
          <cell r="AJ812">
            <v>3338000</v>
          </cell>
          <cell r="AK812">
            <v>3534048</v>
          </cell>
          <cell r="AL812">
            <v>6551120</v>
          </cell>
          <cell r="AM812">
            <v>0</v>
          </cell>
          <cell r="AN812">
            <v>9889120</v>
          </cell>
        </row>
        <row r="813">
          <cell r="B813">
            <v>800</v>
          </cell>
          <cell r="C813">
            <v>16220884</v>
          </cell>
          <cell r="D813" t="str">
            <v>Nguyen Vinh Toan</v>
          </cell>
          <cell r="E813">
            <v>4571731</v>
          </cell>
          <cell r="F813">
            <v>4305780</v>
          </cell>
          <cell r="G813">
            <v>4902101</v>
          </cell>
          <cell r="H813">
            <v>5924687</v>
          </cell>
          <cell r="I813">
            <v>3615750</v>
          </cell>
          <cell r="J813">
            <v>3827750</v>
          </cell>
          <cell r="K813">
            <v>4248000</v>
          </cell>
          <cell r="L813">
            <v>3898000</v>
          </cell>
          <cell r="M813">
            <v>3478000</v>
          </cell>
          <cell r="N813">
            <v>3478000</v>
          </cell>
          <cell r="O813">
            <v>4454250</v>
          </cell>
          <cell r="P813">
            <v>3344231</v>
          </cell>
          <cell r="Q813">
            <v>-471519</v>
          </cell>
          <cell r="R813">
            <v>-391734</v>
          </cell>
          <cell r="S813">
            <v>-570630</v>
          </cell>
          <cell r="T813">
            <v>-877406</v>
          </cell>
          <cell r="U813">
            <v>-223150</v>
          </cell>
          <cell r="V813">
            <v>-265550</v>
          </cell>
          <cell r="W813">
            <v>-374400</v>
          </cell>
          <cell r="X813">
            <v>-279600</v>
          </cell>
          <cell r="Y813">
            <v>-195600</v>
          </cell>
          <cell r="Z813">
            <v>-195600</v>
          </cell>
          <cell r="AA813">
            <v>-436275</v>
          </cell>
          <cell r="AB813">
            <v>-168846</v>
          </cell>
          <cell r="AC813">
            <v>50048280</v>
          </cell>
          <cell r="AD813">
            <v>-4450310</v>
          </cell>
          <cell r="AE813">
            <v>12</v>
          </cell>
          <cell r="AF813">
            <v>0</v>
          </cell>
          <cell r="AG813">
            <v>0</v>
          </cell>
          <cell r="AH813">
            <v>0</v>
          </cell>
          <cell r="AI813">
            <v>0</v>
          </cell>
          <cell r="AJ813">
            <v>3478000</v>
          </cell>
          <cell r="AK813">
            <v>5257884</v>
          </cell>
          <cell r="AL813">
            <v>9708194</v>
          </cell>
          <cell r="AM813">
            <v>0</v>
          </cell>
          <cell r="AN813">
            <v>13186194</v>
          </cell>
        </row>
        <row r="814">
          <cell r="B814">
            <v>801</v>
          </cell>
          <cell r="C814">
            <v>16221348</v>
          </cell>
          <cell r="D814" t="str">
            <v>Nguyen Minh Tri A</v>
          </cell>
          <cell r="F814">
            <v>1195988</v>
          </cell>
          <cell r="G814">
            <v>1282062</v>
          </cell>
          <cell r="H814">
            <v>2166764</v>
          </cell>
          <cell r="I814">
            <v>2169400</v>
          </cell>
          <cell r="J814">
            <v>1112880</v>
          </cell>
          <cell r="K814">
            <v>1560275</v>
          </cell>
          <cell r="L814">
            <v>1369846</v>
          </cell>
          <cell r="M814">
            <v>1198615</v>
          </cell>
          <cell r="N814">
            <v>1113000</v>
          </cell>
          <cell r="O814">
            <v>1113000</v>
          </cell>
          <cell r="P814">
            <v>1113000</v>
          </cell>
          <cell r="R814">
            <v>0</v>
          </cell>
          <cell r="S814">
            <v>0</v>
          </cell>
          <cell r="T814">
            <v>-16676</v>
          </cell>
          <cell r="U814">
            <v>-16940</v>
          </cell>
          <cell r="V814">
            <v>0</v>
          </cell>
          <cell r="W814">
            <v>0</v>
          </cell>
          <cell r="X814">
            <v>0</v>
          </cell>
          <cell r="Y814">
            <v>0</v>
          </cell>
          <cell r="Z814">
            <v>0</v>
          </cell>
          <cell r="AA814">
            <v>0</v>
          </cell>
          <cell r="AB814">
            <v>0</v>
          </cell>
          <cell r="AC814">
            <v>15394830</v>
          </cell>
          <cell r="AD814">
            <v>-33616</v>
          </cell>
          <cell r="AE814">
            <v>11</v>
          </cell>
          <cell r="AF814">
            <v>12</v>
          </cell>
          <cell r="AG814">
            <v>0</v>
          </cell>
          <cell r="AH814">
            <v>0</v>
          </cell>
          <cell r="AI814">
            <v>0</v>
          </cell>
          <cell r="AJ814">
            <v>1058112.33</v>
          </cell>
          <cell r="AK814">
            <v>0</v>
          </cell>
          <cell r="AL814">
            <v>33616</v>
          </cell>
          <cell r="AM814">
            <v>0</v>
          </cell>
          <cell r="AN814">
            <v>1091728.33</v>
          </cell>
        </row>
        <row r="815">
          <cell r="B815">
            <v>802</v>
          </cell>
          <cell r="C815">
            <v>16220248</v>
          </cell>
          <cell r="D815" t="str">
            <v>Dang Phu Trong</v>
          </cell>
          <cell r="E815">
            <v>2153103</v>
          </cell>
          <cell r="F815">
            <v>1916784</v>
          </cell>
          <cell r="G815">
            <v>2004735</v>
          </cell>
          <cell r="H815">
            <v>3190857</v>
          </cell>
          <cell r="I815">
            <v>1272659</v>
          </cell>
          <cell r="J815">
            <v>1917218</v>
          </cell>
          <cell r="K815">
            <v>1433846</v>
          </cell>
          <cell r="L815">
            <v>2363846</v>
          </cell>
          <cell r="M815">
            <v>1972923</v>
          </cell>
          <cell r="N815">
            <v>1272923</v>
          </cell>
          <cell r="O815">
            <v>1784500</v>
          </cell>
          <cell r="P815">
            <v>1799250</v>
          </cell>
          <cell r="Q815">
            <v>-15310</v>
          </cell>
          <cell r="R815">
            <v>0</v>
          </cell>
          <cell r="S815">
            <v>-474</v>
          </cell>
          <cell r="T815">
            <v>-138171</v>
          </cell>
          <cell r="U815">
            <v>0</v>
          </cell>
          <cell r="V815">
            <v>0</v>
          </cell>
          <cell r="W815">
            <v>0</v>
          </cell>
          <cell r="X815">
            <v>-36385</v>
          </cell>
          <cell r="Y815">
            <v>0</v>
          </cell>
          <cell r="Z815">
            <v>0</v>
          </cell>
          <cell r="AA815">
            <v>0</v>
          </cell>
          <cell r="AB815">
            <v>0</v>
          </cell>
          <cell r="AC815">
            <v>23082644</v>
          </cell>
          <cell r="AD815">
            <v>-190340</v>
          </cell>
          <cell r="AE815">
            <v>12</v>
          </cell>
          <cell r="AF815">
            <v>0</v>
          </cell>
          <cell r="AG815">
            <v>0</v>
          </cell>
          <cell r="AH815">
            <v>0</v>
          </cell>
          <cell r="AI815">
            <v>0</v>
          </cell>
          <cell r="AJ815">
            <v>1182000</v>
          </cell>
          <cell r="AK815">
            <v>26460</v>
          </cell>
          <cell r="AL815">
            <v>216800</v>
          </cell>
          <cell r="AM815">
            <v>0</v>
          </cell>
          <cell r="AN815">
            <v>1398800</v>
          </cell>
        </row>
        <row r="816">
          <cell r="B816">
            <v>803</v>
          </cell>
          <cell r="C816">
            <v>16220081</v>
          </cell>
          <cell r="D816" t="str">
            <v>Lam Anh Tu</v>
          </cell>
          <cell r="E816">
            <v>2321103</v>
          </cell>
          <cell r="F816">
            <v>1916784</v>
          </cell>
          <cell r="G816">
            <v>2301703</v>
          </cell>
          <cell r="H816">
            <v>1528200</v>
          </cell>
          <cell r="I816">
            <v>1181755</v>
          </cell>
          <cell r="J816">
            <v>1182435</v>
          </cell>
          <cell r="K816">
            <v>1182000</v>
          </cell>
          <cell r="L816">
            <v>1272923</v>
          </cell>
          <cell r="M816">
            <v>1182000</v>
          </cell>
          <cell r="N816">
            <v>1136538</v>
          </cell>
          <cell r="O816">
            <v>1182000</v>
          </cell>
          <cell r="P816">
            <v>1182000</v>
          </cell>
          <cell r="Q816">
            <v>-32110</v>
          </cell>
          <cell r="R816">
            <v>0</v>
          </cell>
          <cell r="S816">
            <v>-30170</v>
          </cell>
          <cell r="T816">
            <v>0</v>
          </cell>
          <cell r="U816">
            <v>0</v>
          </cell>
          <cell r="V816">
            <v>0</v>
          </cell>
          <cell r="W816">
            <v>0</v>
          </cell>
          <cell r="X816">
            <v>0</v>
          </cell>
          <cell r="Y816">
            <v>0</v>
          </cell>
          <cell r="Z816">
            <v>0</v>
          </cell>
          <cell r="AA816">
            <v>0</v>
          </cell>
          <cell r="AB816">
            <v>0</v>
          </cell>
          <cell r="AC816">
            <v>17569441</v>
          </cell>
          <cell r="AD816">
            <v>-62280</v>
          </cell>
          <cell r="AE816">
            <v>12</v>
          </cell>
          <cell r="AF816">
            <v>0</v>
          </cell>
          <cell r="AG816">
            <v>0</v>
          </cell>
          <cell r="AH816">
            <v>0</v>
          </cell>
          <cell r="AI816">
            <v>0</v>
          </cell>
          <cell r="AJ816">
            <v>1182000</v>
          </cell>
          <cell r="AK816">
            <v>0</v>
          </cell>
          <cell r="AL816">
            <v>62280</v>
          </cell>
          <cell r="AM816">
            <v>0</v>
          </cell>
          <cell r="AN816">
            <v>1244280</v>
          </cell>
        </row>
        <row r="817">
          <cell r="B817">
            <v>804</v>
          </cell>
          <cell r="C817">
            <v>16220518</v>
          </cell>
          <cell r="D817" t="str">
            <v>Tran Thanh Tu B</v>
          </cell>
          <cell r="E817">
            <v>1271103</v>
          </cell>
          <cell r="F817">
            <v>1826017</v>
          </cell>
          <cell r="G817">
            <v>2593440</v>
          </cell>
          <cell r="H817">
            <v>3100038</v>
          </cell>
          <cell r="I817">
            <v>1181755</v>
          </cell>
          <cell r="J817">
            <v>1462435</v>
          </cell>
          <cell r="K817">
            <v>1182000</v>
          </cell>
          <cell r="L817">
            <v>1182000</v>
          </cell>
          <cell r="M817">
            <v>1136538</v>
          </cell>
          <cell r="N817">
            <v>1182000</v>
          </cell>
          <cell r="O817">
            <v>1182000</v>
          </cell>
          <cell r="P817">
            <v>1136538</v>
          </cell>
          <cell r="Q817">
            <v>0</v>
          </cell>
          <cell r="R817">
            <v>0</v>
          </cell>
          <cell r="S817">
            <v>-59344</v>
          </cell>
          <cell r="T817">
            <v>-120008</v>
          </cell>
          <cell r="U817">
            <v>0</v>
          </cell>
          <cell r="V817">
            <v>0</v>
          </cell>
          <cell r="W817">
            <v>0</v>
          </cell>
          <cell r="X817">
            <v>0</v>
          </cell>
          <cell r="Y817">
            <v>0</v>
          </cell>
          <cell r="Z817">
            <v>0</v>
          </cell>
          <cell r="AA817">
            <v>0</v>
          </cell>
          <cell r="AB817">
            <v>0</v>
          </cell>
          <cell r="AC817">
            <v>18435864</v>
          </cell>
          <cell r="AD817">
            <v>-179352</v>
          </cell>
          <cell r="AE817">
            <v>12</v>
          </cell>
          <cell r="AF817">
            <v>0</v>
          </cell>
          <cell r="AG817">
            <v>0</v>
          </cell>
          <cell r="AH817">
            <v>0</v>
          </cell>
          <cell r="AI817">
            <v>0</v>
          </cell>
          <cell r="AJ817">
            <v>1182000</v>
          </cell>
          <cell r="AK817">
            <v>0</v>
          </cell>
          <cell r="AL817">
            <v>179352</v>
          </cell>
          <cell r="AM817">
            <v>0</v>
          </cell>
          <cell r="AN817">
            <v>1361352</v>
          </cell>
        </row>
        <row r="818">
          <cell r="B818">
            <v>805</v>
          </cell>
          <cell r="C818">
            <v>16221520</v>
          </cell>
          <cell r="D818" t="str">
            <v>Vo Trong Tu</v>
          </cell>
          <cell r="G818">
            <v>2825806</v>
          </cell>
          <cell r="H818">
            <v>3453080</v>
          </cell>
          <cell r="I818">
            <v>1112240</v>
          </cell>
          <cell r="J818">
            <v>1284092</v>
          </cell>
          <cell r="K818">
            <v>1198615</v>
          </cell>
          <cell r="L818">
            <v>2598615</v>
          </cell>
          <cell r="M818">
            <v>1198615</v>
          </cell>
          <cell r="N818">
            <v>1113000</v>
          </cell>
          <cell r="O818">
            <v>1155807</v>
          </cell>
          <cell r="P818">
            <v>1939750</v>
          </cell>
          <cell r="S818">
            <v>-82581</v>
          </cell>
          <cell r="T818">
            <v>-190616</v>
          </cell>
          <cell r="U818">
            <v>0</v>
          </cell>
          <cell r="V818">
            <v>0</v>
          </cell>
          <cell r="W818">
            <v>0</v>
          </cell>
          <cell r="X818">
            <v>-59862</v>
          </cell>
          <cell r="Y818">
            <v>0</v>
          </cell>
          <cell r="Z818">
            <v>0</v>
          </cell>
          <cell r="AA818">
            <v>0</v>
          </cell>
          <cell r="AB818">
            <v>0</v>
          </cell>
          <cell r="AC818">
            <v>17879620</v>
          </cell>
          <cell r="AD818">
            <v>-333059</v>
          </cell>
          <cell r="AE818">
            <v>10</v>
          </cell>
          <cell r="AF818">
            <v>12</v>
          </cell>
          <cell r="AG818">
            <v>0</v>
          </cell>
          <cell r="AH818">
            <v>0</v>
          </cell>
          <cell r="AI818">
            <v>0</v>
          </cell>
          <cell r="AJ818">
            <v>963583.56</v>
          </cell>
          <cell r="AK818">
            <v>0</v>
          </cell>
          <cell r="AL818">
            <v>333059</v>
          </cell>
          <cell r="AM818">
            <v>0</v>
          </cell>
          <cell r="AN818">
            <v>1296642.5600000001</v>
          </cell>
        </row>
        <row r="819">
          <cell r="B819">
            <v>806</v>
          </cell>
          <cell r="C819">
            <v>16221002</v>
          </cell>
          <cell r="D819" t="str">
            <v>Ha Manh Tuan</v>
          </cell>
          <cell r="E819">
            <v>1517138</v>
          </cell>
          <cell r="F819">
            <v>1564395</v>
          </cell>
          <cell r="G819">
            <v>1895365</v>
          </cell>
          <cell r="H819">
            <v>875070</v>
          </cell>
          <cell r="I819">
            <v>1201654</v>
          </cell>
          <cell r="J819">
            <v>1369698</v>
          </cell>
          <cell r="K819">
            <v>1284231</v>
          </cell>
          <cell r="L819">
            <v>1284231</v>
          </cell>
          <cell r="M819">
            <v>1984231</v>
          </cell>
          <cell r="N819">
            <v>1113000</v>
          </cell>
          <cell r="O819">
            <v>1339192</v>
          </cell>
          <cell r="P819">
            <v>1113000</v>
          </cell>
          <cell r="Q819">
            <v>0</v>
          </cell>
          <cell r="R819">
            <v>0</v>
          </cell>
          <cell r="S819">
            <v>0</v>
          </cell>
          <cell r="T819">
            <v>0</v>
          </cell>
          <cell r="U819">
            <v>0</v>
          </cell>
          <cell r="V819">
            <v>0</v>
          </cell>
          <cell r="W819">
            <v>0</v>
          </cell>
          <cell r="X819">
            <v>0</v>
          </cell>
          <cell r="Y819">
            <v>0</v>
          </cell>
          <cell r="Z819">
            <v>0</v>
          </cell>
          <cell r="AA819">
            <v>0</v>
          </cell>
          <cell r="AB819">
            <v>0</v>
          </cell>
          <cell r="AC819">
            <v>16541205</v>
          </cell>
          <cell r="AD819">
            <v>0</v>
          </cell>
          <cell r="AE819">
            <v>12</v>
          </cell>
          <cell r="AF819">
            <v>0</v>
          </cell>
          <cell r="AG819">
            <v>0</v>
          </cell>
          <cell r="AH819">
            <v>0</v>
          </cell>
          <cell r="AI819">
            <v>0</v>
          </cell>
          <cell r="AJ819">
            <v>1113000</v>
          </cell>
          <cell r="AK819">
            <v>0</v>
          </cell>
          <cell r="AL819">
            <v>0</v>
          </cell>
          <cell r="AM819">
            <v>0</v>
          </cell>
          <cell r="AN819">
            <v>1113000</v>
          </cell>
        </row>
        <row r="820">
          <cell r="B820">
            <v>807</v>
          </cell>
          <cell r="C820">
            <v>16221417</v>
          </cell>
          <cell r="D820" t="str">
            <v>Tran Anh Tuan B</v>
          </cell>
          <cell r="F820">
            <v>1025132</v>
          </cell>
          <cell r="G820">
            <v>2300019</v>
          </cell>
          <cell r="H820">
            <v>1111200</v>
          </cell>
          <cell r="I820">
            <v>1454468</v>
          </cell>
          <cell r="J820">
            <v>2598486</v>
          </cell>
          <cell r="K820">
            <v>1769250</v>
          </cell>
          <cell r="L820">
            <v>1459231</v>
          </cell>
          <cell r="M820">
            <v>1113000</v>
          </cell>
          <cell r="N820">
            <v>1113000</v>
          </cell>
          <cell r="O820">
            <v>1113000</v>
          </cell>
          <cell r="P820">
            <v>1113000</v>
          </cell>
          <cell r="R820">
            <v>0</v>
          </cell>
          <cell r="S820">
            <v>-30002</v>
          </cell>
          <cell r="T820">
            <v>0</v>
          </cell>
          <cell r="U820">
            <v>0</v>
          </cell>
          <cell r="V820">
            <v>-59849</v>
          </cell>
          <cell r="W820">
            <v>0</v>
          </cell>
          <cell r="X820">
            <v>0</v>
          </cell>
          <cell r="Y820">
            <v>0</v>
          </cell>
          <cell r="Z820">
            <v>0</v>
          </cell>
          <cell r="AA820">
            <v>0</v>
          </cell>
          <cell r="AB820">
            <v>0</v>
          </cell>
          <cell r="AC820">
            <v>16169786</v>
          </cell>
          <cell r="AD820">
            <v>-89851</v>
          </cell>
          <cell r="AE820">
            <v>11</v>
          </cell>
          <cell r="AF820">
            <v>0</v>
          </cell>
          <cell r="AG820">
            <v>0</v>
          </cell>
          <cell r="AH820">
            <v>0</v>
          </cell>
          <cell r="AI820">
            <v>0</v>
          </cell>
          <cell r="AJ820">
            <v>1030668.49</v>
          </cell>
          <cell r="AK820">
            <v>0</v>
          </cell>
          <cell r="AL820">
            <v>89851</v>
          </cell>
          <cell r="AM820">
            <v>0</v>
          </cell>
          <cell r="AN820">
            <v>1120519.49</v>
          </cell>
        </row>
        <row r="821">
          <cell r="B821">
            <v>808</v>
          </cell>
          <cell r="C821">
            <v>16220448</v>
          </cell>
          <cell r="D821" t="str">
            <v>Nguyen Thanh Van</v>
          </cell>
          <cell r="E821">
            <v>2425782</v>
          </cell>
          <cell r="F821">
            <v>2028908</v>
          </cell>
          <cell r="G821">
            <v>2463013</v>
          </cell>
          <cell r="H821">
            <v>1723728</v>
          </cell>
          <cell r="I821">
            <v>1377466</v>
          </cell>
          <cell r="J821">
            <v>1772047</v>
          </cell>
          <cell r="K821">
            <v>1448462</v>
          </cell>
          <cell r="L821">
            <v>2275385</v>
          </cell>
          <cell r="M821">
            <v>1976923</v>
          </cell>
          <cell r="N821">
            <v>1280000</v>
          </cell>
          <cell r="O821">
            <v>1861231</v>
          </cell>
          <cell r="P821">
            <v>2049500</v>
          </cell>
          <cell r="Q821">
            <v>-42578</v>
          </cell>
          <cell r="R821">
            <v>-2891</v>
          </cell>
          <cell r="S821">
            <v>-46301</v>
          </cell>
          <cell r="T821">
            <v>0</v>
          </cell>
          <cell r="U821">
            <v>0</v>
          </cell>
          <cell r="V821">
            <v>0</v>
          </cell>
          <cell r="W821">
            <v>0</v>
          </cell>
          <cell r="X821">
            <v>-27539</v>
          </cell>
          <cell r="Y821">
            <v>0</v>
          </cell>
          <cell r="Z821">
            <v>0</v>
          </cell>
          <cell r="AA821">
            <v>0</v>
          </cell>
          <cell r="AB821">
            <v>-4950</v>
          </cell>
          <cell r="AC821">
            <v>22682445</v>
          </cell>
          <cell r="AD821">
            <v>-124259</v>
          </cell>
          <cell r="AE821">
            <v>12</v>
          </cell>
          <cell r="AF821">
            <v>0</v>
          </cell>
          <cell r="AG821">
            <v>0</v>
          </cell>
          <cell r="AH821">
            <v>0</v>
          </cell>
          <cell r="AI821">
            <v>0</v>
          </cell>
          <cell r="AJ821">
            <v>1280000</v>
          </cell>
          <cell r="AK821">
            <v>0</v>
          </cell>
          <cell r="AL821">
            <v>124259</v>
          </cell>
          <cell r="AM821">
            <v>0</v>
          </cell>
          <cell r="AN821">
            <v>1404259</v>
          </cell>
        </row>
        <row r="822">
          <cell r="B822">
            <v>809</v>
          </cell>
          <cell r="C822">
            <v>16221512</v>
          </cell>
          <cell r="D822" t="str">
            <v>Nguyen Khac Ba Vinh</v>
          </cell>
          <cell r="G822">
            <v>2222240</v>
          </cell>
          <cell r="H822">
            <v>2848950</v>
          </cell>
          <cell r="I822">
            <v>1197797</v>
          </cell>
          <cell r="J822">
            <v>1820911</v>
          </cell>
          <cell r="K822">
            <v>1268615</v>
          </cell>
          <cell r="L822">
            <v>1369846</v>
          </cell>
          <cell r="M822">
            <v>1898615</v>
          </cell>
          <cell r="N822">
            <v>1113000</v>
          </cell>
          <cell r="O822">
            <v>2247615</v>
          </cell>
          <cell r="P822">
            <v>2271000</v>
          </cell>
          <cell r="S822">
            <v>-22224</v>
          </cell>
          <cell r="T822">
            <v>-84895</v>
          </cell>
          <cell r="U822">
            <v>0</v>
          </cell>
          <cell r="V822">
            <v>0</v>
          </cell>
          <cell r="W822">
            <v>0</v>
          </cell>
          <cell r="X822">
            <v>0</v>
          </cell>
          <cell r="Y822">
            <v>0</v>
          </cell>
          <cell r="Z822">
            <v>0</v>
          </cell>
          <cell r="AA822">
            <v>-24762</v>
          </cell>
          <cell r="AB822">
            <v>-27100</v>
          </cell>
          <cell r="AC822">
            <v>18258589</v>
          </cell>
          <cell r="AD822">
            <v>-158981</v>
          </cell>
          <cell r="AE822">
            <v>10</v>
          </cell>
          <cell r="AF822">
            <v>0</v>
          </cell>
          <cell r="AG822">
            <v>0</v>
          </cell>
          <cell r="AH822">
            <v>0</v>
          </cell>
          <cell r="AI822">
            <v>0</v>
          </cell>
          <cell r="AJ822">
            <v>1033717.81</v>
          </cell>
          <cell r="AK822">
            <v>0</v>
          </cell>
          <cell r="AL822">
            <v>158981</v>
          </cell>
          <cell r="AM822">
            <v>0</v>
          </cell>
          <cell r="AN822">
            <v>1192698.81</v>
          </cell>
        </row>
        <row r="823">
          <cell r="B823">
            <v>810</v>
          </cell>
          <cell r="C823">
            <v>16230238</v>
          </cell>
          <cell r="D823" t="str">
            <v>Pham Quang Vinh</v>
          </cell>
          <cell r="E823">
            <v>2321103</v>
          </cell>
          <cell r="F823">
            <v>1916784</v>
          </cell>
          <cell r="G823">
            <v>2492198</v>
          </cell>
          <cell r="H823">
            <v>3281676</v>
          </cell>
          <cell r="I823">
            <v>1363563</v>
          </cell>
          <cell r="J823">
            <v>1735305</v>
          </cell>
          <cell r="K823">
            <v>1363846</v>
          </cell>
          <cell r="L823">
            <v>1272923</v>
          </cell>
          <cell r="M823">
            <v>1545692</v>
          </cell>
          <cell r="N823">
            <v>1182000</v>
          </cell>
          <cell r="O823">
            <v>1182000</v>
          </cell>
          <cell r="P823">
            <v>1182000</v>
          </cell>
          <cell r="Q823">
            <v>-32110</v>
          </cell>
          <cell r="R823">
            <v>0</v>
          </cell>
          <cell r="S823">
            <v>-49220</v>
          </cell>
          <cell r="T823">
            <v>-156335</v>
          </cell>
          <cell r="U823">
            <v>0</v>
          </cell>
          <cell r="V823">
            <v>0</v>
          </cell>
          <cell r="W823">
            <v>0</v>
          </cell>
          <cell r="X823">
            <v>0</v>
          </cell>
          <cell r="Y823">
            <v>0</v>
          </cell>
          <cell r="Z823">
            <v>0</v>
          </cell>
          <cell r="AA823">
            <v>0</v>
          </cell>
          <cell r="AB823">
            <v>0</v>
          </cell>
          <cell r="AC823">
            <v>20839090</v>
          </cell>
          <cell r="AD823">
            <v>-237665</v>
          </cell>
          <cell r="AE823">
            <v>12</v>
          </cell>
          <cell r="AF823">
            <v>0</v>
          </cell>
          <cell r="AG823">
            <v>0</v>
          </cell>
          <cell r="AH823">
            <v>0</v>
          </cell>
          <cell r="AI823">
            <v>0</v>
          </cell>
          <cell r="AJ823">
            <v>1182000</v>
          </cell>
          <cell r="AK823">
            <v>0</v>
          </cell>
          <cell r="AL823">
            <v>237665</v>
          </cell>
          <cell r="AM823">
            <v>0</v>
          </cell>
          <cell r="AN823">
            <v>1419665</v>
          </cell>
        </row>
        <row r="824">
          <cell r="B824">
            <v>811</v>
          </cell>
          <cell r="C824">
            <v>16221375</v>
          </cell>
          <cell r="D824" t="str">
            <v>Nguyen Tan Vu</v>
          </cell>
          <cell r="F824">
            <v>1281415</v>
          </cell>
          <cell r="G824">
            <v>1111120</v>
          </cell>
          <cell r="H824">
            <v>3190857</v>
          </cell>
          <cell r="I824">
            <v>1283354</v>
          </cell>
          <cell r="J824">
            <v>1649698</v>
          </cell>
          <cell r="K824">
            <v>1198615</v>
          </cell>
          <cell r="L824">
            <v>1369846</v>
          </cell>
          <cell r="M824">
            <v>1984231</v>
          </cell>
          <cell r="N824">
            <v>1113000</v>
          </cell>
          <cell r="O824">
            <v>1113000</v>
          </cell>
          <cell r="P824">
            <v>1113000</v>
          </cell>
          <cell r="R824">
            <v>0</v>
          </cell>
          <cell r="S824">
            <v>0</v>
          </cell>
          <cell r="T824">
            <v>-138171</v>
          </cell>
          <cell r="U824">
            <v>0</v>
          </cell>
          <cell r="V824">
            <v>0</v>
          </cell>
          <cell r="W824">
            <v>0</v>
          </cell>
          <cell r="X824">
            <v>0</v>
          </cell>
          <cell r="Y824">
            <v>0</v>
          </cell>
          <cell r="Z824">
            <v>0</v>
          </cell>
          <cell r="AA824">
            <v>0</v>
          </cell>
          <cell r="AB824">
            <v>0</v>
          </cell>
          <cell r="AC824">
            <v>16408136</v>
          </cell>
          <cell r="AD824">
            <v>-138171</v>
          </cell>
          <cell r="AE824">
            <v>11</v>
          </cell>
          <cell r="AF824">
            <v>12</v>
          </cell>
          <cell r="AG824">
            <v>0</v>
          </cell>
          <cell r="AH824">
            <v>0</v>
          </cell>
          <cell r="AI824">
            <v>0</v>
          </cell>
          <cell r="AJ824">
            <v>1058112.33</v>
          </cell>
          <cell r="AK824">
            <v>0</v>
          </cell>
          <cell r="AL824">
            <v>138171</v>
          </cell>
          <cell r="AM824">
            <v>0</v>
          </cell>
          <cell r="AN824">
            <v>1196283.33</v>
          </cell>
        </row>
        <row r="825">
          <cell r="B825">
            <v>812</v>
          </cell>
          <cell r="C825">
            <v>16221390</v>
          </cell>
          <cell r="D825" t="str">
            <v>Dinh Quang Vy</v>
          </cell>
          <cell r="F825">
            <v>896990</v>
          </cell>
          <cell r="G825">
            <v>2250363</v>
          </cell>
          <cell r="H825">
            <v>1282153</v>
          </cell>
          <cell r="I825">
            <v>2672754</v>
          </cell>
          <cell r="J825">
            <v>2240911</v>
          </cell>
          <cell r="K825">
            <v>1813000</v>
          </cell>
          <cell r="L825">
            <v>1284231</v>
          </cell>
          <cell r="M825">
            <v>1113000</v>
          </cell>
          <cell r="N825">
            <v>1113000</v>
          </cell>
          <cell r="O825">
            <v>1198615</v>
          </cell>
          <cell r="P825">
            <v>1113000</v>
          </cell>
          <cell r="R825">
            <v>0</v>
          </cell>
          <cell r="S825">
            <v>-25036</v>
          </cell>
          <cell r="T825">
            <v>0</v>
          </cell>
          <cell r="U825">
            <v>-67275</v>
          </cell>
          <cell r="V825">
            <v>-24091</v>
          </cell>
          <cell r="W825">
            <v>0</v>
          </cell>
          <cell r="X825">
            <v>0</v>
          </cell>
          <cell r="Y825">
            <v>0</v>
          </cell>
          <cell r="Z825">
            <v>0</v>
          </cell>
          <cell r="AA825">
            <v>0</v>
          </cell>
          <cell r="AB825">
            <v>0</v>
          </cell>
          <cell r="AC825">
            <v>16978017</v>
          </cell>
          <cell r="AD825">
            <v>-116402</v>
          </cell>
          <cell r="AE825">
            <v>11</v>
          </cell>
          <cell r="AF825">
            <v>0</v>
          </cell>
          <cell r="AG825">
            <v>0</v>
          </cell>
          <cell r="AH825">
            <v>0</v>
          </cell>
          <cell r="AI825">
            <v>0</v>
          </cell>
          <cell r="AJ825">
            <v>1030668.49</v>
          </cell>
          <cell r="AK825">
            <v>0</v>
          </cell>
          <cell r="AL825">
            <v>116402</v>
          </cell>
          <cell r="AM825">
            <v>0</v>
          </cell>
          <cell r="AN825">
            <v>1147070.49</v>
          </cell>
        </row>
        <row r="826">
          <cell r="B826">
            <v>813</v>
          </cell>
          <cell r="C826">
            <v>16221080</v>
          </cell>
          <cell r="D826" t="str">
            <v>Le Van Xich</v>
          </cell>
          <cell r="E826">
            <v>942112</v>
          </cell>
          <cell r="F826">
            <v>1836695</v>
          </cell>
          <cell r="G826">
            <v>2130729</v>
          </cell>
          <cell r="H826">
            <v>3190857</v>
          </cell>
          <cell r="I826">
            <v>1283354</v>
          </cell>
          <cell r="J826">
            <v>1455305</v>
          </cell>
          <cell r="K826">
            <v>1113000</v>
          </cell>
          <cell r="L826">
            <v>1369846</v>
          </cell>
          <cell r="M826">
            <v>1284231</v>
          </cell>
          <cell r="N826">
            <v>1113000</v>
          </cell>
          <cell r="O826">
            <v>1113000</v>
          </cell>
          <cell r="P826">
            <v>1113000</v>
          </cell>
          <cell r="Q826">
            <v>0</v>
          </cell>
          <cell r="R826">
            <v>0</v>
          </cell>
          <cell r="S826">
            <v>-13073</v>
          </cell>
          <cell r="T826">
            <v>-138171</v>
          </cell>
          <cell r="U826">
            <v>0</v>
          </cell>
          <cell r="V826">
            <v>0</v>
          </cell>
          <cell r="W826">
            <v>0</v>
          </cell>
          <cell r="X826">
            <v>0</v>
          </cell>
          <cell r="Y826">
            <v>0</v>
          </cell>
          <cell r="Z826">
            <v>0</v>
          </cell>
          <cell r="AA826">
            <v>0</v>
          </cell>
          <cell r="AB826">
            <v>0</v>
          </cell>
          <cell r="AC826">
            <v>17945129</v>
          </cell>
          <cell r="AD826">
            <v>-151244</v>
          </cell>
          <cell r="AE826">
            <v>12</v>
          </cell>
          <cell r="AF826">
            <v>0</v>
          </cell>
          <cell r="AG826">
            <v>0</v>
          </cell>
          <cell r="AH826">
            <v>0</v>
          </cell>
          <cell r="AI826">
            <v>0</v>
          </cell>
          <cell r="AJ826">
            <v>1113000</v>
          </cell>
          <cell r="AK826">
            <v>0</v>
          </cell>
          <cell r="AL826">
            <v>151244</v>
          </cell>
          <cell r="AM826">
            <v>0</v>
          </cell>
          <cell r="AN826">
            <v>1264244</v>
          </cell>
        </row>
        <row r="827">
          <cell r="B827">
            <v>814</v>
          </cell>
          <cell r="C827">
            <v>16220225</v>
          </cell>
          <cell r="D827" t="str">
            <v>Nguyen Thanh Danh</v>
          </cell>
          <cell r="E827">
            <v>3611500</v>
          </cell>
          <cell r="F827">
            <v>3750500</v>
          </cell>
          <cell r="G827">
            <v>5972020</v>
          </cell>
          <cell r="H827">
            <v>4375285</v>
          </cell>
          <cell r="I827">
            <v>3753950</v>
          </cell>
          <cell r="J827">
            <v>3477750</v>
          </cell>
          <cell r="K827">
            <v>4438813</v>
          </cell>
          <cell r="L827">
            <v>3478000</v>
          </cell>
          <cell r="M827">
            <v>3618000</v>
          </cell>
          <cell r="N827">
            <v>3478000</v>
          </cell>
          <cell r="O827">
            <v>3478000</v>
          </cell>
          <cell r="P827">
            <v>3618000</v>
          </cell>
          <cell r="Q827">
            <v>-222300</v>
          </cell>
          <cell r="R827">
            <v>-250100</v>
          </cell>
          <cell r="S827">
            <v>-891606</v>
          </cell>
          <cell r="T827">
            <v>-412586</v>
          </cell>
          <cell r="U827">
            <v>-250790</v>
          </cell>
          <cell r="V827">
            <v>-195550</v>
          </cell>
          <cell r="W827">
            <v>-431644</v>
          </cell>
          <cell r="X827">
            <v>-195600</v>
          </cell>
          <cell r="Y827">
            <v>-223600</v>
          </cell>
          <cell r="Z827">
            <v>-195600</v>
          </cell>
          <cell r="AA827">
            <v>-195600</v>
          </cell>
          <cell r="AB827">
            <v>-223600</v>
          </cell>
          <cell r="AC827">
            <v>47049818</v>
          </cell>
          <cell r="AD827">
            <v>-3688576</v>
          </cell>
          <cell r="AE827">
            <v>12</v>
          </cell>
          <cell r="AF827">
            <v>0</v>
          </cell>
          <cell r="AG827">
            <v>0</v>
          </cell>
          <cell r="AH827">
            <v>0</v>
          </cell>
          <cell r="AI827">
            <v>0</v>
          </cell>
          <cell r="AJ827">
            <v>3478000</v>
          </cell>
          <cell r="AK827">
            <v>4358340</v>
          </cell>
          <cell r="AL827">
            <v>8046916</v>
          </cell>
          <cell r="AM827">
            <v>0</v>
          </cell>
          <cell r="AN827">
            <v>11524916</v>
          </cell>
        </row>
        <row r="828">
          <cell r="B828">
            <v>815</v>
          </cell>
          <cell r="C828">
            <v>16220289</v>
          </cell>
          <cell r="D828" t="str">
            <v>Nguyen Duc Dat</v>
          </cell>
          <cell r="E828">
            <v>3611500</v>
          </cell>
          <cell r="F828">
            <v>4030500</v>
          </cell>
          <cell r="G828">
            <v>3612250</v>
          </cell>
          <cell r="H828">
            <v>3472500</v>
          </cell>
          <cell r="I828">
            <v>4335750</v>
          </cell>
          <cell r="J828">
            <v>3477750</v>
          </cell>
          <cell r="K828">
            <v>4318000</v>
          </cell>
          <cell r="L828">
            <v>3478000</v>
          </cell>
          <cell r="M828">
            <v>3478000</v>
          </cell>
          <cell r="N828">
            <v>3618000</v>
          </cell>
          <cell r="O828">
            <v>3493000</v>
          </cell>
          <cell r="P828">
            <v>3478000</v>
          </cell>
          <cell r="Q828">
            <v>-222300</v>
          </cell>
          <cell r="R828">
            <v>-309150</v>
          </cell>
          <cell r="S828">
            <v>-222450</v>
          </cell>
          <cell r="T828">
            <v>-194500</v>
          </cell>
          <cell r="U828">
            <v>-400725</v>
          </cell>
          <cell r="V828">
            <v>-195550</v>
          </cell>
          <cell r="W828">
            <v>-395400</v>
          </cell>
          <cell r="X828">
            <v>-195600</v>
          </cell>
          <cell r="Y828">
            <v>-195600</v>
          </cell>
          <cell r="Z828">
            <v>-223600</v>
          </cell>
          <cell r="AA828">
            <v>-198600</v>
          </cell>
          <cell r="AB828">
            <v>-195600</v>
          </cell>
          <cell r="AC828">
            <v>44403250</v>
          </cell>
          <cell r="AD828">
            <v>-2949075</v>
          </cell>
          <cell r="AE828">
            <v>12</v>
          </cell>
          <cell r="AF828">
            <v>0</v>
          </cell>
          <cell r="AG828">
            <v>0</v>
          </cell>
          <cell r="AH828">
            <v>0</v>
          </cell>
          <cell r="AI828">
            <v>0</v>
          </cell>
          <cell r="AJ828">
            <v>3478000</v>
          </cell>
          <cell r="AK828">
            <v>3576252</v>
          </cell>
          <cell r="AL828">
            <v>6525327</v>
          </cell>
          <cell r="AM828">
            <v>0</v>
          </cell>
          <cell r="AN828">
            <v>10003327</v>
          </cell>
        </row>
        <row r="829">
          <cell r="B829">
            <v>816</v>
          </cell>
          <cell r="C829">
            <v>16220492</v>
          </cell>
          <cell r="D829" t="str">
            <v>Pham Quoc Diep</v>
          </cell>
          <cell r="E829">
            <v>3207666</v>
          </cell>
          <cell r="F829">
            <v>3766742</v>
          </cell>
          <cell r="G829">
            <v>3348359</v>
          </cell>
          <cell r="H829">
            <v>3488589</v>
          </cell>
          <cell r="I829">
            <v>3771593</v>
          </cell>
          <cell r="J829">
            <v>3213441</v>
          </cell>
          <cell r="K829">
            <v>4053000</v>
          </cell>
          <cell r="L829">
            <v>3213000</v>
          </cell>
          <cell r="M829">
            <v>3213000</v>
          </cell>
          <cell r="N829">
            <v>3493000</v>
          </cell>
          <cell r="O829">
            <v>3218000</v>
          </cell>
          <cell r="P829">
            <v>3213000</v>
          </cell>
          <cell r="Q829">
            <v>-141533</v>
          </cell>
          <cell r="R829">
            <v>-253348</v>
          </cell>
          <cell r="S829">
            <v>-169672</v>
          </cell>
          <cell r="T829">
            <v>-197718</v>
          </cell>
          <cell r="U829">
            <v>-254319</v>
          </cell>
          <cell r="V829">
            <v>-142688</v>
          </cell>
          <cell r="W829">
            <v>-315900</v>
          </cell>
          <cell r="X829">
            <v>-142600</v>
          </cell>
          <cell r="Y829">
            <v>-142600</v>
          </cell>
          <cell r="Z829">
            <v>-198600</v>
          </cell>
          <cell r="AA829">
            <v>-143600</v>
          </cell>
          <cell r="AB829">
            <v>-142600</v>
          </cell>
          <cell r="AC829">
            <v>41199390</v>
          </cell>
          <cell r="AD829">
            <v>-2245178</v>
          </cell>
          <cell r="AE829">
            <v>12</v>
          </cell>
          <cell r="AF829">
            <v>0</v>
          </cell>
          <cell r="AG829">
            <v>0</v>
          </cell>
          <cell r="AH829">
            <v>0</v>
          </cell>
          <cell r="AI829">
            <v>0</v>
          </cell>
          <cell r="AJ829">
            <v>3213000</v>
          </cell>
          <cell r="AK829">
            <v>2882484</v>
          </cell>
          <cell r="AL829">
            <v>5127662</v>
          </cell>
          <cell r="AM829">
            <v>0</v>
          </cell>
          <cell r="AN829">
            <v>8340662</v>
          </cell>
        </row>
        <row r="830">
          <cell r="B830">
            <v>817</v>
          </cell>
          <cell r="C830">
            <v>16220303</v>
          </cell>
          <cell r="D830" t="str">
            <v>Pham Phuong Dong</v>
          </cell>
          <cell r="E830">
            <v>3749220</v>
          </cell>
          <cell r="F830">
            <v>4308140</v>
          </cell>
          <cell r="G830">
            <v>3890030</v>
          </cell>
          <cell r="H830">
            <v>9591499</v>
          </cell>
          <cell r="I830">
            <v>4313810</v>
          </cell>
          <cell r="J830">
            <v>3755970</v>
          </cell>
          <cell r="K830">
            <v>4456000</v>
          </cell>
          <cell r="L830">
            <v>3756000</v>
          </cell>
          <cell r="M830">
            <v>3756000</v>
          </cell>
          <cell r="N830">
            <v>3896000</v>
          </cell>
          <cell r="O830">
            <v>3888000</v>
          </cell>
          <cell r="P830">
            <v>3756000</v>
          </cell>
          <cell r="Q830">
            <v>-249844</v>
          </cell>
          <cell r="R830">
            <v>-392442</v>
          </cell>
          <cell r="S830">
            <v>-278006</v>
          </cell>
          <cell r="T830">
            <v>-2495750</v>
          </cell>
          <cell r="U830">
            <v>-394143</v>
          </cell>
          <cell r="V830">
            <v>-251194</v>
          </cell>
          <cell r="W830">
            <v>-436800</v>
          </cell>
          <cell r="X830">
            <v>-251200</v>
          </cell>
          <cell r="Y830">
            <v>-251200</v>
          </cell>
          <cell r="Z830">
            <v>-279200</v>
          </cell>
          <cell r="AA830">
            <v>-277600</v>
          </cell>
          <cell r="AB830">
            <v>-251200</v>
          </cell>
          <cell r="AC830">
            <v>53116669</v>
          </cell>
          <cell r="AD830">
            <v>-5808579</v>
          </cell>
          <cell r="AE830">
            <v>12</v>
          </cell>
          <cell r="AF830">
            <v>0</v>
          </cell>
          <cell r="AG830">
            <v>0</v>
          </cell>
          <cell r="AH830">
            <v>0</v>
          </cell>
          <cell r="AI830">
            <v>0</v>
          </cell>
          <cell r="AJ830">
            <v>3756000</v>
          </cell>
          <cell r="AK830">
            <v>6261804</v>
          </cell>
          <cell r="AL830">
            <v>12070383</v>
          </cell>
          <cell r="AM830">
            <v>0</v>
          </cell>
          <cell r="AN830">
            <v>15826383</v>
          </cell>
        </row>
        <row r="831">
          <cell r="B831">
            <v>818</v>
          </cell>
          <cell r="C831">
            <v>16221135</v>
          </cell>
          <cell r="D831" t="str">
            <v>Huynh Quoc Dung</v>
          </cell>
          <cell r="E831">
            <v>1181378</v>
          </cell>
          <cell r="F831">
            <v>1265398</v>
          </cell>
          <cell r="G831">
            <v>1625825</v>
          </cell>
          <cell r="H831">
            <v>1819538</v>
          </cell>
          <cell r="I831">
            <v>1574359</v>
          </cell>
          <cell r="J831">
            <v>1437113</v>
          </cell>
          <cell r="K831">
            <v>1183538</v>
          </cell>
          <cell r="L831">
            <v>4918115</v>
          </cell>
          <cell r="M831">
            <v>2922000</v>
          </cell>
          <cell r="N831">
            <v>2782000</v>
          </cell>
          <cell r="O831">
            <v>3315000</v>
          </cell>
          <cell r="P831">
            <v>2782000</v>
          </cell>
          <cell r="Q831">
            <v>0</v>
          </cell>
          <cell r="R831">
            <v>0</v>
          </cell>
          <cell r="S831">
            <v>0</v>
          </cell>
          <cell r="T831">
            <v>0</v>
          </cell>
          <cell r="U831">
            <v>0</v>
          </cell>
          <cell r="V831">
            <v>0</v>
          </cell>
          <cell r="W831">
            <v>0</v>
          </cell>
          <cell r="X831">
            <v>-575435</v>
          </cell>
          <cell r="Y831">
            <v>-92200</v>
          </cell>
          <cell r="Z831">
            <v>-78200</v>
          </cell>
          <cell r="AA831">
            <v>-163000</v>
          </cell>
          <cell r="AB831">
            <v>-78200</v>
          </cell>
          <cell r="AC831">
            <v>26806264</v>
          </cell>
          <cell r="AD831">
            <v>-987035</v>
          </cell>
          <cell r="AE831">
            <v>12</v>
          </cell>
          <cell r="AF831">
            <v>0</v>
          </cell>
          <cell r="AG831">
            <v>0</v>
          </cell>
          <cell r="AH831">
            <v>0</v>
          </cell>
          <cell r="AI831">
            <v>0</v>
          </cell>
          <cell r="AJ831">
            <v>2782000</v>
          </cell>
          <cell r="AK831">
            <v>558828</v>
          </cell>
          <cell r="AL831">
            <v>1545863</v>
          </cell>
          <cell r="AM831">
            <v>0</v>
          </cell>
          <cell r="AN831">
            <v>4327863</v>
          </cell>
        </row>
        <row r="832">
          <cell r="B832">
            <v>819</v>
          </cell>
          <cell r="C832">
            <v>16221136</v>
          </cell>
          <cell r="D832" t="str">
            <v>Huynh Tien Dung</v>
          </cell>
          <cell r="E832">
            <v>1643378</v>
          </cell>
          <cell r="F832">
            <v>1820678</v>
          </cell>
          <cell r="G832">
            <v>2086568</v>
          </cell>
          <cell r="H832">
            <v>3003876</v>
          </cell>
          <cell r="I832">
            <v>1351799</v>
          </cell>
          <cell r="J832">
            <v>1548041</v>
          </cell>
          <cell r="K832">
            <v>1183538</v>
          </cell>
          <cell r="L832">
            <v>4918115</v>
          </cell>
          <cell r="M832">
            <v>2922000</v>
          </cell>
          <cell r="N832">
            <v>2782000</v>
          </cell>
          <cell r="O832">
            <v>2828000</v>
          </cell>
          <cell r="P832">
            <v>2782000</v>
          </cell>
          <cell r="Q832">
            <v>0</v>
          </cell>
          <cell r="R832">
            <v>0</v>
          </cell>
          <cell r="S832">
            <v>-8657</v>
          </cell>
          <cell r="T832">
            <v>-100775</v>
          </cell>
          <cell r="U832">
            <v>0</v>
          </cell>
          <cell r="V832">
            <v>0</v>
          </cell>
          <cell r="W832">
            <v>0</v>
          </cell>
          <cell r="X832">
            <v>-575435</v>
          </cell>
          <cell r="Y832">
            <v>-92200</v>
          </cell>
          <cell r="Z832">
            <v>-78200</v>
          </cell>
          <cell r="AA832">
            <v>-82800</v>
          </cell>
          <cell r="AB832">
            <v>-78200</v>
          </cell>
          <cell r="AC832">
            <v>28869993</v>
          </cell>
          <cell r="AD832">
            <v>-1016267</v>
          </cell>
          <cell r="AE832">
            <v>12</v>
          </cell>
          <cell r="AF832">
            <v>0</v>
          </cell>
          <cell r="AG832">
            <v>0</v>
          </cell>
          <cell r="AH832">
            <v>0</v>
          </cell>
          <cell r="AI832">
            <v>0</v>
          </cell>
          <cell r="AJ832">
            <v>2782000</v>
          </cell>
          <cell r="AK832">
            <v>765204</v>
          </cell>
          <cell r="AL832">
            <v>1781471</v>
          </cell>
          <cell r="AM832">
            <v>0</v>
          </cell>
          <cell r="AN832">
            <v>4563471</v>
          </cell>
        </row>
        <row r="833">
          <cell r="B833">
            <v>820</v>
          </cell>
          <cell r="C833">
            <v>16220606</v>
          </cell>
          <cell r="D833" t="str">
            <v>Luong Quoc Dung</v>
          </cell>
          <cell r="E833">
            <v>1710808</v>
          </cell>
          <cell r="F833">
            <v>3336400</v>
          </cell>
          <cell r="G833">
            <v>2917800</v>
          </cell>
          <cell r="H833">
            <v>2917999</v>
          </cell>
          <cell r="I833">
            <v>3340600</v>
          </cell>
          <cell r="J833">
            <v>2782200</v>
          </cell>
          <cell r="K833">
            <v>3622000</v>
          </cell>
          <cell r="L833">
            <v>2782000</v>
          </cell>
          <cell r="M833">
            <v>2782000</v>
          </cell>
          <cell r="N833">
            <v>2922000</v>
          </cell>
          <cell r="O833">
            <v>2782000</v>
          </cell>
          <cell r="P833">
            <v>2782000</v>
          </cell>
          <cell r="Q833">
            <v>0</v>
          </cell>
          <cell r="R833">
            <v>-167280</v>
          </cell>
          <cell r="S833">
            <v>-91780</v>
          </cell>
          <cell r="T833">
            <v>-91800</v>
          </cell>
          <cell r="U833">
            <v>-168120</v>
          </cell>
          <cell r="V833">
            <v>-78220</v>
          </cell>
          <cell r="W833">
            <v>-224400</v>
          </cell>
          <cell r="X833">
            <v>-78200</v>
          </cell>
          <cell r="Y833">
            <v>-78200</v>
          </cell>
          <cell r="Z833">
            <v>-92200</v>
          </cell>
          <cell r="AA833">
            <v>-78200</v>
          </cell>
          <cell r="AB833">
            <v>-78200</v>
          </cell>
          <cell r="AC833">
            <v>34677807</v>
          </cell>
          <cell r="AD833">
            <v>-1226600</v>
          </cell>
          <cell r="AE833">
            <v>12</v>
          </cell>
          <cell r="AF833">
            <v>0</v>
          </cell>
          <cell r="AG833">
            <v>0</v>
          </cell>
          <cell r="AH833">
            <v>0</v>
          </cell>
          <cell r="AI833">
            <v>0</v>
          </cell>
          <cell r="AJ833">
            <v>2782000</v>
          </cell>
          <cell r="AK833">
            <v>1491960</v>
          </cell>
          <cell r="AL833">
            <v>2718560</v>
          </cell>
          <cell r="AM833">
            <v>0</v>
          </cell>
          <cell r="AN833">
            <v>5500560</v>
          </cell>
        </row>
        <row r="834">
          <cell r="B834">
            <v>821</v>
          </cell>
          <cell r="C834">
            <v>16220611</v>
          </cell>
          <cell r="D834" t="str">
            <v>Mai Thanh Hong</v>
          </cell>
          <cell r="E834">
            <v>3471500</v>
          </cell>
          <cell r="F834">
            <v>4030500</v>
          </cell>
          <cell r="G834">
            <v>3612250</v>
          </cell>
          <cell r="H834">
            <v>10874899</v>
          </cell>
          <cell r="I834">
            <v>11158150</v>
          </cell>
          <cell r="J834">
            <v>3477750</v>
          </cell>
          <cell r="K834">
            <v>4318000</v>
          </cell>
          <cell r="L834">
            <v>3478000</v>
          </cell>
          <cell r="M834">
            <v>3478000</v>
          </cell>
          <cell r="N834">
            <v>3618000</v>
          </cell>
          <cell r="O834">
            <v>3486000</v>
          </cell>
          <cell r="P834">
            <v>3478000</v>
          </cell>
          <cell r="Q834">
            <v>-194300</v>
          </cell>
          <cell r="R834">
            <v>-309150</v>
          </cell>
          <cell r="S834">
            <v>-222450</v>
          </cell>
          <cell r="T834">
            <v>-3224939</v>
          </cell>
          <cell r="U834">
            <v>-3394890</v>
          </cell>
          <cell r="V834">
            <v>-195550</v>
          </cell>
          <cell r="W834">
            <v>-395400</v>
          </cell>
          <cell r="X834">
            <v>-195600</v>
          </cell>
          <cell r="Y834">
            <v>-195600</v>
          </cell>
          <cell r="Z834">
            <v>-223600</v>
          </cell>
          <cell r="AA834">
            <v>-197200</v>
          </cell>
          <cell r="AB834">
            <v>-195600</v>
          </cell>
          <cell r="AC834">
            <v>58481049</v>
          </cell>
          <cell r="AD834">
            <v>-8944279</v>
          </cell>
          <cell r="AE834">
            <v>12</v>
          </cell>
          <cell r="AF834">
            <v>0</v>
          </cell>
          <cell r="AG834">
            <v>0</v>
          </cell>
          <cell r="AH834">
            <v>0</v>
          </cell>
          <cell r="AI834">
            <v>0</v>
          </cell>
          <cell r="AJ834">
            <v>3478000</v>
          </cell>
          <cell r="AK834">
            <v>7787712</v>
          </cell>
          <cell r="AL834">
            <v>16731991</v>
          </cell>
          <cell r="AM834">
            <v>0</v>
          </cell>
          <cell r="AN834">
            <v>20209991</v>
          </cell>
        </row>
        <row r="835">
          <cell r="B835">
            <v>822</v>
          </cell>
          <cell r="C835">
            <v>16221320</v>
          </cell>
          <cell r="D835" t="str">
            <v>Le Dinh Thong</v>
          </cell>
          <cell r="E835">
            <v>2221760</v>
          </cell>
          <cell r="F835">
            <v>2361120</v>
          </cell>
          <cell r="G835">
            <v>2810240</v>
          </cell>
          <cell r="H835">
            <v>2725599</v>
          </cell>
          <cell r="I835">
            <v>3200600</v>
          </cell>
          <cell r="J835">
            <v>3048200</v>
          </cell>
          <cell r="K835">
            <v>3482000</v>
          </cell>
          <cell r="L835">
            <v>2782000</v>
          </cell>
          <cell r="M835">
            <v>2922000</v>
          </cell>
          <cell r="N835">
            <v>2782000</v>
          </cell>
          <cell r="O835">
            <v>2916000</v>
          </cell>
          <cell r="P835">
            <v>2782000</v>
          </cell>
          <cell r="Q835">
            <v>-22176</v>
          </cell>
          <cell r="R835">
            <v>-36112</v>
          </cell>
          <cell r="S835">
            <v>-81024</v>
          </cell>
          <cell r="T835">
            <v>-72560</v>
          </cell>
          <cell r="U835">
            <v>-140120</v>
          </cell>
          <cell r="V835">
            <v>-109640</v>
          </cell>
          <cell r="W835">
            <v>-196400</v>
          </cell>
          <cell r="X835">
            <v>-78200</v>
          </cell>
          <cell r="Y835">
            <v>-92200</v>
          </cell>
          <cell r="Z835">
            <v>-78200</v>
          </cell>
          <cell r="AA835">
            <v>-91600</v>
          </cell>
          <cell r="AB835">
            <v>-78200</v>
          </cell>
          <cell r="AC835">
            <v>34033519</v>
          </cell>
          <cell r="AD835">
            <v>-1076432</v>
          </cell>
          <cell r="AE835">
            <v>12</v>
          </cell>
          <cell r="AF835">
            <v>0</v>
          </cell>
          <cell r="AG835">
            <v>0</v>
          </cell>
          <cell r="AH835">
            <v>0</v>
          </cell>
          <cell r="AI835">
            <v>0</v>
          </cell>
          <cell r="AJ835">
            <v>2782000</v>
          </cell>
          <cell r="AK835">
            <v>1363104</v>
          </cell>
          <cell r="AL835">
            <v>2439536</v>
          </cell>
          <cell r="AM835">
            <v>0</v>
          </cell>
          <cell r="AN835">
            <v>5221536</v>
          </cell>
        </row>
        <row r="836">
          <cell r="B836">
            <v>823</v>
          </cell>
          <cell r="C836">
            <v>16220320</v>
          </cell>
          <cell r="D836" t="str">
            <v>Tran Thi Ha Lan</v>
          </cell>
          <cell r="E836">
            <v>1513574</v>
          </cell>
          <cell r="F836">
            <v>1513138</v>
          </cell>
          <cell r="G836">
            <v>1746809</v>
          </cell>
          <cell r="H836">
            <v>1514010</v>
          </cell>
          <cell r="I836">
            <v>2001748</v>
          </cell>
          <cell r="J836">
            <v>1751398</v>
          </cell>
          <cell r="K836">
            <v>2106365</v>
          </cell>
          <cell r="L836">
            <v>2379683</v>
          </cell>
          <cell r="M836">
            <v>2361461</v>
          </cell>
          <cell r="N836">
            <v>1621683</v>
          </cell>
          <cell r="O836">
            <v>1630793</v>
          </cell>
          <cell r="P836">
            <v>1800250</v>
          </cell>
          <cell r="Q836">
            <v>0</v>
          </cell>
          <cell r="R836">
            <v>0</v>
          </cell>
          <cell r="S836">
            <v>0</v>
          </cell>
          <cell r="T836">
            <v>0</v>
          </cell>
          <cell r="U836">
            <v>-175</v>
          </cell>
          <cell r="V836">
            <v>0</v>
          </cell>
          <cell r="W836">
            <v>-10637</v>
          </cell>
          <cell r="X836">
            <v>-37968</v>
          </cell>
          <cell r="Y836">
            <v>-36146</v>
          </cell>
          <cell r="Z836">
            <v>0</v>
          </cell>
          <cell r="AA836">
            <v>0</v>
          </cell>
          <cell r="AB836">
            <v>0</v>
          </cell>
          <cell r="AC836">
            <v>21940912</v>
          </cell>
          <cell r="AD836">
            <v>-84926</v>
          </cell>
          <cell r="AE836">
            <v>12</v>
          </cell>
          <cell r="AF836">
            <v>0</v>
          </cell>
          <cell r="AG836">
            <v>0</v>
          </cell>
          <cell r="AH836">
            <v>0</v>
          </cell>
          <cell r="AI836">
            <v>0</v>
          </cell>
          <cell r="AJ836">
            <v>1516000</v>
          </cell>
          <cell r="AK836">
            <v>0</v>
          </cell>
          <cell r="AL836">
            <v>84926</v>
          </cell>
          <cell r="AM836">
            <v>0</v>
          </cell>
          <cell r="AN836">
            <v>1600926</v>
          </cell>
        </row>
        <row r="837">
          <cell r="B837">
            <v>824</v>
          </cell>
          <cell r="C837">
            <v>16211747</v>
          </cell>
          <cell r="D837" t="str">
            <v>Tran Thi Ngoc Quyen</v>
          </cell>
          <cell r="L837">
            <v>1530000</v>
          </cell>
          <cell r="M837">
            <v>1691827</v>
          </cell>
          <cell r="N837">
            <v>1884916</v>
          </cell>
          <cell r="O837">
            <v>1809519</v>
          </cell>
          <cell r="P837">
            <v>1892272</v>
          </cell>
          <cell r="X837">
            <v>0</v>
          </cell>
          <cell r="Y837">
            <v>0</v>
          </cell>
          <cell r="Z837">
            <v>0</v>
          </cell>
          <cell r="AA837">
            <v>0</v>
          </cell>
          <cell r="AB837">
            <v>0</v>
          </cell>
          <cell r="AC837">
            <v>8808534</v>
          </cell>
          <cell r="AD837">
            <v>0</v>
          </cell>
          <cell r="AE837">
            <v>5</v>
          </cell>
          <cell r="AF837">
            <v>0</v>
          </cell>
          <cell r="AG837">
            <v>0</v>
          </cell>
          <cell r="AH837">
            <v>0</v>
          </cell>
          <cell r="AI837">
            <v>0</v>
          </cell>
          <cell r="AJ837">
            <v>754520.55</v>
          </cell>
          <cell r="AK837">
            <v>0</v>
          </cell>
          <cell r="AL837">
            <v>0</v>
          </cell>
          <cell r="AM837">
            <v>0</v>
          </cell>
          <cell r="AN837">
            <v>754520.55</v>
          </cell>
        </row>
        <row r="838">
          <cell r="B838">
            <v>825</v>
          </cell>
          <cell r="C838">
            <v>16221127</v>
          </cell>
          <cell r="D838" t="str">
            <v>Nguyen Quang Phi Tin</v>
          </cell>
          <cell r="E838">
            <v>1786320</v>
          </cell>
          <cell r="F838">
            <v>2248317</v>
          </cell>
          <cell r="G838">
            <v>2265977</v>
          </cell>
          <cell r="H838">
            <v>2503037</v>
          </cell>
          <cell r="I838">
            <v>2499866</v>
          </cell>
          <cell r="J838">
            <v>6180169</v>
          </cell>
          <cell r="K838">
            <v>4275814</v>
          </cell>
          <cell r="L838">
            <v>4339348</v>
          </cell>
          <cell r="M838">
            <v>4190045</v>
          </cell>
          <cell r="N838">
            <v>3691306</v>
          </cell>
          <cell r="O838">
            <v>3980384</v>
          </cell>
          <cell r="P838">
            <v>3891437</v>
          </cell>
          <cell r="Q838">
            <v>0</v>
          </cell>
          <cell r="R838">
            <v>-24832</v>
          </cell>
          <cell r="S838">
            <v>-26598</v>
          </cell>
          <cell r="T838">
            <v>-50304</v>
          </cell>
          <cell r="U838">
            <v>-49987</v>
          </cell>
          <cell r="V838">
            <v>-972068</v>
          </cell>
          <cell r="W838">
            <v>-382744</v>
          </cell>
          <cell r="X838">
            <v>-401804</v>
          </cell>
          <cell r="Y838">
            <v>-357014</v>
          </cell>
          <cell r="Z838">
            <v>-238261</v>
          </cell>
          <cell r="AA838">
            <v>-296077</v>
          </cell>
          <cell r="AB838">
            <v>-278287</v>
          </cell>
          <cell r="AC838">
            <v>41852020</v>
          </cell>
          <cell r="AD838">
            <v>-3077976</v>
          </cell>
          <cell r="AE838">
            <v>12</v>
          </cell>
          <cell r="AF838">
            <v>0</v>
          </cell>
          <cell r="AG838">
            <v>0</v>
          </cell>
          <cell r="AH838">
            <v>0</v>
          </cell>
          <cell r="AI838">
            <v>0</v>
          </cell>
          <cell r="AJ838">
            <v>2643000</v>
          </cell>
          <cell r="AK838">
            <v>2899008</v>
          </cell>
          <cell r="AL838">
            <v>5976984</v>
          </cell>
          <cell r="AM838">
            <v>0</v>
          </cell>
          <cell r="AN838">
            <v>8619984</v>
          </cell>
        </row>
        <row r="839">
          <cell r="B839">
            <v>826</v>
          </cell>
          <cell r="C839">
            <v>16220731</v>
          </cell>
          <cell r="D839" t="str">
            <v>Nguyen Bao Viet</v>
          </cell>
          <cell r="E839">
            <v>944248</v>
          </cell>
          <cell r="F839">
            <v>1016590</v>
          </cell>
          <cell r="G839">
            <v>944452</v>
          </cell>
          <cell r="H839">
            <v>944519</v>
          </cell>
          <cell r="I839">
            <v>1018127</v>
          </cell>
          <cell r="J839">
            <v>2404434</v>
          </cell>
          <cell r="K839">
            <v>3393000</v>
          </cell>
          <cell r="L839">
            <v>2846308</v>
          </cell>
          <cell r="M839">
            <v>2643000</v>
          </cell>
          <cell r="N839">
            <v>2643000</v>
          </cell>
          <cell r="O839">
            <v>2643000</v>
          </cell>
          <cell r="P839">
            <v>2643000</v>
          </cell>
          <cell r="Q839">
            <v>0</v>
          </cell>
          <cell r="R839">
            <v>0</v>
          </cell>
          <cell r="S839">
            <v>0</v>
          </cell>
          <cell r="T839">
            <v>0</v>
          </cell>
          <cell r="U839">
            <v>0</v>
          </cell>
          <cell r="V839">
            <v>-40443</v>
          </cell>
          <cell r="W839">
            <v>-178600</v>
          </cell>
          <cell r="X839">
            <v>-84631</v>
          </cell>
          <cell r="Y839">
            <v>-64300</v>
          </cell>
          <cell r="Z839">
            <v>-64300</v>
          </cell>
          <cell r="AA839">
            <v>-64300</v>
          </cell>
          <cell r="AB839">
            <v>-64300</v>
          </cell>
          <cell r="AC839">
            <v>24083678</v>
          </cell>
          <cell r="AD839">
            <v>-560874</v>
          </cell>
          <cell r="AE839">
            <v>12</v>
          </cell>
          <cell r="AF839">
            <v>0</v>
          </cell>
          <cell r="AG839">
            <v>0</v>
          </cell>
          <cell r="AH839">
            <v>0</v>
          </cell>
          <cell r="AI839">
            <v>0</v>
          </cell>
          <cell r="AJ839">
            <v>2643000</v>
          </cell>
          <cell r="AK839">
            <v>272664</v>
          </cell>
          <cell r="AL839">
            <v>833538</v>
          </cell>
          <cell r="AM839">
            <v>0</v>
          </cell>
          <cell r="AN839">
            <v>3476538</v>
          </cell>
        </row>
        <row r="840">
          <cell r="D840" t="str">
            <v xml:space="preserve"> Working\Tanbinh  Total</v>
          </cell>
          <cell r="E840">
            <v>234317761</v>
          </cell>
          <cell r="F840">
            <v>284636914</v>
          </cell>
          <cell r="G840">
            <v>358719902</v>
          </cell>
          <cell r="H840">
            <v>408514290</v>
          </cell>
          <cell r="I840">
            <v>293894293</v>
          </cell>
          <cell r="J840">
            <v>324273435</v>
          </cell>
          <cell r="K840">
            <v>324648460</v>
          </cell>
          <cell r="L840">
            <v>301730104</v>
          </cell>
          <cell r="M840">
            <v>327090343</v>
          </cell>
          <cell r="N840">
            <v>277129885</v>
          </cell>
          <cell r="O840">
            <v>291237038</v>
          </cell>
          <cell r="P840">
            <v>273117967</v>
          </cell>
          <cell r="Q840">
            <v>-6898501</v>
          </cell>
          <cell r="R840">
            <v>-7890097</v>
          </cell>
          <cell r="S840">
            <v>-13159356</v>
          </cell>
          <cell r="T840">
            <v>-23877266</v>
          </cell>
          <cell r="U840">
            <v>-10518451</v>
          </cell>
          <cell r="V840">
            <v>-10217271</v>
          </cell>
          <cell r="W840">
            <v>-11761820</v>
          </cell>
          <cell r="X840">
            <v>-9200109</v>
          </cell>
          <cell r="Y840">
            <v>-12508089</v>
          </cell>
          <cell r="Z840">
            <v>-6795385</v>
          </cell>
          <cell r="AA840">
            <v>-7362649</v>
          </cell>
          <cell r="AB840">
            <v>-5934687</v>
          </cell>
          <cell r="AC840">
            <v>3699310392</v>
          </cell>
          <cell r="AD840">
            <v>-126123681</v>
          </cell>
          <cell r="AE840">
            <v>1855</v>
          </cell>
          <cell r="AF840">
            <v>264</v>
          </cell>
          <cell r="AG840">
            <v>0</v>
          </cell>
          <cell r="AH840">
            <v>0</v>
          </cell>
          <cell r="AI840">
            <v>0</v>
          </cell>
          <cell r="AJ840">
            <v>244207827.34000012</v>
          </cell>
          <cell r="AK840">
            <v>121037380</v>
          </cell>
          <cell r="AL840">
            <v>247161061</v>
          </cell>
          <cell r="AM840">
            <v>0</v>
          </cell>
          <cell r="AN840">
            <v>491368888.34000015</v>
          </cell>
          <cell r="AO840">
            <v>0</v>
          </cell>
        </row>
        <row r="841">
          <cell r="B841">
            <v>827</v>
          </cell>
          <cell r="C841">
            <v>18211267</v>
          </cell>
          <cell r="D841" t="str">
            <v>Dinh Van Chuong</v>
          </cell>
          <cell r="E841">
            <v>2013470</v>
          </cell>
          <cell r="F841">
            <v>2322565</v>
          </cell>
          <cell r="G841">
            <v>3621156</v>
          </cell>
          <cell r="H841">
            <v>3038019</v>
          </cell>
          <cell r="I841">
            <v>3397045</v>
          </cell>
          <cell r="J841">
            <v>3418976</v>
          </cell>
          <cell r="K841">
            <v>2737010</v>
          </cell>
          <cell r="L841">
            <v>3636418</v>
          </cell>
          <cell r="M841">
            <v>2766102</v>
          </cell>
          <cell r="N841">
            <v>2686101</v>
          </cell>
          <cell r="O841">
            <v>2368520</v>
          </cell>
          <cell r="P841">
            <v>2622100</v>
          </cell>
          <cell r="Q841">
            <v>-1347</v>
          </cell>
          <cell r="R841">
            <v>-32257</v>
          </cell>
          <cell r="S841">
            <v>-224231</v>
          </cell>
          <cell r="T841">
            <v>-107604</v>
          </cell>
          <cell r="U841">
            <v>-179409</v>
          </cell>
          <cell r="V841">
            <v>-183795</v>
          </cell>
          <cell r="W841">
            <v>-73701</v>
          </cell>
          <cell r="X841">
            <v>-227284</v>
          </cell>
          <cell r="Y841">
            <v>-76610</v>
          </cell>
          <cell r="Z841">
            <v>-68610</v>
          </cell>
          <cell r="AA841">
            <v>-36852</v>
          </cell>
          <cell r="AB841">
            <v>-62210</v>
          </cell>
          <cell r="AC841">
            <v>34627482</v>
          </cell>
          <cell r="AD841">
            <v>-1273910</v>
          </cell>
          <cell r="AE841">
            <v>12</v>
          </cell>
          <cell r="AF841">
            <v>0</v>
          </cell>
          <cell r="AG841">
            <v>0</v>
          </cell>
          <cell r="AH841">
            <v>0</v>
          </cell>
          <cell r="AI841">
            <v>0</v>
          </cell>
          <cell r="AJ841">
            <v>2017000</v>
          </cell>
          <cell r="AK841">
            <v>1328892</v>
          </cell>
          <cell r="AL841">
            <v>2602802</v>
          </cell>
          <cell r="AM841">
            <v>0</v>
          </cell>
          <cell r="AN841">
            <v>4619802</v>
          </cell>
        </row>
        <row r="842">
          <cell r="B842">
            <v>828</v>
          </cell>
          <cell r="C842">
            <v>18211266</v>
          </cell>
          <cell r="D842" t="str">
            <v>Le Van Kiet</v>
          </cell>
          <cell r="E842">
            <v>2013470</v>
          </cell>
          <cell r="F842">
            <v>2511273</v>
          </cell>
          <cell r="G842">
            <v>2260802</v>
          </cell>
          <cell r="H842">
            <v>2682171</v>
          </cell>
          <cell r="I842">
            <v>2750104</v>
          </cell>
          <cell r="J842">
            <v>3182450</v>
          </cell>
          <cell r="K842">
            <v>4168000</v>
          </cell>
          <cell r="L842">
            <v>4696531</v>
          </cell>
          <cell r="M842">
            <v>4315500</v>
          </cell>
          <cell r="N842">
            <v>2599469</v>
          </cell>
          <cell r="O842">
            <v>3563000</v>
          </cell>
          <cell r="P842">
            <v>3478000</v>
          </cell>
          <cell r="Q842">
            <v>-1347</v>
          </cell>
          <cell r="R842">
            <v>-51127</v>
          </cell>
          <cell r="S842">
            <v>-26080</v>
          </cell>
          <cell r="T842">
            <v>-68217</v>
          </cell>
          <cell r="U842">
            <v>-75010</v>
          </cell>
          <cell r="V842">
            <v>-136490</v>
          </cell>
          <cell r="W842">
            <v>-350400</v>
          </cell>
          <cell r="X842">
            <v>-508959</v>
          </cell>
          <cell r="Y842">
            <v>-394650</v>
          </cell>
          <cell r="Z842">
            <v>-59947</v>
          </cell>
          <cell r="AA842">
            <v>-212600</v>
          </cell>
          <cell r="AB842">
            <v>-195600</v>
          </cell>
          <cell r="AC842">
            <v>38220770</v>
          </cell>
          <cell r="AD842">
            <v>-2080427</v>
          </cell>
          <cell r="AE842">
            <v>12</v>
          </cell>
          <cell r="AF842">
            <v>0</v>
          </cell>
          <cell r="AG842">
            <v>0</v>
          </cell>
          <cell r="AH842">
            <v>0</v>
          </cell>
          <cell r="AI842">
            <v>0</v>
          </cell>
          <cell r="AJ842">
            <v>3478000</v>
          </cell>
          <cell r="AK842">
            <v>2339760</v>
          </cell>
          <cell r="AL842">
            <v>4420187</v>
          </cell>
          <cell r="AM842">
            <v>0</v>
          </cell>
          <cell r="AN842">
            <v>7898187</v>
          </cell>
        </row>
        <row r="843">
          <cell r="B843">
            <v>829</v>
          </cell>
          <cell r="C843">
            <v>18211265</v>
          </cell>
          <cell r="D843" t="str">
            <v>Nguyen Xuan Thi</v>
          </cell>
          <cell r="E843">
            <v>3120878</v>
          </cell>
          <cell r="F843">
            <v>2924496</v>
          </cell>
          <cell r="G843">
            <v>3307452</v>
          </cell>
          <cell r="H843">
            <v>3059804</v>
          </cell>
          <cell r="I843">
            <v>3133907</v>
          </cell>
          <cell r="J843">
            <v>3754416</v>
          </cell>
          <cell r="K843">
            <v>2358823</v>
          </cell>
          <cell r="L843">
            <v>2707920</v>
          </cell>
          <cell r="M843">
            <v>3697025</v>
          </cell>
          <cell r="N843">
            <v>2782102</v>
          </cell>
          <cell r="O843">
            <v>2791799</v>
          </cell>
          <cell r="P843">
            <v>2529008</v>
          </cell>
          <cell r="Q843">
            <v>-124176</v>
          </cell>
          <cell r="R843">
            <v>-92450</v>
          </cell>
          <cell r="S843">
            <v>-161490</v>
          </cell>
          <cell r="T843">
            <v>-111961</v>
          </cell>
          <cell r="U843">
            <v>-126781</v>
          </cell>
          <cell r="V843">
            <v>-250883</v>
          </cell>
          <cell r="W843">
            <v>-35882</v>
          </cell>
          <cell r="X843">
            <v>-70792</v>
          </cell>
          <cell r="Y843">
            <v>-239405</v>
          </cell>
          <cell r="Z843">
            <v>-78210</v>
          </cell>
          <cell r="AA843">
            <v>-79180</v>
          </cell>
          <cell r="AB843">
            <v>-52901</v>
          </cell>
          <cell r="AC843">
            <v>36167630</v>
          </cell>
          <cell r="AD843">
            <v>-1424111</v>
          </cell>
          <cell r="AE843">
            <v>12</v>
          </cell>
          <cell r="AF843">
            <v>0</v>
          </cell>
          <cell r="AG843">
            <v>0</v>
          </cell>
          <cell r="AH843">
            <v>0</v>
          </cell>
          <cell r="AI843">
            <v>0</v>
          </cell>
          <cell r="AJ843">
            <v>2017000</v>
          </cell>
          <cell r="AK843">
            <v>1636932</v>
          </cell>
          <cell r="AL843">
            <v>3061043</v>
          </cell>
          <cell r="AM843">
            <v>0</v>
          </cell>
          <cell r="AN843">
            <v>5078043</v>
          </cell>
        </row>
        <row r="844">
          <cell r="B844">
            <v>830</v>
          </cell>
          <cell r="C844">
            <v>16221287</v>
          </cell>
          <cell r="D844" t="str">
            <v>Dinh Huu Cuong</v>
          </cell>
          <cell r="E844">
            <v>972020</v>
          </cell>
          <cell r="F844">
            <v>1299936</v>
          </cell>
          <cell r="G844">
            <v>2027017</v>
          </cell>
          <cell r="H844">
            <v>1121884</v>
          </cell>
          <cell r="I844">
            <v>1197797</v>
          </cell>
          <cell r="J844">
            <v>2066486</v>
          </cell>
          <cell r="K844">
            <v>1123846</v>
          </cell>
          <cell r="L844">
            <v>1048923</v>
          </cell>
          <cell r="M844">
            <v>1273692</v>
          </cell>
          <cell r="N844">
            <v>1636538</v>
          </cell>
          <cell r="O844">
            <v>1011462</v>
          </cell>
          <cell r="P844">
            <v>974000</v>
          </cell>
          <cell r="Q844">
            <v>0</v>
          </cell>
          <cell r="R844">
            <v>0</v>
          </cell>
          <cell r="S844">
            <v>-2702</v>
          </cell>
          <cell r="T844">
            <v>0</v>
          </cell>
          <cell r="U844">
            <v>0</v>
          </cell>
          <cell r="V844">
            <v>-6649</v>
          </cell>
          <cell r="W844">
            <v>0</v>
          </cell>
          <cell r="X844">
            <v>0</v>
          </cell>
          <cell r="Y844">
            <v>0</v>
          </cell>
          <cell r="Z844">
            <v>0</v>
          </cell>
          <cell r="AA844">
            <v>0</v>
          </cell>
          <cell r="AB844">
            <v>0</v>
          </cell>
          <cell r="AC844">
            <v>15753601</v>
          </cell>
          <cell r="AD844">
            <v>-9351</v>
          </cell>
          <cell r="AE844">
            <v>12</v>
          </cell>
          <cell r="AF844">
            <v>0</v>
          </cell>
          <cell r="AG844">
            <v>0</v>
          </cell>
          <cell r="AH844">
            <v>0</v>
          </cell>
          <cell r="AI844">
            <v>0</v>
          </cell>
          <cell r="AJ844">
            <v>974000</v>
          </cell>
          <cell r="AK844">
            <v>0</v>
          </cell>
          <cell r="AL844">
            <v>9351</v>
          </cell>
          <cell r="AM844">
            <v>0</v>
          </cell>
          <cell r="AN844">
            <v>983351</v>
          </cell>
        </row>
        <row r="845">
          <cell r="B845">
            <v>831</v>
          </cell>
          <cell r="C845">
            <v>16221309</v>
          </cell>
          <cell r="D845" t="str">
            <v>Au Nghe Hai</v>
          </cell>
          <cell r="E845">
            <v>2243123</v>
          </cell>
          <cell r="F845">
            <v>3646570</v>
          </cell>
          <cell r="G845">
            <v>3923300</v>
          </cell>
          <cell r="H845">
            <v>3591031</v>
          </cell>
          <cell r="I845">
            <v>3637005</v>
          </cell>
          <cell r="J845">
            <v>4358891</v>
          </cell>
          <cell r="K845">
            <v>2959928</v>
          </cell>
          <cell r="L845">
            <v>2942369</v>
          </cell>
          <cell r="M845">
            <v>2297707</v>
          </cell>
          <cell r="N845">
            <v>3027655</v>
          </cell>
          <cell r="O845">
            <v>2214929</v>
          </cell>
          <cell r="P845">
            <v>2184828</v>
          </cell>
          <cell r="Q845">
            <v>-24312</v>
          </cell>
          <cell r="R845">
            <v>-229314</v>
          </cell>
          <cell r="S845">
            <v>-284660</v>
          </cell>
          <cell r="T845">
            <v>-218206</v>
          </cell>
          <cell r="U845">
            <v>-227401</v>
          </cell>
          <cell r="V845">
            <v>-407667</v>
          </cell>
          <cell r="W845">
            <v>-95993</v>
          </cell>
          <cell r="X845">
            <v>-94237</v>
          </cell>
          <cell r="Y845">
            <v>-29771</v>
          </cell>
          <cell r="Z845">
            <v>-105531</v>
          </cell>
          <cell r="AA845">
            <v>-21493</v>
          </cell>
          <cell r="AB845">
            <v>-18483</v>
          </cell>
          <cell r="AC845">
            <v>37027336</v>
          </cell>
          <cell r="AD845">
            <v>-1757068</v>
          </cell>
          <cell r="AE845">
            <v>12</v>
          </cell>
          <cell r="AF845">
            <v>0</v>
          </cell>
          <cell r="AG845">
            <v>0</v>
          </cell>
          <cell r="AH845">
            <v>0</v>
          </cell>
          <cell r="AI845">
            <v>0</v>
          </cell>
          <cell r="AJ845">
            <v>2087000</v>
          </cell>
          <cell r="AK845">
            <v>1822872</v>
          </cell>
          <cell r="AL845">
            <v>3579940</v>
          </cell>
          <cell r="AM845">
            <v>0</v>
          </cell>
          <cell r="AN845">
            <v>5666940</v>
          </cell>
        </row>
        <row r="846">
          <cell r="B846">
            <v>832</v>
          </cell>
          <cell r="C846">
            <v>16231259</v>
          </cell>
          <cell r="D846" t="str">
            <v>Tran Luu Vinh Hieu</v>
          </cell>
          <cell r="E846">
            <v>1110880</v>
          </cell>
          <cell r="F846">
            <v>1410891</v>
          </cell>
          <cell r="G846">
            <v>1481048</v>
          </cell>
          <cell r="H846">
            <v>1732242</v>
          </cell>
          <cell r="I846">
            <v>1676381</v>
          </cell>
          <cell r="J846">
            <v>2098688</v>
          </cell>
          <cell r="K846">
            <v>1018021</v>
          </cell>
          <cell r="L846">
            <v>1605289</v>
          </cell>
          <cell r="M846">
            <v>1332389</v>
          </cell>
          <cell r="N846">
            <v>1652109</v>
          </cell>
          <cell r="O846">
            <v>1266840</v>
          </cell>
          <cell r="P846">
            <v>1157145</v>
          </cell>
          <cell r="Q846">
            <v>0</v>
          </cell>
          <cell r="R846">
            <v>0</v>
          </cell>
          <cell r="S846">
            <v>0</v>
          </cell>
          <cell r="T846">
            <v>0</v>
          </cell>
          <cell r="U846">
            <v>0</v>
          </cell>
          <cell r="V846">
            <v>-9869</v>
          </cell>
          <cell r="W846">
            <v>0</v>
          </cell>
          <cell r="X846">
            <v>0</v>
          </cell>
          <cell r="Y846">
            <v>0</v>
          </cell>
          <cell r="Z846">
            <v>0</v>
          </cell>
          <cell r="AA846">
            <v>0</v>
          </cell>
          <cell r="AB846">
            <v>0</v>
          </cell>
          <cell r="AC846">
            <v>17541923</v>
          </cell>
          <cell r="AD846">
            <v>-9869</v>
          </cell>
          <cell r="AE846">
            <v>12</v>
          </cell>
          <cell r="AF846">
            <v>0</v>
          </cell>
          <cell r="AG846">
            <v>0</v>
          </cell>
          <cell r="AH846">
            <v>0</v>
          </cell>
          <cell r="AI846">
            <v>0</v>
          </cell>
          <cell r="AJ846">
            <v>1113000</v>
          </cell>
          <cell r="AK846">
            <v>0</v>
          </cell>
          <cell r="AL846">
            <v>9869</v>
          </cell>
          <cell r="AM846">
            <v>0</v>
          </cell>
          <cell r="AN846">
            <v>1122869</v>
          </cell>
        </row>
        <row r="847">
          <cell r="B847">
            <v>833</v>
          </cell>
          <cell r="C847">
            <v>16231262</v>
          </cell>
          <cell r="D847" t="str">
            <v>Nguyen Van Hoa B</v>
          </cell>
          <cell r="E847">
            <v>1110880</v>
          </cell>
          <cell r="F847">
            <v>1281415</v>
          </cell>
          <cell r="G847">
            <v>1282062</v>
          </cell>
          <cell r="H847">
            <v>1436011</v>
          </cell>
          <cell r="I847">
            <v>1326132</v>
          </cell>
          <cell r="J847">
            <v>1438183</v>
          </cell>
          <cell r="K847">
            <v>1198615</v>
          </cell>
          <cell r="L847">
            <v>1113000</v>
          </cell>
          <cell r="M847">
            <v>2808184</v>
          </cell>
          <cell r="N847">
            <v>2025339</v>
          </cell>
          <cell r="O847">
            <v>1609570</v>
          </cell>
          <cell r="P847">
            <v>1618131</v>
          </cell>
          <cell r="Q847">
            <v>0</v>
          </cell>
          <cell r="R847">
            <v>0</v>
          </cell>
          <cell r="S847">
            <v>0</v>
          </cell>
          <cell r="T847">
            <v>0</v>
          </cell>
          <cell r="U847">
            <v>0</v>
          </cell>
          <cell r="V847">
            <v>0</v>
          </cell>
          <cell r="W847">
            <v>0</v>
          </cell>
          <cell r="X847">
            <v>0</v>
          </cell>
          <cell r="Y847">
            <v>-80818</v>
          </cell>
          <cell r="Z847">
            <v>-2534</v>
          </cell>
          <cell r="AA847">
            <v>0</v>
          </cell>
          <cell r="AB847">
            <v>0</v>
          </cell>
          <cell r="AC847">
            <v>18247522</v>
          </cell>
          <cell r="AD847">
            <v>-83352</v>
          </cell>
          <cell r="AE847">
            <v>12</v>
          </cell>
          <cell r="AF847">
            <v>0</v>
          </cell>
          <cell r="AG847">
            <v>0</v>
          </cell>
          <cell r="AH847">
            <v>0</v>
          </cell>
          <cell r="AI847">
            <v>0</v>
          </cell>
          <cell r="AJ847">
            <v>1113000</v>
          </cell>
          <cell r="AK847">
            <v>0</v>
          </cell>
          <cell r="AL847">
            <v>83352</v>
          </cell>
          <cell r="AM847">
            <v>0</v>
          </cell>
          <cell r="AN847">
            <v>1196352</v>
          </cell>
        </row>
        <row r="848">
          <cell r="B848">
            <v>834</v>
          </cell>
          <cell r="C848">
            <v>16221755</v>
          </cell>
          <cell r="D848" t="str">
            <v>Dao Thanh Huong</v>
          </cell>
          <cell r="L848">
            <v>3182000</v>
          </cell>
          <cell r="M848">
            <v>1232000</v>
          </cell>
          <cell r="N848">
            <v>2713615</v>
          </cell>
          <cell r="O848">
            <v>2087000</v>
          </cell>
          <cell r="P848">
            <v>2127000</v>
          </cell>
          <cell r="X848">
            <v>-136400</v>
          </cell>
          <cell r="Y848">
            <v>0</v>
          </cell>
          <cell r="Z848">
            <v>-71362</v>
          </cell>
          <cell r="AA848">
            <v>-8700</v>
          </cell>
          <cell r="AB848">
            <v>-12700</v>
          </cell>
          <cell r="AC848">
            <v>11341615</v>
          </cell>
          <cell r="AD848">
            <v>-229162</v>
          </cell>
          <cell r="AE848">
            <v>5</v>
          </cell>
          <cell r="AF848">
            <v>12</v>
          </cell>
          <cell r="AG848">
            <v>0</v>
          </cell>
          <cell r="AH848">
            <v>0</v>
          </cell>
          <cell r="AI848">
            <v>0</v>
          </cell>
          <cell r="AJ848">
            <v>977745.21</v>
          </cell>
          <cell r="AK848">
            <v>0</v>
          </cell>
          <cell r="AL848">
            <v>229162</v>
          </cell>
          <cell r="AM848">
            <v>0</v>
          </cell>
          <cell r="AN848">
            <v>1206907.21</v>
          </cell>
        </row>
        <row r="849">
          <cell r="B849">
            <v>835</v>
          </cell>
          <cell r="C849">
            <v>16231263</v>
          </cell>
          <cell r="D849" t="str">
            <v>Nguyen Hoai Luong</v>
          </cell>
          <cell r="E849">
            <v>1196332</v>
          </cell>
          <cell r="F849">
            <v>1281415</v>
          </cell>
          <cell r="G849">
            <v>1391120</v>
          </cell>
          <cell r="H849">
            <v>1290701</v>
          </cell>
          <cell r="I849">
            <v>1463024</v>
          </cell>
          <cell r="J849">
            <v>1463865</v>
          </cell>
          <cell r="K849">
            <v>1198615</v>
          </cell>
          <cell r="L849">
            <v>1113000</v>
          </cell>
          <cell r="M849">
            <v>2821561</v>
          </cell>
          <cell r="N849">
            <v>2107209</v>
          </cell>
          <cell r="O849">
            <v>1532516</v>
          </cell>
          <cell r="P849">
            <v>1695185</v>
          </cell>
          <cell r="Q849">
            <v>0</v>
          </cell>
          <cell r="R849">
            <v>0</v>
          </cell>
          <cell r="S849">
            <v>0</v>
          </cell>
          <cell r="T849">
            <v>0</v>
          </cell>
          <cell r="U849">
            <v>0</v>
          </cell>
          <cell r="V849">
            <v>0</v>
          </cell>
          <cell r="W849">
            <v>0</v>
          </cell>
          <cell r="X849">
            <v>0</v>
          </cell>
          <cell r="Y849">
            <v>-82156</v>
          </cell>
          <cell r="Z849">
            <v>-10721</v>
          </cell>
          <cell r="AA849">
            <v>0</v>
          </cell>
          <cell r="AB849">
            <v>0</v>
          </cell>
          <cell r="AC849">
            <v>18554543</v>
          </cell>
          <cell r="AD849">
            <v>-92877</v>
          </cell>
          <cell r="AE849">
            <v>12</v>
          </cell>
          <cell r="AF849">
            <v>0</v>
          </cell>
          <cell r="AG849">
            <v>0</v>
          </cell>
          <cell r="AH849">
            <v>0</v>
          </cell>
          <cell r="AI849">
            <v>0</v>
          </cell>
          <cell r="AJ849">
            <v>1113000</v>
          </cell>
          <cell r="AK849">
            <v>0</v>
          </cell>
          <cell r="AL849">
            <v>92877</v>
          </cell>
          <cell r="AM849">
            <v>0</v>
          </cell>
          <cell r="AN849">
            <v>1205877</v>
          </cell>
        </row>
        <row r="850">
          <cell r="B850">
            <v>836</v>
          </cell>
          <cell r="C850">
            <v>16231533</v>
          </cell>
          <cell r="D850" t="str">
            <v>Duong Van Minh</v>
          </cell>
          <cell r="G850">
            <v>1122805</v>
          </cell>
          <cell r="H850">
            <v>1293171</v>
          </cell>
          <cell r="I850">
            <v>1301401</v>
          </cell>
          <cell r="J850">
            <v>1574016</v>
          </cell>
          <cell r="K850">
            <v>1091923</v>
          </cell>
          <cell r="L850">
            <v>835000</v>
          </cell>
          <cell r="M850">
            <v>1397019</v>
          </cell>
          <cell r="N850">
            <v>1172212</v>
          </cell>
          <cell r="O850">
            <v>940379</v>
          </cell>
          <cell r="P850">
            <v>886184</v>
          </cell>
          <cell r="S850">
            <v>0</v>
          </cell>
          <cell r="T850">
            <v>0</v>
          </cell>
          <cell r="U850">
            <v>0</v>
          </cell>
          <cell r="V850">
            <v>0</v>
          </cell>
          <cell r="W850">
            <v>0</v>
          </cell>
          <cell r="X850">
            <v>0</v>
          </cell>
          <cell r="Y850">
            <v>0</v>
          </cell>
          <cell r="Z850">
            <v>0</v>
          </cell>
          <cell r="AA850">
            <v>0</v>
          </cell>
          <cell r="AB850">
            <v>0</v>
          </cell>
          <cell r="AC850">
            <v>11614110</v>
          </cell>
          <cell r="AD850">
            <v>0</v>
          </cell>
          <cell r="AE850">
            <v>10</v>
          </cell>
          <cell r="AF850">
            <v>12</v>
          </cell>
          <cell r="AG850">
            <v>0</v>
          </cell>
          <cell r="AH850">
            <v>0</v>
          </cell>
          <cell r="AI850">
            <v>0</v>
          </cell>
          <cell r="AJ850">
            <v>718328.77</v>
          </cell>
          <cell r="AK850">
            <v>0</v>
          </cell>
          <cell r="AL850">
            <v>0</v>
          </cell>
          <cell r="AM850">
            <v>0</v>
          </cell>
          <cell r="AN850">
            <v>718328.77</v>
          </cell>
        </row>
        <row r="851">
          <cell r="B851">
            <v>837</v>
          </cell>
          <cell r="C851">
            <v>16231250</v>
          </cell>
          <cell r="D851" t="str">
            <v>Ly Khac Minh</v>
          </cell>
          <cell r="E851">
            <v>3810140</v>
          </cell>
          <cell r="F851">
            <v>4521680</v>
          </cell>
          <cell r="G851">
            <v>4218360</v>
          </cell>
          <cell r="H851">
            <v>4776099</v>
          </cell>
          <cell r="I851">
            <v>4681720</v>
          </cell>
          <cell r="J851">
            <v>4258640</v>
          </cell>
          <cell r="K851">
            <v>5228000</v>
          </cell>
          <cell r="L851">
            <v>3758000</v>
          </cell>
          <cell r="M851">
            <v>4528000</v>
          </cell>
          <cell r="N851">
            <v>5388000</v>
          </cell>
          <cell r="O851">
            <v>3958000</v>
          </cell>
          <cell r="P851">
            <v>3913000</v>
          </cell>
          <cell r="Q851">
            <v>-262028</v>
          </cell>
          <cell r="R851">
            <v>-456504</v>
          </cell>
          <cell r="S851">
            <v>-365508</v>
          </cell>
          <cell r="T851">
            <v>-532830</v>
          </cell>
          <cell r="U851">
            <v>-504516</v>
          </cell>
          <cell r="V851">
            <v>-377592</v>
          </cell>
          <cell r="W851">
            <v>-668400</v>
          </cell>
          <cell r="X851">
            <v>-251600</v>
          </cell>
          <cell r="Y851">
            <v>-458400</v>
          </cell>
          <cell r="Z851">
            <v>-716400</v>
          </cell>
          <cell r="AA851">
            <v>-291600</v>
          </cell>
          <cell r="AB851">
            <v>-282600</v>
          </cell>
          <cell r="AC851">
            <v>53039639</v>
          </cell>
          <cell r="AD851">
            <v>-5167978</v>
          </cell>
          <cell r="AE851">
            <v>12</v>
          </cell>
          <cell r="AF851">
            <v>0</v>
          </cell>
          <cell r="AG851">
            <v>0</v>
          </cell>
          <cell r="AH851">
            <v>0</v>
          </cell>
          <cell r="AI851">
            <v>0</v>
          </cell>
          <cell r="AJ851">
            <v>3338000</v>
          </cell>
          <cell r="AK851">
            <v>6113292</v>
          </cell>
          <cell r="AL851">
            <v>11281270</v>
          </cell>
          <cell r="AM851">
            <v>0</v>
          </cell>
          <cell r="AN851">
            <v>14619270</v>
          </cell>
        </row>
        <row r="852">
          <cell r="B852">
            <v>838</v>
          </cell>
          <cell r="C852">
            <v>16231733</v>
          </cell>
          <cell r="D852" t="str">
            <v>Tran Van My</v>
          </cell>
          <cell r="K852">
            <v>449616</v>
          </cell>
          <cell r="L852">
            <v>835000</v>
          </cell>
          <cell r="M852">
            <v>2004201</v>
          </cell>
          <cell r="N852">
            <v>654351</v>
          </cell>
          <cell r="O852">
            <v>994573</v>
          </cell>
          <cell r="P852">
            <v>868119</v>
          </cell>
          <cell r="W852">
            <v>0</v>
          </cell>
          <cell r="X852">
            <v>0</v>
          </cell>
          <cell r="Y852">
            <v>-420</v>
          </cell>
          <cell r="Z852">
            <v>0</v>
          </cell>
          <cell r="AA852">
            <v>0</v>
          </cell>
          <cell r="AB852">
            <v>0</v>
          </cell>
          <cell r="AC852">
            <v>5805860</v>
          </cell>
          <cell r="AD852">
            <v>-420</v>
          </cell>
          <cell r="AE852">
            <v>6</v>
          </cell>
          <cell r="AF852">
            <v>12</v>
          </cell>
          <cell r="AG852">
            <v>0</v>
          </cell>
          <cell r="AH852">
            <v>0</v>
          </cell>
          <cell r="AI852">
            <v>0</v>
          </cell>
          <cell r="AJ852">
            <v>407205.48</v>
          </cell>
          <cell r="AK852">
            <v>0</v>
          </cell>
          <cell r="AL852">
            <v>420</v>
          </cell>
          <cell r="AM852">
            <v>0</v>
          </cell>
          <cell r="AN852">
            <v>407625.48</v>
          </cell>
        </row>
        <row r="853">
          <cell r="B853">
            <v>839</v>
          </cell>
          <cell r="C853">
            <v>16221288</v>
          </cell>
          <cell r="D853" t="str">
            <v>Truong Van Phuong</v>
          </cell>
          <cell r="E853">
            <v>1046791</v>
          </cell>
          <cell r="F853">
            <v>1671740</v>
          </cell>
          <cell r="G853">
            <v>1415109</v>
          </cell>
          <cell r="H853">
            <v>1121884</v>
          </cell>
          <cell r="I853">
            <v>2000227</v>
          </cell>
          <cell r="J853">
            <v>1478486</v>
          </cell>
          <cell r="K853">
            <v>1123846</v>
          </cell>
          <cell r="L853">
            <v>1048923</v>
          </cell>
          <cell r="M853">
            <v>1973692</v>
          </cell>
          <cell r="N853">
            <v>1674000</v>
          </cell>
          <cell r="O853">
            <v>1478000</v>
          </cell>
          <cell r="P853">
            <v>974000</v>
          </cell>
          <cell r="Q853">
            <v>0</v>
          </cell>
          <cell r="R853">
            <v>0</v>
          </cell>
          <cell r="S853">
            <v>0</v>
          </cell>
          <cell r="T853">
            <v>0</v>
          </cell>
          <cell r="U853">
            <v>-23</v>
          </cell>
          <cell r="V853">
            <v>0</v>
          </cell>
          <cell r="W853">
            <v>0</v>
          </cell>
          <cell r="X853">
            <v>0</v>
          </cell>
          <cell r="Y853">
            <v>0</v>
          </cell>
          <cell r="Z853">
            <v>0</v>
          </cell>
          <cell r="AA853">
            <v>0</v>
          </cell>
          <cell r="AB853">
            <v>0</v>
          </cell>
          <cell r="AC853">
            <v>17006698</v>
          </cell>
          <cell r="AD853">
            <v>-23</v>
          </cell>
          <cell r="AE853">
            <v>12</v>
          </cell>
          <cell r="AF853">
            <v>0</v>
          </cell>
          <cell r="AG853">
            <v>0</v>
          </cell>
          <cell r="AH853">
            <v>0</v>
          </cell>
          <cell r="AI853">
            <v>0</v>
          </cell>
          <cell r="AJ853">
            <v>974000</v>
          </cell>
          <cell r="AK853">
            <v>0</v>
          </cell>
          <cell r="AL853">
            <v>23</v>
          </cell>
          <cell r="AM853">
            <v>0</v>
          </cell>
          <cell r="AN853">
            <v>974023</v>
          </cell>
        </row>
        <row r="854">
          <cell r="B854">
            <v>840</v>
          </cell>
          <cell r="C854">
            <v>16231258</v>
          </cell>
          <cell r="D854" t="str">
            <v>Nguyen Dang Sy</v>
          </cell>
          <cell r="E854">
            <v>1110880</v>
          </cell>
          <cell r="F854">
            <v>1110560</v>
          </cell>
          <cell r="G854">
            <v>1765505</v>
          </cell>
          <cell r="H854">
            <v>1744262</v>
          </cell>
          <cell r="I854">
            <v>1735201</v>
          </cell>
          <cell r="J854">
            <v>2172256</v>
          </cell>
          <cell r="K854">
            <v>1455462</v>
          </cell>
          <cell r="L854">
            <v>1573183</v>
          </cell>
          <cell r="M854">
            <v>1305634</v>
          </cell>
          <cell r="N854">
            <v>1614653</v>
          </cell>
          <cell r="O854">
            <v>1265502</v>
          </cell>
          <cell r="P854">
            <v>1181225</v>
          </cell>
          <cell r="Q854">
            <v>0</v>
          </cell>
          <cell r="R854">
            <v>0</v>
          </cell>
          <cell r="S854">
            <v>0</v>
          </cell>
          <cell r="T854">
            <v>0</v>
          </cell>
          <cell r="U854">
            <v>0</v>
          </cell>
          <cell r="V854">
            <v>-17226</v>
          </cell>
          <cell r="W854">
            <v>0</v>
          </cell>
          <cell r="X854">
            <v>0</v>
          </cell>
          <cell r="Y854">
            <v>0</v>
          </cell>
          <cell r="Z854">
            <v>0</v>
          </cell>
          <cell r="AA854">
            <v>0</v>
          </cell>
          <cell r="AB854">
            <v>0</v>
          </cell>
          <cell r="AC854">
            <v>18034323</v>
          </cell>
          <cell r="AD854">
            <v>-17226</v>
          </cell>
          <cell r="AE854">
            <v>12</v>
          </cell>
          <cell r="AF854">
            <v>0</v>
          </cell>
          <cell r="AG854">
            <v>0</v>
          </cell>
          <cell r="AH854">
            <v>0</v>
          </cell>
          <cell r="AI854">
            <v>0</v>
          </cell>
          <cell r="AJ854">
            <v>1113000</v>
          </cell>
          <cell r="AK854">
            <v>0</v>
          </cell>
          <cell r="AL854">
            <v>17226</v>
          </cell>
          <cell r="AM854">
            <v>0</v>
          </cell>
          <cell r="AN854">
            <v>1130226</v>
          </cell>
        </row>
        <row r="855">
          <cell r="B855">
            <v>841</v>
          </cell>
          <cell r="C855">
            <v>16231254</v>
          </cell>
          <cell r="D855" t="str">
            <v>Banh Minh Tai</v>
          </cell>
          <cell r="E855">
            <v>1110880</v>
          </cell>
          <cell r="F855">
            <v>1281415</v>
          </cell>
          <cell r="G855">
            <v>1111120</v>
          </cell>
          <cell r="H855">
            <v>1282153</v>
          </cell>
          <cell r="I855">
            <v>1368911</v>
          </cell>
          <cell r="J855">
            <v>1929698</v>
          </cell>
          <cell r="K855">
            <v>2069846</v>
          </cell>
          <cell r="L855">
            <v>1198615</v>
          </cell>
          <cell r="M855">
            <v>1369846</v>
          </cell>
          <cell r="N855">
            <v>1898615</v>
          </cell>
          <cell r="O855">
            <v>1113000</v>
          </cell>
          <cell r="P855">
            <v>1113000</v>
          </cell>
          <cell r="Q855">
            <v>0</v>
          </cell>
          <cell r="R855">
            <v>0</v>
          </cell>
          <cell r="S855">
            <v>0</v>
          </cell>
          <cell r="T855">
            <v>0</v>
          </cell>
          <cell r="U855">
            <v>0</v>
          </cell>
          <cell r="V855">
            <v>0</v>
          </cell>
          <cell r="W855">
            <v>-6985</v>
          </cell>
          <cell r="X855">
            <v>0</v>
          </cell>
          <cell r="Y855">
            <v>0</v>
          </cell>
          <cell r="Z855">
            <v>0</v>
          </cell>
          <cell r="AA855">
            <v>0</v>
          </cell>
          <cell r="AB855">
            <v>0</v>
          </cell>
          <cell r="AC855">
            <v>16847099</v>
          </cell>
          <cell r="AD855">
            <v>-6985</v>
          </cell>
          <cell r="AE855">
            <v>12</v>
          </cell>
          <cell r="AF855">
            <v>0</v>
          </cell>
          <cell r="AG855">
            <v>0</v>
          </cell>
          <cell r="AH855">
            <v>0</v>
          </cell>
          <cell r="AI855">
            <v>0</v>
          </cell>
          <cell r="AJ855">
            <v>1113000</v>
          </cell>
          <cell r="AK855">
            <v>0</v>
          </cell>
          <cell r="AL855">
            <v>6985</v>
          </cell>
          <cell r="AM855">
            <v>0</v>
          </cell>
          <cell r="AN855">
            <v>1119985</v>
          </cell>
        </row>
        <row r="856">
          <cell r="B856">
            <v>842</v>
          </cell>
          <cell r="C856">
            <v>16231257</v>
          </cell>
          <cell r="D856" t="str">
            <v>Truong Van Tam</v>
          </cell>
          <cell r="E856">
            <v>1110880</v>
          </cell>
          <cell r="F856">
            <v>1195988</v>
          </cell>
          <cell r="G856">
            <v>1559120</v>
          </cell>
          <cell r="H856">
            <v>1211368</v>
          </cell>
          <cell r="I856">
            <v>1368911</v>
          </cell>
          <cell r="J856">
            <v>1791305</v>
          </cell>
          <cell r="K856">
            <v>1565846</v>
          </cell>
          <cell r="L856">
            <v>1198615</v>
          </cell>
          <cell r="M856">
            <v>1455462</v>
          </cell>
          <cell r="N856">
            <v>1617000</v>
          </cell>
          <cell r="O856">
            <v>1113000</v>
          </cell>
          <cell r="P856">
            <v>1113000</v>
          </cell>
          <cell r="Q856">
            <v>0</v>
          </cell>
          <cell r="R856">
            <v>0</v>
          </cell>
          <cell r="S856">
            <v>0</v>
          </cell>
          <cell r="T856">
            <v>0</v>
          </cell>
          <cell r="U856">
            <v>0</v>
          </cell>
          <cell r="V856">
            <v>0</v>
          </cell>
          <cell r="W856">
            <v>0</v>
          </cell>
          <cell r="X856">
            <v>0</v>
          </cell>
          <cell r="Y856">
            <v>0</v>
          </cell>
          <cell r="Z856">
            <v>0</v>
          </cell>
          <cell r="AA856">
            <v>0</v>
          </cell>
          <cell r="AB856">
            <v>0</v>
          </cell>
          <cell r="AC856">
            <v>16300495</v>
          </cell>
          <cell r="AD856">
            <v>0</v>
          </cell>
          <cell r="AE856">
            <v>12</v>
          </cell>
          <cell r="AF856">
            <v>0</v>
          </cell>
          <cell r="AG856">
            <v>0</v>
          </cell>
          <cell r="AH856">
            <v>0</v>
          </cell>
          <cell r="AI856">
            <v>0</v>
          </cell>
          <cell r="AJ856">
            <v>1113000</v>
          </cell>
          <cell r="AK856">
            <v>0</v>
          </cell>
          <cell r="AL856">
            <v>0</v>
          </cell>
          <cell r="AM856">
            <v>0</v>
          </cell>
          <cell r="AN856">
            <v>1113000</v>
          </cell>
        </row>
        <row r="857">
          <cell r="B857">
            <v>843</v>
          </cell>
          <cell r="C857">
            <v>16231753</v>
          </cell>
          <cell r="D857" t="str">
            <v>Pham Xuan Thu</v>
          </cell>
          <cell r="L857">
            <v>1113000</v>
          </cell>
          <cell r="M857">
            <v>2463583</v>
          </cell>
          <cell r="N857">
            <v>2068682</v>
          </cell>
          <cell r="O857">
            <v>1571043</v>
          </cell>
          <cell r="P857">
            <v>1630973</v>
          </cell>
          <cell r="X857">
            <v>0</v>
          </cell>
          <cell r="Y857">
            <v>-46358</v>
          </cell>
          <cell r="Z857">
            <v>-6868</v>
          </cell>
          <cell r="AA857">
            <v>0</v>
          </cell>
          <cell r="AB857">
            <v>0</v>
          </cell>
          <cell r="AC857">
            <v>8847281</v>
          </cell>
          <cell r="AD857">
            <v>-53226</v>
          </cell>
          <cell r="AE857">
            <v>5</v>
          </cell>
          <cell r="AF857">
            <v>0</v>
          </cell>
          <cell r="AG857">
            <v>0</v>
          </cell>
          <cell r="AH857">
            <v>0</v>
          </cell>
          <cell r="AI857">
            <v>0</v>
          </cell>
          <cell r="AJ857">
            <v>500087.67</v>
          </cell>
          <cell r="AK857">
            <v>0</v>
          </cell>
          <cell r="AL857">
            <v>53226</v>
          </cell>
          <cell r="AM857">
            <v>0</v>
          </cell>
          <cell r="AN857">
            <v>553313.66999999993</v>
          </cell>
        </row>
        <row r="858">
          <cell r="B858">
            <v>844</v>
          </cell>
          <cell r="C858">
            <v>16231312</v>
          </cell>
          <cell r="D858" t="str">
            <v>Tran Tri Thuc</v>
          </cell>
          <cell r="E858">
            <v>1196332</v>
          </cell>
          <cell r="F858">
            <v>1362560</v>
          </cell>
          <cell r="G858">
            <v>1111120</v>
          </cell>
          <cell r="H858">
            <v>1179314</v>
          </cell>
          <cell r="I858">
            <v>1368911</v>
          </cell>
          <cell r="J858">
            <v>1595305</v>
          </cell>
          <cell r="K858">
            <v>1705846</v>
          </cell>
          <cell r="L858">
            <v>1198615</v>
          </cell>
          <cell r="M858">
            <v>1455462</v>
          </cell>
          <cell r="N858">
            <v>1813000</v>
          </cell>
          <cell r="O858">
            <v>1113000</v>
          </cell>
          <cell r="P858">
            <v>1113000</v>
          </cell>
          <cell r="Q858">
            <v>0</v>
          </cell>
          <cell r="R858">
            <v>0</v>
          </cell>
          <cell r="S858">
            <v>0</v>
          </cell>
          <cell r="T858">
            <v>0</v>
          </cell>
          <cell r="U858">
            <v>0</v>
          </cell>
          <cell r="V858">
            <v>0</v>
          </cell>
          <cell r="W858">
            <v>0</v>
          </cell>
          <cell r="X858">
            <v>0</v>
          </cell>
          <cell r="Y858">
            <v>0</v>
          </cell>
          <cell r="Z858">
            <v>0</v>
          </cell>
          <cell r="AA858">
            <v>0</v>
          </cell>
          <cell r="AB858">
            <v>0</v>
          </cell>
          <cell r="AC858">
            <v>16212465</v>
          </cell>
          <cell r="AD858">
            <v>0</v>
          </cell>
          <cell r="AE858">
            <v>12</v>
          </cell>
          <cell r="AF858">
            <v>0</v>
          </cell>
          <cell r="AG858">
            <v>0</v>
          </cell>
          <cell r="AH858">
            <v>0</v>
          </cell>
          <cell r="AI858">
            <v>0</v>
          </cell>
          <cell r="AJ858">
            <v>1113000</v>
          </cell>
          <cell r="AK858">
            <v>0</v>
          </cell>
          <cell r="AL858">
            <v>0</v>
          </cell>
          <cell r="AM858">
            <v>0</v>
          </cell>
          <cell r="AN858">
            <v>1113000</v>
          </cell>
        </row>
        <row r="859">
          <cell r="B859">
            <v>845</v>
          </cell>
          <cell r="C859">
            <v>16231306</v>
          </cell>
          <cell r="D859" t="str">
            <v>Thai Duc Tri</v>
          </cell>
          <cell r="E859">
            <v>2137977</v>
          </cell>
          <cell r="F859">
            <v>2185748</v>
          </cell>
          <cell r="G859">
            <v>2350446</v>
          </cell>
          <cell r="H859">
            <v>2116888</v>
          </cell>
          <cell r="I859">
            <v>2687022</v>
          </cell>
          <cell r="J859">
            <v>3298846</v>
          </cell>
          <cell r="K859">
            <v>2895688</v>
          </cell>
          <cell r="L859">
            <v>1391000</v>
          </cell>
          <cell r="M859">
            <v>3517625</v>
          </cell>
          <cell r="N859">
            <v>1822344</v>
          </cell>
          <cell r="O859">
            <v>1417750</v>
          </cell>
          <cell r="P859">
            <v>1391000</v>
          </cell>
          <cell r="Q859">
            <v>-13798</v>
          </cell>
          <cell r="R859">
            <v>-18575</v>
          </cell>
          <cell r="S859">
            <v>-35045</v>
          </cell>
          <cell r="T859">
            <v>-11689</v>
          </cell>
          <cell r="U859">
            <v>-68702</v>
          </cell>
          <cell r="V859">
            <v>-159769</v>
          </cell>
          <cell r="W859">
            <v>-89569</v>
          </cell>
          <cell r="X859">
            <v>0</v>
          </cell>
          <cell r="Y859">
            <v>-203525</v>
          </cell>
          <cell r="Z859">
            <v>0</v>
          </cell>
          <cell r="AA859">
            <v>0</v>
          </cell>
          <cell r="AB859">
            <v>0</v>
          </cell>
          <cell r="AC859">
            <v>27212334</v>
          </cell>
          <cell r="AD859">
            <v>-600672</v>
          </cell>
          <cell r="AE859">
            <v>12</v>
          </cell>
          <cell r="AF859">
            <v>0</v>
          </cell>
          <cell r="AG859">
            <v>0</v>
          </cell>
          <cell r="AH859">
            <v>0</v>
          </cell>
          <cell r="AI859">
            <v>0</v>
          </cell>
          <cell r="AJ859">
            <v>1391000</v>
          </cell>
          <cell r="AK859">
            <v>460332</v>
          </cell>
          <cell r="AL859">
            <v>1061004</v>
          </cell>
          <cell r="AM859">
            <v>0</v>
          </cell>
          <cell r="AN859">
            <v>2452004</v>
          </cell>
        </row>
        <row r="860">
          <cell r="B860">
            <v>846</v>
          </cell>
          <cell r="C860">
            <v>16231256</v>
          </cell>
          <cell r="D860" t="str">
            <v>Le Van Trieu</v>
          </cell>
          <cell r="E860">
            <v>1110880</v>
          </cell>
          <cell r="F860">
            <v>1195988</v>
          </cell>
          <cell r="G860">
            <v>1111120</v>
          </cell>
          <cell r="H860">
            <v>1155274</v>
          </cell>
          <cell r="I860">
            <v>1368911</v>
          </cell>
          <cell r="J860">
            <v>1707305</v>
          </cell>
          <cell r="K860">
            <v>1564231</v>
          </cell>
          <cell r="L860">
            <v>1198615</v>
          </cell>
          <cell r="M860">
            <v>1455462</v>
          </cell>
          <cell r="N860">
            <v>1813000</v>
          </cell>
          <cell r="O860">
            <v>1113000</v>
          </cell>
          <cell r="P860">
            <v>1113000</v>
          </cell>
          <cell r="Q860">
            <v>0</v>
          </cell>
          <cell r="R860">
            <v>0</v>
          </cell>
          <cell r="S860">
            <v>0</v>
          </cell>
          <cell r="T860">
            <v>0</v>
          </cell>
          <cell r="U860">
            <v>0</v>
          </cell>
          <cell r="V860">
            <v>0</v>
          </cell>
          <cell r="W860">
            <v>0</v>
          </cell>
          <cell r="X860">
            <v>0</v>
          </cell>
          <cell r="Y860">
            <v>0</v>
          </cell>
          <cell r="Z860">
            <v>0</v>
          </cell>
          <cell r="AA860">
            <v>0</v>
          </cell>
          <cell r="AB860">
            <v>0</v>
          </cell>
          <cell r="AC860">
            <v>15906786</v>
          </cell>
          <cell r="AD860">
            <v>0</v>
          </cell>
          <cell r="AE860">
            <v>12</v>
          </cell>
          <cell r="AF860">
            <v>0</v>
          </cell>
          <cell r="AG860">
            <v>0</v>
          </cell>
          <cell r="AH860">
            <v>0</v>
          </cell>
          <cell r="AI860">
            <v>0</v>
          </cell>
          <cell r="AJ860">
            <v>1113000</v>
          </cell>
          <cell r="AK860">
            <v>0</v>
          </cell>
          <cell r="AL860">
            <v>0</v>
          </cell>
          <cell r="AM860">
            <v>0</v>
          </cell>
          <cell r="AN860">
            <v>1113000</v>
          </cell>
        </row>
        <row r="861">
          <cell r="B861">
            <v>847</v>
          </cell>
          <cell r="C861">
            <v>16231253</v>
          </cell>
          <cell r="D861" t="str">
            <v>Phan Tan Trung</v>
          </cell>
          <cell r="E861">
            <v>1527460</v>
          </cell>
          <cell r="F861">
            <v>1842035</v>
          </cell>
          <cell r="G861">
            <v>1873679</v>
          </cell>
          <cell r="H861">
            <v>1943263</v>
          </cell>
          <cell r="I861">
            <v>1856853</v>
          </cell>
          <cell r="J861">
            <v>2384934</v>
          </cell>
          <cell r="K861">
            <v>1582547</v>
          </cell>
          <cell r="L861">
            <v>2300913</v>
          </cell>
          <cell r="M861">
            <v>754486</v>
          </cell>
          <cell r="N861">
            <v>1827353</v>
          </cell>
          <cell r="O861">
            <v>1261489</v>
          </cell>
          <cell r="P861">
            <v>1229383</v>
          </cell>
          <cell r="Q861">
            <v>0</v>
          </cell>
          <cell r="R861">
            <v>0</v>
          </cell>
          <cell r="S861">
            <v>0</v>
          </cell>
          <cell r="T861">
            <v>0</v>
          </cell>
          <cell r="U861">
            <v>0</v>
          </cell>
          <cell r="V861">
            <v>-38493</v>
          </cell>
          <cell r="W861">
            <v>0</v>
          </cell>
          <cell r="X861">
            <v>-30091</v>
          </cell>
          <cell r="Y861">
            <v>0</v>
          </cell>
          <cell r="Z861">
            <v>0</v>
          </cell>
          <cell r="AA861">
            <v>0</v>
          </cell>
          <cell r="AB861">
            <v>0</v>
          </cell>
          <cell r="AC861">
            <v>20384395</v>
          </cell>
          <cell r="AD861">
            <v>-68584</v>
          </cell>
          <cell r="AE861">
            <v>12</v>
          </cell>
          <cell r="AF861">
            <v>0</v>
          </cell>
          <cell r="AG861">
            <v>0</v>
          </cell>
          <cell r="AH861">
            <v>0</v>
          </cell>
          <cell r="AI861">
            <v>0</v>
          </cell>
          <cell r="AJ861">
            <v>1113000</v>
          </cell>
          <cell r="AK861">
            <v>0</v>
          </cell>
          <cell r="AL861">
            <v>68584</v>
          </cell>
          <cell r="AM861">
            <v>0</v>
          </cell>
          <cell r="AN861">
            <v>1181584</v>
          </cell>
        </row>
        <row r="862">
          <cell r="B862">
            <v>848</v>
          </cell>
          <cell r="C862">
            <v>16231255</v>
          </cell>
          <cell r="D862" t="str">
            <v>Truong Hoang Tuan</v>
          </cell>
          <cell r="E862">
            <v>1196332</v>
          </cell>
          <cell r="F862">
            <v>1195988</v>
          </cell>
          <cell r="G862">
            <v>1111120</v>
          </cell>
          <cell r="H862">
            <v>1172636</v>
          </cell>
          <cell r="I862">
            <v>1326133</v>
          </cell>
          <cell r="J862">
            <v>1595305</v>
          </cell>
          <cell r="K862">
            <v>1480231</v>
          </cell>
          <cell r="L862">
            <v>1198615</v>
          </cell>
          <cell r="M862">
            <v>1455462</v>
          </cell>
          <cell r="N862">
            <v>1813000</v>
          </cell>
          <cell r="O862">
            <v>1113000</v>
          </cell>
          <cell r="P862">
            <v>1070192</v>
          </cell>
          <cell r="Q862">
            <v>0</v>
          </cell>
          <cell r="R862">
            <v>0</v>
          </cell>
          <cell r="S862">
            <v>0</v>
          </cell>
          <cell r="T862">
            <v>0</v>
          </cell>
          <cell r="U862">
            <v>0</v>
          </cell>
          <cell r="V862">
            <v>0</v>
          </cell>
          <cell r="W862">
            <v>0</v>
          </cell>
          <cell r="X862">
            <v>0</v>
          </cell>
          <cell r="Y862">
            <v>0</v>
          </cell>
          <cell r="Z862">
            <v>0</v>
          </cell>
          <cell r="AA862">
            <v>0</v>
          </cell>
          <cell r="AB862">
            <v>0</v>
          </cell>
          <cell r="AC862">
            <v>15728014</v>
          </cell>
          <cell r="AD862">
            <v>0</v>
          </cell>
          <cell r="AE862">
            <v>12</v>
          </cell>
          <cell r="AF862">
            <v>0</v>
          </cell>
          <cell r="AG862">
            <v>0</v>
          </cell>
          <cell r="AH862">
            <v>0</v>
          </cell>
          <cell r="AI862">
            <v>0</v>
          </cell>
          <cell r="AJ862">
            <v>1113000</v>
          </cell>
          <cell r="AK862">
            <v>0</v>
          </cell>
          <cell r="AL862">
            <v>0</v>
          </cell>
          <cell r="AM862">
            <v>0</v>
          </cell>
          <cell r="AN862">
            <v>1113000</v>
          </cell>
        </row>
        <row r="863">
          <cell r="B863">
            <v>849</v>
          </cell>
          <cell r="C863">
            <v>16231734</v>
          </cell>
          <cell r="D863" t="str">
            <v>Huynh Van Xep</v>
          </cell>
          <cell r="L863">
            <v>1620211</v>
          </cell>
          <cell r="M863">
            <v>2203207</v>
          </cell>
          <cell r="N863">
            <v>773815</v>
          </cell>
          <cell r="O863">
            <v>1117993</v>
          </cell>
          <cell r="P863">
            <v>1002096</v>
          </cell>
          <cell r="W863">
            <v>0</v>
          </cell>
          <cell r="X863">
            <v>0</v>
          </cell>
          <cell r="Y863">
            <v>-20321</v>
          </cell>
          <cell r="Z863">
            <v>0</v>
          </cell>
          <cell r="AA863">
            <v>0</v>
          </cell>
          <cell r="AB863">
            <v>0</v>
          </cell>
          <cell r="AC863">
            <v>6717322</v>
          </cell>
          <cell r="AD863">
            <v>-20321</v>
          </cell>
          <cell r="AE863">
            <v>5</v>
          </cell>
          <cell r="AF863">
            <v>12</v>
          </cell>
          <cell r="AG863">
            <v>0</v>
          </cell>
          <cell r="AH863">
            <v>0</v>
          </cell>
          <cell r="AI863">
            <v>0</v>
          </cell>
          <cell r="AJ863">
            <v>461649.32</v>
          </cell>
          <cell r="AK863">
            <v>0</v>
          </cell>
          <cell r="AL863">
            <v>20321</v>
          </cell>
          <cell r="AM863">
            <v>0</v>
          </cell>
          <cell r="AN863">
            <v>481970.32</v>
          </cell>
        </row>
        <row r="864">
          <cell r="B864">
            <v>850</v>
          </cell>
          <cell r="C864">
            <v>16221798</v>
          </cell>
          <cell r="D864" t="str">
            <v>Nguyen The Anh</v>
          </cell>
          <cell r="P864">
            <v>2461000</v>
          </cell>
          <cell r="AB864">
            <v>-46100</v>
          </cell>
          <cell r="AC864">
            <v>2461000</v>
          </cell>
          <cell r="AD864">
            <v>-46100</v>
          </cell>
          <cell r="AE864">
            <v>1</v>
          </cell>
          <cell r="AF864">
            <v>0</v>
          </cell>
          <cell r="AG864">
            <v>0</v>
          </cell>
          <cell r="AH864">
            <v>0</v>
          </cell>
          <cell r="AI864">
            <v>0</v>
          </cell>
          <cell r="AJ864">
            <v>289632.88</v>
          </cell>
          <cell r="AK864">
            <v>75063</v>
          </cell>
          <cell r="AL864">
            <v>121163</v>
          </cell>
          <cell r="AM864">
            <v>0</v>
          </cell>
          <cell r="AN864">
            <v>410795.88</v>
          </cell>
        </row>
        <row r="865">
          <cell r="B865">
            <v>851</v>
          </cell>
          <cell r="C865">
            <v>16221752</v>
          </cell>
          <cell r="D865" t="str">
            <v>Do Phuong Chau</v>
          </cell>
          <cell r="L865">
            <v>1149750</v>
          </cell>
          <cell r="M865">
            <v>1145538</v>
          </cell>
          <cell r="N865">
            <v>1576000</v>
          </cell>
          <cell r="O865">
            <v>876000</v>
          </cell>
          <cell r="P865">
            <v>876000</v>
          </cell>
          <cell r="X865">
            <v>0</v>
          </cell>
          <cell r="Y865">
            <v>0</v>
          </cell>
          <cell r="Z865">
            <v>0</v>
          </cell>
          <cell r="AA865">
            <v>0</v>
          </cell>
          <cell r="AB865">
            <v>0</v>
          </cell>
          <cell r="AC865">
            <v>5623288</v>
          </cell>
          <cell r="AD865">
            <v>0</v>
          </cell>
          <cell r="AE865">
            <v>5</v>
          </cell>
          <cell r="AF865">
            <v>12</v>
          </cell>
          <cell r="AG865">
            <v>0</v>
          </cell>
          <cell r="AH865">
            <v>0</v>
          </cell>
          <cell r="AI865">
            <v>0</v>
          </cell>
          <cell r="AJ865">
            <v>393600</v>
          </cell>
          <cell r="AK865">
            <v>0</v>
          </cell>
          <cell r="AL865">
            <v>0</v>
          </cell>
          <cell r="AM865">
            <v>0</v>
          </cell>
          <cell r="AN865">
            <v>393600</v>
          </cell>
        </row>
        <row r="866">
          <cell r="B866">
            <v>852</v>
          </cell>
          <cell r="C866">
            <v>16221777</v>
          </cell>
          <cell r="D866" t="str">
            <v>Tran Ngoc Chau</v>
          </cell>
          <cell r="M866">
            <v>1113000</v>
          </cell>
          <cell r="N866">
            <v>1113000</v>
          </cell>
          <cell r="O866">
            <v>1113000</v>
          </cell>
          <cell r="P866">
            <v>1113000</v>
          </cell>
          <cell r="Y866">
            <v>0</v>
          </cell>
          <cell r="Z866">
            <v>0</v>
          </cell>
          <cell r="AA866">
            <v>0</v>
          </cell>
          <cell r="AB866">
            <v>0</v>
          </cell>
          <cell r="AC866">
            <v>4452000</v>
          </cell>
          <cell r="AD866">
            <v>0</v>
          </cell>
          <cell r="AE866">
            <v>4</v>
          </cell>
          <cell r="AF866">
            <v>12</v>
          </cell>
          <cell r="AG866">
            <v>0</v>
          </cell>
          <cell r="AH866">
            <v>0</v>
          </cell>
          <cell r="AI866">
            <v>0</v>
          </cell>
          <cell r="AJ866">
            <v>393361.64</v>
          </cell>
          <cell r="AK866">
            <v>0</v>
          </cell>
          <cell r="AL866">
            <v>0</v>
          </cell>
          <cell r="AM866">
            <v>0</v>
          </cell>
          <cell r="AN866">
            <v>393361.64</v>
          </cell>
        </row>
        <row r="867">
          <cell r="B867">
            <v>853</v>
          </cell>
          <cell r="C867">
            <v>16221313</v>
          </cell>
          <cell r="D867" t="str">
            <v>Nguyen Quoc Chinh</v>
          </cell>
          <cell r="E867">
            <v>1376339</v>
          </cell>
          <cell r="F867">
            <v>1659415</v>
          </cell>
          <cell r="G867">
            <v>1111120</v>
          </cell>
          <cell r="H867">
            <v>1196676</v>
          </cell>
          <cell r="I867">
            <v>1368911</v>
          </cell>
          <cell r="J867">
            <v>1749305</v>
          </cell>
          <cell r="K867">
            <v>1284231</v>
          </cell>
          <cell r="L867">
            <v>1198615</v>
          </cell>
          <cell r="M867">
            <v>1455462</v>
          </cell>
          <cell r="N867">
            <v>1113000</v>
          </cell>
          <cell r="O867">
            <v>1113000</v>
          </cell>
          <cell r="P867">
            <v>1113000</v>
          </cell>
          <cell r="Q867">
            <v>0</v>
          </cell>
          <cell r="R867">
            <v>0</v>
          </cell>
          <cell r="S867">
            <v>0</v>
          </cell>
          <cell r="T867">
            <v>0</v>
          </cell>
          <cell r="U867">
            <v>0</v>
          </cell>
          <cell r="V867">
            <v>0</v>
          </cell>
          <cell r="W867">
            <v>0</v>
          </cell>
          <cell r="X867">
            <v>0</v>
          </cell>
          <cell r="Y867">
            <v>0</v>
          </cell>
          <cell r="Z867">
            <v>0</v>
          </cell>
          <cell r="AA867">
            <v>0</v>
          </cell>
          <cell r="AB867">
            <v>0</v>
          </cell>
          <cell r="AC867">
            <v>15739074</v>
          </cell>
          <cell r="AD867">
            <v>0</v>
          </cell>
          <cell r="AE867">
            <v>12</v>
          </cell>
          <cell r="AF867">
            <v>0</v>
          </cell>
          <cell r="AG867">
            <v>0</v>
          </cell>
          <cell r="AH867">
            <v>0</v>
          </cell>
          <cell r="AI867">
            <v>0</v>
          </cell>
          <cell r="AJ867">
            <v>1113000</v>
          </cell>
          <cell r="AK867">
            <v>0</v>
          </cell>
          <cell r="AL867">
            <v>0</v>
          </cell>
          <cell r="AM867">
            <v>0</v>
          </cell>
          <cell r="AN867">
            <v>1113000</v>
          </cell>
        </row>
        <row r="868">
          <cell r="B868">
            <v>854</v>
          </cell>
          <cell r="C868">
            <v>16221735</v>
          </cell>
          <cell r="D868" t="str">
            <v>Truong Vinh Co</v>
          </cell>
          <cell r="L868">
            <v>1198615</v>
          </cell>
          <cell r="M868">
            <v>1455462</v>
          </cell>
          <cell r="N868">
            <v>2163000</v>
          </cell>
          <cell r="O868">
            <v>1113000</v>
          </cell>
          <cell r="P868">
            <v>1113000</v>
          </cell>
          <cell r="W868">
            <v>0</v>
          </cell>
          <cell r="X868">
            <v>0</v>
          </cell>
          <cell r="Y868">
            <v>0</v>
          </cell>
          <cell r="Z868">
            <v>-16300</v>
          </cell>
          <cell r="AA868">
            <v>0</v>
          </cell>
          <cell r="AB868">
            <v>0</v>
          </cell>
          <cell r="AC868">
            <v>7043077</v>
          </cell>
          <cell r="AD868">
            <v>-16300</v>
          </cell>
          <cell r="AE868">
            <v>5</v>
          </cell>
          <cell r="AF868">
            <v>0</v>
          </cell>
          <cell r="AG868">
            <v>0</v>
          </cell>
          <cell r="AH868">
            <v>0</v>
          </cell>
          <cell r="AI868">
            <v>0</v>
          </cell>
          <cell r="AJ868">
            <v>500087.67</v>
          </cell>
          <cell r="AK868">
            <v>0</v>
          </cell>
          <cell r="AL868">
            <v>16300</v>
          </cell>
          <cell r="AM868">
            <v>0</v>
          </cell>
          <cell r="AN868">
            <v>516387.67</v>
          </cell>
        </row>
        <row r="869">
          <cell r="B869">
            <v>855</v>
          </cell>
          <cell r="C869">
            <v>16221286</v>
          </cell>
          <cell r="D869" t="str">
            <v>Ho Thanh Cong</v>
          </cell>
          <cell r="E869">
            <v>972020</v>
          </cell>
          <cell r="F869">
            <v>1121238</v>
          </cell>
          <cell r="G869">
            <v>1747017</v>
          </cell>
          <cell r="H869">
            <v>1121884</v>
          </cell>
          <cell r="I869">
            <v>1197797</v>
          </cell>
          <cell r="J869">
            <v>2393392</v>
          </cell>
          <cell r="K869">
            <v>1823846</v>
          </cell>
          <cell r="L869">
            <v>1048923</v>
          </cell>
          <cell r="M869">
            <v>1631962</v>
          </cell>
          <cell r="N869">
            <v>1996615</v>
          </cell>
          <cell r="O869">
            <v>1113000</v>
          </cell>
          <cell r="P869">
            <v>1113000</v>
          </cell>
          <cell r="Q869">
            <v>0</v>
          </cell>
          <cell r="R869">
            <v>0</v>
          </cell>
          <cell r="S869">
            <v>0</v>
          </cell>
          <cell r="T869">
            <v>0</v>
          </cell>
          <cell r="U869">
            <v>0</v>
          </cell>
          <cell r="V869">
            <v>-39339</v>
          </cell>
          <cell r="W869">
            <v>0</v>
          </cell>
          <cell r="X869">
            <v>0</v>
          </cell>
          <cell r="Y869">
            <v>0</v>
          </cell>
          <cell r="Z869">
            <v>0</v>
          </cell>
          <cell r="AA869">
            <v>0</v>
          </cell>
          <cell r="AB869">
            <v>0</v>
          </cell>
          <cell r="AC869">
            <v>17280694</v>
          </cell>
          <cell r="AD869">
            <v>-39339</v>
          </cell>
          <cell r="AE869">
            <v>12</v>
          </cell>
          <cell r="AF869">
            <v>0</v>
          </cell>
          <cell r="AG869">
            <v>0</v>
          </cell>
          <cell r="AH869">
            <v>0</v>
          </cell>
          <cell r="AI869">
            <v>0</v>
          </cell>
          <cell r="AJ869">
            <v>1113000</v>
          </cell>
          <cell r="AK869">
            <v>0</v>
          </cell>
          <cell r="AL869">
            <v>39339</v>
          </cell>
          <cell r="AM869">
            <v>0</v>
          </cell>
          <cell r="AN869">
            <v>1152339</v>
          </cell>
        </row>
        <row r="870">
          <cell r="B870">
            <v>856</v>
          </cell>
          <cell r="C870">
            <v>16221779</v>
          </cell>
          <cell r="D870" t="str">
            <v>Pham Dinh Duc</v>
          </cell>
          <cell r="M870">
            <v>2922000</v>
          </cell>
          <cell r="N870">
            <v>3423667</v>
          </cell>
          <cell r="O870">
            <v>2782000</v>
          </cell>
          <cell r="P870">
            <v>2782000</v>
          </cell>
          <cell r="Y870">
            <v>-92200</v>
          </cell>
          <cell r="Z870">
            <v>-184733</v>
          </cell>
          <cell r="AA870">
            <v>-78200</v>
          </cell>
          <cell r="AB870">
            <v>-78200</v>
          </cell>
          <cell r="AC870">
            <v>11909667</v>
          </cell>
          <cell r="AD870">
            <v>-433333</v>
          </cell>
          <cell r="AE870">
            <v>4</v>
          </cell>
          <cell r="AF870">
            <v>12</v>
          </cell>
          <cell r="AG870">
            <v>0</v>
          </cell>
          <cell r="AH870">
            <v>0</v>
          </cell>
          <cell r="AI870">
            <v>0</v>
          </cell>
          <cell r="AJ870">
            <v>998471.23</v>
          </cell>
          <cell r="AK870">
            <v>0</v>
          </cell>
          <cell r="AL870">
            <v>433333</v>
          </cell>
          <cell r="AM870">
            <v>0</v>
          </cell>
          <cell r="AN870">
            <v>1431804.23</v>
          </cell>
        </row>
        <row r="871">
          <cell r="B871">
            <v>857</v>
          </cell>
          <cell r="C871">
            <v>16221799</v>
          </cell>
          <cell r="D871" t="str">
            <v>Chau Van Giang</v>
          </cell>
          <cell r="P871">
            <v>588923</v>
          </cell>
          <cell r="AB871">
            <v>0</v>
          </cell>
          <cell r="AC871">
            <v>588923</v>
          </cell>
          <cell r="AD871">
            <v>0</v>
          </cell>
          <cell r="AE871">
            <v>1</v>
          </cell>
          <cell r="AF871">
            <v>0</v>
          </cell>
          <cell r="AG871">
            <v>0</v>
          </cell>
          <cell r="AH871">
            <v>0</v>
          </cell>
          <cell r="AI871">
            <v>0</v>
          </cell>
          <cell r="AJ871">
            <v>72460.27</v>
          </cell>
          <cell r="AK871">
            <v>0</v>
          </cell>
          <cell r="AL871">
            <v>0</v>
          </cell>
          <cell r="AM871">
            <v>0</v>
          </cell>
          <cell r="AN871">
            <v>72460.27</v>
          </cell>
        </row>
        <row r="872">
          <cell r="B872">
            <v>858</v>
          </cell>
          <cell r="C872">
            <v>16221280</v>
          </cell>
          <cell r="D872" t="str">
            <v>Nguyen Van Hai</v>
          </cell>
          <cell r="E872">
            <v>1258161</v>
          </cell>
          <cell r="F872">
            <v>1281415</v>
          </cell>
          <cell r="G872">
            <v>1111120</v>
          </cell>
          <cell r="H872">
            <v>1196676</v>
          </cell>
          <cell r="I872">
            <v>1368911</v>
          </cell>
          <cell r="J872">
            <v>1665305</v>
          </cell>
          <cell r="K872">
            <v>1788231</v>
          </cell>
          <cell r="L872">
            <v>1198615</v>
          </cell>
          <cell r="M872">
            <v>1455462</v>
          </cell>
          <cell r="N872">
            <v>2163000</v>
          </cell>
          <cell r="O872">
            <v>1113000</v>
          </cell>
          <cell r="P872">
            <v>1113000</v>
          </cell>
          <cell r="Q872">
            <v>0</v>
          </cell>
          <cell r="R872">
            <v>0</v>
          </cell>
          <cell r="S872">
            <v>0</v>
          </cell>
          <cell r="T872">
            <v>0</v>
          </cell>
          <cell r="U872">
            <v>0</v>
          </cell>
          <cell r="V872">
            <v>0</v>
          </cell>
          <cell r="W872">
            <v>0</v>
          </cell>
          <cell r="X872">
            <v>0</v>
          </cell>
          <cell r="Y872">
            <v>0</v>
          </cell>
          <cell r="Z872">
            <v>-16300</v>
          </cell>
          <cell r="AA872">
            <v>0</v>
          </cell>
          <cell r="AB872">
            <v>0</v>
          </cell>
          <cell r="AC872">
            <v>16712896</v>
          </cell>
          <cell r="AD872">
            <v>-16300</v>
          </cell>
          <cell r="AE872">
            <v>12</v>
          </cell>
          <cell r="AF872">
            <v>0</v>
          </cell>
          <cell r="AG872">
            <v>0</v>
          </cell>
          <cell r="AH872">
            <v>0</v>
          </cell>
          <cell r="AI872">
            <v>0</v>
          </cell>
          <cell r="AJ872">
            <v>1113000</v>
          </cell>
          <cell r="AK872">
            <v>0</v>
          </cell>
          <cell r="AL872">
            <v>16300</v>
          </cell>
          <cell r="AM872">
            <v>0</v>
          </cell>
          <cell r="AN872">
            <v>1129300</v>
          </cell>
        </row>
        <row r="873">
          <cell r="B873">
            <v>859</v>
          </cell>
          <cell r="C873">
            <v>16221273</v>
          </cell>
          <cell r="D873" t="str">
            <v>Vo Van Hai</v>
          </cell>
          <cell r="E873">
            <v>3193780</v>
          </cell>
          <cell r="F873">
            <v>3332860</v>
          </cell>
          <cell r="G873">
            <v>3789470</v>
          </cell>
          <cell r="H873">
            <v>3894699</v>
          </cell>
          <cell r="I873">
            <v>3197690</v>
          </cell>
          <cell r="J873">
            <v>3829530</v>
          </cell>
          <cell r="K873">
            <v>3479000</v>
          </cell>
          <cell r="L873">
            <v>4511500</v>
          </cell>
          <cell r="M873">
            <v>3199000</v>
          </cell>
          <cell r="N873">
            <v>4511500</v>
          </cell>
          <cell r="O873">
            <v>3199000</v>
          </cell>
          <cell r="P873">
            <v>3199000</v>
          </cell>
          <cell r="Q873">
            <v>-138756</v>
          </cell>
          <cell r="R873">
            <v>-166572</v>
          </cell>
          <cell r="S873">
            <v>-257894</v>
          </cell>
          <cell r="T873">
            <v>-278940</v>
          </cell>
          <cell r="U873">
            <v>-139538</v>
          </cell>
          <cell r="V873">
            <v>-265906</v>
          </cell>
          <cell r="W873">
            <v>-195800</v>
          </cell>
          <cell r="X873">
            <v>-453450</v>
          </cell>
          <cell r="Y873">
            <v>-139800</v>
          </cell>
          <cell r="Z873">
            <v>-453450</v>
          </cell>
          <cell r="AA873">
            <v>-139800</v>
          </cell>
          <cell r="AB873">
            <v>-139800</v>
          </cell>
          <cell r="AC873">
            <v>43337029</v>
          </cell>
          <cell r="AD873">
            <v>-2769706</v>
          </cell>
          <cell r="AE873">
            <v>12</v>
          </cell>
          <cell r="AF873">
            <v>0</v>
          </cell>
          <cell r="AG873">
            <v>0</v>
          </cell>
          <cell r="AH873">
            <v>0</v>
          </cell>
          <cell r="AI873">
            <v>0</v>
          </cell>
          <cell r="AJ873">
            <v>3199000</v>
          </cell>
          <cell r="AK873">
            <v>3307200</v>
          </cell>
          <cell r="AL873">
            <v>6076906</v>
          </cell>
          <cell r="AM873">
            <v>0</v>
          </cell>
          <cell r="AN873">
            <v>9275906</v>
          </cell>
        </row>
        <row r="874">
          <cell r="B874">
            <v>860</v>
          </cell>
          <cell r="C874">
            <v>16221707</v>
          </cell>
          <cell r="D874" t="str">
            <v>Nguyen Van Hoang D</v>
          </cell>
          <cell r="J874">
            <v>898864</v>
          </cell>
          <cell r="K874">
            <v>1284231</v>
          </cell>
          <cell r="L874">
            <v>1198615</v>
          </cell>
          <cell r="M874">
            <v>1455462</v>
          </cell>
          <cell r="N874">
            <v>1113000</v>
          </cell>
          <cell r="O874">
            <v>1113000</v>
          </cell>
          <cell r="P874">
            <v>1113000</v>
          </cell>
          <cell r="V874">
            <v>0</v>
          </cell>
          <cell r="W874">
            <v>0</v>
          </cell>
          <cell r="X874">
            <v>0</v>
          </cell>
          <cell r="Y874">
            <v>0</v>
          </cell>
          <cell r="Z874">
            <v>0</v>
          </cell>
          <cell r="AA874">
            <v>0</v>
          </cell>
          <cell r="AB874">
            <v>0</v>
          </cell>
          <cell r="AC874">
            <v>8176172</v>
          </cell>
          <cell r="AD874">
            <v>0</v>
          </cell>
          <cell r="AE874">
            <v>7</v>
          </cell>
          <cell r="AF874">
            <v>0</v>
          </cell>
          <cell r="AG874">
            <v>5</v>
          </cell>
          <cell r="AH874">
            <v>5850000</v>
          </cell>
          <cell r="AI874">
            <v>0</v>
          </cell>
          <cell r="AJ874">
            <v>652553.42000000004</v>
          </cell>
          <cell r="AK874">
            <v>0</v>
          </cell>
          <cell r="AL874">
            <v>0</v>
          </cell>
          <cell r="AM874">
            <v>0</v>
          </cell>
          <cell r="AN874">
            <v>652553.42000000004</v>
          </cell>
        </row>
        <row r="875">
          <cell r="B875">
            <v>861</v>
          </cell>
          <cell r="C875">
            <v>16221765</v>
          </cell>
          <cell r="D875" t="str">
            <v>Nguyen Thanh Hung C</v>
          </cell>
          <cell r="L875">
            <v>1412653</v>
          </cell>
          <cell r="M875">
            <v>1541077</v>
          </cell>
          <cell r="N875">
            <v>1869000</v>
          </cell>
          <cell r="O875">
            <v>1027385</v>
          </cell>
          <cell r="P875">
            <v>1198615</v>
          </cell>
          <cell r="X875">
            <v>0</v>
          </cell>
          <cell r="Y875">
            <v>0</v>
          </cell>
          <cell r="Z875">
            <v>0</v>
          </cell>
          <cell r="AA875">
            <v>0</v>
          </cell>
          <cell r="AB875">
            <v>0</v>
          </cell>
          <cell r="AC875">
            <v>7048730</v>
          </cell>
          <cell r="AD875">
            <v>0</v>
          </cell>
          <cell r="AE875">
            <v>5</v>
          </cell>
          <cell r="AF875">
            <v>0</v>
          </cell>
          <cell r="AG875">
            <v>0</v>
          </cell>
          <cell r="AH875">
            <v>0</v>
          </cell>
          <cell r="AI875">
            <v>0</v>
          </cell>
          <cell r="AJ875">
            <v>518383.56</v>
          </cell>
          <cell r="AK875">
            <v>0</v>
          </cell>
          <cell r="AL875">
            <v>0</v>
          </cell>
          <cell r="AM875">
            <v>0</v>
          </cell>
          <cell r="AN875">
            <v>518383.56</v>
          </cell>
        </row>
        <row r="876">
          <cell r="B876">
            <v>862</v>
          </cell>
          <cell r="C876">
            <v>16221284</v>
          </cell>
          <cell r="D876" t="str">
            <v>Nguyen Van Hung</v>
          </cell>
          <cell r="E876">
            <v>1110880</v>
          </cell>
          <cell r="F876">
            <v>1281415</v>
          </cell>
          <cell r="G876">
            <v>1111120</v>
          </cell>
          <cell r="H876">
            <v>1211368</v>
          </cell>
          <cell r="I876">
            <v>1368911</v>
          </cell>
          <cell r="J876">
            <v>1651305</v>
          </cell>
          <cell r="K876">
            <v>1284231</v>
          </cell>
          <cell r="L876">
            <v>1483554</v>
          </cell>
          <cell r="M876">
            <v>1407303</v>
          </cell>
          <cell r="N876">
            <v>2163000</v>
          </cell>
          <cell r="O876">
            <v>1113000</v>
          </cell>
          <cell r="P876">
            <v>1113000</v>
          </cell>
          <cell r="Q876">
            <v>0</v>
          </cell>
          <cell r="R876">
            <v>0</v>
          </cell>
          <cell r="S876">
            <v>0</v>
          </cell>
          <cell r="T876">
            <v>0</v>
          </cell>
          <cell r="U876">
            <v>0</v>
          </cell>
          <cell r="V876">
            <v>0</v>
          </cell>
          <cell r="W876">
            <v>0</v>
          </cell>
          <cell r="X876">
            <v>0</v>
          </cell>
          <cell r="Y876">
            <v>0</v>
          </cell>
          <cell r="Z876">
            <v>-16300</v>
          </cell>
          <cell r="AA876">
            <v>0</v>
          </cell>
          <cell r="AB876">
            <v>0</v>
          </cell>
          <cell r="AC876">
            <v>16299087</v>
          </cell>
          <cell r="AD876">
            <v>-16300</v>
          </cell>
          <cell r="AE876">
            <v>12</v>
          </cell>
          <cell r="AF876">
            <v>0</v>
          </cell>
          <cell r="AG876">
            <v>0</v>
          </cell>
          <cell r="AH876">
            <v>0</v>
          </cell>
          <cell r="AI876">
            <v>0</v>
          </cell>
          <cell r="AJ876">
            <v>1113000</v>
          </cell>
          <cell r="AK876">
            <v>0</v>
          </cell>
          <cell r="AL876">
            <v>16300</v>
          </cell>
          <cell r="AM876">
            <v>0</v>
          </cell>
          <cell r="AN876">
            <v>1129300</v>
          </cell>
        </row>
        <row r="877">
          <cell r="B877">
            <v>863</v>
          </cell>
          <cell r="C877">
            <v>16221281</v>
          </cell>
          <cell r="D877" t="str">
            <v>Truong The Huy</v>
          </cell>
          <cell r="H877">
            <v>2216051</v>
          </cell>
          <cell r="I877">
            <v>2088360</v>
          </cell>
          <cell r="J877">
            <v>2719320</v>
          </cell>
          <cell r="K877">
            <v>3559000</v>
          </cell>
          <cell r="L877">
            <v>1949000</v>
          </cell>
          <cell r="M877">
            <v>3074808</v>
          </cell>
          <cell r="N877">
            <v>2654808</v>
          </cell>
          <cell r="O877">
            <v>1604808</v>
          </cell>
          <cell r="P877">
            <v>1669000</v>
          </cell>
          <cell r="T877">
            <v>-21605</v>
          </cell>
          <cell r="U877">
            <v>-8836</v>
          </cell>
          <cell r="V877">
            <v>-71932</v>
          </cell>
          <cell r="W877">
            <v>-211800</v>
          </cell>
          <cell r="X877">
            <v>0</v>
          </cell>
          <cell r="Y877">
            <v>-114962</v>
          </cell>
          <cell r="Z877">
            <v>-65481</v>
          </cell>
          <cell r="AA877">
            <v>0</v>
          </cell>
          <cell r="AB877">
            <v>0</v>
          </cell>
          <cell r="AC877">
            <v>21535155</v>
          </cell>
          <cell r="AD877">
            <v>-494616</v>
          </cell>
          <cell r="AE877">
            <v>9</v>
          </cell>
          <cell r="AF877">
            <v>0</v>
          </cell>
          <cell r="AG877">
            <v>0</v>
          </cell>
          <cell r="AH877">
            <v>0</v>
          </cell>
          <cell r="AI877">
            <v>0</v>
          </cell>
          <cell r="AJ877">
            <v>1307764.3799999999</v>
          </cell>
          <cell r="AK877">
            <v>484290</v>
          </cell>
          <cell r="AL877">
            <v>978906</v>
          </cell>
          <cell r="AM877">
            <v>0</v>
          </cell>
          <cell r="AN877">
            <v>2286670.38</v>
          </cell>
        </row>
        <row r="878">
          <cell r="B878">
            <v>864</v>
          </cell>
          <cell r="C878">
            <v>16211198</v>
          </cell>
          <cell r="D878" t="str">
            <v>Nguyen Hoang Lam</v>
          </cell>
          <cell r="E878">
            <v>1180310</v>
          </cell>
          <cell r="F878">
            <v>1510418</v>
          </cell>
          <cell r="G878">
            <v>1308270</v>
          </cell>
          <cell r="H878">
            <v>1274307</v>
          </cell>
          <cell r="I878">
            <v>1391971</v>
          </cell>
          <cell r="J878">
            <v>2494792</v>
          </cell>
          <cell r="K878">
            <v>2937352</v>
          </cell>
          <cell r="L878">
            <v>2704070</v>
          </cell>
          <cell r="M878">
            <v>2445703</v>
          </cell>
          <cell r="N878">
            <v>3125483</v>
          </cell>
          <cell r="O878">
            <v>2418111</v>
          </cell>
          <cell r="P878">
            <v>2290181</v>
          </cell>
          <cell r="Q878">
            <v>0</v>
          </cell>
          <cell r="R878">
            <v>0</v>
          </cell>
          <cell r="S878">
            <v>0</v>
          </cell>
          <cell r="T878">
            <v>0</v>
          </cell>
          <cell r="U878">
            <v>0</v>
          </cell>
          <cell r="V878">
            <v>-49479</v>
          </cell>
          <cell r="W878">
            <v>-93735</v>
          </cell>
          <cell r="X878">
            <v>-70407</v>
          </cell>
          <cell r="Y878">
            <v>-44570</v>
          </cell>
          <cell r="Z878">
            <v>-125097</v>
          </cell>
          <cell r="AA878">
            <v>-41811</v>
          </cell>
          <cell r="AB878">
            <v>-29018</v>
          </cell>
          <cell r="AC878">
            <v>25080968</v>
          </cell>
          <cell r="AD878">
            <v>-454117</v>
          </cell>
          <cell r="AE878">
            <v>12</v>
          </cell>
          <cell r="AF878">
            <v>0</v>
          </cell>
          <cell r="AG878">
            <v>0</v>
          </cell>
          <cell r="AH878">
            <v>0</v>
          </cell>
          <cell r="AI878">
            <v>0</v>
          </cell>
          <cell r="AJ878">
            <v>2087000</v>
          </cell>
          <cell r="AK878">
            <v>316800</v>
          </cell>
          <cell r="AL878">
            <v>770917</v>
          </cell>
          <cell r="AM878">
            <v>0</v>
          </cell>
          <cell r="AN878">
            <v>2857917</v>
          </cell>
        </row>
        <row r="879">
          <cell r="B879">
            <v>865</v>
          </cell>
          <cell r="C879">
            <v>16221736</v>
          </cell>
          <cell r="D879" t="str">
            <v>Vuong Le</v>
          </cell>
          <cell r="L879">
            <v>1546428</v>
          </cell>
          <cell r="M879">
            <v>1252125</v>
          </cell>
          <cell r="N879">
            <v>1198615</v>
          </cell>
          <cell r="O879">
            <v>1113000</v>
          </cell>
          <cell r="P879">
            <v>1113000</v>
          </cell>
          <cell r="W879">
            <v>0</v>
          </cell>
          <cell r="X879">
            <v>0</v>
          </cell>
          <cell r="Y879">
            <v>0</v>
          </cell>
          <cell r="Z879">
            <v>0</v>
          </cell>
          <cell r="AA879">
            <v>0</v>
          </cell>
          <cell r="AB879">
            <v>0</v>
          </cell>
          <cell r="AC879">
            <v>6223168</v>
          </cell>
          <cell r="AD879">
            <v>0</v>
          </cell>
          <cell r="AE879">
            <v>5</v>
          </cell>
          <cell r="AF879">
            <v>0</v>
          </cell>
          <cell r="AG879">
            <v>0</v>
          </cell>
          <cell r="AH879">
            <v>0</v>
          </cell>
          <cell r="AI879">
            <v>0</v>
          </cell>
          <cell r="AJ879">
            <v>500087.67</v>
          </cell>
          <cell r="AK879">
            <v>0</v>
          </cell>
          <cell r="AL879">
            <v>0</v>
          </cell>
          <cell r="AM879">
            <v>0</v>
          </cell>
          <cell r="AN879">
            <v>500087.67</v>
          </cell>
        </row>
        <row r="880">
          <cell r="B880">
            <v>866</v>
          </cell>
          <cell r="C880">
            <v>16221730</v>
          </cell>
          <cell r="D880" t="str">
            <v>Nguyen Thanh Liem B</v>
          </cell>
          <cell r="L880">
            <v>1314000</v>
          </cell>
          <cell r="M880">
            <v>913904</v>
          </cell>
          <cell r="N880">
            <v>876000</v>
          </cell>
          <cell r="O880">
            <v>876000</v>
          </cell>
          <cell r="P880">
            <v>876000</v>
          </cell>
          <cell r="W880">
            <v>0</v>
          </cell>
          <cell r="X880">
            <v>0</v>
          </cell>
          <cell r="Y880">
            <v>0</v>
          </cell>
          <cell r="Z880">
            <v>0</v>
          </cell>
          <cell r="AA880">
            <v>0</v>
          </cell>
          <cell r="AB880">
            <v>0</v>
          </cell>
          <cell r="AC880">
            <v>4855904</v>
          </cell>
          <cell r="AD880">
            <v>0</v>
          </cell>
          <cell r="AE880">
            <v>5</v>
          </cell>
          <cell r="AF880">
            <v>0</v>
          </cell>
          <cell r="AG880">
            <v>0</v>
          </cell>
          <cell r="AH880">
            <v>0</v>
          </cell>
          <cell r="AI880">
            <v>0</v>
          </cell>
          <cell r="AJ880">
            <v>393600</v>
          </cell>
          <cell r="AK880">
            <v>0</v>
          </cell>
          <cell r="AL880">
            <v>0</v>
          </cell>
          <cell r="AM880">
            <v>0</v>
          </cell>
          <cell r="AN880">
            <v>393600</v>
          </cell>
        </row>
        <row r="881">
          <cell r="B881">
            <v>867</v>
          </cell>
          <cell r="C881">
            <v>16211788</v>
          </cell>
          <cell r="D881" t="str">
            <v>Tran Thanh Liem</v>
          </cell>
          <cell r="N881">
            <v>626000</v>
          </cell>
          <cell r="O881">
            <v>1130000</v>
          </cell>
          <cell r="P881">
            <v>626000</v>
          </cell>
          <cell r="Z881">
            <v>0</v>
          </cell>
          <cell r="AA881">
            <v>0</v>
          </cell>
          <cell r="AB881">
            <v>0</v>
          </cell>
          <cell r="AC881">
            <v>2382000</v>
          </cell>
          <cell r="AD881">
            <v>0</v>
          </cell>
          <cell r="AE881">
            <v>3</v>
          </cell>
          <cell r="AF881">
            <v>12</v>
          </cell>
          <cell r="AG881">
            <v>0</v>
          </cell>
          <cell r="AH881">
            <v>0</v>
          </cell>
          <cell r="AI881">
            <v>0</v>
          </cell>
          <cell r="AJ881">
            <v>174936.99</v>
          </cell>
          <cell r="AK881">
            <v>0</v>
          </cell>
          <cell r="AL881">
            <v>0</v>
          </cell>
          <cell r="AM881">
            <v>0</v>
          </cell>
          <cell r="AN881">
            <v>174936.99</v>
          </cell>
        </row>
        <row r="882">
          <cell r="B882">
            <v>868</v>
          </cell>
          <cell r="C882">
            <v>16220716</v>
          </cell>
          <cell r="D882" t="str">
            <v>Lu Tan Loi</v>
          </cell>
          <cell r="E882">
            <v>1277512</v>
          </cell>
          <cell r="F882">
            <v>2425386</v>
          </cell>
          <cell r="G882">
            <v>2734371</v>
          </cell>
          <cell r="H882">
            <v>1474476</v>
          </cell>
          <cell r="I882">
            <v>1475857</v>
          </cell>
          <cell r="J882">
            <v>2148706</v>
          </cell>
          <cell r="K882">
            <v>1378462</v>
          </cell>
          <cell r="L882">
            <v>2330000</v>
          </cell>
          <cell r="M882">
            <v>1575385</v>
          </cell>
          <cell r="N882">
            <v>2330000</v>
          </cell>
          <cell r="O882">
            <v>1280000</v>
          </cell>
          <cell r="P882">
            <v>1280000</v>
          </cell>
          <cell r="Q882">
            <v>0</v>
          </cell>
          <cell r="R882">
            <v>-42539</v>
          </cell>
          <cell r="S882">
            <v>-73437</v>
          </cell>
          <cell r="T882">
            <v>0</v>
          </cell>
          <cell r="U882">
            <v>0</v>
          </cell>
          <cell r="V882">
            <v>-14871</v>
          </cell>
          <cell r="W882">
            <v>0</v>
          </cell>
          <cell r="X882">
            <v>-33000</v>
          </cell>
          <cell r="Y882">
            <v>0</v>
          </cell>
          <cell r="Z882">
            <v>-33000</v>
          </cell>
          <cell r="AA882">
            <v>0</v>
          </cell>
          <cell r="AB882">
            <v>0</v>
          </cell>
          <cell r="AC882">
            <v>21710155</v>
          </cell>
          <cell r="AD882">
            <v>-196847</v>
          </cell>
          <cell r="AE882">
            <v>12</v>
          </cell>
          <cell r="AF882">
            <v>0</v>
          </cell>
          <cell r="AG882">
            <v>0</v>
          </cell>
          <cell r="AH882">
            <v>0</v>
          </cell>
          <cell r="AI882">
            <v>0</v>
          </cell>
          <cell r="AJ882">
            <v>1280000</v>
          </cell>
          <cell r="AK882">
            <v>0</v>
          </cell>
          <cell r="AL882">
            <v>196847</v>
          </cell>
          <cell r="AM882">
            <v>0</v>
          </cell>
          <cell r="AN882">
            <v>1476847</v>
          </cell>
        </row>
        <row r="883">
          <cell r="B883">
            <v>869</v>
          </cell>
          <cell r="C883">
            <v>16221792</v>
          </cell>
          <cell r="D883" t="str">
            <v>Dinh Viet Long</v>
          </cell>
          <cell r="O883">
            <v>642115</v>
          </cell>
          <cell r="P883">
            <v>1113000</v>
          </cell>
          <cell r="AA883">
            <v>0</v>
          </cell>
          <cell r="AB883">
            <v>0</v>
          </cell>
          <cell r="AC883">
            <v>1755115</v>
          </cell>
          <cell r="AD883">
            <v>0</v>
          </cell>
          <cell r="AE883">
            <v>2</v>
          </cell>
          <cell r="AF883">
            <v>12</v>
          </cell>
          <cell r="AG883">
            <v>0</v>
          </cell>
          <cell r="AH883">
            <v>0</v>
          </cell>
          <cell r="AI883">
            <v>0</v>
          </cell>
          <cell r="AJ883">
            <v>186008.22</v>
          </cell>
          <cell r="AK883">
            <v>0</v>
          </cell>
          <cell r="AL883">
            <v>0</v>
          </cell>
          <cell r="AM883">
            <v>0</v>
          </cell>
          <cell r="AN883">
            <v>186008.22</v>
          </cell>
        </row>
        <row r="884">
          <cell r="B884">
            <v>870</v>
          </cell>
          <cell r="C884">
            <v>16220559</v>
          </cell>
          <cell r="D884" t="str">
            <v>Tran Hien Ly</v>
          </cell>
          <cell r="E884">
            <v>3471500</v>
          </cell>
          <cell r="F884">
            <v>4424250</v>
          </cell>
          <cell r="G884">
            <v>5747250</v>
          </cell>
          <cell r="H884">
            <v>3752499</v>
          </cell>
          <cell r="I884">
            <v>3475750</v>
          </cell>
          <cell r="J884">
            <v>4317750</v>
          </cell>
          <cell r="K884">
            <v>3758000</v>
          </cell>
          <cell r="L884">
            <v>4440500</v>
          </cell>
          <cell r="M884">
            <v>3758000</v>
          </cell>
          <cell r="N884">
            <v>4930500</v>
          </cell>
          <cell r="O884">
            <v>3618000</v>
          </cell>
          <cell r="P884">
            <v>3478000</v>
          </cell>
          <cell r="Q884">
            <v>-194300</v>
          </cell>
          <cell r="R884">
            <v>-427275</v>
          </cell>
          <cell r="S884">
            <v>-824175</v>
          </cell>
          <cell r="T884">
            <v>-250500</v>
          </cell>
          <cell r="U884">
            <v>-195150</v>
          </cell>
          <cell r="V884">
            <v>-395325</v>
          </cell>
          <cell r="W884">
            <v>-251600</v>
          </cell>
          <cell r="X884">
            <v>-432150</v>
          </cell>
          <cell r="Y884">
            <v>-251600</v>
          </cell>
          <cell r="Z884">
            <v>-579150</v>
          </cell>
          <cell r="AA884">
            <v>-223600</v>
          </cell>
          <cell r="AB884">
            <v>-195600</v>
          </cell>
          <cell r="AC884">
            <v>49171999</v>
          </cell>
          <cell r="AD884">
            <v>-4220425</v>
          </cell>
          <cell r="AE884">
            <v>12</v>
          </cell>
          <cell r="AF884">
            <v>0</v>
          </cell>
          <cell r="AG884">
            <v>0</v>
          </cell>
          <cell r="AH884">
            <v>0</v>
          </cell>
          <cell r="AI884">
            <v>0</v>
          </cell>
          <cell r="AJ884">
            <v>3478000</v>
          </cell>
          <cell r="AK884">
            <v>4995000</v>
          </cell>
          <cell r="AL884">
            <v>9215425</v>
          </cell>
          <cell r="AM884">
            <v>0</v>
          </cell>
          <cell r="AN884">
            <v>12693425</v>
          </cell>
        </row>
        <row r="885">
          <cell r="B885">
            <v>871</v>
          </cell>
          <cell r="C885">
            <v>16221795</v>
          </cell>
          <cell r="D885" t="str">
            <v>Tran Quang Ngan</v>
          </cell>
          <cell r="O885">
            <v>1113000</v>
          </cell>
          <cell r="P885">
            <v>1113000</v>
          </cell>
          <cell r="AA885">
            <v>0</v>
          </cell>
          <cell r="AB885">
            <v>0</v>
          </cell>
          <cell r="AC885">
            <v>2226000</v>
          </cell>
          <cell r="AD885">
            <v>0</v>
          </cell>
          <cell r="AE885">
            <v>2</v>
          </cell>
          <cell r="AF885">
            <v>12</v>
          </cell>
          <cell r="AG885">
            <v>0</v>
          </cell>
          <cell r="AH885">
            <v>0</v>
          </cell>
          <cell r="AI885">
            <v>0</v>
          </cell>
          <cell r="AJ885">
            <v>219550.68</v>
          </cell>
          <cell r="AK885">
            <v>0</v>
          </cell>
          <cell r="AL885">
            <v>0</v>
          </cell>
          <cell r="AM885">
            <v>0</v>
          </cell>
          <cell r="AN885">
            <v>219550.68</v>
          </cell>
        </row>
        <row r="886">
          <cell r="B886">
            <v>872</v>
          </cell>
          <cell r="C886">
            <v>16221737</v>
          </cell>
          <cell r="D886" t="str">
            <v>Bui Van Nguyen</v>
          </cell>
          <cell r="L886">
            <v>1113000</v>
          </cell>
          <cell r="M886">
            <v>1685553</v>
          </cell>
          <cell r="N886">
            <v>1113000</v>
          </cell>
          <cell r="O886">
            <v>1113000</v>
          </cell>
          <cell r="P886">
            <v>1113000</v>
          </cell>
          <cell r="W886">
            <v>0</v>
          </cell>
          <cell r="X886">
            <v>0</v>
          </cell>
          <cell r="Y886">
            <v>0</v>
          </cell>
          <cell r="Z886">
            <v>0</v>
          </cell>
          <cell r="AA886">
            <v>0</v>
          </cell>
          <cell r="AB886">
            <v>0</v>
          </cell>
          <cell r="AC886">
            <v>6137553</v>
          </cell>
          <cell r="AD886">
            <v>0</v>
          </cell>
          <cell r="AE886">
            <v>5</v>
          </cell>
          <cell r="AF886">
            <v>12</v>
          </cell>
          <cell r="AG886">
            <v>0</v>
          </cell>
          <cell r="AH886">
            <v>0</v>
          </cell>
          <cell r="AI886">
            <v>0</v>
          </cell>
          <cell r="AJ886">
            <v>500087.67</v>
          </cell>
          <cell r="AK886">
            <v>0</v>
          </cell>
          <cell r="AL886">
            <v>0</v>
          </cell>
          <cell r="AM886">
            <v>0</v>
          </cell>
          <cell r="AN886">
            <v>500087.67</v>
          </cell>
        </row>
        <row r="887">
          <cell r="B887">
            <v>873</v>
          </cell>
          <cell r="C887">
            <v>16221732</v>
          </cell>
          <cell r="D887" t="str">
            <v>Truong The Nguyen</v>
          </cell>
          <cell r="K887">
            <v>834500</v>
          </cell>
          <cell r="L887">
            <v>1797385</v>
          </cell>
          <cell r="M887">
            <v>3232538</v>
          </cell>
          <cell r="N887">
            <v>2719000</v>
          </cell>
          <cell r="O887">
            <v>2425000</v>
          </cell>
          <cell r="P887">
            <v>1669000</v>
          </cell>
          <cell r="W887">
            <v>0</v>
          </cell>
          <cell r="X887">
            <v>0</v>
          </cell>
          <cell r="Y887">
            <v>-146508</v>
          </cell>
          <cell r="Z887">
            <v>-71900</v>
          </cell>
          <cell r="AA887">
            <v>-42500</v>
          </cell>
          <cell r="AB887">
            <v>0</v>
          </cell>
          <cell r="AC887">
            <v>12677423</v>
          </cell>
          <cell r="AD887">
            <v>-260908</v>
          </cell>
          <cell r="AE887">
            <v>6</v>
          </cell>
          <cell r="AF887">
            <v>0</v>
          </cell>
          <cell r="AG887">
            <v>0</v>
          </cell>
          <cell r="AH887">
            <v>0</v>
          </cell>
          <cell r="AI887">
            <v>0</v>
          </cell>
          <cell r="AJ887">
            <v>809350.68</v>
          </cell>
          <cell r="AK887">
            <v>148680</v>
          </cell>
          <cell r="AL887">
            <v>409588</v>
          </cell>
          <cell r="AM887">
            <v>0</v>
          </cell>
          <cell r="AN887">
            <v>1218938.6800000002</v>
          </cell>
        </row>
        <row r="888">
          <cell r="B888">
            <v>874</v>
          </cell>
          <cell r="C888">
            <v>18211311</v>
          </cell>
          <cell r="D888" t="str">
            <v>Dang Thanh Nhan</v>
          </cell>
          <cell r="E888">
            <v>2895011</v>
          </cell>
          <cell r="F888">
            <v>2984580</v>
          </cell>
          <cell r="G888">
            <v>2926602</v>
          </cell>
          <cell r="H888">
            <v>3190024</v>
          </cell>
          <cell r="I888">
            <v>2775935</v>
          </cell>
          <cell r="J888">
            <v>2517095</v>
          </cell>
          <cell r="K888">
            <v>3017000</v>
          </cell>
          <cell r="L888">
            <v>2797000</v>
          </cell>
          <cell r="M888">
            <v>1969724</v>
          </cell>
          <cell r="N888">
            <v>2877000</v>
          </cell>
          <cell r="O888">
            <v>2122000</v>
          </cell>
          <cell r="P888">
            <v>2122000</v>
          </cell>
          <cell r="Q888">
            <v>-89501</v>
          </cell>
          <cell r="R888">
            <v>-98458</v>
          </cell>
          <cell r="S888">
            <v>-92660</v>
          </cell>
          <cell r="T888">
            <v>-138005</v>
          </cell>
          <cell r="U888">
            <v>-77594</v>
          </cell>
          <cell r="V888">
            <v>-51710</v>
          </cell>
          <cell r="W888">
            <v>-103400</v>
          </cell>
          <cell r="X888">
            <v>-79700</v>
          </cell>
          <cell r="Y888">
            <v>0</v>
          </cell>
          <cell r="Z888">
            <v>-87700</v>
          </cell>
          <cell r="AA888">
            <v>-12200</v>
          </cell>
          <cell r="AB888">
            <v>-12200</v>
          </cell>
          <cell r="AC888">
            <v>32193971</v>
          </cell>
          <cell r="AD888">
            <v>-843128</v>
          </cell>
          <cell r="AE888">
            <v>12</v>
          </cell>
          <cell r="AF888">
            <v>0</v>
          </cell>
          <cell r="AG888">
            <v>0</v>
          </cell>
          <cell r="AH888">
            <v>0</v>
          </cell>
          <cell r="AI888">
            <v>0</v>
          </cell>
          <cell r="AJ888">
            <v>2017000</v>
          </cell>
          <cell r="AK888">
            <v>1021092</v>
          </cell>
          <cell r="AL888">
            <v>1864220</v>
          </cell>
          <cell r="AM888">
            <v>0</v>
          </cell>
          <cell r="AN888">
            <v>3881220</v>
          </cell>
        </row>
        <row r="889">
          <cell r="B889">
            <v>875</v>
          </cell>
          <cell r="C889">
            <v>16221766</v>
          </cell>
          <cell r="D889" t="str">
            <v>Truong Hieu Nhon</v>
          </cell>
          <cell r="L889">
            <v>1412653</v>
          </cell>
          <cell r="M889">
            <v>1541077</v>
          </cell>
          <cell r="N889">
            <v>2163000</v>
          </cell>
          <cell r="O889">
            <v>1113000</v>
          </cell>
          <cell r="P889">
            <v>1113000</v>
          </cell>
          <cell r="X889">
            <v>0</v>
          </cell>
          <cell r="Y889">
            <v>0</v>
          </cell>
          <cell r="Z889">
            <v>-16300</v>
          </cell>
          <cell r="AA889">
            <v>0</v>
          </cell>
          <cell r="AB889">
            <v>0</v>
          </cell>
          <cell r="AC889">
            <v>7342730</v>
          </cell>
          <cell r="AD889">
            <v>-16300</v>
          </cell>
          <cell r="AE889">
            <v>5</v>
          </cell>
          <cell r="AF889">
            <v>12</v>
          </cell>
          <cell r="AG889">
            <v>0</v>
          </cell>
          <cell r="AH889">
            <v>0</v>
          </cell>
          <cell r="AI889">
            <v>0</v>
          </cell>
          <cell r="AJ889">
            <v>518383.56</v>
          </cell>
          <cell r="AK889">
            <v>0</v>
          </cell>
          <cell r="AL889">
            <v>16300</v>
          </cell>
          <cell r="AM889">
            <v>0</v>
          </cell>
          <cell r="AN889">
            <v>534683.56000000006</v>
          </cell>
        </row>
        <row r="890">
          <cell r="B890">
            <v>876</v>
          </cell>
          <cell r="C890">
            <v>16221797</v>
          </cell>
          <cell r="D890" t="str">
            <v>Tran Van Nhuan</v>
          </cell>
          <cell r="P890">
            <v>2461000</v>
          </cell>
          <cell r="AB890">
            <v>-46100</v>
          </cell>
          <cell r="AC890">
            <v>2461000</v>
          </cell>
          <cell r="AD890">
            <v>-46100</v>
          </cell>
          <cell r="AE890">
            <v>1</v>
          </cell>
          <cell r="AF890">
            <v>0</v>
          </cell>
          <cell r="AG890">
            <v>11</v>
          </cell>
          <cell r="AH890">
            <v>8250000</v>
          </cell>
          <cell r="AI890">
            <v>0</v>
          </cell>
          <cell r="AJ890">
            <v>289632.88</v>
          </cell>
          <cell r="AK890">
            <v>0</v>
          </cell>
          <cell r="AL890">
            <v>46100</v>
          </cell>
          <cell r="AM890">
            <v>0</v>
          </cell>
          <cell r="AN890">
            <v>335732.88</v>
          </cell>
        </row>
        <row r="891">
          <cell r="B891">
            <v>877</v>
          </cell>
          <cell r="C891">
            <v>16221668</v>
          </cell>
          <cell r="D891" t="str">
            <v>Bui Quoc Phong</v>
          </cell>
          <cell r="J891">
            <v>2092000</v>
          </cell>
          <cell r="K891">
            <v>3479000</v>
          </cell>
          <cell r="L891">
            <v>3776500</v>
          </cell>
          <cell r="M891">
            <v>3199000</v>
          </cell>
          <cell r="N891">
            <v>3199000</v>
          </cell>
          <cell r="O891">
            <v>3199000</v>
          </cell>
          <cell r="P891">
            <v>3199000</v>
          </cell>
          <cell r="V891">
            <v>-9200</v>
          </cell>
          <cell r="W891">
            <v>-195800</v>
          </cell>
          <cell r="X891">
            <v>-255300</v>
          </cell>
          <cell r="Y891">
            <v>-139800</v>
          </cell>
          <cell r="Z891">
            <v>-139800</v>
          </cell>
          <cell r="AA891">
            <v>-139800</v>
          </cell>
          <cell r="AB891">
            <v>-139800</v>
          </cell>
          <cell r="AC891">
            <v>22143500</v>
          </cell>
          <cell r="AD891">
            <v>-1019500</v>
          </cell>
          <cell r="AE891">
            <v>7</v>
          </cell>
          <cell r="AF891">
            <v>12</v>
          </cell>
          <cell r="AG891">
            <v>0</v>
          </cell>
          <cell r="AH891">
            <v>0</v>
          </cell>
          <cell r="AI891">
            <v>0</v>
          </cell>
          <cell r="AJ891">
            <v>1875578.08</v>
          </cell>
          <cell r="AK891">
            <v>1908</v>
          </cell>
          <cell r="AL891">
            <v>1021408</v>
          </cell>
          <cell r="AM891">
            <v>0</v>
          </cell>
          <cell r="AN891">
            <v>2896986.08</v>
          </cell>
        </row>
        <row r="892">
          <cell r="B892">
            <v>878</v>
          </cell>
          <cell r="C892">
            <v>15221271</v>
          </cell>
          <cell r="D892" t="str">
            <v>Duong Phuc</v>
          </cell>
          <cell r="E892">
            <v>3682647</v>
          </cell>
          <cell r="F892">
            <v>3471680</v>
          </cell>
          <cell r="G892">
            <v>4934610</v>
          </cell>
          <cell r="H892">
            <v>3333600</v>
          </cell>
          <cell r="I892">
            <v>3336720</v>
          </cell>
          <cell r="J892">
            <v>1797729</v>
          </cell>
          <cell r="K892">
            <v>1669000</v>
          </cell>
          <cell r="L892">
            <v>2142418</v>
          </cell>
          <cell r="M892">
            <v>1685048</v>
          </cell>
          <cell r="N892">
            <v>1500495</v>
          </cell>
          <cell r="O892">
            <v>1669000</v>
          </cell>
          <cell r="P892">
            <v>1669000</v>
          </cell>
          <cell r="Q892">
            <v>-236529</v>
          </cell>
          <cell r="R892">
            <v>-194336</v>
          </cell>
          <cell r="S892">
            <v>-580383</v>
          </cell>
          <cell r="T892">
            <v>-166720</v>
          </cell>
          <cell r="U892">
            <v>-167344</v>
          </cell>
          <cell r="V892">
            <v>0</v>
          </cell>
          <cell r="W892">
            <v>0</v>
          </cell>
          <cell r="X892">
            <v>-14242</v>
          </cell>
          <cell r="Y892">
            <v>0</v>
          </cell>
          <cell r="Z892">
            <v>0</v>
          </cell>
          <cell r="AA892">
            <v>0</v>
          </cell>
          <cell r="AB892">
            <v>0</v>
          </cell>
          <cell r="AC892">
            <v>30891947</v>
          </cell>
          <cell r="AD892">
            <v>-1359554</v>
          </cell>
          <cell r="AE892">
            <v>12</v>
          </cell>
          <cell r="AF892">
            <v>0</v>
          </cell>
          <cell r="AG892">
            <v>0</v>
          </cell>
          <cell r="AH892">
            <v>0</v>
          </cell>
          <cell r="AI892">
            <v>0</v>
          </cell>
          <cell r="AJ892">
            <v>1669000</v>
          </cell>
          <cell r="AK892">
            <v>856092</v>
          </cell>
          <cell r="AL892">
            <v>2215646</v>
          </cell>
          <cell r="AM892">
            <v>0</v>
          </cell>
          <cell r="AN892">
            <v>3884646</v>
          </cell>
        </row>
        <row r="893">
          <cell r="B893">
            <v>879</v>
          </cell>
          <cell r="C893">
            <v>16221289</v>
          </cell>
          <cell r="D893" t="str">
            <v>Chau Kim Sell</v>
          </cell>
          <cell r="E893">
            <v>3193780</v>
          </cell>
          <cell r="F893">
            <v>442480</v>
          </cell>
          <cell r="G893">
            <v>3747093</v>
          </cell>
          <cell r="H893">
            <v>3474699</v>
          </cell>
          <cell r="I893">
            <v>3197690</v>
          </cell>
          <cell r="J893">
            <v>3839661</v>
          </cell>
          <cell r="K893">
            <v>4457056</v>
          </cell>
          <cell r="L893">
            <v>3339000</v>
          </cell>
          <cell r="M893">
            <v>4067269</v>
          </cell>
          <cell r="N893">
            <v>4025389</v>
          </cell>
          <cell r="O893">
            <v>3419500</v>
          </cell>
          <cell r="P893">
            <v>3199000</v>
          </cell>
          <cell r="Q893">
            <v>-138756</v>
          </cell>
          <cell r="R893">
            <v>0</v>
          </cell>
          <cell r="S893">
            <v>-249419</v>
          </cell>
          <cell r="T893">
            <v>-194940</v>
          </cell>
          <cell r="U893">
            <v>-139538</v>
          </cell>
          <cell r="V893">
            <v>-267932</v>
          </cell>
          <cell r="W893">
            <v>-437117</v>
          </cell>
          <cell r="X893">
            <v>-167800</v>
          </cell>
          <cell r="Y893">
            <v>-320181</v>
          </cell>
          <cell r="Z893">
            <v>-307617</v>
          </cell>
          <cell r="AA893">
            <v>-183900</v>
          </cell>
          <cell r="AB893">
            <v>-139800</v>
          </cell>
          <cell r="AC893">
            <v>40402617</v>
          </cell>
          <cell r="AD893">
            <v>-2547000</v>
          </cell>
          <cell r="AE893">
            <v>12</v>
          </cell>
          <cell r="AF893">
            <v>0</v>
          </cell>
          <cell r="AG893">
            <v>0</v>
          </cell>
          <cell r="AH893">
            <v>0</v>
          </cell>
          <cell r="AI893">
            <v>0</v>
          </cell>
          <cell r="AJ893">
            <v>3199000</v>
          </cell>
          <cell r="AK893">
            <v>2720328</v>
          </cell>
          <cell r="AL893">
            <v>5267328</v>
          </cell>
          <cell r="AM893">
            <v>0</v>
          </cell>
          <cell r="AN893">
            <v>8466328</v>
          </cell>
        </row>
        <row r="894">
          <cell r="B894">
            <v>880</v>
          </cell>
          <cell r="C894">
            <v>16220875</v>
          </cell>
          <cell r="D894" t="str">
            <v>Ta Thanh Tam</v>
          </cell>
          <cell r="E894">
            <v>1194196</v>
          </cell>
          <cell r="F894">
            <v>1285687</v>
          </cell>
          <cell r="G894">
            <v>3058216</v>
          </cell>
          <cell r="H894">
            <v>1378315</v>
          </cell>
          <cell r="I894">
            <v>1471579</v>
          </cell>
          <cell r="J894">
            <v>1989300</v>
          </cell>
          <cell r="K894">
            <v>3594000</v>
          </cell>
          <cell r="L894">
            <v>3744500</v>
          </cell>
          <cell r="M894">
            <v>3062000</v>
          </cell>
          <cell r="N894">
            <v>4234500</v>
          </cell>
          <cell r="O894">
            <v>2922000</v>
          </cell>
          <cell r="P894">
            <v>2782000</v>
          </cell>
          <cell r="Q894">
            <v>0</v>
          </cell>
          <cell r="R894">
            <v>0</v>
          </cell>
          <cell r="S894">
            <v>-111643</v>
          </cell>
          <cell r="T894">
            <v>0</v>
          </cell>
          <cell r="U894">
            <v>0</v>
          </cell>
          <cell r="V894">
            <v>0</v>
          </cell>
          <cell r="W894">
            <v>-218800</v>
          </cell>
          <cell r="X894">
            <v>-248900</v>
          </cell>
          <cell r="Y894">
            <v>-112400</v>
          </cell>
          <cell r="Z894">
            <v>-370350</v>
          </cell>
          <cell r="AA894">
            <v>-92200</v>
          </cell>
          <cell r="AB894">
            <v>-78200</v>
          </cell>
          <cell r="AC894">
            <v>30716293</v>
          </cell>
          <cell r="AD894">
            <v>-1232493</v>
          </cell>
          <cell r="AE894">
            <v>12</v>
          </cell>
          <cell r="AF894">
            <v>0</v>
          </cell>
          <cell r="AG894">
            <v>0</v>
          </cell>
          <cell r="AH894">
            <v>0</v>
          </cell>
          <cell r="AI894">
            <v>0</v>
          </cell>
          <cell r="AJ894">
            <v>2782000</v>
          </cell>
          <cell r="AK894">
            <v>949824</v>
          </cell>
          <cell r="AL894">
            <v>2182317</v>
          </cell>
          <cell r="AM894">
            <v>0</v>
          </cell>
          <cell r="AN894">
            <v>4964317</v>
          </cell>
        </row>
        <row r="895">
          <cell r="B895">
            <v>881</v>
          </cell>
          <cell r="C895">
            <v>16221277</v>
          </cell>
          <cell r="D895" t="str">
            <v>Nguyen Huu Thua</v>
          </cell>
          <cell r="E895">
            <v>1390887</v>
          </cell>
          <cell r="F895">
            <v>1281415</v>
          </cell>
          <cell r="G895">
            <v>1384120</v>
          </cell>
          <cell r="H895">
            <v>1196676</v>
          </cell>
          <cell r="I895">
            <v>1368911</v>
          </cell>
          <cell r="J895">
            <v>1833305</v>
          </cell>
          <cell r="K895">
            <v>1704231</v>
          </cell>
          <cell r="L895">
            <v>1198615</v>
          </cell>
          <cell r="M895">
            <v>1455462</v>
          </cell>
          <cell r="N895">
            <v>2163000</v>
          </cell>
          <cell r="O895">
            <v>1070192</v>
          </cell>
          <cell r="P895">
            <v>1155808</v>
          </cell>
          <cell r="Q895">
            <v>0</v>
          </cell>
          <cell r="R895">
            <v>0</v>
          </cell>
          <cell r="S895">
            <v>0</v>
          </cell>
          <cell r="T895">
            <v>0</v>
          </cell>
          <cell r="U895">
            <v>0</v>
          </cell>
          <cell r="V895">
            <v>0</v>
          </cell>
          <cell r="W895">
            <v>0</v>
          </cell>
          <cell r="X895">
            <v>0</v>
          </cell>
          <cell r="Y895">
            <v>0</v>
          </cell>
          <cell r="Z895">
            <v>-16300</v>
          </cell>
          <cell r="AA895">
            <v>0</v>
          </cell>
          <cell r="AB895">
            <v>0</v>
          </cell>
          <cell r="AC895">
            <v>17202622</v>
          </cell>
          <cell r="AD895">
            <v>-16300</v>
          </cell>
          <cell r="AE895">
            <v>12</v>
          </cell>
          <cell r="AF895">
            <v>0</v>
          </cell>
          <cell r="AG895">
            <v>0</v>
          </cell>
          <cell r="AH895">
            <v>0</v>
          </cell>
          <cell r="AI895">
            <v>0</v>
          </cell>
          <cell r="AJ895">
            <v>1113000</v>
          </cell>
          <cell r="AK895">
            <v>0</v>
          </cell>
          <cell r="AL895">
            <v>16300</v>
          </cell>
          <cell r="AM895">
            <v>0</v>
          </cell>
          <cell r="AN895">
            <v>1129300</v>
          </cell>
        </row>
        <row r="896">
          <cell r="B896">
            <v>882</v>
          </cell>
          <cell r="C896">
            <v>16221274</v>
          </cell>
          <cell r="D896" t="str">
            <v>La Tran Hoang Thuan</v>
          </cell>
          <cell r="E896">
            <v>1410887</v>
          </cell>
          <cell r="F896">
            <v>1195988</v>
          </cell>
          <cell r="G896">
            <v>1111120</v>
          </cell>
          <cell r="H896">
            <v>1282153</v>
          </cell>
          <cell r="I896">
            <v>1368911</v>
          </cell>
          <cell r="J896">
            <v>2295305</v>
          </cell>
          <cell r="K896">
            <v>2334231</v>
          </cell>
          <cell r="L896">
            <v>1113000</v>
          </cell>
          <cell r="M896">
            <v>1369846</v>
          </cell>
          <cell r="N896">
            <v>2163000</v>
          </cell>
          <cell r="O896">
            <v>1113000</v>
          </cell>
          <cell r="P896">
            <v>1113000</v>
          </cell>
          <cell r="Q896">
            <v>0</v>
          </cell>
          <cell r="R896">
            <v>0</v>
          </cell>
          <cell r="S896">
            <v>0</v>
          </cell>
          <cell r="T896">
            <v>0</v>
          </cell>
          <cell r="U896">
            <v>0</v>
          </cell>
          <cell r="V896">
            <v>-29531</v>
          </cell>
          <cell r="W896">
            <v>-33423</v>
          </cell>
          <cell r="X896">
            <v>0</v>
          </cell>
          <cell r="Y896">
            <v>0</v>
          </cell>
          <cell r="Z896">
            <v>-16300</v>
          </cell>
          <cell r="AA896">
            <v>0</v>
          </cell>
          <cell r="AB896">
            <v>0</v>
          </cell>
          <cell r="AC896">
            <v>17870441</v>
          </cell>
          <cell r="AD896">
            <v>-79254</v>
          </cell>
          <cell r="AE896">
            <v>12</v>
          </cell>
          <cell r="AF896">
            <v>0</v>
          </cell>
          <cell r="AG896">
            <v>0</v>
          </cell>
          <cell r="AH896">
            <v>0</v>
          </cell>
          <cell r="AI896">
            <v>0</v>
          </cell>
          <cell r="AJ896">
            <v>1113000</v>
          </cell>
          <cell r="AK896">
            <v>0</v>
          </cell>
          <cell r="AL896">
            <v>79254</v>
          </cell>
          <cell r="AM896">
            <v>0</v>
          </cell>
          <cell r="AN896">
            <v>1192254</v>
          </cell>
        </row>
        <row r="897">
          <cell r="B897">
            <v>883</v>
          </cell>
          <cell r="C897">
            <v>16211316</v>
          </cell>
          <cell r="D897" t="str">
            <v>Phung Van Tien</v>
          </cell>
          <cell r="E897">
            <v>1916268</v>
          </cell>
          <cell r="F897">
            <v>2195716</v>
          </cell>
          <cell r="G897">
            <v>3981682</v>
          </cell>
          <cell r="H897">
            <v>2196819</v>
          </cell>
          <cell r="I897">
            <v>1918614</v>
          </cell>
          <cell r="J897">
            <v>2351000</v>
          </cell>
          <cell r="K897">
            <v>3342000</v>
          </cell>
          <cell r="L897">
            <v>2782000</v>
          </cell>
          <cell r="M897">
            <v>3709500</v>
          </cell>
          <cell r="N897">
            <v>2922000</v>
          </cell>
          <cell r="O897">
            <v>3464500</v>
          </cell>
          <cell r="P897">
            <v>2782000</v>
          </cell>
          <cell r="Q897">
            <v>0</v>
          </cell>
          <cell r="R897">
            <v>-19572</v>
          </cell>
          <cell r="S897">
            <v>-296336</v>
          </cell>
          <cell r="T897">
            <v>-19682</v>
          </cell>
          <cell r="U897">
            <v>0</v>
          </cell>
          <cell r="V897">
            <v>-35100</v>
          </cell>
          <cell r="W897">
            <v>-168400</v>
          </cell>
          <cell r="X897">
            <v>-78200</v>
          </cell>
          <cell r="Y897">
            <v>-241900</v>
          </cell>
          <cell r="Z897">
            <v>-92200</v>
          </cell>
          <cell r="AA897">
            <v>-192900</v>
          </cell>
          <cell r="AB897">
            <v>-78200</v>
          </cell>
          <cell r="AC897">
            <v>33562099</v>
          </cell>
          <cell r="AD897">
            <v>-1222490</v>
          </cell>
          <cell r="AE897">
            <v>12</v>
          </cell>
          <cell r="AF897">
            <v>0</v>
          </cell>
          <cell r="AG897">
            <v>0</v>
          </cell>
          <cell r="AH897">
            <v>0</v>
          </cell>
          <cell r="AI897">
            <v>0</v>
          </cell>
          <cell r="AJ897">
            <v>2782000</v>
          </cell>
          <cell r="AK897">
            <v>1268820</v>
          </cell>
          <cell r="AL897">
            <v>2491310</v>
          </cell>
          <cell r="AM897">
            <v>0</v>
          </cell>
          <cell r="AN897">
            <v>5273310</v>
          </cell>
        </row>
        <row r="898">
          <cell r="B898">
            <v>884</v>
          </cell>
          <cell r="C898">
            <v>16221750</v>
          </cell>
          <cell r="D898" t="str">
            <v>Phan The Trung</v>
          </cell>
          <cell r="L898">
            <v>3060000</v>
          </cell>
          <cell r="M898">
            <v>3620000</v>
          </cell>
          <cell r="N898">
            <v>4102708</v>
          </cell>
          <cell r="O898">
            <v>3060000</v>
          </cell>
          <cell r="P898">
            <v>3060000</v>
          </cell>
          <cell r="X898">
            <v>-112000</v>
          </cell>
          <cell r="Y898">
            <v>-224000</v>
          </cell>
          <cell r="Z898">
            <v>-330812</v>
          </cell>
          <cell r="AA898">
            <v>-112000</v>
          </cell>
          <cell r="AB898">
            <v>-112000</v>
          </cell>
          <cell r="AC898">
            <v>16902708</v>
          </cell>
          <cell r="AD898">
            <v>-890812</v>
          </cell>
          <cell r="AE898">
            <v>5</v>
          </cell>
          <cell r="AF898">
            <v>0</v>
          </cell>
          <cell r="AG898">
            <v>1</v>
          </cell>
          <cell r="AH898">
            <v>1947000</v>
          </cell>
          <cell r="AI898">
            <v>0</v>
          </cell>
          <cell r="AJ898">
            <v>1374904.11</v>
          </cell>
          <cell r="AK898">
            <v>1044924</v>
          </cell>
          <cell r="AL898">
            <v>1935736</v>
          </cell>
          <cell r="AM898">
            <v>0</v>
          </cell>
          <cell r="AN898">
            <v>3310640.1100000003</v>
          </cell>
        </row>
        <row r="899">
          <cell r="B899">
            <v>885</v>
          </cell>
          <cell r="C899">
            <v>16221168</v>
          </cell>
          <cell r="D899" t="str">
            <v>Pham Ngoc Truong</v>
          </cell>
          <cell r="E899">
            <v>1194196</v>
          </cell>
          <cell r="F899">
            <v>1537687</v>
          </cell>
          <cell r="G899">
            <v>1748335</v>
          </cell>
          <cell r="H899">
            <v>1470203</v>
          </cell>
          <cell r="I899">
            <v>1379605</v>
          </cell>
          <cell r="J899">
            <v>1792373</v>
          </cell>
          <cell r="K899">
            <v>1288000</v>
          </cell>
          <cell r="L899">
            <v>2246000</v>
          </cell>
          <cell r="M899">
            <v>2233000</v>
          </cell>
          <cell r="N899">
            <v>3307000</v>
          </cell>
          <cell r="O899">
            <v>4094500</v>
          </cell>
          <cell r="P899">
            <v>2782000</v>
          </cell>
          <cell r="Q899">
            <v>0</v>
          </cell>
          <cell r="R899">
            <v>0</v>
          </cell>
          <cell r="S899">
            <v>0</v>
          </cell>
          <cell r="T899">
            <v>0</v>
          </cell>
          <cell r="U899">
            <v>0</v>
          </cell>
          <cell r="V899">
            <v>0</v>
          </cell>
          <cell r="W899">
            <v>0</v>
          </cell>
          <cell r="X899">
            <v>-24600</v>
          </cell>
          <cell r="Y899">
            <v>-23300</v>
          </cell>
          <cell r="Z899">
            <v>-161400</v>
          </cell>
          <cell r="AA899">
            <v>-328350</v>
          </cell>
          <cell r="AB899">
            <v>-78200</v>
          </cell>
          <cell r="AC899">
            <v>25072899</v>
          </cell>
          <cell r="AD899">
            <v>-615850</v>
          </cell>
          <cell r="AE899">
            <v>12</v>
          </cell>
          <cell r="AF899">
            <v>0</v>
          </cell>
          <cell r="AG899">
            <v>0</v>
          </cell>
          <cell r="AH899">
            <v>0</v>
          </cell>
          <cell r="AI899">
            <v>0</v>
          </cell>
          <cell r="AJ899">
            <v>2782000</v>
          </cell>
          <cell r="AK899">
            <v>385488</v>
          </cell>
          <cell r="AL899">
            <v>1001338</v>
          </cell>
          <cell r="AM899">
            <v>0</v>
          </cell>
          <cell r="AN899">
            <v>3783338</v>
          </cell>
        </row>
        <row r="900">
          <cell r="B900">
            <v>886</v>
          </cell>
          <cell r="C900">
            <v>16221674</v>
          </cell>
          <cell r="D900" t="str">
            <v>Le Quang Lac Viet</v>
          </cell>
          <cell r="J900">
            <v>1819131</v>
          </cell>
          <cell r="K900">
            <v>3202000</v>
          </cell>
          <cell r="L900">
            <v>4374500</v>
          </cell>
          <cell r="M900">
            <v>4112000</v>
          </cell>
          <cell r="N900">
            <v>4094500</v>
          </cell>
          <cell r="O900">
            <v>4094500</v>
          </cell>
          <cell r="P900">
            <v>2782000</v>
          </cell>
          <cell r="V900">
            <v>0</v>
          </cell>
          <cell r="W900">
            <v>-140400</v>
          </cell>
          <cell r="X900">
            <v>-412350</v>
          </cell>
          <cell r="Y900">
            <v>-333600</v>
          </cell>
          <cell r="Z900">
            <v>-328350</v>
          </cell>
          <cell r="AA900">
            <v>-328350</v>
          </cell>
          <cell r="AB900">
            <v>-78200</v>
          </cell>
          <cell r="AC900">
            <v>24478631</v>
          </cell>
          <cell r="AD900">
            <v>-1621250</v>
          </cell>
          <cell r="AE900">
            <v>7</v>
          </cell>
          <cell r="AF900">
            <v>0</v>
          </cell>
          <cell r="AG900">
            <v>0</v>
          </cell>
          <cell r="AH900">
            <v>0</v>
          </cell>
          <cell r="AI900">
            <v>0</v>
          </cell>
          <cell r="AJ900">
            <v>1631090.41</v>
          </cell>
          <cell r="AK900">
            <v>1721944</v>
          </cell>
          <cell r="AL900">
            <v>3343194</v>
          </cell>
          <cell r="AM900">
            <v>0</v>
          </cell>
          <cell r="AN900">
            <v>4974284.41</v>
          </cell>
        </row>
        <row r="901">
          <cell r="B901">
            <v>887</v>
          </cell>
          <cell r="C901">
            <v>16221669</v>
          </cell>
          <cell r="D901" t="str">
            <v>Ma Thanh Vu</v>
          </cell>
          <cell r="J901">
            <v>2092000</v>
          </cell>
          <cell r="K901">
            <v>3899000</v>
          </cell>
          <cell r="L901">
            <v>3339000</v>
          </cell>
          <cell r="M901">
            <v>3479000</v>
          </cell>
          <cell r="N901">
            <v>3199000</v>
          </cell>
          <cell r="O901">
            <v>4511500</v>
          </cell>
          <cell r="P901">
            <v>3199000</v>
          </cell>
          <cell r="V901">
            <v>-9200</v>
          </cell>
          <cell r="W901">
            <v>-279800</v>
          </cell>
          <cell r="X901">
            <v>-167800</v>
          </cell>
          <cell r="Y901">
            <v>-195800</v>
          </cell>
          <cell r="Z901">
            <v>-139800</v>
          </cell>
          <cell r="AA901">
            <v>-453450</v>
          </cell>
          <cell r="AB901">
            <v>-139800</v>
          </cell>
          <cell r="AC901">
            <v>23718500</v>
          </cell>
          <cell r="AD901">
            <v>-1385650</v>
          </cell>
          <cell r="AE901">
            <v>7</v>
          </cell>
          <cell r="AF901">
            <v>0</v>
          </cell>
          <cell r="AG901">
            <v>5</v>
          </cell>
          <cell r="AH901">
            <v>15301000</v>
          </cell>
          <cell r="AI901">
            <v>0</v>
          </cell>
          <cell r="AJ901">
            <v>1875578.08</v>
          </cell>
          <cell r="AK901">
            <v>2179020</v>
          </cell>
          <cell r="AL901">
            <v>3564670</v>
          </cell>
          <cell r="AM901">
            <v>0</v>
          </cell>
          <cell r="AN901">
            <v>5440248.0800000001</v>
          </cell>
        </row>
        <row r="902">
          <cell r="D902" t="str">
            <v xml:space="preserve"> Working\Cantho  Total</v>
          </cell>
          <cell r="E902">
            <v>59857979</v>
          </cell>
          <cell r="F902">
            <v>65673893</v>
          </cell>
          <cell r="G902">
            <v>79594977</v>
          </cell>
          <cell r="H902">
            <v>71809300</v>
          </cell>
          <cell r="I902">
            <v>73397719</v>
          </cell>
          <cell r="J902">
            <v>93855219</v>
          </cell>
          <cell r="K902">
            <v>94372542</v>
          </cell>
          <cell r="L902">
            <v>109434164</v>
          </cell>
          <cell r="M902">
            <v>122105971</v>
          </cell>
          <cell r="N902">
            <v>129908942</v>
          </cell>
          <cell r="O902">
            <v>106876476</v>
          </cell>
          <cell r="P902">
            <v>105639096</v>
          </cell>
          <cell r="Q902">
            <v>-1224850</v>
          </cell>
          <cell r="R902">
            <v>-1828979</v>
          </cell>
          <cell r="S902">
            <v>-3585663</v>
          </cell>
          <cell r="T902">
            <v>-2120899</v>
          </cell>
          <cell r="U902">
            <v>-1909842</v>
          </cell>
          <cell r="V902">
            <v>-2827958</v>
          </cell>
          <cell r="W902">
            <v>-3651005</v>
          </cell>
          <cell r="X902">
            <v>-3869262</v>
          </cell>
          <cell r="Y902">
            <v>-4013055</v>
          </cell>
          <cell r="Z902">
            <v>-4688823</v>
          </cell>
          <cell r="AA902">
            <v>-3019486</v>
          </cell>
          <cell r="AB902">
            <v>-2015712</v>
          </cell>
          <cell r="AC902">
            <v>1112526278</v>
          </cell>
          <cell r="AD902">
            <v>-34755534</v>
          </cell>
          <cell r="AE902">
            <v>540</v>
          </cell>
          <cell r="AF902">
            <v>156</v>
          </cell>
          <cell r="AG902">
            <v>22</v>
          </cell>
          <cell r="AH902">
            <v>31348000</v>
          </cell>
          <cell r="AI902">
            <v>0</v>
          </cell>
          <cell r="AJ902">
            <v>77899120.530000001</v>
          </cell>
          <cell r="AK902">
            <v>35178553</v>
          </cell>
          <cell r="AL902">
            <v>69934087</v>
          </cell>
          <cell r="AM902">
            <v>0</v>
          </cell>
          <cell r="AN902">
            <v>147833207.53000003</v>
          </cell>
          <cell r="AO902">
            <v>0</v>
          </cell>
        </row>
        <row r="903">
          <cell r="B903">
            <v>888</v>
          </cell>
          <cell r="C903">
            <v>18211251</v>
          </cell>
          <cell r="D903" t="str">
            <v>Phan Ngoc An</v>
          </cell>
          <cell r="E903">
            <v>3029885</v>
          </cell>
          <cell r="F903">
            <v>3210946</v>
          </cell>
          <cell r="G903">
            <v>3381521</v>
          </cell>
          <cell r="H903">
            <v>4428970</v>
          </cell>
          <cell r="I903">
            <v>4725817</v>
          </cell>
          <cell r="J903">
            <v>4736295</v>
          </cell>
          <cell r="K903">
            <v>4056788</v>
          </cell>
          <cell r="L903">
            <v>3254837</v>
          </cell>
          <cell r="M903">
            <v>2632767</v>
          </cell>
          <cell r="N903">
            <v>3437628</v>
          </cell>
          <cell r="O903">
            <v>3682965</v>
          </cell>
          <cell r="P903">
            <v>2764163</v>
          </cell>
          <cell r="Q903">
            <v>-105977</v>
          </cell>
          <cell r="R903">
            <v>-142189</v>
          </cell>
          <cell r="S903">
            <v>-176304</v>
          </cell>
          <cell r="T903">
            <v>-428691</v>
          </cell>
          <cell r="U903">
            <v>-517745</v>
          </cell>
          <cell r="V903">
            <v>-520889</v>
          </cell>
          <cell r="W903">
            <v>-317036</v>
          </cell>
          <cell r="X903">
            <v>-150967</v>
          </cell>
          <cell r="Y903">
            <v>-63277</v>
          </cell>
          <cell r="Z903">
            <v>-187526</v>
          </cell>
          <cell r="AA903">
            <v>-236593</v>
          </cell>
          <cell r="AB903">
            <v>-76416</v>
          </cell>
          <cell r="AC903">
            <v>43342582</v>
          </cell>
          <cell r="AD903">
            <v>-2923610</v>
          </cell>
          <cell r="AE903">
            <v>12</v>
          </cell>
          <cell r="AF903">
            <v>0</v>
          </cell>
          <cell r="AG903">
            <v>0</v>
          </cell>
          <cell r="AH903">
            <v>0</v>
          </cell>
          <cell r="AI903">
            <v>0</v>
          </cell>
          <cell r="AJ903">
            <v>2017000</v>
          </cell>
          <cell r="AK903">
            <v>3071916</v>
          </cell>
          <cell r="AL903">
            <v>5995526</v>
          </cell>
          <cell r="AM903">
            <v>0</v>
          </cell>
          <cell r="AN903">
            <v>8012526</v>
          </cell>
        </row>
        <row r="904">
          <cell r="B904">
            <v>889</v>
          </cell>
          <cell r="C904">
            <v>16211226</v>
          </cell>
          <cell r="D904" t="str">
            <v>Phan Thanh Hoang</v>
          </cell>
          <cell r="E904">
            <v>5081810</v>
          </cell>
          <cell r="F904">
            <v>5130470</v>
          </cell>
          <cell r="G904">
            <v>5517815</v>
          </cell>
          <cell r="H904">
            <v>6553150</v>
          </cell>
          <cell r="I904">
            <v>8237276</v>
          </cell>
          <cell r="J904">
            <v>5895185</v>
          </cell>
          <cell r="K904">
            <v>7615462</v>
          </cell>
          <cell r="L904">
            <v>5505000</v>
          </cell>
          <cell r="M904">
            <v>5490000</v>
          </cell>
          <cell r="N904">
            <v>5465000</v>
          </cell>
          <cell r="O904">
            <v>5180000</v>
          </cell>
          <cell r="P904">
            <v>5090000</v>
          </cell>
          <cell r="Q904">
            <v>-624543</v>
          </cell>
          <cell r="R904">
            <v>-639141</v>
          </cell>
          <cell r="S904">
            <v>-755345</v>
          </cell>
          <cell r="T904">
            <v>-1121260</v>
          </cell>
          <cell r="U904">
            <v>-1818638</v>
          </cell>
          <cell r="V904">
            <v>-868556</v>
          </cell>
          <cell r="W904">
            <v>-1546185</v>
          </cell>
          <cell r="X904">
            <v>-751500</v>
          </cell>
          <cell r="Y904">
            <v>-747000</v>
          </cell>
          <cell r="Z904">
            <v>-739500</v>
          </cell>
          <cell r="AA904">
            <v>-654000</v>
          </cell>
          <cell r="AB904">
            <v>-627000</v>
          </cell>
          <cell r="AC904">
            <v>70761168</v>
          </cell>
          <cell r="AD904">
            <v>-10892668</v>
          </cell>
          <cell r="AE904">
            <v>12</v>
          </cell>
          <cell r="AF904">
            <v>0</v>
          </cell>
          <cell r="AG904">
            <v>0</v>
          </cell>
          <cell r="AH904">
            <v>0</v>
          </cell>
          <cell r="AI904">
            <v>0</v>
          </cell>
          <cell r="AJ904">
            <v>4660000</v>
          </cell>
          <cell r="AK904">
            <v>12168468</v>
          </cell>
          <cell r="AL904">
            <v>23061136</v>
          </cell>
          <cell r="AM904">
            <v>0</v>
          </cell>
          <cell r="AN904">
            <v>27721136</v>
          </cell>
        </row>
        <row r="905">
          <cell r="B905">
            <v>890</v>
          </cell>
          <cell r="C905">
            <v>18211234</v>
          </cell>
          <cell r="D905" t="str">
            <v>Pham Thi Hong Lien</v>
          </cell>
          <cell r="E905">
            <v>2877423</v>
          </cell>
          <cell r="F905">
            <v>3275785</v>
          </cell>
          <cell r="G905">
            <v>2393933</v>
          </cell>
          <cell r="H905">
            <v>3552665</v>
          </cell>
          <cell r="I905">
            <v>3419336</v>
          </cell>
          <cell r="J905">
            <v>3509552</v>
          </cell>
          <cell r="K905">
            <v>3400293</v>
          </cell>
          <cell r="L905">
            <v>3126350</v>
          </cell>
          <cell r="M905">
            <v>2389369</v>
          </cell>
          <cell r="N905">
            <v>2742829</v>
          </cell>
          <cell r="O905">
            <v>3201018</v>
          </cell>
          <cell r="P905">
            <v>2726829</v>
          </cell>
          <cell r="Q905">
            <v>-87742</v>
          </cell>
          <cell r="R905">
            <v>-155157</v>
          </cell>
          <cell r="S905">
            <v>-39393</v>
          </cell>
          <cell r="T905">
            <v>-210533</v>
          </cell>
          <cell r="U905">
            <v>-183867</v>
          </cell>
          <cell r="V905">
            <v>-201910</v>
          </cell>
          <cell r="W905">
            <v>-180059</v>
          </cell>
          <cell r="X905">
            <v>-125270</v>
          </cell>
          <cell r="Y905">
            <v>-38937</v>
          </cell>
          <cell r="Z905">
            <v>-74283</v>
          </cell>
          <cell r="AA905">
            <v>-140204</v>
          </cell>
          <cell r="AB905">
            <v>-72683</v>
          </cell>
          <cell r="AC905">
            <v>36615382</v>
          </cell>
          <cell r="AD905">
            <v>-1510038</v>
          </cell>
          <cell r="AE905">
            <v>12</v>
          </cell>
          <cell r="AF905">
            <v>0</v>
          </cell>
          <cell r="AG905">
            <v>0</v>
          </cell>
          <cell r="AH905">
            <v>0</v>
          </cell>
          <cell r="AI905">
            <v>0</v>
          </cell>
          <cell r="AJ905">
            <v>2017000</v>
          </cell>
          <cell r="AK905">
            <v>1726476</v>
          </cell>
          <cell r="AL905">
            <v>3236514</v>
          </cell>
          <cell r="AM905">
            <v>0</v>
          </cell>
          <cell r="AN905">
            <v>5253514</v>
          </cell>
        </row>
        <row r="906">
          <cell r="B906">
            <v>891</v>
          </cell>
          <cell r="C906">
            <v>16231543</v>
          </cell>
          <cell r="D906" t="str">
            <v>Nguyen Huu Dat</v>
          </cell>
          <cell r="G906">
            <v>1012829</v>
          </cell>
          <cell r="H906">
            <v>1025723</v>
          </cell>
          <cell r="I906">
            <v>962515</v>
          </cell>
          <cell r="J906">
            <v>1027274</v>
          </cell>
          <cell r="K906">
            <v>1103462</v>
          </cell>
          <cell r="L906">
            <v>1123231</v>
          </cell>
          <cell r="M906">
            <v>1635462</v>
          </cell>
          <cell r="N906">
            <v>1823231</v>
          </cell>
          <cell r="O906">
            <v>1151231</v>
          </cell>
          <cell r="P906">
            <v>1045000</v>
          </cell>
          <cell r="S906">
            <v>0</v>
          </cell>
          <cell r="T906">
            <v>0</v>
          </cell>
          <cell r="U906">
            <v>0</v>
          </cell>
          <cell r="V906">
            <v>0</v>
          </cell>
          <cell r="W906">
            <v>0</v>
          </cell>
          <cell r="X906">
            <v>0</v>
          </cell>
          <cell r="Y906">
            <v>0</v>
          </cell>
          <cell r="Z906">
            <v>0</v>
          </cell>
          <cell r="AA906">
            <v>0</v>
          </cell>
          <cell r="AB906">
            <v>0</v>
          </cell>
          <cell r="AC906">
            <v>11909958</v>
          </cell>
          <cell r="AD906">
            <v>0</v>
          </cell>
          <cell r="AE906">
            <v>10</v>
          </cell>
          <cell r="AF906">
            <v>0</v>
          </cell>
          <cell r="AG906">
            <v>0</v>
          </cell>
          <cell r="AH906">
            <v>0</v>
          </cell>
          <cell r="AI906">
            <v>0</v>
          </cell>
          <cell r="AJ906">
            <v>718328.77</v>
          </cell>
          <cell r="AK906">
            <v>0</v>
          </cell>
          <cell r="AL906">
            <v>0</v>
          </cell>
          <cell r="AM906">
            <v>0</v>
          </cell>
          <cell r="AN906">
            <v>718328.77</v>
          </cell>
        </row>
        <row r="907">
          <cell r="B907">
            <v>892</v>
          </cell>
          <cell r="C907">
            <v>16231791</v>
          </cell>
          <cell r="D907" t="str">
            <v>Phan Huu Duc</v>
          </cell>
          <cell r="N907">
            <v>2851759</v>
          </cell>
          <cell r="O907">
            <v>1739621</v>
          </cell>
          <cell r="P907">
            <v>1556995</v>
          </cell>
          <cell r="Z907">
            <v>-85176</v>
          </cell>
          <cell r="AA907">
            <v>0</v>
          </cell>
          <cell r="AB907">
            <v>0</v>
          </cell>
          <cell r="AC907">
            <v>6148375</v>
          </cell>
          <cell r="AD907">
            <v>-85176</v>
          </cell>
          <cell r="AE907">
            <v>3</v>
          </cell>
          <cell r="AF907">
            <v>0</v>
          </cell>
          <cell r="AG907">
            <v>0</v>
          </cell>
          <cell r="AH907">
            <v>0</v>
          </cell>
          <cell r="AI907">
            <v>0</v>
          </cell>
          <cell r="AJ907">
            <v>325556.15999999997</v>
          </cell>
          <cell r="AK907">
            <v>47394</v>
          </cell>
          <cell r="AL907">
            <v>132570</v>
          </cell>
          <cell r="AM907">
            <v>0</v>
          </cell>
          <cell r="AN907">
            <v>458126.16</v>
          </cell>
        </row>
        <row r="908">
          <cell r="B908">
            <v>893</v>
          </cell>
          <cell r="C908">
            <v>16231542</v>
          </cell>
          <cell r="D908" t="str">
            <v>Le Tien Dung</v>
          </cell>
          <cell r="G908">
            <v>1041675</v>
          </cell>
          <cell r="H908">
            <v>1025723</v>
          </cell>
          <cell r="I908">
            <v>962515</v>
          </cell>
          <cell r="J908">
            <v>1027274</v>
          </cell>
          <cell r="K908">
            <v>1271462</v>
          </cell>
          <cell r="L908">
            <v>1067231</v>
          </cell>
          <cell r="M908">
            <v>1663462</v>
          </cell>
          <cell r="N908">
            <v>1123231</v>
          </cell>
          <cell r="O908">
            <v>1151231</v>
          </cell>
          <cell r="P908">
            <v>835000</v>
          </cell>
          <cell r="S908">
            <v>0</v>
          </cell>
          <cell r="T908">
            <v>0</v>
          </cell>
          <cell r="U908">
            <v>0</v>
          </cell>
          <cell r="V908">
            <v>0</v>
          </cell>
          <cell r="W908">
            <v>0</v>
          </cell>
          <cell r="X908">
            <v>0</v>
          </cell>
          <cell r="Y908">
            <v>0</v>
          </cell>
          <cell r="Z908">
            <v>0</v>
          </cell>
          <cell r="AA908">
            <v>0</v>
          </cell>
          <cell r="AB908">
            <v>0</v>
          </cell>
          <cell r="AC908">
            <v>11168804</v>
          </cell>
          <cell r="AD908">
            <v>0</v>
          </cell>
          <cell r="AE908">
            <v>10</v>
          </cell>
          <cell r="AF908">
            <v>0</v>
          </cell>
          <cell r="AG908">
            <v>0</v>
          </cell>
          <cell r="AH908">
            <v>0</v>
          </cell>
          <cell r="AI908">
            <v>0</v>
          </cell>
          <cell r="AJ908">
            <v>718328.77</v>
          </cell>
          <cell r="AK908">
            <v>0</v>
          </cell>
          <cell r="AL908">
            <v>0</v>
          </cell>
          <cell r="AM908">
            <v>0</v>
          </cell>
          <cell r="AN908">
            <v>718328.77</v>
          </cell>
        </row>
        <row r="909">
          <cell r="B909">
            <v>894</v>
          </cell>
          <cell r="C909">
            <v>16231537</v>
          </cell>
          <cell r="D909" t="str">
            <v>Dang Ngoc Giau</v>
          </cell>
          <cell r="G909">
            <v>1443321</v>
          </cell>
          <cell r="H909">
            <v>1918221</v>
          </cell>
          <cell r="I909">
            <v>1767419</v>
          </cell>
          <cell r="J909">
            <v>2108720</v>
          </cell>
          <cell r="K909">
            <v>1372932</v>
          </cell>
          <cell r="L909">
            <v>987549</v>
          </cell>
          <cell r="M909">
            <v>963462</v>
          </cell>
          <cell r="N909">
            <v>2055384</v>
          </cell>
          <cell r="O909">
            <v>1320745</v>
          </cell>
          <cell r="P909">
            <v>1143107</v>
          </cell>
          <cell r="S909">
            <v>0</v>
          </cell>
          <cell r="T909">
            <v>0</v>
          </cell>
          <cell r="U909">
            <v>0</v>
          </cell>
          <cell r="V909">
            <v>-10872</v>
          </cell>
          <cell r="W909">
            <v>0</v>
          </cell>
          <cell r="X909">
            <v>0</v>
          </cell>
          <cell r="Y909">
            <v>0</v>
          </cell>
          <cell r="Z909">
            <v>-5538</v>
          </cell>
          <cell r="AA909">
            <v>0</v>
          </cell>
          <cell r="AB909">
            <v>0</v>
          </cell>
          <cell r="AC909">
            <v>15080860</v>
          </cell>
          <cell r="AD909">
            <v>-16410</v>
          </cell>
          <cell r="AE909">
            <v>10</v>
          </cell>
          <cell r="AF909">
            <v>0</v>
          </cell>
          <cell r="AG909">
            <v>0</v>
          </cell>
          <cell r="AH909">
            <v>0</v>
          </cell>
          <cell r="AI909">
            <v>0</v>
          </cell>
          <cell r="AJ909">
            <v>718328.77</v>
          </cell>
          <cell r="AK909">
            <v>0</v>
          </cell>
          <cell r="AL909">
            <v>16410</v>
          </cell>
          <cell r="AM909">
            <v>0</v>
          </cell>
          <cell r="AN909">
            <v>734738.77</v>
          </cell>
        </row>
        <row r="910">
          <cell r="B910">
            <v>895</v>
          </cell>
          <cell r="C910">
            <v>16231538</v>
          </cell>
          <cell r="D910" t="str">
            <v>Tran Dinh Hoi</v>
          </cell>
          <cell r="G910">
            <v>1196591</v>
          </cell>
          <cell r="H910">
            <v>1878220</v>
          </cell>
          <cell r="I910">
            <v>2051227</v>
          </cell>
          <cell r="J910">
            <v>2101096</v>
          </cell>
          <cell r="K910">
            <v>1959239</v>
          </cell>
          <cell r="L910">
            <v>1826250</v>
          </cell>
          <cell r="M910">
            <v>2258931</v>
          </cell>
          <cell r="N910">
            <v>1672657</v>
          </cell>
          <cell r="O910">
            <v>1453508</v>
          </cell>
          <cell r="P910">
            <v>1041431</v>
          </cell>
          <cell r="S910">
            <v>0</v>
          </cell>
          <cell r="T910">
            <v>0</v>
          </cell>
          <cell r="U910">
            <v>-5123</v>
          </cell>
          <cell r="V910">
            <v>-10110</v>
          </cell>
          <cell r="W910">
            <v>0</v>
          </cell>
          <cell r="X910">
            <v>0</v>
          </cell>
          <cell r="Y910">
            <v>-25893</v>
          </cell>
          <cell r="Z910">
            <v>0</v>
          </cell>
          <cell r="AA910">
            <v>0</v>
          </cell>
          <cell r="AB910">
            <v>0</v>
          </cell>
          <cell r="AC910">
            <v>17439150</v>
          </cell>
          <cell r="AD910">
            <v>-41126</v>
          </cell>
          <cell r="AE910">
            <v>10</v>
          </cell>
          <cell r="AF910">
            <v>0</v>
          </cell>
          <cell r="AG910">
            <v>0</v>
          </cell>
          <cell r="AH910">
            <v>0</v>
          </cell>
          <cell r="AI910">
            <v>0</v>
          </cell>
          <cell r="AJ910">
            <v>837906.85</v>
          </cell>
          <cell r="AK910">
            <v>0</v>
          </cell>
          <cell r="AL910">
            <v>41126</v>
          </cell>
          <cell r="AM910">
            <v>0</v>
          </cell>
          <cell r="AN910">
            <v>879032.85</v>
          </cell>
        </row>
        <row r="911">
          <cell r="B911">
            <v>896</v>
          </cell>
          <cell r="C911">
            <v>16231541</v>
          </cell>
          <cell r="D911" t="str">
            <v>Vo Thanh Hung</v>
          </cell>
          <cell r="G911">
            <v>993598</v>
          </cell>
          <cell r="H911">
            <v>1557723</v>
          </cell>
          <cell r="I911">
            <v>962515</v>
          </cell>
          <cell r="J911">
            <v>1223274</v>
          </cell>
          <cell r="K911">
            <v>1663462</v>
          </cell>
          <cell r="L911">
            <v>1487231</v>
          </cell>
          <cell r="M911">
            <v>1663462</v>
          </cell>
          <cell r="N911">
            <v>1123231</v>
          </cell>
          <cell r="O911">
            <v>1179231</v>
          </cell>
          <cell r="P911">
            <v>835000</v>
          </cell>
          <cell r="S911">
            <v>0</v>
          </cell>
          <cell r="T911">
            <v>0</v>
          </cell>
          <cell r="U911">
            <v>0</v>
          </cell>
          <cell r="V911">
            <v>0</v>
          </cell>
          <cell r="W911">
            <v>0</v>
          </cell>
          <cell r="X911">
            <v>0</v>
          </cell>
          <cell r="Y911">
            <v>0</v>
          </cell>
          <cell r="Z911">
            <v>0</v>
          </cell>
          <cell r="AA911">
            <v>0</v>
          </cell>
          <cell r="AB911">
            <v>0</v>
          </cell>
          <cell r="AC911">
            <v>12688727</v>
          </cell>
          <cell r="AD911">
            <v>0</v>
          </cell>
          <cell r="AE911">
            <v>10</v>
          </cell>
          <cell r="AF911">
            <v>0</v>
          </cell>
          <cell r="AG911">
            <v>0</v>
          </cell>
          <cell r="AH911">
            <v>0</v>
          </cell>
          <cell r="AI911">
            <v>0</v>
          </cell>
          <cell r="AJ911">
            <v>718328.77</v>
          </cell>
          <cell r="AK911">
            <v>0</v>
          </cell>
          <cell r="AL911">
            <v>0</v>
          </cell>
          <cell r="AM911">
            <v>0</v>
          </cell>
          <cell r="AN911">
            <v>718328.77</v>
          </cell>
        </row>
        <row r="912">
          <cell r="B912">
            <v>897</v>
          </cell>
          <cell r="C912">
            <v>16230389</v>
          </cell>
          <cell r="D912" t="str">
            <v>Pham Chi Huu</v>
          </cell>
          <cell r="E912">
            <v>1928852</v>
          </cell>
          <cell r="F912">
            <v>1806829</v>
          </cell>
          <cell r="G912">
            <v>2482225</v>
          </cell>
          <cell r="H912">
            <v>3319492</v>
          </cell>
          <cell r="I912">
            <v>2913852</v>
          </cell>
          <cell r="J912">
            <v>3490357</v>
          </cell>
          <cell r="K912">
            <v>2808633</v>
          </cell>
          <cell r="L912">
            <v>2287017</v>
          </cell>
          <cell r="M912">
            <v>1558154</v>
          </cell>
          <cell r="N912">
            <v>3693008</v>
          </cell>
          <cell r="O912">
            <v>2042033</v>
          </cell>
          <cell r="P912">
            <v>1905087</v>
          </cell>
          <cell r="Q912">
            <v>0</v>
          </cell>
          <cell r="R912">
            <v>0</v>
          </cell>
          <cell r="S912">
            <v>-48223</v>
          </cell>
          <cell r="T912">
            <v>-163898</v>
          </cell>
          <cell r="U912">
            <v>-91385</v>
          </cell>
          <cell r="V912">
            <v>-198071</v>
          </cell>
          <cell r="W912">
            <v>-80863</v>
          </cell>
          <cell r="X912">
            <v>-28702</v>
          </cell>
          <cell r="Y912">
            <v>0</v>
          </cell>
          <cell r="Z912">
            <v>-238602</v>
          </cell>
          <cell r="AA912">
            <v>-4203</v>
          </cell>
          <cell r="AB912">
            <v>0</v>
          </cell>
          <cell r="AC912">
            <v>30235539</v>
          </cell>
          <cell r="AD912">
            <v>-853947</v>
          </cell>
          <cell r="AE912">
            <v>12</v>
          </cell>
          <cell r="AF912">
            <v>0</v>
          </cell>
          <cell r="AG912">
            <v>0</v>
          </cell>
          <cell r="AH912">
            <v>0</v>
          </cell>
          <cell r="AI912">
            <v>0</v>
          </cell>
          <cell r="AJ912">
            <v>1266000</v>
          </cell>
          <cell r="AK912">
            <v>750156</v>
          </cell>
          <cell r="AL912">
            <v>1604103</v>
          </cell>
          <cell r="AM912">
            <v>0</v>
          </cell>
          <cell r="AN912">
            <v>2870103</v>
          </cell>
        </row>
        <row r="913">
          <cell r="B913">
            <v>898</v>
          </cell>
          <cell r="C913">
            <v>16231540</v>
          </cell>
          <cell r="D913" t="str">
            <v>Nguyen Quang Huy A</v>
          </cell>
          <cell r="G913">
            <v>1253215</v>
          </cell>
          <cell r="H913">
            <v>1025723</v>
          </cell>
          <cell r="I913">
            <v>962515</v>
          </cell>
          <cell r="J913">
            <v>1195274</v>
          </cell>
          <cell r="K913">
            <v>1243462</v>
          </cell>
          <cell r="L913">
            <v>1431231</v>
          </cell>
          <cell r="M913">
            <v>1663462</v>
          </cell>
          <cell r="N913">
            <v>1207231</v>
          </cell>
          <cell r="O913">
            <v>1123231</v>
          </cell>
          <cell r="P913">
            <v>835000</v>
          </cell>
          <cell r="S913">
            <v>0</v>
          </cell>
          <cell r="T913">
            <v>0</v>
          </cell>
          <cell r="U913">
            <v>0</v>
          </cell>
          <cell r="V913">
            <v>0</v>
          </cell>
          <cell r="W913">
            <v>0</v>
          </cell>
          <cell r="X913">
            <v>0</v>
          </cell>
          <cell r="Y913">
            <v>0</v>
          </cell>
          <cell r="Z913">
            <v>0</v>
          </cell>
          <cell r="AA913">
            <v>0</v>
          </cell>
          <cell r="AB913">
            <v>0</v>
          </cell>
          <cell r="AC913">
            <v>11940344</v>
          </cell>
          <cell r="AD913">
            <v>0</v>
          </cell>
          <cell r="AE913">
            <v>10</v>
          </cell>
          <cell r="AF913">
            <v>0</v>
          </cell>
          <cell r="AG913">
            <v>0</v>
          </cell>
          <cell r="AH913">
            <v>0</v>
          </cell>
          <cell r="AI913">
            <v>0</v>
          </cell>
          <cell r="AJ913">
            <v>718328.77</v>
          </cell>
          <cell r="AK913">
            <v>0</v>
          </cell>
          <cell r="AL913">
            <v>0</v>
          </cell>
          <cell r="AM913">
            <v>0</v>
          </cell>
          <cell r="AN913">
            <v>718328.77</v>
          </cell>
        </row>
        <row r="914">
          <cell r="B914">
            <v>899</v>
          </cell>
          <cell r="C914">
            <v>18211233</v>
          </cell>
          <cell r="D914" t="str">
            <v>Le Long Khanh</v>
          </cell>
          <cell r="E914">
            <v>2811114</v>
          </cell>
          <cell r="F914">
            <v>3437397</v>
          </cell>
          <cell r="G914">
            <v>2919194</v>
          </cell>
          <cell r="H914">
            <v>4057147</v>
          </cell>
          <cell r="I914">
            <v>4275139</v>
          </cell>
          <cell r="J914">
            <v>4242688</v>
          </cell>
          <cell r="K914">
            <v>3488537</v>
          </cell>
          <cell r="L914">
            <v>3042470</v>
          </cell>
          <cell r="M914">
            <v>4244912</v>
          </cell>
          <cell r="N914">
            <v>3386718</v>
          </cell>
          <cell r="O914">
            <v>2172154</v>
          </cell>
          <cell r="P914">
            <v>2479000</v>
          </cell>
          <cell r="Q914">
            <v>-81111</v>
          </cell>
          <cell r="R914">
            <v>-187479</v>
          </cell>
          <cell r="S914">
            <v>-91919</v>
          </cell>
          <cell r="T914">
            <v>-317144</v>
          </cell>
          <cell r="U914">
            <v>-382542</v>
          </cell>
          <cell r="V914">
            <v>-372806</v>
          </cell>
          <cell r="W914">
            <v>-197707</v>
          </cell>
          <cell r="X914">
            <v>-108494</v>
          </cell>
          <cell r="Y914">
            <v>-373474</v>
          </cell>
          <cell r="Z914">
            <v>-177344</v>
          </cell>
          <cell r="AA914">
            <v>-17215</v>
          </cell>
          <cell r="AB914">
            <v>-47900</v>
          </cell>
          <cell r="AC914">
            <v>40556470</v>
          </cell>
          <cell r="AD914">
            <v>-2355135</v>
          </cell>
          <cell r="AE914">
            <v>12</v>
          </cell>
          <cell r="AF914">
            <v>0</v>
          </cell>
          <cell r="AG914">
            <v>0</v>
          </cell>
          <cell r="AH914">
            <v>0</v>
          </cell>
          <cell r="AI914">
            <v>0</v>
          </cell>
          <cell r="AJ914">
            <v>2017000</v>
          </cell>
          <cell r="AK914">
            <v>2514696</v>
          </cell>
          <cell r="AL914">
            <v>4869831</v>
          </cell>
          <cell r="AM914">
            <v>0</v>
          </cell>
          <cell r="AN914">
            <v>6886831</v>
          </cell>
        </row>
        <row r="915">
          <cell r="B915">
            <v>900</v>
          </cell>
          <cell r="C915">
            <v>16220785</v>
          </cell>
          <cell r="D915" t="str">
            <v>Nguyen Thanh Phuc C</v>
          </cell>
          <cell r="E915">
            <v>2071350</v>
          </cell>
          <cell r="F915">
            <v>2964754</v>
          </cell>
          <cell r="G915">
            <v>2583221</v>
          </cell>
          <cell r="H915">
            <v>3355970</v>
          </cell>
          <cell r="I915">
            <v>2924042</v>
          </cell>
          <cell r="J915">
            <v>3390271</v>
          </cell>
          <cell r="K915">
            <v>2867384</v>
          </cell>
          <cell r="L915">
            <v>2256923</v>
          </cell>
          <cell r="M915">
            <v>1476923</v>
          </cell>
          <cell r="N915">
            <v>3503077</v>
          </cell>
          <cell r="O915">
            <v>2110769</v>
          </cell>
          <cell r="P915">
            <v>1876923</v>
          </cell>
          <cell r="Q915">
            <v>-7135</v>
          </cell>
          <cell r="R915">
            <v>-96475</v>
          </cell>
          <cell r="S915">
            <v>-58322</v>
          </cell>
          <cell r="T915">
            <v>-171194</v>
          </cell>
          <cell r="U915">
            <v>-92404</v>
          </cell>
          <cell r="V915">
            <v>-178054</v>
          </cell>
          <cell r="W915">
            <v>-86738</v>
          </cell>
          <cell r="X915">
            <v>-25692</v>
          </cell>
          <cell r="Y915">
            <v>0</v>
          </cell>
          <cell r="Z915">
            <v>-200615</v>
          </cell>
          <cell r="AA915">
            <v>-11077</v>
          </cell>
          <cell r="AB915">
            <v>0</v>
          </cell>
          <cell r="AC915">
            <v>31381607</v>
          </cell>
          <cell r="AD915">
            <v>-927706</v>
          </cell>
          <cell r="AE915">
            <v>12</v>
          </cell>
          <cell r="AF915">
            <v>0</v>
          </cell>
          <cell r="AG915">
            <v>0</v>
          </cell>
          <cell r="AH915">
            <v>0</v>
          </cell>
          <cell r="AI915">
            <v>0</v>
          </cell>
          <cell r="AJ915">
            <v>1280000</v>
          </cell>
          <cell r="AK915">
            <v>866160</v>
          </cell>
          <cell r="AL915">
            <v>1793866</v>
          </cell>
          <cell r="AM915">
            <v>0</v>
          </cell>
          <cell r="AN915">
            <v>3073866</v>
          </cell>
        </row>
        <row r="916">
          <cell r="B916">
            <v>901</v>
          </cell>
          <cell r="C916">
            <v>16231548</v>
          </cell>
          <cell r="D916" t="str">
            <v>Le Minh Phuong</v>
          </cell>
          <cell r="G916">
            <v>961546</v>
          </cell>
          <cell r="H916">
            <v>1333723</v>
          </cell>
          <cell r="I916">
            <v>834180</v>
          </cell>
          <cell r="J916">
            <v>1195274</v>
          </cell>
          <cell r="K916">
            <v>1663462</v>
          </cell>
          <cell r="L916">
            <v>1207231</v>
          </cell>
          <cell r="M916">
            <v>1131462</v>
          </cell>
          <cell r="N916">
            <v>899231</v>
          </cell>
          <cell r="O916">
            <v>1123231</v>
          </cell>
          <cell r="P916">
            <v>835000</v>
          </cell>
          <cell r="S916">
            <v>0</v>
          </cell>
          <cell r="T916">
            <v>0</v>
          </cell>
          <cell r="U916">
            <v>0</v>
          </cell>
          <cell r="V916">
            <v>0</v>
          </cell>
          <cell r="W916">
            <v>0</v>
          </cell>
          <cell r="X916">
            <v>0</v>
          </cell>
          <cell r="Y916">
            <v>0</v>
          </cell>
          <cell r="Z916">
            <v>0</v>
          </cell>
          <cell r="AA916">
            <v>0</v>
          </cell>
          <cell r="AB916">
            <v>0</v>
          </cell>
          <cell r="AC916">
            <v>11184340</v>
          </cell>
          <cell r="AD916">
            <v>0</v>
          </cell>
          <cell r="AE916">
            <v>10</v>
          </cell>
          <cell r="AF916">
            <v>0</v>
          </cell>
          <cell r="AG916">
            <v>0</v>
          </cell>
          <cell r="AH916">
            <v>0</v>
          </cell>
          <cell r="AI916">
            <v>0</v>
          </cell>
          <cell r="AJ916">
            <v>718328.77</v>
          </cell>
          <cell r="AK916">
            <v>0</v>
          </cell>
          <cell r="AL916">
            <v>0</v>
          </cell>
          <cell r="AM916">
            <v>0</v>
          </cell>
          <cell r="AN916">
            <v>718328.77</v>
          </cell>
        </row>
        <row r="917">
          <cell r="B917">
            <v>902</v>
          </cell>
          <cell r="C917">
            <v>16231536</v>
          </cell>
          <cell r="D917" t="str">
            <v>Ho Thanh Quan B</v>
          </cell>
          <cell r="G917">
            <v>1379218</v>
          </cell>
          <cell r="H917">
            <v>1981327</v>
          </cell>
          <cell r="I917">
            <v>1829781</v>
          </cell>
          <cell r="J917">
            <v>2029468</v>
          </cell>
          <cell r="K917">
            <v>1437163</v>
          </cell>
          <cell r="L917">
            <v>1328774</v>
          </cell>
          <cell r="M917">
            <v>1027692</v>
          </cell>
          <cell r="N917">
            <v>1436159</v>
          </cell>
          <cell r="O917">
            <v>2113594</v>
          </cell>
          <cell r="P917">
            <v>1095937</v>
          </cell>
          <cell r="S917">
            <v>0</v>
          </cell>
          <cell r="T917">
            <v>0</v>
          </cell>
          <cell r="U917">
            <v>0</v>
          </cell>
          <cell r="V917">
            <v>-2947</v>
          </cell>
          <cell r="W917">
            <v>0</v>
          </cell>
          <cell r="X917">
            <v>0</v>
          </cell>
          <cell r="Y917">
            <v>0</v>
          </cell>
          <cell r="Z917">
            <v>0</v>
          </cell>
          <cell r="AA917">
            <v>-11359</v>
          </cell>
          <cell r="AB917">
            <v>0</v>
          </cell>
          <cell r="AC917">
            <v>15659113</v>
          </cell>
          <cell r="AD917">
            <v>-14306</v>
          </cell>
          <cell r="AE917">
            <v>10</v>
          </cell>
          <cell r="AF917">
            <v>0</v>
          </cell>
          <cell r="AG917">
            <v>0</v>
          </cell>
          <cell r="AH917">
            <v>0</v>
          </cell>
          <cell r="AI917">
            <v>0</v>
          </cell>
          <cell r="AJ917">
            <v>718328.77</v>
          </cell>
          <cell r="AK917">
            <v>0</v>
          </cell>
          <cell r="AL917">
            <v>14306</v>
          </cell>
          <cell r="AM917">
            <v>0</v>
          </cell>
          <cell r="AN917">
            <v>732634.77</v>
          </cell>
        </row>
        <row r="918">
          <cell r="B918">
            <v>903</v>
          </cell>
          <cell r="C918">
            <v>16231232</v>
          </cell>
          <cell r="D918" t="str">
            <v>Le Kim Quang</v>
          </cell>
          <cell r="E918">
            <v>1801175</v>
          </cell>
          <cell r="F918">
            <v>2598069</v>
          </cell>
          <cell r="G918">
            <v>1638635</v>
          </cell>
          <cell r="H918">
            <v>2245905</v>
          </cell>
          <cell r="I918">
            <v>2545318</v>
          </cell>
          <cell r="J918">
            <v>2260003</v>
          </cell>
          <cell r="K918">
            <v>2380108</v>
          </cell>
          <cell r="L918">
            <v>2076173</v>
          </cell>
          <cell r="M918">
            <v>2529935</v>
          </cell>
          <cell r="N918">
            <v>1903338</v>
          </cell>
          <cell r="O918">
            <v>1748694</v>
          </cell>
          <cell r="P918">
            <v>1324898</v>
          </cell>
          <cell r="Q918">
            <v>0</v>
          </cell>
          <cell r="R918">
            <v>-59807</v>
          </cell>
          <cell r="S918">
            <v>0</v>
          </cell>
          <cell r="T918">
            <v>-24591</v>
          </cell>
          <cell r="U918">
            <v>-54532</v>
          </cell>
          <cell r="V918">
            <v>-26000</v>
          </cell>
          <cell r="W918">
            <v>-38011</v>
          </cell>
          <cell r="X918">
            <v>-7617</v>
          </cell>
          <cell r="Y918">
            <v>-52994</v>
          </cell>
          <cell r="Z918">
            <v>0</v>
          </cell>
          <cell r="AA918">
            <v>0</v>
          </cell>
          <cell r="AB918">
            <v>0</v>
          </cell>
          <cell r="AC918">
            <v>25052251</v>
          </cell>
          <cell r="AD918">
            <v>-263552</v>
          </cell>
          <cell r="AE918">
            <v>12</v>
          </cell>
          <cell r="AF918">
            <v>0</v>
          </cell>
          <cell r="AG918">
            <v>0</v>
          </cell>
          <cell r="AH918">
            <v>0</v>
          </cell>
          <cell r="AI918">
            <v>0</v>
          </cell>
          <cell r="AJ918">
            <v>1113000</v>
          </cell>
          <cell r="AK918">
            <v>216528</v>
          </cell>
          <cell r="AL918">
            <v>480080</v>
          </cell>
          <cell r="AM918">
            <v>0</v>
          </cell>
          <cell r="AN918">
            <v>1593080</v>
          </cell>
        </row>
        <row r="919">
          <cell r="B919">
            <v>904</v>
          </cell>
          <cell r="C919">
            <v>16231534</v>
          </cell>
          <cell r="D919" t="str">
            <v>Le Quang Ri</v>
          </cell>
          <cell r="G919">
            <v>1376213</v>
          </cell>
          <cell r="H919">
            <v>1981327</v>
          </cell>
          <cell r="I919">
            <v>1787070</v>
          </cell>
          <cell r="J919">
            <v>1931154</v>
          </cell>
          <cell r="K919">
            <v>1425120</v>
          </cell>
          <cell r="L919">
            <v>1322753</v>
          </cell>
          <cell r="M919">
            <v>1540134</v>
          </cell>
          <cell r="N919">
            <v>1324759</v>
          </cell>
          <cell r="O919">
            <v>1329778</v>
          </cell>
          <cell r="P919">
            <v>134483</v>
          </cell>
          <cell r="S919">
            <v>0</v>
          </cell>
          <cell r="T919">
            <v>0</v>
          </cell>
          <cell r="U919">
            <v>0</v>
          </cell>
          <cell r="V919">
            <v>0</v>
          </cell>
          <cell r="W919">
            <v>0</v>
          </cell>
          <cell r="X919">
            <v>0</v>
          </cell>
          <cell r="Y919">
            <v>0</v>
          </cell>
          <cell r="Z919">
            <v>0</v>
          </cell>
          <cell r="AA919">
            <v>0</v>
          </cell>
          <cell r="AB919">
            <v>0</v>
          </cell>
          <cell r="AC919">
            <v>14152791</v>
          </cell>
          <cell r="AD919">
            <v>0</v>
          </cell>
          <cell r="AE919">
            <v>10</v>
          </cell>
          <cell r="AF919">
            <v>0</v>
          </cell>
          <cell r="AG919">
            <v>0</v>
          </cell>
          <cell r="AH919">
            <v>0</v>
          </cell>
          <cell r="AI919">
            <v>0</v>
          </cell>
          <cell r="AJ919">
            <v>718328.77</v>
          </cell>
          <cell r="AK919">
            <v>0</v>
          </cell>
          <cell r="AL919">
            <v>0</v>
          </cell>
          <cell r="AM919">
            <v>0</v>
          </cell>
          <cell r="AN919">
            <v>718328.77</v>
          </cell>
        </row>
        <row r="920">
          <cell r="B920">
            <v>905</v>
          </cell>
          <cell r="C920">
            <v>16231231</v>
          </cell>
          <cell r="D920" t="str">
            <v>Lam Minh Son</v>
          </cell>
          <cell r="E920">
            <v>4512640</v>
          </cell>
          <cell r="F920">
            <v>5486680</v>
          </cell>
          <cell r="G920">
            <v>4073360</v>
          </cell>
          <cell r="H920">
            <v>3753599</v>
          </cell>
          <cell r="I920">
            <v>3756720</v>
          </cell>
          <cell r="J920">
            <v>3324997</v>
          </cell>
          <cell r="K920">
            <v>2657161</v>
          </cell>
          <cell r="L920">
            <v>2701694</v>
          </cell>
          <cell r="M920">
            <v>2475015</v>
          </cell>
          <cell r="N920">
            <v>1797385</v>
          </cell>
          <cell r="O920">
            <v>2967290</v>
          </cell>
          <cell r="P920">
            <v>2150442</v>
          </cell>
          <cell r="Q920">
            <v>-453792</v>
          </cell>
          <cell r="R920">
            <v>-746004</v>
          </cell>
          <cell r="S920">
            <v>-322008</v>
          </cell>
          <cell r="T920">
            <v>-250720</v>
          </cell>
          <cell r="U920">
            <v>-251344</v>
          </cell>
          <cell r="V920">
            <v>-164999</v>
          </cell>
          <cell r="W920">
            <v>-65716</v>
          </cell>
          <cell r="X920">
            <v>-70169</v>
          </cell>
          <cell r="Y920">
            <v>-47502</v>
          </cell>
          <cell r="Z920">
            <v>0</v>
          </cell>
          <cell r="AA920">
            <v>-96729</v>
          </cell>
          <cell r="AB920">
            <v>-15044</v>
          </cell>
          <cell r="AC920">
            <v>39656983</v>
          </cell>
          <cell r="AD920">
            <v>-2484027</v>
          </cell>
          <cell r="AE920">
            <v>12</v>
          </cell>
          <cell r="AF920">
            <v>0</v>
          </cell>
          <cell r="AG920">
            <v>0</v>
          </cell>
          <cell r="AH920">
            <v>0</v>
          </cell>
          <cell r="AI920">
            <v>0</v>
          </cell>
          <cell r="AJ920">
            <v>1669000</v>
          </cell>
          <cell r="AK920">
            <v>2265192</v>
          </cell>
          <cell r="AL920">
            <v>4749219</v>
          </cell>
          <cell r="AM920">
            <v>0</v>
          </cell>
          <cell r="AN920">
            <v>6418219</v>
          </cell>
        </row>
        <row r="921">
          <cell r="B921">
            <v>906</v>
          </cell>
          <cell r="C921">
            <v>16231547</v>
          </cell>
          <cell r="D921" t="str">
            <v>Pham Thanh Son</v>
          </cell>
          <cell r="G921">
            <v>961546</v>
          </cell>
          <cell r="H921">
            <v>1389723</v>
          </cell>
          <cell r="I921">
            <v>962515</v>
          </cell>
          <cell r="J921">
            <v>1363274</v>
          </cell>
          <cell r="K921">
            <v>1551462</v>
          </cell>
          <cell r="L921">
            <v>899231</v>
          </cell>
          <cell r="M921">
            <v>1411462</v>
          </cell>
          <cell r="N921">
            <v>1515231</v>
          </cell>
          <cell r="O921">
            <v>1067231</v>
          </cell>
          <cell r="P921">
            <v>975000</v>
          </cell>
          <cell r="S921">
            <v>0</v>
          </cell>
          <cell r="T921">
            <v>0</v>
          </cell>
          <cell r="U921">
            <v>0</v>
          </cell>
          <cell r="V921">
            <v>0</v>
          </cell>
          <cell r="W921">
            <v>0</v>
          </cell>
          <cell r="X921">
            <v>0</v>
          </cell>
          <cell r="Y921">
            <v>0</v>
          </cell>
          <cell r="Z921">
            <v>0</v>
          </cell>
          <cell r="AA921">
            <v>0</v>
          </cell>
          <cell r="AB921">
            <v>0</v>
          </cell>
          <cell r="AC921">
            <v>12096675</v>
          </cell>
          <cell r="AD921">
            <v>0</v>
          </cell>
          <cell r="AE921">
            <v>10</v>
          </cell>
          <cell r="AF921">
            <v>0</v>
          </cell>
          <cell r="AG921">
            <v>0</v>
          </cell>
          <cell r="AH921">
            <v>0</v>
          </cell>
          <cell r="AI921">
            <v>0</v>
          </cell>
          <cell r="AJ921">
            <v>718328.77</v>
          </cell>
          <cell r="AK921">
            <v>0</v>
          </cell>
          <cell r="AL921">
            <v>0</v>
          </cell>
          <cell r="AM921">
            <v>0</v>
          </cell>
          <cell r="AN921">
            <v>718328.77</v>
          </cell>
        </row>
        <row r="922">
          <cell r="B922">
            <v>907</v>
          </cell>
          <cell r="C922">
            <v>16231535</v>
          </cell>
          <cell r="D922" t="str">
            <v>Nguyen Nguyen Thanh</v>
          </cell>
          <cell r="G922">
            <v>1379218</v>
          </cell>
          <cell r="H922">
            <v>1915216</v>
          </cell>
          <cell r="I922">
            <v>1785666</v>
          </cell>
          <cell r="J922">
            <v>1968273</v>
          </cell>
          <cell r="K922">
            <v>1608780</v>
          </cell>
          <cell r="L922">
            <v>1337807</v>
          </cell>
          <cell r="M922">
            <v>963462</v>
          </cell>
          <cell r="N922">
            <v>2010222</v>
          </cell>
          <cell r="O922">
            <v>1302680</v>
          </cell>
          <cell r="P922">
            <v>1116010</v>
          </cell>
          <cell r="S922">
            <v>0</v>
          </cell>
          <cell r="T922">
            <v>0</v>
          </cell>
          <cell r="U922">
            <v>0</v>
          </cell>
          <cell r="V922">
            <v>0</v>
          </cell>
          <cell r="W922">
            <v>0</v>
          </cell>
          <cell r="X922">
            <v>0</v>
          </cell>
          <cell r="Y922">
            <v>0</v>
          </cell>
          <cell r="Z922">
            <v>-1022</v>
          </cell>
          <cell r="AA922">
            <v>0</v>
          </cell>
          <cell r="AB922">
            <v>0</v>
          </cell>
          <cell r="AC922">
            <v>15387334</v>
          </cell>
          <cell r="AD922">
            <v>-1022</v>
          </cell>
          <cell r="AE922">
            <v>10</v>
          </cell>
          <cell r="AF922">
            <v>0</v>
          </cell>
          <cell r="AG922">
            <v>0</v>
          </cell>
          <cell r="AH922">
            <v>0</v>
          </cell>
          <cell r="AI922">
            <v>0</v>
          </cell>
          <cell r="AJ922">
            <v>718328.77</v>
          </cell>
          <cell r="AK922">
            <v>0</v>
          </cell>
          <cell r="AL922">
            <v>1022</v>
          </cell>
          <cell r="AM922">
            <v>0</v>
          </cell>
          <cell r="AN922">
            <v>719350.77</v>
          </cell>
        </row>
        <row r="923">
          <cell r="B923">
            <v>908</v>
          </cell>
          <cell r="C923">
            <v>16231539</v>
          </cell>
          <cell r="D923" t="str">
            <v>Tran Van Thanh</v>
          </cell>
          <cell r="G923">
            <v>1121804</v>
          </cell>
          <cell r="H923">
            <v>1824931</v>
          </cell>
          <cell r="I923">
            <v>2054970</v>
          </cell>
          <cell r="J923">
            <v>2290232</v>
          </cell>
          <cell r="K923">
            <v>1831869</v>
          </cell>
          <cell r="L923">
            <v>1976096</v>
          </cell>
          <cell r="M923">
            <v>2079116</v>
          </cell>
          <cell r="N923">
            <v>1754136</v>
          </cell>
          <cell r="O923">
            <v>1507827</v>
          </cell>
          <cell r="P923">
            <v>1153815</v>
          </cell>
          <cell r="S923">
            <v>0</v>
          </cell>
          <cell r="T923">
            <v>0</v>
          </cell>
          <cell r="U923">
            <v>-5497</v>
          </cell>
          <cell r="V923">
            <v>-29023</v>
          </cell>
          <cell r="W923">
            <v>0</v>
          </cell>
          <cell r="X923">
            <v>0</v>
          </cell>
          <cell r="Y923">
            <v>-7912</v>
          </cell>
          <cell r="Z923">
            <v>0</v>
          </cell>
          <cell r="AA923">
            <v>0</v>
          </cell>
          <cell r="AB923">
            <v>0</v>
          </cell>
          <cell r="AC923">
            <v>17594796</v>
          </cell>
          <cell r="AD923">
            <v>-42432</v>
          </cell>
          <cell r="AE923">
            <v>10</v>
          </cell>
          <cell r="AF923">
            <v>0</v>
          </cell>
          <cell r="AG923">
            <v>0</v>
          </cell>
          <cell r="AH923">
            <v>0</v>
          </cell>
          <cell r="AI923">
            <v>0</v>
          </cell>
          <cell r="AJ923">
            <v>837906.85</v>
          </cell>
          <cell r="AK923">
            <v>0</v>
          </cell>
          <cell r="AL923">
            <v>42432</v>
          </cell>
          <cell r="AM923">
            <v>0</v>
          </cell>
          <cell r="AN923">
            <v>880338.85</v>
          </cell>
        </row>
        <row r="924">
          <cell r="B924">
            <v>909</v>
          </cell>
          <cell r="C924">
            <v>16231545</v>
          </cell>
          <cell r="D924" t="str">
            <v>Doan Van Truc</v>
          </cell>
          <cell r="G924">
            <v>961546</v>
          </cell>
          <cell r="H924">
            <v>1893723</v>
          </cell>
          <cell r="I924">
            <v>962515</v>
          </cell>
          <cell r="J924">
            <v>1671274</v>
          </cell>
          <cell r="K924">
            <v>1271462</v>
          </cell>
          <cell r="L924">
            <v>1571231</v>
          </cell>
          <cell r="M924">
            <v>1663462</v>
          </cell>
          <cell r="N924">
            <v>1431231</v>
          </cell>
          <cell r="O924">
            <v>1515231</v>
          </cell>
          <cell r="P924">
            <v>770769</v>
          </cell>
          <cell r="S924">
            <v>0</v>
          </cell>
          <cell r="T924">
            <v>0</v>
          </cell>
          <cell r="U924">
            <v>0</v>
          </cell>
          <cell r="V924">
            <v>0</v>
          </cell>
          <cell r="W924">
            <v>0</v>
          </cell>
          <cell r="X924">
            <v>0</v>
          </cell>
          <cell r="Y924">
            <v>0</v>
          </cell>
          <cell r="Z924">
            <v>0</v>
          </cell>
          <cell r="AA924">
            <v>0</v>
          </cell>
          <cell r="AB924">
            <v>0</v>
          </cell>
          <cell r="AC924">
            <v>13712444</v>
          </cell>
          <cell r="AD924">
            <v>0</v>
          </cell>
          <cell r="AE924">
            <v>10</v>
          </cell>
          <cell r="AF924">
            <v>0</v>
          </cell>
          <cell r="AG924">
            <v>0</v>
          </cell>
          <cell r="AH924">
            <v>0</v>
          </cell>
          <cell r="AI924">
            <v>0</v>
          </cell>
          <cell r="AJ924">
            <v>718328.77</v>
          </cell>
          <cell r="AK924">
            <v>0</v>
          </cell>
          <cell r="AL924">
            <v>0</v>
          </cell>
          <cell r="AM924">
            <v>0</v>
          </cell>
          <cell r="AN924">
            <v>718328.77</v>
          </cell>
        </row>
        <row r="925">
          <cell r="B925">
            <v>910</v>
          </cell>
          <cell r="C925">
            <v>16231307</v>
          </cell>
          <cell r="D925" t="str">
            <v>Tran Quang Tuan</v>
          </cell>
          <cell r="E925">
            <v>1797503</v>
          </cell>
          <cell r="F925">
            <v>1970510</v>
          </cell>
          <cell r="G925">
            <v>1388900</v>
          </cell>
          <cell r="H925">
            <v>2535926</v>
          </cell>
          <cell r="I925">
            <v>1978504</v>
          </cell>
          <cell r="J925">
            <v>2078290</v>
          </cell>
          <cell r="K925">
            <v>2170094</v>
          </cell>
          <cell r="L925">
            <v>2086500</v>
          </cell>
          <cell r="M925">
            <v>1551500</v>
          </cell>
          <cell r="N925">
            <v>3469141</v>
          </cell>
          <cell r="O925">
            <v>2494438</v>
          </cell>
          <cell r="P925">
            <v>2253688</v>
          </cell>
          <cell r="Q925">
            <v>0</v>
          </cell>
          <cell r="R925">
            <v>0</v>
          </cell>
          <cell r="S925">
            <v>0</v>
          </cell>
          <cell r="T925">
            <v>-53593</v>
          </cell>
          <cell r="U925">
            <v>0</v>
          </cell>
          <cell r="V925">
            <v>-7829</v>
          </cell>
          <cell r="W925">
            <v>-17009</v>
          </cell>
          <cell r="X925">
            <v>-8650</v>
          </cell>
          <cell r="Y925">
            <v>0</v>
          </cell>
          <cell r="Z925">
            <v>-193828</v>
          </cell>
          <cell r="AA925">
            <v>-49444</v>
          </cell>
          <cell r="AB925">
            <v>-25369</v>
          </cell>
          <cell r="AC925">
            <v>25774994</v>
          </cell>
          <cell r="AD925">
            <v>-355722</v>
          </cell>
          <cell r="AE925">
            <v>12</v>
          </cell>
          <cell r="AF925">
            <v>0</v>
          </cell>
          <cell r="AG925">
            <v>0</v>
          </cell>
          <cell r="AH925">
            <v>0</v>
          </cell>
          <cell r="AI925">
            <v>0</v>
          </cell>
          <cell r="AJ925">
            <v>1391000</v>
          </cell>
          <cell r="AK925">
            <v>316596</v>
          </cell>
          <cell r="AL925">
            <v>672318</v>
          </cell>
          <cell r="AM925">
            <v>0</v>
          </cell>
          <cell r="AN925">
            <v>2063318</v>
          </cell>
        </row>
        <row r="926">
          <cell r="B926">
            <v>911</v>
          </cell>
          <cell r="C926">
            <v>16210623</v>
          </cell>
          <cell r="D926" t="str">
            <v>Nguyen Thanh Tung A</v>
          </cell>
          <cell r="E926">
            <v>3749220</v>
          </cell>
          <cell r="F926">
            <v>4028140</v>
          </cell>
          <cell r="G926">
            <v>5445030</v>
          </cell>
          <cell r="H926">
            <v>6155300</v>
          </cell>
          <cell r="I926">
            <v>7026700</v>
          </cell>
          <cell r="J926">
            <v>5425970</v>
          </cell>
          <cell r="K926">
            <v>6589415</v>
          </cell>
          <cell r="L926">
            <v>4876000</v>
          </cell>
          <cell r="M926">
            <v>4176000</v>
          </cell>
          <cell r="N926">
            <v>6841000</v>
          </cell>
          <cell r="O926">
            <v>4576000</v>
          </cell>
          <cell r="P926">
            <v>4271538</v>
          </cell>
          <cell r="Q926">
            <v>-249844</v>
          </cell>
          <cell r="R926">
            <v>-308442</v>
          </cell>
          <cell r="S926">
            <v>-733509</v>
          </cell>
          <cell r="T926">
            <v>-962120</v>
          </cell>
          <cell r="U926">
            <v>-1310680</v>
          </cell>
          <cell r="V926">
            <v>-727791</v>
          </cell>
          <cell r="W926">
            <v>-1135766</v>
          </cell>
          <cell r="X926">
            <v>-562800</v>
          </cell>
          <cell r="Y926">
            <v>-352800</v>
          </cell>
          <cell r="Z926">
            <v>-1236400</v>
          </cell>
          <cell r="AA926">
            <v>-472800</v>
          </cell>
          <cell r="AB926">
            <v>-381461</v>
          </cell>
          <cell r="AC926">
            <v>63160313</v>
          </cell>
          <cell r="AD926">
            <v>-8434413</v>
          </cell>
          <cell r="AE926">
            <v>12</v>
          </cell>
          <cell r="AF926">
            <v>0</v>
          </cell>
          <cell r="AG926">
            <v>0</v>
          </cell>
          <cell r="AH926">
            <v>0</v>
          </cell>
          <cell r="AI926">
            <v>0</v>
          </cell>
          <cell r="AJ926">
            <v>3756000</v>
          </cell>
          <cell r="AK926">
            <v>9274896</v>
          </cell>
          <cell r="AL926">
            <v>17709309</v>
          </cell>
          <cell r="AM926">
            <v>0</v>
          </cell>
          <cell r="AN926">
            <v>21465309</v>
          </cell>
        </row>
        <row r="927">
          <cell r="B927">
            <v>912</v>
          </cell>
          <cell r="C927">
            <v>16221245</v>
          </cell>
          <cell r="D927" t="str">
            <v>Le Chanh Be Chinh</v>
          </cell>
          <cell r="E927">
            <v>1110880</v>
          </cell>
          <cell r="F927">
            <v>1281415</v>
          </cell>
          <cell r="G927">
            <v>1282062</v>
          </cell>
          <cell r="H927">
            <v>1367630</v>
          </cell>
          <cell r="I927">
            <v>1283354</v>
          </cell>
          <cell r="J927">
            <v>1369698</v>
          </cell>
          <cell r="K927">
            <v>1284231</v>
          </cell>
          <cell r="L927">
            <v>1198615</v>
          </cell>
          <cell r="M927">
            <v>1284231</v>
          </cell>
          <cell r="N927">
            <v>1198615</v>
          </cell>
          <cell r="O927">
            <v>1198615</v>
          </cell>
          <cell r="P927">
            <v>1027385</v>
          </cell>
          <cell r="Q927">
            <v>0</v>
          </cell>
          <cell r="R927">
            <v>0</v>
          </cell>
          <cell r="S927">
            <v>0</v>
          </cell>
          <cell r="T927">
            <v>0</v>
          </cell>
          <cell r="U927">
            <v>0</v>
          </cell>
          <cell r="V927">
            <v>0</v>
          </cell>
          <cell r="W927">
            <v>0</v>
          </cell>
          <cell r="X927">
            <v>0</v>
          </cell>
          <cell r="Y927">
            <v>0</v>
          </cell>
          <cell r="Z927">
            <v>0</v>
          </cell>
          <cell r="AA927">
            <v>0</v>
          </cell>
          <cell r="AB927">
            <v>0</v>
          </cell>
          <cell r="AC927">
            <v>14886731</v>
          </cell>
          <cell r="AD927">
            <v>0</v>
          </cell>
          <cell r="AE927">
            <v>12</v>
          </cell>
          <cell r="AF927">
            <v>0</v>
          </cell>
          <cell r="AG927">
            <v>0</v>
          </cell>
          <cell r="AH927">
            <v>0</v>
          </cell>
          <cell r="AI927">
            <v>0</v>
          </cell>
          <cell r="AJ927">
            <v>1113000</v>
          </cell>
          <cell r="AK927">
            <v>0</v>
          </cell>
          <cell r="AL927">
            <v>0</v>
          </cell>
          <cell r="AM927">
            <v>0</v>
          </cell>
          <cell r="AN927">
            <v>1113000</v>
          </cell>
        </row>
        <row r="928">
          <cell r="B928">
            <v>913</v>
          </cell>
          <cell r="C928">
            <v>16221022</v>
          </cell>
          <cell r="D928" t="str">
            <v>Ngo Quoc Cuong</v>
          </cell>
          <cell r="E928">
            <v>874818</v>
          </cell>
          <cell r="F928">
            <v>1009115</v>
          </cell>
          <cell r="G928">
            <v>1009623</v>
          </cell>
          <cell r="H928">
            <v>1077009</v>
          </cell>
          <cell r="I928">
            <v>1010641</v>
          </cell>
          <cell r="J928">
            <v>1078638</v>
          </cell>
          <cell r="K928">
            <v>1010769</v>
          </cell>
          <cell r="L928">
            <v>943385</v>
          </cell>
          <cell r="M928">
            <v>1010769</v>
          </cell>
          <cell r="N928">
            <v>943385</v>
          </cell>
          <cell r="O928">
            <v>1307385</v>
          </cell>
          <cell r="P928">
            <v>1072000</v>
          </cell>
          <cell r="Q928">
            <v>0</v>
          </cell>
          <cell r="R928">
            <v>0</v>
          </cell>
          <cell r="S928">
            <v>0</v>
          </cell>
          <cell r="T928">
            <v>0</v>
          </cell>
          <cell r="U928">
            <v>0</v>
          </cell>
          <cell r="V928">
            <v>0</v>
          </cell>
          <cell r="W928">
            <v>0</v>
          </cell>
          <cell r="X928">
            <v>0</v>
          </cell>
          <cell r="Y928">
            <v>0</v>
          </cell>
          <cell r="Z928">
            <v>0</v>
          </cell>
          <cell r="AA928">
            <v>0</v>
          </cell>
          <cell r="AB928">
            <v>0</v>
          </cell>
          <cell r="AC928">
            <v>12347537</v>
          </cell>
          <cell r="AD928">
            <v>0</v>
          </cell>
          <cell r="AE928">
            <v>12</v>
          </cell>
          <cell r="AF928">
            <v>0</v>
          </cell>
          <cell r="AG928">
            <v>0</v>
          </cell>
          <cell r="AH928">
            <v>0</v>
          </cell>
          <cell r="AI928">
            <v>0</v>
          </cell>
          <cell r="AJ928">
            <v>876000</v>
          </cell>
          <cell r="AK928">
            <v>0</v>
          </cell>
          <cell r="AL928">
            <v>0</v>
          </cell>
          <cell r="AM928">
            <v>0</v>
          </cell>
          <cell r="AN928">
            <v>876000</v>
          </cell>
        </row>
        <row r="929">
          <cell r="B929">
            <v>914</v>
          </cell>
          <cell r="C929">
            <v>16221244</v>
          </cell>
          <cell r="D929" t="str">
            <v>Dang Van Dinh</v>
          </cell>
          <cell r="E929">
            <v>1582243</v>
          </cell>
          <cell r="F929">
            <v>1491415</v>
          </cell>
          <cell r="G929">
            <v>2332062</v>
          </cell>
          <cell r="H929">
            <v>2417630</v>
          </cell>
          <cell r="I929">
            <v>1283354</v>
          </cell>
          <cell r="J929">
            <v>2335698</v>
          </cell>
          <cell r="K929">
            <v>1746231</v>
          </cell>
          <cell r="L929">
            <v>2206615</v>
          </cell>
          <cell r="M929">
            <v>2334231</v>
          </cell>
          <cell r="N929">
            <v>1996615</v>
          </cell>
          <cell r="O929">
            <v>2122615</v>
          </cell>
          <cell r="P929">
            <v>1113000</v>
          </cell>
          <cell r="Q929">
            <v>0</v>
          </cell>
          <cell r="R929">
            <v>0</v>
          </cell>
          <cell r="S929">
            <v>-33206</v>
          </cell>
          <cell r="T929">
            <v>-41763</v>
          </cell>
          <cell r="U929">
            <v>0</v>
          </cell>
          <cell r="V929">
            <v>-33570</v>
          </cell>
          <cell r="W929">
            <v>0</v>
          </cell>
          <cell r="X929">
            <v>-20662</v>
          </cell>
          <cell r="Y929">
            <v>-33423</v>
          </cell>
          <cell r="Z929">
            <v>0</v>
          </cell>
          <cell r="AA929">
            <v>-12262</v>
          </cell>
          <cell r="AB929">
            <v>0</v>
          </cell>
          <cell r="AC929">
            <v>22961709</v>
          </cell>
          <cell r="AD929">
            <v>-174886</v>
          </cell>
          <cell r="AE929">
            <v>12</v>
          </cell>
          <cell r="AF929">
            <v>0</v>
          </cell>
          <cell r="AG929">
            <v>0</v>
          </cell>
          <cell r="AH929">
            <v>0</v>
          </cell>
          <cell r="AI929">
            <v>0</v>
          </cell>
          <cell r="AJ929">
            <v>1113000</v>
          </cell>
          <cell r="AK929">
            <v>7476</v>
          </cell>
          <cell r="AL929">
            <v>182362</v>
          </cell>
          <cell r="AM929">
            <v>0</v>
          </cell>
          <cell r="AN929">
            <v>1295362</v>
          </cell>
        </row>
        <row r="930">
          <cell r="B930">
            <v>915</v>
          </cell>
          <cell r="C930">
            <v>16211230</v>
          </cell>
          <cell r="D930" t="str">
            <v>Ngo Ngoc Thuc Doan</v>
          </cell>
          <cell r="E930">
            <v>3126686</v>
          </cell>
          <cell r="F930">
            <v>3268444</v>
          </cell>
          <cell r="G930">
            <v>3285950</v>
          </cell>
          <cell r="H930">
            <v>3355970</v>
          </cell>
          <cell r="I930">
            <v>3089240</v>
          </cell>
          <cell r="J930">
            <v>3071957</v>
          </cell>
          <cell r="K930">
            <v>2976552</v>
          </cell>
          <cell r="L930">
            <v>3148093</v>
          </cell>
          <cell r="M930">
            <v>3005142</v>
          </cell>
          <cell r="N930">
            <v>3338693</v>
          </cell>
          <cell r="O930">
            <v>3138563</v>
          </cell>
          <cell r="P930">
            <v>2951138</v>
          </cell>
          <cell r="Q930">
            <v>-125337</v>
          </cell>
          <cell r="R930">
            <v>-153689</v>
          </cell>
          <cell r="S930">
            <v>-157190</v>
          </cell>
          <cell r="T930">
            <v>-171194</v>
          </cell>
          <cell r="U930">
            <v>-117848</v>
          </cell>
          <cell r="V930">
            <v>-114391</v>
          </cell>
          <cell r="W930">
            <v>-97655</v>
          </cell>
          <cell r="X930">
            <v>-129619</v>
          </cell>
          <cell r="Y930">
            <v>-101028</v>
          </cell>
          <cell r="Z930">
            <v>-167739</v>
          </cell>
          <cell r="AA930">
            <v>-127713</v>
          </cell>
          <cell r="AB930">
            <v>-95114</v>
          </cell>
          <cell r="AC930">
            <v>37756428</v>
          </cell>
          <cell r="AD930">
            <v>-1558517</v>
          </cell>
          <cell r="AE930">
            <v>12</v>
          </cell>
          <cell r="AF930">
            <v>0</v>
          </cell>
          <cell r="AG930">
            <v>0</v>
          </cell>
          <cell r="AH930">
            <v>0</v>
          </cell>
          <cell r="AI930">
            <v>0</v>
          </cell>
          <cell r="AJ930">
            <v>2643000</v>
          </cell>
          <cell r="AK930">
            <v>2079888</v>
          </cell>
          <cell r="AL930">
            <v>3638405</v>
          </cell>
          <cell r="AM930">
            <v>0</v>
          </cell>
          <cell r="AN930">
            <v>6281405</v>
          </cell>
        </row>
        <row r="931">
          <cell r="B931">
            <v>916</v>
          </cell>
          <cell r="C931">
            <v>16221581</v>
          </cell>
          <cell r="D931" t="str">
            <v>Ho Nguyen Thanh Duy</v>
          </cell>
          <cell r="I931">
            <v>1106893</v>
          </cell>
          <cell r="J931">
            <v>3199530</v>
          </cell>
          <cell r="K931">
            <v>4161500</v>
          </cell>
          <cell r="L931">
            <v>4651500</v>
          </cell>
          <cell r="M931">
            <v>4265962</v>
          </cell>
          <cell r="N931">
            <v>4511500</v>
          </cell>
          <cell r="O931">
            <v>4651500</v>
          </cell>
          <cell r="P931">
            <v>4091500</v>
          </cell>
          <cell r="U931">
            <v>0</v>
          </cell>
          <cell r="V931">
            <v>-139906</v>
          </cell>
          <cell r="W931">
            <v>-348450</v>
          </cell>
          <cell r="X931">
            <v>-495450</v>
          </cell>
          <cell r="Y931">
            <v>-379789</v>
          </cell>
          <cell r="Z931">
            <v>-453450</v>
          </cell>
          <cell r="AA931">
            <v>-495450</v>
          </cell>
          <cell r="AB931">
            <v>-327450</v>
          </cell>
          <cell r="AC931">
            <v>30639885</v>
          </cell>
          <cell r="AD931">
            <v>-2639945</v>
          </cell>
          <cell r="AE931">
            <v>8</v>
          </cell>
          <cell r="AF931">
            <v>0</v>
          </cell>
          <cell r="AG931">
            <v>0</v>
          </cell>
          <cell r="AH931">
            <v>0</v>
          </cell>
          <cell r="AI931">
            <v>0</v>
          </cell>
          <cell r="AJ931">
            <v>2068394.52</v>
          </cell>
          <cell r="AK931">
            <v>2612480</v>
          </cell>
          <cell r="AL931">
            <v>5252425</v>
          </cell>
          <cell r="AM931">
            <v>0</v>
          </cell>
          <cell r="AN931">
            <v>7320819.5199999996</v>
          </cell>
        </row>
        <row r="932">
          <cell r="B932">
            <v>917</v>
          </cell>
          <cell r="C932">
            <v>15221236</v>
          </cell>
          <cell r="D932" t="str">
            <v>Tran Quoc Khanh</v>
          </cell>
          <cell r="E932">
            <v>1249740</v>
          </cell>
          <cell r="F932">
            <v>1441592</v>
          </cell>
          <cell r="G932">
            <v>1442319</v>
          </cell>
          <cell r="H932">
            <v>1538584</v>
          </cell>
          <cell r="I932">
            <v>1443773</v>
          </cell>
          <cell r="J932">
            <v>1540911</v>
          </cell>
          <cell r="K932">
            <v>1444615</v>
          </cell>
          <cell r="L932">
            <v>1348308</v>
          </cell>
          <cell r="M932">
            <v>1444615</v>
          </cell>
          <cell r="N932">
            <v>1348308</v>
          </cell>
          <cell r="O932">
            <v>1348308</v>
          </cell>
          <cell r="P932">
            <v>1252000</v>
          </cell>
          <cell r="Q932">
            <v>0</v>
          </cell>
          <cell r="R932">
            <v>0</v>
          </cell>
          <cell r="S932">
            <v>0</v>
          </cell>
          <cell r="T932">
            <v>0</v>
          </cell>
          <cell r="U932">
            <v>0</v>
          </cell>
          <cell r="V932">
            <v>0</v>
          </cell>
          <cell r="W932">
            <v>0</v>
          </cell>
          <cell r="X932">
            <v>0</v>
          </cell>
          <cell r="Y932">
            <v>0</v>
          </cell>
          <cell r="Z932">
            <v>0</v>
          </cell>
          <cell r="AA932">
            <v>0</v>
          </cell>
          <cell r="AB932">
            <v>0</v>
          </cell>
          <cell r="AC932">
            <v>16843073</v>
          </cell>
          <cell r="AD932">
            <v>0</v>
          </cell>
          <cell r="AE932">
            <v>12</v>
          </cell>
          <cell r="AF932">
            <v>0</v>
          </cell>
          <cell r="AG932">
            <v>0</v>
          </cell>
          <cell r="AH932">
            <v>0</v>
          </cell>
          <cell r="AI932">
            <v>0</v>
          </cell>
          <cell r="AJ932">
            <v>1252000</v>
          </cell>
          <cell r="AK932">
            <v>0</v>
          </cell>
          <cell r="AL932">
            <v>0</v>
          </cell>
          <cell r="AM932">
            <v>0</v>
          </cell>
          <cell r="AN932">
            <v>1252000</v>
          </cell>
        </row>
        <row r="933">
          <cell r="B933">
            <v>918</v>
          </cell>
          <cell r="C933">
            <v>16221240</v>
          </cell>
          <cell r="D933" t="str">
            <v>Huynh Phuc Loc</v>
          </cell>
          <cell r="E933">
            <v>1572243</v>
          </cell>
          <cell r="F933">
            <v>1281415</v>
          </cell>
          <cell r="G933">
            <v>1282062</v>
          </cell>
          <cell r="H933">
            <v>1829630</v>
          </cell>
          <cell r="I933">
            <v>1283354</v>
          </cell>
          <cell r="J933">
            <v>1915698</v>
          </cell>
          <cell r="K933">
            <v>1284231</v>
          </cell>
          <cell r="L933">
            <v>3172615</v>
          </cell>
          <cell r="M933">
            <v>2334231</v>
          </cell>
          <cell r="N933">
            <v>2248615</v>
          </cell>
          <cell r="O933">
            <v>1534615</v>
          </cell>
          <cell r="P933">
            <v>2163000</v>
          </cell>
          <cell r="Q933">
            <v>0</v>
          </cell>
          <cell r="R933">
            <v>0</v>
          </cell>
          <cell r="S933">
            <v>0</v>
          </cell>
          <cell r="T933">
            <v>0</v>
          </cell>
          <cell r="U933">
            <v>0</v>
          </cell>
          <cell r="V933">
            <v>0</v>
          </cell>
          <cell r="W933">
            <v>0</v>
          </cell>
          <cell r="X933">
            <v>-134523</v>
          </cell>
          <cell r="Y933">
            <v>-33423</v>
          </cell>
          <cell r="Z933">
            <v>-24862</v>
          </cell>
          <cell r="AA933">
            <v>0</v>
          </cell>
          <cell r="AB933">
            <v>-16300</v>
          </cell>
          <cell r="AC933">
            <v>21901709</v>
          </cell>
          <cell r="AD933">
            <v>-209108</v>
          </cell>
          <cell r="AE933">
            <v>12</v>
          </cell>
          <cell r="AF933">
            <v>0</v>
          </cell>
          <cell r="AG933">
            <v>0</v>
          </cell>
          <cell r="AH933">
            <v>0</v>
          </cell>
          <cell r="AI933">
            <v>0</v>
          </cell>
          <cell r="AJ933">
            <v>1113000</v>
          </cell>
          <cell r="AK933">
            <v>0</v>
          </cell>
          <cell r="AL933">
            <v>209108</v>
          </cell>
          <cell r="AM933">
            <v>0</v>
          </cell>
          <cell r="AN933">
            <v>1322108</v>
          </cell>
        </row>
        <row r="934">
          <cell r="B934">
            <v>919</v>
          </cell>
          <cell r="C934">
            <v>16220558</v>
          </cell>
          <cell r="D934" t="str">
            <v>Nguyen Cong Luan</v>
          </cell>
          <cell r="E934">
            <v>2018620</v>
          </cell>
          <cell r="F934">
            <v>2229628</v>
          </cell>
          <cell r="G934">
            <v>1978371</v>
          </cell>
          <cell r="H934">
            <v>3672775</v>
          </cell>
          <cell r="I934">
            <v>1475857</v>
          </cell>
          <cell r="J934">
            <v>2121153</v>
          </cell>
          <cell r="K934">
            <v>2526923</v>
          </cell>
          <cell r="L934">
            <v>2953462</v>
          </cell>
          <cell r="M934">
            <v>2782000</v>
          </cell>
          <cell r="N934">
            <v>4127500</v>
          </cell>
          <cell r="O934">
            <v>4234500</v>
          </cell>
          <cell r="P934">
            <v>4094500</v>
          </cell>
          <cell r="Q934">
            <v>-1862</v>
          </cell>
          <cell r="R934">
            <v>-22963</v>
          </cell>
          <cell r="S934">
            <v>0</v>
          </cell>
          <cell r="T934">
            <v>-234555</v>
          </cell>
          <cell r="U934">
            <v>0</v>
          </cell>
          <cell r="V934">
            <v>-12115</v>
          </cell>
          <cell r="W934">
            <v>-52692</v>
          </cell>
          <cell r="X934">
            <v>-95346</v>
          </cell>
          <cell r="Y934">
            <v>-78200</v>
          </cell>
          <cell r="Z934">
            <v>-338250</v>
          </cell>
          <cell r="AA934">
            <v>-370350</v>
          </cell>
          <cell r="AB934">
            <v>-328350</v>
          </cell>
          <cell r="AC934">
            <v>34215289</v>
          </cell>
          <cell r="AD934">
            <v>-1534683</v>
          </cell>
          <cell r="AE934">
            <v>12</v>
          </cell>
          <cell r="AF934">
            <v>0</v>
          </cell>
          <cell r="AG934">
            <v>0</v>
          </cell>
          <cell r="AH934">
            <v>0</v>
          </cell>
          <cell r="AI934">
            <v>0</v>
          </cell>
          <cell r="AJ934">
            <v>2782000</v>
          </cell>
          <cell r="AK934">
            <v>1399452</v>
          </cell>
          <cell r="AL934">
            <v>2934135</v>
          </cell>
          <cell r="AM934">
            <v>0</v>
          </cell>
          <cell r="AN934">
            <v>5716135</v>
          </cell>
        </row>
        <row r="935">
          <cell r="B935">
            <v>920</v>
          </cell>
          <cell r="C935">
            <v>16221670</v>
          </cell>
          <cell r="D935" t="str">
            <v>Phan Thanh Luan</v>
          </cell>
          <cell r="J935">
            <v>2092000</v>
          </cell>
          <cell r="K935">
            <v>3619000</v>
          </cell>
          <cell r="L935">
            <v>5701500</v>
          </cell>
          <cell r="M935">
            <v>4389000</v>
          </cell>
          <cell r="N935">
            <v>4651500</v>
          </cell>
          <cell r="O935">
            <v>4651500</v>
          </cell>
          <cell r="P935">
            <v>3514000</v>
          </cell>
          <cell r="V935">
            <v>-9200</v>
          </cell>
          <cell r="W935">
            <v>-223800</v>
          </cell>
          <cell r="X935">
            <v>-810450</v>
          </cell>
          <cell r="Y935">
            <v>-416700</v>
          </cell>
          <cell r="Z935">
            <v>-495450</v>
          </cell>
          <cell r="AA935">
            <v>-495450</v>
          </cell>
          <cell r="AB935">
            <v>-202800</v>
          </cell>
          <cell r="AC935">
            <v>28618500</v>
          </cell>
          <cell r="AD935">
            <v>-2653850</v>
          </cell>
          <cell r="AE935">
            <v>7</v>
          </cell>
          <cell r="AF935">
            <v>0</v>
          </cell>
          <cell r="AG935">
            <v>0</v>
          </cell>
          <cell r="AH935">
            <v>0</v>
          </cell>
          <cell r="AI935">
            <v>0</v>
          </cell>
          <cell r="AJ935">
            <v>1875578.08</v>
          </cell>
          <cell r="AK935">
            <v>2848223</v>
          </cell>
          <cell r="AL935">
            <v>5502073</v>
          </cell>
          <cell r="AM935">
            <v>0</v>
          </cell>
          <cell r="AN935">
            <v>7377651.0800000001</v>
          </cell>
        </row>
        <row r="936">
          <cell r="B936">
            <v>921</v>
          </cell>
          <cell r="C936">
            <v>16211549</v>
          </cell>
          <cell r="D936" t="str">
            <v>Vo Minh Luan</v>
          </cell>
          <cell r="G936">
            <v>2011546</v>
          </cell>
          <cell r="H936">
            <v>2599253</v>
          </cell>
          <cell r="I936">
            <v>1283354</v>
          </cell>
          <cell r="J936">
            <v>1369698</v>
          </cell>
          <cell r="K936">
            <v>1284231</v>
          </cell>
          <cell r="L936">
            <v>1198615</v>
          </cell>
          <cell r="M936">
            <v>1284231</v>
          </cell>
          <cell r="N936">
            <v>1198615</v>
          </cell>
          <cell r="O936">
            <v>1113000</v>
          </cell>
          <cell r="P936">
            <v>1113000</v>
          </cell>
          <cell r="S936">
            <v>-1155</v>
          </cell>
          <cell r="T936">
            <v>-59925</v>
          </cell>
          <cell r="U936">
            <v>0</v>
          </cell>
          <cell r="V936">
            <v>0</v>
          </cell>
          <cell r="W936">
            <v>0</v>
          </cell>
          <cell r="X936">
            <v>0</v>
          </cell>
          <cell r="Y936">
            <v>0</v>
          </cell>
          <cell r="Z936">
            <v>0</v>
          </cell>
          <cell r="AA936">
            <v>0</v>
          </cell>
          <cell r="AB936">
            <v>0</v>
          </cell>
          <cell r="AC936">
            <v>14455543</v>
          </cell>
          <cell r="AD936">
            <v>-61080</v>
          </cell>
          <cell r="AE936">
            <v>10</v>
          </cell>
          <cell r="AF936">
            <v>0</v>
          </cell>
          <cell r="AG936">
            <v>0</v>
          </cell>
          <cell r="AH936">
            <v>0</v>
          </cell>
          <cell r="AI936">
            <v>0</v>
          </cell>
          <cell r="AJ936">
            <v>957484.93</v>
          </cell>
          <cell r="AK936">
            <v>0</v>
          </cell>
          <cell r="AL936">
            <v>61080</v>
          </cell>
          <cell r="AM936">
            <v>0</v>
          </cell>
          <cell r="AN936">
            <v>1018564.93</v>
          </cell>
        </row>
        <row r="937">
          <cell r="B937">
            <v>922</v>
          </cell>
          <cell r="C937">
            <v>16221310</v>
          </cell>
          <cell r="D937" t="str">
            <v>Nguyen Danh Thao Luoc</v>
          </cell>
          <cell r="E937">
            <v>1495415</v>
          </cell>
          <cell r="F937">
            <v>1441593</v>
          </cell>
          <cell r="G937">
            <v>1388900</v>
          </cell>
          <cell r="H937">
            <v>1831409</v>
          </cell>
          <cell r="I937">
            <v>1841479</v>
          </cell>
          <cell r="J937">
            <v>2282274</v>
          </cell>
          <cell r="K937">
            <v>1691938</v>
          </cell>
          <cell r="L937">
            <v>1892563</v>
          </cell>
          <cell r="M937">
            <v>1190375</v>
          </cell>
          <cell r="N937">
            <v>996437</v>
          </cell>
          <cell r="O937">
            <v>1591625</v>
          </cell>
          <cell r="P937">
            <v>1391000</v>
          </cell>
          <cell r="Q937">
            <v>0</v>
          </cell>
          <cell r="R937">
            <v>0</v>
          </cell>
          <cell r="S937">
            <v>0</v>
          </cell>
          <cell r="T937">
            <v>0</v>
          </cell>
          <cell r="U937">
            <v>0</v>
          </cell>
          <cell r="V937">
            <v>-28227</v>
          </cell>
          <cell r="W937">
            <v>0</v>
          </cell>
          <cell r="X937">
            <v>0</v>
          </cell>
          <cell r="Y937">
            <v>0</v>
          </cell>
          <cell r="Z937">
            <v>0</v>
          </cell>
          <cell r="AA937">
            <v>0</v>
          </cell>
          <cell r="AB937">
            <v>0</v>
          </cell>
          <cell r="AC937">
            <v>19035008</v>
          </cell>
          <cell r="AD937">
            <v>-28227</v>
          </cell>
          <cell r="AE937">
            <v>12</v>
          </cell>
          <cell r="AF937">
            <v>0</v>
          </cell>
          <cell r="AG937">
            <v>0</v>
          </cell>
          <cell r="AH937">
            <v>0</v>
          </cell>
          <cell r="AI937">
            <v>0</v>
          </cell>
          <cell r="AJ937">
            <v>1391000</v>
          </cell>
          <cell r="AK937">
            <v>0</v>
          </cell>
          <cell r="AL937">
            <v>28227</v>
          </cell>
          <cell r="AM937">
            <v>0</v>
          </cell>
          <cell r="AN937">
            <v>1419227</v>
          </cell>
        </row>
        <row r="938">
          <cell r="B938">
            <v>923</v>
          </cell>
          <cell r="C938">
            <v>16221800</v>
          </cell>
          <cell r="D938" t="str">
            <v>Vu Kim Luyen</v>
          </cell>
          <cell r="P938">
            <v>133769</v>
          </cell>
          <cell r="AB938">
            <v>0</v>
          </cell>
          <cell r="AC938">
            <v>133769</v>
          </cell>
          <cell r="AD938">
            <v>0</v>
          </cell>
          <cell r="AE938">
            <v>1</v>
          </cell>
          <cell r="AF938">
            <v>0</v>
          </cell>
          <cell r="AG938">
            <v>0</v>
          </cell>
          <cell r="AH938">
            <v>0</v>
          </cell>
          <cell r="AI938">
            <v>0</v>
          </cell>
          <cell r="AJ938">
            <v>114345.21</v>
          </cell>
          <cell r="AK938">
            <v>0</v>
          </cell>
          <cell r="AL938">
            <v>0</v>
          </cell>
          <cell r="AM938">
            <v>0</v>
          </cell>
          <cell r="AN938">
            <v>114345.21</v>
          </cell>
        </row>
        <row r="939">
          <cell r="B939">
            <v>924</v>
          </cell>
          <cell r="C939">
            <v>16220829</v>
          </cell>
          <cell r="D939" t="str">
            <v>Dang Ho Quang Minh</v>
          </cell>
          <cell r="E939">
            <v>1787512</v>
          </cell>
          <cell r="F939">
            <v>1473628</v>
          </cell>
          <cell r="G939">
            <v>1474371</v>
          </cell>
          <cell r="H939">
            <v>2832775</v>
          </cell>
          <cell r="I939">
            <v>1475857</v>
          </cell>
          <cell r="J939">
            <v>1575153</v>
          </cell>
          <cell r="K939">
            <v>1686923</v>
          </cell>
          <cell r="L939">
            <v>1714462</v>
          </cell>
          <cell r="M939">
            <v>1728923</v>
          </cell>
          <cell r="N939">
            <v>1230770</v>
          </cell>
          <cell r="O939">
            <v>1714462</v>
          </cell>
          <cell r="P939">
            <v>1181538</v>
          </cell>
          <cell r="Q939">
            <v>0</v>
          </cell>
          <cell r="R939">
            <v>0</v>
          </cell>
          <cell r="S939">
            <v>0</v>
          </cell>
          <cell r="T939">
            <v>-83278</v>
          </cell>
          <cell r="U939">
            <v>0</v>
          </cell>
          <cell r="V939">
            <v>0</v>
          </cell>
          <cell r="W939">
            <v>0</v>
          </cell>
          <cell r="X939">
            <v>0</v>
          </cell>
          <cell r="Y939">
            <v>0</v>
          </cell>
          <cell r="Z939">
            <v>0</v>
          </cell>
          <cell r="AA939">
            <v>0</v>
          </cell>
          <cell r="AB939">
            <v>0</v>
          </cell>
          <cell r="AC939">
            <v>19876374</v>
          </cell>
          <cell r="AD939">
            <v>-83278</v>
          </cell>
          <cell r="AE939">
            <v>12</v>
          </cell>
          <cell r="AF939">
            <v>0</v>
          </cell>
          <cell r="AG939">
            <v>0</v>
          </cell>
          <cell r="AH939">
            <v>0</v>
          </cell>
          <cell r="AI939">
            <v>0</v>
          </cell>
          <cell r="AJ939">
            <v>1280000</v>
          </cell>
          <cell r="AK939">
            <v>0</v>
          </cell>
          <cell r="AL939">
            <v>83278</v>
          </cell>
          <cell r="AM939">
            <v>0</v>
          </cell>
          <cell r="AN939">
            <v>1363278</v>
          </cell>
        </row>
        <row r="940">
          <cell r="B940">
            <v>925</v>
          </cell>
          <cell r="C940">
            <v>16221242</v>
          </cell>
          <cell r="D940" t="str">
            <v>Nguyen Cong Nhan</v>
          </cell>
          <cell r="E940">
            <v>1567695</v>
          </cell>
          <cell r="F940">
            <v>1281415</v>
          </cell>
          <cell r="G940">
            <v>1282062</v>
          </cell>
          <cell r="H940">
            <v>2669630</v>
          </cell>
          <cell r="I940">
            <v>1283354</v>
          </cell>
          <cell r="J940">
            <v>2419698</v>
          </cell>
          <cell r="K940">
            <v>2596731</v>
          </cell>
          <cell r="L940">
            <v>3561115</v>
          </cell>
          <cell r="M940">
            <v>3972000</v>
          </cell>
          <cell r="N940">
            <v>4234500</v>
          </cell>
          <cell r="O940">
            <v>4234500</v>
          </cell>
          <cell r="P940">
            <v>4094500</v>
          </cell>
          <cell r="Q940">
            <v>0</v>
          </cell>
          <cell r="R940">
            <v>0</v>
          </cell>
          <cell r="S940">
            <v>0</v>
          </cell>
          <cell r="T940">
            <v>-66963</v>
          </cell>
          <cell r="U940">
            <v>0</v>
          </cell>
          <cell r="V940">
            <v>-41970</v>
          </cell>
          <cell r="W940">
            <v>-59673</v>
          </cell>
          <cell r="X940">
            <v>-212223</v>
          </cell>
          <cell r="Y940">
            <v>-294400</v>
          </cell>
          <cell r="Z940">
            <v>-370350</v>
          </cell>
          <cell r="AA940">
            <v>-370350</v>
          </cell>
          <cell r="AB940">
            <v>-328350</v>
          </cell>
          <cell r="AC940">
            <v>33197200</v>
          </cell>
          <cell r="AD940">
            <v>-1744279</v>
          </cell>
          <cell r="AE940">
            <v>12</v>
          </cell>
          <cell r="AF940">
            <v>0</v>
          </cell>
          <cell r="AG940">
            <v>0</v>
          </cell>
          <cell r="AH940">
            <v>0</v>
          </cell>
          <cell r="AI940">
            <v>0</v>
          </cell>
          <cell r="AJ940">
            <v>2782000</v>
          </cell>
          <cell r="AK940">
            <v>1197924</v>
          </cell>
          <cell r="AL940">
            <v>2942203</v>
          </cell>
          <cell r="AM940">
            <v>0</v>
          </cell>
          <cell r="AN940">
            <v>5724203</v>
          </cell>
        </row>
        <row r="941">
          <cell r="B941">
            <v>926</v>
          </cell>
          <cell r="C941">
            <v>16221247</v>
          </cell>
          <cell r="D941" t="str">
            <v>Dang Van Nhut</v>
          </cell>
          <cell r="E941">
            <v>1110880</v>
          </cell>
          <cell r="F941">
            <v>1281415</v>
          </cell>
          <cell r="G941">
            <v>1282062</v>
          </cell>
          <cell r="H941">
            <v>1367630</v>
          </cell>
          <cell r="I941">
            <v>1283354</v>
          </cell>
          <cell r="J941">
            <v>1369698</v>
          </cell>
          <cell r="K941">
            <v>1284231</v>
          </cell>
          <cell r="L941">
            <v>2122615</v>
          </cell>
          <cell r="M941">
            <v>1284231</v>
          </cell>
          <cell r="N941">
            <v>1198615</v>
          </cell>
          <cell r="O941">
            <v>1674615</v>
          </cell>
          <cell r="P941">
            <v>1393000</v>
          </cell>
          <cell r="Q941">
            <v>0</v>
          </cell>
          <cell r="R941">
            <v>0</v>
          </cell>
          <cell r="S941">
            <v>0</v>
          </cell>
          <cell r="T941">
            <v>0</v>
          </cell>
          <cell r="U941">
            <v>0</v>
          </cell>
          <cell r="V941">
            <v>0</v>
          </cell>
          <cell r="W941">
            <v>0</v>
          </cell>
          <cell r="X941">
            <v>-12262</v>
          </cell>
          <cell r="Y941">
            <v>0</v>
          </cell>
          <cell r="Z941">
            <v>0</v>
          </cell>
          <cell r="AA941">
            <v>0</v>
          </cell>
          <cell r="AB941">
            <v>0</v>
          </cell>
          <cell r="AC941">
            <v>16652346</v>
          </cell>
          <cell r="AD941">
            <v>-12262</v>
          </cell>
          <cell r="AE941">
            <v>12</v>
          </cell>
          <cell r="AF941">
            <v>0</v>
          </cell>
          <cell r="AG941">
            <v>0</v>
          </cell>
          <cell r="AH941">
            <v>0</v>
          </cell>
          <cell r="AI941">
            <v>0</v>
          </cell>
          <cell r="AJ941">
            <v>1113000</v>
          </cell>
          <cell r="AK941">
            <v>0</v>
          </cell>
          <cell r="AL941">
            <v>12262</v>
          </cell>
          <cell r="AM941">
            <v>0</v>
          </cell>
          <cell r="AN941">
            <v>1125262</v>
          </cell>
        </row>
        <row r="942">
          <cell r="B942">
            <v>927</v>
          </cell>
          <cell r="C942">
            <v>16221252</v>
          </cell>
          <cell r="D942" t="str">
            <v>To Ky Phat</v>
          </cell>
          <cell r="E942">
            <v>1132243</v>
          </cell>
          <cell r="F942">
            <v>1281415</v>
          </cell>
          <cell r="G942">
            <v>1282062</v>
          </cell>
          <cell r="H942">
            <v>1367630</v>
          </cell>
          <cell r="I942">
            <v>1283354</v>
          </cell>
          <cell r="J942">
            <v>1873698</v>
          </cell>
          <cell r="K942">
            <v>2166231</v>
          </cell>
          <cell r="L942">
            <v>1198615</v>
          </cell>
          <cell r="M942">
            <v>2292231</v>
          </cell>
          <cell r="N942">
            <v>1198615</v>
          </cell>
          <cell r="O942">
            <v>1744615</v>
          </cell>
          <cell r="P942">
            <v>1113000</v>
          </cell>
          <cell r="Q942">
            <v>0</v>
          </cell>
          <cell r="R942">
            <v>0</v>
          </cell>
          <cell r="S942">
            <v>0</v>
          </cell>
          <cell r="T942">
            <v>0</v>
          </cell>
          <cell r="U942">
            <v>0</v>
          </cell>
          <cell r="V942">
            <v>0</v>
          </cell>
          <cell r="W942">
            <v>-16623</v>
          </cell>
          <cell r="X942">
            <v>0</v>
          </cell>
          <cell r="Y942">
            <v>-29223</v>
          </cell>
          <cell r="Z942">
            <v>0</v>
          </cell>
          <cell r="AA942">
            <v>0</v>
          </cell>
          <cell r="AB942">
            <v>0</v>
          </cell>
          <cell r="AC942">
            <v>17933709</v>
          </cell>
          <cell r="AD942">
            <v>-45846</v>
          </cell>
          <cell r="AE942">
            <v>12</v>
          </cell>
          <cell r="AF942">
            <v>0</v>
          </cell>
          <cell r="AG942">
            <v>0</v>
          </cell>
          <cell r="AH942">
            <v>0</v>
          </cell>
          <cell r="AI942">
            <v>0</v>
          </cell>
          <cell r="AJ942">
            <v>1113000</v>
          </cell>
          <cell r="AK942">
            <v>0</v>
          </cell>
          <cell r="AL942">
            <v>45846</v>
          </cell>
          <cell r="AM942">
            <v>0</v>
          </cell>
          <cell r="AN942">
            <v>1158846</v>
          </cell>
        </row>
        <row r="943">
          <cell r="B943">
            <v>928</v>
          </cell>
          <cell r="C943">
            <v>16221314</v>
          </cell>
          <cell r="D943" t="str">
            <v>Vo Hoai Phong</v>
          </cell>
          <cell r="E943">
            <v>1627695</v>
          </cell>
          <cell r="F943">
            <v>1281415</v>
          </cell>
          <cell r="G943">
            <v>1282062</v>
          </cell>
          <cell r="H943">
            <v>1913630</v>
          </cell>
          <cell r="I943">
            <v>1283354</v>
          </cell>
          <cell r="J943">
            <v>1621698</v>
          </cell>
          <cell r="K943">
            <v>1704231</v>
          </cell>
          <cell r="L943">
            <v>1996615</v>
          </cell>
          <cell r="M943">
            <v>2334231</v>
          </cell>
          <cell r="N943">
            <v>1660615</v>
          </cell>
          <cell r="O943">
            <v>1534615</v>
          </cell>
          <cell r="P943">
            <v>1533000</v>
          </cell>
          <cell r="Q943">
            <v>0</v>
          </cell>
          <cell r="R943">
            <v>0</v>
          </cell>
          <cell r="S943">
            <v>0</v>
          </cell>
          <cell r="T943">
            <v>0</v>
          </cell>
          <cell r="U943">
            <v>0</v>
          </cell>
          <cell r="V943">
            <v>0</v>
          </cell>
          <cell r="W943">
            <v>0</v>
          </cell>
          <cell r="X943">
            <v>0</v>
          </cell>
          <cell r="Y943">
            <v>-33423</v>
          </cell>
          <cell r="Z943">
            <v>0</v>
          </cell>
          <cell r="AA943">
            <v>0</v>
          </cell>
          <cell r="AB943">
            <v>0</v>
          </cell>
          <cell r="AC943">
            <v>19773161</v>
          </cell>
          <cell r="AD943">
            <v>-33423</v>
          </cell>
          <cell r="AE943">
            <v>12</v>
          </cell>
          <cell r="AF943">
            <v>0</v>
          </cell>
          <cell r="AG943">
            <v>0</v>
          </cell>
          <cell r="AH943">
            <v>0</v>
          </cell>
          <cell r="AI943">
            <v>0</v>
          </cell>
          <cell r="AJ943">
            <v>1113000</v>
          </cell>
          <cell r="AK943">
            <v>0</v>
          </cell>
          <cell r="AL943">
            <v>33423</v>
          </cell>
          <cell r="AM943">
            <v>0</v>
          </cell>
          <cell r="AN943">
            <v>1146423</v>
          </cell>
        </row>
        <row r="944">
          <cell r="B944">
            <v>929</v>
          </cell>
          <cell r="C944">
            <v>16221342</v>
          </cell>
          <cell r="D944" t="str">
            <v>Nguyen Thanh Phuong</v>
          </cell>
          <cell r="E944">
            <v>7171748</v>
          </cell>
          <cell r="F944">
            <v>3472860</v>
          </cell>
          <cell r="G944">
            <v>3474470</v>
          </cell>
          <cell r="H944">
            <v>3474699</v>
          </cell>
          <cell r="I944">
            <v>3477690</v>
          </cell>
          <cell r="J944">
            <v>4512030</v>
          </cell>
          <cell r="K944">
            <v>5211500</v>
          </cell>
          <cell r="L944">
            <v>5666500</v>
          </cell>
          <cell r="M944">
            <v>4949000</v>
          </cell>
          <cell r="N944">
            <v>4651500</v>
          </cell>
          <cell r="O944">
            <v>4651500</v>
          </cell>
          <cell r="P944">
            <v>4511500</v>
          </cell>
          <cell r="Q944">
            <v>-1368699</v>
          </cell>
          <cell r="R944">
            <v>-194572</v>
          </cell>
          <cell r="S944">
            <v>-194894</v>
          </cell>
          <cell r="T944">
            <v>-194940</v>
          </cell>
          <cell r="U944">
            <v>-195538</v>
          </cell>
          <cell r="V944">
            <v>-453609</v>
          </cell>
          <cell r="W944">
            <v>-663450</v>
          </cell>
          <cell r="X944">
            <v>-799950</v>
          </cell>
          <cell r="Y944">
            <v>-584700</v>
          </cell>
          <cell r="Z944">
            <v>-495450</v>
          </cell>
          <cell r="AA944">
            <v>-495450</v>
          </cell>
          <cell r="AB944">
            <v>-453450</v>
          </cell>
          <cell r="AC944">
            <v>55224997</v>
          </cell>
          <cell r="AD944">
            <v>-6094702</v>
          </cell>
          <cell r="AE944">
            <v>12</v>
          </cell>
          <cell r="AF944">
            <v>0</v>
          </cell>
          <cell r="AG944">
            <v>0</v>
          </cell>
          <cell r="AH944">
            <v>0</v>
          </cell>
          <cell r="AI944">
            <v>0</v>
          </cell>
          <cell r="AJ944">
            <v>3199000</v>
          </cell>
          <cell r="AK944">
            <v>6727200</v>
          </cell>
          <cell r="AL944">
            <v>12821902</v>
          </cell>
          <cell r="AM944">
            <v>0</v>
          </cell>
          <cell r="AN944">
            <v>16020902</v>
          </cell>
        </row>
        <row r="945">
          <cell r="B945">
            <v>930</v>
          </cell>
          <cell r="C945">
            <v>16231544</v>
          </cell>
          <cell r="D945" t="str">
            <v>Nguyen Tan Quan</v>
          </cell>
          <cell r="G945">
            <v>961546</v>
          </cell>
          <cell r="H945">
            <v>1389723</v>
          </cell>
          <cell r="I945">
            <v>962515</v>
          </cell>
          <cell r="J945">
            <v>1027274</v>
          </cell>
          <cell r="K945">
            <v>1650000</v>
          </cell>
          <cell r="L945">
            <v>1660615</v>
          </cell>
          <cell r="M945">
            <v>2334231</v>
          </cell>
          <cell r="N945">
            <v>2248615</v>
          </cell>
          <cell r="O945">
            <v>1450615</v>
          </cell>
          <cell r="P945">
            <v>1407000</v>
          </cell>
          <cell r="S945">
            <v>0</v>
          </cell>
          <cell r="T945">
            <v>0</v>
          </cell>
          <cell r="U945">
            <v>0</v>
          </cell>
          <cell r="V945">
            <v>0</v>
          </cell>
          <cell r="W945">
            <v>0</v>
          </cell>
          <cell r="X945">
            <v>0</v>
          </cell>
          <cell r="Y945">
            <v>-33423</v>
          </cell>
          <cell r="Z945">
            <v>-24862</v>
          </cell>
          <cell r="AA945">
            <v>0</v>
          </cell>
          <cell r="AB945">
            <v>0</v>
          </cell>
          <cell r="AC945">
            <v>15092134</v>
          </cell>
          <cell r="AD945">
            <v>-58285</v>
          </cell>
          <cell r="AE945">
            <v>10</v>
          </cell>
          <cell r="AF945">
            <v>0</v>
          </cell>
          <cell r="AG945">
            <v>0</v>
          </cell>
          <cell r="AH945">
            <v>0</v>
          </cell>
          <cell r="AI945">
            <v>0</v>
          </cell>
          <cell r="AJ945">
            <v>957484.93</v>
          </cell>
          <cell r="AK945">
            <v>0</v>
          </cell>
          <cell r="AL945">
            <v>58285</v>
          </cell>
          <cell r="AM945">
            <v>0</v>
          </cell>
          <cell r="AN945">
            <v>1015769.93</v>
          </cell>
        </row>
        <row r="946">
          <cell r="B946">
            <v>931</v>
          </cell>
          <cell r="C946">
            <v>16221246</v>
          </cell>
          <cell r="D946" t="str">
            <v>Ly Thanh Son</v>
          </cell>
          <cell r="E946">
            <v>1110880</v>
          </cell>
          <cell r="F946">
            <v>1281415</v>
          </cell>
          <cell r="G946">
            <v>1282062</v>
          </cell>
          <cell r="H946">
            <v>1282153</v>
          </cell>
          <cell r="I946">
            <v>1283354</v>
          </cell>
          <cell r="J946">
            <v>1369698</v>
          </cell>
          <cell r="K946">
            <v>1284231</v>
          </cell>
          <cell r="L946">
            <v>1198615</v>
          </cell>
          <cell r="M946">
            <v>1284231</v>
          </cell>
          <cell r="N946">
            <v>1198615</v>
          </cell>
          <cell r="O946">
            <v>1366615</v>
          </cell>
          <cell r="P946">
            <v>1309000</v>
          </cell>
          <cell r="Q946">
            <v>0</v>
          </cell>
          <cell r="R946">
            <v>0</v>
          </cell>
          <cell r="S946">
            <v>0</v>
          </cell>
          <cell r="T946">
            <v>0</v>
          </cell>
          <cell r="U946">
            <v>0</v>
          </cell>
          <cell r="V946">
            <v>0</v>
          </cell>
          <cell r="W946">
            <v>0</v>
          </cell>
          <cell r="X946">
            <v>0</v>
          </cell>
          <cell r="Y946">
            <v>0</v>
          </cell>
          <cell r="Z946">
            <v>0</v>
          </cell>
          <cell r="AA946">
            <v>0</v>
          </cell>
          <cell r="AB946">
            <v>0</v>
          </cell>
          <cell r="AC946">
            <v>15250869</v>
          </cell>
          <cell r="AD946">
            <v>0</v>
          </cell>
          <cell r="AE946">
            <v>12</v>
          </cell>
          <cell r="AF946">
            <v>0</v>
          </cell>
          <cell r="AG946">
            <v>0</v>
          </cell>
          <cell r="AH946">
            <v>0</v>
          </cell>
          <cell r="AI946">
            <v>0</v>
          </cell>
          <cell r="AJ946">
            <v>1113000</v>
          </cell>
          <cell r="AK946">
            <v>0</v>
          </cell>
          <cell r="AL946">
            <v>0</v>
          </cell>
          <cell r="AM946">
            <v>0</v>
          </cell>
          <cell r="AN946">
            <v>1113000</v>
          </cell>
        </row>
        <row r="947">
          <cell r="B947">
            <v>932</v>
          </cell>
          <cell r="C947">
            <v>16221239</v>
          </cell>
          <cell r="D947" t="str">
            <v>Dang Duy Thai</v>
          </cell>
          <cell r="E947">
            <v>1647695</v>
          </cell>
          <cell r="F947">
            <v>1281415</v>
          </cell>
          <cell r="G947">
            <v>1282062</v>
          </cell>
          <cell r="H947">
            <v>1871630</v>
          </cell>
          <cell r="I947">
            <v>1283354</v>
          </cell>
          <cell r="J947">
            <v>1621698</v>
          </cell>
          <cell r="K947">
            <v>1494231</v>
          </cell>
          <cell r="L947">
            <v>2122615</v>
          </cell>
          <cell r="M947">
            <v>2334231</v>
          </cell>
          <cell r="N947">
            <v>1576615</v>
          </cell>
          <cell r="O947">
            <v>1827000</v>
          </cell>
          <cell r="P947">
            <v>1113000</v>
          </cell>
          <cell r="Q947">
            <v>0</v>
          </cell>
          <cell r="R947">
            <v>0</v>
          </cell>
          <cell r="S947">
            <v>0</v>
          </cell>
          <cell r="T947">
            <v>0</v>
          </cell>
          <cell r="U947">
            <v>0</v>
          </cell>
          <cell r="V947">
            <v>0</v>
          </cell>
          <cell r="W947">
            <v>0</v>
          </cell>
          <cell r="X947">
            <v>-12262</v>
          </cell>
          <cell r="Y947">
            <v>-33423</v>
          </cell>
          <cell r="Z947">
            <v>0</v>
          </cell>
          <cell r="AA947">
            <v>0</v>
          </cell>
          <cell r="AB947">
            <v>0</v>
          </cell>
          <cell r="AC947">
            <v>19455546</v>
          </cell>
          <cell r="AD947">
            <v>-45685</v>
          </cell>
          <cell r="AE947">
            <v>12</v>
          </cell>
          <cell r="AF947">
            <v>0</v>
          </cell>
          <cell r="AG947">
            <v>0</v>
          </cell>
          <cell r="AH947">
            <v>0</v>
          </cell>
          <cell r="AI947">
            <v>0</v>
          </cell>
          <cell r="AJ947">
            <v>1113000</v>
          </cell>
          <cell r="AK947">
            <v>0</v>
          </cell>
          <cell r="AL947">
            <v>45685</v>
          </cell>
          <cell r="AM947">
            <v>0</v>
          </cell>
          <cell r="AN947">
            <v>1158685</v>
          </cell>
        </row>
        <row r="948">
          <cell r="B948">
            <v>933</v>
          </cell>
          <cell r="C948">
            <v>16221671</v>
          </cell>
          <cell r="D948" t="str">
            <v>Van Cong Thanh</v>
          </cell>
          <cell r="J948">
            <v>1819131</v>
          </cell>
          <cell r="K948">
            <v>3202000</v>
          </cell>
          <cell r="L948">
            <v>3661118</v>
          </cell>
          <cell r="M948">
            <v>3972000</v>
          </cell>
          <cell r="N948">
            <v>3762000</v>
          </cell>
          <cell r="O948">
            <v>4234500</v>
          </cell>
          <cell r="P948">
            <v>3149500</v>
          </cell>
          <cell r="V948">
            <v>0</v>
          </cell>
          <cell r="W948">
            <v>-140400</v>
          </cell>
          <cell r="X948">
            <v>-232224</v>
          </cell>
          <cell r="Y948">
            <v>-294400</v>
          </cell>
          <cell r="Z948">
            <v>-252400</v>
          </cell>
          <cell r="AA948">
            <v>-370350</v>
          </cell>
          <cell r="AB948">
            <v>-129900</v>
          </cell>
          <cell r="AC948">
            <v>23800249</v>
          </cell>
          <cell r="AD948">
            <v>-1419674</v>
          </cell>
          <cell r="AE948">
            <v>7</v>
          </cell>
          <cell r="AF948">
            <v>0</v>
          </cell>
          <cell r="AG948">
            <v>0</v>
          </cell>
          <cell r="AH948">
            <v>0</v>
          </cell>
          <cell r="AI948">
            <v>0</v>
          </cell>
          <cell r="AJ948">
            <v>1631090.41</v>
          </cell>
          <cell r="AK948">
            <v>1586270</v>
          </cell>
          <cell r="AL948">
            <v>3005944</v>
          </cell>
          <cell r="AM948">
            <v>0</v>
          </cell>
          <cell r="AN948">
            <v>4637034.41</v>
          </cell>
        </row>
        <row r="949">
          <cell r="B949">
            <v>934</v>
          </cell>
          <cell r="C949">
            <v>15221235</v>
          </cell>
          <cell r="D949" t="str">
            <v>Pham Minh Thuan</v>
          </cell>
          <cell r="E949">
            <v>1249740</v>
          </cell>
          <cell r="F949">
            <v>1441592</v>
          </cell>
          <cell r="G949">
            <v>2126474</v>
          </cell>
          <cell r="H949">
            <v>2978746</v>
          </cell>
          <cell r="I949">
            <v>1443773</v>
          </cell>
          <cell r="J949">
            <v>1834911</v>
          </cell>
          <cell r="K949">
            <v>1444615</v>
          </cell>
          <cell r="L949">
            <v>1348308</v>
          </cell>
          <cell r="M949">
            <v>1444615</v>
          </cell>
          <cell r="N949">
            <v>1348308</v>
          </cell>
          <cell r="O949">
            <v>1558308</v>
          </cell>
          <cell r="P949">
            <v>1588000</v>
          </cell>
          <cell r="Q949">
            <v>0</v>
          </cell>
          <cell r="R949">
            <v>0</v>
          </cell>
          <cell r="S949">
            <v>-12647</v>
          </cell>
          <cell r="T949">
            <v>-97875</v>
          </cell>
          <cell r="U949">
            <v>0</v>
          </cell>
          <cell r="V949">
            <v>0</v>
          </cell>
          <cell r="W949">
            <v>0</v>
          </cell>
          <cell r="X949">
            <v>0</v>
          </cell>
          <cell r="Y949">
            <v>0</v>
          </cell>
          <cell r="Z949">
            <v>0</v>
          </cell>
          <cell r="AA949">
            <v>0</v>
          </cell>
          <cell r="AB949">
            <v>0</v>
          </cell>
          <cell r="AC949">
            <v>19807390</v>
          </cell>
          <cell r="AD949">
            <v>-110522</v>
          </cell>
          <cell r="AE949">
            <v>12</v>
          </cell>
          <cell r="AF949">
            <v>0</v>
          </cell>
          <cell r="AG949">
            <v>0</v>
          </cell>
          <cell r="AH949">
            <v>0</v>
          </cell>
          <cell r="AI949">
            <v>0</v>
          </cell>
          <cell r="AJ949">
            <v>1252000</v>
          </cell>
          <cell r="AK949">
            <v>0</v>
          </cell>
          <cell r="AL949">
            <v>110522</v>
          </cell>
          <cell r="AM949">
            <v>0</v>
          </cell>
          <cell r="AN949">
            <v>1362522</v>
          </cell>
        </row>
        <row r="950">
          <cell r="B950">
            <v>935</v>
          </cell>
          <cell r="C950">
            <v>16221675</v>
          </cell>
          <cell r="D950" t="str">
            <v>Thai Khac Truong</v>
          </cell>
          <cell r="J950">
            <v>1819131</v>
          </cell>
          <cell r="K950">
            <v>3202000</v>
          </cell>
          <cell r="L950">
            <v>4637000</v>
          </cell>
          <cell r="M950">
            <v>3972000</v>
          </cell>
          <cell r="N950">
            <v>3884500</v>
          </cell>
          <cell r="O950">
            <v>3902000</v>
          </cell>
          <cell r="P950">
            <v>3622000</v>
          </cell>
          <cell r="V950">
            <v>0</v>
          </cell>
          <cell r="W950">
            <v>-140400</v>
          </cell>
          <cell r="X950">
            <v>-491100</v>
          </cell>
          <cell r="Y950">
            <v>-294400</v>
          </cell>
          <cell r="Z950">
            <v>-276900</v>
          </cell>
          <cell r="AA950">
            <v>-280400</v>
          </cell>
          <cell r="AB950">
            <v>-224400</v>
          </cell>
          <cell r="AC950">
            <v>25038631</v>
          </cell>
          <cell r="AD950">
            <v>-1707600</v>
          </cell>
          <cell r="AE950">
            <v>7</v>
          </cell>
          <cell r="AF950">
            <v>0</v>
          </cell>
          <cell r="AG950">
            <v>0</v>
          </cell>
          <cell r="AH950">
            <v>0</v>
          </cell>
          <cell r="AI950">
            <v>0</v>
          </cell>
          <cell r="AJ950">
            <v>1631090.41</v>
          </cell>
          <cell r="AK950">
            <v>1833944</v>
          </cell>
          <cell r="AL950">
            <v>3541544</v>
          </cell>
          <cell r="AM950">
            <v>0</v>
          </cell>
          <cell r="AN950">
            <v>5172634.41</v>
          </cell>
        </row>
        <row r="951">
          <cell r="B951">
            <v>936</v>
          </cell>
          <cell r="C951">
            <v>16221241</v>
          </cell>
          <cell r="D951" t="str">
            <v>Duong Dac Tuan</v>
          </cell>
          <cell r="E951">
            <v>1637695</v>
          </cell>
          <cell r="F951">
            <v>1281415</v>
          </cell>
          <cell r="G951">
            <v>1196591</v>
          </cell>
          <cell r="H951">
            <v>2246676</v>
          </cell>
          <cell r="I951">
            <v>1283354</v>
          </cell>
          <cell r="J951">
            <v>1663698</v>
          </cell>
          <cell r="K951">
            <v>2334231</v>
          </cell>
          <cell r="L951">
            <v>2080615</v>
          </cell>
          <cell r="M951">
            <v>2334231</v>
          </cell>
          <cell r="N951">
            <v>1534615</v>
          </cell>
          <cell r="O951">
            <v>1618615</v>
          </cell>
          <cell r="P951">
            <v>1407000</v>
          </cell>
          <cell r="Q951">
            <v>0</v>
          </cell>
          <cell r="R951">
            <v>0</v>
          </cell>
          <cell r="S951">
            <v>0</v>
          </cell>
          <cell r="T951">
            <v>-24668</v>
          </cell>
          <cell r="U951">
            <v>0</v>
          </cell>
          <cell r="V951">
            <v>0</v>
          </cell>
          <cell r="W951">
            <v>-33423</v>
          </cell>
          <cell r="X951">
            <v>-8062</v>
          </cell>
          <cell r="Y951">
            <v>-33423</v>
          </cell>
          <cell r="Z951">
            <v>0</v>
          </cell>
          <cell r="AA951">
            <v>0</v>
          </cell>
          <cell r="AB951">
            <v>0</v>
          </cell>
          <cell r="AC951">
            <v>20618736</v>
          </cell>
          <cell r="AD951">
            <v>-99576</v>
          </cell>
          <cell r="AE951">
            <v>12</v>
          </cell>
          <cell r="AF951">
            <v>0</v>
          </cell>
          <cell r="AG951">
            <v>0</v>
          </cell>
          <cell r="AH951">
            <v>0</v>
          </cell>
          <cell r="AI951">
            <v>0</v>
          </cell>
          <cell r="AJ951">
            <v>1113000</v>
          </cell>
          <cell r="AK951">
            <v>0</v>
          </cell>
          <cell r="AL951">
            <v>99576</v>
          </cell>
          <cell r="AM951">
            <v>0</v>
          </cell>
          <cell r="AN951">
            <v>1212576</v>
          </cell>
        </row>
        <row r="952">
          <cell r="B952">
            <v>937</v>
          </cell>
          <cell r="C952">
            <v>16221237</v>
          </cell>
          <cell r="D952" t="str">
            <v>Tran Hoai Viet</v>
          </cell>
          <cell r="E952">
            <v>1617695</v>
          </cell>
          <cell r="F952">
            <v>1195988</v>
          </cell>
          <cell r="G952">
            <v>1282062</v>
          </cell>
          <cell r="H952">
            <v>1913630</v>
          </cell>
          <cell r="I952">
            <v>1283354</v>
          </cell>
          <cell r="J952">
            <v>1621698</v>
          </cell>
          <cell r="K952">
            <v>2334231</v>
          </cell>
          <cell r="L952">
            <v>1450615</v>
          </cell>
          <cell r="M952">
            <v>2334231</v>
          </cell>
          <cell r="N952">
            <v>1534615</v>
          </cell>
          <cell r="O952">
            <v>1576615</v>
          </cell>
          <cell r="P952">
            <v>1070192</v>
          </cell>
          <cell r="Q952">
            <v>0</v>
          </cell>
          <cell r="R952">
            <v>0</v>
          </cell>
          <cell r="S952">
            <v>0</v>
          </cell>
          <cell r="T952">
            <v>0</v>
          </cell>
          <cell r="U952">
            <v>0</v>
          </cell>
          <cell r="V952">
            <v>0</v>
          </cell>
          <cell r="W952">
            <v>-33423</v>
          </cell>
          <cell r="X952">
            <v>0</v>
          </cell>
          <cell r="Y952">
            <v>-33423</v>
          </cell>
          <cell r="Z952">
            <v>0</v>
          </cell>
          <cell r="AA952">
            <v>0</v>
          </cell>
          <cell r="AB952">
            <v>0</v>
          </cell>
          <cell r="AC952">
            <v>19214926</v>
          </cell>
          <cell r="AD952">
            <v>-66846</v>
          </cell>
          <cell r="AE952">
            <v>12</v>
          </cell>
          <cell r="AF952">
            <v>0</v>
          </cell>
          <cell r="AG952">
            <v>0</v>
          </cell>
          <cell r="AH952">
            <v>0</v>
          </cell>
          <cell r="AI952">
            <v>0</v>
          </cell>
          <cell r="AJ952">
            <v>1113000</v>
          </cell>
          <cell r="AK952">
            <v>0</v>
          </cell>
          <cell r="AL952">
            <v>66846</v>
          </cell>
          <cell r="AM952">
            <v>0</v>
          </cell>
          <cell r="AN952">
            <v>1179846</v>
          </cell>
        </row>
        <row r="953">
          <cell r="B953">
            <v>938</v>
          </cell>
          <cell r="C953">
            <v>16221305</v>
          </cell>
          <cell r="D953" t="str">
            <v>Nguyen Dinh Thy Yeng</v>
          </cell>
          <cell r="E953">
            <v>3057200</v>
          </cell>
          <cell r="F953">
            <v>3336400</v>
          </cell>
          <cell r="G953">
            <v>5455300</v>
          </cell>
          <cell r="H953">
            <v>3337999</v>
          </cell>
          <cell r="I953">
            <v>3603100</v>
          </cell>
          <cell r="J953">
            <v>4094700</v>
          </cell>
          <cell r="K953">
            <v>4584500</v>
          </cell>
          <cell r="L953">
            <v>4374500</v>
          </cell>
          <cell r="M953">
            <v>2782000</v>
          </cell>
          <cell r="N953">
            <v>3062000</v>
          </cell>
          <cell r="O953">
            <v>2782000</v>
          </cell>
          <cell r="P953">
            <v>2963250</v>
          </cell>
          <cell r="Q953">
            <v>-111440</v>
          </cell>
          <cell r="R953">
            <v>-167280</v>
          </cell>
          <cell r="S953">
            <v>-736590</v>
          </cell>
          <cell r="T953">
            <v>-167600</v>
          </cell>
          <cell r="U953">
            <v>-220620</v>
          </cell>
          <cell r="V953">
            <v>-328410</v>
          </cell>
          <cell r="W953">
            <v>-475350</v>
          </cell>
          <cell r="X953">
            <v>-412350</v>
          </cell>
          <cell r="Y953">
            <v>-78200</v>
          </cell>
          <cell r="Z953">
            <v>-112400</v>
          </cell>
          <cell r="AA953">
            <v>-78200</v>
          </cell>
          <cell r="AB953">
            <v>-96325</v>
          </cell>
          <cell r="AC953">
            <v>43432949</v>
          </cell>
          <cell r="AD953">
            <v>-2984765</v>
          </cell>
          <cell r="AE953">
            <v>12</v>
          </cell>
          <cell r="AF953">
            <v>0</v>
          </cell>
          <cell r="AG953">
            <v>0</v>
          </cell>
          <cell r="AH953">
            <v>0</v>
          </cell>
          <cell r="AI953">
            <v>0</v>
          </cell>
          <cell r="AJ953">
            <v>2782000</v>
          </cell>
          <cell r="AK953">
            <v>3242988</v>
          </cell>
          <cell r="AL953">
            <v>6227753</v>
          </cell>
          <cell r="AM953">
            <v>0</v>
          </cell>
          <cell r="AN953">
            <v>9009753</v>
          </cell>
        </row>
        <row r="954">
          <cell r="D954" t="str">
            <v xml:space="preserve"> Working\Mytho  Total</v>
          </cell>
          <cell r="E954">
            <v>67410295</v>
          </cell>
          <cell r="F954">
            <v>67244570</v>
          </cell>
          <cell r="G954">
            <v>86582235</v>
          </cell>
          <cell r="H954">
            <v>109045868</v>
          </cell>
          <cell r="I954">
            <v>96019173</v>
          </cell>
          <cell r="J954">
            <v>112106638</v>
          </cell>
          <cell r="K954">
            <v>116647319</v>
          </cell>
          <cell r="L954">
            <v>115988004</v>
          </cell>
          <cell r="M954">
            <v>112866779</v>
          </cell>
          <cell r="N954">
            <v>119351098</v>
          </cell>
          <cell r="O954">
            <v>112016532</v>
          </cell>
          <cell r="P954">
            <v>95586887</v>
          </cell>
          <cell r="Q954">
            <v>-3217482</v>
          </cell>
          <cell r="R954">
            <v>-2873198</v>
          </cell>
          <cell r="S954">
            <v>-3360705</v>
          </cell>
          <cell r="T954">
            <v>-4846505</v>
          </cell>
          <cell r="U954">
            <v>-5247763</v>
          </cell>
          <cell r="V954">
            <v>-4481255</v>
          </cell>
          <cell r="W954">
            <v>-5950429</v>
          </cell>
          <cell r="X954">
            <v>-5706344</v>
          </cell>
          <cell r="Y954">
            <v>-4494790</v>
          </cell>
          <cell r="Z954">
            <v>-6151947</v>
          </cell>
          <cell r="AA954">
            <v>-4789599</v>
          </cell>
          <cell r="AB954">
            <v>-3448312</v>
          </cell>
          <cell r="AC954">
            <v>1210865398</v>
          </cell>
          <cell r="AD954">
            <v>-54568329</v>
          </cell>
          <cell r="AE954">
            <v>543</v>
          </cell>
          <cell r="AF954">
            <v>0</v>
          </cell>
          <cell r="AG954">
            <v>0</v>
          </cell>
          <cell r="AH954">
            <v>0</v>
          </cell>
          <cell r="AI954">
            <v>0</v>
          </cell>
          <cell r="AJ954">
            <v>71693454.819999993</v>
          </cell>
          <cell r="AK954">
            <v>56754323</v>
          </cell>
          <cell r="AL954">
            <v>111322652</v>
          </cell>
          <cell r="AM954">
            <v>0</v>
          </cell>
          <cell r="AN954">
            <v>183016106.81999999</v>
          </cell>
          <cell r="AO954">
            <v>0</v>
          </cell>
        </row>
        <row r="955">
          <cell r="B955">
            <v>939</v>
          </cell>
          <cell r="C955">
            <v>18210737</v>
          </cell>
          <cell r="D955" t="str">
            <v>Huynh Trung Binh</v>
          </cell>
          <cell r="E955">
            <v>2182722</v>
          </cell>
          <cell r="F955">
            <v>3264206</v>
          </cell>
          <cell r="G955">
            <v>2074730</v>
          </cell>
          <cell r="H955">
            <v>2495256</v>
          </cell>
          <cell r="I955">
            <v>2941832</v>
          </cell>
          <cell r="J955">
            <v>2562303</v>
          </cell>
          <cell r="K955">
            <v>2462210</v>
          </cell>
          <cell r="L955">
            <v>1877789</v>
          </cell>
          <cell r="M955">
            <v>2505972</v>
          </cell>
          <cell r="N955">
            <v>2583551</v>
          </cell>
          <cell r="O955">
            <v>2321376</v>
          </cell>
          <cell r="P955">
            <v>2113308</v>
          </cell>
          <cell r="Q955">
            <v>-18272</v>
          </cell>
          <cell r="R955">
            <v>-152841</v>
          </cell>
          <cell r="S955">
            <v>-7473</v>
          </cell>
          <cell r="T955">
            <v>-49526</v>
          </cell>
          <cell r="U955">
            <v>-94183</v>
          </cell>
          <cell r="V955">
            <v>-56230</v>
          </cell>
          <cell r="W955">
            <v>-46221</v>
          </cell>
          <cell r="X955">
            <v>0</v>
          </cell>
          <cell r="Y955">
            <v>-50597</v>
          </cell>
          <cell r="Z955">
            <v>-58355</v>
          </cell>
          <cell r="AA955">
            <v>-32138</v>
          </cell>
          <cell r="AB955">
            <v>-11331</v>
          </cell>
          <cell r="AC955">
            <v>29385255</v>
          </cell>
          <cell r="AD955">
            <v>-577167</v>
          </cell>
          <cell r="AE955">
            <v>12</v>
          </cell>
          <cell r="AF955">
            <v>0</v>
          </cell>
          <cell r="AG955">
            <v>0</v>
          </cell>
          <cell r="AH955">
            <v>0</v>
          </cell>
          <cell r="AI955">
            <v>0</v>
          </cell>
          <cell r="AJ955">
            <v>1655000</v>
          </cell>
          <cell r="AK955">
            <v>704028</v>
          </cell>
          <cell r="AL955">
            <v>1281195</v>
          </cell>
          <cell r="AM955">
            <v>0</v>
          </cell>
          <cell r="AN955">
            <v>2936195</v>
          </cell>
        </row>
        <row r="956">
          <cell r="B956">
            <v>940</v>
          </cell>
          <cell r="C956">
            <v>18210736</v>
          </cell>
          <cell r="D956" t="str">
            <v>Nguyen Thi Hoa Thuan</v>
          </cell>
          <cell r="E956">
            <v>2668599</v>
          </cell>
          <cell r="F956">
            <v>2491953</v>
          </cell>
          <cell r="G956">
            <v>2293922</v>
          </cell>
          <cell r="H956">
            <v>7210800</v>
          </cell>
          <cell r="I956">
            <v>5633550</v>
          </cell>
          <cell r="J956">
            <v>4953850</v>
          </cell>
          <cell r="K956">
            <v>5144000</v>
          </cell>
          <cell r="L956">
            <v>5241500</v>
          </cell>
          <cell r="M956">
            <v>5031731</v>
          </cell>
          <cell r="N956">
            <v>4979000</v>
          </cell>
          <cell r="O956">
            <v>4944000</v>
          </cell>
          <cell r="P956">
            <v>4964000</v>
          </cell>
          <cell r="Q956">
            <v>-66860</v>
          </cell>
          <cell r="R956">
            <v>-49195</v>
          </cell>
          <cell r="S956">
            <v>-29392</v>
          </cell>
          <cell r="T956">
            <v>-1384320</v>
          </cell>
          <cell r="U956">
            <v>-790065</v>
          </cell>
          <cell r="V956">
            <v>-586155</v>
          </cell>
          <cell r="W956">
            <v>-643200</v>
          </cell>
          <cell r="X956">
            <v>-672450</v>
          </cell>
          <cell r="Y956">
            <v>-609519</v>
          </cell>
          <cell r="Z956">
            <v>-593700</v>
          </cell>
          <cell r="AA956">
            <v>-583200</v>
          </cell>
          <cell r="AB956">
            <v>-589200</v>
          </cell>
          <cell r="AC956">
            <v>55556905</v>
          </cell>
          <cell r="AD956">
            <v>-6597256</v>
          </cell>
          <cell r="AE956">
            <v>12</v>
          </cell>
          <cell r="AF956">
            <v>0</v>
          </cell>
          <cell r="AG956">
            <v>0</v>
          </cell>
          <cell r="AH956">
            <v>0</v>
          </cell>
          <cell r="AI956">
            <v>0</v>
          </cell>
          <cell r="AJ956">
            <v>4869000</v>
          </cell>
          <cell r="AK956">
            <v>7327776</v>
          </cell>
          <cell r="AL956">
            <v>13925032</v>
          </cell>
          <cell r="AM956">
            <v>0</v>
          </cell>
          <cell r="AN956">
            <v>18794032</v>
          </cell>
        </row>
        <row r="957">
          <cell r="B957">
            <v>941</v>
          </cell>
          <cell r="C957">
            <v>18210738</v>
          </cell>
          <cell r="D957" t="str">
            <v>Tran Nam Trung</v>
          </cell>
          <cell r="E957">
            <v>1960280</v>
          </cell>
          <cell r="F957">
            <v>3002514</v>
          </cell>
          <cell r="G957">
            <v>2140285</v>
          </cell>
          <cell r="H957">
            <v>2231030</v>
          </cell>
          <cell r="I957">
            <v>2517479</v>
          </cell>
          <cell r="J957">
            <v>2608463</v>
          </cell>
          <cell r="K957">
            <v>2431179</v>
          </cell>
          <cell r="L957">
            <v>1893702</v>
          </cell>
          <cell r="M957">
            <v>2420437</v>
          </cell>
          <cell r="N957">
            <v>2421631</v>
          </cell>
          <cell r="O957">
            <v>2407309</v>
          </cell>
          <cell r="P957">
            <v>2094212</v>
          </cell>
          <cell r="Q957">
            <v>0</v>
          </cell>
          <cell r="R957">
            <v>-100503</v>
          </cell>
          <cell r="S957">
            <v>-14029</v>
          </cell>
          <cell r="T957">
            <v>-23103</v>
          </cell>
          <cell r="U957">
            <v>-51748</v>
          </cell>
          <cell r="V957">
            <v>-60846</v>
          </cell>
          <cell r="W957">
            <v>-43118</v>
          </cell>
          <cell r="X957">
            <v>0</v>
          </cell>
          <cell r="Y957">
            <v>-42044</v>
          </cell>
          <cell r="Z957">
            <v>-42163</v>
          </cell>
          <cell r="AA957">
            <v>-40731</v>
          </cell>
          <cell r="AB957">
            <v>-9421</v>
          </cell>
          <cell r="AC957">
            <v>28128521</v>
          </cell>
          <cell r="AD957">
            <v>-427706</v>
          </cell>
          <cell r="AE957">
            <v>12</v>
          </cell>
          <cell r="AF957">
            <v>0</v>
          </cell>
          <cell r="AG957">
            <v>0</v>
          </cell>
          <cell r="AH957">
            <v>0</v>
          </cell>
          <cell r="AI957">
            <v>0</v>
          </cell>
          <cell r="AJ957">
            <v>1655000</v>
          </cell>
          <cell r="AK957">
            <v>578352</v>
          </cell>
          <cell r="AL957">
            <v>1006058</v>
          </cell>
          <cell r="AM957">
            <v>0</v>
          </cell>
          <cell r="AN957">
            <v>2661058</v>
          </cell>
        </row>
        <row r="958">
          <cell r="B958">
            <v>942</v>
          </cell>
          <cell r="C958">
            <v>16220756</v>
          </cell>
          <cell r="D958" t="str">
            <v>Dang Duc Chinh</v>
          </cell>
          <cell r="E958">
            <v>763730</v>
          </cell>
          <cell r="F958">
            <v>1194436</v>
          </cell>
          <cell r="G958">
            <v>1967895</v>
          </cell>
          <cell r="H958">
            <v>881480</v>
          </cell>
          <cell r="I958">
            <v>882306</v>
          </cell>
          <cell r="J958">
            <v>1299959</v>
          </cell>
          <cell r="K958">
            <v>1873846</v>
          </cell>
          <cell r="L958">
            <v>2251846</v>
          </cell>
          <cell r="M958">
            <v>1046406</v>
          </cell>
          <cell r="N958">
            <v>765000</v>
          </cell>
          <cell r="O958">
            <v>1395000</v>
          </cell>
          <cell r="P958">
            <v>765000</v>
          </cell>
          <cell r="Q958">
            <v>0</v>
          </cell>
          <cell r="R958">
            <v>0</v>
          </cell>
          <cell r="S958">
            <v>0</v>
          </cell>
          <cell r="T958">
            <v>0</v>
          </cell>
          <cell r="U958">
            <v>0</v>
          </cell>
          <cell r="V958">
            <v>0</v>
          </cell>
          <cell r="W958">
            <v>0</v>
          </cell>
          <cell r="X958">
            <v>-25185</v>
          </cell>
          <cell r="Y958">
            <v>0</v>
          </cell>
          <cell r="Z958">
            <v>0</v>
          </cell>
          <cell r="AA958">
            <v>0</v>
          </cell>
          <cell r="AB958">
            <v>0</v>
          </cell>
          <cell r="AC958">
            <v>15086904</v>
          </cell>
          <cell r="AD958">
            <v>-25185</v>
          </cell>
          <cell r="AE958">
            <v>12</v>
          </cell>
          <cell r="AF958">
            <v>0</v>
          </cell>
          <cell r="AG958">
            <v>0</v>
          </cell>
          <cell r="AH958">
            <v>0</v>
          </cell>
          <cell r="AI958">
            <v>0</v>
          </cell>
          <cell r="AJ958">
            <v>765000</v>
          </cell>
          <cell r="AK958">
            <v>0</v>
          </cell>
          <cell r="AL958">
            <v>25185</v>
          </cell>
          <cell r="AM958">
            <v>0</v>
          </cell>
          <cell r="AN958">
            <v>790185</v>
          </cell>
        </row>
        <row r="959">
          <cell r="B959">
            <v>943</v>
          </cell>
          <cell r="C959">
            <v>16230739</v>
          </cell>
          <cell r="D959" t="str">
            <v>Bui Phuoc Dat</v>
          </cell>
          <cell r="E959">
            <v>2161259</v>
          </cell>
          <cell r="F959">
            <v>2683397</v>
          </cell>
          <cell r="G959">
            <v>2294506</v>
          </cell>
          <cell r="H959">
            <v>2485758</v>
          </cell>
          <cell r="I959">
            <v>2471877</v>
          </cell>
          <cell r="J959">
            <v>2625752</v>
          </cell>
          <cell r="K959">
            <v>2454790</v>
          </cell>
          <cell r="L959">
            <v>2389935</v>
          </cell>
          <cell r="M959">
            <v>4186440</v>
          </cell>
          <cell r="N959">
            <v>181596</v>
          </cell>
          <cell r="O959">
            <v>2629902</v>
          </cell>
          <cell r="P959">
            <v>1540324</v>
          </cell>
          <cell r="Q959">
            <v>-16126</v>
          </cell>
          <cell r="R959">
            <v>-68340</v>
          </cell>
          <cell r="S959">
            <v>-29451</v>
          </cell>
          <cell r="T959">
            <v>-48576</v>
          </cell>
          <cell r="U959">
            <v>-47188</v>
          </cell>
          <cell r="V959">
            <v>-62575</v>
          </cell>
          <cell r="W959">
            <v>-45479</v>
          </cell>
          <cell r="X959">
            <v>-38994</v>
          </cell>
          <cell r="Y959">
            <v>-355932</v>
          </cell>
          <cell r="Z959">
            <v>0</v>
          </cell>
          <cell r="AA959">
            <v>-62990</v>
          </cell>
          <cell r="AB959">
            <v>0</v>
          </cell>
          <cell r="AC959">
            <v>28105536</v>
          </cell>
          <cell r="AD959">
            <v>-775651</v>
          </cell>
          <cell r="AE959">
            <v>12</v>
          </cell>
          <cell r="AF959">
            <v>0</v>
          </cell>
          <cell r="AG959">
            <v>0</v>
          </cell>
          <cell r="AH959">
            <v>0</v>
          </cell>
          <cell r="AI959">
            <v>0</v>
          </cell>
          <cell r="AJ959">
            <v>1349000</v>
          </cell>
          <cell r="AK959">
            <v>545448</v>
          </cell>
          <cell r="AL959">
            <v>1321099</v>
          </cell>
          <cell r="AM959">
            <v>0</v>
          </cell>
          <cell r="AN959">
            <v>2670099</v>
          </cell>
        </row>
        <row r="960">
          <cell r="B960">
            <v>944</v>
          </cell>
          <cell r="C960">
            <v>16230747</v>
          </cell>
          <cell r="D960" t="str">
            <v>Nguyen Van Hang</v>
          </cell>
          <cell r="E960">
            <v>1607322</v>
          </cell>
          <cell r="F960">
            <v>2005382</v>
          </cell>
          <cell r="G960">
            <v>1729698</v>
          </cell>
          <cell r="H960">
            <v>1592174</v>
          </cell>
          <cell r="I960">
            <v>1759849</v>
          </cell>
          <cell r="J960">
            <v>1922878</v>
          </cell>
          <cell r="K960">
            <v>1761634</v>
          </cell>
          <cell r="L960">
            <v>1841192</v>
          </cell>
          <cell r="M960">
            <v>1963370</v>
          </cell>
          <cell r="N960">
            <v>2042928</v>
          </cell>
          <cell r="O960">
            <v>1987521</v>
          </cell>
          <cell r="P960">
            <v>1522962</v>
          </cell>
          <cell r="Q960">
            <v>0</v>
          </cell>
          <cell r="R960">
            <v>-538</v>
          </cell>
          <cell r="S960">
            <v>0</v>
          </cell>
          <cell r="T960">
            <v>0</v>
          </cell>
          <cell r="U960">
            <v>0</v>
          </cell>
          <cell r="V960">
            <v>0</v>
          </cell>
          <cell r="W960">
            <v>0</v>
          </cell>
          <cell r="X960">
            <v>0</v>
          </cell>
          <cell r="Y960">
            <v>0</v>
          </cell>
          <cell r="Z960">
            <v>-4293</v>
          </cell>
          <cell r="AA960">
            <v>0</v>
          </cell>
          <cell r="AB960">
            <v>0</v>
          </cell>
          <cell r="AC960">
            <v>21736910</v>
          </cell>
          <cell r="AD960">
            <v>-4831</v>
          </cell>
          <cell r="AE960">
            <v>12</v>
          </cell>
          <cell r="AF960">
            <v>0</v>
          </cell>
          <cell r="AG960">
            <v>0</v>
          </cell>
          <cell r="AH960">
            <v>0</v>
          </cell>
          <cell r="AI960">
            <v>0</v>
          </cell>
          <cell r="AJ960">
            <v>1182000</v>
          </cell>
          <cell r="AK960">
            <v>0</v>
          </cell>
          <cell r="AL960">
            <v>4831</v>
          </cell>
          <cell r="AM960">
            <v>0</v>
          </cell>
          <cell r="AN960">
            <v>1186831</v>
          </cell>
        </row>
        <row r="961">
          <cell r="B961">
            <v>945</v>
          </cell>
          <cell r="C961">
            <v>16230751</v>
          </cell>
          <cell r="D961" t="str">
            <v>Pham Nguyen Hong</v>
          </cell>
          <cell r="E961">
            <v>1416372</v>
          </cell>
          <cell r="F961">
            <v>1800815</v>
          </cell>
          <cell r="G961">
            <v>1322233</v>
          </cell>
          <cell r="H961">
            <v>2146963</v>
          </cell>
          <cell r="I961">
            <v>1748998</v>
          </cell>
          <cell r="J961">
            <v>1819131</v>
          </cell>
          <cell r="K961">
            <v>2248115</v>
          </cell>
          <cell r="L961">
            <v>1655500</v>
          </cell>
          <cell r="M961">
            <v>1955446</v>
          </cell>
          <cell r="N961">
            <v>1906553</v>
          </cell>
          <cell r="O961">
            <v>1822869</v>
          </cell>
          <cell r="P961">
            <v>1419000</v>
          </cell>
          <cell r="Q961">
            <v>0</v>
          </cell>
          <cell r="R961">
            <v>0</v>
          </cell>
          <cell r="S961">
            <v>0</v>
          </cell>
          <cell r="T961">
            <v>-14696</v>
          </cell>
          <cell r="U961">
            <v>0</v>
          </cell>
          <cell r="V961">
            <v>0</v>
          </cell>
          <cell r="W961">
            <v>-24812</v>
          </cell>
          <cell r="X961">
            <v>0</v>
          </cell>
          <cell r="Y961">
            <v>0</v>
          </cell>
          <cell r="Z961">
            <v>0</v>
          </cell>
          <cell r="AA961">
            <v>0</v>
          </cell>
          <cell r="AB961">
            <v>0</v>
          </cell>
          <cell r="AC961">
            <v>21261995</v>
          </cell>
          <cell r="AD961">
            <v>-39508</v>
          </cell>
          <cell r="AE961">
            <v>12</v>
          </cell>
          <cell r="AF961">
            <v>0</v>
          </cell>
          <cell r="AG961">
            <v>0</v>
          </cell>
          <cell r="AH961">
            <v>0</v>
          </cell>
          <cell r="AI961">
            <v>0</v>
          </cell>
          <cell r="AJ961">
            <v>946000</v>
          </cell>
          <cell r="AK961">
            <v>0</v>
          </cell>
          <cell r="AL961">
            <v>39508</v>
          </cell>
          <cell r="AM961">
            <v>0</v>
          </cell>
          <cell r="AN961">
            <v>985508</v>
          </cell>
        </row>
        <row r="962">
          <cell r="B962">
            <v>946</v>
          </cell>
          <cell r="C962">
            <v>16221712</v>
          </cell>
          <cell r="D962" t="str">
            <v>Truong Tuan Kiet</v>
          </cell>
          <cell r="M962">
            <v>2765769</v>
          </cell>
          <cell r="N962">
            <v>765000</v>
          </cell>
          <cell r="O962">
            <v>1523846</v>
          </cell>
          <cell r="P962">
            <v>1465000</v>
          </cell>
          <cell r="Y962">
            <v>-76577</v>
          </cell>
          <cell r="Z962">
            <v>0</v>
          </cell>
          <cell r="AA962">
            <v>0</v>
          </cell>
          <cell r="AB962">
            <v>0</v>
          </cell>
          <cell r="AC962">
            <v>6519615</v>
          </cell>
          <cell r="AD962">
            <v>-76577</v>
          </cell>
          <cell r="AE962">
            <v>4</v>
          </cell>
          <cell r="AF962">
            <v>12</v>
          </cell>
          <cell r="AG962">
            <v>0</v>
          </cell>
          <cell r="AH962">
            <v>0</v>
          </cell>
          <cell r="AI962">
            <v>0</v>
          </cell>
          <cell r="AJ962">
            <v>429657.53</v>
          </cell>
          <cell r="AK962">
            <v>0</v>
          </cell>
          <cell r="AL962">
            <v>76577</v>
          </cell>
          <cell r="AM962">
            <v>0</v>
          </cell>
          <cell r="AN962">
            <v>506234.53</v>
          </cell>
        </row>
        <row r="963">
          <cell r="B963">
            <v>947</v>
          </cell>
          <cell r="C963">
            <v>16230752</v>
          </cell>
          <cell r="D963" t="str">
            <v>Vu Anh Minh</v>
          </cell>
          <cell r="E963">
            <v>1416372</v>
          </cell>
          <cell r="F963">
            <v>1746355</v>
          </cell>
          <cell r="G963">
            <v>1365823</v>
          </cell>
          <cell r="H963">
            <v>2361298</v>
          </cell>
          <cell r="I963">
            <v>2039891</v>
          </cell>
          <cell r="J963">
            <v>1691792</v>
          </cell>
          <cell r="K963">
            <v>2053002</v>
          </cell>
          <cell r="L963">
            <v>1644584</v>
          </cell>
          <cell r="M963">
            <v>1928158</v>
          </cell>
          <cell r="N963">
            <v>1811953</v>
          </cell>
          <cell r="O963">
            <v>1848338</v>
          </cell>
          <cell r="P963">
            <v>1408084</v>
          </cell>
          <cell r="Q963">
            <v>0</v>
          </cell>
          <cell r="R963">
            <v>0</v>
          </cell>
          <cell r="S963">
            <v>0</v>
          </cell>
          <cell r="T963">
            <v>-36130</v>
          </cell>
          <cell r="U963">
            <v>-3989</v>
          </cell>
          <cell r="V963">
            <v>0</v>
          </cell>
          <cell r="W963">
            <v>-5300</v>
          </cell>
          <cell r="X963">
            <v>0</v>
          </cell>
          <cell r="Y963">
            <v>0</v>
          </cell>
          <cell r="Z963">
            <v>0</v>
          </cell>
          <cell r="AA963">
            <v>0</v>
          </cell>
          <cell r="AB963">
            <v>0</v>
          </cell>
          <cell r="AC963">
            <v>21315650</v>
          </cell>
          <cell r="AD963">
            <v>-45419</v>
          </cell>
          <cell r="AE963">
            <v>12</v>
          </cell>
          <cell r="AF963">
            <v>0</v>
          </cell>
          <cell r="AG963">
            <v>0</v>
          </cell>
          <cell r="AH963">
            <v>0</v>
          </cell>
          <cell r="AI963">
            <v>0</v>
          </cell>
          <cell r="AJ963">
            <v>946000</v>
          </cell>
          <cell r="AK963">
            <v>0</v>
          </cell>
          <cell r="AL963">
            <v>45419</v>
          </cell>
          <cell r="AM963">
            <v>0</v>
          </cell>
          <cell r="AN963">
            <v>991419</v>
          </cell>
        </row>
        <row r="964">
          <cell r="B964">
            <v>948</v>
          </cell>
          <cell r="C964">
            <v>16230754</v>
          </cell>
          <cell r="D964" t="str">
            <v>Vo Kim Phi</v>
          </cell>
          <cell r="E964">
            <v>1416372</v>
          </cell>
          <cell r="F964">
            <v>1757247</v>
          </cell>
          <cell r="G964">
            <v>1322233</v>
          </cell>
          <cell r="H964">
            <v>2070676</v>
          </cell>
          <cell r="I964">
            <v>1796267</v>
          </cell>
          <cell r="J964">
            <v>1884619</v>
          </cell>
          <cell r="K964">
            <v>2298598</v>
          </cell>
          <cell r="L964">
            <v>1648223</v>
          </cell>
          <cell r="M964">
            <v>1892681</v>
          </cell>
          <cell r="N964">
            <v>1710077</v>
          </cell>
          <cell r="O964">
            <v>1899276</v>
          </cell>
          <cell r="P964">
            <v>1429915</v>
          </cell>
          <cell r="Q964">
            <v>0</v>
          </cell>
          <cell r="R964">
            <v>0</v>
          </cell>
          <cell r="S964">
            <v>0</v>
          </cell>
          <cell r="T964">
            <v>-7068</v>
          </cell>
          <cell r="U964">
            <v>0</v>
          </cell>
          <cell r="V964">
            <v>0</v>
          </cell>
          <cell r="W964">
            <v>-29860</v>
          </cell>
          <cell r="X964">
            <v>0</v>
          </cell>
          <cell r="Y964">
            <v>0</v>
          </cell>
          <cell r="Z964">
            <v>0</v>
          </cell>
          <cell r="AA964">
            <v>0</v>
          </cell>
          <cell r="AB964">
            <v>0</v>
          </cell>
          <cell r="AC964">
            <v>21126184</v>
          </cell>
          <cell r="AD964">
            <v>-36928</v>
          </cell>
          <cell r="AE964">
            <v>12</v>
          </cell>
          <cell r="AF964">
            <v>0</v>
          </cell>
          <cell r="AG964">
            <v>0</v>
          </cell>
          <cell r="AH964">
            <v>0</v>
          </cell>
          <cell r="AI964">
            <v>0</v>
          </cell>
          <cell r="AJ964">
            <v>946000</v>
          </cell>
          <cell r="AK964">
            <v>0</v>
          </cell>
          <cell r="AL964">
            <v>36928</v>
          </cell>
          <cell r="AM964">
            <v>0</v>
          </cell>
          <cell r="AN964">
            <v>982928</v>
          </cell>
        </row>
        <row r="965">
          <cell r="B965">
            <v>949</v>
          </cell>
          <cell r="C965">
            <v>16221739</v>
          </cell>
          <cell r="D965" t="str">
            <v>Nguyen Dai Phong</v>
          </cell>
          <cell r="K965">
            <v>899231</v>
          </cell>
          <cell r="L965">
            <v>1599231</v>
          </cell>
          <cell r="M965">
            <v>899231</v>
          </cell>
          <cell r="N965">
            <v>835000</v>
          </cell>
          <cell r="O965">
            <v>835000</v>
          </cell>
          <cell r="P965">
            <v>835000</v>
          </cell>
          <cell r="W965">
            <v>0</v>
          </cell>
          <cell r="X965">
            <v>0</v>
          </cell>
          <cell r="Y965">
            <v>0</v>
          </cell>
          <cell r="Z965">
            <v>0</v>
          </cell>
          <cell r="AA965">
            <v>0</v>
          </cell>
          <cell r="AB965">
            <v>0</v>
          </cell>
          <cell r="AC965">
            <v>5902693</v>
          </cell>
          <cell r="AD965">
            <v>0</v>
          </cell>
          <cell r="AE965">
            <v>6</v>
          </cell>
          <cell r="AF965">
            <v>0</v>
          </cell>
          <cell r="AG965">
            <v>0</v>
          </cell>
          <cell r="AH965">
            <v>0</v>
          </cell>
          <cell r="AI965">
            <v>0</v>
          </cell>
          <cell r="AJ965">
            <v>457534.25</v>
          </cell>
          <cell r="AK965">
            <v>0</v>
          </cell>
          <cell r="AL965">
            <v>0</v>
          </cell>
          <cell r="AM965">
            <v>0</v>
          </cell>
          <cell r="AN965">
            <v>457534.25</v>
          </cell>
        </row>
        <row r="966">
          <cell r="B966">
            <v>950</v>
          </cell>
          <cell r="C966">
            <v>16231728</v>
          </cell>
          <cell r="D966" t="str">
            <v>Cao Quoc Thang</v>
          </cell>
          <cell r="K966">
            <v>1050126</v>
          </cell>
          <cell r="L966">
            <v>1920995</v>
          </cell>
          <cell r="M966">
            <v>1765818</v>
          </cell>
          <cell r="N966">
            <v>1747089</v>
          </cell>
          <cell r="O966">
            <v>1805949</v>
          </cell>
          <cell r="P966">
            <v>1332390</v>
          </cell>
          <cell r="W966">
            <v>0</v>
          </cell>
          <cell r="X966">
            <v>0</v>
          </cell>
          <cell r="Y966">
            <v>0</v>
          </cell>
          <cell r="Z966">
            <v>0</v>
          </cell>
          <cell r="AA966">
            <v>0</v>
          </cell>
          <cell r="AB966">
            <v>0</v>
          </cell>
          <cell r="AC966">
            <v>9622367</v>
          </cell>
          <cell r="AD966">
            <v>0</v>
          </cell>
          <cell r="AE966">
            <v>6</v>
          </cell>
          <cell r="AF966">
            <v>12</v>
          </cell>
          <cell r="AG966">
            <v>0</v>
          </cell>
          <cell r="AH966">
            <v>0</v>
          </cell>
          <cell r="AI966">
            <v>0</v>
          </cell>
          <cell r="AJ966">
            <v>548876.71</v>
          </cell>
          <cell r="AK966">
            <v>0</v>
          </cell>
          <cell r="AL966">
            <v>0</v>
          </cell>
          <cell r="AM966">
            <v>0</v>
          </cell>
          <cell r="AN966">
            <v>548876.71</v>
          </cell>
        </row>
        <row r="967">
          <cell r="B967">
            <v>951</v>
          </cell>
          <cell r="C967">
            <v>16230753</v>
          </cell>
          <cell r="D967" t="str">
            <v>Nguyen Dinh Thang</v>
          </cell>
          <cell r="E967">
            <v>1394581</v>
          </cell>
          <cell r="F967">
            <v>1779031</v>
          </cell>
          <cell r="G967">
            <v>1365823</v>
          </cell>
          <cell r="H967">
            <v>2176026</v>
          </cell>
          <cell r="I967">
            <v>2083525</v>
          </cell>
          <cell r="J967">
            <v>1800939</v>
          </cell>
          <cell r="K967">
            <v>2382283</v>
          </cell>
          <cell r="L967">
            <v>1666415</v>
          </cell>
          <cell r="M967">
            <v>2001154</v>
          </cell>
          <cell r="N967">
            <v>1782846</v>
          </cell>
          <cell r="O967">
            <v>1728270</v>
          </cell>
          <cell r="P967">
            <v>1484492</v>
          </cell>
          <cell r="Q967">
            <v>0</v>
          </cell>
          <cell r="R967">
            <v>0</v>
          </cell>
          <cell r="S967">
            <v>0</v>
          </cell>
          <cell r="T967">
            <v>-17603</v>
          </cell>
          <cell r="U967">
            <v>-8353</v>
          </cell>
          <cell r="V967">
            <v>0</v>
          </cell>
          <cell r="W967">
            <v>-38228</v>
          </cell>
          <cell r="X967">
            <v>0</v>
          </cell>
          <cell r="Y967">
            <v>-115</v>
          </cell>
          <cell r="Z967">
            <v>0</v>
          </cell>
          <cell r="AA967">
            <v>0</v>
          </cell>
          <cell r="AB967">
            <v>0</v>
          </cell>
          <cell r="AC967">
            <v>21645385</v>
          </cell>
          <cell r="AD967">
            <v>-64299</v>
          </cell>
          <cell r="AE967">
            <v>12</v>
          </cell>
          <cell r="AF967">
            <v>0</v>
          </cell>
          <cell r="AG967">
            <v>0</v>
          </cell>
          <cell r="AH967">
            <v>0</v>
          </cell>
          <cell r="AI967">
            <v>0</v>
          </cell>
          <cell r="AJ967">
            <v>946000</v>
          </cell>
          <cell r="AK967">
            <v>0</v>
          </cell>
          <cell r="AL967">
            <v>64299</v>
          </cell>
          <cell r="AM967">
            <v>0</v>
          </cell>
          <cell r="AN967">
            <v>1010299</v>
          </cell>
        </row>
        <row r="968">
          <cell r="B968">
            <v>952</v>
          </cell>
          <cell r="C968">
            <v>16221711</v>
          </cell>
          <cell r="D968" t="str">
            <v>Ho Ngoc Thi</v>
          </cell>
          <cell r="K968">
            <v>1176923</v>
          </cell>
          <cell r="L968">
            <v>2223846</v>
          </cell>
          <cell r="M968">
            <v>823846</v>
          </cell>
          <cell r="N968">
            <v>765000</v>
          </cell>
          <cell r="O968">
            <v>1523846</v>
          </cell>
          <cell r="P968">
            <v>1465000</v>
          </cell>
          <cell r="W968">
            <v>0</v>
          </cell>
          <cell r="X968">
            <v>-22385</v>
          </cell>
          <cell r="Y968">
            <v>0</v>
          </cell>
          <cell r="Z968">
            <v>0</v>
          </cell>
          <cell r="AA968">
            <v>0</v>
          </cell>
          <cell r="AB968">
            <v>0</v>
          </cell>
          <cell r="AC968">
            <v>7978461</v>
          </cell>
          <cell r="AD968">
            <v>-22385</v>
          </cell>
          <cell r="AE968">
            <v>6</v>
          </cell>
          <cell r="AF968">
            <v>0</v>
          </cell>
          <cell r="AG968">
            <v>0</v>
          </cell>
          <cell r="AH968">
            <v>0</v>
          </cell>
          <cell r="AI968">
            <v>0</v>
          </cell>
          <cell r="AJ968">
            <v>429657.53</v>
          </cell>
          <cell r="AK968">
            <v>0</v>
          </cell>
          <cell r="AL968">
            <v>22385</v>
          </cell>
          <cell r="AM968">
            <v>0</v>
          </cell>
          <cell r="AN968">
            <v>452042.53</v>
          </cell>
        </row>
        <row r="969">
          <cell r="B969">
            <v>953</v>
          </cell>
          <cell r="C969">
            <v>16221710</v>
          </cell>
          <cell r="D969" t="str">
            <v>Le Van Tien B</v>
          </cell>
          <cell r="K969">
            <v>1029807</v>
          </cell>
          <cell r="L969">
            <v>2053000</v>
          </cell>
          <cell r="M969">
            <v>823846</v>
          </cell>
          <cell r="N969">
            <v>765000</v>
          </cell>
          <cell r="O969">
            <v>1523846</v>
          </cell>
          <cell r="P969">
            <v>1409000</v>
          </cell>
          <cell r="W969">
            <v>0</v>
          </cell>
          <cell r="X969">
            <v>-5300</v>
          </cell>
          <cell r="Y969">
            <v>0</v>
          </cell>
          <cell r="Z969">
            <v>0</v>
          </cell>
          <cell r="AA969">
            <v>0</v>
          </cell>
          <cell r="AB969">
            <v>0</v>
          </cell>
          <cell r="AC969">
            <v>7604499</v>
          </cell>
          <cell r="AD969">
            <v>-5300</v>
          </cell>
          <cell r="AE969">
            <v>6</v>
          </cell>
          <cell r="AF969">
            <v>12</v>
          </cell>
          <cell r="AG969">
            <v>0</v>
          </cell>
          <cell r="AH969">
            <v>0</v>
          </cell>
          <cell r="AI969">
            <v>0</v>
          </cell>
          <cell r="AJ969">
            <v>419178.08</v>
          </cell>
          <cell r="AK969">
            <v>0</v>
          </cell>
          <cell r="AL969">
            <v>5300</v>
          </cell>
          <cell r="AM969">
            <v>0</v>
          </cell>
          <cell r="AN969">
            <v>424478.08</v>
          </cell>
        </row>
        <row r="970">
          <cell r="B970">
            <v>954</v>
          </cell>
          <cell r="C970">
            <v>16220759</v>
          </cell>
          <cell r="D970" t="str">
            <v>Tran Quoc Toan</v>
          </cell>
          <cell r="E970">
            <v>763730</v>
          </cell>
          <cell r="F970">
            <v>1387705</v>
          </cell>
          <cell r="G970">
            <v>1603895</v>
          </cell>
          <cell r="H970">
            <v>822715</v>
          </cell>
          <cell r="I970">
            <v>882306</v>
          </cell>
          <cell r="J970">
            <v>1523959</v>
          </cell>
          <cell r="K970">
            <v>1523846</v>
          </cell>
          <cell r="L970">
            <v>2111846</v>
          </cell>
          <cell r="M970">
            <v>823846</v>
          </cell>
          <cell r="N970">
            <v>765000</v>
          </cell>
          <cell r="O970">
            <v>765000</v>
          </cell>
          <cell r="P970">
            <v>765000</v>
          </cell>
          <cell r="Q970">
            <v>0</v>
          </cell>
          <cell r="R970">
            <v>0</v>
          </cell>
          <cell r="S970">
            <v>0</v>
          </cell>
          <cell r="T970">
            <v>0</v>
          </cell>
          <cell r="U970">
            <v>0</v>
          </cell>
          <cell r="V970">
            <v>0</v>
          </cell>
          <cell r="W970">
            <v>0</v>
          </cell>
          <cell r="X970">
            <v>-11185</v>
          </cell>
          <cell r="Y970">
            <v>0</v>
          </cell>
          <cell r="Z970">
            <v>0</v>
          </cell>
          <cell r="AA970">
            <v>0</v>
          </cell>
          <cell r="AB970">
            <v>0</v>
          </cell>
          <cell r="AC970">
            <v>13738848</v>
          </cell>
          <cell r="AD970">
            <v>-11185</v>
          </cell>
          <cell r="AE970">
            <v>12</v>
          </cell>
          <cell r="AF970">
            <v>0</v>
          </cell>
          <cell r="AG970">
            <v>0</v>
          </cell>
          <cell r="AH970">
            <v>0</v>
          </cell>
          <cell r="AI970">
            <v>0</v>
          </cell>
          <cell r="AJ970">
            <v>765000</v>
          </cell>
          <cell r="AK970">
            <v>0</v>
          </cell>
          <cell r="AL970">
            <v>11185</v>
          </cell>
          <cell r="AM970">
            <v>0</v>
          </cell>
          <cell r="AN970">
            <v>776185</v>
          </cell>
        </row>
        <row r="971">
          <cell r="B971">
            <v>955</v>
          </cell>
          <cell r="C971">
            <v>16220760</v>
          </cell>
          <cell r="D971" t="str">
            <v>Nguyen Vo Trung</v>
          </cell>
          <cell r="E971">
            <v>1096026</v>
          </cell>
          <cell r="F971">
            <v>1253552</v>
          </cell>
          <cell r="G971">
            <v>1145842</v>
          </cell>
          <cell r="H971">
            <v>1240499</v>
          </cell>
          <cell r="I971">
            <v>1183760</v>
          </cell>
          <cell r="J971">
            <v>1292034</v>
          </cell>
          <cell r="K971">
            <v>1194393</v>
          </cell>
          <cell r="L971">
            <v>1175084</v>
          </cell>
          <cell r="M971">
            <v>1260595</v>
          </cell>
          <cell r="N971">
            <v>1294615</v>
          </cell>
          <cell r="O971">
            <v>1369093</v>
          </cell>
          <cell r="P971">
            <v>875337</v>
          </cell>
          <cell r="Q971">
            <v>0</v>
          </cell>
          <cell r="R971">
            <v>0</v>
          </cell>
          <cell r="S971">
            <v>0</v>
          </cell>
          <cell r="T971">
            <v>0</v>
          </cell>
          <cell r="U971">
            <v>0</v>
          </cell>
          <cell r="V971">
            <v>0</v>
          </cell>
          <cell r="W971">
            <v>0</v>
          </cell>
          <cell r="X971">
            <v>0</v>
          </cell>
          <cell r="Y971">
            <v>0</v>
          </cell>
          <cell r="Z971">
            <v>0</v>
          </cell>
          <cell r="AA971">
            <v>0</v>
          </cell>
          <cell r="AB971">
            <v>0</v>
          </cell>
          <cell r="AC971">
            <v>14380830</v>
          </cell>
          <cell r="AD971">
            <v>0</v>
          </cell>
          <cell r="AE971">
            <v>12</v>
          </cell>
          <cell r="AF971">
            <v>0</v>
          </cell>
          <cell r="AG971">
            <v>0</v>
          </cell>
          <cell r="AH971">
            <v>0</v>
          </cell>
          <cell r="AI971">
            <v>0</v>
          </cell>
          <cell r="AJ971">
            <v>765000</v>
          </cell>
          <cell r="AK971">
            <v>0</v>
          </cell>
          <cell r="AL971">
            <v>0</v>
          </cell>
          <cell r="AM971">
            <v>0</v>
          </cell>
          <cell r="AN971">
            <v>765000</v>
          </cell>
        </row>
        <row r="972">
          <cell r="B972">
            <v>956</v>
          </cell>
          <cell r="C972">
            <v>16230763</v>
          </cell>
          <cell r="D972" t="str">
            <v>Tran Quoc Trung</v>
          </cell>
          <cell r="E972">
            <v>763730</v>
          </cell>
          <cell r="F972">
            <v>1390436</v>
          </cell>
          <cell r="G972">
            <v>1603895</v>
          </cell>
          <cell r="H972">
            <v>793332</v>
          </cell>
          <cell r="I972">
            <v>941126</v>
          </cell>
          <cell r="J972">
            <v>1033959</v>
          </cell>
          <cell r="K972">
            <v>1789846</v>
          </cell>
          <cell r="L972">
            <v>1523846</v>
          </cell>
          <cell r="M972">
            <v>823846</v>
          </cell>
          <cell r="N972">
            <v>765000</v>
          </cell>
          <cell r="O972">
            <v>735577</v>
          </cell>
          <cell r="P972">
            <v>794423</v>
          </cell>
          <cell r="Q972">
            <v>0</v>
          </cell>
          <cell r="R972">
            <v>0</v>
          </cell>
          <cell r="S972">
            <v>0</v>
          </cell>
          <cell r="T972">
            <v>0</v>
          </cell>
          <cell r="U972">
            <v>0</v>
          </cell>
          <cell r="V972">
            <v>0</v>
          </cell>
          <cell r="W972">
            <v>0</v>
          </cell>
          <cell r="X972">
            <v>0</v>
          </cell>
          <cell r="Y972">
            <v>0</v>
          </cell>
          <cell r="Z972">
            <v>0</v>
          </cell>
          <cell r="AA972">
            <v>0</v>
          </cell>
          <cell r="AB972">
            <v>0</v>
          </cell>
          <cell r="AC972">
            <v>12959016</v>
          </cell>
          <cell r="AD972">
            <v>0</v>
          </cell>
          <cell r="AE972">
            <v>12</v>
          </cell>
          <cell r="AF972">
            <v>0</v>
          </cell>
          <cell r="AG972">
            <v>0</v>
          </cell>
          <cell r="AH972">
            <v>0</v>
          </cell>
          <cell r="AI972">
            <v>0</v>
          </cell>
          <cell r="AJ972">
            <v>765000</v>
          </cell>
          <cell r="AK972">
            <v>0</v>
          </cell>
          <cell r="AL972">
            <v>0</v>
          </cell>
          <cell r="AM972">
            <v>0</v>
          </cell>
          <cell r="AN972">
            <v>765000</v>
          </cell>
        </row>
        <row r="973">
          <cell r="B973">
            <v>957</v>
          </cell>
          <cell r="C973">
            <v>16230764</v>
          </cell>
          <cell r="D973" t="str">
            <v>Le Minh Tuan B</v>
          </cell>
          <cell r="E973">
            <v>1051964</v>
          </cell>
          <cell r="F973">
            <v>1270988</v>
          </cell>
          <cell r="G973">
            <v>1083409</v>
          </cell>
          <cell r="H973">
            <v>1093586</v>
          </cell>
          <cell r="I973">
            <v>1168137</v>
          </cell>
          <cell r="J973">
            <v>1247893</v>
          </cell>
          <cell r="K973">
            <v>1164051</v>
          </cell>
          <cell r="L973">
            <v>1100607</v>
          </cell>
          <cell r="M973">
            <v>1221058</v>
          </cell>
          <cell r="N973">
            <v>1355300</v>
          </cell>
          <cell r="O973">
            <v>1300132</v>
          </cell>
          <cell r="P973">
            <v>902921</v>
          </cell>
          <cell r="Q973">
            <v>0</v>
          </cell>
          <cell r="R973">
            <v>0</v>
          </cell>
          <cell r="S973">
            <v>0</v>
          </cell>
          <cell r="T973">
            <v>0</v>
          </cell>
          <cell r="U973">
            <v>0</v>
          </cell>
          <cell r="V973">
            <v>0</v>
          </cell>
          <cell r="W973">
            <v>0</v>
          </cell>
          <cell r="X973">
            <v>0</v>
          </cell>
          <cell r="Y973">
            <v>0</v>
          </cell>
          <cell r="Z973">
            <v>0</v>
          </cell>
          <cell r="AA973">
            <v>0</v>
          </cell>
          <cell r="AB973">
            <v>0</v>
          </cell>
          <cell r="AC973">
            <v>13960046</v>
          </cell>
          <cell r="AD973">
            <v>0</v>
          </cell>
          <cell r="AE973">
            <v>12</v>
          </cell>
          <cell r="AF973">
            <v>0</v>
          </cell>
          <cell r="AG973">
            <v>0</v>
          </cell>
          <cell r="AH973">
            <v>0</v>
          </cell>
          <cell r="AI973">
            <v>0</v>
          </cell>
          <cell r="AJ973">
            <v>765000</v>
          </cell>
          <cell r="AK973">
            <v>0</v>
          </cell>
          <cell r="AL973">
            <v>0</v>
          </cell>
          <cell r="AM973">
            <v>0</v>
          </cell>
          <cell r="AN973">
            <v>765000</v>
          </cell>
        </row>
        <row r="974">
          <cell r="B974">
            <v>958</v>
          </cell>
          <cell r="C974">
            <v>16220761</v>
          </cell>
          <cell r="D974" t="str">
            <v>Mai Dinh Tuan</v>
          </cell>
          <cell r="E974">
            <v>763730</v>
          </cell>
          <cell r="F974">
            <v>998436</v>
          </cell>
          <cell r="G974">
            <v>1827895</v>
          </cell>
          <cell r="H974">
            <v>822715</v>
          </cell>
          <cell r="I974">
            <v>882306</v>
          </cell>
          <cell r="J974">
            <v>991959</v>
          </cell>
          <cell r="K974">
            <v>1104285</v>
          </cell>
          <cell r="L974">
            <v>1523846</v>
          </cell>
          <cell r="M974">
            <v>1046406</v>
          </cell>
          <cell r="N974">
            <v>765000</v>
          </cell>
          <cell r="O974">
            <v>765000</v>
          </cell>
          <cell r="P974">
            <v>765000</v>
          </cell>
          <cell r="Q974">
            <v>0</v>
          </cell>
          <cell r="R974">
            <v>0</v>
          </cell>
          <cell r="S974">
            <v>0</v>
          </cell>
          <cell r="T974">
            <v>0</v>
          </cell>
          <cell r="U974">
            <v>0</v>
          </cell>
          <cell r="V974">
            <v>0</v>
          </cell>
          <cell r="W974">
            <v>0</v>
          </cell>
          <cell r="X974">
            <v>0</v>
          </cell>
          <cell r="Y974">
            <v>0</v>
          </cell>
          <cell r="Z974">
            <v>0</v>
          </cell>
          <cell r="AA974">
            <v>0</v>
          </cell>
          <cell r="AB974">
            <v>0</v>
          </cell>
          <cell r="AC974">
            <v>12256578</v>
          </cell>
          <cell r="AD974">
            <v>0</v>
          </cell>
          <cell r="AE974">
            <v>12</v>
          </cell>
          <cell r="AF974">
            <v>0</v>
          </cell>
          <cell r="AG974">
            <v>0</v>
          </cell>
          <cell r="AH974">
            <v>0</v>
          </cell>
          <cell r="AI974">
            <v>0</v>
          </cell>
          <cell r="AJ974">
            <v>765000</v>
          </cell>
          <cell r="AK974">
            <v>0</v>
          </cell>
          <cell r="AL974">
            <v>0</v>
          </cell>
          <cell r="AM974">
            <v>0</v>
          </cell>
          <cell r="AN974">
            <v>765000</v>
          </cell>
        </row>
        <row r="975">
          <cell r="B975">
            <v>959</v>
          </cell>
          <cell r="C975">
            <v>16230755</v>
          </cell>
          <cell r="D975" t="str">
            <v>Pham Phan Anh Tuan</v>
          </cell>
          <cell r="E975">
            <v>1459952</v>
          </cell>
          <cell r="F975">
            <v>1768139</v>
          </cell>
          <cell r="G975">
            <v>1322233</v>
          </cell>
          <cell r="H975">
            <v>2274111</v>
          </cell>
          <cell r="I975">
            <v>1836266</v>
          </cell>
          <cell r="J975">
            <v>1629942</v>
          </cell>
          <cell r="K975">
            <v>2317245</v>
          </cell>
          <cell r="L975">
            <v>1630031</v>
          </cell>
          <cell r="M975">
            <v>1841061</v>
          </cell>
          <cell r="N975">
            <v>1680969</v>
          </cell>
          <cell r="O975">
            <v>1804677</v>
          </cell>
          <cell r="P975">
            <v>1451746</v>
          </cell>
          <cell r="Q975">
            <v>0</v>
          </cell>
          <cell r="R975">
            <v>0</v>
          </cell>
          <cell r="S975">
            <v>0</v>
          </cell>
          <cell r="T975">
            <v>-27411</v>
          </cell>
          <cell r="U975">
            <v>0</v>
          </cell>
          <cell r="V975">
            <v>0</v>
          </cell>
          <cell r="W975">
            <v>-31725</v>
          </cell>
          <cell r="X975">
            <v>0</v>
          </cell>
          <cell r="Y975">
            <v>0</v>
          </cell>
          <cell r="Z975">
            <v>0</v>
          </cell>
          <cell r="AA975">
            <v>0</v>
          </cell>
          <cell r="AB975">
            <v>0</v>
          </cell>
          <cell r="AC975">
            <v>21016372</v>
          </cell>
          <cell r="AD975">
            <v>-59136</v>
          </cell>
          <cell r="AE975">
            <v>12</v>
          </cell>
          <cell r="AF975">
            <v>0</v>
          </cell>
          <cell r="AG975">
            <v>0</v>
          </cell>
          <cell r="AH975">
            <v>0</v>
          </cell>
          <cell r="AI975">
            <v>0</v>
          </cell>
          <cell r="AJ975">
            <v>946000</v>
          </cell>
          <cell r="AK975">
            <v>0</v>
          </cell>
          <cell r="AL975">
            <v>59136</v>
          </cell>
          <cell r="AM975">
            <v>0</v>
          </cell>
          <cell r="AN975">
            <v>1005136</v>
          </cell>
        </row>
        <row r="976">
          <cell r="B976">
            <v>960</v>
          </cell>
          <cell r="C976">
            <v>16211574</v>
          </cell>
          <cell r="D976" t="str">
            <v>Nguyen Thi Thanh Van</v>
          </cell>
          <cell r="H976">
            <v>933233</v>
          </cell>
          <cell r="I976">
            <v>904029</v>
          </cell>
          <cell r="J976">
            <v>943841</v>
          </cell>
          <cell r="K976">
            <v>957836</v>
          </cell>
          <cell r="L976">
            <v>948634</v>
          </cell>
          <cell r="M976">
            <v>901789</v>
          </cell>
          <cell r="N976">
            <v>919356</v>
          </cell>
          <cell r="O976">
            <v>801404</v>
          </cell>
          <cell r="P976">
            <v>696000</v>
          </cell>
          <cell r="T976">
            <v>0</v>
          </cell>
          <cell r="U976">
            <v>0</v>
          </cell>
          <cell r="V976">
            <v>0</v>
          </cell>
          <cell r="W976">
            <v>0</v>
          </cell>
          <cell r="X976">
            <v>0</v>
          </cell>
          <cell r="Y976">
            <v>0</v>
          </cell>
          <cell r="Z976">
            <v>0</v>
          </cell>
          <cell r="AA976">
            <v>0</v>
          </cell>
          <cell r="AB976">
            <v>0</v>
          </cell>
          <cell r="AC976">
            <v>8006122</v>
          </cell>
          <cell r="AD976">
            <v>0</v>
          </cell>
          <cell r="AE976">
            <v>9</v>
          </cell>
          <cell r="AF976">
            <v>0</v>
          </cell>
          <cell r="AG976">
            <v>0</v>
          </cell>
          <cell r="AH976">
            <v>0</v>
          </cell>
          <cell r="AI976">
            <v>0</v>
          </cell>
          <cell r="AJ976">
            <v>545358.9</v>
          </cell>
          <cell r="AK976">
            <v>0</v>
          </cell>
          <cell r="AL976">
            <v>0</v>
          </cell>
          <cell r="AM976">
            <v>0</v>
          </cell>
          <cell r="AN976">
            <v>545358.9</v>
          </cell>
        </row>
        <row r="977">
          <cell r="B977">
            <v>961</v>
          </cell>
          <cell r="C977">
            <v>16220762</v>
          </cell>
          <cell r="D977" t="str">
            <v>Huynh Nhut Vinh</v>
          </cell>
          <cell r="E977">
            <v>763730</v>
          </cell>
          <cell r="F977">
            <v>998436</v>
          </cell>
          <cell r="G977">
            <v>763895</v>
          </cell>
          <cell r="H977">
            <v>881480</v>
          </cell>
          <cell r="I977">
            <v>882306</v>
          </cell>
          <cell r="J977">
            <v>1523959</v>
          </cell>
          <cell r="K977">
            <v>1104285</v>
          </cell>
          <cell r="L977">
            <v>765000</v>
          </cell>
          <cell r="M977">
            <v>2715606</v>
          </cell>
          <cell r="N977">
            <v>765000</v>
          </cell>
          <cell r="O977">
            <v>765000</v>
          </cell>
          <cell r="P977">
            <v>765000</v>
          </cell>
          <cell r="Q977">
            <v>0</v>
          </cell>
          <cell r="R977">
            <v>0</v>
          </cell>
          <cell r="S977">
            <v>0</v>
          </cell>
          <cell r="T977">
            <v>0</v>
          </cell>
          <cell r="U977">
            <v>0</v>
          </cell>
          <cell r="V977">
            <v>0</v>
          </cell>
          <cell r="W977">
            <v>0</v>
          </cell>
          <cell r="X977">
            <v>0</v>
          </cell>
          <cell r="Y977">
            <v>-71561</v>
          </cell>
          <cell r="Z977">
            <v>0</v>
          </cell>
          <cell r="AA977">
            <v>0</v>
          </cell>
          <cell r="AB977">
            <v>0</v>
          </cell>
          <cell r="AC977">
            <v>12693697</v>
          </cell>
          <cell r="AD977">
            <v>-71561</v>
          </cell>
          <cell r="AE977">
            <v>12</v>
          </cell>
          <cell r="AF977">
            <v>0</v>
          </cell>
          <cell r="AG977">
            <v>0</v>
          </cell>
          <cell r="AH977">
            <v>0</v>
          </cell>
          <cell r="AI977">
            <v>0</v>
          </cell>
          <cell r="AJ977">
            <v>765000</v>
          </cell>
          <cell r="AK977">
            <v>0</v>
          </cell>
          <cell r="AL977">
            <v>71561</v>
          </cell>
          <cell r="AM977">
            <v>0</v>
          </cell>
          <cell r="AN977">
            <v>836561</v>
          </cell>
        </row>
        <row r="978">
          <cell r="B978">
            <v>962</v>
          </cell>
          <cell r="C978">
            <v>16230765</v>
          </cell>
          <cell r="D978" t="str">
            <v>Nguyen Hong Vuong</v>
          </cell>
          <cell r="E978">
            <v>1033606</v>
          </cell>
          <cell r="F978">
            <v>1273741</v>
          </cell>
          <cell r="G978">
            <v>1014548</v>
          </cell>
          <cell r="H978">
            <v>1166125</v>
          </cell>
          <cell r="I978">
            <v>1182841</v>
          </cell>
          <cell r="J978">
            <v>1284677</v>
          </cell>
          <cell r="K978">
            <v>1183360</v>
          </cell>
          <cell r="L978">
            <v>1175084</v>
          </cell>
          <cell r="M978">
            <v>1267951</v>
          </cell>
          <cell r="N978">
            <v>1319441</v>
          </cell>
          <cell r="O978">
            <v>1366334</v>
          </cell>
          <cell r="P978">
            <v>897404</v>
          </cell>
          <cell r="Q978">
            <v>0</v>
          </cell>
          <cell r="R978">
            <v>0</v>
          </cell>
          <cell r="S978">
            <v>0</v>
          </cell>
          <cell r="T978">
            <v>0</v>
          </cell>
          <cell r="U978">
            <v>0</v>
          </cell>
          <cell r="V978">
            <v>0</v>
          </cell>
          <cell r="W978">
            <v>0</v>
          </cell>
          <cell r="X978">
            <v>0</v>
          </cell>
          <cell r="Y978">
            <v>0</v>
          </cell>
          <cell r="Z978">
            <v>0</v>
          </cell>
          <cell r="AA978">
            <v>0</v>
          </cell>
          <cell r="AB978">
            <v>0</v>
          </cell>
          <cell r="AC978">
            <v>14165112</v>
          </cell>
          <cell r="AD978">
            <v>0</v>
          </cell>
          <cell r="AE978">
            <v>12</v>
          </cell>
          <cell r="AF978">
            <v>0</v>
          </cell>
          <cell r="AG978">
            <v>0</v>
          </cell>
          <cell r="AH978">
            <v>0</v>
          </cell>
          <cell r="AI978">
            <v>0</v>
          </cell>
          <cell r="AJ978">
            <v>765000</v>
          </cell>
          <cell r="AK978">
            <v>0</v>
          </cell>
          <cell r="AL978">
            <v>0</v>
          </cell>
          <cell r="AM978">
            <v>0</v>
          </cell>
          <cell r="AN978">
            <v>765000</v>
          </cell>
        </row>
        <row r="979">
          <cell r="B979">
            <v>963</v>
          </cell>
          <cell r="C979">
            <v>16221677</v>
          </cell>
          <cell r="D979" t="str">
            <v>Ho Cao Huy Bao</v>
          </cell>
          <cell r="J979">
            <v>1498108</v>
          </cell>
          <cell r="K979">
            <v>3202000</v>
          </cell>
          <cell r="L979">
            <v>4818451</v>
          </cell>
          <cell r="M979">
            <v>2782000</v>
          </cell>
          <cell r="N979">
            <v>2922000</v>
          </cell>
          <cell r="O979">
            <v>3412000</v>
          </cell>
          <cell r="P979">
            <v>3202000</v>
          </cell>
          <cell r="V979">
            <v>0</v>
          </cell>
          <cell r="W979">
            <v>-140400</v>
          </cell>
          <cell r="X979">
            <v>-545535</v>
          </cell>
          <cell r="Y979">
            <v>-78200</v>
          </cell>
          <cell r="Z979">
            <v>-92200</v>
          </cell>
          <cell r="AA979">
            <v>-182400</v>
          </cell>
          <cell r="AB979">
            <v>-140400</v>
          </cell>
          <cell r="AC979">
            <v>21836559</v>
          </cell>
          <cell r="AD979">
            <v>-1179135</v>
          </cell>
          <cell r="AE979">
            <v>7</v>
          </cell>
          <cell r="AF979">
            <v>0</v>
          </cell>
          <cell r="AG979">
            <v>0</v>
          </cell>
          <cell r="AH979">
            <v>0</v>
          </cell>
          <cell r="AI979">
            <v>0</v>
          </cell>
          <cell r="AJ979">
            <v>1615846.58</v>
          </cell>
          <cell r="AK979">
            <v>1190483</v>
          </cell>
          <cell r="AL979">
            <v>2369618</v>
          </cell>
          <cell r="AM979">
            <v>0</v>
          </cell>
          <cell r="AN979">
            <v>3985464.58</v>
          </cell>
        </row>
        <row r="980">
          <cell r="B980">
            <v>964</v>
          </cell>
          <cell r="C980">
            <v>16220952</v>
          </cell>
          <cell r="D980" t="str">
            <v>Ngo Duc Canh</v>
          </cell>
          <cell r="E980">
            <v>874818</v>
          </cell>
          <cell r="F980">
            <v>1076389</v>
          </cell>
          <cell r="G980">
            <v>875007</v>
          </cell>
          <cell r="H980">
            <v>942383</v>
          </cell>
          <cell r="I980">
            <v>1262641</v>
          </cell>
          <cell r="J980">
            <v>1011223</v>
          </cell>
          <cell r="K980">
            <v>943385</v>
          </cell>
          <cell r="L980">
            <v>1489385</v>
          </cell>
          <cell r="M980">
            <v>876000</v>
          </cell>
          <cell r="N980">
            <v>943385</v>
          </cell>
          <cell r="O980">
            <v>876000</v>
          </cell>
          <cell r="P980">
            <v>876000</v>
          </cell>
          <cell r="Q980">
            <v>0</v>
          </cell>
          <cell r="R980">
            <v>0</v>
          </cell>
          <cell r="S980">
            <v>0</v>
          </cell>
          <cell r="T980">
            <v>0</v>
          </cell>
          <cell r="U980">
            <v>0</v>
          </cell>
          <cell r="V980">
            <v>0</v>
          </cell>
          <cell r="W980">
            <v>0</v>
          </cell>
          <cell r="X980">
            <v>0</v>
          </cell>
          <cell r="Y980">
            <v>0</v>
          </cell>
          <cell r="Z980">
            <v>0</v>
          </cell>
          <cell r="AA980">
            <v>0</v>
          </cell>
          <cell r="AB980">
            <v>0</v>
          </cell>
          <cell r="AC980">
            <v>12046616</v>
          </cell>
          <cell r="AD980">
            <v>0</v>
          </cell>
          <cell r="AE980">
            <v>12</v>
          </cell>
          <cell r="AF980">
            <v>0</v>
          </cell>
          <cell r="AG980">
            <v>0</v>
          </cell>
          <cell r="AH980">
            <v>0</v>
          </cell>
          <cell r="AI980">
            <v>0</v>
          </cell>
          <cell r="AJ980">
            <v>876000</v>
          </cell>
          <cell r="AK980">
            <v>0</v>
          </cell>
          <cell r="AL980">
            <v>0</v>
          </cell>
          <cell r="AM980">
            <v>0</v>
          </cell>
          <cell r="AN980">
            <v>876000</v>
          </cell>
        </row>
        <row r="981">
          <cell r="B981">
            <v>965</v>
          </cell>
          <cell r="C981">
            <v>16220953</v>
          </cell>
          <cell r="D981" t="str">
            <v>Nguyen Trong Dai</v>
          </cell>
          <cell r="E981">
            <v>874818</v>
          </cell>
          <cell r="F981">
            <v>1143663</v>
          </cell>
          <cell r="G981">
            <v>1575007</v>
          </cell>
          <cell r="H981">
            <v>942383</v>
          </cell>
          <cell r="I981">
            <v>1010641</v>
          </cell>
          <cell r="J981">
            <v>1643808</v>
          </cell>
          <cell r="K981">
            <v>1643385</v>
          </cell>
          <cell r="L981">
            <v>1643385</v>
          </cell>
          <cell r="M981">
            <v>876000</v>
          </cell>
          <cell r="N981">
            <v>876000</v>
          </cell>
          <cell r="O981">
            <v>876000</v>
          </cell>
          <cell r="P981">
            <v>876000</v>
          </cell>
          <cell r="Q981">
            <v>0</v>
          </cell>
          <cell r="R981">
            <v>0</v>
          </cell>
          <cell r="S981">
            <v>0</v>
          </cell>
          <cell r="T981">
            <v>0</v>
          </cell>
          <cell r="U981">
            <v>0</v>
          </cell>
          <cell r="V981">
            <v>0</v>
          </cell>
          <cell r="W981">
            <v>0</v>
          </cell>
          <cell r="X981">
            <v>0</v>
          </cell>
          <cell r="Y981">
            <v>0</v>
          </cell>
          <cell r="Z981">
            <v>0</v>
          </cell>
          <cell r="AA981">
            <v>0</v>
          </cell>
          <cell r="AB981">
            <v>0</v>
          </cell>
          <cell r="AC981">
            <v>13981090</v>
          </cell>
          <cell r="AD981">
            <v>0</v>
          </cell>
          <cell r="AE981">
            <v>12</v>
          </cell>
          <cell r="AF981">
            <v>0</v>
          </cell>
          <cell r="AG981">
            <v>0</v>
          </cell>
          <cell r="AH981">
            <v>0</v>
          </cell>
          <cell r="AI981">
            <v>0</v>
          </cell>
          <cell r="AJ981">
            <v>876000</v>
          </cell>
          <cell r="AK981">
            <v>0</v>
          </cell>
          <cell r="AL981">
            <v>0</v>
          </cell>
          <cell r="AM981">
            <v>0</v>
          </cell>
          <cell r="AN981">
            <v>876000</v>
          </cell>
        </row>
        <row r="982">
          <cell r="B982">
            <v>966</v>
          </cell>
          <cell r="C982">
            <v>16220635</v>
          </cell>
          <cell r="D982" t="str">
            <v>Tran Dai Duong</v>
          </cell>
          <cell r="E982">
            <v>1474052</v>
          </cell>
          <cell r="F982">
            <v>1670111</v>
          </cell>
          <cell r="G982">
            <v>3672662</v>
          </cell>
          <cell r="H982">
            <v>1572775</v>
          </cell>
          <cell r="I982">
            <v>1574247</v>
          </cell>
          <cell r="J982">
            <v>1575153</v>
          </cell>
          <cell r="K982">
            <v>1476923</v>
          </cell>
          <cell r="L982">
            <v>2652923</v>
          </cell>
          <cell r="M982">
            <v>1575385</v>
          </cell>
          <cell r="N982">
            <v>1476923</v>
          </cell>
          <cell r="O982">
            <v>1574000</v>
          </cell>
          <cell r="P982">
            <v>1280000</v>
          </cell>
          <cell r="Q982">
            <v>0</v>
          </cell>
          <cell r="R982">
            <v>0</v>
          </cell>
          <cell r="S982">
            <v>-234532</v>
          </cell>
          <cell r="T982">
            <v>0</v>
          </cell>
          <cell r="U982">
            <v>0</v>
          </cell>
          <cell r="V982">
            <v>0</v>
          </cell>
          <cell r="W982">
            <v>0</v>
          </cell>
          <cell r="X982">
            <v>-65292</v>
          </cell>
          <cell r="Y982">
            <v>0</v>
          </cell>
          <cell r="Z982">
            <v>0</v>
          </cell>
          <cell r="AA982">
            <v>0</v>
          </cell>
          <cell r="AB982">
            <v>0</v>
          </cell>
          <cell r="AC982">
            <v>21575154</v>
          </cell>
          <cell r="AD982">
            <v>-299824</v>
          </cell>
          <cell r="AE982">
            <v>12</v>
          </cell>
          <cell r="AF982">
            <v>0</v>
          </cell>
          <cell r="AG982">
            <v>0</v>
          </cell>
          <cell r="AH982">
            <v>0</v>
          </cell>
          <cell r="AI982">
            <v>0</v>
          </cell>
          <cell r="AJ982">
            <v>1280000</v>
          </cell>
          <cell r="AK982">
            <v>0</v>
          </cell>
          <cell r="AL982">
            <v>299824</v>
          </cell>
          <cell r="AM982">
            <v>0</v>
          </cell>
          <cell r="AN982">
            <v>1579824</v>
          </cell>
        </row>
        <row r="983">
          <cell r="B983">
            <v>967</v>
          </cell>
          <cell r="C983">
            <v>16211343</v>
          </cell>
          <cell r="D983" t="str">
            <v>Duong Thi Thanh Duyen</v>
          </cell>
          <cell r="E983">
            <v>123906</v>
          </cell>
          <cell r="F983">
            <v>2527726</v>
          </cell>
          <cell r="G983">
            <v>2197867</v>
          </cell>
          <cell r="H983">
            <v>2504006</v>
          </cell>
          <cell r="I983">
            <v>2355154</v>
          </cell>
          <cell r="J983">
            <v>2236260</v>
          </cell>
          <cell r="K983">
            <v>1963183</v>
          </cell>
          <cell r="L983">
            <v>2176572</v>
          </cell>
          <cell r="M983">
            <v>2034959</v>
          </cell>
          <cell r="N983">
            <v>1969003</v>
          </cell>
          <cell r="O983">
            <v>1875887</v>
          </cell>
          <cell r="P983">
            <v>1800231</v>
          </cell>
          <cell r="Q983">
            <v>0</v>
          </cell>
          <cell r="R983">
            <v>-52773</v>
          </cell>
          <cell r="S983">
            <v>-19787</v>
          </cell>
          <cell r="T983">
            <v>-50401</v>
          </cell>
          <cell r="U983">
            <v>-35515</v>
          </cell>
          <cell r="V983">
            <v>-23626</v>
          </cell>
          <cell r="W983">
            <v>0</v>
          </cell>
          <cell r="X983">
            <v>-17657</v>
          </cell>
          <cell r="Y983">
            <v>-3496</v>
          </cell>
          <cell r="Z983">
            <v>0</v>
          </cell>
          <cell r="AA983">
            <v>0</v>
          </cell>
          <cell r="AB983">
            <v>0</v>
          </cell>
          <cell r="AC983">
            <v>23764754</v>
          </cell>
          <cell r="AD983">
            <v>-203255</v>
          </cell>
          <cell r="AE983">
            <v>12</v>
          </cell>
          <cell r="AF983">
            <v>12</v>
          </cell>
          <cell r="AG983">
            <v>0</v>
          </cell>
          <cell r="AH983">
            <v>0</v>
          </cell>
          <cell r="AI983">
            <v>0</v>
          </cell>
          <cell r="AJ983">
            <v>1534405.48</v>
          </cell>
          <cell r="AK983">
            <v>129912</v>
          </cell>
          <cell r="AL983">
            <v>333167</v>
          </cell>
          <cell r="AM983">
            <v>0</v>
          </cell>
          <cell r="AN983">
            <v>1867572.48</v>
          </cell>
        </row>
        <row r="984">
          <cell r="B984">
            <v>968</v>
          </cell>
          <cell r="C984">
            <v>16220955</v>
          </cell>
          <cell r="D984" t="str">
            <v>Luong Tien Hai</v>
          </cell>
          <cell r="E984">
            <v>874818</v>
          </cell>
          <cell r="F984">
            <v>1143663</v>
          </cell>
          <cell r="G984">
            <v>1183007</v>
          </cell>
          <cell r="H984">
            <v>942383</v>
          </cell>
          <cell r="I984">
            <v>1010641</v>
          </cell>
          <cell r="J984">
            <v>943808</v>
          </cell>
          <cell r="K984">
            <v>943385</v>
          </cell>
          <cell r="L984">
            <v>2105385</v>
          </cell>
          <cell r="M984">
            <v>876000</v>
          </cell>
          <cell r="N984">
            <v>876000</v>
          </cell>
          <cell r="O984">
            <v>842308</v>
          </cell>
          <cell r="P984">
            <v>909692</v>
          </cell>
          <cell r="Q984">
            <v>0</v>
          </cell>
          <cell r="R984">
            <v>0</v>
          </cell>
          <cell r="S984">
            <v>0</v>
          </cell>
          <cell r="T984">
            <v>0</v>
          </cell>
          <cell r="U984">
            <v>0</v>
          </cell>
          <cell r="V984">
            <v>0</v>
          </cell>
          <cell r="W984">
            <v>0</v>
          </cell>
          <cell r="X984">
            <v>-10539</v>
          </cell>
          <cell r="Y984">
            <v>0</v>
          </cell>
          <cell r="Z984">
            <v>0</v>
          </cell>
          <cell r="AA984">
            <v>0</v>
          </cell>
          <cell r="AB984">
            <v>0</v>
          </cell>
          <cell r="AC984">
            <v>12651090</v>
          </cell>
          <cell r="AD984">
            <v>-10539</v>
          </cell>
          <cell r="AE984">
            <v>12</v>
          </cell>
          <cell r="AF984">
            <v>0</v>
          </cell>
          <cell r="AG984">
            <v>0</v>
          </cell>
          <cell r="AH984">
            <v>0</v>
          </cell>
          <cell r="AI984">
            <v>0</v>
          </cell>
          <cell r="AJ984">
            <v>876000</v>
          </cell>
          <cell r="AK984">
            <v>0</v>
          </cell>
          <cell r="AL984">
            <v>10539</v>
          </cell>
          <cell r="AM984">
            <v>0</v>
          </cell>
          <cell r="AN984">
            <v>886539</v>
          </cell>
        </row>
        <row r="985">
          <cell r="B985">
            <v>969</v>
          </cell>
          <cell r="C985">
            <v>16220956</v>
          </cell>
          <cell r="D985" t="str">
            <v>Ho Viet Hung</v>
          </cell>
          <cell r="E985">
            <v>942112</v>
          </cell>
          <cell r="F985">
            <v>1815663</v>
          </cell>
          <cell r="G985">
            <v>2135007</v>
          </cell>
          <cell r="H985">
            <v>942383</v>
          </cell>
          <cell r="I985">
            <v>1010641</v>
          </cell>
          <cell r="J985">
            <v>1926393</v>
          </cell>
          <cell r="K985">
            <v>1993385</v>
          </cell>
          <cell r="L985">
            <v>3043385</v>
          </cell>
          <cell r="M985">
            <v>876000</v>
          </cell>
          <cell r="N985">
            <v>876000</v>
          </cell>
          <cell r="O985">
            <v>842308</v>
          </cell>
          <cell r="P985">
            <v>909692</v>
          </cell>
          <cell r="Q985">
            <v>0</v>
          </cell>
          <cell r="R985">
            <v>0</v>
          </cell>
          <cell r="S985">
            <v>-13501</v>
          </cell>
          <cell r="T985">
            <v>0</v>
          </cell>
          <cell r="U985">
            <v>0</v>
          </cell>
          <cell r="V985">
            <v>0</v>
          </cell>
          <cell r="W985">
            <v>0</v>
          </cell>
          <cell r="X985">
            <v>-108677</v>
          </cell>
          <cell r="Y985">
            <v>0</v>
          </cell>
          <cell r="Z985">
            <v>0</v>
          </cell>
          <cell r="AA985">
            <v>0</v>
          </cell>
          <cell r="AB985">
            <v>0</v>
          </cell>
          <cell r="AC985">
            <v>17312969</v>
          </cell>
          <cell r="AD985">
            <v>-122178</v>
          </cell>
          <cell r="AE985">
            <v>12</v>
          </cell>
          <cell r="AF985">
            <v>0</v>
          </cell>
          <cell r="AG985">
            <v>0</v>
          </cell>
          <cell r="AH985">
            <v>0</v>
          </cell>
          <cell r="AI985">
            <v>0</v>
          </cell>
          <cell r="AJ985">
            <v>876000</v>
          </cell>
          <cell r="AK985">
            <v>0</v>
          </cell>
          <cell r="AL985">
            <v>122178</v>
          </cell>
          <cell r="AM985">
            <v>0</v>
          </cell>
          <cell r="AN985">
            <v>998178</v>
          </cell>
        </row>
        <row r="986">
          <cell r="B986">
            <v>970</v>
          </cell>
          <cell r="C986">
            <v>16220757</v>
          </cell>
          <cell r="D986" t="str">
            <v>Nguyen Van Huong</v>
          </cell>
          <cell r="E986">
            <v>1271103</v>
          </cell>
          <cell r="F986">
            <v>1837038</v>
          </cell>
          <cell r="G986">
            <v>2986565</v>
          </cell>
          <cell r="H986">
            <v>1271469</v>
          </cell>
          <cell r="I986">
            <v>1363563</v>
          </cell>
          <cell r="J986">
            <v>1987392</v>
          </cell>
          <cell r="K986">
            <v>2232000</v>
          </cell>
          <cell r="L986">
            <v>3204923</v>
          </cell>
          <cell r="M986">
            <v>1272923</v>
          </cell>
          <cell r="N986">
            <v>1182000</v>
          </cell>
          <cell r="O986">
            <v>1182000</v>
          </cell>
          <cell r="P986">
            <v>1182000</v>
          </cell>
          <cell r="Q986">
            <v>0</v>
          </cell>
          <cell r="R986">
            <v>0</v>
          </cell>
          <cell r="S986">
            <v>-98657</v>
          </cell>
          <cell r="T986">
            <v>0</v>
          </cell>
          <cell r="U986">
            <v>0</v>
          </cell>
          <cell r="V986">
            <v>0</v>
          </cell>
          <cell r="W986">
            <v>-23200</v>
          </cell>
          <cell r="X986">
            <v>-140985</v>
          </cell>
          <cell r="Y986">
            <v>0</v>
          </cell>
          <cell r="Z986">
            <v>0</v>
          </cell>
          <cell r="AA986">
            <v>0</v>
          </cell>
          <cell r="AB986">
            <v>0</v>
          </cell>
          <cell r="AC986">
            <v>20972976</v>
          </cell>
          <cell r="AD986">
            <v>-262842</v>
          </cell>
          <cell r="AE986">
            <v>12</v>
          </cell>
          <cell r="AF986">
            <v>0</v>
          </cell>
          <cell r="AG986">
            <v>0</v>
          </cell>
          <cell r="AH986">
            <v>0</v>
          </cell>
          <cell r="AI986">
            <v>0</v>
          </cell>
          <cell r="AJ986">
            <v>1182000</v>
          </cell>
          <cell r="AK986">
            <v>0</v>
          </cell>
          <cell r="AL986">
            <v>262842</v>
          </cell>
          <cell r="AM986">
            <v>0</v>
          </cell>
          <cell r="AN986">
            <v>1444842</v>
          </cell>
        </row>
        <row r="987">
          <cell r="B987">
            <v>971</v>
          </cell>
          <cell r="C987">
            <v>16220743</v>
          </cell>
          <cell r="D987" t="str">
            <v>Tran Binh Khanh</v>
          </cell>
          <cell r="E987">
            <v>1271103</v>
          </cell>
          <cell r="F987">
            <v>2131038</v>
          </cell>
          <cell r="G987">
            <v>2440565</v>
          </cell>
          <cell r="H987">
            <v>1271469</v>
          </cell>
          <cell r="I987">
            <v>1363563</v>
          </cell>
          <cell r="J987">
            <v>1483392</v>
          </cell>
          <cell r="K987">
            <v>1854000</v>
          </cell>
          <cell r="L987">
            <v>1272923</v>
          </cell>
          <cell r="M987">
            <v>1272923</v>
          </cell>
          <cell r="N987">
            <v>1182000</v>
          </cell>
          <cell r="O987">
            <v>1182000</v>
          </cell>
          <cell r="P987">
            <v>1182000</v>
          </cell>
          <cell r="Q987">
            <v>0</v>
          </cell>
          <cell r="R987">
            <v>-13104</v>
          </cell>
          <cell r="S987">
            <v>-44057</v>
          </cell>
          <cell r="T987">
            <v>0</v>
          </cell>
          <cell r="U987">
            <v>0</v>
          </cell>
          <cell r="V987">
            <v>0</v>
          </cell>
          <cell r="W987">
            <v>0</v>
          </cell>
          <cell r="X987">
            <v>0</v>
          </cell>
          <cell r="Y987">
            <v>0</v>
          </cell>
          <cell r="Z987">
            <v>0</v>
          </cell>
          <cell r="AA987">
            <v>0</v>
          </cell>
          <cell r="AB987">
            <v>0</v>
          </cell>
          <cell r="AC987">
            <v>17906976</v>
          </cell>
          <cell r="AD987">
            <v>-57161</v>
          </cell>
          <cell r="AE987">
            <v>12</v>
          </cell>
          <cell r="AF987">
            <v>0</v>
          </cell>
          <cell r="AG987">
            <v>0</v>
          </cell>
          <cell r="AH987">
            <v>0</v>
          </cell>
          <cell r="AI987">
            <v>0</v>
          </cell>
          <cell r="AJ987">
            <v>1182000</v>
          </cell>
          <cell r="AK987">
            <v>0</v>
          </cell>
          <cell r="AL987">
            <v>57161</v>
          </cell>
          <cell r="AM987">
            <v>0</v>
          </cell>
          <cell r="AN987">
            <v>1239161</v>
          </cell>
        </row>
        <row r="988">
          <cell r="B988">
            <v>972</v>
          </cell>
          <cell r="C988">
            <v>16220855</v>
          </cell>
          <cell r="D988" t="str">
            <v>Nguyen Cong Lam</v>
          </cell>
          <cell r="E988">
            <v>1377918</v>
          </cell>
          <cell r="F988">
            <v>1561191</v>
          </cell>
          <cell r="G988">
            <v>4284097</v>
          </cell>
          <cell r="H988">
            <v>1562090</v>
          </cell>
          <cell r="I988">
            <v>1471579</v>
          </cell>
          <cell r="J988">
            <v>2312426</v>
          </cell>
          <cell r="K988">
            <v>2522000</v>
          </cell>
          <cell r="L988">
            <v>2682000</v>
          </cell>
          <cell r="M988">
            <v>4849000</v>
          </cell>
          <cell r="N988">
            <v>3062000</v>
          </cell>
          <cell r="O988">
            <v>856000</v>
          </cell>
          <cell r="P988">
            <v>1648500</v>
          </cell>
          <cell r="Q988">
            <v>0</v>
          </cell>
          <cell r="R988">
            <v>0</v>
          </cell>
          <cell r="S988">
            <v>-385229</v>
          </cell>
          <cell r="T988">
            <v>0</v>
          </cell>
          <cell r="U988">
            <v>0</v>
          </cell>
          <cell r="V988">
            <v>-31243</v>
          </cell>
          <cell r="W988">
            <v>-52200</v>
          </cell>
          <cell r="X988">
            <v>-68200</v>
          </cell>
          <cell r="Y988">
            <v>-554700</v>
          </cell>
          <cell r="Z988">
            <v>-112400</v>
          </cell>
          <cell r="AA988">
            <v>0</v>
          </cell>
          <cell r="AB988">
            <v>0</v>
          </cell>
          <cell r="AC988">
            <v>28188801</v>
          </cell>
          <cell r="AD988">
            <v>-1203972</v>
          </cell>
          <cell r="AE988">
            <v>12</v>
          </cell>
          <cell r="AF988">
            <v>0</v>
          </cell>
          <cell r="AG988">
            <v>0</v>
          </cell>
          <cell r="AH988">
            <v>0</v>
          </cell>
          <cell r="AI988">
            <v>0</v>
          </cell>
          <cell r="AJ988">
            <v>2782000</v>
          </cell>
          <cell r="AK988">
            <v>697080</v>
          </cell>
          <cell r="AL988">
            <v>1901052</v>
          </cell>
          <cell r="AM988">
            <v>0</v>
          </cell>
          <cell r="AN988">
            <v>4683052</v>
          </cell>
        </row>
        <row r="989">
          <cell r="B989">
            <v>973</v>
          </cell>
          <cell r="C989">
            <v>16220957</v>
          </cell>
          <cell r="D989" t="str">
            <v>Bui Van Loi</v>
          </cell>
          <cell r="E989">
            <v>942112</v>
          </cell>
          <cell r="F989">
            <v>2193663</v>
          </cell>
          <cell r="G989">
            <v>2975007</v>
          </cell>
          <cell r="H989">
            <v>942383</v>
          </cell>
          <cell r="I989">
            <v>1010641</v>
          </cell>
          <cell r="J989">
            <v>943808</v>
          </cell>
          <cell r="K989">
            <v>1926000</v>
          </cell>
          <cell r="L989">
            <v>2581385</v>
          </cell>
          <cell r="M989">
            <v>1926000</v>
          </cell>
          <cell r="N989">
            <v>876000</v>
          </cell>
          <cell r="O989">
            <v>1993385</v>
          </cell>
          <cell r="P989">
            <v>1926000</v>
          </cell>
          <cell r="Q989">
            <v>0</v>
          </cell>
          <cell r="R989">
            <v>-19366</v>
          </cell>
          <cell r="S989">
            <v>-97501</v>
          </cell>
          <cell r="T989">
            <v>0</v>
          </cell>
          <cell r="U989">
            <v>0</v>
          </cell>
          <cell r="V989">
            <v>0</v>
          </cell>
          <cell r="W989">
            <v>0</v>
          </cell>
          <cell r="X989">
            <v>-58139</v>
          </cell>
          <cell r="Y989">
            <v>0</v>
          </cell>
          <cell r="Z989">
            <v>0</v>
          </cell>
          <cell r="AA989">
            <v>0</v>
          </cell>
          <cell r="AB989">
            <v>0</v>
          </cell>
          <cell r="AC989">
            <v>20236384</v>
          </cell>
          <cell r="AD989">
            <v>-175006</v>
          </cell>
          <cell r="AE989">
            <v>12</v>
          </cell>
          <cell r="AF989">
            <v>0</v>
          </cell>
          <cell r="AG989">
            <v>0</v>
          </cell>
          <cell r="AH989">
            <v>0</v>
          </cell>
          <cell r="AI989">
            <v>0</v>
          </cell>
          <cell r="AJ989">
            <v>876000</v>
          </cell>
          <cell r="AK989">
            <v>0</v>
          </cell>
          <cell r="AL989">
            <v>175006</v>
          </cell>
          <cell r="AM989">
            <v>0</v>
          </cell>
          <cell r="AN989">
            <v>1051006</v>
          </cell>
        </row>
        <row r="990">
          <cell r="B990">
            <v>974</v>
          </cell>
          <cell r="C990">
            <v>16220748</v>
          </cell>
          <cell r="D990" t="str">
            <v>Truong Ngoc Loi</v>
          </cell>
          <cell r="E990">
            <v>1271103</v>
          </cell>
          <cell r="F990">
            <v>1452271</v>
          </cell>
          <cell r="G990">
            <v>2440565</v>
          </cell>
          <cell r="H990">
            <v>1271469</v>
          </cell>
          <cell r="I990">
            <v>1363563</v>
          </cell>
          <cell r="J990">
            <v>2323392</v>
          </cell>
          <cell r="K990">
            <v>2322923</v>
          </cell>
          <cell r="L990">
            <v>3372923</v>
          </cell>
          <cell r="M990">
            <v>1182000</v>
          </cell>
          <cell r="N990">
            <v>1182000</v>
          </cell>
          <cell r="O990">
            <v>1136538</v>
          </cell>
          <cell r="P990">
            <v>1227462</v>
          </cell>
          <cell r="Q990">
            <v>0</v>
          </cell>
          <cell r="R990">
            <v>0</v>
          </cell>
          <cell r="S990">
            <v>-44057</v>
          </cell>
          <cell r="T990">
            <v>0</v>
          </cell>
          <cell r="U990">
            <v>0</v>
          </cell>
          <cell r="V990">
            <v>-32339</v>
          </cell>
          <cell r="W990">
            <v>-32292</v>
          </cell>
          <cell r="X990">
            <v>-174585</v>
          </cell>
          <cell r="Y990">
            <v>0</v>
          </cell>
          <cell r="Z990">
            <v>0</v>
          </cell>
          <cell r="AA990">
            <v>0</v>
          </cell>
          <cell r="AB990">
            <v>0</v>
          </cell>
          <cell r="AC990">
            <v>20546209</v>
          </cell>
          <cell r="AD990">
            <v>-283273</v>
          </cell>
          <cell r="AE990">
            <v>12</v>
          </cell>
          <cell r="AF990">
            <v>0</v>
          </cell>
          <cell r="AG990">
            <v>0</v>
          </cell>
          <cell r="AH990">
            <v>0</v>
          </cell>
          <cell r="AI990">
            <v>0</v>
          </cell>
          <cell r="AJ990">
            <v>1182000</v>
          </cell>
          <cell r="AK990">
            <v>0</v>
          </cell>
          <cell r="AL990">
            <v>283273</v>
          </cell>
          <cell r="AM990">
            <v>0</v>
          </cell>
          <cell r="AN990">
            <v>1465273</v>
          </cell>
        </row>
        <row r="991">
          <cell r="B991">
            <v>975</v>
          </cell>
          <cell r="C991">
            <v>16220744</v>
          </cell>
          <cell r="D991" t="str">
            <v>Nguyen Thanh Long B</v>
          </cell>
          <cell r="E991">
            <v>1180310</v>
          </cell>
          <cell r="F991">
            <v>1961362</v>
          </cell>
          <cell r="G991">
            <v>1785110</v>
          </cell>
          <cell r="H991">
            <v>1362288</v>
          </cell>
          <cell r="I991">
            <v>1363563</v>
          </cell>
          <cell r="J991">
            <v>1273392</v>
          </cell>
          <cell r="K991">
            <v>1182000</v>
          </cell>
          <cell r="L991">
            <v>2784923</v>
          </cell>
          <cell r="M991">
            <v>3637623</v>
          </cell>
          <cell r="N991">
            <v>1182000</v>
          </cell>
          <cell r="O991">
            <v>1556538</v>
          </cell>
          <cell r="P991">
            <v>1045615</v>
          </cell>
          <cell r="Q991">
            <v>0</v>
          </cell>
          <cell r="R991">
            <v>0</v>
          </cell>
          <cell r="S991">
            <v>0</v>
          </cell>
          <cell r="T991">
            <v>0</v>
          </cell>
          <cell r="U991">
            <v>0</v>
          </cell>
          <cell r="V991">
            <v>0</v>
          </cell>
          <cell r="W991">
            <v>0</v>
          </cell>
          <cell r="X991">
            <v>-78492</v>
          </cell>
          <cell r="Y991">
            <v>-227525</v>
          </cell>
          <cell r="Z991">
            <v>0</v>
          </cell>
          <cell r="AA991">
            <v>0</v>
          </cell>
          <cell r="AB991">
            <v>0</v>
          </cell>
          <cell r="AC991">
            <v>20314724</v>
          </cell>
          <cell r="AD991">
            <v>-306017</v>
          </cell>
          <cell r="AE991">
            <v>12</v>
          </cell>
          <cell r="AF991">
            <v>0</v>
          </cell>
          <cell r="AG991">
            <v>0</v>
          </cell>
          <cell r="AH991">
            <v>0</v>
          </cell>
          <cell r="AI991">
            <v>0</v>
          </cell>
          <cell r="AJ991">
            <v>1182000</v>
          </cell>
          <cell r="AK991">
            <v>0</v>
          </cell>
          <cell r="AL991">
            <v>306017</v>
          </cell>
          <cell r="AM991">
            <v>0</v>
          </cell>
          <cell r="AN991">
            <v>1488017</v>
          </cell>
        </row>
        <row r="992">
          <cell r="B992">
            <v>976</v>
          </cell>
          <cell r="C992">
            <v>16220958</v>
          </cell>
          <cell r="D992" t="str">
            <v>Nguyen Thanh Long C</v>
          </cell>
          <cell r="E992">
            <v>942112</v>
          </cell>
          <cell r="F992">
            <v>1143663</v>
          </cell>
          <cell r="G992">
            <v>3403640</v>
          </cell>
          <cell r="H992">
            <v>2362399</v>
          </cell>
          <cell r="I992">
            <v>2504480</v>
          </cell>
          <cell r="J992">
            <v>2477760</v>
          </cell>
          <cell r="K992">
            <v>3991000</v>
          </cell>
          <cell r="L992">
            <v>2366000</v>
          </cell>
          <cell r="M992">
            <v>2226000</v>
          </cell>
          <cell r="N992">
            <v>2226000</v>
          </cell>
          <cell r="O992">
            <v>2226000</v>
          </cell>
          <cell r="P992">
            <v>2140385</v>
          </cell>
          <cell r="Q992">
            <v>0</v>
          </cell>
          <cell r="R992">
            <v>0</v>
          </cell>
          <cell r="S992">
            <v>-180728</v>
          </cell>
          <cell r="T992">
            <v>-36240</v>
          </cell>
          <cell r="U992">
            <v>-50448</v>
          </cell>
          <cell r="V992">
            <v>-47776</v>
          </cell>
          <cell r="W992">
            <v>-298200</v>
          </cell>
          <cell r="X992">
            <v>-36600</v>
          </cell>
          <cell r="Y992">
            <v>-22600</v>
          </cell>
          <cell r="Z992">
            <v>-22600</v>
          </cell>
          <cell r="AA992">
            <v>-22600</v>
          </cell>
          <cell r="AB992">
            <v>-14039</v>
          </cell>
          <cell r="AC992">
            <v>28009439</v>
          </cell>
          <cell r="AD992">
            <v>-731831</v>
          </cell>
          <cell r="AE992">
            <v>12</v>
          </cell>
          <cell r="AF992">
            <v>0</v>
          </cell>
          <cell r="AG992">
            <v>0</v>
          </cell>
          <cell r="AH992">
            <v>0</v>
          </cell>
          <cell r="AI992">
            <v>0</v>
          </cell>
          <cell r="AJ992">
            <v>2226000</v>
          </cell>
          <cell r="AK992">
            <v>623544</v>
          </cell>
          <cell r="AL992">
            <v>1355375</v>
          </cell>
          <cell r="AM992">
            <v>0</v>
          </cell>
          <cell r="AN992">
            <v>3581375</v>
          </cell>
        </row>
        <row r="993">
          <cell r="B993">
            <v>977</v>
          </cell>
          <cell r="C993">
            <v>16220801</v>
          </cell>
          <cell r="D993" t="str">
            <v>Pham Hoang Minh</v>
          </cell>
          <cell r="E993">
            <v>1271103</v>
          </cell>
          <cell r="F993">
            <v>2467038</v>
          </cell>
          <cell r="G993">
            <v>1852565</v>
          </cell>
          <cell r="H993">
            <v>1271469</v>
          </cell>
          <cell r="I993">
            <v>1363563</v>
          </cell>
          <cell r="J993">
            <v>2323392</v>
          </cell>
          <cell r="K993">
            <v>1818923</v>
          </cell>
          <cell r="L993">
            <v>3372923</v>
          </cell>
          <cell r="M993">
            <v>1272923</v>
          </cell>
          <cell r="N993">
            <v>1182000</v>
          </cell>
          <cell r="O993">
            <v>2322923</v>
          </cell>
          <cell r="P993">
            <v>2232000</v>
          </cell>
          <cell r="Q993">
            <v>0</v>
          </cell>
          <cell r="R993">
            <v>-46704</v>
          </cell>
          <cell r="S993">
            <v>0</v>
          </cell>
          <cell r="T993">
            <v>0</v>
          </cell>
          <cell r="U993">
            <v>0</v>
          </cell>
          <cell r="V993">
            <v>-32339</v>
          </cell>
          <cell r="W993">
            <v>0</v>
          </cell>
          <cell r="X993">
            <v>-174585</v>
          </cell>
          <cell r="Y993">
            <v>0</v>
          </cell>
          <cell r="Z993">
            <v>0</v>
          </cell>
          <cell r="AA993">
            <v>-32292</v>
          </cell>
          <cell r="AB993">
            <v>-23200</v>
          </cell>
          <cell r="AC993">
            <v>22750822</v>
          </cell>
          <cell r="AD993">
            <v>-309120</v>
          </cell>
          <cell r="AE993">
            <v>12</v>
          </cell>
          <cell r="AF993">
            <v>0</v>
          </cell>
          <cell r="AG993">
            <v>0</v>
          </cell>
          <cell r="AH993">
            <v>0</v>
          </cell>
          <cell r="AI993">
            <v>0</v>
          </cell>
          <cell r="AJ993">
            <v>1182000</v>
          </cell>
          <cell r="AK993">
            <v>0</v>
          </cell>
          <cell r="AL993">
            <v>309120</v>
          </cell>
          <cell r="AM993">
            <v>0</v>
          </cell>
          <cell r="AN993">
            <v>1491120</v>
          </cell>
        </row>
        <row r="994">
          <cell r="B994">
            <v>978</v>
          </cell>
          <cell r="C994">
            <v>16220959</v>
          </cell>
          <cell r="D994" t="str">
            <v>Bui Hoang Duc Phong</v>
          </cell>
          <cell r="E994">
            <v>874818</v>
          </cell>
          <cell r="F994">
            <v>1143663</v>
          </cell>
          <cell r="G994">
            <v>875007</v>
          </cell>
          <cell r="H994">
            <v>1009696</v>
          </cell>
          <cell r="I994">
            <v>1078017</v>
          </cell>
          <cell r="J994">
            <v>943808</v>
          </cell>
          <cell r="K994">
            <v>1264515</v>
          </cell>
          <cell r="L994">
            <v>943385</v>
          </cell>
          <cell r="M994">
            <v>1098560</v>
          </cell>
          <cell r="N994">
            <v>876000</v>
          </cell>
          <cell r="O994">
            <v>876000</v>
          </cell>
          <cell r="P994">
            <v>876000</v>
          </cell>
          <cell r="Q994">
            <v>0</v>
          </cell>
          <cell r="R994">
            <v>0</v>
          </cell>
          <cell r="S994">
            <v>0</v>
          </cell>
          <cell r="T994">
            <v>0</v>
          </cell>
          <cell r="U994">
            <v>0</v>
          </cell>
          <cell r="V994">
            <v>0</v>
          </cell>
          <cell r="W994">
            <v>0</v>
          </cell>
          <cell r="X994">
            <v>0</v>
          </cell>
          <cell r="Y994">
            <v>0</v>
          </cell>
          <cell r="Z994">
            <v>0</v>
          </cell>
          <cell r="AA994">
            <v>0</v>
          </cell>
          <cell r="AB994">
            <v>0</v>
          </cell>
          <cell r="AC994">
            <v>11859469</v>
          </cell>
          <cell r="AD994">
            <v>0</v>
          </cell>
          <cell r="AE994">
            <v>12</v>
          </cell>
          <cell r="AF994">
            <v>0</v>
          </cell>
          <cell r="AG994">
            <v>0</v>
          </cell>
          <cell r="AH994">
            <v>0</v>
          </cell>
          <cell r="AI994">
            <v>0</v>
          </cell>
          <cell r="AJ994">
            <v>876000</v>
          </cell>
          <cell r="AK994">
            <v>0</v>
          </cell>
          <cell r="AL994">
            <v>0</v>
          </cell>
          <cell r="AM994">
            <v>0</v>
          </cell>
          <cell r="AN994">
            <v>876000</v>
          </cell>
        </row>
        <row r="995">
          <cell r="B995">
            <v>979</v>
          </cell>
          <cell r="C995">
            <v>16221796</v>
          </cell>
          <cell r="D995" t="str">
            <v>Huynh Thanh Phong</v>
          </cell>
          <cell r="P995">
            <v>2675000</v>
          </cell>
          <cell r="AB995">
            <v>-67500</v>
          </cell>
          <cell r="AC995">
            <v>2675000</v>
          </cell>
          <cell r="AD995">
            <v>-67500</v>
          </cell>
          <cell r="AE995">
            <v>1</v>
          </cell>
          <cell r="AF995">
            <v>0</v>
          </cell>
          <cell r="AG995">
            <v>0</v>
          </cell>
          <cell r="AH995">
            <v>0</v>
          </cell>
          <cell r="AI995">
            <v>0</v>
          </cell>
          <cell r="AJ995">
            <v>304876.71000000002</v>
          </cell>
          <cell r="AK995">
            <v>97988</v>
          </cell>
          <cell r="AL995">
            <v>165488</v>
          </cell>
          <cell r="AM995">
            <v>0</v>
          </cell>
          <cell r="AN995">
            <v>470364.71</v>
          </cell>
        </row>
        <row r="996">
          <cell r="B996">
            <v>980</v>
          </cell>
          <cell r="C996">
            <v>16220560</v>
          </cell>
          <cell r="D996" t="str">
            <v>Ngo Binh Phu</v>
          </cell>
          <cell r="E996">
            <v>1474052</v>
          </cell>
          <cell r="F996">
            <v>1670111</v>
          </cell>
          <cell r="G996">
            <v>5886300</v>
          </cell>
          <cell r="H996">
            <v>3337999</v>
          </cell>
          <cell r="I996">
            <v>3883100</v>
          </cell>
          <cell r="J996">
            <v>4094700</v>
          </cell>
          <cell r="K996">
            <v>3622000</v>
          </cell>
          <cell r="L996">
            <v>3062000</v>
          </cell>
          <cell r="M996">
            <v>3202000</v>
          </cell>
          <cell r="N996">
            <v>3062000</v>
          </cell>
          <cell r="O996">
            <v>2782000</v>
          </cell>
          <cell r="P996">
            <v>4374500</v>
          </cell>
          <cell r="Q996">
            <v>0</v>
          </cell>
          <cell r="R996">
            <v>0</v>
          </cell>
          <cell r="S996">
            <v>-865890</v>
          </cell>
          <cell r="T996">
            <v>-167600</v>
          </cell>
          <cell r="U996">
            <v>-276620</v>
          </cell>
          <cell r="V996">
            <v>-328410</v>
          </cell>
          <cell r="W996">
            <v>-224400</v>
          </cell>
          <cell r="X996">
            <v>-112400</v>
          </cell>
          <cell r="Y996">
            <v>-140400</v>
          </cell>
          <cell r="Z996">
            <v>-112400</v>
          </cell>
          <cell r="AA996">
            <v>-78200</v>
          </cell>
          <cell r="AB996">
            <v>-412350</v>
          </cell>
          <cell r="AC996">
            <v>40450762</v>
          </cell>
          <cell r="AD996">
            <v>-2718670</v>
          </cell>
          <cell r="AE996">
            <v>12</v>
          </cell>
          <cell r="AF996">
            <v>0</v>
          </cell>
          <cell r="AG996">
            <v>0</v>
          </cell>
          <cell r="AH996">
            <v>0</v>
          </cell>
          <cell r="AI996">
            <v>0</v>
          </cell>
          <cell r="AJ996">
            <v>2782000</v>
          </cell>
          <cell r="AK996">
            <v>2646552</v>
          </cell>
          <cell r="AL996">
            <v>5365222</v>
          </cell>
          <cell r="AM996">
            <v>0</v>
          </cell>
          <cell r="AN996">
            <v>8147222</v>
          </cell>
        </row>
        <row r="997">
          <cell r="B997">
            <v>981</v>
          </cell>
          <cell r="C997">
            <v>16220749</v>
          </cell>
          <cell r="D997" t="str">
            <v>Truong Tuan Son</v>
          </cell>
          <cell r="E997">
            <v>944248</v>
          </cell>
          <cell r="F997">
            <v>1825510</v>
          </cell>
          <cell r="G997">
            <v>2344452</v>
          </cell>
          <cell r="H997">
            <v>1089829</v>
          </cell>
          <cell r="I997">
            <v>1090851</v>
          </cell>
          <cell r="J997">
            <v>1718713</v>
          </cell>
          <cell r="K997">
            <v>1018769</v>
          </cell>
          <cell r="L997">
            <v>1018769</v>
          </cell>
          <cell r="M997">
            <v>2837760</v>
          </cell>
          <cell r="N997">
            <v>946000</v>
          </cell>
          <cell r="O997">
            <v>946000</v>
          </cell>
          <cell r="P997">
            <v>946000</v>
          </cell>
          <cell r="Q997">
            <v>0</v>
          </cell>
          <cell r="R997">
            <v>0</v>
          </cell>
          <cell r="S997">
            <v>-34445</v>
          </cell>
          <cell r="T997">
            <v>0</v>
          </cell>
          <cell r="U997">
            <v>0</v>
          </cell>
          <cell r="V997">
            <v>0</v>
          </cell>
          <cell r="W997">
            <v>0</v>
          </cell>
          <cell r="X997">
            <v>0</v>
          </cell>
          <cell r="Y997">
            <v>-83776</v>
          </cell>
          <cell r="Z997">
            <v>0</v>
          </cell>
          <cell r="AA997">
            <v>0</v>
          </cell>
          <cell r="AB997">
            <v>0</v>
          </cell>
          <cell r="AC997">
            <v>16726901</v>
          </cell>
          <cell r="AD997">
            <v>-118221</v>
          </cell>
          <cell r="AE997">
            <v>12</v>
          </cell>
          <cell r="AF997">
            <v>0</v>
          </cell>
          <cell r="AG997">
            <v>0</v>
          </cell>
          <cell r="AH997">
            <v>0</v>
          </cell>
          <cell r="AI997">
            <v>0</v>
          </cell>
          <cell r="AJ997">
            <v>946000</v>
          </cell>
          <cell r="AK997">
            <v>0</v>
          </cell>
          <cell r="AL997">
            <v>118221</v>
          </cell>
          <cell r="AM997">
            <v>0</v>
          </cell>
          <cell r="AN997">
            <v>1064221</v>
          </cell>
        </row>
        <row r="998">
          <cell r="B998">
            <v>982</v>
          </cell>
          <cell r="C998">
            <v>16221303</v>
          </cell>
          <cell r="D998" t="str">
            <v>Vo Duy Thang</v>
          </cell>
          <cell r="E998">
            <v>3057200</v>
          </cell>
          <cell r="F998">
            <v>3336400</v>
          </cell>
          <cell r="G998">
            <v>5822800</v>
          </cell>
          <cell r="H998">
            <v>3337999</v>
          </cell>
          <cell r="I998">
            <v>3620600</v>
          </cell>
          <cell r="J998">
            <v>2782200</v>
          </cell>
          <cell r="K998">
            <v>3482000</v>
          </cell>
          <cell r="L998">
            <v>3062000</v>
          </cell>
          <cell r="M998">
            <v>3062000</v>
          </cell>
          <cell r="N998">
            <v>3062000</v>
          </cell>
          <cell r="O998">
            <v>4094500</v>
          </cell>
          <cell r="P998">
            <v>2782000</v>
          </cell>
          <cell r="Q998">
            <v>-111440</v>
          </cell>
          <cell r="R998">
            <v>-167280</v>
          </cell>
          <cell r="S998">
            <v>-846840</v>
          </cell>
          <cell r="T998">
            <v>-167600</v>
          </cell>
          <cell r="U998">
            <v>-224120</v>
          </cell>
          <cell r="V998">
            <v>-78220</v>
          </cell>
          <cell r="W998">
            <v>-196400</v>
          </cell>
          <cell r="X998">
            <v>-112400</v>
          </cell>
          <cell r="Y998">
            <v>-112400</v>
          </cell>
          <cell r="Z998">
            <v>-112400</v>
          </cell>
          <cell r="AA998">
            <v>-328350</v>
          </cell>
          <cell r="AB998">
            <v>-78200</v>
          </cell>
          <cell r="AC998">
            <v>41501699</v>
          </cell>
          <cell r="AD998">
            <v>-2535650</v>
          </cell>
          <cell r="AE998">
            <v>12</v>
          </cell>
          <cell r="AF998">
            <v>0</v>
          </cell>
          <cell r="AG998">
            <v>0</v>
          </cell>
          <cell r="AH998">
            <v>0</v>
          </cell>
          <cell r="AI998">
            <v>0</v>
          </cell>
          <cell r="AJ998">
            <v>2782000</v>
          </cell>
          <cell r="AK998">
            <v>2856744</v>
          </cell>
          <cell r="AL998">
            <v>5392394</v>
          </cell>
          <cell r="AM998">
            <v>0</v>
          </cell>
          <cell r="AN998">
            <v>8174394</v>
          </cell>
        </row>
        <row r="999">
          <cell r="B999">
            <v>983</v>
          </cell>
          <cell r="C999">
            <v>16220933</v>
          </cell>
          <cell r="D999" t="str">
            <v>Phan Huy Thiem</v>
          </cell>
          <cell r="E999">
            <v>1377918</v>
          </cell>
          <cell r="F999">
            <v>1561191</v>
          </cell>
          <cell r="G999">
            <v>3066097</v>
          </cell>
          <cell r="H999">
            <v>1562090</v>
          </cell>
          <cell r="I999">
            <v>1563553</v>
          </cell>
          <cell r="J999">
            <v>2522426</v>
          </cell>
          <cell r="K999">
            <v>1472000</v>
          </cell>
          <cell r="L999">
            <v>2136000</v>
          </cell>
          <cell r="M999">
            <v>4849000</v>
          </cell>
          <cell r="N999">
            <v>3062000</v>
          </cell>
          <cell r="O999">
            <v>2782000</v>
          </cell>
          <cell r="P999">
            <v>5144500</v>
          </cell>
          <cell r="Q999">
            <v>0</v>
          </cell>
          <cell r="R999">
            <v>0</v>
          </cell>
          <cell r="S999">
            <v>-113219</v>
          </cell>
          <cell r="T999">
            <v>0</v>
          </cell>
          <cell r="U999">
            <v>0</v>
          </cell>
          <cell r="V999">
            <v>-52243</v>
          </cell>
          <cell r="W999">
            <v>0</v>
          </cell>
          <cell r="X999">
            <v>-13600</v>
          </cell>
          <cell r="Y999">
            <v>-554700</v>
          </cell>
          <cell r="Z999">
            <v>-112400</v>
          </cell>
          <cell r="AA999">
            <v>-78200</v>
          </cell>
          <cell r="AB999">
            <v>-643350</v>
          </cell>
          <cell r="AC999">
            <v>31098775</v>
          </cell>
          <cell r="AD999">
            <v>-1567712</v>
          </cell>
          <cell r="AE999">
            <v>12</v>
          </cell>
          <cell r="AF999">
            <v>0</v>
          </cell>
          <cell r="AG999">
            <v>0</v>
          </cell>
          <cell r="AH999">
            <v>0</v>
          </cell>
          <cell r="AI999">
            <v>0</v>
          </cell>
          <cell r="AJ999">
            <v>2782000</v>
          </cell>
          <cell r="AK999">
            <v>988080</v>
          </cell>
          <cell r="AL999">
            <v>2555792</v>
          </cell>
          <cell r="AM999">
            <v>0</v>
          </cell>
          <cell r="AN999">
            <v>5337792</v>
          </cell>
        </row>
        <row r="1000">
          <cell r="B1000">
            <v>984</v>
          </cell>
          <cell r="C1000">
            <v>16221302</v>
          </cell>
          <cell r="D1000" t="str">
            <v>Nguyen Duong Thuong</v>
          </cell>
          <cell r="E1000">
            <v>2777200</v>
          </cell>
          <cell r="F1000">
            <v>4176400</v>
          </cell>
          <cell r="G1000">
            <v>4090300</v>
          </cell>
          <cell r="H1000">
            <v>2778000</v>
          </cell>
          <cell r="I1000">
            <v>2780600</v>
          </cell>
          <cell r="J1000">
            <v>2782200</v>
          </cell>
          <cell r="K1000">
            <v>2782000</v>
          </cell>
          <cell r="L1000">
            <v>5092000</v>
          </cell>
          <cell r="M1000">
            <v>2782000</v>
          </cell>
          <cell r="N1000">
            <v>4094500</v>
          </cell>
          <cell r="O1000">
            <v>4061000</v>
          </cell>
          <cell r="P1000">
            <v>2782000</v>
          </cell>
          <cell r="Q1000">
            <v>-77720</v>
          </cell>
          <cell r="R1000">
            <v>-352920</v>
          </cell>
          <cell r="S1000">
            <v>-327090</v>
          </cell>
          <cell r="T1000">
            <v>-77800</v>
          </cell>
          <cell r="U1000">
            <v>-78060</v>
          </cell>
          <cell r="V1000">
            <v>-78220</v>
          </cell>
          <cell r="W1000">
            <v>-78200</v>
          </cell>
          <cell r="X1000">
            <v>-627600</v>
          </cell>
          <cell r="Y1000">
            <v>-78200</v>
          </cell>
          <cell r="Z1000">
            <v>-328350</v>
          </cell>
          <cell r="AA1000">
            <v>-318300</v>
          </cell>
          <cell r="AB1000">
            <v>-78200</v>
          </cell>
          <cell r="AC1000">
            <v>40978200</v>
          </cell>
          <cell r="AD1000">
            <v>-2500660</v>
          </cell>
          <cell r="AE1000">
            <v>12</v>
          </cell>
          <cell r="AF1000">
            <v>0</v>
          </cell>
          <cell r="AG1000">
            <v>0</v>
          </cell>
          <cell r="AH1000">
            <v>0</v>
          </cell>
          <cell r="AI1000">
            <v>0</v>
          </cell>
          <cell r="AJ1000">
            <v>2782000</v>
          </cell>
          <cell r="AK1000">
            <v>2752044</v>
          </cell>
          <cell r="AL1000">
            <v>5252704</v>
          </cell>
          <cell r="AM1000">
            <v>0</v>
          </cell>
          <cell r="AN1000">
            <v>8034704</v>
          </cell>
        </row>
        <row r="1001">
          <cell r="B1001">
            <v>985</v>
          </cell>
          <cell r="C1001">
            <v>16220745</v>
          </cell>
          <cell r="D1001" t="str">
            <v>Nguyen Phuong Toan</v>
          </cell>
          <cell r="E1001">
            <v>944248</v>
          </cell>
          <cell r="F1001">
            <v>1234430</v>
          </cell>
          <cell r="G1001">
            <v>944452</v>
          </cell>
          <cell r="H1001">
            <v>1089829</v>
          </cell>
          <cell r="I1001">
            <v>1090851</v>
          </cell>
          <cell r="J1001">
            <v>1018713</v>
          </cell>
          <cell r="K1001">
            <v>1018769</v>
          </cell>
          <cell r="L1001">
            <v>1018769</v>
          </cell>
          <cell r="M1001">
            <v>1168560</v>
          </cell>
          <cell r="N1001">
            <v>946000</v>
          </cell>
          <cell r="O1001">
            <v>946000</v>
          </cell>
          <cell r="P1001">
            <v>946000</v>
          </cell>
          <cell r="Q1001">
            <v>0</v>
          </cell>
          <cell r="R1001">
            <v>0</v>
          </cell>
          <cell r="S1001">
            <v>0</v>
          </cell>
          <cell r="T1001">
            <v>0</v>
          </cell>
          <cell r="U1001">
            <v>0</v>
          </cell>
          <cell r="V1001">
            <v>0</v>
          </cell>
          <cell r="W1001">
            <v>0</v>
          </cell>
          <cell r="X1001">
            <v>0</v>
          </cell>
          <cell r="Y1001">
            <v>0</v>
          </cell>
          <cell r="Z1001">
            <v>0</v>
          </cell>
          <cell r="AA1001">
            <v>0</v>
          </cell>
          <cell r="AB1001">
            <v>0</v>
          </cell>
          <cell r="AC1001">
            <v>12366621</v>
          </cell>
          <cell r="AD1001">
            <v>0</v>
          </cell>
          <cell r="AE1001">
            <v>12</v>
          </cell>
          <cell r="AF1001">
            <v>0</v>
          </cell>
          <cell r="AG1001">
            <v>0</v>
          </cell>
          <cell r="AH1001">
            <v>0</v>
          </cell>
          <cell r="AI1001">
            <v>0</v>
          </cell>
          <cell r="AJ1001">
            <v>946000</v>
          </cell>
          <cell r="AK1001">
            <v>0</v>
          </cell>
          <cell r="AL1001">
            <v>0</v>
          </cell>
          <cell r="AM1001">
            <v>0</v>
          </cell>
          <cell r="AN1001">
            <v>946000</v>
          </cell>
        </row>
        <row r="1002">
          <cell r="B1002">
            <v>986</v>
          </cell>
          <cell r="C1002">
            <v>16221742</v>
          </cell>
          <cell r="D1002" t="str">
            <v>Bui Anh Tuan</v>
          </cell>
          <cell r="K1002">
            <v>996000</v>
          </cell>
          <cell r="L1002">
            <v>2922000</v>
          </cell>
          <cell r="M1002">
            <v>2782000</v>
          </cell>
          <cell r="N1002">
            <v>2922000</v>
          </cell>
          <cell r="O1002">
            <v>3438250</v>
          </cell>
          <cell r="P1002">
            <v>3055438</v>
          </cell>
          <cell r="W1002">
            <v>0</v>
          </cell>
          <cell r="X1002">
            <v>-92200</v>
          </cell>
          <cell r="Y1002">
            <v>-78200</v>
          </cell>
          <cell r="Z1002">
            <v>-92200</v>
          </cell>
          <cell r="AA1002">
            <v>-187650</v>
          </cell>
          <cell r="AB1002">
            <v>-111088</v>
          </cell>
          <cell r="AC1002">
            <v>16115688</v>
          </cell>
          <cell r="AD1002">
            <v>-561338</v>
          </cell>
          <cell r="AE1002">
            <v>6</v>
          </cell>
          <cell r="AF1002">
            <v>0</v>
          </cell>
          <cell r="AG1002">
            <v>0</v>
          </cell>
          <cell r="AH1002">
            <v>0</v>
          </cell>
          <cell r="AI1002">
            <v>0</v>
          </cell>
          <cell r="AJ1002">
            <v>1318591.78</v>
          </cell>
          <cell r="AK1002">
            <v>543426</v>
          </cell>
          <cell r="AL1002">
            <v>1104764</v>
          </cell>
          <cell r="AM1002">
            <v>0</v>
          </cell>
          <cell r="AN1002">
            <v>2423355.7800000003</v>
          </cell>
        </row>
        <row r="1003">
          <cell r="B1003">
            <v>987</v>
          </cell>
          <cell r="C1003">
            <v>16220750</v>
          </cell>
          <cell r="D1003" t="str">
            <v>Nguyen Minh Tuan</v>
          </cell>
          <cell r="E1003">
            <v>944248</v>
          </cell>
          <cell r="F1003">
            <v>1934430</v>
          </cell>
          <cell r="G1003">
            <v>2344452</v>
          </cell>
          <cell r="H1003">
            <v>1089829</v>
          </cell>
          <cell r="I1003">
            <v>1090851</v>
          </cell>
          <cell r="J1003">
            <v>1018713</v>
          </cell>
          <cell r="K1003">
            <v>1365560</v>
          </cell>
          <cell r="L1003">
            <v>1018769</v>
          </cell>
          <cell r="M1003">
            <v>2837760</v>
          </cell>
          <cell r="N1003">
            <v>946000</v>
          </cell>
          <cell r="O1003">
            <v>2068769</v>
          </cell>
          <cell r="P1003">
            <v>1912000</v>
          </cell>
          <cell r="Q1003">
            <v>0</v>
          </cell>
          <cell r="R1003">
            <v>0</v>
          </cell>
          <cell r="S1003">
            <v>-34445</v>
          </cell>
          <cell r="T1003">
            <v>0</v>
          </cell>
          <cell r="U1003">
            <v>0</v>
          </cell>
          <cell r="V1003">
            <v>0</v>
          </cell>
          <cell r="W1003">
            <v>0</v>
          </cell>
          <cell r="X1003">
            <v>0</v>
          </cell>
          <cell r="Y1003">
            <v>-83776</v>
          </cell>
          <cell r="Z1003">
            <v>0</v>
          </cell>
          <cell r="AA1003">
            <v>-6877</v>
          </cell>
          <cell r="AB1003">
            <v>0</v>
          </cell>
          <cell r="AC1003">
            <v>18571381</v>
          </cell>
          <cell r="AD1003">
            <v>-125098</v>
          </cell>
          <cell r="AE1003">
            <v>12</v>
          </cell>
          <cell r="AF1003">
            <v>0</v>
          </cell>
          <cell r="AG1003">
            <v>0</v>
          </cell>
          <cell r="AH1003">
            <v>0</v>
          </cell>
          <cell r="AI1003">
            <v>0</v>
          </cell>
          <cell r="AJ1003">
            <v>946000</v>
          </cell>
          <cell r="AK1003">
            <v>0</v>
          </cell>
          <cell r="AL1003">
            <v>125098</v>
          </cell>
          <cell r="AM1003">
            <v>0</v>
          </cell>
          <cell r="AN1003">
            <v>1071098</v>
          </cell>
        </row>
        <row r="1004">
          <cell r="B1004">
            <v>988</v>
          </cell>
          <cell r="C1004">
            <v>16220565</v>
          </cell>
          <cell r="D1004" t="str">
            <v>Tran Van Tuan</v>
          </cell>
          <cell r="E1004">
            <v>3751500</v>
          </cell>
          <cell r="F1004">
            <v>4030500</v>
          </cell>
          <cell r="G1004">
            <v>6648500</v>
          </cell>
          <cell r="H1004">
            <v>3752499</v>
          </cell>
          <cell r="I1004">
            <v>3475750</v>
          </cell>
          <cell r="J1004">
            <v>4212750</v>
          </cell>
          <cell r="K1004">
            <v>5344136</v>
          </cell>
          <cell r="L1004">
            <v>4886750</v>
          </cell>
          <cell r="M1004">
            <v>3758000</v>
          </cell>
          <cell r="N1004">
            <v>3758000</v>
          </cell>
          <cell r="O1004">
            <v>3478000</v>
          </cell>
          <cell r="P1004">
            <v>5525500</v>
          </cell>
          <cell r="Q1004">
            <v>-250300</v>
          </cell>
          <cell r="R1004">
            <v>-309150</v>
          </cell>
          <cell r="S1004">
            <v>-1159400</v>
          </cell>
          <cell r="T1004">
            <v>-250500</v>
          </cell>
          <cell r="U1004">
            <v>-195150</v>
          </cell>
          <cell r="V1004">
            <v>-363825</v>
          </cell>
          <cell r="W1004">
            <v>-703241</v>
          </cell>
          <cell r="X1004">
            <v>-566025</v>
          </cell>
          <cell r="Y1004">
            <v>-251600</v>
          </cell>
          <cell r="Z1004">
            <v>-251600</v>
          </cell>
          <cell r="AA1004">
            <v>-195600</v>
          </cell>
          <cell r="AB1004">
            <v>-757650</v>
          </cell>
          <cell r="AC1004">
            <v>52621885</v>
          </cell>
          <cell r="AD1004">
            <v>-5254041</v>
          </cell>
          <cell r="AE1004">
            <v>12</v>
          </cell>
          <cell r="AF1004">
            <v>0</v>
          </cell>
          <cell r="AG1004">
            <v>0</v>
          </cell>
          <cell r="AH1004">
            <v>0</v>
          </cell>
          <cell r="AI1004">
            <v>0</v>
          </cell>
          <cell r="AJ1004">
            <v>3478000</v>
          </cell>
          <cell r="AK1004">
            <v>6029964</v>
          </cell>
          <cell r="AL1004">
            <v>11284005</v>
          </cell>
          <cell r="AM1004">
            <v>0</v>
          </cell>
          <cell r="AN1004">
            <v>14762005</v>
          </cell>
        </row>
        <row r="1005">
          <cell r="B1005">
            <v>989</v>
          </cell>
          <cell r="C1005">
            <v>16221679</v>
          </cell>
          <cell r="D1005" t="str">
            <v>Nguyen Phong Vu</v>
          </cell>
          <cell r="J1005">
            <v>1605115</v>
          </cell>
          <cell r="K1005">
            <v>2922000</v>
          </cell>
          <cell r="L1005">
            <v>4532000</v>
          </cell>
          <cell r="M1005">
            <v>3062000</v>
          </cell>
          <cell r="N1005">
            <v>3062000</v>
          </cell>
          <cell r="O1005">
            <v>3149500</v>
          </cell>
          <cell r="P1005">
            <v>4094500</v>
          </cell>
          <cell r="V1005">
            <v>0</v>
          </cell>
          <cell r="W1005">
            <v>-92200</v>
          </cell>
          <cell r="X1005">
            <v>-459600</v>
          </cell>
          <cell r="Y1005">
            <v>-112400</v>
          </cell>
          <cell r="Z1005">
            <v>-112400</v>
          </cell>
          <cell r="AA1005">
            <v>-129900</v>
          </cell>
          <cell r="AB1005">
            <v>-328350</v>
          </cell>
          <cell r="AC1005">
            <v>22427115</v>
          </cell>
          <cell r="AD1005">
            <v>-1234850</v>
          </cell>
          <cell r="AE1005">
            <v>7</v>
          </cell>
          <cell r="AF1005">
            <v>0</v>
          </cell>
          <cell r="AG1005">
            <v>0</v>
          </cell>
          <cell r="AH1005">
            <v>0</v>
          </cell>
          <cell r="AI1005">
            <v>0</v>
          </cell>
          <cell r="AJ1005">
            <v>1615846.58</v>
          </cell>
          <cell r="AK1005">
            <v>1308594</v>
          </cell>
          <cell r="AL1005">
            <v>2543444</v>
          </cell>
          <cell r="AM1005">
            <v>0</v>
          </cell>
          <cell r="AN1005">
            <v>4159290.58</v>
          </cell>
        </row>
        <row r="1006">
          <cell r="B1006">
            <v>990</v>
          </cell>
          <cell r="C1006">
            <v>16221678</v>
          </cell>
          <cell r="D1006" t="str">
            <v>Trinh Phan Huy Vu</v>
          </cell>
          <cell r="J1006">
            <v>1605115</v>
          </cell>
          <cell r="K1006">
            <v>3202000</v>
          </cell>
          <cell r="L1006">
            <v>4374500</v>
          </cell>
          <cell r="M1006">
            <v>3062000</v>
          </cell>
          <cell r="N1006">
            <v>3062000</v>
          </cell>
          <cell r="O1006">
            <v>2782000</v>
          </cell>
          <cell r="P1006">
            <v>2782000</v>
          </cell>
          <cell r="V1006">
            <v>0</v>
          </cell>
          <cell r="W1006">
            <v>-140400</v>
          </cell>
          <cell r="X1006">
            <v>-412350</v>
          </cell>
          <cell r="Y1006">
            <v>-112400</v>
          </cell>
          <cell r="Z1006">
            <v>-112400</v>
          </cell>
          <cell r="AA1006">
            <v>-78200</v>
          </cell>
          <cell r="AB1006">
            <v>-78200</v>
          </cell>
          <cell r="AC1006">
            <v>20869615</v>
          </cell>
          <cell r="AD1006">
            <v>-933950</v>
          </cell>
          <cell r="AE1006">
            <v>7</v>
          </cell>
          <cell r="AF1006">
            <v>0</v>
          </cell>
          <cell r="AG1006">
            <v>0</v>
          </cell>
          <cell r="AH1006">
            <v>0</v>
          </cell>
          <cell r="AI1006">
            <v>0</v>
          </cell>
          <cell r="AJ1006">
            <v>1615846.58</v>
          </cell>
          <cell r="AK1006">
            <v>997094</v>
          </cell>
          <cell r="AL1006">
            <v>1931044</v>
          </cell>
          <cell r="AM1006">
            <v>0</v>
          </cell>
          <cell r="AN1006">
            <v>3546890.58</v>
          </cell>
        </row>
        <row r="1007">
          <cell r="D1007" t="str">
            <v xml:space="preserve"> Working\Nhatrang  Total</v>
          </cell>
          <cell r="E1007">
            <v>55520897</v>
          </cell>
          <cell r="F1007">
            <v>77103883</v>
          </cell>
          <cell r="G1007">
            <v>94071791</v>
          </cell>
          <cell r="H1007">
            <v>73888376</v>
          </cell>
          <cell r="I1007">
            <v>73441304</v>
          </cell>
          <cell r="J1007">
            <v>84906069</v>
          </cell>
          <cell r="K1007">
            <v>100109132</v>
          </cell>
          <cell r="L1007">
            <v>115496164</v>
          </cell>
          <cell r="M1007">
            <v>105949839</v>
          </cell>
          <cell r="N1007">
            <v>86503716</v>
          </cell>
          <cell r="O1007">
            <v>94026471</v>
          </cell>
          <cell r="P1007">
            <v>93493533</v>
          </cell>
          <cell r="Q1007">
            <v>-540718</v>
          </cell>
          <cell r="R1007">
            <v>-1332714</v>
          </cell>
          <cell r="S1007">
            <v>-4579723</v>
          </cell>
          <cell r="T1007">
            <v>-2358574</v>
          </cell>
          <cell r="U1007">
            <v>-1855439</v>
          </cell>
          <cell r="V1007">
            <v>-1834047</v>
          </cell>
          <cell r="W1007">
            <v>-2889076</v>
          </cell>
          <cell r="X1007">
            <v>-4650960</v>
          </cell>
          <cell r="Y1007">
            <v>-3700718</v>
          </cell>
          <cell r="Z1007">
            <v>-2159861</v>
          </cell>
          <cell r="AA1007">
            <v>-2357628</v>
          </cell>
          <cell r="AB1007">
            <v>-3342479</v>
          </cell>
          <cell r="AC1007">
            <v>1054511175</v>
          </cell>
          <cell r="AD1007">
            <v>-31601937</v>
          </cell>
          <cell r="AE1007">
            <v>557</v>
          </cell>
          <cell r="AF1007">
            <v>48</v>
          </cell>
          <cell r="AG1007">
            <v>0</v>
          </cell>
          <cell r="AH1007">
            <v>0</v>
          </cell>
          <cell r="AI1007">
            <v>0</v>
          </cell>
          <cell r="AJ1007">
            <v>67293676.710000008</v>
          </cell>
          <cell r="AK1007">
            <v>30017109</v>
          </cell>
          <cell r="AL1007">
            <v>61619046</v>
          </cell>
          <cell r="AM1007">
            <v>0</v>
          </cell>
          <cell r="AN1007">
            <v>128912722.70999999</v>
          </cell>
          <cell r="AO1007">
            <v>0</v>
          </cell>
        </row>
        <row r="1008">
          <cell r="C1008" t="str">
            <v>Remainded working Total</v>
          </cell>
          <cell r="E1008">
            <v>1530283230</v>
          </cell>
          <cell r="F1008">
            <v>1618659151</v>
          </cell>
          <cell r="G1008">
            <v>2039637688</v>
          </cell>
          <cell r="H1008">
            <v>1971945634</v>
          </cell>
          <cell r="I1008">
            <v>1716723273</v>
          </cell>
          <cell r="J1008">
            <v>1889066611</v>
          </cell>
          <cell r="K1008">
            <v>1906292099</v>
          </cell>
          <cell r="L1008">
            <v>1872184879</v>
          </cell>
          <cell r="M1008">
            <v>1918992011</v>
          </cell>
          <cell r="N1008">
            <v>1865495693</v>
          </cell>
          <cell r="O1008">
            <v>1922671815</v>
          </cell>
          <cell r="P1008">
            <v>1859646836</v>
          </cell>
          <cell r="Q1008">
            <v>-51048869</v>
          </cell>
          <cell r="R1008">
            <v>-49978502</v>
          </cell>
          <cell r="S1008">
            <v>-92040458</v>
          </cell>
          <cell r="T1008">
            <v>-98462978</v>
          </cell>
          <cell r="U1008">
            <v>-62239764</v>
          </cell>
          <cell r="V1008">
            <v>-64183052</v>
          </cell>
          <cell r="W1008">
            <v>-74443775</v>
          </cell>
          <cell r="X1008">
            <v>-64250168</v>
          </cell>
          <cell r="Y1008">
            <v>-68123278</v>
          </cell>
          <cell r="Z1008">
            <v>-62769874</v>
          </cell>
          <cell r="AA1008">
            <v>-63935275</v>
          </cell>
          <cell r="AB1008">
            <v>-57408065</v>
          </cell>
          <cell r="AC1008">
            <v>22111598920</v>
          </cell>
          <cell r="AD1008">
            <v>-808884058</v>
          </cell>
          <cell r="AE1008">
            <v>10829</v>
          </cell>
          <cell r="AF1008">
            <v>912</v>
          </cell>
          <cell r="AG1008">
            <v>53</v>
          </cell>
          <cell r="AH1008">
            <v>80477872</v>
          </cell>
          <cell r="AI1008">
            <v>-76923</v>
          </cell>
          <cell r="AJ1008">
            <v>1449236616.3699996</v>
          </cell>
          <cell r="AK1008">
            <v>814157416</v>
          </cell>
          <cell r="AL1008">
            <v>1623327091</v>
          </cell>
          <cell r="AM1008">
            <v>-208694</v>
          </cell>
          <cell r="AN1008">
            <v>3072355013.3699961</v>
          </cell>
          <cell r="AO1008">
            <v>0</v>
          </cell>
        </row>
        <row r="1009">
          <cell r="B1009">
            <v>991</v>
          </cell>
          <cell r="C1009">
            <v>15220158</v>
          </cell>
          <cell r="D1009" t="str">
            <v>Do Trong Dat</v>
          </cell>
          <cell r="E1009">
            <v>1252248</v>
          </cell>
          <cell r="F1009">
            <v>1836695</v>
          </cell>
          <cell r="G1009">
            <v>2141240</v>
          </cell>
          <cell r="H1009">
            <v>1367630</v>
          </cell>
          <cell r="I1009">
            <v>2587197</v>
          </cell>
          <cell r="J1009">
            <v>1625891</v>
          </cell>
          <cell r="K1009">
            <v>1198615</v>
          </cell>
          <cell r="L1009">
            <v>1377196</v>
          </cell>
          <cell r="M1009">
            <v>1305441</v>
          </cell>
          <cell r="N1009">
            <v>1113000</v>
          </cell>
          <cell r="O1009">
            <v>1198615</v>
          </cell>
          <cell r="P1009">
            <v>342462</v>
          </cell>
          <cell r="Q1009">
            <v>0</v>
          </cell>
          <cell r="R1009">
            <v>0</v>
          </cell>
          <cell r="S1009">
            <v>-14124</v>
          </cell>
          <cell r="T1009">
            <v>0</v>
          </cell>
          <cell r="U1009">
            <v>-58720</v>
          </cell>
          <cell r="V1009">
            <v>0</v>
          </cell>
          <cell r="W1009">
            <v>0</v>
          </cell>
          <cell r="X1009">
            <v>0</v>
          </cell>
          <cell r="Y1009">
            <v>0</v>
          </cell>
          <cell r="Z1009">
            <v>0</v>
          </cell>
          <cell r="AA1009">
            <v>0</v>
          </cell>
          <cell r="AB1009">
            <v>0</v>
          </cell>
          <cell r="AC1009">
            <v>17346230</v>
          </cell>
          <cell r="AD1009">
            <v>-72844</v>
          </cell>
          <cell r="AE1009">
            <v>12</v>
          </cell>
          <cell r="AK1009">
            <v>0</v>
          </cell>
          <cell r="AL1009">
            <v>72844</v>
          </cell>
          <cell r="AM1009">
            <v>0</v>
          </cell>
          <cell r="AN1009">
            <v>72844</v>
          </cell>
          <cell r="AO1009" t="str">
            <v>Hold</v>
          </cell>
        </row>
        <row r="1010">
          <cell r="B1010">
            <v>992</v>
          </cell>
          <cell r="C1010">
            <v>16230548</v>
          </cell>
          <cell r="D1010" t="str">
            <v>Le Canh Trung</v>
          </cell>
          <cell r="E1010">
            <v>1342152</v>
          </cell>
          <cell r="F1010">
            <v>1617404</v>
          </cell>
          <cell r="G1010">
            <v>1370020</v>
          </cell>
          <cell r="H1010">
            <v>1103186</v>
          </cell>
          <cell r="I1010">
            <v>1391119</v>
          </cell>
          <cell r="J1010">
            <v>732953</v>
          </cell>
          <cell r="K1010">
            <v>1097298</v>
          </cell>
          <cell r="L1010">
            <v>576279</v>
          </cell>
          <cell r="M1010">
            <v>888101</v>
          </cell>
          <cell r="N1010">
            <v>985792</v>
          </cell>
          <cell r="O1010">
            <v>585159</v>
          </cell>
          <cell r="Q1010">
            <v>0</v>
          </cell>
          <cell r="R1010">
            <v>0</v>
          </cell>
          <cell r="S1010">
            <v>0</v>
          </cell>
          <cell r="T1010">
            <v>0</v>
          </cell>
          <cell r="U1010">
            <v>0</v>
          </cell>
          <cell r="V1010">
            <v>0</v>
          </cell>
          <cell r="W1010">
            <v>0</v>
          </cell>
          <cell r="X1010">
            <v>0</v>
          </cell>
          <cell r="Y1010">
            <v>0</v>
          </cell>
          <cell r="Z1010">
            <v>0</v>
          </cell>
          <cell r="AA1010">
            <v>0</v>
          </cell>
          <cell r="AB1010">
            <v>0</v>
          </cell>
          <cell r="AC1010">
            <v>11689463</v>
          </cell>
          <cell r="AD1010">
            <v>0</v>
          </cell>
          <cell r="AE1010">
            <v>11</v>
          </cell>
          <cell r="AK1010">
            <v>0</v>
          </cell>
          <cell r="AL1010">
            <v>0</v>
          </cell>
          <cell r="AM1010">
            <v>0</v>
          </cell>
          <cell r="AN1010">
            <v>0</v>
          </cell>
          <cell r="AO1010" t="str">
            <v>Hold</v>
          </cell>
        </row>
        <row r="1011">
          <cell r="B1011">
            <v>993</v>
          </cell>
          <cell r="C1011">
            <v>16221030</v>
          </cell>
          <cell r="D1011" t="str">
            <v>Nguyen Thanh Ha</v>
          </cell>
          <cell r="E1011">
            <v>874818</v>
          </cell>
          <cell r="F1011">
            <v>1009115</v>
          </cell>
          <cell r="G1011">
            <v>942315</v>
          </cell>
          <cell r="H1011">
            <v>1077009</v>
          </cell>
          <cell r="I1011">
            <v>1201654</v>
          </cell>
          <cell r="J1011">
            <v>1540911</v>
          </cell>
          <cell r="K1011">
            <v>1898615</v>
          </cell>
          <cell r="L1011">
            <v>1284231</v>
          </cell>
          <cell r="M1011">
            <v>1198615</v>
          </cell>
          <cell r="N1011">
            <v>1113000</v>
          </cell>
          <cell r="O1011">
            <v>1434000</v>
          </cell>
          <cell r="P1011">
            <v>1113000</v>
          </cell>
          <cell r="Q1011">
            <v>0</v>
          </cell>
          <cell r="R1011">
            <v>0</v>
          </cell>
          <cell r="S1011">
            <v>0</v>
          </cell>
          <cell r="T1011">
            <v>0</v>
          </cell>
          <cell r="U1011">
            <v>0</v>
          </cell>
          <cell r="V1011">
            <v>0</v>
          </cell>
          <cell r="W1011">
            <v>0</v>
          </cell>
          <cell r="X1011">
            <v>0</v>
          </cell>
          <cell r="Y1011">
            <v>0</v>
          </cell>
          <cell r="Z1011">
            <v>0</v>
          </cell>
          <cell r="AA1011">
            <v>0</v>
          </cell>
          <cell r="AB1011">
            <v>0</v>
          </cell>
          <cell r="AC1011">
            <v>14687283</v>
          </cell>
          <cell r="AD1011">
            <v>0</v>
          </cell>
          <cell r="AE1011">
            <v>12</v>
          </cell>
          <cell r="AK1011">
            <v>0</v>
          </cell>
          <cell r="AL1011">
            <v>0</v>
          </cell>
          <cell r="AM1011">
            <v>0</v>
          </cell>
          <cell r="AN1011">
            <v>0</v>
          </cell>
          <cell r="AO1011" t="str">
            <v>Hold</v>
          </cell>
        </row>
        <row r="1012">
          <cell r="B1012">
            <v>994</v>
          </cell>
          <cell r="C1012">
            <v>16221473</v>
          </cell>
          <cell r="D1012" t="str">
            <v>Pham Dang Khoa</v>
          </cell>
          <cell r="F1012">
            <v>939704</v>
          </cell>
          <cell r="G1012">
            <v>2546918</v>
          </cell>
          <cell r="H1012">
            <v>1367630</v>
          </cell>
          <cell r="I1012">
            <v>2587197</v>
          </cell>
          <cell r="J1012">
            <v>1455305</v>
          </cell>
          <cell r="K1012">
            <v>1268615</v>
          </cell>
          <cell r="L1012">
            <v>1284231</v>
          </cell>
          <cell r="M1012">
            <v>1198615</v>
          </cell>
          <cell r="N1012">
            <v>1613000</v>
          </cell>
          <cell r="O1012">
            <v>822250</v>
          </cell>
          <cell r="R1012">
            <v>0</v>
          </cell>
          <cell r="S1012">
            <v>-54692</v>
          </cell>
          <cell r="T1012">
            <v>0</v>
          </cell>
          <cell r="U1012">
            <v>-58720</v>
          </cell>
          <cell r="V1012">
            <v>0</v>
          </cell>
          <cell r="W1012">
            <v>0</v>
          </cell>
          <cell r="X1012">
            <v>0</v>
          </cell>
          <cell r="Y1012">
            <v>0</v>
          </cell>
          <cell r="Z1012">
            <v>0</v>
          </cell>
          <cell r="AA1012">
            <v>0</v>
          </cell>
          <cell r="AB1012">
            <v>0</v>
          </cell>
          <cell r="AC1012">
            <v>15083465</v>
          </cell>
          <cell r="AD1012">
            <v>-113412</v>
          </cell>
          <cell r="AE1012">
            <v>10</v>
          </cell>
          <cell r="AK1012">
            <v>0</v>
          </cell>
          <cell r="AL1012">
            <v>113412</v>
          </cell>
          <cell r="AM1012">
            <v>0</v>
          </cell>
          <cell r="AN1012">
            <v>113412</v>
          </cell>
          <cell r="AO1012" t="str">
            <v>Hold</v>
          </cell>
        </row>
        <row r="1013">
          <cell r="B1013">
            <v>995</v>
          </cell>
          <cell r="C1013">
            <v>16220920</v>
          </cell>
          <cell r="D1013" t="str">
            <v>Nguyen Phuong Nam</v>
          </cell>
          <cell r="E1013">
            <v>2246332</v>
          </cell>
          <cell r="F1013">
            <v>1665800</v>
          </cell>
          <cell r="G1013">
            <v>3221170</v>
          </cell>
          <cell r="H1013">
            <v>3367603</v>
          </cell>
          <cell r="I1013">
            <v>1197797</v>
          </cell>
          <cell r="J1013">
            <v>1198486</v>
          </cell>
          <cell r="K1013">
            <v>1198615</v>
          </cell>
          <cell r="L1013">
            <v>1984231</v>
          </cell>
          <cell r="M1013">
            <v>1155807</v>
          </cell>
          <cell r="N1013">
            <v>1113000</v>
          </cell>
          <cell r="O1013">
            <v>1613000</v>
          </cell>
          <cell r="P1013">
            <v>511231</v>
          </cell>
          <cell r="Q1013">
            <v>-24633</v>
          </cell>
          <cell r="R1013">
            <v>0</v>
          </cell>
          <cell r="S1013">
            <v>-144234</v>
          </cell>
          <cell r="T1013">
            <v>-173521</v>
          </cell>
          <cell r="U1013">
            <v>0</v>
          </cell>
          <cell r="V1013">
            <v>0</v>
          </cell>
          <cell r="W1013">
            <v>0</v>
          </cell>
          <cell r="X1013">
            <v>0</v>
          </cell>
          <cell r="Y1013">
            <v>0</v>
          </cell>
          <cell r="Z1013">
            <v>0</v>
          </cell>
          <cell r="AA1013">
            <v>0</v>
          </cell>
          <cell r="AB1013">
            <v>0</v>
          </cell>
          <cell r="AC1013">
            <v>20473072</v>
          </cell>
          <cell r="AD1013">
            <v>-342388</v>
          </cell>
          <cell r="AE1013">
            <v>12</v>
          </cell>
          <cell r="AK1013">
            <v>0</v>
          </cell>
          <cell r="AL1013">
            <v>342388</v>
          </cell>
          <cell r="AM1013">
            <v>0</v>
          </cell>
          <cell r="AN1013">
            <v>342388</v>
          </cell>
          <cell r="AO1013" t="str">
            <v>Hold</v>
          </cell>
        </row>
        <row r="1014">
          <cell r="B1014">
            <v>996</v>
          </cell>
          <cell r="C1014">
            <v>16211228</v>
          </cell>
          <cell r="D1014" t="str">
            <v>Nguyen Thi Thu Thao</v>
          </cell>
          <cell r="E1014">
            <v>5452758</v>
          </cell>
          <cell r="F1014">
            <v>5136340</v>
          </cell>
          <cell r="G1014">
            <v>5138930</v>
          </cell>
          <cell r="H1014">
            <v>5139300</v>
          </cell>
          <cell r="I1014">
            <v>5366692</v>
          </cell>
          <cell r="J1014">
            <v>5332661</v>
          </cell>
          <cell r="K1014">
            <v>5573855</v>
          </cell>
          <cell r="L1014">
            <v>6470868</v>
          </cell>
          <cell r="M1014">
            <v>5388266</v>
          </cell>
          <cell r="N1014">
            <v>4862431</v>
          </cell>
          <cell r="O1014">
            <v>5524364</v>
          </cell>
          <cell r="P1014">
            <v>3897368</v>
          </cell>
          <cell r="Q1014">
            <v>-735827</v>
          </cell>
          <cell r="R1014">
            <v>-640902</v>
          </cell>
          <cell r="S1014">
            <v>-641679</v>
          </cell>
          <cell r="T1014">
            <v>-641790</v>
          </cell>
          <cell r="U1014">
            <v>-710008</v>
          </cell>
          <cell r="V1014">
            <v>-699798</v>
          </cell>
          <cell r="W1014">
            <v>-772157</v>
          </cell>
          <cell r="X1014">
            <v>-1088347</v>
          </cell>
          <cell r="Y1014">
            <v>-716480</v>
          </cell>
          <cell r="Z1014">
            <v>-558729</v>
          </cell>
          <cell r="AA1014">
            <v>-757309</v>
          </cell>
          <cell r="AB1014">
            <v>-279474</v>
          </cell>
          <cell r="AC1014">
            <v>63283833</v>
          </cell>
          <cell r="AD1014">
            <v>-8242500</v>
          </cell>
          <cell r="AE1014">
            <v>12</v>
          </cell>
          <cell r="AK1014">
            <v>8185152</v>
          </cell>
          <cell r="AL1014">
            <v>16427652</v>
          </cell>
          <cell r="AM1014">
            <v>0</v>
          </cell>
          <cell r="AN1014">
            <v>16427652</v>
          </cell>
          <cell r="AO1014" t="str">
            <v>Hold</v>
          </cell>
        </row>
        <row r="1015">
          <cell r="B1015">
            <v>997</v>
          </cell>
          <cell r="C1015">
            <v>16221562</v>
          </cell>
          <cell r="D1015" t="str">
            <v>Duong Duc Tho</v>
          </cell>
          <cell r="G1015">
            <v>769237</v>
          </cell>
          <cell r="H1015">
            <v>3453080</v>
          </cell>
          <cell r="I1015">
            <v>1112240</v>
          </cell>
          <cell r="J1015">
            <v>1198486</v>
          </cell>
          <cell r="K1015">
            <v>1198615</v>
          </cell>
          <cell r="L1015">
            <v>1284231</v>
          </cell>
          <cell r="M1015">
            <v>1198615</v>
          </cell>
          <cell r="N1015">
            <v>1113000</v>
          </cell>
          <cell r="O1015">
            <v>1070192</v>
          </cell>
          <cell r="P1015">
            <v>256846</v>
          </cell>
          <cell r="S1015">
            <v>0</v>
          </cell>
          <cell r="T1015">
            <v>-190616</v>
          </cell>
          <cell r="U1015">
            <v>0</v>
          </cell>
          <cell r="V1015">
            <v>0</v>
          </cell>
          <cell r="W1015">
            <v>0</v>
          </cell>
          <cell r="X1015">
            <v>0</v>
          </cell>
          <cell r="Y1015">
            <v>0</v>
          </cell>
          <cell r="Z1015">
            <v>0</v>
          </cell>
          <cell r="AA1015">
            <v>0</v>
          </cell>
          <cell r="AB1015">
            <v>0</v>
          </cell>
          <cell r="AC1015">
            <v>12654542</v>
          </cell>
          <cell r="AD1015">
            <v>-190616</v>
          </cell>
          <cell r="AE1015">
            <v>10</v>
          </cell>
          <cell r="AK1015">
            <v>0</v>
          </cell>
          <cell r="AL1015">
            <v>190616</v>
          </cell>
          <cell r="AM1015">
            <v>0</v>
          </cell>
          <cell r="AN1015">
            <v>190616</v>
          </cell>
          <cell r="AO1015" t="str">
            <v>Hold</v>
          </cell>
        </row>
        <row r="1016">
          <cell r="B1016">
            <v>998</v>
          </cell>
          <cell r="C1016">
            <v>14230023</v>
          </cell>
          <cell r="D1016" t="str">
            <v>Nguyen Nhon</v>
          </cell>
          <cell r="E1016">
            <v>1365127</v>
          </cell>
          <cell r="F1016">
            <v>1861977</v>
          </cell>
          <cell r="G1016">
            <v>1827125</v>
          </cell>
          <cell r="H1016">
            <v>1789672</v>
          </cell>
          <cell r="I1016">
            <v>1194829</v>
          </cell>
          <cell r="J1016">
            <v>996563</v>
          </cell>
          <cell r="K1016">
            <v>899739</v>
          </cell>
          <cell r="L1016">
            <v>1028785</v>
          </cell>
          <cell r="M1016">
            <v>477426</v>
          </cell>
          <cell r="N1016">
            <v>1413235</v>
          </cell>
          <cell r="Q1016">
            <v>0</v>
          </cell>
          <cell r="R1016">
            <v>0</v>
          </cell>
          <cell r="S1016">
            <v>0</v>
          </cell>
          <cell r="T1016">
            <v>0</v>
          </cell>
          <cell r="U1016">
            <v>0</v>
          </cell>
          <cell r="V1016">
            <v>0</v>
          </cell>
          <cell r="W1016">
            <v>0</v>
          </cell>
          <cell r="X1016">
            <v>0</v>
          </cell>
          <cell r="Y1016">
            <v>0</v>
          </cell>
          <cell r="Z1016">
            <v>0</v>
          </cell>
          <cell r="AC1016">
            <v>12854478</v>
          </cell>
          <cell r="AD1016">
            <v>0</v>
          </cell>
          <cell r="AE1016">
            <v>10</v>
          </cell>
          <cell r="AK1016">
            <v>0</v>
          </cell>
          <cell r="AL1016">
            <v>0</v>
          </cell>
          <cell r="AM1016">
            <v>0</v>
          </cell>
          <cell r="AN1016">
            <v>0</v>
          </cell>
          <cell r="AO1016" t="str">
            <v>Hold</v>
          </cell>
        </row>
        <row r="1017">
          <cell r="B1017">
            <v>999</v>
          </cell>
          <cell r="C1017">
            <v>14230024</v>
          </cell>
          <cell r="D1017" t="str">
            <v>Tran Man Phap</v>
          </cell>
          <cell r="F1017">
            <v>728805</v>
          </cell>
          <cell r="G1017">
            <v>3226415</v>
          </cell>
          <cell r="H1017">
            <v>3461388</v>
          </cell>
          <cell r="I1017">
            <v>2997487</v>
          </cell>
          <cell r="J1017">
            <v>3466621</v>
          </cell>
          <cell r="K1017">
            <v>3327404</v>
          </cell>
          <cell r="L1017">
            <v>2816085</v>
          </cell>
          <cell r="M1017">
            <v>3145139</v>
          </cell>
          <cell r="N1017">
            <v>3223401</v>
          </cell>
          <cell r="Q1017">
            <v>0</v>
          </cell>
          <cell r="R1017">
            <v>0</v>
          </cell>
          <cell r="S1017">
            <v>-145283</v>
          </cell>
          <cell r="T1017">
            <v>-192278</v>
          </cell>
          <cell r="U1017">
            <v>-99749</v>
          </cell>
          <cell r="V1017">
            <v>-193324</v>
          </cell>
          <cell r="W1017">
            <v>-165481</v>
          </cell>
          <cell r="X1017">
            <v>-81609</v>
          </cell>
          <cell r="Y1017">
            <v>-129028</v>
          </cell>
          <cell r="Z1017">
            <v>-144680</v>
          </cell>
          <cell r="AC1017">
            <v>26392745</v>
          </cell>
          <cell r="AD1017">
            <v>-1151432</v>
          </cell>
          <cell r="AE1017">
            <v>9</v>
          </cell>
          <cell r="AK1017">
            <v>839277</v>
          </cell>
          <cell r="AL1017">
            <v>1990709</v>
          </cell>
          <cell r="AM1017">
            <v>0</v>
          </cell>
          <cell r="AN1017">
            <v>1990709</v>
          </cell>
          <cell r="AO1017" t="str">
            <v>Hold</v>
          </cell>
        </row>
        <row r="1018">
          <cell r="B1018">
            <v>1000</v>
          </cell>
          <cell r="C1018">
            <v>14230031</v>
          </cell>
          <cell r="D1018" t="str">
            <v>Le Duc Thien</v>
          </cell>
          <cell r="E1018">
            <v>3567314</v>
          </cell>
          <cell r="F1018">
            <v>3074863</v>
          </cell>
          <cell r="G1018">
            <v>3129192</v>
          </cell>
          <cell r="H1018">
            <v>3421801</v>
          </cell>
          <cell r="I1018">
            <v>3001658</v>
          </cell>
          <cell r="J1018">
            <v>3466621</v>
          </cell>
          <cell r="K1018">
            <v>3133312</v>
          </cell>
          <cell r="L1018">
            <v>2817129</v>
          </cell>
          <cell r="M1018">
            <v>2821998</v>
          </cell>
          <cell r="N1018">
            <v>2887740</v>
          </cell>
          <cell r="Q1018">
            <v>-213463</v>
          </cell>
          <cell r="R1018">
            <v>-114973</v>
          </cell>
          <cell r="S1018">
            <v>-125838</v>
          </cell>
          <cell r="T1018">
            <v>-184360</v>
          </cell>
          <cell r="U1018">
            <v>-100332</v>
          </cell>
          <cell r="V1018">
            <v>-193324</v>
          </cell>
          <cell r="W1018">
            <v>-126662</v>
          </cell>
          <cell r="X1018">
            <v>-81713</v>
          </cell>
          <cell r="Y1018">
            <v>-82200</v>
          </cell>
          <cell r="Z1018">
            <v>-88774</v>
          </cell>
          <cell r="AC1018">
            <v>31321628</v>
          </cell>
          <cell r="AD1018">
            <v>-1311639</v>
          </cell>
          <cell r="AE1018">
            <v>10</v>
          </cell>
          <cell r="AK1018">
            <v>1264330</v>
          </cell>
          <cell r="AL1018">
            <v>2575969</v>
          </cell>
          <cell r="AM1018">
            <v>0</v>
          </cell>
          <cell r="AN1018">
            <v>2575969</v>
          </cell>
          <cell r="AO1018" t="str">
            <v>Hold</v>
          </cell>
        </row>
        <row r="1019">
          <cell r="B1019">
            <v>1001</v>
          </cell>
          <cell r="C1019">
            <v>14230045</v>
          </cell>
          <cell r="D1019" t="str">
            <v>Dang Thi Quynh Lien</v>
          </cell>
          <cell r="E1019">
            <v>2018811</v>
          </cell>
          <cell r="F1019">
            <v>4496167</v>
          </cell>
          <cell r="G1019">
            <v>4329517</v>
          </cell>
          <cell r="H1019">
            <v>2513021</v>
          </cell>
          <cell r="I1019">
            <v>2335704</v>
          </cell>
          <cell r="Q1019">
            <v>-1881</v>
          </cell>
          <cell r="R1019">
            <v>-448850</v>
          </cell>
          <cell r="S1019">
            <v>-398855</v>
          </cell>
          <cell r="T1019">
            <v>-51302</v>
          </cell>
          <cell r="U1019">
            <v>-33570</v>
          </cell>
          <cell r="AC1019">
            <v>15693220</v>
          </cell>
          <cell r="AD1019">
            <v>-934458</v>
          </cell>
          <cell r="AE1019">
            <v>5</v>
          </cell>
          <cell r="AK1019">
            <v>638645</v>
          </cell>
          <cell r="AL1019">
            <v>1573103</v>
          </cell>
          <cell r="AM1019">
            <v>0</v>
          </cell>
          <cell r="AN1019">
            <v>1573103</v>
          </cell>
          <cell r="AO1019" t="str">
            <v>Hold</v>
          </cell>
        </row>
        <row r="1020">
          <cell r="B1020">
            <v>1002</v>
          </cell>
          <cell r="C1020">
            <v>14230132</v>
          </cell>
          <cell r="D1020" t="str">
            <v>Mai Thanh Manh</v>
          </cell>
          <cell r="E1020">
            <v>1670619</v>
          </cell>
          <cell r="F1020">
            <v>1941024</v>
          </cell>
          <cell r="G1020">
            <v>1698278</v>
          </cell>
          <cell r="H1020">
            <v>1827094</v>
          </cell>
          <cell r="I1020">
            <v>1477488</v>
          </cell>
          <cell r="J1020">
            <v>1085807</v>
          </cell>
          <cell r="K1020">
            <v>1143827</v>
          </cell>
          <cell r="L1020">
            <v>1108692</v>
          </cell>
          <cell r="M1020">
            <v>1042083</v>
          </cell>
          <cell r="N1020">
            <v>1073558</v>
          </cell>
          <cell r="Q1020">
            <v>0</v>
          </cell>
          <cell r="R1020">
            <v>0</v>
          </cell>
          <cell r="S1020">
            <v>0</v>
          </cell>
          <cell r="T1020">
            <v>0</v>
          </cell>
          <cell r="U1020">
            <v>0</v>
          </cell>
          <cell r="V1020">
            <v>0</v>
          </cell>
          <cell r="W1020">
            <v>0</v>
          </cell>
          <cell r="X1020">
            <v>0</v>
          </cell>
          <cell r="Y1020">
            <v>0</v>
          </cell>
          <cell r="Z1020">
            <v>0</v>
          </cell>
          <cell r="AC1020">
            <v>14068470</v>
          </cell>
          <cell r="AD1020">
            <v>0</v>
          </cell>
          <cell r="AE1020">
            <v>10</v>
          </cell>
          <cell r="AK1020">
            <v>0</v>
          </cell>
          <cell r="AL1020">
            <v>0</v>
          </cell>
          <cell r="AM1020">
            <v>0</v>
          </cell>
          <cell r="AN1020">
            <v>0</v>
          </cell>
          <cell r="AO1020" t="str">
            <v>Hold</v>
          </cell>
        </row>
        <row r="1021">
          <cell r="B1021">
            <v>1003</v>
          </cell>
          <cell r="C1021">
            <v>14230232</v>
          </cell>
          <cell r="D1021" t="str">
            <v>Le Thanh Khiet</v>
          </cell>
          <cell r="E1021">
            <v>4427365</v>
          </cell>
          <cell r="F1021">
            <v>4071217</v>
          </cell>
          <cell r="G1021">
            <v>3942494</v>
          </cell>
          <cell r="H1021">
            <v>2472633</v>
          </cell>
          <cell r="I1021">
            <v>26950</v>
          </cell>
          <cell r="J1021">
            <v>2487048</v>
          </cell>
          <cell r="K1021">
            <v>5869465</v>
          </cell>
          <cell r="L1021">
            <v>2852723</v>
          </cell>
          <cell r="M1021">
            <v>2948232</v>
          </cell>
          <cell r="N1021">
            <v>2921812</v>
          </cell>
          <cell r="Q1021">
            <v>-428210</v>
          </cell>
          <cell r="R1021">
            <v>-321365</v>
          </cell>
          <cell r="S1021">
            <v>-288499</v>
          </cell>
          <cell r="T1021">
            <v>-47263</v>
          </cell>
          <cell r="U1021">
            <v>0</v>
          </cell>
          <cell r="V1021">
            <v>-48705</v>
          </cell>
          <cell r="W1021">
            <v>-860840</v>
          </cell>
          <cell r="X1021">
            <v>-85272</v>
          </cell>
          <cell r="Y1021">
            <v>-94823</v>
          </cell>
          <cell r="Z1021">
            <v>-92181</v>
          </cell>
          <cell r="AC1021">
            <v>32019939</v>
          </cell>
          <cell r="AD1021">
            <v>-2267158</v>
          </cell>
          <cell r="AE1021">
            <v>10</v>
          </cell>
          <cell r="AK1021">
            <v>1403990</v>
          </cell>
          <cell r="AL1021">
            <v>3671148</v>
          </cell>
          <cell r="AM1021">
            <v>0</v>
          </cell>
          <cell r="AN1021">
            <v>3671148</v>
          </cell>
          <cell r="AO1021" t="str">
            <v>Hold</v>
          </cell>
        </row>
        <row r="1022">
          <cell r="B1022">
            <v>1004</v>
          </cell>
          <cell r="C1022">
            <v>14230343</v>
          </cell>
          <cell r="D1022" t="str">
            <v>Truong Van Ut Anh</v>
          </cell>
          <cell r="E1022">
            <v>1290355</v>
          </cell>
          <cell r="F1022">
            <v>1587673</v>
          </cell>
          <cell r="G1022">
            <v>1341063</v>
          </cell>
          <cell r="H1022">
            <v>1354554</v>
          </cell>
          <cell r="I1022">
            <v>1112106</v>
          </cell>
          <cell r="J1022">
            <v>804965</v>
          </cell>
          <cell r="K1022">
            <v>783107</v>
          </cell>
          <cell r="L1022">
            <v>896785</v>
          </cell>
          <cell r="M1022">
            <v>1000395</v>
          </cell>
          <cell r="N1022">
            <v>951255</v>
          </cell>
          <cell r="Q1022">
            <v>0</v>
          </cell>
          <cell r="R1022">
            <v>0</v>
          </cell>
          <cell r="S1022">
            <v>0</v>
          </cell>
          <cell r="T1022">
            <v>0</v>
          </cell>
          <cell r="U1022">
            <v>0</v>
          </cell>
          <cell r="V1022">
            <v>0</v>
          </cell>
          <cell r="W1022">
            <v>0</v>
          </cell>
          <cell r="X1022">
            <v>0</v>
          </cell>
          <cell r="Y1022">
            <v>0</v>
          </cell>
          <cell r="Z1022">
            <v>0</v>
          </cell>
          <cell r="AC1022">
            <v>11122258</v>
          </cell>
          <cell r="AD1022">
            <v>0</v>
          </cell>
          <cell r="AE1022">
            <v>10</v>
          </cell>
          <cell r="AK1022">
            <v>0</v>
          </cell>
          <cell r="AL1022">
            <v>0</v>
          </cell>
          <cell r="AM1022">
            <v>0</v>
          </cell>
          <cell r="AN1022">
            <v>0</v>
          </cell>
          <cell r="AO1022" t="str">
            <v>Hold</v>
          </cell>
        </row>
        <row r="1023">
          <cell r="B1023">
            <v>1005</v>
          </cell>
          <cell r="C1023">
            <v>14230372</v>
          </cell>
          <cell r="D1023" t="str">
            <v>Nguyen Dat Phuong</v>
          </cell>
          <cell r="E1023">
            <v>1702356</v>
          </cell>
          <cell r="F1023">
            <v>1571135</v>
          </cell>
          <cell r="G1023">
            <v>1284135</v>
          </cell>
          <cell r="H1023">
            <v>1476692</v>
          </cell>
          <cell r="I1023">
            <v>634137</v>
          </cell>
          <cell r="J1023">
            <v>858630</v>
          </cell>
          <cell r="K1023">
            <v>915731</v>
          </cell>
          <cell r="L1023">
            <v>896785</v>
          </cell>
          <cell r="M1023">
            <v>821987</v>
          </cell>
          <cell r="N1023">
            <v>787450</v>
          </cell>
          <cell r="Q1023">
            <v>0</v>
          </cell>
          <cell r="R1023">
            <v>0</v>
          </cell>
          <cell r="S1023">
            <v>0</v>
          </cell>
          <cell r="T1023">
            <v>0</v>
          </cell>
          <cell r="U1023">
            <v>0</v>
          </cell>
          <cell r="V1023">
            <v>0</v>
          </cell>
          <cell r="W1023">
            <v>0</v>
          </cell>
          <cell r="X1023">
            <v>0</v>
          </cell>
          <cell r="Y1023">
            <v>0</v>
          </cell>
          <cell r="Z1023">
            <v>0</v>
          </cell>
          <cell r="AC1023">
            <v>10949038</v>
          </cell>
          <cell r="AD1023">
            <v>0</v>
          </cell>
          <cell r="AE1023">
            <v>10</v>
          </cell>
          <cell r="AK1023">
            <v>0</v>
          </cell>
          <cell r="AL1023">
            <v>0</v>
          </cell>
          <cell r="AM1023">
            <v>0</v>
          </cell>
          <cell r="AN1023">
            <v>0</v>
          </cell>
          <cell r="AO1023" t="str">
            <v>Hold</v>
          </cell>
        </row>
        <row r="1024">
          <cell r="B1024">
            <v>1006</v>
          </cell>
          <cell r="C1024">
            <v>14230377</v>
          </cell>
          <cell r="D1024" t="str">
            <v>Nguyen Huu Tai</v>
          </cell>
          <cell r="E1024">
            <v>1233637</v>
          </cell>
          <cell r="F1024">
            <v>1639651</v>
          </cell>
          <cell r="G1024">
            <v>1528591</v>
          </cell>
          <cell r="H1024">
            <v>1482996</v>
          </cell>
          <cell r="I1024">
            <v>1129458</v>
          </cell>
          <cell r="J1024">
            <v>836533</v>
          </cell>
          <cell r="K1024">
            <v>811527</v>
          </cell>
          <cell r="L1024">
            <v>887312</v>
          </cell>
          <cell r="M1024">
            <v>719953</v>
          </cell>
          <cell r="N1024">
            <v>862444</v>
          </cell>
          <cell r="Q1024">
            <v>0</v>
          </cell>
          <cell r="R1024">
            <v>0</v>
          </cell>
          <cell r="S1024">
            <v>0</v>
          </cell>
          <cell r="T1024">
            <v>0</v>
          </cell>
          <cell r="U1024">
            <v>0</v>
          </cell>
          <cell r="V1024">
            <v>0</v>
          </cell>
          <cell r="W1024">
            <v>0</v>
          </cell>
          <cell r="X1024">
            <v>0</v>
          </cell>
          <cell r="Y1024">
            <v>0</v>
          </cell>
          <cell r="Z1024">
            <v>0</v>
          </cell>
          <cell r="AC1024">
            <v>11132102</v>
          </cell>
          <cell r="AD1024">
            <v>0</v>
          </cell>
          <cell r="AE1024">
            <v>10</v>
          </cell>
          <cell r="AK1024">
            <v>0</v>
          </cell>
          <cell r="AL1024">
            <v>0</v>
          </cell>
          <cell r="AM1024">
            <v>0</v>
          </cell>
          <cell r="AN1024">
            <v>0</v>
          </cell>
          <cell r="AO1024" t="str">
            <v>Hold</v>
          </cell>
        </row>
        <row r="1025">
          <cell r="B1025">
            <v>1007</v>
          </cell>
          <cell r="C1025">
            <v>14230645</v>
          </cell>
          <cell r="D1025" t="str">
            <v>Le Hoang Son A</v>
          </cell>
          <cell r="E1025">
            <v>1030395</v>
          </cell>
          <cell r="F1025">
            <v>1187015</v>
          </cell>
          <cell r="G1025">
            <v>576176</v>
          </cell>
          <cell r="H1025">
            <v>1105943</v>
          </cell>
          <cell r="I1025">
            <v>1009572</v>
          </cell>
          <cell r="J1025">
            <v>787604</v>
          </cell>
          <cell r="K1025">
            <v>596804</v>
          </cell>
          <cell r="L1025">
            <v>953623</v>
          </cell>
          <cell r="M1025">
            <v>572135</v>
          </cell>
          <cell r="N1025">
            <v>459049</v>
          </cell>
          <cell r="Q1025">
            <v>0</v>
          </cell>
          <cell r="R1025">
            <v>0</v>
          </cell>
          <cell r="S1025">
            <v>0</v>
          </cell>
          <cell r="T1025">
            <v>0</v>
          </cell>
          <cell r="U1025">
            <v>0</v>
          </cell>
          <cell r="V1025">
            <v>0</v>
          </cell>
          <cell r="W1025">
            <v>0</v>
          </cell>
          <cell r="X1025">
            <v>0</v>
          </cell>
          <cell r="Y1025">
            <v>0</v>
          </cell>
          <cell r="Z1025">
            <v>0</v>
          </cell>
          <cell r="AC1025">
            <v>8278316</v>
          </cell>
          <cell r="AD1025">
            <v>0</v>
          </cell>
          <cell r="AE1025">
            <v>10</v>
          </cell>
          <cell r="AK1025">
            <v>0</v>
          </cell>
          <cell r="AL1025">
            <v>0</v>
          </cell>
          <cell r="AM1025">
            <v>0</v>
          </cell>
          <cell r="AN1025">
            <v>0</v>
          </cell>
          <cell r="AO1025" t="str">
            <v>Hold</v>
          </cell>
        </row>
        <row r="1026">
          <cell r="B1026">
            <v>1008</v>
          </cell>
          <cell r="C1026">
            <v>14230685</v>
          </cell>
          <cell r="D1026" t="str">
            <v>Khuong Manh Hung</v>
          </cell>
          <cell r="E1026">
            <v>1173500</v>
          </cell>
          <cell r="F1026">
            <v>1497655</v>
          </cell>
          <cell r="G1026">
            <v>1297153</v>
          </cell>
          <cell r="H1026">
            <v>1542958</v>
          </cell>
          <cell r="I1026">
            <v>960427</v>
          </cell>
          <cell r="J1026">
            <v>943138</v>
          </cell>
          <cell r="K1026">
            <v>817962</v>
          </cell>
          <cell r="L1026">
            <v>879750</v>
          </cell>
          <cell r="M1026">
            <v>917632</v>
          </cell>
          <cell r="N1026">
            <v>1174716</v>
          </cell>
          <cell r="Q1026">
            <v>0</v>
          </cell>
          <cell r="R1026">
            <v>0</v>
          </cell>
          <cell r="S1026">
            <v>0</v>
          </cell>
          <cell r="T1026">
            <v>0</v>
          </cell>
          <cell r="U1026">
            <v>0</v>
          </cell>
          <cell r="V1026">
            <v>0</v>
          </cell>
          <cell r="W1026">
            <v>0</v>
          </cell>
          <cell r="X1026">
            <v>0</v>
          </cell>
          <cell r="Y1026">
            <v>0</v>
          </cell>
          <cell r="Z1026">
            <v>0</v>
          </cell>
          <cell r="AC1026">
            <v>11204891</v>
          </cell>
          <cell r="AD1026">
            <v>0</v>
          </cell>
          <cell r="AE1026">
            <v>10</v>
          </cell>
          <cell r="AK1026">
            <v>0</v>
          </cell>
          <cell r="AL1026">
            <v>0</v>
          </cell>
          <cell r="AM1026">
            <v>0</v>
          </cell>
          <cell r="AN1026">
            <v>0</v>
          </cell>
          <cell r="AO1026" t="str">
            <v>Hold</v>
          </cell>
        </row>
        <row r="1027">
          <cell r="B1027">
            <v>1009</v>
          </cell>
          <cell r="C1027">
            <v>14231299</v>
          </cell>
          <cell r="D1027" t="str">
            <v>Le Thi Ngoc Giau</v>
          </cell>
          <cell r="E1027">
            <v>1076165</v>
          </cell>
          <cell r="F1027">
            <v>1165288</v>
          </cell>
          <cell r="G1027">
            <v>1219294</v>
          </cell>
          <cell r="H1027">
            <v>1280817</v>
          </cell>
          <cell r="I1027">
            <v>1011978</v>
          </cell>
          <cell r="J1027">
            <v>823959</v>
          </cell>
          <cell r="K1027">
            <v>792369</v>
          </cell>
          <cell r="L1027">
            <v>760246</v>
          </cell>
          <cell r="M1027">
            <v>841391</v>
          </cell>
          <cell r="N1027">
            <v>753052</v>
          </cell>
          <cell r="Q1027">
            <v>0</v>
          </cell>
          <cell r="R1027">
            <v>0</v>
          </cell>
          <cell r="S1027">
            <v>0</v>
          </cell>
          <cell r="T1027">
            <v>0</v>
          </cell>
          <cell r="U1027">
            <v>0</v>
          </cell>
          <cell r="V1027">
            <v>0</v>
          </cell>
          <cell r="W1027">
            <v>0</v>
          </cell>
          <cell r="X1027">
            <v>0</v>
          </cell>
          <cell r="Y1027">
            <v>0</v>
          </cell>
          <cell r="Z1027">
            <v>0</v>
          </cell>
          <cell r="AC1027">
            <v>9724559</v>
          </cell>
          <cell r="AD1027">
            <v>0</v>
          </cell>
          <cell r="AE1027">
            <v>10</v>
          </cell>
          <cell r="AK1027">
            <v>0</v>
          </cell>
          <cell r="AL1027">
            <v>0</v>
          </cell>
          <cell r="AM1027">
            <v>0</v>
          </cell>
          <cell r="AN1027">
            <v>0</v>
          </cell>
          <cell r="AO1027" t="str">
            <v>Hold</v>
          </cell>
        </row>
        <row r="1028">
          <cell r="B1028">
            <v>1010</v>
          </cell>
          <cell r="C1028">
            <v>14231561</v>
          </cell>
          <cell r="D1028" t="str">
            <v>To Ky Lam</v>
          </cell>
          <cell r="I1028">
            <v>713865</v>
          </cell>
          <cell r="J1028">
            <v>811921</v>
          </cell>
          <cell r="K1028">
            <v>744185</v>
          </cell>
          <cell r="L1028">
            <v>808431</v>
          </cell>
          <cell r="M1028">
            <v>752215</v>
          </cell>
          <cell r="N1028">
            <v>824995</v>
          </cell>
          <cell r="U1028">
            <v>0</v>
          </cell>
          <cell r="V1028">
            <v>0</v>
          </cell>
          <cell r="W1028">
            <v>0</v>
          </cell>
          <cell r="X1028">
            <v>0</v>
          </cell>
          <cell r="Y1028">
            <v>0</v>
          </cell>
          <cell r="Z1028">
            <v>0</v>
          </cell>
          <cell r="AC1028">
            <v>4655612</v>
          </cell>
          <cell r="AD1028">
            <v>0</v>
          </cell>
          <cell r="AE1028">
            <v>6</v>
          </cell>
          <cell r="AK1028">
            <v>0</v>
          </cell>
          <cell r="AL1028">
            <v>0</v>
          </cell>
          <cell r="AM1028">
            <v>0</v>
          </cell>
          <cell r="AN1028">
            <v>0</v>
          </cell>
          <cell r="AO1028" t="str">
            <v>Hold</v>
          </cell>
        </row>
        <row r="1029">
          <cell r="B1029">
            <v>1011</v>
          </cell>
          <cell r="C1029">
            <v>14231562</v>
          </cell>
          <cell r="D1029" t="str">
            <v>Nguyen Thanh Tung D</v>
          </cell>
          <cell r="I1029">
            <v>741938</v>
          </cell>
          <cell r="J1029">
            <v>652747</v>
          </cell>
          <cell r="K1029">
            <v>792369</v>
          </cell>
          <cell r="L1029">
            <v>749539</v>
          </cell>
          <cell r="M1029">
            <v>752215</v>
          </cell>
          <cell r="N1029">
            <v>784338</v>
          </cell>
          <cell r="U1029">
            <v>0</v>
          </cell>
          <cell r="V1029">
            <v>0</v>
          </cell>
          <cell r="W1029">
            <v>0</v>
          </cell>
          <cell r="X1029">
            <v>0</v>
          </cell>
          <cell r="Y1029">
            <v>0</v>
          </cell>
          <cell r="Z1029">
            <v>0</v>
          </cell>
          <cell r="AC1029">
            <v>4473146</v>
          </cell>
          <cell r="AD1029">
            <v>0</v>
          </cell>
          <cell r="AE1029">
            <v>6</v>
          </cell>
          <cell r="AK1029">
            <v>0</v>
          </cell>
          <cell r="AL1029">
            <v>0</v>
          </cell>
          <cell r="AM1029">
            <v>0</v>
          </cell>
          <cell r="AN1029">
            <v>0</v>
          </cell>
          <cell r="AO1029" t="str">
            <v>Hold</v>
          </cell>
        </row>
        <row r="1030">
          <cell r="B1030">
            <v>1012</v>
          </cell>
          <cell r="C1030">
            <v>14231563</v>
          </cell>
          <cell r="D1030" t="str">
            <v>Ho Cong Tinh</v>
          </cell>
          <cell r="I1030">
            <v>713865</v>
          </cell>
          <cell r="J1030">
            <v>811921</v>
          </cell>
          <cell r="K1030">
            <v>744185</v>
          </cell>
          <cell r="L1030">
            <v>808431</v>
          </cell>
          <cell r="M1030">
            <v>752215</v>
          </cell>
          <cell r="N1030">
            <v>791366</v>
          </cell>
          <cell r="U1030">
            <v>0</v>
          </cell>
          <cell r="V1030">
            <v>0</v>
          </cell>
          <cell r="W1030">
            <v>0</v>
          </cell>
          <cell r="X1030">
            <v>0</v>
          </cell>
          <cell r="Y1030">
            <v>0</v>
          </cell>
          <cell r="Z1030">
            <v>0</v>
          </cell>
          <cell r="AC1030">
            <v>4621983</v>
          </cell>
          <cell r="AD1030">
            <v>0</v>
          </cell>
          <cell r="AE1030">
            <v>6</v>
          </cell>
          <cell r="AK1030">
            <v>0</v>
          </cell>
          <cell r="AL1030">
            <v>0</v>
          </cell>
          <cell r="AM1030">
            <v>0</v>
          </cell>
          <cell r="AN1030">
            <v>0</v>
          </cell>
          <cell r="AO1030" t="str">
            <v>Hold</v>
          </cell>
        </row>
        <row r="1031">
          <cell r="B1031">
            <v>1013</v>
          </cell>
          <cell r="C1031">
            <v>14231564</v>
          </cell>
          <cell r="D1031" t="str">
            <v>Le Anh Vu</v>
          </cell>
          <cell r="I1031">
            <v>725896</v>
          </cell>
          <cell r="J1031">
            <v>759755</v>
          </cell>
          <cell r="K1031">
            <v>792369</v>
          </cell>
          <cell r="L1031">
            <v>749539</v>
          </cell>
          <cell r="M1031">
            <v>804416</v>
          </cell>
          <cell r="N1031">
            <v>667223</v>
          </cell>
          <cell r="U1031">
            <v>0</v>
          </cell>
          <cell r="V1031">
            <v>0</v>
          </cell>
          <cell r="W1031">
            <v>0</v>
          </cell>
          <cell r="X1031">
            <v>0</v>
          </cell>
          <cell r="Y1031">
            <v>0</v>
          </cell>
          <cell r="Z1031">
            <v>0</v>
          </cell>
          <cell r="AC1031">
            <v>4499198</v>
          </cell>
          <cell r="AD1031">
            <v>0</v>
          </cell>
          <cell r="AE1031">
            <v>6</v>
          </cell>
          <cell r="AK1031">
            <v>0</v>
          </cell>
          <cell r="AL1031">
            <v>0</v>
          </cell>
          <cell r="AM1031">
            <v>0</v>
          </cell>
          <cell r="AN1031">
            <v>0</v>
          </cell>
          <cell r="AO1031" t="str">
            <v>Hold</v>
          </cell>
        </row>
        <row r="1032">
          <cell r="B1032">
            <v>1014</v>
          </cell>
          <cell r="C1032">
            <v>14231567</v>
          </cell>
          <cell r="D1032" t="str">
            <v>Truong Thi Anh</v>
          </cell>
          <cell r="I1032">
            <v>725896</v>
          </cell>
          <cell r="J1032">
            <v>759755</v>
          </cell>
          <cell r="K1032">
            <v>792369</v>
          </cell>
          <cell r="L1032">
            <v>776308</v>
          </cell>
          <cell r="M1032">
            <v>832523</v>
          </cell>
          <cell r="N1032">
            <v>840051</v>
          </cell>
          <cell r="U1032">
            <v>0</v>
          </cell>
          <cell r="V1032">
            <v>0</v>
          </cell>
          <cell r="W1032">
            <v>0</v>
          </cell>
          <cell r="X1032">
            <v>0</v>
          </cell>
          <cell r="Y1032">
            <v>0</v>
          </cell>
          <cell r="Z1032">
            <v>0</v>
          </cell>
          <cell r="AC1032">
            <v>4726902</v>
          </cell>
          <cell r="AD1032">
            <v>0</v>
          </cell>
          <cell r="AE1032">
            <v>6</v>
          </cell>
          <cell r="AK1032">
            <v>0</v>
          </cell>
          <cell r="AL1032">
            <v>0</v>
          </cell>
          <cell r="AM1032">
            <v>0</v>
          </cell>
          <cell r="AN1032">
            <v>0</v>
          </cell>
          <cell r="AO1032" t="str">
            <v>Hold</v>
          </cell>
        </row>
        <row r="1033">
          <cell r="B1033">
            <v>1015</v>
          </cell>
          <cell r="C1033">
            <v>14231569</v>
          </cell>
          <cell r="D1033" t="str">
            <v>Dinh Quang Minh</v>
          </cell>
          <cell r="I1033">
            <v>749959</v>
          </cell>
          <cell r="J1033">
            <v>716951</v>
          </cell>
          <cell r="K1033">
            <v>792369</v>
          </cell>
          <cell r="L1033">
            <v>768277</v>
          </cell>
          <cell r="M1033">
            <v>800400</v>
          </cell>
          <cell r="N1033">
            <v>773296</v>
          </cell>
          <cell r="U1033">
            <v>0</v>
          </cell>
          <cell r="V1033">
            <v>0</v>
          </cell>
          <cell r="W1033">
            <v>0</v>
          </cell>
          <cell r="X1033">
            <v>0</v>
          </cell>
          <cell r="Y1033">
            <v>0</v>
          </cell>
          <cell r="Z1033">
            <v>0</v>
          </cell>
          <cell r="AC1033">
            <v>4601252</v>
          </cell>
          <cell r="AD1033">
            <v>0</v>
          </cell>
          <cell r="AE1033">
            <v>6</v>
          </cell>
          <cell r="AK1033">
            <v>0</v>
          </cell>
          <cell r="AL1033">
            <v>0</v>
          </cell>
          <cell r="AM1033">
            <v>0</v>
          </cell>
          <cell r="AN1033">
            <v>0</v>
          </cell>
          <cell r="AO1033" t="str">
            <v>Hold</v>
          </cell>
        </row>
        <row r="1034">
          <cell r="B1034">
            <v>1016</v>
          </cell>
          <cell r="C1034">
            <v>14231570</v>
          </cell>
          <cell r="D1034" t="str">
            <v>Nguyen Trung Hieu D</v>
          </cell>
          <cell r="I1034">
            <v>749959</v>
          </cell>
          <cell r="J1034">
            <v>743703</v>
          </cell>
          <cell r="U1034">
            <v>0</v>
          </cell>
          <cell r="V1034">
            <v>0</v>
          </cell>
          <cell r="W1034">
            <v>0</v>
          </cell>
          <cell r="AC1034">
            <v>1493662</v>
          </cell>
          <cell r="AD1034">
            <v>0</v>
          </cell>
          <cell r="AE1034">
            <v>2</v>
          </cell>
          <cell r="AK1034">
            <v>0</v>
          </cell>
          <cell r="AL1034">
            <v>0</v>
          </cell>
          <cell r="AM1034">
            <v>0</v>
          </cell>
          <cell r="AN1034">
            <v>0</v>
          </cell>
          <cell r="AO1034" t="str">
            <v>Hold</v>
          </cell>
        </row>
        <row r="1035">
          <cell r="B1035">
            <v>1017</v>
          </cell>
          <cell r="C1035">
            <v>14231571</v>
          </cell>
          <cell r="D1035" t="str">
            <v>Nguyen Luong Phuc Anh</v>
          </cell>
          <cell r="I1035">
            <v>617614</v>
          </cell>
          <cell r="U1035">
            <v>0</v>
          </cell>
          <cell r="V1035">
            <v>0</v>
          </cell>
          <cell r="W1035">
            <v>0</v>
          </cell>
          <cell r="X1035">
            <v>0</v>
          </cell>
          <cell r="Y1035">
            <v>0</v>
          </cell>
          <cell r="AC1035">
            <v>617614</v>
          </cell>
          <cell r="AD1035">
            <v>0</v>
          </cell>
          <cell r="AE1035">
            <v>1</v>
          </cell>
          <cell r="AK1035">
            <v>0</v>
          </cell>
          <cell r="AL1035">
            <v>0</v>
          </cell>
          <cell r="AM1035">
            <v>0</v>
          </cell>
          <cell r="AN1035">
            <v>0</v>
          </cell>
          <cell r="AO1035" t="str">
            <v>Hold</v>
          </cell>
        </row>
        <row r="1036">
          <cell r="B1036">
            <v>1018</v>
          </cell>
          <cell r="C1036">
            <v>14231578</v>
          </cell>
          <cell r="D1036" t="str">
            <v>Hoang Van Chung</v>
          </cell>
          <cell r="I1036">
            <v>713865</v>
          </cell>
          <cell r="J1036">
            <v>759755</v>
          </cell>
          <cell r="K1036">
            <v>792369</v>
          </cell>
          <cell r="L1036">
            <v>760246</v>
          </cell>
          <cell r="M1036">
            <v>610339</v>
          </cell>
          <cell r="N1036">
            <v>853939</v>
          </cell>
          <cell r="U1036">
            <v>0</v>
          </cell>
          <cell r="V1036">
            <v>0</v>
          </cell>
          <cell r="W1036">
            <v>0</v>
          </cell>
          <cell r="X1036">
            <v>0</v>
          </cell>
          <cell r="Y1036">
            <v>0</v>
          </cell>
          <cell r="Z1036">
            <v>0</v>
          </cell>
          <cell r="AC1036">
            <v>4490513</v>
          </cell>
          <cell r="AD1036">
            <v>0</v>
          </cell>
          <cell r="AE1036">
            <v>6</v>
          </cell>
          <cell r="AK1036">
            <v>0</v>
          </cell>
          <cell r="AL1036">
            <v>0</v>
          </cell>
          <cell r="AM1036">
            <v>0</v>
          </cell>
          <cell r="AN1036">
            <v>0</v>
          </cell>
          <cell r="AO1036" t="str">
            <v>Hold</v>
          </cell>
        </row>
        <row r="1037">
          <cell r="B1037">
            <v>1019</v>
          </cell>
          <cell r="C1037">
            <v>14231584</v>
          </cell>
          <cell r="D1037" t="str">
            <v>Nguyen Duc An</v>
          </cell>
          <cell r="I1037">
            <v>1261965</v>
          </cell>
          <cell r="J1037">
            <v>3019814</v>
          </cell>
          <cell r="K1037">
            <v>3913558</v>
          </cell>
          <cell r="U1037">
            <v>0</v>
          </cell>
          <cell r="V1037">
            <v>-103963</v>
          </cell>
          <cell r="AB1037">
            <v>-282712</v>
          </cell>
          <cell r="AC1037">
            <v>8195337</v>
          </cell>
          <cell r="AD1037">
            <v>-386675</v>
          </cell>
          <cell r="AE1037">
            <v>3</v>
          </cell>
          <cell r="AK1037">
            <v>219534</v>
          </cell>
          <cell r="AL1037">
            <v>606209</v>
          </cell>
          <cell r="AM1037">
            <v>0</v>
          </cell>
          <cell r="AN1037">
            <v>606209</v>
          </cell>
          <cell r="AO1037" t="str">
            <v>Hold</v>
          </cell>
        </row>
        <row r="1038">
          <cell r="B1038">
            <v>1020</v>
          </cell>
          <cell r="C1038">
            <v>14231588</v>
          </cell>
          <cell r="D1038" t="str">
            <v>Nguyen Anh Vu B</v>
          </cell>
          <cell r="I1038">
            <v>2175450</v>
          </cell>
          <cell r="U1038">
            <v>-17545</v>
          </cell>
          <cell r="V1038">
            <v>0</v>
          </cell>
          <cell r="W1038">
            <v>0</v>
          </cell>
          <cell r="X1038">
            <v>0</v>
          </cell>
          <cell r="Y1038">
            <v>0</v>
          </cell>
          <cell r="AC1038">
            <v>2175450</v>
          </cell>
          <cell r="AD1038">
            <v>-17545</v>
          </cell>
          <cell r="AE1038">
            <v>1</v>
          </cell>
          <cell r="AK1038">
            <v>17545</v>
          </cell>
          <cell r="AL1038">
            <v>35090</v>
          </cell>
          <cell r="AM1038">
            <v>0</v>
          </cell>
          <cell r="AN1038">
            <v>35090</v>
          </cell>
          <cell r="AO1038" t="str">
            <v>Hold</v>
          </cell>
        </row>
        <row r="1039">
          <cell r="B1039">
            <v>1021</v>
          </cell>
          <cell r="C1039">
            <v>14231593</v>
          </cell>
          <cell r="D1039" t="str">
            <v>Nguyen Phi Long C</v>
          </cell>
          <cell r="I1039">
            <v>295438</v>
          </cell>
          <cell r="J1039">
            <v>759755</v>
          </cell>
          <cell r="K1039">
            <v>792369</v>
          </cell>
          <cell r="L1039">
            <v>776308</v>
          </cell>
          <cell r="M1039">
            <v>752215</v>
          </cell>
          <cell r="N1039">
            <v>750543</v>
          </cell>
          <cell r="U1039">
            <v>0</v>
          </cell>
          <cell r="V1039">
            <v>0</v>
          </cell>
          <cell r="W1039">
            <v>0</v>
          </cell>
          <cell r="X1039">
            <v>0</v>
          </cell>
          <cell r="Y1039">
            <v>0</v>
          </cell>
          <cell r="Z1039">
            <v>0</v>
          </cell>
          <cell r="AC1039">
            <v>4126628</v>
          </cell>
          <cell r="AD1039">
            <v>0</v>
          </cell>
          <cell r="AE1039">
            <v>6</v>
          </cell>
          <cell r="AK1039">
            <v>0</v>
          </cell>
          <cell r="AL1039">
            <v>0</v>
          </cell>
          <cell r="AM1039">
            <v>0</v>
          </cell>
          <cell r="AN1039">
            <v>0</v>
          </cell>
          <cell r="AO1039" t="str">
            <v>Hold</v>
          </cell>
        </row>
        <row r="1040">
          <cell r="B1040">
            <v>1022</v>
          </cell>
          <cell r="C1040">
            <v>14231594</v>
          </cell>
          <cell r="D1040" t="str">
            <v>Nguyen Ngoc Quy</v>
          </cell>
          <cell r="I1040">
            <v>227261</v>
          </cell>
          <cell r="J1040">
            <v>357138</v>
          </cell>
          <cell r="U1040">
            <v>0</v>
          </cell>
          <cell r="V1040">
            <v>0</v>
          </cell>
          <cell r="W1040">
            <v>0</v>
          </cell>
          <cell r="AC1040">
            <v>584399</v>
          </cell>
          <cell r="AD1040">
            <v>0</v>
          </cell>
          <cell r="AE1040">
            <v>2</v>
          </cell>
          <cell r="AK1040">
            <v>0</v>
          </cell>
          <cell r="AL1040">
            <v>0</v>
          </cell>
          <cell r="AM1040">
            <v>0</v>
          </cell>
          <cell r="AN1040">
            <v>0</v>
          </cell>
          <cell r="AO1040" t="str">
            <v>Hold</v>
          </cell>
        </row>
        <row r="1041">
          <cell r="B1041">
            <v>1023</v>
          </cell>
          <cell r="C1041">
            <v>14231596</v>
          </cell>
          <cell r="D1041" t="str">
            <v>Pham Hong Son</v>
          </cell>
          <cell r="I1041">
            <v>299449</v>
          </cell>
          <cell r="U1041">
            <v>0</v>
          </cell>
          <cell r="V1041">
            <v>0</v>
          </cell>
          <cell r="W1041">
            <v>0</v>
          </cell>
          <cell r="X1041">
            <v>0</v>
          </cell>
          <cell r="Y1041">
            <v>0</v>
          </cell>
          <cell r="AC1041">
            <v>299449</v>
          </cell>
          <cell r="AD1041">
            <v>0</v>
          </cell>
          <cell r="AE1041">
            <v>1</v>
          </cell>
          <cell r="AK1041">
            <v>0</v>
          </cell>
          <cell r="AL1041">
            <v>0</v>
          </cell>
          <cell r="AM1041">
            <v>0</v>
          </cell>
          <cell r="AN1041">
            <v>0</v>
          </cell>
          <cell r="AO1041" t="str">
            <v>Hold</v>
          </cell>
        </row>
        <row r="1042">
          <cell r="B1042">
            <v>1024</v>
          </cell>
          <cell r="C1042">
            <v>14231598</v>
          </cell>
          <cell r="D1042" t="str">
            <v>Vu Dinh Son</v>
          </cell>
          <cell r="I1042">
            <v>713865</v>
          </cell>
          <cell r="J1042">
            <v>803895</v>
          </cell>
          <cell r="K1042">
            <v>717416</v>
          </cell>
          <cell r="L1042">
            <v>808431</v>
          </cell>
          <cell r="M1042">
            <v>725446</v>
          </cell>
          <cell r="N1042">
            <v>844569</v>
          </cell>
          <cell r="U1042">
            <v>0</v>
          </cell>
          <cell r="V1042">
            <v>0</v>
          </cell>
          <cell r="W1042">
            <v>0</v>
          </cell>
          <cell r="X1042">
            <v>0</v>
          </cell>
          <cell r="Y1042">
            <v>0</v>
          </cell>
          <cell r="Z1042">
            <v>0</v>
          </cell>
          <cell r="AC1042">
            <v>4613622</v>
          </cell>
          <cell r="AD1042">
            <v>0</v>
          </cell>
          <cell r="AE1042">
            <v>6</v>
          </cell>
          <cell r="AK1042">
            <v>0</v>
          </cell>
          <cell r="AL1042">
            <v>0</v>
          </cell>
          <cell r="AM1042">
            <v>0</v>
          </cell>
          <cell r="AN1042">
            <v>0</v>
          </cell>
          <cell r="AO1042" t="str">
            <v>Hold</v>
          </cell>
        </row>
        <row r="1043">
          <cell r="B1043">
            <v>1025</v>
          </cell>
          <cell r="C1043">
            <v>14231608</v>
          </cell>
          <cell r="D1043" t="str">
            <v>Nguyen Le Kim Tan</v>
          </cell>
          <cell r="J1043">
            <v>1215607</v>
          </cell>
          <cell r="K1043">
            <v>1267108</v>
          </cell>
          <cell r="L1043">
            <v>1241423</v>
          </cell>
          <cell r="M1043">
            <v>1190054</v>
          </cell>
          <cell r="N1043">
            <v>1344162</v>
          </cell>
          <cell r="V1043">
            <v>0</v>
          </cell>
          <cell r="W1043">
            <v>0</v>
          </cell>
          <cell r="X1043">
            <v>0</v>
          </cell>
          <cell r="Y1043">
            <v>0</v>
          </cell>
          <cell r="Z1043">
            <v>0</v>
          </cell>
          <cell r="AC1043">
            <v>6258354</v>
          </cell>
          <cell r="AD1043">
            <v>0</v>
          </cell>
          <cell r="AE1043">
            <v>5</v>
          </cell>
          <cell r="AK1043">
            <v>0</v>
          </cell>
          <cell r="AL1043">
            <v>0</v>
          </cell>
          <cell r="AM1043">
            <v>0</v>
          </cell>
          <cell r="AN1043">
            <v>0</v>
          </cell>
          <cell r="AO1043" t="str">
            <v>Hold</v>
          </cell>
        </row>
        <row r="1044">
          <cell r="B1044">
            <v>1026</v>
          </cell>
          <cell r="C1044">
            <v>14231626</v>
          </cell>
          <cell r="D1044" t="str">
            <v>Nguyen Thi Thanh Thuy</v>
          </cell>
          <cell r="I1044">
            <v>601572</v>
          </cell>
          <cell r="U1044">
            <v>0</v>
          </cell>
          <cell r="V1044">
            <v>0</v>
          </cell>
          <cell r="W1044">
            <v>0</v>
          </cell>
          <cell r="X1044">
            <v>0</v>
          </cell>
          <cell r="Y1044">
            <v>0</v>
          </cell>
          <cell r="AC1044">
            <v>601572</v>
          </cell>
          <cell r="AD1044">
            <v>0</v>
          </cell>
          <cell r="AE1044">
            <v>1</v>
          </cell>
          <cell r="AK1044">
            <v>0</v>
          </cell>
          <cell r="AL1044">
            <v>0</v>
          </cell>
          <cell r="AM1044">
            <v>0</v>
          </cell>
          <cell r="AN1044">
            <v>0</v>
          </cell>
          <cell r="AO1044" t="str">
            <v>Hold</v>
          </cell>
        </row>
        <row r="1045">
          <cell r="B1045">
            <v>1027</v>
          </cell>
          <cell r="C1045">
            <v>14231630</v>
          </cell>
          <cell r="D1045" t="str">
            <v>Do Khanh Thuan</v>
          </cell>
          <cell r="I1045">
            <v>561467</v>
          </cell>
          <cell r="J1045">
            <v>795870</v>
          </cell>
          <cell r="K1045">
            <v>744185</v>
          </cell>
          <cell r="L1045">
            <v>741508</v>
          </cell>
          <cell r="M1045">
            <v>637108</v>
          </cell>
          <cell r="N1045">
            <v>684288</v>
          </cell>
          <cell r="U1045">
            <v>0</v>
          </cell>
          <cell r="V1045">
            <v>0</v>
          </cell>
          <cell r="W1045">
            <v>0</v>
          </cell>
          <cell r="X1045">
            <v>0</v>
          </cell>
          <cell r="Y1045">
            <v>0</v>
          </cell>
          <cell r="Z1045">
            <v>0</v>
          </cell>
          <cell r="AC1045">
            <v>4164426</v>
          </cell>
          <cell r="AD1045">
            <v>0</v>
          </cell>
          <cell r="AE1045">
            <v>6</v>
          </cell>
          <cell r="AK1045">
            <v>0</v>
          </cell>
          <cell r="AL1045">
            <v>0</v>
          </cell>
          <cell r="AM1045">
            <v>0</v>
          </cell>
          <cell r="AN1045">
            <v>0</v>
          </cell>
          <cell r="AO1045" t="str">
            <v>Hold</v>
          </cell>
        </row>
        <row r="1046">
          <cell r="B1046">
            <v>1028</v>
          </cell>
          <cell r="C1046">
            <v>14231631</v>
          </cell>
          <cell r="D1046" t="str">
            <v>Pham Thi Thanh</v>
          </cell>
          <cell r="I1046">
            <v>609593</v>
          </cell>
          <cell r="J1046">
            <v>743703</v>
          </cell>
          <cell r="K1046">
            <v>792369</v>
          </cell>
          <cell r="L1046">
            <v>768277</v>
          </cell>
          <cell r="M1046">
            <v>880708</v>
          </cell>
          <cell r="N1046">
            <v>746025</v>
          </cell>
          <cell r="U1046">
            <v>0</v>
          </cell>
          <cell r="V1046">
            <v>0</v>
          </cell>
          <cell r="W1046">
            <v>0</v>
          </cell>
          <cell r="X1046">
            <v>0</v>
          </cell>
          <cell r="Y1046">
            <v>0</v>
          </cell>
          <cell r="Z1046">
            <v>0</v>
          </cell>
          <cell r="AC1046">
            <v>4540675</v>
          </cell>
          <cell r="AD1046">
            <v>0</v>
          </cell>
          <cell r="AE1046">
            <v>6</v>
          </cell>
          <cell r="AK1046">
            <v>0</v>
          </cell>
          <cell r="AL1046">
            <v>0</v>
          </cell>
          <cell r="AM1046">
            <v>0</v>
          </cell>
          <cell r="AN1046">
            <v>0</v>
          </cell>
          <cell r="AO1046" t="str">
            <v>Hold</v>
          </cell>
        </row>
        <row r="1047">
          <cell r="B1047">
            <v>1029</v>
          </cell>
          <cell r="C1047">
            <v>14231691</v>
          </cell>
          <cell r="D1047" t="str">
            <v>Luong Van De</v>
          </cell>
          <cell r="J1047">
            <v>481535</v>
          </cell>
          <cell r="V1047">
            <v>0</v>
          </cell>
          <cell r="W1047">
            <v>0</v>
          </cell>
          <cell r="AC1047">
            <v>481535</v>
          </cell>
          <cell r="AD1047">
            <v>0</v>
          </cell>
          <cell r="AE1047">
            <v>1</v>
          </cell>
          <cell r="AK1047">
            <v>0</v>
          </cell>
          <cell r="AL1047">
            <v>0</v>
          </cell>
          <cell r="AM1047">
            <v>0</v>
          </cell>
          <cell r="AN1047">
            <v>0</v>
          </cell>
          <cell r="AO1047" t="str">
            <v>Hold</v>
          </cell>
        </row>
        <row r="1048">
          <cell r="B1048">
            <v>1030</v>
          </cell>
          <cell r="C1048">
            <v>14231698</v>
          </cell>
          <cell r="D1048" t="str">
            <v>Nguyen Thi Kim Thoa</v>
          </cell>
          <cell r="J1048">
            <v>703575</v>
          </cell>
          <cell r="K1048">
            <v>744185</v>
          </cell>
          <cell r="L1048">
            <v>808431</v>
          </cell>
          <cell r="M1048">
            <v>752215</v>
          </cell>
          <cell r="V1048">
            <v>0</v>
          </cell>
          <cell r="W1048">
            <v>0</v>
          </cell>
          <cell r="X1048">
            <v>0</v>
          </cell>
          <cell r="Y1048">
            <v>0</v>
          </cell>
          <cell r="AC1048">
            <v>3008406</v>
          </cell>
          <cell r="AD1048">
            <v>0</v>
          </cell>
          <cell r="AE1048">
            <v>4</v>
          </cell>
          <cell r="AK1048">
            <v>0</v>
          </cell>
          <cell r="AL1048">
            <v>0</v>
          </cell>
          <cell r="AM1048">
            <v>0</v>
          </cell>
          <cell r="AN1048">
            <v>0</v>
          </cell>
          <cell r="AO1048" t="str">
            <v>Hold</v>
          </cell>
        </row>
        <row r="1049">
          <cell r="B1049">
            <v>1031</v>
          </cell>
          <cell r="C1049">
            <v>14231700</v>
          </cell>
          <cell r="D1049" t="str">
            <v>Nguyen Manh Ha</v>
          </cell>
          <cell r="J1049">
            <v>639372</v>
          </cell>
          <cell r="V1049">
            <v>0</v>
          </cell>
          <cell r="W1049">
            <v>0</v>
          </cell>
          <cell r="AC1049">
            <v>639372</v>
          </cell>
          <cell r="AD1049">
            <v>0</v>
          </cell>
          <cell r="AE1049">
            <v>1</v>
          </cell>
          <cell r="AK1049">
            <v>0</v>
          </cell>
          <cell r="AL1049">
            <v>0</v>
          </cell>
          <cell r="AM1049">
            <v>0</v>
          </cell>
          <cell r="AN1049">
            <v>0</v>
          </cell>
          <cell r="AO1049" t="str">
            <v>Hold</v>
          </cell>
        </row>
        <row r="1050">
          <cell r="B1050">
            <v>1032</v>
          </cell>
          <cell r="C1050">
            <v>14231759</v>
          </cell>
          <cell r="D1050" t="str">
            <v>Luong Viet Tuat</v>
          </cell>
          <cell r="L1050">
            <v>1284308</v>
          </cell>
          <cell r="M1050">
            <v>3592048</v>
          </cell>
          <cell r="N1050">
            <v>3654759</v>
          </cell>
          <cell r="O1050">
            <v>2031694</v>
          </cell>
          <cell r="X1050">
            <v>0</v>
          </cell>
          <cell r="Y1050">
            <v>-218410</v>
          </cell>
          <cell r="Z1050">
            <v>-230952</v>
          </cell>
          <cell r="AB1050">
            <v>-3169</v>
          </cell>
          <cell r="AC1050">
            <v>10562809</v>
          </cell>
          <cell r="AD1050">
            <v>-452531</v>
          </cell>
          <cell r="AE1050">
            <v>4</v>
          </cell>
          <cell r="AK1050">
            <v>256280</v>
          </cell>
          <cell r="AL1050">
            <v>708811</v>
          </cell>
          <cell r="AM1050">
            <v>0</v>
          </cell>
          <cell r="AN1050">
            <v>708811</v>
          </cell>
          <cell r="AO1050" t="str">
            <v>Hold</v>
          </cell>
        </row>
        <row r="1051">
          <cell r="B1051">
            <v>1033</v>
          </cell>
          <cell r="C1051">
            <v>14231781</v>
          </cell>
          <cell r="D1051" t="str">
            <v>Tran Sy</v>
          </cell>
          <cell r="M1051">
            <v>1726616</v>
          </cell>
          <cell r="N1051">
            <v>840554</v>
          </cell>
          <cell r="Y1051">
            <v>0</v>
          </cell>
          <cell r="Z1051">
            <v>0</v>
          </cell>
          <cell r="AC1051">
            <v>2567170</v>
          </cell>
          <cell r="AD1051">
            <v>0</v>
          </cell>
          <cell r="AE1051">
            <v>2</v>
          </cell>
          <cell r="AK1051">
            <v>0</v>
          </cell>
          <cell r="AL1051">
            <v>0</v>
          </cell>
          <cell r="AM1051">
            <v>0</v>
          </cell>
          <cell r="AN1051">
            <v>0</v>
          </cell>
          <cell r="AO1051" t="str">
            <v>Hold</v>
          </cell>
        </row>
        <row r="1052">
          <cell r="B1052">
            <v>1034</v>
          </cell>
          <cell r="C1052">
            <v>14231789</v>
          </cell>
          <cell r="D1052" t="str">
            <v>Le Hoang Hung</v>
          </cell>
          <cell r="N1052">
            <v>1410000</v>
          </cell>
          <cell r="Z1052">
            <v>0</v>
          </cell>
          <cell r="AC1052">
            <v>1410000</v>
          </cell>
          <cell r="AD1052">
            <v>0</v>
          </cell>
          <cell r="AE1052">
            <v>1</v>
          </cell>
          <cell r="AK1052">
            <v>0</v>
          </cell>
          <cell r="AL1052">
            <v>0</v>
          </cell>
          <cell r="AM1052">
            <v>0</v>
          </cell>
          <cell r="AN1052">
            <v>0</v>
          </cell>
          <cell r="AO1052" t="str">
            <v>Hold</v>
          </cell>
        </row>
        <row r="1053">
          <cell r="B1053">
            <v>1035</v>
          </cell>
          <cell r="C1053">
            <v>15210253</v>
          </cell>
          <cell r="D1053" t="str">
            <v>Tran Viet Viet</v>
          </cell>
          <cell r="E1053">
            <v>2707770</v>
          </cell>
          <cell r="F1053">
            <v>2706990</v>
          </cell>
          <cell r="G1053">
            <v>2708355</v>
          </cell>
          <cell r="H1053">
            <v>2708550</v>
          </cell>
          <cell r="I1053">
            <v>2711085</v>
          </cell>
          <cell r="J1053">
            <v>2712645</v>
          </cell>
          <cell r="K1053">
            <v>2852000</v>
          </cell>
          <cell r="L1053">
            <v>2852000</v>
          </cell>
          <cell r="M1053">
            <v>2852000</v>
          </cell>
          <cell r="N1053">
            <v>2920333</v>
          </cell>
          <cell r="O1053">
            <v>3102729</v>
          </cell>
          <cell r="Q1053">
            <v>-70777</v>
          </cell>
          <cell r="R1053">
            <v>-70699</v>
          </cell>
          <cell r="S1053">
            <v>-70836</v>
          </cell>
          <cell r="T1053">
            <v>-70855</v>
          </cell>
          <cell r="U1053">
            <v>-71109</v>
          </cell>
          <cell r="V1053">
            <v>-71265</v>
          </cell>
          <cell r="W1053">
            <v>-85200</v>
          </cell>
          <cell r="X1053">
            <v>-85200</v>
          </cell>
          <cell r="Y1053">
            <v>-85200</v>
          </cell>
          <cell r="Z1053">
            <v>-92033</v>
          </cell>
          <cell r="AA1053">
            <v>-120546</v>
          </cell>
          <cell r="AC1053">
            <v>30834457</v>
          </cell>
          <cell r="AD1053">
            <v>-893720</v>
          </cell>
          <cell r="AE1053">
            <v>11</v>
          </cell>
          <cell r="AK1053">
            <v>883443</v>
          </cell>
          <cell r="AL1053">
            <v>1777163</v>
          </cell>
          <cell r="AM1053">
            <v>0</v>
          </cell>
          <cell r="AN1053">
            <v>1777163</v>
          </cell>
          <cell r="AO1053" t="str">
            <v>Hold</v>
          </cell>
        </row>
        <row r="1054">
          <cell r="B1054">
            <v>1036</v>
          </cell>
          <cell r="C1054">
            <v>15211268</v>
          </cell>
          <cell r="D1054" t="str">
            <v>Nguyen Thi Thanh Nguyet</v>
          </cell>
          <cell r="E1054">
            <v>1388600</v>
          </cell>
          <cell r="F1054">
            <v>1388200</v>
          </cell>
          <cell r="G1054">
            <v>1388900</v>
          </cell>
          <cell r="Q1054">
            <v>0</v>
          </cell>
          <cell r="R1054">
            <v>0</v>
          </cell>
          <cell r="S1054">
            <v>0</v>
          </cell>
          <cell r="AC1054">
            <v>4165700</v>
          </cell>
          <cell r="AD1054">
            <v>0</v>
          </cell>
          <cell r="AE1054">
            <v>3</v>
          </cell>
          <cell r="AK1054">
            <v>0</v>
          </cell>
          <cell r="AL1054">
            <v>0</v>
          </cell>
          <cell r="AM1054">
            <v>0</v>
          </cell>
          <cell r="AN1054">
            <v>0</v>
          </cell>
          <cell r="AO1054" t="str">
            <v>Hold</v>
          </cell>
        </row>
        <row r="1055">
          <cell r="B1055">
            <v>1037</v>
          </cell>
          <cell r="C1055">
            <v>15211564</v>
          </cell>
          <cell r="D1055" t="str">
            <v>Doan Trac Viet</v>
          </cell>
          <cell r="I1055">
            <v>1598845</v>
          </cell>
          <cell r="J1055">
            <v>2084309</v>
          </cell>
          <cell r="K1055">
            <v>2680769</v>
          </cell>
          <cell r="L1055">
            <v>2223077</v>
          </cell>
          <cell r="M1055">
            <v>2176923</v>
          </cell>
          <cell r="N1055">
            <v>2165385</v>
          </cell>
          <cell r="O1055">
            <v>1292308</v>
          </cell>
          <cell r="T1055">
            <v>0</v>
          </cell>
          <cell r="U1055">
            <v>0</v>
          </cell>
          <cell r="V1055">
            <v>-8431</v>
          </cell>
          <cell r="W1055">
            <v>-68077</v>
          </cell>
          <cell r="X1055">
            <v>-22308</v>
          </cell>
          <cell r="Y1055">
            <v>-17692</v>
          </cell>
          <cell r="Z1055">
            <v>-16539</v>
          </cell>
          <cell r="AA1055">
            <v>0</v>
          </cell>
          <cell r="AC1055">
            <v>14221616</v>
          </cell>
          <cell r="AD1055">
            <v>-133047</v>
          </cell>
          <cell r="AE1055">
            <v>7</v>
          </cell>
          <cell r="AK1055">
            <v>22162</v>
          </cell>
          <cell r="AL1055">
            <v>155209</v>
          </cell>
          <cell r="AM1055">
            <v>0</v>
          </cell>
          <cell r="AN1055">
            <v>155209</v>
          </cell>
          <cell r="AO1055" t="str">
            <v>Hold</v>
          </cell>
        </row>
        <row r="1056">
          <cell r="B1056">
            <v>1038</v>
          </cell>
          <cell r="C1056">
            <v>15220167</v>
          </cell>
          <cell r="D1056" t="str">
            <v>Nguyen Quoc Cuong</v>
          </cell>
          <cell r="E1056">
            <v>1977586</v>
          </cell>
          <cell r="F1056">
            <v>1494050</v>
          </cell>
          <cell r="G1056">
            <v>1138898</v>
          </cell>
          <cell r="H1056">
            <v>1138980</v>
          </cell>
          <cell r="I1056">
            <v>1140046</v>
          </cell>
          <cell r="J1056">
            <v>1700084</v>
          </cell>
          <cell r="K1056">
            <v>1519505</v>
          </cell>
          <cell r="L1056">
            <v>1585332</v>
          </cell>
          <cell r="M1056">
            <v>1434478</v>
          </cell>
          <cell r="N1056">
            <v>1649788</v>
          </cell>
          <cell r="O1056">
            <v>1141000</v>
          </cell>
          <cell r="Q1056">
            <v>0</v>
          </cell>
          <cell r="R1056">
            <v>0</v>
          </cell>
          <cell r="S1056">
            <v>0</v>
          </cell>
          <cell r="T1056">
            <v>0</v>
          </cell>
          <cell r="U1056">
            <v>0</v>
          </cell>
          <cell r="V1056">
            <v>0</v>
          </cell>
          <cell r="W1056">
            <v>0</v>
          </cell>
          <cell r="X1056">
            <v>0</v>
          </cell>
          <cell r="Y1056">
            <v>0</v>
          </cell>
          <cell r="Z1056">
            <v>0</v>
          </cell>
          <cell r="AA1056">
            <v>0</v>
          </cell>
          <cell r="AC1056">
            <v>15919747</v>
          </cell>
          <cell r="AD1056">
            <v>0</v>
          </cell>
          <cell r="AE1056">
            <v>11</v>
          </cell>
          <cell r="AK1056">
            <v>0</v>
          </cell>
          <cell r="AL1056">
            <v>0</v>
          </cell>
          <cell r="AM1056">
            <v>0</v>
          </cell>
          <cell r="AN1056">
            <v>0</v>
          </cell>
          <cell r="AO1056" t="str">
            <v>Hold</v>
          </cell>
        </row>
        <row r="1057">
          <cell r="B1057">
            <v>1039</v>
          </cell>
          <cell r="C1057">
            <v>15220210</v>
          </cell>
          <cell r="D1057" t="str">
            <v>Huynh Cong Tuyen</v>
          </cell>
          <cell r="E1057">
            <v>1985688</v>
          </cell>
          <cell r="F1057">
            <v>1628999</v>
          </cell>
          <cell r="G1057">
            <v>1500012</v>
          </cell>
          <cell r="H1057">
            <v>1500120</v>
          </cell>
          <cell r="I1057">
            <v>1501524</v>
          </cell>
          <cell r="J1057">
            <v>1502388</v>
          </cell>
          <cell r="K1057">
            <v>1617538</v>
          </cell>
          <cell r="L1057">
            <v>1502000</v>
          </cell>
          <cell r="Q1057">
            <v>0</v>
          </cell>
          <cell r="R1057">
            <v>0</v>
          </cell>
          <cell r="S1057">
            <v>0</v>
          </cell>
          <cell r="T1057">
            <v>0</v>
          </cell>
          <cell r="U1057">
            <v>0</v>
          </cell>
          <cell r="V1057">
            <v>0</v>
          </cell>
          <cell r="W1057">
            <v>0</v>
          </cell>
          <cell r="X1057">
            <v>0</v>
          </cell>
          <cell r="AC1057">
            <v>12738269</v>
          </cell>
          <cell r="AD1057">
            <v>0</v>
          </cell>
          <cell r="AE1057">
            <v>8</v>
          </cell>
          <cell r="AK1057">
            <v>0</v>
          </cell>
          <cell r="AL1057">
            <v>0</v>
          </cell>
          <cell r="AM1057">
            <v>0</v>
          </cell>
          <cell r="AN1057">
            <v>0</v>
          </cell>
          <cell r="AO1057" t="str">
            <v>Hold</v>
          </cell>
        </row>
        <row r="1058">
          <cell r="B1058">
            <v>1040</v>
          </cell>
          <cell r="C1058">
            <v>15220461</v>
          </cell>
          <cell r="D1058" t="str">
            <v>Nguyen Quoc Hung A</v>
          </cell>
          <cell r="E1058">
            <v>818740</v>
          </cell>
          <cell r="F1058">
            <v>1013386</v>
          </cell>
          <cell r="G1058">
            <v>1013897</v>
          </cell>
          <cell r="H1058">
            <v>1013970</v>
          </cell>
          <cell r="I1058">
            <v>1014919</v>
          </cell>
          <cell r="J1058">
            <v>1015503</v>
          </cell>
          <cell r="K1058">
            <v>1015000</v>
          </cell>
          <cell r="L1058">
            <v>1015000</v>
          </cell>
          <cell r="M1058">
            <v>1015000</v>
          </cell>
          <cell r="N1058">
            <v>1015000</v>
          </cell>
          <cell r="O1058">
            <v>1015000</v>
          </cell>
          <cell r="Q1058">
            <v>0</v>
          </cell>
          <cell r="R1058">
            <v>0</v>
          </cell>
          <cell r="S1058">
            <v>0</v>
          </cell>
          <cell r="T1058">
            <v>0</v>
          </cell>
          <cell r="U1058">
            <v>0</v>
          </cell>
          <cell r="V1058">
            <v>0</v>
          </cell>
          <cell r="W1058">
            <v>0</v>
          </cell>
          <cell r="X1058">
            <v>0</v>
          </cell>
          <cell r="Y1058">
            <v>0</v>
          </cell>
          <cell r="Z1058">
            <v>0</v>
          </cell>
          <cell r="AA1058">
            <v>0</v>
          </cell>
          <cell r="AC1058">
            <v>10965415</v>
          </cell>
          <cell r="AD1058">
            <v>0</v>
          </cell>
          <cell r="AE1058">
            <v>11</v>
          </cell>
          <cell r="AK1058">
            <v>0</v>
          </cell>
          <cell r="AL1058">
            <v>0</v>
          </cell>
          <cell r="AM1058">
            <v>0</v>
          </cell>
          <cell r="AN1058">
            <v>0</v>
          </cell>
          <cell r="AO1058" t="str">
            <v>Hold</v>
          </cell>
        </row>
        <row r="1059">
          <cell r="B1059">
            <v>1041</v>
          </cell>
          <cell r="C1059">
            <v>15220469</v>
          </cell>
          <cell r="D1059" t="str">
            <v>Nguyen Hieu</v>
          </cell>
          <cell r="E1059">
            <v>1138652</v>
          </cell>
          <cell r="F1059">
            <v>1138324</v>
          </cell>
          <cell r="G1059">
            <v>1138898</v>
          </cell>
          <cell r="H1059">
            <v>1138980</v>
          </cell>
          <cell r="I1059">
            <v>1140046</v>
          </cell>
          <cell r="J1059">
            <v>1140702</v>
          </cell>
          <cell r="K1059">
            <v>1354938</v>
          </cell>
          <cell r="L1059">
            <v>1141000</v>
          </cell>
          <cell r="M1059">
            <v>1593560</v>
          </cell>
          <cell r="N1059">
            <v>1589446</v>
          </cell>
          <cell r="O1059">
            <v>1141000</v>
          </cell>
          <cell r="Q1059">
            <v>0</v>
          </cell>
          <cell r="R1059">
            <v>0</v>
          </cell>
          <cell r="S1059">
            <v>0</v>
          </cell>
          <cell r="T1059">
            <v>0</v>
          </cell>
          <cell r="U1059">
            <v>0</v>
          </cell>
          <cell r="V1059">
            <v>0</v>
          </cell>
          <cell r="W1059">
            <v>0</v>
          </cell>
          <cell r="X1059">
            <v>0</v>
          </cell>
          <cell r="Y1059">
            <v>0</v>
          </cell>
          <cell r="Z1059">
            <v>0</v>
          </cell>
          <cell r="AA1059">
            <v>0</v>
          </cell>
          <cell r="AC1059">
            <v>13655546</v>
          </cell>
          <cell r="AD1059">
            <v>0</v>
          </cell>
          <cell r="AE1059">
            <v>11</v>
          </cell>
          <cell r="AK1059">
            <v>0</v>
          </cell>
          <cell r="AL1059">
            <v>0</v>
          </cell>
          <cell r="AM1059">
            <v>0</v>
          </cell>
          <cell r="AN1059">
            <v>0</v>
          </cell>
          <cell r="AO1059" t="str">
            <v>Hold</v>
          </cell>
        </row>
        <row r="1060">
          <cell r="B1060">
            <v>1042</v>
          </cell>
          <cell r="C1060">
            <v>15220552</v>
          </cell>
          <cell r="D1060" t="str">
            <v>Nguyen Le Bao Chau</v>
          </cell>
          <cell r="E1060">
            <v>4119230</v>
          </cell>
          <cell r="F1060">
            <v>3748100</v>
          </cell>
          <cell r="G1060">
            <v>9990253</v>
          </cell>
          <cell r="H1060">
            <v>5801512</v>
          </cell>
          <cell r="I1060">
            <v>3337690</v>
          </cell>
          <cell r="J1060">
            <v>6242342</v>
          </cell>
          <cell r="K1060">
            <v>3199000</v>
          </cell>
          <cell r="L1060">
            <v>3199000</v>
          </cell>
          <cell r="M1060">
            <v>3199000</v>
          </cell>
          <cell r="Q1060">
            <v>-335769</v>
          </cell>
          <cell r="R1060">
            <v>-249620</v>
          </cell>
          <cell r="S1060">
            <v>-2695127</v>
          </cell>
          <cell r="T1060">
            <v>-840454</v>
          </cell>
          <cell r="U1060">
            <v>-167538</v>
          </cell>
          <cell r="V1060">
            <v>-996937</v>
          </cell>
          <cell r="W1060">
            <v>-139800</v>
          </cell>
          <cell r="X1060">
            <v>-139800</v>
          </cell>
          <cell r="Y1060">
            <v>-139800</v>
          </cell>
          <cell r="Z1060">
            <v>0</v>
          </cell>
          <cell r="AC1060">
            <v>42836127</v>
          </cell>
          <cell r="AD1060">
            <v>-5704845</v>
          </cell>
          <cell r="AE1060">
            <v>9</v>
          </cell>
          <cell r="AK1060">
            <v>4750839</v>
          </cell>
          <cell r="AL1060">
            <v>10455684</v>
          </cell>
          <cell r="AM1060">
            <v>0</v>
          </cell>
          <cell r="AN1060">
            <v>10455684</v>
          </cell>
          <cell r="AO1060" t="str">
            <v>Hold</v>
          </cell>
        </row>
        <row r="1061">
          <cell r="B1061">
            <v>1043</v>
          </cell>
          <cell r="C1061">
            <v>15221238</v>
          </cell>
          <cell r="D1061" t="str">
            <v>Lam Quang Dat</v>
          </cell>
          <cell r="E1061">
            <v>1249740</v>
          </cell>
          <cell r="Q1061">
            <v>0</v>
          </cell>
          <cell r="AC1061">
            <v>1249740</v>
          </cell>
          <cell r="AD1061">
            <v>0</v>
          </cell>
          <cell r="AE1061">
            <v>1</v>
          </cell>
          <cell r="AK1061">
            <v>0</v>
          </cell>
          <cell r="AL1061">
            <v>0</v>
          </cell>
          <cell r="AM1061">
            <v>0</v>
          </cell>
          <cell r="AN1061">
            <v>0</v>
          </cell>
          <cell r="AO1061" t="str">
            <v>Hold</v>
          </cell>
        </row>
        <row r="1062">
          <cell r="B1062">
            <v>1044</v>
          </cell>
          <cell r="C1062">
            <v>15221272</v>
          </cell>
          <cell r="D1062" t="str">
            <v>Le Anh Dung</v>
          </cell>
          <cell r="E1062">
            <v>2435391</v>
          </cell>
          <cell r="F1062">
            <v>3331680</v>
          </cell>
          <cell r="G1062">
            <v>3333360</v>
          </cell>
          <cell r="H1062">
            <v>3333600</v>
          </cell>
          <cell r="I1062">
            <v>3336720</v>
          </cell>
          <cell r="J1062">
            <v>1412502</v>
          </cell>
          <cell r="K1062">
            <v>420000</v>
          </cell>
          <cell r="Q1062">
            <v>-43539</v>
          </cell>
          <cell r="R1062">
            <v>-166336</v>
          </cell>
          <cell r="S1062">
            <v>-166672</v>
          </cell>
          <cell r="T1062">
            <v>-166720</v>
          </cell>
          <cell r="U1062">
            <v>-167344</v>
          </cell>
          <cell r="V1062">
            <v>0</v>
          </cell>
          <cell r="W1062">
            <v>0</v>
          </cell>
          <cell r="AC1062">
            <v>17603253</v>
          </cell>
          <cell r="AD1062">
            <v>-710611</v>
          </cell>
          <cell r="AE1062">
            <v>7</v>
          </cell>
          <cell r="AK1062">
            <v>360325</v>
          </cell>
          <cell r="AL1062">
            <v>1070936</v>
          </cell>
          <cell r="AM1062">
            <v>0</v>
          </cell>
          <cell r="AN1062">
            <v>1070936</v>
          </cell>
          <cell r="AO1062" t="str">
            <v>Hold</v>
          </cell>
        </row>
        <row r="1063">
          <cell r="B1063">
            <v>1045</v>
          </cell>
          <cell r="C1063">
            <v>15221638</v>
          </cell>
          <cell r="D1063" t="str">
            <v>Dang Thanh Long</v>
          </cell>
          <cell r="J1063">
            <v>1613743</v>
          </cell>
          <cell r="K1063">
            <v>1153962</v>
          </cell>
          <cell r="L1063">
            <v>1166596</v>
          </cell>
          <cell r="M1063">
            <v>1191865</v>
          </cell>
          <cell r="N1063">
            <v>1182389</v>
          </cell>
          <cell r="O1063">
            <v>808615</v>
          </cell>
          <cell r="U1063">
            <v>0</v>
          </cell>
          <cell r="V1063">
            <v>0</v>
          </cell>
          <cell r="W1063">
            <v>0</v>
          </cell>
          <cell r="X1063">
            <v>0</v>
          </cell>
          <cell r="Y1063">
            <v>0</v>
          </cell>
          <cell r="Z1063">
            <v>0</v>
          </cell>
          <cell r="AA1063">
            <v>0</v>
          </cell>
          <cell r="AC1063">
            <v>7117170</v>
          </cell>
          <cell r="AD1063">
            <v>0</v>
          </cell>
          <cell r="AE1063">
            <v>6</v>
          </cell>
          <cell r="AK1063">
            <v>0</v>
          </cell>
          <cell r="AL1063">
            <v>0</v>
          </cell>
          <cell r="AM1063">
            <v>0</v>
          </cell>
          <cell r="AN1063">
            <v>0</v>
          </cell>
          <cell r="AO1063" t="str">
            <v>Hold</v>
          </cell>
        </row>
        <row r="1064">
          <cell r="B1064">
            <v>1046</v>
          </cell>
          <cell r="C1064">
            <v>15221639</v>
          </cell>
          <cell r="D1064" t="str">
            <v>Nguyen Huu Quoc An</v>
          </cell>
          <cell r="J1064">
            <v>1613743</v>
          </cell>
          <cell r="K1064">
            <v>1153962</v>
          </cell>
          <cell r="L1064">
            <v>1166596</v>
          </cell>
          <cell r="M1064">
            <v>1191865</v>
          </cell>
          <cell r="N1064">
            <v>1176072</v>
          </cell>
          <cell r="O1064">
            <v>876000</v>
          </cell>
          <cell r="U1064">
            <v>0</v>
          </cell>
          <cell r="V1064">
            <v>0</v>
          </cell>
          <cell r="W1064">
            <v>0</v>
          </cell>
          <cell r="X1064">
            <v>0</v>
          </cell>
          <cell r="Y1064">
            <v>0</v>
          </cell>
          <cell r="Z1064">
            <v>0</v>
          </cell>
          <cell r="AA1064">
            <v>0</v>
          </cell>
          <cell r="AC1064">
            <v>7178238</v>
          </cell>
          <cell r="AD1064">
            <v>0</v>
          </cell>
          <cell r="AE1064">
            <v>6</v>
          </cell>
          <cell r="AK1064">
            <v>0</v>
          </cell>
          <cell r="AL1064">
            <v>0</v>
          </cell>
          <cell r="AM1064">
            <v>0</v>
          </cell>
          <cell r="AN1064">
            <v>0</v>
          </cell>
          <cell r="AO1064" t="str">
            <v>Hold</v>
          </cell>
        </row>
        <row r="1065">
          <cell r="B1065">
            <v>1047</v>
          </cell>
          <cell r="C1065">
            <v>16210468</v>
          </cell>
          <cell r="D1065" t="str">
            <v>Le Thi Tu Anh</v>
          </cell>
          <cell r="E1065">
            <v>3183100</v>
          </cell>
          <cell r="F1065">
            <v>3470500</v>
          </cell>
          <cell r="I1065">
            <v>3475750</v>
          </cell>
          <cell r="Q1065">
            <v>-136620</v>
          </cell>
          <cell r="R1065">
            <v>-194100</v>
          </cell>
          <cell r="S1065">
            <v>0</v>
          </cell>
          <cell r="T1065">
            <v>0</v>
          </cell>
          <cell r="U1065">
            <v>-195150</v>
          </cell>
          <cell r="V1065">
            <v>0</v>
          </cell>
          <cell r="W1065">
            <v>0</v>
          </cell>
          <cell r="X1065">
            <v>0</v>
          </cell>
          <cell r="Y1065">
            <v>0</v>
          </cell>
          <cell r="AC1065">
            <v>10129350</v>
          </cell>
          <cell r="AD1065">
            <v>-525870</v>
          </cell>
          <cell r="AE1065">
            <v>3</v>
          </cell>
          <cell r="AK1065">
            <v>525870</v>
          </cell>
          <cell r="AL1065">
            <v>1051740</v>
          </cell>
          <cell r="AM1065">
            <v>0</v>
          </cell>
          <cell r="AN1065">
            <v>1051740</v>
          </cell>
          <cell r="AO1065" t="str">
            <v>Hold</v>
          </cell>
        </row>
        <row r="1066">
          <cell r="B1066">
            <v>1048</v>
          </cell>
          <cell r="C1066">
            <v>16210740</v>
          </cell>
          <cell r="D1066" t="str">
            <v>Pham Hong Hoa</v>
          </cell>
          <cell r="E1066">
            <v>2180102</v>
          </cell>
          <cell r="F1066">
            <v>2556691</v>
          </cell>
          <cell r="G1066">
            <v>2180573</v>
          </cell>
          <cell r="H1066">
            <v>2353720</v>
          </cell>
          <cell r="I1066">
            <v>2182771</v>
          </cell>
          <cell r="J1066">
            <v>3599720</v>
          </cell>
          <cell r="K1066">
            <v>3060000</v>
          </cell>
          <cell r="Q1066">
            <v>-18010</v>
          </cell>
          <cell r="R1066">
            <v>-55669</v>
          </cell>
          <cell r="S1066">
            <v>-18057</v>
          </cell>
          <cell r="T1066">
            <v>-35372</v>
          </cell>
          <cell r="U1066">
            <v>-18277</v>
          </cell>
          <cell r="V1066">
            <v>-219944</v>
          </cell>
          <cell r="W1066">
            <v>-112000</v>
          </cell>
          <cell r="AC1066">
            <v>18113577</v>
          </cell>
          <cell r="AD1066">
            <v>-477329</v>
          </cell>
          <cell r="AE1066">
            <v>7</v>
          </cell>
          <cell r="AK1066">
            <v>411355</v>
          </cell>
          <cell r="AL1066">
            <v>888684</v>
          </cell>
          <cell r="AM1066">
            <v>0</v>
          </cell>
          <cell r="AN1066">
            <v>888684</v>
          </cell>
          <cell r="AO1066" t="str">
            <v>Hold</v>
          </cell>
        </row>
        <row r="1067">
          <cell r="B1067">
            <v>1049</v>
          </cell>
          <cell r="C1067">
            <v>16211248</v>
          </cell>
          <cell r="D1067" t="str">
            <v>Le Thi Thu Thao</v>
          </cell>
          <cell r="E1067">
            <v>1564845</v>
          </cell>
          <cell r="F1067">
            <v>2346592</v>
          </cell>
          <cell r="Q1067">
            <v>0</v>
          </cell>
          <cell r="R1067">
            <v>-34659</v>
          </cell>
          <cell r="AC1067">
            <v>3911437</v>
          </cell>
          <cell r="AD1067">
            <v>-34659</v>
          </cell>
          <cell r="AE1067">
            <v>2</v>
          </cell>
          <cell r="AK1067">
            <v>0</v>
          </cell>
          <cell r="AL1067">
            <v>34659</v>
          </cell>
          <cell r="AM1067">
            <v>0</v>
          </cell>
          <cell r="AN1067">
            <v>34659</v>
          </cell>
          <cell r="AO1067" t="str">
            <v>Hold</v>
          </cell>
        </row>
        <row r="1068">
          <cell r="B1068">
            <v>1050</v>
          </cell>
          <cell r="C1068">
            <v>16211249</v>
          </cell>
          <cell r="D1068" t="str">
            <v>Nguyen Ai Thy</v>
          </cell>
          <cell r="E1068">
            <v>2638340</v>
          </cell>
          <cell r="F1068">
            <v>2818280</v>
          </cell>
          <cell r="Q1068">
            <v>-63834</v>
          </cell>
          <cell r="R1068">
            <v>-81828</v>
          </cell>
          <cell r="AC1068">
            <v>5456620</v>
          </cell>
          <cell r="AD1068">
            <v>-145662</v>
          </cell>
          <cell r="AE1068">
            <v>2</v>
          </cell>
          <cell r="AK1068">
            <v>145662</v>
          </cell>
          <cell r="AL1068">
            <v>291324</v>
          </cell>
          <cell r="AM1068">
            <v>0</v>
          </cell>
          <cell r="AN1068">
            <v>291324</v>
          </cell>
          <cell r="AO1068" t="str">
            <v>Hold</v>
          </cell>
        </row>
        <row r="1069">
          <cell r="B1069">
            <v>1051</v>
          </cell>
          <cell r="C1069">
            <v>16211563</v>
          </cell>
          <cell r="D1069" t="str">
            <v>Nguyen Thuy Nam</v>
          </cell>
          <cell r="I1069">
            <v>4042565</v>
          </cell>
          <cell r="J1069">
            <v>3755970</v>
          </cell>
          <cell r="K1069">
            <v>3756000</v>
          </cell>
          <cell r="T1069">
            <v>0</v>
          </cell>
          <cell r="U1069">
            <v>-312770</v>
          </cell>
          <cell r="V1069">
            <v>-251194</v>
          </cell>
          <cell r="W1069">
            <v>-251200</v>
          </cell>
          <cell r="AC1069">
            <v>11554535</v>
          </cell>
          <cell r="AD1069">
            <v>-815164</v>
          </cell>
          <cell r="AE1069">
            <v>3</v>
          </cell>
          <cell r="AK1069">
            <v>810906</v>
          </cell>
          <cell r="AL1069">
            <v>1626070</v>
          </cell>
          <cell r="AM1069">
            <v>0</v>
          </cell>
          <cell r="AN1069">
            <v>1626070</v>
          </cell>
          <cell r="AO1069" t="str">
            <v>Hold</v>
          </cell>
        </row>
        <row r="1070">
          <cell r="B1070">
            <v>1052</v>
          </cell>
          <cell r="C1070">
            <v>16220067</v>
          </cell>
          <cell r="D1070" t="str">
            <v>Nguyen Dinh Nghia</v>
          </cell>
          <cell r="E1070">
            <v>1613512</v>
          </cell>
          <cell r="F1070">
            <v>2028908</v>
          </cell>
          <cell r="G1070">
            <v>2048987</v>
          </cell>
          <cell r="H1070">
            <v>3310525</v>
          </cell>
          <cell r="I1070">
            <v>1377466</v>
          </cell>
          <cell r="J1070">
            <v>2052047</v>
          </cell>
          <cell r="K1070">
            <v>1546923</v>
          </cell>
          <cell r="L1070">
            <v>2078462</v>
          </cell>
          <cell r="M1070">
            <v>1476923</v>
          </cell>
          <cell r="N1070">
            <v>1280000</v>
          </cell>
          <cell r="Q1070">
            <v>0</v>
          </cell>
          <cell r="R1070">
            <v>-2891</v>
          </cell>
          <cell r="S1070">
            <v>-4899</v>
          </cell>
          <cell r="T1070">
            <v>-162105</v>
          </cell>
          <cell r="U1070">
            <v>0</v>
          </cell>
          <cell r="V1070">
            <v>-5205</v>
          </cell>
          <cell r="W1070">
            <v>0</v>
          </cell>
          <cell r="X1070">
            <v>-7846</v>
          </cell>
          <cell r="Y1070">
            <v>0</v>
          </cell>
          <cell r="Z1070">
            <v>0</v>
          </cell>
          <cell r="AC1070">
            <v>18813753</v>
          </cell>
          <cell r="AD1070">
            <v>-182946</v>
          </cell>
          <cell r="AE1070">
            <v>10</v>
          </cell>
          <cell r="AK1070">
            <v>0</v>
          </cell>
          <cell r="AL1070">
            <v>182946</v>
          </cell>
          <cell r="AM1070">
            <v>0</v>
          </cell>
          <cell r="AN1070">
            <v>182946</v>
          </cell>
          <cell r="AO1070" t="str">
            <v>Hold</v>
          </cell>
        </row>
        <row r="1071">
          <cell r="B1071">
            <v>1053</v>
          </cell>
          <cell r="C1071">
            <v>16220077</v>
          </cell>
          <cell r="D1071" t="str">
            <v>Nguyen Trong Quy</v>
          </cell>
          <cell r="E1071">
            <v>2321103</v>
          </cell>
          <cell r="F1071">
            <v>1825977</v>
          </cell>
          <cell r="G1071">
            <v>3610530</v>
          </cell>
          <cell r="H1071">
            <v>3538557</v>
          </cell>
          <cell r="I1071">
            <v>1181755</v>
          </cell>
          <cell r="J1071">
            <v>2855305</v>
          </cell>
          <cell r="K1071">
            <v>1272923</v>
          </cell>
          <cell r="L1071">
            <v>3372923</v>
          </cell>
          <cell r="M1071">
            <v>1272923</v>
          </cell>
          <cell r="N1071">
            <v>1182000</v>
          </cell>
          <cell r="Q1071">
            <v>-32110</v>
          </cell>
          <cell r="R1071">
            <v>0</v>
          </cell>
          <cell r="S1071">
            <v>-222106</v>
          </cell>
          <cell r="T1071">
            <v>-207711</v>
          </cell>
          <cell r="U1071">
            <v>0</v>
          </cell>
          <cell r="V1071">
            <v>-85531</v>
          </cell>
          <cell r="W1071">
            <v>0</v>
          </cell>
          <cell r="X1071">
            <v>-174585</v>
          </cell>
          <cell r="Y1071">
            <v>0</v>
          </cell>
          <cell r="Z1071">
            <v>0</v>
          </cell>
          <cell r="AC1071">
            <v>22433996</v>
          </cell>
          <cell r="AD1071">
            <v>-722043</v>
          </cell>
          <cell r="AE1071">
            <v>10</v>
          </cell>
          <cell r="AK1071">
            <v>243400</v>
          </cell>
          <cell r="AL1071">
            <v>965443</v>
          </cell>
          <cell r="AM1071">
            <v>0</v>
          </cell>
          <cell r="AN1071">
            <v>965443</v>
          </cell>
          <cell r="AO1071" t="str">
            <v>Hold</v>
          </cell>
        </row>
        <row r="1072">
          <cell r="B1072">
            <v>1054</v>
          </cell>
          <cell r="C1072">
            <v>16220082</v>
          </cell>
          <cell r="D1072" t="str">
            <v>Huynh Anh Tuan</v>
          </cell>
          <cell r="E1072">
            <v>1271103</v>
          </cell>
          <cell r="F1072">
            <v>1270737</v>
          </cell>
          <cell r="G1072">
            <v>2417146</v>
          </cell>
          <cell r="H1072">
            <v>2236214</v>
          </cell>
          <cell r="I1072">
            <v>2238915</v>
          </cell>
          <cell r="J1072">
            <v>1182435</v>
          </cell>
          <cell r="K1072">
            <v>1821860</v>
          </cell>
          <cell r="L1072">
            <v>1363846</v>
          </cell>
          <cell r="M1072">
            <v>1363846</v>
          </cell>
          <cell r="N1072">
            <v>1182000</v>
          </cell>
          <cell r="Q1072">
            <v>0</v>
          </cell>
          <cell r="R1072">
            <v>0</v>
          </cell>
          <cell r="S1072">
            <v>-41715</v>
          </cell>
          <cell r="T1072">
            <v>-23621</v>
          </cell>
          <cell r="U1072">
            <v>-23892</v>
          </cell>
          <cell r="V1072">
            <v>0</v>
          </cell>
          <cell r="W1072">
            <v>0</v>
          </cell>
          <cell r="X1072">
            <v>0</v>
          </cell>
          <cell r="Y1072">
            <v>0</v>
          </cell>
          <cell r="Z1072">
            <v>0</v>
          </cell>
          <cell r="AC1072">
            <v>16348102</v>
          </cell>
          <cell r="AD1072">
            <v>-89228</v>
          </cell>
          <cell r="AE1072">
            <v>10</v>
          </cell>
          <cell r="AK1072">
            <v>0</v>
          </cell>
          <cell r="AL1072">
            <v>89228</v>
          </cell>
          <cell r="AM1072">
            <v>0</v>
          </cell>
          <cell r="AN1072">
            <v>89228</v>
          </cell>
          <cell r="AO1072" t="str">
            <v>Hold</v>
          </cell>
        </row>
        <row r="1073">
          <cell r="B1073">
            <v>1055</v>
          </cell>
          <cell r="C1073">
            <v>16220099</v>
          </cell>
          <cell r="D1073" t="str">
            <v>Huynh Thien Quang</v>
          </cell>
          <cell r="E1073">
            <v>3833676</v>
          </cell>
          <cell r="F1073">
            <v>3832612</v>
          </cell>
          <cell r="G1073">
            <v>6334244</v>
          </cell>
          <cell r="H1073">
            <v>5500310</v>
          </cell>
          <cell r="I1073">
            <v>5019648</v>
          </cell>
          <cell r="J1073">
            <v>3700326</v>
          </cell>
          <cell r="K1073">
            <v>4152075</v>
          </cell>
          <cell r="L1073">
            <v>3840000</v>
          </cell>
          <cell r="M1073">
            <v>3840000</v>
          </cell>
          <cell r="N1073">
            <v>3700000</v>
          </cell>
          <cell r="O1073">
            <v>3807083</v>
          </cell>
          <cell r="Q1073">
            <v>-266735</v>
          </cell>
          <cell r="R1073">
            <v>-266522</v>
          </cell>
          <cell r="S1073">
            <v>-1033698</v>
          </cell>
          <cell r="T1073">
            <v>-750093</v>
          </cell>
          <cell r="U1073">
            <v>-605894</v>
          </cell>
          <cell r="V1073">
            <v>-240065</v>
          </cell>
          <cell r="W1073">
            <v>-345623</v>
          </cell>
          <cell r="X1073">
            <v>-268000</v>
          </cell>
          <cell r="Y1073">
            <v>-268000</v>
          </cell>
          <cell r="Z1073">
            <v>-240000</v>
          </cell>
          <cell r="AA1073">
            <v>-261417</v>
          </cell>
          <cell r="AC1073">
            <v>47559974</v>
          </cell>
          <cell r="AD1073">
            <v>-4546047</v>
          </cell>
          <cell r="AE1073">
            <v>11</v>
          </cell>
          <cell r="AK1073">
            <v>4367990</v>
          </cell>
          <cell r="AL1073">
            <v>8914037</v>
          </cell>
          <cell r="AM1073">
            <v>0</v>
          </cell>
          <cell r="AN1073">
            <v>8914037</v>
          </cell>
          <cell r="AO1073" t="str">
            <v>Hold</v>
          </cell>
        </row>
        <row r="1074">
          <cell r="B1074">
            <v>1056</v>
          </cell>
          <cell r="C1074">
            <v>16220103</v>
          </cell>
          <cell r="D1074" t="str">
            <v>Ha Phuc Tuan</v>
          </cell>
          <cell r="E1074">
            <v>3611500</v>
          </cell>
          <cell r="F1074">
            <v>3750500</v>
          </cell>
          <cell r="G1074">
            <v>4667206</v>
          </cell>
          <cell r="H1074">
            <v>4194728</v>
          </cell>
          <cell r="I1074">
            <v>3753950</v>
          </cell>
          <cell r="J1074">
            <v>3477750</v>
          </cell>
          <cell r="K1074">
            <v>3782281</v>
          </cell>
          <cell r="L1074">
            <v>3758000</v>
          </cell>
          <cell r="M1074">
            <v>3618000</v>
          </cell>
          <cell r="N1074">
            <v>3210462</v>
          </cell>
          <cell r="O1074">
            <v>2407846</v>
          </cell>
          <cell r="Q1074">
            <v>-222300</v>
          </cell>
          <cell r="R1074">
            <v>-250100</v>
          </cell>
          <cell r="S1074">
            <v>-500162</v>
          </cell>
          <cell r="T1074">
            <v>-358418</v>
          </cell>
          <cell r="U1074">
            <v>-250790</v>
          </cell>
          <cell r="V1074">
            <v>-195550</v>
          </cell>
          <cell r="W1074">
            <v>-256456</v>
          </cell>
          <cell r="X1074">
            <v>-251600</v>
          </cell>
          <cell r="Y1074">
            <v>-223600</v>
          </cell>
          <cell r="Z1074">
            <v>-142092</v>
          </cell>
          <cell r="AA1074">
            <v>-40785</v>
          </cell>
          <cell r="AC1074">
            <v>40232223</v>
          </cell>
          <cell r="AD1074">
            <v>-2691853</v>
          </cell>
          <cell r="AE1074">
            <v>11</v>
          </cell>
          <cell r="AK1074">
            <v>2546445</v>
          </cell>
          <cell r="AL1074">
            <v>5238298</v>
          </cell>
          <cell r="AM1074">
            <v>0</v>
          </cell>
          <cell r="AN1074">
            <v>5238298</v>
          </cell>
          <cell r="AO1074" t="str">
            <v>Hold</v>
          </cell>
        </row>
        <row r="1075">
          <cell r="B1075">
            <v>1057</v>
          </cell>
          <cell r="C1075">
            <v>16220112</v>
          </cell>
          <cell r="D1075" t="str">
            <v>Nguyen Manh Quyen</v>
          </cell>
          <cell r="E1075">
            <v>4565250</v>
          </cell>
          <cell r="F1075">
            <v>4305780</v>
          </cell>
          <cell r="G1075">
            <v>4592450</v>
          </cell>
          <cell r="H1075">
            <v>5644688</v>
          </cell>
          <cell r="I1075">
            <v>3475750</v>
          </cell>
          <cell r="J1075">
            <v>3477750</v>
          </cell>
          <cell r="K1075">
            <v>3768000</v>
          </cell>
          <cell r="L1075">
            <v>3478000</v>
          </cell>
          <cell r="M1075">
            <v>3076692</v>
          </cell>
          <cell r="Q1075">
            <v>-469575</v>
          </cell>
          <cell r="R1075">
            <v>-391734</v>
          </cell>
          <cell r="S1075">
            <v>-477735</v>
          </cell>
          <cell r="T1075">
            <v>-793406</v>
          </cell>
          <cell r="U1075">
            <v>-195150</v>
          </cell>
          <cell r="V1075">
            <v>-195550</v>
          </cell>
          <cell r="W1075">
            <v>-253600</v>
          </cell>
          <cell r="X1075">
            <v>-195600</v>
          </cell>
          <cell r="Y1075">
            <v>-115338</v>
          </cell>
          <cell r="AC1075">
            <v>36384360</v>
          </cell>
          <cell r="AD1075">
            <v>-3087688</v>
          </cell>
          <cell r="AE1075">
            <v>9</v>
          </cell>
          <cell r="AK1075">
            <v>2815308</v>
          </cell>
          <cell r="AL1075">
            <v>5902996</v>
          </cell>
          <cell r="AM1075">
            <v>0</v>
          </cell>
          <cell r="AN1075">
            <v>5902996</v>
          </cell>
          <cell r="AO1075" t="str">
            <v>Hold</v>
          </cell>
        </row>
        <row r="1076">
          <cell r="B1076">
            <v>1058</v>
          </cell>
          <cell r="C1076">
            <v>16220116</v>
          </cell>
          <cell r="D1076" t="str">
            <v>Nguyen Minh Duc</v>
          </cell>
          <cell r="E1076">
            <v>3047874</v>
          </cell>
          <cell r="F1076">
            <v>1234430</v>
          </cell>
          <cell r="G1076">
            <v>2736894</v>
          </cell>
          <cell r="H1076">
            <v>944519</v>
          </cell>
          <cell r="Q1076">
            <v>-109575</v>
          </cell>
          <cell r="R1076">
            <v>0</v>
          </cell>
          <cell r="S1076">
            <v>-73689</v>
          </cell>
          <cell r="T1076">
            <v>0</v>
          </cell>
          <cell r="AC1076">
            <v>7963717</v>
          </cell>
          <cell r="AD1076">
            <v>-183264</v>
          </cell>
          <cell r="AE1076">
            <v>4</v>
          </cell>
          <cell r="AK1076">
            <v>0</v>
          </cell>
          <cell r="AL1076">
            <v>183264</v>
          </cell>
          <cell r="AM1076">
            <v>0</v>
          </cell>
          <cell r="AN1076">
            <v>183264</v>
          </cell>
          <cell r="AO1076" t="str">
            <v>Hold</v>
          </cell>
        </row>
        <row r="1077">
          <cell r="B1077">
            <v>1059</v>
          </cell>
          <cell r="C1077">
            <v>16220119</v>
          </cell>
          <cell r="D1077" t="str">
            <v>Nguyen Van Hung A</v>
          </cell>
          <cell r="E1077">
            <v>1716882</v>
          </cell>
          <cell r="F1077">
            <v>943976</v>
          </cell>
          <cell r="G1077">
            <v>3134030</v>
          </cell>
          <cell r="H1077">
            <v>3247935</v>
          </cell>
          <cell r="I1077">
            <v>1054540</v>
          </cell>
          <cell r="J1077">
            <v>1369698</v>
          </cell>
          <cell r="K1077">
            <v>1198615</v>
          </cell>
          <cell r="L1077">
            <v>1113000</v>
          </cell>
          <cell r="Q1077">
            <v>0</v>
          </cell>
          <cell r="R1077">
            <v>0</v>
          </cell>
          <cell r="S1077">
            <v>-126806</v>
          </cell>
          <cell r="T1077">
            <v>-149587</v>
          </cell>
          <cell r="U1077">
            <v>0</v>
          </cell>
          <cell r="V1077">
            <v>0</v>
          </cell>
          <cell r="W1077">
            <v>0</v>
          </cell>
          <cell r="X1077">
            <v>0</v>
          </cell>
          <cell r="AC1077">
            <v>13778676</v>
          </cell>
          <cell r="AD1077">
            <v>-276393</v>
          </cell>
          <cell r="AE1077">
            <v>8</v>
          </cell>
          <cell r="AK1077">
            <v>0</v>
          </cell>
          <cell r="AL1077">
            <v>276393</v>
          </cell>
          <cell r="AM1077">
            <v>0</v>
          </cell>
          <cell r="AN1077">
            <v>276393</v>
          </cell>
          <cell r="AO1077" t="str">
            <v>Hold</v>
          </cell>
        </row>
        <row r="1078">
          <cell r="B1078">
            <v>1060</v>
          </cell>
          <cell r="C1078">
            <v>16220121</v>
          </cell>
          <cell r="D1078" t="str">
            <v>Nguyen Ngoc Lam</v>
          </cell>
          <cell r="E1078">
            <v>2603625</v>
          </cell>
          <cell r="F1078">
            <v>3262230</v>
          </cell>
          <cell r="G1078">
            <v>7182406</v>
          </cell>
          <cell r="H1078">
            <v>4794000</v>
          </cell>
          <cell r="I1078">
            <v>2711085</v>
          </cell>
          <cell r="J1078">
            <v>5355545</v>
          </cell>
          <cell r="K1078">
            <v>2712000</v>
          </cell>
          <cell r="L1078">
            <v>2712000</v>
          </cell>
          <cell r="M1078">
            <v>3620615</v>
          </cell>
          <cell r="N1078">
            <v>3912000</v>
          </cell>
          <cell r="Q1078">
            <v>-60363</v>
          </cell>
          <cell r="R1078">
            <v>-152446</v>
          </cell>
          <cell r="S1078">
            <v>-1372962</v>
          </cell>
          <cell r="T1078">
            <v>-538200</v>
          </cell>
          <cell r="U1078">
            <v>-71109</v>
          </cell>
          <cell r="V1078">
            <v>-706664</v>
          </cell>
          <cell r="W1078">
            <v>-71200</v>
          </cell>
          <cell r="X1078">
            <v>-71200</v>
          </cell>
          <cell r="Y1078">
            <v>-224123</v>
          </cell>
          <cell r="Z1078">
            <v>-282400</v>
          </cell>
          <cell r="AC1078">
            <v>38865506</v>
          </cell>
          <cell r="AD1078">
            <v>-3550667</v>
          </cell>
          <cell r="AE1078">
            <v>10</v>
          </cell>
          <cell r="AK1078">
            <v>2773100</v>
          </cell>
          <cell r="AL1078">
            <v>6323767</v>
          </cell>
          <cell r="AM1078">
            <v>0</v>
          </cell>
          <cell r="AN1078">
            <v>6323767</v>
          </cell>
          <cell r="AO1078" t="str">
            <v>Hold</v>
          </cell>
        </row>
        <row r="1079">
          <cell r="B1079">
            <v>1061</v>
          </cell>
          <cell r="C1079">
            <v>16220183</v>
          </cell>
          <cell r="D1079" t="str">
            <v>Hoang Nam Phu</v>
          </cell>
          <cell r="E1079">
            <v>2425782</v>
          </cell>
          <cell r="F1079">
            <v>1930626</v>
          </cell>
          <cell r="G1079">
            <v>3275581</v>
          </cell>
          <cell r="H1079">
            <v>3363330</v>
          </cell>
          <cell r="I1079">
            <v>1377466</v>
          </cell>
          <cell r="J1079">
            <v>1279812</v>
          </cell>
          <cell r="K1079">
            <v>1350000</v>
          </cell>
          <cell r="L1079">
            <v>1280000</v>
          </cell>
          <cell r="Q1079">
            <v>-42578</v>
          </cell>
          <cell r="R1079">
            <v>0</v>
          </cell>
          <cell r="S1079">
            <v>-155116</v>
          </cell>
          <cell r="T1079">
            <v>-172666</v>
          </cell>
          <cell r="U1079">
            <v>0</v>
          </cell>
          <cell r="V1079">
            <v>0</v>
          </cell>
          <cell r="W1079">
            <v>0</v>
          </cell>
          <cell r="X1079">
            <v>0</v>
          </cell>
          <cell r="AC1079">
            <v>16282597</v>
          </cell>
          <cell r="AD1079">
            <v>-370360</v>
          </cell>
          <cell r="AE1079">
            <v>8</v>
          </cell>
          <cell r="AK1079">
            <v>28256</v>
          </cell>
          <cell r="AL1079">
            <v>398616</v>
          </cell>
          <cell r="AM1079">
            <v>0</v>
          </cell>
          <cell r="AN1079">
            <v>398616</v>
          </cell>
          <cell r="AO1079" t="str">
            <v>Hold</v>
          </cell>
        </row>
        <row r="1080">
          <cell r="B1080">
            <v>1062</v>
          </cell>
          <cell r="C1080">
            <v>16220185</v>
          </cell>
          <cell r="D1080" t="str">
            <v>Dang Trung Thanh</v>
          </cell>
          <cell r="E1080">
            <v>1271103</v>
          </cell>
          <cell r="F1080">
            <v>1270737</v>
          </cell>
          <cell r="G1080">
            <v>2326334</v>
          </cell>
          <cell r="H1080">
            <v>1180650</v>
          </cell>
          <cell r="I1080">
            <v>1626875</v>
          </cell>
          <cell r="J1080">
            <v>1182435</v>
          </cell>
          <cell r="K1080">
            <v>1182000</v>
          </cell>
          <cell r="L1080">
            <v>1272923</v>
          </cell>
          <cell r="Q1080">
            <v>0</v>
          </cell>
          <cell r="R1080">
            <v>0</v>
          </cell>
          <cell r="S1080">
            <v>-32633</v>
          </cell>
          <cell r="T1080">
            <v>0</v>
          </cell>
          <cell r="U1080">
            <v>0</v>
          </cell>
          <cell r="V1080">
            <v>0</v>
          </cell>
          <cell r="W1080">
            <v>0</v>
          </cell>
          <cell r="X1080">
            <v>0</v>
          </cell>
          <cell r="AC1080">
            <v>11313057</v>
          </cell>
          <cell r="AD1080">
            <v>-32633</v>
          </cell>
          <cell r="AE1080">
            <v>8</v>
          </cell>
          <cell r="AK1080">
            <v>0</v>
          </cell>
          <cell r="AL1080">
            <v>32633</v>
          </cell>
          <cell r="AM1080">
            <v>0</v>
          </cell>
          <cell r="AN1080">
            <v>32633</v>
          </cell>
          <cell r="AO1080" t="str">
            <v>Hold</v>
          </cell>
        </row>
        <row r="1081">
          <cell r="B1081">
            <v>1063</v>
          </cell>
          <cell r="C1081">
            <v>16220192</v>
          </cell>
          <cell r="D1081" t="str">
            <v>Nguyen Phu Vinh</v>
          </cell>
          <cell r="E1081">
            <v>4565250</v>
          </cell>
          <cell r="F1081">
            <v>4305780</v>
          </cell>
          <cell r="G1081">
            <v>4962620</v>
          </cell>
          <cell r="H1081">
            <v>3752499</v>
          </cell>
          <cell r="I1081">
            <v>5919241</v>
          </cell>
          <cell r="L1081">
            <v>2280308</v>
          </cell>
          <cell r="M1081">
            <v>3907773</v>
          </cell>
          <cell r="N1081">
            <v>4010746</v>
          </cell>
          <cell r="Q1081">
            <v>-469575</v>
          </cell>
          <cell r="R1081">
            <v>-391734</v>
          </cell>
          <cell r="S1081">
            <v>-588786</v>
          </cell>
          <cell r="T1081">
            <v>-250500</v>
          </cell>
          <cell r="U1081">
            <v>-875772</v>
          </cell>
          <cell r="V1081">
            <v>0</v>
          </cell>
          <cell r="W1081">
            <v>0</v>
          </cell>
          <cell r="X1081">
            <v>-28031</v>
          </cell>
          <cell r="Y1081">
            <v>-281555</v>
          </cell>
          <cell r="Z1081">
            <v>-303224</v>
          </cell>
          <cell r="AC1081">
            <v>33704217</v>
          </cell>
          <cell r="AD1081">
            <v>-3189177</v>
          </cell>
          <cell r="AE1081">
            <v>8</v>
          </cell>
          <cell r="AK1081">
            <v>2911264</v>
          </cell>
          <cell r="AL1081">
            <v>6100441</v>
          </cell>
          <cell r="AM1081">
            <v>0</v>
          </cell>
          <cell r="AN1081">
            <v>6100441</v>
          </cell>
          <cell r="AO1081" t="str">
            <v>Hold</v>
          </cell>
        </row>
        <row r="1082">
          <cell r="B1082">
            <v>1064</v>
          </cell>
          <cell r="C1082">
            <v>16220194</v>
          </cell>
          <cell r="D1082" t="str">
            <v>Tran Quang Hien</v>
          </cell>
          <cell r="E1082">
            <v>1271103</v>
          </cell>
          <cell r="F1082">
            <v>1361504</v>
          </cell>
          <cell r="G1082">
            <v>3159194</v>
          </cell>
          <cell r="H1082">
            <v>1625098</v>
          </cell>
          <cell r="I1082">
            <v>1404315</v>
          </cell>
          <cell r="J1082">
            <v>1182435</v>
          </cell>
          <cell r="K1082">
            <v>3039493</v>
          </cell>
          <cell r="L1082">
            <v>1272923</v>
          </cell>
          <cell r="Q1082">
            <v>0</v>
          </cell>
          <cell r="R1082">
            <v>0</v>
          </cell>
          <cell r="S1082">
            <v>-131839</v>
          </cell>
          <cell r="T1082">
            <v>0</v>
          </cell>
          <cell r="U1082">
            <v>0</v>
          </cell>
          <cell r="V1082">
            <v>0</v>
          </cell>
          <cell r="W1082">
            <v>-107899</v>
          </cell>
          <cell r="X1082">
            <v>0</v>
          </cell>
          <cell r="AC1082">
            <v>14316065</v>
          </cell>
          <cell r="AD1082">
            <v>-239738</v>
          </cell>
          <cell r="AE1082">
            <v>8</v>
          </cell>
          <cell r="AK1082">
            <v>0</v>
          </cell>
          <cell r="AL1082">
            <v>239738</v>
          </cell>
          <cell r="AM1082">
            <v>0</v>
          </cell>
          <cell r="AN1082">
            <v>239738</v>
          </cell>
          <cell r="AO1082" t="str">
            <v>Hold</v>
          </cell>
        </row>
        <row r="1083">
          <cell r="B1083">
            <v>1065</v>
          </cell>
          <cell r="C1083">
            <v>16220214</v>
          </cell>
          <cell r="D1083" t="str">
            <v>Nguyen Van Hoang A</v>
          </cell>
          <cell r="E1083">
            <v>1621517</v>
          </cell>
          <cell r="F1083">
            <v>1751268</v>
          </cell>
          <cell r="G1083">
            <v>2280542</v>
          </cell>
          <cell r="H1083">
            <v>3190857</v>
          </cell>
          <cell r="I1083">
            <v>1283354</v>
          </cell>
          <cell r="J1083">
            <v>1649698</v>
          </cell>
          <cell r="K1083">
            <v>1284231</v>
          </cell>
          <cell r="L1083">
            <v>1284231</v>
          </cell>
          <cell r="M1083">
            <v>2155462</v>
          </cell>
          <cell r="N1083">
            <v>1113000</v>
          </cell>
          <cell r="Q1083">
            <v>0</v>
          </cell>
          <cell r="R1083">
            <v>0</v>
          </cell>
          <cell r="S1083">
            <v>-28054</v>
          </cell>
          <cell r="T1083">
            <v>-138171</v>
          </cell>
          <cell r="U1083">
            <v>0</v>
          </cell>
          <cell r="V1083">
            <v>0</v>
          </cell>
          <cell r="W1083">
            <v>0</v>
          </cell>
          <cell r="X1083">
            <v>0</v>
          </cell>
          <cell r="Y1083">
            <v>-15546</v>
          </cell>
          <cell r="Z1083">
            <v>0</v>
          </cell>
          <cell r="AC1083">
            <v>17614160</v>
          </cell>
          <cell r="AD1083">
            <v>-181771</v>
          </cell>
          <cell r="AE1083">
            <v>10</v>
          </cell>
          <cell r="AK1083">
            <v>0</v>
          </cell>
          <cell r="AL1083">
            <v>181771</v>
          </cell>
          <cell r="AM1083">
            <v>0</v>
          </cell>
          <cell r="AN1083">
            <v>181771</v>
          </cell>
          <cell r="AO1083" t="str">
            <v>Hold</v>
          </cell>
        </row>
        <row r="1084">
          <cell r="B1084">
            <v>1066</v>
          </cell>
          <cell r="C1084">
            <v>16220247</v>
          </cell>
          <cell r="D1084" t="str">
            <v>Nguyen Thanh Son B</v>
          </cell>
          <cell r="E1084">
            <v>1572880</v>
          </cell>
          <cell r="F1084">
            <v>1751268</v>
          </cell>
          <cell r="G1084">
            <v>1946257</v>
          </cell>
          <cell r="H1084">
            <v>1111200</v>
          </cell>
          <cell r="I1084">
            <v>1557360</v>
          </cell>
          <cell r="J1084">
            <v>1112880</v>
          </cell>
          <cell r="K1084">
            <v>1113000</v>
          </cell>
          <cell r="L1084">
            <v>1198615</v>
          </cell>
          <cell r="Q1084">
            <v>0</v>
          </cell>
          <cell r="R1084">
            <v>0</v>
          </cell>
          <cell r="S1084">
            <v>0</v>
          </cell>
          <cell r="T1084">
            <v>0</v>
          </cell>
          <cell r="U1084">
            <v>0</v>
          </cell>
          <cell r="V1084">
            <v>0</v>
          </cell>
          <cell r="W1084">
            <v>0</v>
          </cell>
          <cell r="X1084">
            <v>0</v>
          </cell>
          <cell r="AC1084">
            <v>11363460</v>
          </cell>
          <cell r="AD1084">
            <v>0</v>
          </cell>
          <cell r="AE1084">
            <v>8</v>
          </cell>
          <cell r="AK1084">
            <v>0</v>
          </cell>
          <cell r="AL1084">
            <v>0</v>
          </cell>
          <cell r="AM1084">
            <v>0</v>
          </cell>
          <cell r="AN1084">
            <v>0</v>
          </cell>
          <cell r="AO1084" t="str">
            <v>Hold</v>
          </cell>
        </row>
        <row r="1085">
          <cell r="B1085">
            <v>1067</v>
          </cell>
          <cell r="C1085">
            <v>16220251</v>
          </cell>
          <cell r="D1085" t="str">
            <v>Ton Van Cu</v>
          </cell>
          <cell r="E1085">
            <v>1016882</v>
          </cell>
          <cell r="F1085">
            <v>1089203</v>
          </cell>
          <cell r="G1085">
            <v>3404634</v>
          </cell>
          <cell r="H1085">
            <v>3333427</v>
          </cell>
          <cell r="I1085">
            <v>1777860</v>
          </cell>
          <cell r="J1085">
            <v>1112880</v>
          </cell>
          <cell r="K1085">
            <v>1321650</v>
          </cell>
          <cell r="L1085">
            <v>1198615</v>
          </cell>
          <cell r="M1085">
            <v>1284231</v>
          </cell>
          <cell r="N1085">
            <v>1113000</v>
          </cell>
          <cell r="Q1085">
            <v>0</v>
          </cell>
          <cell r="R1085">
            <v>0</v>
          </cell>
          <cell r="S1085">
            <v>-180927</v>
          </cell>
          <cell r="T1085">
            <v>-166685</v>
          </cell>
          <cell r="U1085">
            <v>0</v>
          </cell>
          <cell r="V1085">
            <v>0</v>
          </cell>
          <cell r="W1085">
            <v>0</v>
          </cell>
          <cell r="X1085">
            <v>0</v>
          </cell>
          <cell r="Y1085">
            <v>0</v>
          </cell>
          <cell r="Z1085">
            <v>0</v>
          </cell>
          <cell r="AC1085">
            <v>16652382</v>
          </cell>
          <cell r="AD1085">
            <v>-347612</v>
          </cell>
          <cell r="AE1085">
            <v>10</v>
          </cell>
          <cell r="AK1085">
            <v>0</v>
          </cell>
          <cell r="AL1085">
            <v>347612</v>
          </cell>
          <cell r="AM1085">
            <v>0</v>
          </cell>
          <cell r="AN1085">
            <v>347612</v>
          </cell>
          <cell r="AO1085" t="str">
            <v>Hold</v>
          </cell>
        </row>
        <row r="1086">
          <cell r="B1086">
            <v>1068</v>
          </cell>
          <cell r="C1086">
            <v>16220259</v>
          </cell>
          <cell r="D1086" t="str">
            <v>Nguyen Tan Tai</v>
          </cell>
          <cell r="E1086">
            <v>2350281</v>
          </cell>
          <cell r="F1086">
            <v>1234430</v>
          </cell>
          <cell r="G1086">
            <v>2535830</v>
          </cell>
          <cell r="H1086">
            <v>944519</v>
          </cell>
          <cell r="I1086">
            <v>945404</v>
          </cell>
          <cell r="J1086">
            <v>1648684</v>
          </cell>
          <cell r="Q1086">
            <v>-35028</v>
          </cell>
          <cell r="R1086">
            <v>0</v>
          </cell>
          <cell r="S1086">
            <v>-53583</v>
          </cell>
          <cell r="T1086">
            <v>0</v>
          </cell>
          <cell r="U1086">
            <v>0</v>
          </cell>
          <cell r="V1086">
            <v>0</v>
          </cell>
          <cell r="W1086">
            <v>0</v>
          </cell>
          <cell r="AC1086">
            <v>9659148</v>
          </cell>
          <cell r="AD1086">
            <v>-88611</v>
          </cell>
          <cell r="AE1086">
            <v>6</v>
          </cell>
          <cell r="AK1086">
            <v>0</v>
          </cell>
          <cell r="AL1086">
            <v>88611</v>
          </cell>
          <cell r="AM1086">
            <v>0</v>
          </cell>
          <cell r="AN1086">
            <v>88611</v>
          </cell>
          <cell r="AO1086" t="str">
            <v>Hold</v>
          </cell>
        </row>
        <row r="1087">
          <cell r="B1087">
            <v>1069</v>
          </cell>
          <cell r="C1087">
            <v>16220266</v>
          </cell>
          <cell r="D1087" t="str">
            <v>Huynh Van Dung</v>
          </cell>
          <cell r="E1087">
            <v>4565250</v>
          </cell>
          <cell r="F1087">
            <v>4305780</v>
          </cell>
          <cell r="G1087">
            <v>4911870</v>
          </cell>
          <cell r="H1087">
            <v>3892499</v>
          </cell>
          <cell r="I1087">
            <v>5684653</v>
          </cell>
          <cell r="J1087">
            <v>3477750</v>
          </cell>
          <cell r="K1087">
            <v>5114250</v>
          </cell>
          <cell r="L1087">
            <v>3618000</v>
          </cell>
          <cell r="M1087">
            <v>3778000</v>
          </cell>
          <cell r="N1087">
            <v>2051538</v>
          </cell>
          <cell r="Q1087">
            <v>-469575</v>
          </cell>
          <cell r="R1087">
            <v>-391734</v>
          </cell>
          <cell r="S1087">
            <v>-573561</v>
          </cell>
          <cell r="T1087">
            <v>-278500</v>
          </cell>
          <cell r="U1087">
            <v>-805396</v>
          </cell>
          <cell r="V1087">
            <v>-195550</v>
          </cell>
          <cell r="W1087">
            <v>-634275</v>
          </cell>
          <cell r="X1087">
            <v>-223600</v>
          </cell>
          <cell r="Y1087">
            <v>-255600</v>
          </cell>
          <cell r="AB1087">
            <v>-5154</v>
          </cell>
          <cell r="AC1087">
            <v>41399590</v>
          </cell>
          <cell r="AD1087">
            <v>-3832945</v>
          </cell>
          <cell r="AE1087">
            <v>10</v>
          </cell>
          <cell r="AK1087">
            <v>3419880</v>
          </cell>
          <cell r="AL1087">
            <v>7252825</v>
          </cell>
          <cell r="AM1087">
            <v>0</v>
          </cell>
          <cell r="AN1087">
            <v>7252825</v>
          </cell>
          <cell r="AO1087" t="str">
            <v>Hold</v>
          </cell>
        </row>
        <row r="1088">
          <cell r="B1088">
            <v>1070</v>
          </cell>
          <cell r="C1088">
            <v>16220295</v>
          </cell>
          <cell r="D1088" t="str">
            <v>Nguyen Vinh Trung</v>
          </cell>
          <cell r="E1088">
            <v>1585782</v>
          </cell>
          <cell r="F1088">
            <v>1930666</v>
          </cell>
          <cell r="G1088">
            <v>2061917</v>
          </cell>
          <cell r="H1088">
            <v>3113928</v>
          </cell>
          <cell r="I1088">
            <v>1229881</v>
          </cell>
          <cell r="J1088">
            <v>1559812</v>
          </cell>
          <cell r="K1088">
            <v>1280000</v>
          </cell>
          <cell r="L1088">
            <v>1280000</v>
          </cell>
          <cell r="M1088">
            <v>1280000</v>
          </cell>
          <cell r="N1088">
            <v>1280000</v>
          </cell>
          <cell r="Q1088">
            <v>0</v>
          </cell>
          <cell r="R1088">
            <v>0</v>
          </cell>
          <cell r="S1088">
            <v>-6192</v>
          </cell>
          <cell r="T1088">
            <v>-122786</v>
          </cell>
          <cell r="U1088">
            <v>0</v>
          </cell>
          <cell r="V1088">
            <v>0</v>
          </cell>
          <cell r="W1088">
            <v>0</v>
          </cell>
          <cell r="X1088">
            <v>0</v>
          </cell>
          <cell r="Y1088">
            <v>0</v>
          </cell>
          <cell r="Z1088">
            <v>0</v>
          </cell>
          <cell r="AC1088">
            <v>16601986</v>
          </cell>
          <cell r="AD1088">
            <v>-128978</v>
          </cell>
          <cell r="AE1088">
            <v>10</v>
          </cell>
          <cell r="AK1088">
            <v>0</v>
          </cell>
          <cell r="AL1088">
            <v>128978</v>
          </cell>
          <cell r="AM1088">
            <v>0</v>
          </cell>
          <cell r="AN1088">
            <v>128978</v>
          </cell>
          <cell r="AO1088" t="str">
            <v>Hold</v>
          </cell>
        </row>
        <row r="1089">
          <cell r="B1089">
            <v>1071</v>
          </cell>
          <cell r="C1089">
            <v>16220306</v>
          </cell>
          <cell r="D1089" t="str">
            <v>Lam Hieu Nghia</v>
          </cell>
          <cell r="E1089">
            <v>3582588</v>
          </cell>
          <cell r="F1089">
            <v>3721556</v>
          </cell>
          <cell r="G1089">
            <v>5042057</v>
          </cell>
          <cell r="H1089">
            <v>4903075</v>
          </cell>
          <cell r="I1089">
            <v>4908424</v>
          </cell>
          <cell r="J1089">
            <v>3589038</v>
          </cell>
          <cell r="K1089">
            <v>4125529</v>
          </cell>
          <cell r="L1089">
            <v>3729000</v>
          </cell>
          <cell r="M1089">
            <v>3729000</v>
          </cell>
          <cell r="N1089">
            <v>4026500</v>
          </cell>
          <cell r="O1089">
            <v>2397654</v>
          </cell>
          <cell r="Q1089">
            <v>-216518</v>
          </cell>
          <cell r="R1089">
            <v>-244311</v>
          </cell>
          <cell r="S1089">
            <v>-612617</v>
          </cell>
          <cell r="T1089">
            <v>-570923</v>
          </cell>
          <cell r="U1089">
            <v>-572527</v>
          </cell>
          <cell r="V1089">
            <v>-217808</v>
          </cell>
          <cell r="W1089">
            <v>-337659</v>
          </cell>
          <cell r="X1089">
            <v>-245800</v>
          </cell>
          <cell r="Y1089">
            <v>-245800</v>
          </cell>
          <cell r="Z1089">
            <v>-307950</v>
          </cell>
          <cell r="AB1089">
            <v>-39765</v>
          </cell>
          <cell r="AC1089">
            <v>43754421</v>
          </cell>
          <cell r="AD1089">
            <v>-3611678</v>
          </cell>
          <cell r="AE1089">
            <v>11</v>
          </cell>
          <cell r="AK1089">
            <v>3250885</v>
          </cell>
          <cell r="AL1089">
            <v>6862563</v>
          </cell>
          <cell r="AM1089">
            <v>0</v>
          </cell>
          <cell r="AN1089">
            <v>6862563</v>
          </cell>
          <cell r="AO1089" t="str">
            <v>Hold</v>
          </cell>
        </row>
        <row r="1090">
          <cell r="B1090">
            <v>1072</v>
          </cell>
          <cell r="C1090">
            <v>16220455</v>
          </cell>
          <cell r="D1090" t="str">
            <v>Nguyen Viet Cuong B</v>
          </cell>
          <cell r="E1090">
            <v>2054615</v>
          </cell>
          <cell r="F1090">
            <v>1234430</v>
          </cell>
          <cell r="G1090">
            <v>2736894</v>
          </cell>
          <cell r="K1090">
            <v>3925000</v>
          </cell>
          <cell r="L1090">
            <v>1161751</v>
          </cell>
          <cell r="M1090">
            <v>1113000</v>
          </cell>
          <cell r="N1090">
            <v>1113000</v>
          </cell>
          <cell r="O1090">
            <v>1113000</v>
          </cell>
          <cell r="Q1090">
            <v>-5462</v>
          </cell>
          <cell r="R1090">
            <v>0</v>
          </cell>
          <cell r="S1090">
            <v>-73689</v>
          </cell>
          <cell r="W1090">
            <v>-285000</v>
          </cell>
          <cell r="X1090">
            <v>0</v>
          </cell>
          <cell r="Y1090">
            <v>0</v>
          </cell>
          <cell r="Z1090">
            <v>0</v>
          </cell>
          <cell r="AA1090">
            <v>0</v>
          </cell>
          <cell r="AC1090">
            <v>14451690</v>
          </cell>
          <cell r="AD1090">
            <v>-364151</v>
          </cell>
          <cell r="AE1090">
            <v>8</v>
          </cell>
          <cell r="AK1090">
            <v>0</v>
          </cell>
          <cell r="AL1090">
            <v>364151</v>
          </cell>
          <cell r="AM1090">
            <v>0</v>
          </cell>
          <cell r="AN1090">
            <v>364151</v>
          </cell>
          <cell r="AO1090" t="str">
            <v>Hold</v>
          </cell>
        </row>
        <row r="1091">
          <cell r="B1091">
            <v>1073</v>
          </cell>
          <cell r="C1091">
            <v>16220458</v>
          </cell>
          <cell r="D1091" t="str">
            <v>Nguyen Van Lua</v>
          </cell>
          <cell r="E1091">
            <v>2321103</v>
          </cell>
          <cell r="F1091">
            <v>1916784</v>
          </cell>
          <cell r="G1091">
            <v>2017664</v>
          </cell>
          <cell r="H1091">
            <v>3190857</v>
          </cell>
          <cell r="I1091">
            <v>1363563</v>
          </cell>
          <cell r="Q1091">
            <v>-32110</v>
          </cell>
          <cell r="R1091">
            <v>0</v>
          </cell>
          <cell r="S1091">
            <v>-1766</v>
          </cell>
          <cell r="T1091">
            <v>-138171</v>
          </cell>
          <cell r="U1091">
            <v>0</v>
          </cell>
          <cell r="V1091">
            <v>0</v>
          </cell>
          <cell r="W1091">
            <v>0</v>
          </cell>
          <cell r="X1091">
            <v>0</v>
          </cell>
          <cell r="Y1091">
            <v>0</v>
          </cell>
          <cell r="AC1091">
            <v>10809971</v>
          </cell>
          <cell r="AD1091">
            <v>-172047</v>
          </cell>
          <cell r="AE1091">
            <v>5</v>
          </cell>
          <cell r="AK1091">
            <v>80995</v>
          </cell>
          <cell r="AL1091">
            <v>253042</v>
          </cell>
          <cell r="AM1091">
            <v>0</v>
          </cell>
          <cell r="AN1091">
            <v>253042</v>
          </cell>
          <cell r="AO1091" t="str">
            <v>Hold</v>
          </cell>
        </row>
        <row r="1092">
          <cell r="B1092">
            <v>1074</v>
          </cell>
          <cell r="C1092">
            <v>16220459</v>
          </cell>
          <cell r="D1092" t="str">
            <v>Ta Cong Phung</v>
          </cell>
          <cell r="E1092">
            <v>1050000</v>
          </cell>
          <cell r="F1092">
            <v>2450707</v>
          </cell>
          <cell r="G1092">
            <v>1664998</v>
          </cell>
          <cell r="H1092">
            <v>1402874</v>
          </cell>
          <cell r="I1092">
            <v>1181755</v>
          </cell>
          <cell r="J1092">
            <v>1182435</v>
          </cell>
          <cell r="Q1092">
            <v>0</v>
          </cell>
          <cell r="R1092">
            <v>-45071</v>
          </cell>
          <cell r="S1092">
            <v>0</v>
          </cell>
          <cell r="T1092">
            <v>0</v>
          </cell>
          <cell r="U1092">
            <v>0</v>
          </cell>
          <cell r="V1092">
            <v>0</v>
          </cell>
          <cell r="W1092">
            <v>0</v>
          </cell>
          <cell r="AC1092">
            <v>8932769</v>
          </cell>
          <cell r="AD1092">
            <v>-45071</v>
          </cell>
          <cell r="AE1092">
            <v>6</v>
          </cell>
          <cell r="AK1092">
            <v>0</v>
          </cell>
          <cell r="AL1092">
            <v>45071</v>
          </cell>
          <cell r="AM1092">
            <v>0</v>
          </cell>
          <cell r="AN1092">
            <v>45071</v>
          </cell>
          <cell r="AO1092" t="str">
            <v>Hold</v>
          </cell>
        </row>
        <row r="1093">
          <cell r="B1093">
            <v>1075</v>
          </cell>
          <cell r="C1093">
            <v>16220470</v>
          </cell>
          <cell r="D1093" t="str">
            <v>Do Quang Hung</v>
          </cell>
          <cell r="E1093">
            <v>1644248</v>
          </cell>
          <cell r="F1093">
            <v>1644483</v>
          </cell>
          <cell r="G1093">
            <v>1641827</v>
          </cell>
          <cell r="H1093">
            <v>1292069</v>
          </cell>
          <cell r="I1093">
            <v>945404</v>
          </cell>
          <cell r="J1093">
            <v>945948</v>
          </cell>
          <cell r="K1093">
            <v>1224237</v>
          </cell>
          <cell r="L1093">
            <v>1018769</v>
          </cell>
          <cell r="M1093">
            <v>1091538</v>
          </cell>
          <cell r="Q1093">
            <v>0</v>
          </cell>
          <cell r="R1093">
            <v>0</v>
          </cell>
          <cell r="S1093">
            <v>0</v>
          </cell>
          <cell r="T1093">
            <v>0</v>
          </cell>
          <cell r="U1093">
            <v>0</v>
          </cell>
          <cell r="V1093">
            <v>0</v>
          </cell>
          <cell r="W1093">
            <v>0</v>
          </cell>
          <cell r="X1093">
            <v>0</v>
          </cell>
          <cell r="Y1093">
            <v>0</v>
          </cell>
          <cell r="AC1093">
            <v>11448523</v>
          </cell>
          <cell r="AD1093">
            <v>0</v>
          </cell>
          <cell r="AE1093">
            <v>9</v>
          </cell>
          <cell r="AK1093">
            <v>0</v>
          </cell>
          <cell r="AL1093">
            <v>0</v>
          </cell>
          <cell r="AM1093">
            <v>0</v>
          </cell>
          <cell r="AN1093">
            <v>0</v>
          </cell>
          <cell r="AO1093" t="str">
            <v>Hold</v>
          </cell>
        </row>
        <row r="1094">
          <cell r="B1094">
            <v>1076</v>
          </cell>
          <cell r="C1094">
            <v>16220477</v>
          </cell>
          <cell r="D1094" t="str">
            <v>Nguyen Van Quy A</v>
          </cell>
          <cell r="E1094">
            <v>1317393</v>
          </cell>
          <cell r="F1094">
            <v>1089203</v>
          </cell>
          <cell r="G1094">
            <v>2066083</v>
          </cell>
          <cell r="H1094">
            <v>944519</v>
          </cell>
          <cell r="I1094">
            <v>909042</v>
          </cell>
          <cell r="J1094">
            <v>945948</v>
          </cell>
          <cell r="Q1094">
            <v>0</v>
          </cell>
          <cell r="R1094">
            <v>0</v>
          </cell>
          <cell r="S1094">
            <v>-6608</v>
          </cell>
          <cell r="T1094">
            <v>0</v>
          </cell>
          <cell r="U1094">
            <v>0</v>
          </cell>
          <cell r="V1094">
            <v>0</v>
          </cell>
          <cell r="W1094">
            <v>0</v>
          </cell>
          <cell r="AC1094">
            <v>7272188</v>
          </cell>
          <cell r="AD1094">
            <v>-6608</v>
          </cell>
          <cell r="AE1094">
            <v>6</v>
          </cell>
          <cell r="AK1094">
            <v>0</v>
          </cell>
          <cell r="AL1094">
            <v>6608</v>
          </cell>
          <cell r="AM1094">
            <v>0</v>
          </cell>
          <cell r="AN1094">
            <v>6608</v>
          </cell>
          <cell r="AO1094" t="str">
            <v>Hold</v>
          </cell>
        </row>
        <row r="1095">
          <cell r="B1095">
            <v>1077</v>
          </cell>
          <cell r="C1095">
            <v>16220501</v>
          </cell>
          <cell r="D1095" t="str">
            <v>Le Minh Thoai</v>
          </cell>
          <cell r="E1095">
            <v>1375782</v>
          </cell>
          <cell r="F1095">
            <v>1375386</v>
          </cell>
          <cell r="G1095">
            <v>3362187</v>
          </cell>
          <cell r="H1095">
            <v>2722336</v>
          </cell>
          <cell r="I1095">
            <v>2725716</v>
          </cell>
          <cell r="J1095">
            <v>1378259</v>
          </cell>
          <cell r="K1095">
            <v>1740122</v>
          </cell>
          <cell r="L1095">
            <v>1476923</v>
          </cell>
          <cell r="M1095">
            <v>1378462</v>
          </cell>
          <cell r="N1095">
            <v>1280000</v>
          </cell>
          <cell r="Q1095">
            <v>0</v>
          </cell>
          <cell r="R1095">
            <v>0</v>
          </cell>
          <cell r="S1095">
            <v>-172437</v>
          </cell>
          <cell r="T1095">
            <v>-72234</v>
          </cell>
          <cell r="U1095">
            <v>-72572</v>
          </cell>
          <cell r="V1095">
            <v>0</v>
          </cell>
          <cell r="W1095">
            <v>0</v>
          </cell>
          <cell r="X1095">
            <v>0</v>
          </cell>
          <cell r="Y1095">
            <v>0</v>
          </cell>
          <cell r="Z1095">
            <v>0</v>
          </cell>
          <cell r="AC1095">
            <v>18815173</v>
          </cell>
          <cell r="AD1095">
            <v>-317243</v>
          </cell>
          <cell r="AE1095">
            <v>10</v>
          </cell>
          <cell r="AK1095">
            <v>0</v>
          </cell>
          <cell r="AL1095">
            <v>317243</v>
          </cell>
          <cell r="AM1095">
            <v>0</v>
          </cell>
          <cell r="AN1095">
            <v>317243</v>
          </cell>
          <cell r="AO1095" t="str">
            <v>Hold</v>
          </cell>
        </row>
        <row r="1096">
          <cell r="B1096">
            <v>1078</v>
          </cell>
          <cell r="C1096">
            <v>16220511</v>
          </cell>
          <cell r="D1096" t="str">
            <v>Dang Hoang Minh</v>
          </cell>
          <cell r="E1096">
            <v>1271103</v>
          </cell>
          <cell r="F1096">
            <v>1270737</v>
          </cell>
          <cell r="G1096">
            <v>2326334</v>
          </cell>
          <cell r="H1096">
            <v>1180650</v>
          </cell>
          <cell r="I1096">
            <v>1626875</v>
          </cell>
          <cell r="J1096">
            <v>1182435</v>
          </cell>
          <cell r="K1096">
            <v>1182000</v>
          </cell>
          <cell r="L1096">
            <v>1272923</v>
          </cell>
          <cell r="Q1096">
            <v>0</v>
          </cell>
          <cell r="R1096">
            <v>0</v>
          </cell>
          <cell r="S1096">
            <v>-32633</v>
          </cell>
          <cell r="T1096">
            <v>0</v>
          </cell>
          <cell r="U1096">
            <v>0</v>
          </cell>
          <cell r="V1096">
            <v>0</v>
          </cell>
          <cell r="W1096">
            <v>0</v>
          </cell>
          <cell r="X1096">
            <v>0</v>
          </cell>
          <cell r="AC1096">
            <v>11313057</v>
          </cell>
          <cell r="AD1096">
            <v>-32633</v>
          </cell>
          <cell r="AE1096">
            <v>8</v>
          </cell>
          <cell r="AK1096">
            <v>0</v>
          </cell>
          <cell r="AL1096">
            <v>32633</v>
          </cell>
          <cell r="AM1096">
            <v>0</v>
          </cell>
          <cell r="AN1096">
            <v>32633</v>
          </cell>
          <cell r="AO1096" t="str">
            <v>Hold</v>
          </cell>
        </row>
        <row r="1097">
          <cell r="B1097">
            <v>1079</v>
          </cell>
          <cell r="C1097">
            <v>16220516</v>
          </cell>
          <cell r="D1097" t="str">
            <v>Tran Quang Duc</v>
          </cell>
          <cell r="E1097">
            <v>3047874</v>
          </cell>
          <cell r="F1097">
            <v>1234430</v>
          </cell>
          <cell r="G1097">
            <v>2736894</v>
          </cell>
          <cell r="H1097">
            <v>944519</v>
          </cell>
          <cell r="I1097">
            <v>945404</v>
          </cell>
          <cell r="J1097">
            <v>2012511</v>
          </cell>
          <cell r="K1097">
            <v>1450846</v>
          </cell>
          <cell r="L1097">
            <v>1164308</v>
          </cell>
          <cell r="M1097">
            <v>1284231</v>
          </cell>
          <cell r="N1097">
            <v>1113000</v>
          </cell>
          <cell r="Q1097">
            <v>-109575</v>
          </cell>
          <cell r="R1097">
            <v>0</v>
          </cell>
          <cell r="S1097">
            <v>-73689</v>
          </cell>
          <cell r="T1097">
            <v>0</v>
          </cell>
          <cell r="U1097">
            <v>0</v>
          </cell>
          <cell r="V1097">
            <v>-1251</v>
          </cell>
          <cell r="W1097">
            <v>0</v>
          </cell>
          <cell r="X1097">
            <v>0</v>
          </cell>
          <cell r="Y1097">
            <v>0</v>
          </cell>
          <cell r="Z1097">
            <v>0</v>
          </cell>
          <cell r="AC1097">
            <v>15934017</v>
          </cell>
          <cell r="AD1097">
            <v>-184515</v>
          </cell>
          <cell r="AE1097">
            <v>10</v>
          </cell>
          <cell r="AK1097">
            <v>0</v>
          </cell>
          <cell r="AL1097">
            <v>184515</v>
          </cell>
          <cell r="AM1097">
            <v>0</v>
          </cell>
          <cell r="AN1097">
            <v>184515</v>
          </cell>
          <cell r="AO1097" t="str">
            <v>Hold</v>
          </cell>
        </row>
        <row r="1098">
          <cell r="B1098">
            <v>1080</v>
          </cell>
          <cell r="C1098">
            <v>16220530</v>
          </cell>
          <cell r="D1098" t="str">
            <v>Doai Thuan Nghi</v>
          </cell>
          <cell r="E1098">
            <v>1016882</v>
          </cell>
          <cell r="F1098">
            <v>1016590</v>
          </cell>
          <cell r="G1098">
            <v>2977568</v>
          </cell>
          <cell r="H1098">
            <v>2000083</v>
          </cell>
          <cell r="I1098">
            <v>2111700</v>
          </cell>
          <cell r="J1098">
            <v>1198486</v>
          </cell>
          <cell r="K1098">
            <v>1560275</v>
          </cell>
          <cell r="L1098">
            <v>1198615</v>
          </cell>
          <cell r="Q1098">
            <v>0</v>
          </cell>
          <cell r="R1098">
            <v>0</v>
          </cell>
          <cell r="S1098">
            <v>-97757</v>
          </cell>
          <cell r="T1098">
            <v>-8</v>
          </cell>
          <cell r="U1098">
            <v>-11170</v>
          </cell>
          <cell r="V1098">
            <v>0</v>
          </cell>
          <cell r="W1098">
            <v>0</v>
          </cell>
          <cell r="X1098">
            <v>0</v>
          </cell>
          <cell r="AC1098">
            <v>13080199</v>
          </cell>
          <cell r="AD1098">
            <v>-108935</v>
          </cell>
          <cell r="AE1098">
            <v>8</v>
          </cell>
          <cell r="AK1098">
            <v>0</v>
          </cell>
          <cell r="AL1098">
            <v>108935</v>
          </cell>
          <cell r="AM1098">
            <v>0</v>
          </cell>
          <cell r="AN1098">
            <v>108935</v>
          </cell>
          <cell r="AO1098" t="str">
            <v>Hold</v>
          </cell>
        </row>
        <row r="1099">
          <cell r="B1099">
            <v>1081</v>
          </cell>
          <cell r="C1099">
            <v>16220541</v>
          </cell>
          <cell r="D1099" t="str">
            <v>Ninh Dinh Tuan</v>
          </cell>
          <cell r="E1099">
            <v>2160880</v>
          </cell>
          <cell r="F1099">
            <v>1836695</v>
          </cell>
          <cell r="G1099">
            <v>2075432</v>
          </cell>
          <cell r="H1099">
            <v>1458750</v>
          </cell>
          <cell r="I1099">
            <v>1112240</v>
          </cell>
          <cell r="J1099">
            <v>1198486</v>
          </cell>
          <cell r="K1099">
            <v>1198615</v>
          </cell>
          <cell r="L1099">
            <v>1984231</v>
          </cell>
          <cell r="Q1099">
            <v>-16088</v>
          </cell>
          <cell r="R1099">
            <v>0</v>
          </cell>
          <cell r="S1099">
            <v>-7543</v>
          </cell>
          <cell r="T1099">
            <v>0</v>
          </cell>
          <cell r="U1099">
            <v>0</v>
          </cell>
          <cell r="V1099">
            <v>0</v>
          </cell>
          <cell r="W1099">
            <v>0</v>
          </cell>
          <cell r="X1099">
            <v>0</v>
          </cell>
          <cell r="AC1099">
            <v>13025329</v>
          </cell>
          <cell r="AD1099">
            <v>-23631</v>
          </cell>
          <cell r="AE1099">
            <v>8</v>
          </cell>
          <cell r="AK1099">
            <v>0</v>
          </cell>
          <cell r="AL1099">
            <v>23631</v>
          </cell>
          <cell r="AM1099">
            <v>0</v>
          </cell>
          <cell r="AN1099">
            <v>23631</v>
          </cell>
          <cell r="AO1099" t="str">
            <v>Hold</v>
          </cell>
        </row>
        <row r="1100">
          <cell r="B1100">
            <v>1082</v>
          </cell>
          <cell r="C1100">
            <v>16220555</v>
          </cell>
          <cell r="D1100" t="str">
            <v>Le Trung Hieu</v>
          </cell>
          <cell r="E1100">
            <v>1662080</v>
          </cell>
          <cell r="F1100">
            <v>1473628</v>
          </cell>
          <cell r="Q1100">
            <v>0</v>
          </cell>
          <cell r="R1100">
            <v>0</v>
          </cell>
          <cell r="AC1100">
            <v>3135708</v>
          </cell>
          <cell r="AD1100">
            <v>0</v>
          </cell>
          <cell r="AE1100">
            <v>2</v>
          </cell>
          <cell r="AK1100">
            <v>0</v>
          </cell>
          <cell r="AL1100">
            <v>0</v>
          </cell>
          <cell r="AM1100">
            <v>0</v>
          </cell>
          <cell r="AN1100">
            <v>0</v>
          </cell>
          <cell r="AO1100" t="str">
            <v>Hold</v>
          </cell>
        </row>
        <row r="1101">
          <cell r="B1101">
            <v>1083</v>
          </cell>
          <cell r="C1101">
            <v>16220557</v>
          </cell>
          <cell r="D1101" t="str">
            <v>Hoang Dinh Long</v>
          </cell>
          <cell r="E1101">
            <v>1277512</v>
          </cell>
          <cell r="F1101">
            <v>1375386</v>
          </cell>
          <cell r="Q1101">
            <v>0</v>
          </cell>
          <cell r="R1101">
            <v>0</v>
          </cell>
          <cell r="AC1101">
            <v>2652898</v>
          </cell>
          <cell r="AD1101">
            <v>0</v>
          </cell>
          <cell r="AE1101">
            <v>2</v>
          </cell>
          <cell r="AK1101">
            <v>0</v>
          </cell>
          <cell r="AL1101">
            <v>0</v>
          </cell>
          <cell r="AM1101">
            <v>0</v>
          </cell>
          <cell r="AN1101">
            <v>0</v>
          </cell>
          <cell r="AO1101" t="str">
            <v>Hold</v>
          </cell>
        </row>
        <row r="1102">
          <cell r="B1102">
            <v>1084</v>
          </cell>
          <cell r="C1102">
            <v>16220562</v>
          </cell>
          <cell r="D1102" t="str">
            <v>Huynh Kien Quoc</v>
          </cell>
          <cell r="E1102">
            <v>1727512</v>
          </cell>
          <cell r="Q1102">
            <v>0</v>
          </cell>
          <cell r="AC1102">
            <v>1727512</v>
          </cell>
          <cell r="AD1102">
            <v>0</v>
          </cell>
          <cell r="AE1102">
            <v>1</v>
          </cell>
          <cell r="AK1102">
            <v>0</v>
          </cell>
          <cell r="AL1102">
            <v>0</v>
          </cell>
          <cell r="AM1102">
            <v>0</v>
          </cell>
          <cell r="AN1102">
            <v>0</v>
          </cell>
          <cell r="AO1102" t="str">
            <v>Hold</v>
          </cell>
        </row>
        <row r="1103">
          <cell r="B1103">
            <v>1085</v>
          </cell>
          <cell r="C1103">
            <v>16220566</v>
          </cell>
          <cell r="D1103" t="str">
            <v>Nguyen Quoc Viet</v>
          </cell>
          <cell r="E1103">
            <v>1572322</v>
          </cell>
          <cell r="F1103">
            <v>2425386</v>
          </cell>
          <cell r="G1103">
            <v>2776371</v>
          </cell>
          <cell r="H1103">
            <v>1474476</v>
          </cell>
          <cell r="I1103">
            <v>1574247</v>
          </cell>
          <cell r="J1103">
            <v>1575153</v>
          </cell>
          <cell r="K1103">
            <v>1280000</v>
          </cell>
          <cell r="Q1103">
            <v>0</v>
          </cell>
          <cell r="R1103">
            <v>-42539</v>
          </cell>
          <cell r="S1103">
            <v>-77637</v>
          </cell>
          <cell r="T1103">
            <v>0</v>
          </cell>
          <cell r="U1103">
            <v>0</v>
          </cell>
          <cell r="V1103">
            <v>0</v>
          </cell>
          <cell r="W1103">
            <v>0</v>
          </cell>
          <cell r="X1103">
            <v>0</v>
          </cell>
          <cell r="Y1103">
            <v>0</v>
          </cell>
          <cell r="Z1103">
            <v>0</v>
          </cell>
          <cell r="AC1103">
            <v>12677955</v>
          </cell>
          <cell r="AD1103">
            <v>-120176</v>
          </cell>
          <cell r="AE1103">
            <v>7</v>
          </cell>
          <cell r="AK1103">
            <v>0</v>
          </cell>
          <cell r="AL1103">
            <v>120176</v>
          </cell>
          <cell r="AM1103">
            <v>0</v>
          </cell>
          <cell r="AN1103">
            <v>120176</v>
          </cell>
          <cell r="AO1103" t="str">
            <v>Hold</v>
          </cell>
        </row>
        <row r="1104">
          <cell r="B1104">
            <v>1086</v>
          </cell>
          <cell r="C1104">
            <v>16220567</v>
          </cell>
          <cell r="D1104" t="str">
            <v>Tran Cong Vinh</v>
          </cell>
          <cell r="E1104">
            <v>1277512</v>
          </cell>
          <cell r="F1104">
            <v>982418</v>
          </cell>
          <cell r="G1104">
            <v>962500</v>
          </cell>
          <cell r="Q1104">
            <v>0</v>
          </cell>
          <cell r="R1104">
            <v>0</v>
          </cell>
          <cell r="S1104">
            <v>0</v>
          </cell>
          <cell r="AC1104">
            <v>3222430</v>
          </cell>
          <cell r="AD1104">
            <v>0</v>
          </cell>
          <cell r="AE1104">
            <v>3</v>
          </cell>
          <cell r="AK1104">
            <v>0</v>
          </cell>
          <cell r="AL1104">
            <v>0</v>
          </cell>
          <cell r="AM1104">
            <v>0</v>
          </cell>
          <cell r="AN1104">
            <v>0</v>
          </cell>
          <cell r="AO1104" t="str">
            <v>Hold</v>
          </cell>
        </row>
        <row r="1105">
          <cell r="B1105">
            <v>1087</v>
          </cell>
          <cell r="C1105">
            <v>16220609</v>
          </cell>
          <cell r="D1105" t="str">
            <v>Le Thuy Hiep</v>
          </cell>
          <cell r="E1105">
            <v>2321103</v>
          </cell>
          <cell r="F1105">
            <v>1916784</v>
          </cell>
          <cell r="G1105">
            <v>2362065</v>
          </cell>
          <cell r="H1105">
            <v>3100038</v>
          </cell>
          <cell r="I1105">
            <v>1181755</v>
          </cell>
          <cell r="J1105">
            <v>1826261</v>
          </cell>
          <cell r="K1105">
            <v>1272923</v>
          </cell>
          <cell r="L1105">
            <v>1363846</v>
          </cell>
          <cell r="M1105">
            <v>1272923</v>
          </cell>
          <cell r="N1105">
            <v>1182000</v>
          </cell>
          <cell r="Q1105">
            <v>-32110</v>
          </cell>
          <cell r="R1105">
            <v>0</v>
          </cell>
          <cell r="S1105">
            <v>-36207</v>
          </cell>
          <cell r="T1105">
            <v>-120008</v>
          </cell>
          <cell r="U1105">
            <v>0</v>
          </cell>
          <cell r="V1105">
            <v>0</v>
          </cell>
          <cell r="W1105">
            <v>0</v>
          </cell>
          <cell r="X1105">
            <v>0</v>
          </cell>
          <cell r="Y1105">
            <v>0</v>
          </cell>
          <cell r="Z1105">
            <v>0</v>
          </cell>
          <cell r="AC1105">
            <v>17799698</v>
          </cell>
          <cell r="AD1105">
            <v>-188325</v>
          </cell>
          <cell r="AE1105">
            <v>10</v>
          </cell>
          <cell r="AK1105">
            <v>0</v>
          </cell>
          <cell r="AL1105">
            <v>188325</v>
          </cell>
          <cell r="AM1105">
            <v>0</v>
          </cell>
          <cell r="AN1105">
            <v>188325</v>
          </cell>
          <cell r="AO1105" t="str">
            <v>Hold</v>
          </cell>
        </row>
        <row r="1106">
          <cell r="B1106">
            <v>1088</v>
          </cell>
          <cell r="C1106">
            <v>16220612</v>
          </cell>
          <cell r="D1106" t="str">
            <v>Tran Cong Huu</v>
          </cell>
          <cell r="E1106">
            <v>1775103</v>
          </cell>
          <cell r="F1106">
            <v>1916784</v>
          </cell>
          <cell r="G1106">
            <v>2133615</v>
          </cell>
          <cell r="H1106">
            <v>1528200</v>
          </cell>
          <cell r="I1106">
            <v>1272659</v>
          </cell>
          <cell r="J1106">
            <v>1637218</v>
          </cell>
          <cell r="K1106">
            <v>1342923</v>
          </cell>
          <cell r="L1106">
            <v>2063846</v>
          </cell>
          <cell r="M1106">
            <v>1272923</v>
          </cell>
          <cell r="N1106">
            <v>1182000</v>
          </cell>
          <cell r="Q1106">
            <v>0</v>
          </cell>
          <cell r="R1106">
            <v>0</v>
          </cell>
          <cell r="S1106">
            <v>-13362</v>
          </cell>
          <cell r="T1106">
            <v>0</v>
          </cell>
          <cell r="U1106">
            <v>0</v>
          </cell>
          <cell r="V1106">
            <v>0</v>
          </cell>
          <cell r="W1106">
            <v>0</v>
          </cell>
          <cell r="X1106">
            <v>-6385</v>
          </cell>
          <cell r="Y1106">
            <v>0</v>
          </cell>
          <cell r="Z1106">
            <v>0</v>
          </cell>
          <cell r="AC1106">
            <v>16125271</v>
          </cell>
          <cell r="AD1106">
            <v>-19747</v>
          </cell>
          <cell r="AE1106">
            <v>10</v>
          </cell>
          <cell r="AK1106">
            <v>0</v>
          </cell>
          <cell r="AL1106">
            <v>19747</v>
          </cell>
          <cell r="AM1106">
            <v>0</v>
          </cell>
          <cell r="AN1106">
            <v>19747</v>
          </cell>
          <cell r="AO1106" t="str">
            <v>Hold</v>
          </cell>
        </row>
        <row r="1107">
          <cell r="B1107">
            <v>1089</v>
          </cell>
          <cell r="C1107">
            <v>16220632</v>
          </cell>
          <cell r="D1107" t="str">
            <v>Nguyen Gia Binh</v>
          </cell>
          <cell r="E1107">
            <v>1717512</v>
          </cell>
          <cell r="F1107">
            <v>1473628</v>
          </cell>
          <cell r="Q1107">
            <v>0</v>
          </cell>
          <cell r="R1107">
            <v>0</v>
          </cell>
          <cell r="AC1107">
            <v>3191140</v>
          </cell>
          <cell r="AD1107">
            <v>0</v>
          </cell>
          <cell r="AE1107">
            <v>2</v>
          </cell>
          <cell r="AK1107">
            <v>0</v>
          </cell>
          <cell r="AL1107">
            <v>0</v>
          </cell>
          <cell r="AM1107">
            <v>0</v>
          </cell>
          <cell r="AN1107">
            <v>0</v>
          </cell>
          <cell r="AO1107" t="str">
            <v>Hold</v>
          </cell>
        </row>
        <row r="1108">
          <cell r="B1108">
            <v>1090</v>
          </cell>
          <cell r="C1108">
            <v>16220653</v>
          </cell>
          <cell r="D1108" t="str">
            <v>Bui Van Chien</v>
          </cell>
          <cell r="E1108">
            <v>1565103</v>
          </cell>
          <cell r="F1108">
            <v>1916784</v>
          </cell>
          <cell r="G1108">
            <v>2040604</v>
          </cell>
          <cell r="H1108">
            <v>3190857</v>
          </cell>
          <cell r="I1108">
            <v>1363563</v>
          </cell>
          <cell r="J1108">
            <v>1735305</v>
          </cell>
          <cell r="K1108">
            <v>1272923</v>
          </cell>
          <cell r="L1108">
            <v>1454769</v>
          </cell>
          <cell r="M1108">
            <v>1363846</v>
          </cell>
          <cell r="N1108">
            <v>1136538</v>
          </cell>
          <cell r="Q1108">
            <v>0</v>
          </cell>
          <cell r="R1108">
            <v>0</v>
          </cell>
          <cell r="S1108">
            <v>-4060</v>
          </cell>
          <cell r="T1108">
            <v>-138171</v>
          </cell>
          <cell r="U1108">
            <v>0</v>
          </cell>
          <cell r="V1108">
            <v>0</v>
          </cell>
          <cell r="W1108">
            <v>0</v>
          </cell>
          <cell r="X1108">
            <v>0</v>
          </cell>
          <cell r="Y1108">
            <v>0</v>
          </cell>
          <cell r="Z1108">
            <v>0</v>
          </cell>
          <cell r="AC1108">
            <v>17040292</v>
          </cell>
          <cell r="AD1108">
            <v>-142231</v>
          </cell>
          <cell r="AE1108">
            <v>10</v>
          </cell>
          <cell r="AK1108">
            <v>0</v>
          </cell>
          <cell r="AL1108">
            <v>142231</v>
          </cell>
          <cell r="AM1108">
            <v>0</v>
          </cell>
          <cell r="AN1108">
            <v>142231</v>
          </cell>
          <cell r="AO1108" t="str">
            <v>Hold</v>
          </cell>
        </row>
        <row r="1109">
          <cell r="B1109">
            <v>1091</v>
          </cell>
          <cell r="C1109">
            <v>16220658</v>
          </cell>
          <cell r="D1109" t="str">
            <v>Truong Van An</v>
          </cell>
          <cell r="E1109">
            <v>2321103</v>
          </cell>
          <cell r="F1109">
            <v>1916784</v>
          </cell>
          <cell r="G1109">
            <v>2136006</v>
          </cell>
          <cell r="H1109">
            <v>3100038</v>
          </cell>
          <cell r="I1109">
            <v>1363563</v>
          </cell>
          <cell r="J1109">
            <v>1182435</v>
          </cell>
          <cell r="Q1109">
            <v>-32110</v>
          </cell>
          <cell r="R1109">
            <v>0</v>
          </cell>
          <cell r="S1109">
            <v>-13601</v>
          </cell>
          <cell r="T1109">
            <v>-120008</v>
          </cell>
          <cell r="U1109">
            <v>0</v>
          </cell>
          <cell r="V1109">
            <v>0</v>
          </cell>
          <cell r="W1109">
            <v>0</v>
          </cell>
          <cell r="AC1109">
            <v>12019929</v>
          </cell>
          <cell r="AD1109">
            <v>-165719</v>
          </cell>
          <cell r="AE1109">
            <v>6</v>
          </cell>
          <cell r="AK1109">
            <v>1992</v>
          </cell>
          <cell r="AL1109">
            <v>167711</v>
          </cell>
          <cell r="AM1109">
            <v>0</v>
          </cell>
          <cell r="AN1109">
            <v>167711</v>
          </cell>
          <cell r="AO1109" t="str">
            <v>Hold</v>
          </cell>
        </row>
        <row r="1110">
          <cell r="B1110">
            <v>1092</v>
          </cell>
          <cell r="C1110">
            <v>16220659</v>
          </cell>
          <cell r="D1110" t="str">
            <v>Phan Minh Chau</v>
          </cell>
          <cell r="E1110">
            <v>2069103</v>
          </cell>
          <cell r="F1110">
            <v>1916784</v>
          </cell>
          <cell r="G1110">
            <v>2128190</v>
          </cell>
          <cell r="H1110">
            <v>3190857</v>
          </cell>
          <cell r="I1110">
            <v>1272659</v>
          </cell>
          <cell r="J1110">
            <v>1826261</v>
          </cell>
          <cell r="K1110">
            <v>1272923</v>
          </cell>
          <cell r="L1110">
            <v>1272923</v>
          </cell>
          <cell r="Q1110">
            <v>-6910</v>
          </cell>
          <cell r="R1110">
            <v>0</v>
          </cell>
          <cell r="S1110">
            <v>-12819</v>
          </cell>
          <cell r="T1110">
            <v>-138171</v>
          </cell>
          <cell r="U1110">
            <v>0</v>
          </cell>
          <cell r="V1110">
            <v>0</v>
          </cell>
          <cell r="W1110">
            <v>0</v>
          </cell>
          <cell r="X1110">
            <v>0</v>
          </cell>
          <cell r="AC1110">
            <v>14949700</v>
          </cell>
          <cell r="AD1110">
            <v>-157900</v>
          </cell>
          <cell r="AE1110">
            <v>8</v>
          </cell>
          <cell r="AK1110">
            <v>0</v>
          </cell>
          <cell r="AL1110">
            <v>157900</v>
          </cell>
          <cell r="AM1110">
            <v>0</v>
          </cell>
          <cell r="AN1110">
            <v>157900</v>
          </cell>
          <cell r="AO1110" t="str">
            <v>Hold</v>
          </cell>
        </row>
        <row r="1111">
          <cell r="B1111">
            <v>1093</v>
          </cell>
          <cell r="C1111">
            <v>16220660</v>
          </cell>
          <cell r="D1111" t="str">
            <v>Tran Quoc Cong</v>
          </cell>
          <cell r="E1111">
            <v>2230310</v>
          </cell>
          <cell r="F1111">
            <v>1735210</v>
          </cell>
          <cell r="G1111">
            <v>6764927</v>
          </cell>
          <cell r="H1111">
            <v>3356919</v>
          </cell>
          <cell r="I1111">
            <v>1181755</v>
          </cell>
          <cell r="J1111">
            <v>1182435</v>
          </cell>
          <cell r="K1111">
            <v>1182000</v>
          </cell>
          <cell r="L1111">
            <v>1454769</v>
          </cell>
          <cell r="Q1111">
            <v>-23031</v>
          </cell>
          <cell r="R1111">
            <v>0</v>
          </cell>
          <cell r="S1111">
            <v>-1205971</v>
          </cell>
          <cell r="T1111">
            <v>-171384</v>
          </cell>
          <cell r="U1111">
            <v>0</v>
          </cell>
          <cell r="V1111">
            <v>0</v>
          </cell>
          <cell r="W1111">
            <v>0</v>
          </cell>
          <cell r="X1111">
            <v>0</v>
          </cell>
          <cell r="AC1111">
            <v>19088325</v>
          </cell>
          <cell r="AD1111">
            <v>-1400386</v>
          </cell>
          <cell r="AE1111">
            <v>8</v>
          </cell>
          <cell r="AK1111">
            <v>308832</v>
          </cell>
          <cell r="AL1111">
            <v>1709218</v>
          </cell>
          <cell r="AM1111">
            <v>0</v>
          </cell>
          <cell r="AN1111">
            <v>1709218</v>
          </cell>
          <cell r="AO1111" t="str">
            <v>Hold</v>
          </cell>
        </row>
        <row r="1112">
          <cell r="B1112">
            <v>1094</v>
          </cell>
          <cell r="C1112">
            <v>16220662</v>
          </cell>
          <cell r="D1112" t="str">
            <v>Pham Ngoc Hung A</v>
          </cell>
          <cell r="E1112">
            <v>1180310</v>
          </cell>
          <cell r="F1112">
            <v>1179970</v>
          </cell>
          <cell r="G1112">
            <v>3521734</v>
          </cell>
          <cell r="H1112">
            <v>2842107</v>
          </cell>
          <cell r="I1112">
            <v>3568088</v>
          </cell>
          <cell r="J1112">
            <v>2643090</v>
          </cell>
          <cell r="K1112">
            <v>3088120</v>
          </cell>
          <cell r="L1112">
            <v>2643000</v>
          </cell>
          <cell r="M1112">
            <v>2861000</v>
          </cell>
          <cell r="Q1112">
            <v>0</v>
          </cell>
          <cell r="R1112">
            <v>0</v>
          </cell>
          <cell r="S1112">
            <v>-204347</v>
          </cell>
          <cell r="T1112">
            <v>-84211</v>
          </cell>
          <cell r="U1112">
            <v>-213618</v>
          </cell>
          <cell r="V1112">
            <v>-64309</v>
          </cell>
          <cell r="W1112">
            <v>-117624</v>
          </cell>
          <cell r="X1112">
            <v>-64300</v>
          </cell>
          <cell r="AB1112">
            <v>-86100</v>
          </cell>
          <cell r="AC1112">
            <v>23527419</v>
          </cell>
          <cell r="AD1112">
            <v>-834509</v>
          </cell>
          <cell r="AE1112">
            <v>9</v>
          </cell>
          <cell r="AK1112">
            <v>552744</v>
          </cell>
          <cell r="AL1112">
            <v>1387253</v>
          </cell>
          <cell r="AM1112">
            <v>0</v>
          </cell>
          <cell r="AN1112">
            <v>1387253</v>
          </cell>
          <cell r="AO1112" t="str">
            <v>Hold</v>
          </cell>
        </row>
        <row r="1113">
          <cell r="B1113">
            <v>1095</v>
          </cell>
          <cell r="C1113">
            <v>16220666</v>
          </cell>
          <cell r="D1113" t="str">
            <v>Tran Xuan Luu</v>
          </cell>
          <cell r="E1113">
            <v>2230310</v>
          </cell>
          <cell r="F1113">
            <v>1916784</v>
          </cell>
          <cell r="G1113">
            <v>4484211</v>
          </cell>
          <cell r="H1113">
            <v>1453107</v>
          </cell>
          <cell r="I1113">
            <v>2752963</v>
          </cell>
          <cell r="J1113">
            <v>3037218</v>
          </cell>
          <cell r="K1113">
            <v>1363846</v>
          </cell>
          <cell r="L1113">
            <v>1363846</v>
          </cell>
          <cell r="M1113">
            <v>1182000</v>
          </cell>
          <cell r="N1113">
            <v>1882000</v>
          </cell>
          <cell r="Q1113">
            <v>-23031</v>
          </cell>
          <cell r="R1113">
            <v>0</v>
          </cell>
          <cell r="S1113">
            <v>-445263</v>
          </cell>
          <cell r="T1113">
            <v>0</v>
          </cell>
          <cell r="U1113">
            <v>-75296</v>
          </cell>
          <cell r="V1113">
            <v>-107444</v>
          </cell>
          <cell r="W1113">
            <v>0</v>
          </cell>
          <cell r="X1113">
            <v>0</v>
          </cell>
          <cell r="Y1113">
            <v>0</v>
          </cell>
          <cell r="Z1113">
            <v>0</v>
          </cell>
          <cell r="AC1113">
            <v>21666285</v>
          </cell>
          <cell r="AD1113">
            <v>-651034</v>
          </cell>
          <cell r="AE1113">
            <v>10</v>
          </cell>
          <cell r="AK1113">
            <v>166630</v>
          </cell>
          <cell r="AL1113">
            <v>817664</v>
          </cell>
          <cell r="AM1113">
            <v>0</v>
          </cell>
          <cell r="AN1113">
            <v>817664</v>
          </cell>
          <cell r="AO1113" t="str">
            <v>Hold</v>
          </cell>
        </row>
        <row r="1114">
          <cell r="B1114">
            <v>1096</v>
          </cell>
          <cell r="C1114">
            <v>16220669</v>
          </cell>
          <cell r="D1114" t="str">
            <v>Nguyen Huu Thanh</v>
          </cell>
          <cell r="E1114">
            <v>1180310</v>
          </cell>
          <cell r="F1114">
            <v>1179970</v>
          </cell>
          <cell r="G1114">
            <v>1180565</v>
          </cell>
          <cell r="H1114">
            <v>2274199</v>
          </cell>
          <cell r="I1114">
            <v>2781570</v>
          </cell>
          <cell r="J1114">
            <v>2643090</v>
          </cell>
          <cell r="K1114">
            <v>3088120</v>
          </cell>
          <cell r="L1114">
            <v>2643000</v>
          </cell>
          <cell r="M1114">
            <v>2861000</v>
          </cell>
          <cell r="Q1114">
            <v>0</v>
          </cell>
          <cell r="R1114">
            <v>0</v>
          </cell>
          <cell r="S1114">
            <v>0</v>
          </cell>
          <cell r="T1114">
            <v>-27420</v>
          </cell>
          <cell r="U1114">
            <v>-78157</v>
          </cell>
          <cell r="V1114">
            <v>-64309</v>
          </cell>
          <cell r="W1114">
            <v>-117624</v>
          </cell>
          <cell r="X1114">
            <v>-64300</v>
          </cell>
          <cell r="AB1114">
            <v>-86100</v>
          </cell>
          <cell r="AC1114">
            <v>19831824</v>
          </cell>
          <cell r="AD1114">
            <v>-437910</v>
          </cell>
          <cell r="AE1114">
            <v>9</v>
          </cell>
          <cell r="AK1114">
            <v>183186</v>
          </cell>
          <cell r="AL1114">
            <v>621096</v>
          </cell>
          <cell r="AM1114">
            <v>0</v>
          </cell>
          <cell r="AN1114">
            <v>621096</v>
          </cell>
          <cell r="AO1114" t="str">
            <v>Hold</v>
          </cell>
        </row>
        <row r="1115">
          <cell r="B1115">
            <v>1097</v>
          </cell>
          <cell r="C1115">
            <v>16220684</v>
          </cell>
          <cell r="D1115" t="str">
            <v>Huynh Thanh Long</v>
          </cell>
          <cell r="E1115">
            <v>763730</v>
          </cell>
          <cell r="Q1115">
            <v>0</v>
          </cell>
          <cell r="R1115">
            <v>0</v>
          </cell>
          <cell r="S1115">
            <v>0</v>
          </cell>
          <cell r="AC1115">
            <v>763730</v>
          </cell>
          <cell r="AD1115">
            <v>0</v>
          </cell>
          <cell r="AE1115">
            <v>1</v>
          </cell>
          <cell r="AK1115">
            <v>0</v>
          </cell>
          <cell r="AL1115">
            <v>0</v>
          </cell>
          <cell r="AM1115">
            <v>0</v>
          </cell>
          <cell r="AN1115">
            <v>0</v>
          </cell>
          <cell r="AO1115" t="str">
            <v>Hold</v>
          </cell>
        </row>
        <row r="1116">
          <cell r="B1116">
            <v>1098</v>
          </cell>
          <cell r="C1116">
            <v>16220687</v>
          </cell>
          <cell r="D1116" t="str">
            <v>Trinh Van Hoang</v>
          </cell>
          <cell r="E1116">
            <v>3582588</v>
          </cell>
          <cell r="F1116">
            <v>4276796</v>
          </cell>
          <cell r="G1116">
            <v>5337250</v>
          </cell>
          <cell r="H1116">
            <v>6610431</v>
          </cell>
          <cell r="I1116">
            <v>3866974</v>
          </cell>
          <cell r="J1116">
            <v>4639038</v>
          </cell>
          <cell r="K1116">
            <v>4289000</v>
          </cell>
          <cell r="L1116">
            <v>5064000</v>
          </cell>
          <cell r="M1116">
            <v>3807000</v>
          </cell>
          <cell r="Q1116">
            <v>-216518</v>
          </cell>
          <cell r="R1116">
            <v>-383039</v>
          </cell>
          <cell r="S1116">
            <v>-701175</v>
          </cell>
          <cell r="T1116">
            <v>-1144172</v>
          </cell>
          <cell r="U1116">
            <v>-273395</v>
          </cell>
          <cell r="V1116">
            <v>-491711</v>
          </cell>
          <cell r="W1116">
            <v>-386700</v>
          </cell>
          <cell r="X1116">
            <v>-619200</v>
          </cell>
          <cell r="AB1116">
            <v>-261400</v>
          </cell>
          <cell r="AC1116">
            <v>41473077</v>
          </cell>
          <cell r="AD1116">
            <v>-4477310</v>
          </cell>
          <cell r="AE1116">
            <v>9</v>
          </cell>
          <cell r="AK1116">
            <v>4341924</v>
          </cell>
          <cell r="AL1116">
            <v>8819234</v>
          </cell>
          <cell r="AM1116">
            <v>0</v>
          </cell>
          <cell r="AN1116">
            <v>8819234</v>
          </cell>
          <cell r="AO1116" t="str">
            <v>Hold</v>
          </cell>
        </row>
        <row r="1117">
          <cell r="B1117">
            <v>1099</v>
          </cell>
          <cell r="C1117">
            <v>16220688</v>
          </cell>
          <cell r="D1117" t="str">
            <v>Nguyen Van Hung B</v>
          </cell>
          <cell r="E1117">
            <v>1016882</v>
          </cell>
          <cell r="F1117">
            <v>1571830</v>
          </cell>
          <cell r="G1117">
            <v>3010839</v>
          </cell>
          <cell r="H1117">
            <v>3175279</v>
          </cell>
          <cell r="I1117">
            <v>1090851</v>
          </cell>
          <cell r="J1117">
            <v>1018713</v>
          </cell>
          <cell r="K1117">
            <v>1018769</v>
          </cell>
          <cell r="L1117">
            <v>1091538</v>
          </cell>
          <cell r="Q1117">
            <v>0</v>
          </cell>
          <cell r="R1117">
            <v>0</v>
          </cell>
          <cell r="S1117">
            <v>-102168</v>
          </cell>
          <cell r="T1117">
            <v>-135056</v>
          </cell>
          <cell r="U1117">
            <v>0</v>
          </cell>
          <cell r="V1117">
            <v>0</v>
          </cell>
          <cell r="W1117">
            <v>0</v>
          </cell>
          <cell r="X1117">
            <v>0</v>
          </cell>
          <cell r="AC1117">
            <v>12994701</v>
          </cell>
          <cell r="AD1117">
            <v>-237224</v>
          </cell>
          <cell r="AE1117">
            <v>8</v>
          </cell>
          <cell r="AK1117">
            <v>0</v>
          </cell>
          <cell r="AL1117">
            <v>237224</v>
          </cell>
          <cell r="AM1117">
            <v>0</v>
          </cell>
          <cell r="AN1117">
            <v>237224</v>
          </cell>
          <cell r="AO1117" t="str">
            <v>Hold</v>
          </cell>
        </row>
        <row r="1118">
          <cell r="B1118">
            <v>1100</v>
          </cell>
          <cell r="C1118">
            <v>16220689</v>
          </cell>
          <cell r="D1118" t="str">
            <v>Pham Dac Minh</v>
          </cell>
          <cell r="E1118">
            <v>871614</v>
          </cell>
          <cell r="F1118">
            <v>943976</v>
          </cell>
          <cell r="G1118">
            <v>1190206</v>
          </cell>
          <cell r="H1118">
            <v>944519</v>
          </cell>
          <cell r="I1118">
            <v>945404</v>
          </cell>
          <cell r="J1118">
            <v>945948</v>
          </cell>
          <cell r="K1118">
            <v>946000</v>
          </cell>
          <cell r="Q1118">
            <v>0</v>
          </cell>
          <cell r="R1118">
            <v>0</v>
          </cell>
          <cell r="S1118">
            <v>0</v>
          </cell>
          <cell r="T1118">
            <v>0</v>
          </cell>
          <cell r="U1118">
            <v>0</v>
          </cell>
          <cell r="V1118">
            <v>0</v>
          </cell>
          <cell r="W1118">
            <v>0</v>
          </cell>
          <cell r="X1118">
            <v>0</v>
          </cell>
          <cell r="AC1118">
            <v>6787667</v>
          </cell>
          <cell r="AD1118">
            <v>0</v>
          </cell>
          <cell r="AE1118">
            <v>7</v>
          </cell>
          <cell r="AK1118">
            <v>0</v>
          </cell>
          <cell r="AL1118">
            <v>0</v>
          </cell>
          <cell r="AM1118">
            <v>0</v>
          </cell>
          <cell r="AN1118">
            <v>0</v>
          </cell>
          <cell r="AO1118" t="str">
            <v>Hold</v>
          </cell>
        </row>
        <row r="1119">
          <cell r="B1119">
            <v>1101</v>
          </cell>
          <cell r="C1119">
            <v>16220692</v>
          </cell>
          <cell r="D1119" t="str">
            <v>Cu Van That</v>
          </cell>
          <cell r="E1119">
            <v>944248</v>
          </cell>
          <cell r="F1119">
            <v>1052896</v>
          </cell>
          <cell r="G1119">
            <v>1702887</v>
          </cell>
          <cell r="H1119">
            <v>944519</v>
          </cell>
          <cell r="I1119">
            <v>945404</v>
          </cell>
          <cell r="J1119">
            <v>945948</v>
          </cell>
          <cell r="K1119">
            <v>946000</v>
          </cell>
          <cell r="L1119">
            <v>946000</v>
          </cell>
          <cell r="M1119">
            <v>946000</v>
          </cell>
          <cell r="N1119">
            <v>909615</v>
          </cell>
          <cell r="Q1119">
            <v>0</v>
          </cell>
          <cell r="R1119">
            <v>0</v>
          </cell>
          <cell r="S1119">
            <v>0</v>
          </cell>
          <cell r="T1119">
            <v>0</v>
          </cell>
          <cell r="U1119">
            <v>0</v>
          </cell>
          <cell r="V1119">
            <v>0</v>
          </cell>
          <cell r="W1119">
            <v>0</v>
          </cell>
          <cell r="X1119">
            <v>0</v>
          </cell>
          <cell r="Y1119">
            <v>0</v>
          </cell>
          <cell r="Z1119">
            <v>0</v>
          </cell>
          <cell r="AC1119">
            <v>10283517</v>
          </cell>
          <cell r="AD1119">
            <v>0</v>
          </cell>
          <cell r="AE1119">
            <v>10</v>
          </cell>
          <cell r="AK1119">
            <v>0</v>
          </cell>
          <cell r="AL1119">
            <v>0</v>
          </cell>
          <cell r="AM1119">
            <v>0</v>
          </cell>
          <cell r="AN1119">
            <v>0</v>
          </cell>
          <cell r="AO1119" t="str">
            <v>Hold</v>
          </cell>
        </row>
        <row r="1120">
          <cell r="B1120">
            <v>1102</v>
          </cell>
          <cell r="C1120">
            <v>16220693</v>
          </cell>
          <cell r="D1120" t="str">
            <v>Cam Ngoc Tuan</v>
          </cell>
          <cell r="E1120">
            <v>2230310</v>
          </cell>
          <cell r="F1120">
            <v>1916784</v>
          </cell>
          <cell r="G1120">
            <v>4597899</v>
          </cell>
          <cell r="H1120">
            <v>1453107</v>
          </cell>
          <cell r="I1120">
            <v>2752963</v>
          </cell>
          <cell r="J1120">
            <v>1637218</v>
          </cell>
          <cell r="K1120">
            <v>2063846</v>
          </cell>
          <cell r="L1120">
            <v>1363846</v>
          </cell>
          <cell r="Q1120">
            <v>-23031</v>
          </cell>
          <cell r="R1120">
            <v>0</v>
          </cell>
          <cell r="S1120">
            <v>-479370</v>
          </cell>
          <cell r="T1120">
            <v>0</v>
          </cell>
          <cell r="U1120">
            <v>-75296</v>
          </cell>
          <cell r="V1120">
            <v>0</v>
          </cell>
          <cell r="W1120">
            <v>-6385</v>
          </cell>
          <cell r="X1120">
            <v>0</v>
          </cell>
          <cell r="AC1120">
            <v>18015973</v>
          </cell>
          <cell r="AD1120">
            <v>-584082</v>
          </cell>
          <cell r="AE1120">
            <v>8</v>
          </cell>
          <cell r="AK1120">
            <v>201600</v>
          </cell>
          <cell r="AL1120">
            <v>785682</v>
          </cell>
          <cell r="AM1120">
            <v>0</v>
          </cell>
          <cell r="AN1120">
            <v>785682</v>
          </cell>
          <cell r="AO1120" t="str">
            <v>Hold</v>
          </cell>
        </row>
        <row r="1121">
          <cell r="B1121">
            <v>1103</v>
          </cell>
          <cell r="C1121">
            <v>16220695</v>
          </cell>
          <cell r="D1121" t="str">
            <v>Nguyen Van Bao</v>
          </cell>
          <cell r="E1121">
            <v>1463730</v>
          </cell>
          <cell r="F1121">
            <v>1377482</v>
          </cell>
          <cell r="G1121">
            <v>2780919</v>
          </cell>
          <cell r="H1121">
            <v>3025696</v>
          </cell>
          <cell r="I1121">
            <v>764665</v>
          </cell>
          <cell r="J1121">
            <v>943808</v>
          </cell>
          <cell r="K1121">
            <v>876000</v>
          </cell>
          <cell r="L1121">
            <v>876000</v>
          </cell>
          <cell r="M1121">
            <v>876000</v>
          </cell>
          <cell r="N1121">
            <v>876000</v>
          </cell>
          <cell r="Q1121">
            <v>0</v>
          </cell>
          <cell r="R1121">
            <v>0</v>
          </cell>
          <cell r="S1121">
            <v>-78092</v>
          </cell>
          <cell r="T1121">
            <v>-105139</v>
          </cell>
          <cell r="U1121">
            <v>0</v>
          </cell>
          <cell r="V1121">
            <v>0</v>
          </cell>
          <cell r="W1121">
            <v>0</v>
          </cell>
          <cell r="X1121">
            <v>0</v>
          </cell>
          <cell r="Y1121">
            <v>0</v>
          </cell>
          <cell r="Z1121">
            <v>0</v>
          </cell>
          <cell r="AC1121">
            <v>13860300</v>
          </cell>
          <cell r="AD1121">
            <v>-183231</v>
          </cell>
          <cell r="AE1121">
            <v>10</v>
          </cell>
          <cell r="AK1121">
            <v>0</v>
          </cell>
          <cell r="AL1121">
            <v>183231</v>
          </cell>
          <cell r="AM1121">
            <v>0</v>
          </cell>
          <cell r="AN1121">
            <v>183231</v>
          </cell>
          <cell r="AO1121" t="str">
            <v>Hold</v>
          </cell>
        </row>
        <row r="1122">
          <cell r="B1122">
            <v>1104</v>
          </cell>
          <cell r="C1122">
            <v>16220699</v>
          </cell>
          <cell r="D1122" t="str">
            <v>Pham Ngoc Hung B</v>
          </cell>
          <cell r="E1122">
            <v>763730</v>
          </cell>
          <cell r="F1122">
            <v>822242</v>
          </cell>
          <cell r="G1122">
            <v>1483696</v>
          </cell>
          <cell r="H1122">
            <v>3025696</v>
          </cell>
          <cell r="I1122">
            <v>991940</v>
          </cell>
          <cell r="J1122">
            <v>2855305</v>
          </cell>
          <cell r="Q1122">
            <v>0</v>
          </cell>
          <cell r="R1122">
            <v>0</v>
          </cell>
          <cell r="S1122">
            <v>0</v>
          </cell>
          <cell r="T1122">
            <v>-105139</v>
          </cell>
          <cell r="U1122">
            <v>0</v>
          </cell>
          <cell r="V1122">
            <v>-85531</v>
          </cell>
          <cell r="W1122">
            <v>0</v>
          </cell>
          <cell r="AC1122">
            <v>9942609</v>
          </cell>
          <cell r="AD1122">
            <v>-190670</v>
          </cell>
          <cell r="AE1122">
            <v>6</v>
          </cell>
          <cell r="AK1122">
            <v>0</v>
          </cell>
          <cell r="AL1122">
            <v>190670</v>
          </cell>
          <cell r="AM1122">
            <v>0</v>
          </cell>
          <cell r="AN1122">
            <v>190670</v>
          </cell>
          <cell r="AO1122" t="str">
            <v>Hold</v>
          </cell>
        </row>
        <row r="1123">
          <cell r="B1123">
            <v>1105</v>
          </cell>
          <cell r="C1123">
            <v>16220711</v>
          </cell>
          <cell r="D1123" t="str">
            <v>Nguyen Ngoc Tuan A</v>
          </cell>
          <cell r="E1123">
            <v>1463730</v>
          </cell>
          <cell r="F1123">
            <v>763510</v>
          </cell>
          <cell r="G1123">
            <v>7185297</v>
          </cell>
          <cell r="H1123">
            <v>3087400</v>
          </cell>
          <cell r="I1123">
            <v>823485</v>
          </cell>
          <cell r="J1123">
            <v>765105</v>
          </cell>
          <cell r="L1123">
            <v>89810</v>
          </cell>
          <cell r="Q1123">
            <v>0</v>
          </cell>
          <cell r="R1123">
            <v>0</v>
          </cell>
          <cell r="S1123">
            <v>-1374119</v>
          </cell>
          <cell r="T1123">
            <v>-117480</v>
          </cell>
          <cell r="U1123">
            <v>0</v>
          </cell>
          <cell r="V1123">
            <v>0</v>
          </cell>
          <cell r="W1123">
            <v>0</v>
          </cell>
          <cell r="X1123">
            <v>0</v>
          </cell>
          <cell r="Y1123">
            <v>0</v>
          </cell>
          <cell r="Z1123">
            <v>0</v>
          </cell>
          <cell r="AC1123">
            <v>14178337</v>
          </cell>
          <cell r="AD1123">
            <v>-1491599</v>
          </cell>
          <cell r="AE1123">
            <v>7</v>
          </cell>
          <cell r="AK1123">
            <v>17836</v>
          </cell>
          <cell r="AL1123">
            <v>1509435</v>
          </cell>
          <cell r="AM1123">
            <v>0</v>
          </cell>
          <cell r="AN1123">
            <v>1509435</v>
          </cell>
          <cell r="AO1123" t="str">
            <v>Hold</v>
          </cell>
        </row>
        <row r="1124">
          <cell r="B1124">
            <v>1106</v>
          </cell>
          <cell r="C1124">
            <v>16220713</v>
          </cell>
          <cell r="D1124" t="str">
            <v>Tran Van Phu</v>
          </cell>
          <cell r="E1124">
            <v>907931</v>
          </cell>
          <cell r="F1124">
            <v>1016589</v>
          </cell>
          <cell r="G1124">
            <v>1150561</v>
          </cell>
          <cell r="H1124">
            <v>944519</v>
          </cell>
          <cell r="I1124">
            <v>1054540</v>
          </cell>
          <cell r="J1124">
            <v>1455305</v>
          </cell>
          <cell r="K1124">
            <v>1113000</v>
          </cell>
          <cell r="L1124">
            <v>1284231</v>
          </cell>
          <cell r="Q1124">
            <v>0</v>
          </cell>
          <cell r="R1124">
            <v>0</v>
          </cell>
          <cell r="S1124">
            <v>0</v>
          </cell>
          <cell r="T1124">
            <v>0</v>
          </cell>
          <cell r="U1124">
            <v>0</v>
          </cell>
          <cell r="V1124">
            <v>0</v>
          </cell>
          <cell r="W1124">
            <v>0</v>
          </cell>
          <cell r="X1124">
            <v>0</v>
          </cell>
          <cell r="AC1124">
            <v>8926676</v>
          </cell>
          <cell r="AD1124">
            <v>0</v>
          </cell>
          <cell r="AE1124">
            <v>8</v>
          </cell>
          <cell r="AK1124">
            <v>0</v>
          </cell>
          <cell r="AL1124">
            <v>0</v>
          </cell>
          <cell r="AM1124">
            <v>0</v>
          </cell>
          <cell r="AN1124">
            <v>0</v>
          </cell>
          <cell r="AO1124" t="str">
            <v>Hold</v>
          </cell>
        </row>
        <row r="1125">
          <cell r="B1125">
            <v>1107</v>
          </cell>
          <cell r="C1125">
            <v>16220717</v>
          </cell>
          <cell r="D1125" t="str">
            <v>Nguyen Tan Quoc</v>
          </cell>
          <cell r="E1125">
            <v>1572322</v>
          </cell>
          <cell r="F1125">
            <v>1879386</v>
          </cell>
          <cell r="Q1125">
            <v>0</v>
          </cell>
          <cell r="R1125">
            <v>0</v>
          </cell>
          <cell r="AC1125">
            <v>3451708</v>
          </cell>
          <cell r="AD1125">
            <v>0</v>
          </cell>
          <cell r="AE1125">
            <v>2</v>
          </cell>
          <cell r="AK1125">
            <v>0</v>
          </cell>
          <cell r="AL1125">
            <v>0</v>
          </cell>
          <cell r="AM1125">
            <v>0</v>
          </cell>
          <cell r="AN1125">
            <v>0</v>
          </cell>
          <cell r="AO1125" t="str">
            <v>Hold</v>
          </cell>
        </row>
        <row r="1126">
          <cell r="B1126">
            <v>1108</v>
          </cell>
          <cell r="C1126">
            <v>16220718</v>
          </cell>
          <cell r="D1126" t="str">
            <v>Phan Thanh Tung</v>
          </cell>
          <cell r="E1126">
            <v>2707770</v>
          </cell>
          <cell r="F1126">
            <v>1353495</v>
          </cell>
          <cell r="Q1126">
            <v>-70777</v>
          </cell>
          <cell r="R1126">
            <v>0</v>
          </cell>
          <cell r="AC1126">
            <v>4061265</v>
          </cell>
          <cell r="AD1126">
            <v>-70777</v>
          </cell>
          <cell r="AE1126">
            <v>2</v>
          </cell>
          <cell r="AK1126">
            <v>6126</v>
          </cell>
          <cell r="AL1126">
            <v>76903</v>
          </cell>
          <cell r="AM1126">
            <v>0</v>
          </cell>
          <cell r="AN1126">
            <v>76903</v>
          </cell>
          <cell r="AO1126" t="str">
            <v>Hold</v>
          </cell>
        </row>
        <row r="1127">
          <cell r="B1127">
            <v>1109</v>
          </cell>
          <cell r="C1127">
            <v>16220741</v>
          </cell>
          <cell r="D1127" t="str">
            <v>Tran Quang Hong</v>
          </cell>
          <cell r="E1127">
            <v>635552</v>
          </cell>
          <cell r="Q1127">
            <v>0</v>
          </cell>
          <cell r="AC1127">
            <v>635552</v>
          </cell>
          <cell r="AD1127">
            <v>0</v>
          </cell>
          <cell r="AE1127">
            <v>1</v>
          </cell>
          <cell r="AK1127">
            <v>0</v>
          </cell>
          <cell r="AL1127">
            <v>0</v>
          </cell>
          <cell r="AM1127">
            <v>0</v>
          </cell>
          <cell r="AN1127">
            <v>0</v>
          </cell>
          <cell r="AO1127" t="str">
            <v>Hold</v>
          </cell>
        </row>
        <row r="1128">
          <cell r="B1128">
            <v>1110</v>
          </cell>
          <cell r="C1128">
            <v>16220742</v>
          </cell>
          <cell r="D1128" t="str">
            <v>Nguyen Xuan Hung</v>
          </cell>
          <cell r="E1128">
            <v>1271103</v>
          </cell>
          <cell r="F1128">
            <v>1452271</v>
          </cell>
          <cell r="G1128">
            <v>1180565</v>
          </cell>
          <cell r="H1128">
            <v>1271469</v>
          </cell>
          <cell r="I1128">
            <v>1521063</v>
          </cell>
          <cell r="J1128">
            <v>1313685</v>
          </cell>
          <cell r="Q1128">
            <v>0</v>
          </cell>
          <cell r="R1128">
            <v>0</v>
          </cell>
          <cell r="S1128">
            <v>0</v>
          </cell>
          <cell r="T1128">
            <v>0</v>
          </cell>
          <cell r="U1128">
            <v>0</v>
          </cell>
          <cell r="V1128">
            <v>0</v>
          </cell>
          <cell r="W1128">
            <v>0</v>
          </cell>
          <cell r="AC1128">
            <v>8010156</v>
          </cell>
          <cell r="AD1128">
            <v>0</v>
          </cell>
          <cell r="AE1128">
            <v>6</v>
          </cell>
          <cell r="AK1128">
            <v>0</v>
          </cell>
          <cell r="AL1128">
            <v>0</v>
          </cell>
          <cell r="AM1128">
            <v>0</v>
          </cell>
          <cell r="AN1128">
            <v>0</v>
          </cell>
          <cell r="AO1128" t="str">
            <v>Hold</v>
          </cell>
        </row>
        <row r="1129">
          <cell r="B1129">
            <v>1111</v>
          </cell>
          <cell r="C1129">
            <v>16220746</v>
          </cell>
          <cell r="D1129" t="str">
            <v>Thanh Quang Tuan</v>
          </cell>
          <cell r="E1129">
            <v>1271103</v>
          </cell>
          <cell r="F1129">
            <v>1799004</v>
          </cell>
          <cell r="G1129">
            <v>2055565</v>
          </cell>
          <cell r="H1129">
            <v>1271469</v>
          </cell>
          <cell r="I1129">
            <v>1363563</v>
          </cell>
          <cell r="J1129">
            <v>2323392</v>
          </cell>
          <cell r="K1129">
            <v>2322923</v>
          </cell>
          <cell r="L1129">
            <v>2729077</v>
          </cell>
          <cell r="M1129">
            <v>1272923</v>
          </cell>
          <cell r="N1129">
            <v>1182000</v>
          </cell>
          <cell r="O1129">
            <v>2106000</v>
          </cell>
          <cell r="Q1129">
            <v>0</v>
          </cell>
          <cell r="R1129">
            <v>0</v>
          </cell>
          <cell r="S1129">
            <v>-5557</v>
          </cell>
          <cell r="T1129">
            <v>0</v>
          </cell>
          <cell r="U1129">
            <v>0</v>
          </cell>
          <cell r="V1129">
            <v>-32339</v>
          </cell>
          <cell r="W1129">
            <v>-32292</v>
          </cell>
          <cell r="X1129">
            <v>-72908</v>
          </cell>
          <cell r="Y1129">
            <v>0</v>
          </cell>
          <cell r="Z1129">
            <v>0</v>
          </cell>
          <cell r="AA1129">
            <v>-10600</v>
          </cell>
          <cell r="AC1129">
            <v>19697019</v>
          </cell>
          <cell r="AD1129">
            <v>-153696</v>
          </cell>
          <cell r="AE1129">
            <v>11</v>
          </cell>
          <cell r="AK1129">
            <v>0</v>
          </cell>
          <cell r="AL1129">
            <v>153696</v>
          </cell>
          <cell r="AM1129">
            <v>0</v>
          </cell>
          <cell r="AN1129">
            <v>153696</v>
          </cell>
          <cell r="AO1129" t="str">
            <v>Hold</v>
          </cell>
        </row>
        <row r="1130">
          <cell r="B1130">
            <v>1112</v>
          </cell>
          <cell r="C1130">
            <v>16220758</v>
          </cell>
          <cell r="D1130" t="str">
            <v>Vo Xuan My</v>
          </cell>
          <cell r="E1130">
            <v>411239</v>
          </cell>
          <cell r="Q1130">
            <v>0</v>
          </cell>
          <cell r="AC1130">
            <v>411239</v>
          </cell>
          <cell r="AD1130">
            <v>0</v>
          </cell>
          <cell r="AE1130">
            <v>1</v>
          </cell>
          <cell r="AK1130">
            <v>0</v>
          </cell>
          <cell r="AL1130">
            <v>0</v>
          </cell>
          <cell r="AM1130">
            <v>0</v>
          </cell>
          <cell r="AN1130">
            <v>0</v>
          </cell>
          <cell r="AO1130" t="str">
            <v>Hold</v>
          </cell>
        </row>
        <row r="1131">
          <cell r="B1131">
            <v>1113</v>
          </cell>
          <cell r="C1131">
            <v>16220771</v>
          </cell>
          <cell r="D1131" t="str">
            <v>Nghiem Minh Luan</v>
          </cell>
          <cell r="E1131">
            <v>2321103</v>
          </cell>
          <cell r="F1131">
            <v>1826017</v>
          </cell>
          <cell r="G1131">
            <v>2483466</v>
          </cell>
          <cell r="H1131">
            <v>3100038</v>
          </cell>
          <cell r="I1131">
            <v>1272659</v>
          </cell>
          <cell r="J1131">
            <v>1917218</v>
          </cell>
          <cell r="K1131">
            <v>1433846</v>
          </cell>
          <cell r="L1131">
            <v>700000</v>
          </cell>
          <cell r="Q1131">
            <v>-32110</v>
          </cell>
          <cell r="R1131">
            <v>0</v>
          </cell>
          <cell r="S1131">
            <v>-48347</v>
          </cell>
          <cell r="T1131">
            <v>-120008</v>
          </cell>
          <cell r="U1131">
            <v>0</v>
          </cell>
          <cell r="V1131">
            <v>0</v>
          </cell>
          <cell r="W1131">
            <v>0</v>
          </cell>
          <cell r="X1131">
            <v>0</v>
          </cell>
          <cell r="Y1131">
            <v>0</v>
          </cell>
          <cell r="AC1131">
            <v>15054347</v>
          </cell>
          <cell r="AD1131">
            <v>-200465</v>
          </cell>
          <cell r="AE1131">
            <v>8</v>
          </cell>
          <cell r="AK1131">
            <v>0</v>
          </cell>
          <cell r="AL1131">
            <v>200465</v>
          </cell>
          <cell r="AM1131">
            <v>0</v>
          </cell>
          <cell r="AN1131">
            <v>200465</v>
          </cell>
          <cell r="AO1131" t="str">
            <v>Hold</v>
          </cell>
        </row>
        <row r="1132">
          <cell r="B1132">
            <v>1114</v>
          </cell>
          <cell r="C1132">
            <v>16220796</v>
          </cell>
          <cell r="D1132" t="str">
            <v>Chu Quang Van</v>
          </cell>
          <cell r="E1132">
            <v>3471500</v>
          </cell>
          <cell r="F1132">
            <v>3610500</v>
          </cell>
          <cell r="G1132">
            <v>5624750</v>
          </cell>
          <cell r="H1132">
            <v>3472500</v>
          </cell>
          <cell r="I1132">
            <v>3475750</v>
          </cell>
          <cell r="J1132">
            <v>4790250</v>
          </cell>
          <cell r="K1132">
            <v>3478000</v>
          </cell>
          <cell r="L1132">
            <v>4265500</v>
          </cell>
          <cell r="M1132">
            <v>2942923</v>
          </cell>
          <cell r="N1132">
            <v>3008923</v>
          </cell>
          <cell r="Q1132">
            <v>-194300</v>
          </cell>
          <cell r="R1132">
            <v>-222100</v>
          </cell>
          <cell r="S1132">
            <v>-787425</v>
          </cell>
          <cell r="T1132">
            <v>-194500</v>
          </cell>
          <cell r="U1132">
            <v>-195150</v>
          </cell>
          <cell r="V1132">
            <v>-537075</v>
          </cell>
          <cell r="W1132">
            <v>-195600</v>
          </cell>
          <cell r="X1132">
            <v>-379650</v>
          </cell>
          <cell r="Y1132">
            <v>-94292</v>
          </cell>
          <cell r="AB1132">
            <v>-101785</v>
          </cell>
          <cell r="AC1132">
            <v>38140596</v>
          </cell>
          <cell r="AD1132">
            <v>-2901877</v>
          </cell>
          <cell r="AE1132">
            <v>10</v>
          </cell>
          <cell r="AK1132">
            <v>2628120</v>
          </cell>
          <cell r="AL1132">
            <v>5529997</v>
          </cell>
          <cell r="AM1132">
            <v>0</v>
          </cell>
          <cell r="AN1132">
            <v>5529997</v>
          </cell>
          <cell r="AO1132" t="str">
            <v>Hold</v>
          </cell>
        </row>
        <row r="1133">
          <cell r="B1133">
            <v>1115</v>
          </cell>
          <cell r="C1133">
            <v>16220808</v>
          </cell>
          <cell r="D1133" t="str">
            <v>Nguyen Ngoc Thanh A</v>
          </cell>
          <cell r="E1133">
            <v>1199362</v>
          </cell>
          <cell r="Q1133">
            <v>0</v>
          </cell>
          <cell r="AC1133">
            <v>1199362</v>
          </cell>
          <cell r="AD1133">
            <v>0</v>
          </cell>
          <cell r="AE1133">
            <v>1</v>
          </cell>
          <cell r="AK1133">
            <v>0</v>
          </cell>
          <cell r="AL1133">
            <v>0</v>
          </cell>
          <cell r="AM1133">
            <v>0</v>
          </cell>
          <cell r="AN1133">
            <v>0</v>
          </cell>
          <cell r="AO1133" t="str">
            <v>Hold</v>
          </cell>
        </row>
        <row r="1134">
          <cell r="B1134">
            <v>1116</v>
          </cell>
          <cell r="C1134">
            <v>16220823</v>
          </cell>
          <cell r="D1134" t="str">
            <v>Nguyen Ngoc Thanh B</v>
          </cell>
          <cell r="E1134">
            <v>1463730</v>
          </cell>
          <cell r="F1134">
            <v>1836695</v>
          </cell>
          <cell r="G1134">
            <v>3249559</v>
          </cell>
          <cell r="H1134">
            <v>1282153</v>
          </cell>
          <cell r="I1134">
            <v>2672754</v>
          </cell>
          <cell r="J1134">
            <v>1540911</v>
          </cell>
          <cell r="K1134">
            <v>1198615</v>
          </cell>
          <cell r="L1134">
            <v>1284231</v>
          </cell>
          <cell r="M1134">
            <v>1369846</v>
          </cell>
          <cell r="N1134">
            <v>1613000</v>
          </cell>
          <cell r="O1134">
            <v>1404500</v>
          </cell>
          <cell r="Q1134">
            <v>0</v>
          </cell>
          <cell r="R1134">
            <v>0</v>
          </cell>
          <cell r="S1134">
            <v>-149912</v>
          </cell>
          <cell r="T1134">
            <v>0</v>
          </cell>
          <cell r="U1134">
            <v>-67275</v>
          </cell>
          <cell r="V1134">
            <v>0</v>
          </cell>
          <cell r="W1134">
            <v>0</v>
          </cell>
          <cell r="X1134">
            <v>0</v>
          </cell>
          <cell r="Y1134">
            <v>0</v>
          </cell>
          <cell r="Z1134">
            <v>0</v>
          </cell>
          <cell r="AA1134">
            <v>0</v>
          </cell>
          <cell r="AC1134">
            <v>18915994</v>
          </cell>
          <cell r="AD1134">
            <v>-217187</v>
          </cell>
          <cell r="AE1134">
            <v>11</v>
          </cell>
          <cell r="AK1134">
            <v>0</v>
          </cell>
          <cell r="AL1134">
            <v>217187</v>
          </cell>
          <cell r="AM1134">
            <v>0</v>
          </cell>
          <cell r="AN1134">
            <v>217187</v>
          </cell>
          <cell r="AO1134" t="str">
            <v>Hold</v>
          </cell>
        </row>
        <row r="1135">
          <cell r="B1135">
            <v>1117</v>
          </cell>
          <cell r="C1135">
            <v>16220835</v>
          </cell>
          <cell r="D1135" t="str">
            <v>Pham Hoang Viet</v>
          </cell>
          <cell r="E1135">
            <v>2230310</v>
          </cell>
          <cell r="F1135">
            <v>1735210</v>
          </cell>
          <cell r="G1135">
            <v>6324565</v>
          </cell>
          <cell r="H1135">
            <v>3447738</v>
          </cell>
          <cell r="I1135">
            <v>2019779</v>
          </cell>
          <cell r="J1135">
            <v>1881664</v>
          </cell>
          <cell r="K1135">
            <v>1182000</v>
          </cell>
          <cell r="L1135">
            <v>1272923</v>
          </cell>
          <cell r="M1135">
            <v>1272923</v>
          </cell>
          <cell r="N1135">
            <v>1136538</v>
          </cell>
          <cell r="Q1135">
            <v>-23031</v>
          </cell>
          <cell r="R1135">
            <v>0</v>
          </cell>
          <cell r="S1135">
            <v>-1029826</v>
          </cell>
          <cell r="T1135">
            <v>-189548</v>
          </cell>
          <cell r="U1135">
            <v>-1978</v>
          </cell>
          <cell r="V1135">
            <v>0</v>
          </cell>
          <cell r="W1135">
            <v>0</v>
          </cell>
          <cell r="X1135">
            <v>0</v>
          </cell>
          <cell r="Y1135">
            <v>0</v>
          </cell>
          <cell r="Z1135">
            <v>0</v>
          </cell>
          <cell r="AC1135">
            <v>22503650</v>
          </cell>
          <cell r="AD1135">
            <v>-1244383</v>
          </cell>
          <cell r="AE1135">
            <v>10</v>
          </cell>
          <cell r="AK1135">
            <v>250370</v>
          </cell>
          <cell r="AL1135">
            <v>1494753</v>
          </cell>
          <cell r="AM1135">
            <v>0</v>
          </cell>
          <cell r="AN1135">
            <v>1494753</v>
          </cell>
          <cell r="AO1135" t="str">
            <v>Hold</v>
          </cell>
        </row>
        <row r="1136">
          <cell r="B1136">
            <v>1118</v>
          </cell>
          <cell r="C1136">
            <v>16220865</v>
          </cell>
          <cell r="D1136" t="str">
            <v>Le The My</v>
          </cell>
          <cell r="E1136">
            <v>3235438</v>
          </cell>
          <cell r="F1136">
            <v>3374506</v>
          </cell>
          <cell r="G1136">
            <v>3236137</v>
          </cell>
          <cell r="H1136">
            <v>3236370</v>
          </cell>
          <cell r="I1136">
            <v>3239399</v>
          </cell>
          <cell r="J1136">
            <v>3241263</v>
          </cell>
          <cell r="K1136">
            <v>2493077</v>
          </cell>
          <cell r="L1136">
            <v>3241000</v>
          </cell>
          <cell r="M1136">
            <v>3319000</v>
          </cell>
          <cell r="Q1136">
            <v>-147088</v>
          </cell>
          <cell r="R1136">
            <v>-174901</v>
          </cell>
          <cell r="S1136">
            <v>-147227</v>
          </cell>
          <cell r="T1136">
            <v>-147274</v>
          </cell>
          <cell r="U1136">
            <v>-147880</v>
          </cell>
          <cell r="V1136">
            <v>-148253</v>
          </cell>
          <cell r="W1136">
            <v>-49308</v>
          </cell>
          <cell r="X1136">
            <v>-148200</v>
          </cell>
          <cell r="AB1136">
            <v>-163800</v>
          </cell>
          <cell r="AC1136">
            <v>28616190</v>
          </cell>
          <cell r="AD1136">
            <v>-1273931</v>
          </cell>
          <cell r="AE1136">
            <v>9</v>
          </cell>
          <cell r="AK1136">
            <v>1223235</v>
          </cell>
          <cell r="AL1136">
            <v>2497166</v>
          </cell>
          <cell r="AM1136">
            <v>0</v>
          </cell>
          <cell r="AN1136">
            <v>2497166</v>
          </cell>
          <cell r="AO1136" t="str">
            <v>Hold</v>
          </cell>
        </row>
        <row r="1137">
          <cell r="B1137">
            <v>1119</v>
          </cell>
          <cell r="C1137">
            <v>16220874</v>
          </cell>
          <cell r="D1137" t="str">
            <v>Vuong Thanh Hai</v>
          </cell>
          <cell r="E1137">
            <v>1194196</v>
          </cell>
          <cell r="F1137">
            <v>2335687</v>
          </cell>
          <cell r="Q1137">
            <v>0</v>
          </cell>
          <cell r="R1137">
            <v>-33569</v>
          </cell>
          <cell r="AC1137">
            <v>3529883</v>
          </cell>
          <cell r="AD1137">
            <v>-33569</v>
          </cell>
          <cell r="AE1137">
            <v>2</v>
          </cell>
          <cell r="AK1137">
            <v>0</v>
          </cell>
          <cell r="AL1137">
            <v>33569</v>
          </cell>
          <cell r="AM1137">
            <v>0</v>
          </cell>
          <cell r="AN1137">
            <v>33569</v>
          </cell>
          <cell r="AO1137" t="str">
            <v>Hold</v>
          </cell>
        </row>
        <row r="1138">
          <cell r="B1138">
            <v>1120</v>
          </cell>
          <cell r="C1138">
            <v>16220876</v>
          </cell>
          <cell r="D1138" t="str">
            <v>Ngo Quang Vinh</v>
          </cell>
          <cell r="E1138">
            <v>1917918</v>
          </cell>
          <cell r="F1138">
            <v>2175522</v>
          </cell>
          <cell r="Q1138">
            <v>0</v>
          </cell>
          <cell r="R1138">
            <v>-17552</v>
          </cell>
          <cell r="AC1138">
            <v>4093440</v>
          </cell>
          <cell r="AD1138">
            <v>-17552</v>
          </cell>
          <cell r="AE1138">
            <v>2</v>
          </cell>
          <cell r="AK1138">
            <v>9344</v>
          </cell>
          <cell r="AL1138">
            <v>26896</v>
          </cell>
          <cell r="AM1138">
            <v>0</v>
          </cell>
          <cell r="AN1138">
            <v>26896</v>
          </cell>
          <cell r="AO1138" t="str">
            <v>Hold</v>
          </cell>
        </row>
        <row r="1139">
          <cell r="B1139">
            <v>1121</v>
          </cell>
          <cell r="C1139">
            <v>16220893</v>
          </cell>
          <cell r="D1139" t="str">
            <v>Tran Ngoc Quang</v>
          </cell>
          <cell r="E1139">
            <v>2146994</v>
          </cell>
          <cell r="F1139">
            <v>1820678</v>
          </cell>
          <cell r="G1139">
            <v>4571705</v>
          </cell>
          <cell r="H1139">
            <v>1097310</v>
          </cell>
          <cell r="I1139">
            <v>1098337</v>
          </cell>
          <cell r="J1139">
            <v>3324569</v>
          </cell>
          <cell r="K1139">
            <v>1099000</v>
          </cell>
          <cell r="L1139">
            <v>1183538</v>
          </cell>
          <cell r="M1139">
            <v>1099000</v>
          </cell>
          <cell r="N1139">
            <v>1099000</v>
          </cell>
          <cell r="Q1139">
            <v>-14699</v>
          </cell>
          <cell r="R1139">
            <v>0</v>
          </cell>
          <cell r="S1139">
            <v>-471512</v>
          </cell>
          <cell r="T1139">
            <v>0</v>
          </cell>
          <cell r="U1139">
            <v>0</v>
          </cell>
          <cell r="V1139">
            <v>-164914</v>
          </cell>
          <cell r="W1139">
            <v>0</v>
          </cell>
          <cell r="X1139">
            <v>0</v>
          </cell>
          <cell r="Y1139">
            <v>0</v>
          </cell>
          <cell r="Z1139">
            <v>0</v>
          </cell>
          <cell r="AC1139">
            <v>18540131</v>
          </cell>
          <cell r="AD1139">
            <v>-651125</v>
          </cell>
          <cell r="AE1139">
            <v>10</v>
          </cell>
          <cell r="AK1139">
            <v>0</v>
          </cell>
          <cell r="AL1139">
            <v>651125</v>
          </cell>
          <cell r="AM1139">
            <v>0</v>
          </cell>
          <cell r="AN1139">
            <v>651125</v>
          </cell>
          <cell r="AO1139" t="str">
            <v>Hold</v>
          </cell>
        </row>
        <row r="1140">
          <cell r="B1140">
            <v>1122</v>
          </cell>
          <cell r="C1140">
            <v>16220894</v>
          </cell>
          <cell r="D1140" t="str">
            <v>Tran Cao Tai</v>
          </cell>
          <cell r="E1140">
            <v>1096994</v>
          </cell>
          <cell r="F1140">
            <v>1651958</v>
          </cell>
          <cell r="G1140">
            <v>3117886</v>
          </cell>
          <cell r="H1140">
            <v>1097310</v>
          </cell>
          <cell r="I1140">
            <v>1098337</v>
          </cell>
          <cell r="J1140">
            <v>1521649</v>
          </cell>
          <cell r="K1140">
            <v>1253538</v>
          </cell>
          <cell r="L1140">
            <v>1099000</v>
          </cell>
          <cell r="M1140">
            <v>2149000</v>
          </cell>
          <cell r="N1140">
            <v>2299000</v>
          </cell>
          <cell r="Q1140">
            <v>0</v>
          </cell>
          <cell r="R1140">
            <v>0</v>
          </cell>
          <cell r="S1140">
            <v>-123577</v>
          </cell>
          <cell r="T1140">
            <v>0</v>
          </cell>
          <cell r="U1140">
            <v>0</v>
          </cell>
          <cell r="V1140">
            <v>0</v>
          </cell>
          <cell r="W1140">
            <v>0</v>
          </cell>
          <cell r="X1140">
            <v>0</v>
          </cell>
          <cell r="Y1140">
            <v>-14900</v>
          </cell>
          <cell r="Z1140">
            <v>-29900</v>
          </cell>
          <cell r="AC1140">
            <v>16384672</v>
          </cell>
          <cell r="AD1140">
            <v>-168377</v>
          </cell>
          <cell r="AE1140">
            <v>10</v>
          </cell>
          <cell r="AK1140">
            <v>0</v>
          </cell>
          <cell r="AL1140">
            <v>168377</v>
          </cell>
          <cell r="AM1140">
            <v>0</v>
          </cell>
          <cell r="AN1140">
            <v>168377</v>
          </cell>
          <cell r="AO1140" t="str">
            <v>Hold</v>
          </cell>
        </row>
        <row r="1141">
          <cell r="B1141">
            <v>1123</v>
          </cell>
          <cell r="C1141">
            <v>16220895</v>
          </cell>
          <cell r="D1141" t="str">
            <v>Bui Cao Tri</v>
          </cell>
          <cell r="E1141">
            <v>2146994</v>
          </cell>
          <cell r="F1141">
            <v>1651918</v>
          </cell>
          <cell r="G1141">
            <v>6695302</v>
          </cell>
          <cell r="K1141">
            <v>464962</v>
          </cell>
          <cell r="Q1141">
            <v>-14699</v>
          </cell>
          <cell r="R1141">
            <v>0</v>
          </cell>
          <cell r="S1141">
            <v>-1178121</v>
          </cell>
          <cell r="T1141">
            <v>0</v>
          </cell>
          <cell r="U1141">
            <v>0</v>
          </cell>
          <cell r="V1141">
            <v>0</v>
          </cell>
          <cell r="W1141">
            <v>0</v>
          </cell>
          <cell r="X1141">
            <v>0</v>
          </cell>
          <cell r="AC1141">
            <v>10959176</v>
          </cell>
          <cell r="AD1141">
            <v>-1192820</v>
          </cell>
          <cell r="AE1141">
            <v>4</v>
          </cell>
          <cell r="AK1141">
            <v>295916</v>
          </cell>
          <cell r="AL1141">
            <v>1488736</v>
          </cell>
          <cell r="AM1141">
            <v>0</v>
          </cell>
          <cell r="AN1141">
            <v>1488736</v>
          </cell>
          <cell r="AO1141" t="str">
            <v>Hold</v>
          </cell>
        </row>
        <row r="1142">
          <cell r="B1142">
            <v>1124</v>
          </cell>
          <cell r="C1142">
            <v>16220897</v>
          </cell>
          <cell r="D1142" t="str">
            <v>Dang The Bao</v>
          </cell>
          <cell r="E1142">
            <v>1531378</v>
          </cell>
          <cell r="F1142">
            <v>1820678</v>
          </cell>
          <cell r="G1142">
            <v>3883197</v>
          </cell>
          <cell r="H1142">
            <v>1350535</v>
          </cell>
          <cell r="I1142">
            <v>2572224</v>
          </cell>
          <cell r="J1142">
            <v>2921649</v>
          </cell>
          <cell r="K1142">
            <v>1268077</v>
          </cell>
          <cell r="L1142">
            <v>1268077</v>
          </cell>
          <cell r="M1142">
            <v>1683538</v>
          </cell>
          <cell r="N1142">
            <v>1599000</v>
          </cell>
          <cell r="Q1142">
            <v>0</v>
          </cell>
          <cell r="R1142">
            <v>0</v>
          </cell>
          <cell r="S1142">
            <v>-276639</v>
          </cell>
          <cell r="T1142">
            <v>0</v>
          </cell>
          <cell r="U1142">
            <v>-57222</v>
          </cell>
          <cell r="V1142">
            <v>-92165</v>
          </cell>
          <cell r="W1142">
            <v>0</v>
          </cell>
          <cell r="X1142">
            <v>0</v>
          </cell>
          <cell r="Y1142">
            <v>0</v>
          </cell>
          <cell r="Z1142">
            <v>0</v>
          </cell>
          <cell r="AC1142">
            <v>19898353</v>
          </cell>
          <cell r="AD1142">
            <v>-426026</v>
          </cell>
          <cell r="AE1142">
            <v>10</v>
          </cell>
          <cell r="AK1142">
            <v>0</v>
          </cell>
          <cell r="AL1142">
            <v>426026</v>
          </cell>
          <cell r="AM1142">
            <v>0</v>
          </cell>
          <cell r="AN1142">
            <v>426026</v>
          </cell>
          <cell r="AO1142" t="str">
            <v>Hold</v>
          </cell>
        </row>
        <row r="1143">
          <cell r="B1143">
            <v>1125</v>
          </cell>
          <cell r="C1143">
            <v>16220902</v>
          </cell>
          <cell r="D1143" t="str">
            <v>Truong Hoang Trong</v>
          </cell>
          <cell r="E1143">
            <v>1181378</v>
          </cell>
          <cell r="F1143">
            <v>1181038</v>
          </cell>
          <cell r="G1143">
            <v>2320992</v>
          </cell>
          <cell r="H1143">
            <v>2237282</v>
          </cell>
          <cell r="I1143">
            <v>2677788</v>
          </cell>
          <cell r="J1143">
            <v>2643090</v>
          </cell>
          <cell r="K1143">
            <v>3088120</v>
          </cell>
          <cell r="L1143">
            <v>2643000</v>
          </cell>
          <cell r="M1143">
            <v>2861000</v>
          </cell>
          <cell r="Q1143">
            <v>0</v>
          </cell>
          <cell r="R1143">
            <v>0</v>
          </cell>
          <cell r="S1143">
            <v>-32099</v>
          </cell>
          <cell r="T1143">
            <v>-23728</v>
          </cell>
          <cell r="U1143">
            <v>-67779</v>
          </cell>
          <cell r="V1143">
            <v>-64309</v>
          </cell>
          <cell r="W1143">
            <v>-117624</v>
          </cell>
          <cell r="X1143">
            <v>-64300</v>
          </cell>
          <cell r="AB1143">
            <v>-86100</v>
          </cell>
          <cell r="AC1143">
            <v>20833688</v>
          </cell>
          <cell r="AD1143">
            <v>-455939</v>
          </cell>
          <cell r="AE1143">
            <v>9</v>
          </cell>
          <cell r="AK1143">
            <v>283365</v>
          </cell>
          <cell r="AL1143">
            <v>739304</v>
          </cell>
          <cell r="AM1143">
            <v>0</v>
          </cell>
          <cell r="AN1143">
            <v>739304</v>
          </cell>
          <cell r="AO1143" t="str">
            <v>Hold</v>
          </cell>
        </row>
        <row r="1144">
          <cell r="B1144">
            <v>1126</v>
          </cell>
          <cell r="C1144">
            <v>16220905</v>
          </cell>
          <cell r="D1144" t="str">
            <v>Nguyen Trong Hoang</v>
          </cell>
          <cell r="E1144">
            <v>942112</v>
          </cell>
          <cell r="F1144">
            <v>1751228</v>
          </cell>
          <cell r="G1144">
            <v>4004562</v>
          </cell>
          <cell r="H1144">
            <v>3453080</v>
          </cell>
          <cell r="I1144">
            <v>1197797</v>
          </cell>
          <cell r="J1144">
            <v>2855305</v>
          </cell>
          <cell r="K1144">
            <v>1113000</v>
          </cell>
          <cell r="L1144">
            <v>1898615</v>
          </cell>
          <cell r="M1144">
            <v>1198615</v>
          </cell>
          <cell r="Q1144">
            <v>0</v>
          </cell>
          <cell r="R1144">
            <v>0</v>
          </cell>
          <cell r="S1144">
            <v>-301369</v>
          </cell>
          <cell r="T1144">
            <v>-190616</v>
          </cell>
          <cell r="U1144">
            <v>0</v>
          </cell>
          <cell r="V1144">
            <v>-85531</v>
          </cell>
          <cell r="W1144">
            <v>0</v>
          </cell>
          <cell r="X1144">
            <v>0</v>
          </cell>
          <cell r="Y1144">
            <v>0</v>
          </cell>
          <cell r="AC1144">
            <v>18414314</v>
          </cell>
          <cell r="AD1144">
            <v>-577516</v>
          </cell>
          <cell r="AE1144">
            <v>9</v>
          </cell>
          <cell r="AK1144">
            <v>41427</v>
          </cell>
          <cell r="AL1144">
            <v>618943</v>
          </cell>
          <cell r="AM1144">
            <v>0</v>
          </cell>
          <cell r="AN1144">
            <v>618943</v>
          </cell>
          <cell r="AO1144" t="str">
            <v>Hold</v>
          </cell>
        </row>
        <row r="1145">
          <cell r="B1145">
            <v>1127</v>
          </cell>
          <cell r="C1145">
            <v>16220907</v>
          </cell>
          <cell r="D1145" t="str">
            <v>Tran Minh Luan</v>
          </cell>
          <cell r="E1145">
            <v>942112</v>
          </cell>
          <cell r="F1145">
            <v>1751228</v>
          </cell>
          <cell r="G1145">
            <v>1965928</v>
          </cell>
          <cell r="H1145">
            <v>3453080</v>
          </cell>
          <cell r="I1145">
            <v>1197797</v>
          </cell>
          <cell r="J1145">
            <v>1112880</v>
          </cell>
          <cell r="K1145">
            <v>1113000</v>
          </cell>
          <cell r="L1145">
            <v>1113000</v>
          </cell>
          <cell r="Q1145">
            <v>0</v>
          </cell>
          <cell r="R1145">
            <v>0</v>
          </cell>
          <cell r="S1145">
            <v>0</v>
          </cell>
          <cell r="T1145">
            <v>-190616</v>
          </cell>
          <cell r="U1145">
            <v>0</v>
          </cell>
          <cell r="V1145">
            <v>0</v>
          </cell>
          <cell r="W1145">
            <v>0</v>
          </cell>
          <cell r="X1145">
            <v>0</v>
          </cell>
          <cell r="AC1145">
            <v>12649025</v>
          </cell>
          <cell r="AD1145">
            <v>-190616</v>
          </cell>
          <cell r="AE1145">
            <v>8</v>
          </cell>
          <cell r="AK1145">
            <v>0</v>
          </cell>
          <cell r="AL1145">
            <v>190616</v>
          </cell>
          <cell r="AM1145">
            <v>0</v>
          </cell>
          <cell r="AN1145">
            <v>190616</v>
          </cell>
          <cell r="AO1145" t="str">
            <v>Hold</v>
          </cell>
        </row>
        <row r="1146">
          <cell r="B1146">
            <v>1128</v>
          </cell>
          <cell r="C1146">
            <v>16220911</v>
          </cell>
          <cell r="D1146" t="str">
            <v>Nguyen Dinh Chuong</v>
          </cell>
          <cell r="E1146">
            <v>2114219</v>
          </cell>
          <cell r="F1146">
            <v>871362</v>
          </cell>
          <cell r="G1146">
            <v>2227067</v>
          </cell>
          <cell r="H1146">
            <v>708390</v>
          </cell>
          <cell r="I1146">
            <v>709053</v>
          </cell>
          <cell r="J1146">
            <v>1594111</v>
          </cell>
          <cell r="K1146">
            <v>1250154</v>
          </cell>
          <cell r="L1146">
            <v>688366</v>
          </cell>
          <cell r="Q1146">
            <v>-11422</v>
          </cell>
          <cell r="R1146">
            <v>0</v>
          </cell>
          <cell r="S1146">
            <v>-22707</v>
          </cell>
          <cell r="T1146">
            <v>0</v>
          </cell>
          <cell r="U1146">
            <v>0</v>
          </cell>
          <cell r="V1146">
            <v>0</v>
          </cell>
          <cell r="W1146">
            <v>0</v>
          </cell>
          <cell r="X1146">
            <v>0</v>
          </cell>
          <cell r="Y1146">
            <v>0</v>
          </cell>
          <cell r="AC1146">
            <v>10162722</v>
          </cell>
          <cell r="AD1146">
            <v>-34129</v>
          </cell>
          <cell r="AE1146">
            <v>8</v>
          </cell>
          <cell r="AK1146">
            <v>0</v>
          </cell>
          <cell r="AL1146">
            <v>34129</v>
          </cell>
          <cell r="AM1146">
            <v>0</v>
          </cell>
          <cell r="AN1146">
            <v>34129</v>
          </cell>
          <cell r="AO1146" t="str">
            <v>Hold</v>
          </cell>
        </row>
        <row r="1147">
          <cell r="B1147">
            <v>1129</v>
          </cell>
          <cell r="C1147">
            <v>16220924</v>
          </cell>
          <cell r="D1147" t="str">
            <v>Le Duy Liem</v>
          </cell>
          <cell r="E1147">
            <v>1096994</v>
          </cell>
          <cell r="F1147">
            <v>1054498</v>
          </cell>
          <cell r="G1147">
            <v>1097231</v>
          </cell>
          <cell r="H1147">
            <v>1097310</v>
          </cell>
          <cell r="I1147">
            <v>1098337</v>
          </cell>
          <cell r="K1147">
            <v>2198000</v>
          </cell>
          <cell r="L1147">
            <v>1099000</v>
          </cell>
          <cell r="M1147">
            <v>1099000</v>
          </cell>
          <cell r="N1147">
            <v>1099000</v>
          </cell>
          <cell r="O1147">
            <v>1099000</v>
          </cell>
          <cell r="Q1147">
            <v>0</v>
          </cell>
          <cell r="R1147">
            <v>0</v>
          </cell>
          <cell r="S1147">
            <v>0</v>
          </cell>
          <cell r="T1147">
            <v>0</v>
          </cell>
          <cell r="U1147">
            <v>0</v>
          </cell>
          <cell r="V1147">
            <v>0</v>
          </cell>
          <cell r="W1147">
            <v>-19800</v>
          </cell>
          <cell r="X1147">
            <v>0</v>
          </cell>
          <cell r="Y1147">
            <v>0</v>
          </cell>
          <cell r="Z1147">
            <v>0</v>
          </cell>
          <cell r="AA1147">
            <v>0</v>
          </cell>
          <cell r="AC1147">
            <v>12038370</v>
          </cell>
          <cell r="AD1147">
            <v>-19800</v>
          </cell>
          <cell r="AE1147">
            <v>10</v>
          </cell>
          <cell r="AK1147">
            <v>0</v>
          </cell>
          <cell r="AL1147">
            <v>19800</v>
          </cell>
          <cell r="AM1147">
            <v>0</v>
          </cell>
          <cell r="AN1147">
            <v>19800</v>
          </cell>
          <cell r="AO1147" t="str">
            <v>Hold</v>
          </cell>
        </row>
        <row r="1148">
          <cell r="B1148">
            <v>1130</v>
          </cell>
          <cell r="C1148">
            <v>16220926</v>
          </cell>
          <cell r="D1148" t="str">
            <v>Pham Manh Quan</v>
          </cell>
          <cell r="E1148">
            <v>2146994</v>
          </cell>
          <cell r="F1148">
            <v>1820678</v>
          </cell>
          <cell r="G1148">
            <v>2677585</v>
          </cell>
          <cell r="H1148">
            <v>2835060</v>
          </cell>
          <cell r="L1148">
            <v>1400000</v>
          </cell>
          <cell r="Q1148">
            <v>-14699</v>
          </cell>
          <cell r="R1148">
            <v>0</v>
          </cell>
          <cell r="S1148">
            <v>-67759</v>
          </cell>
          <cell r="T1148">
            <v>-83506</v>
          </cell>
          <cell r="U1148">
            <v>0</v>
          </cell>
          <cell r="V1148">
            <v>0</v>
          </cell>
          <cell r="W1148">
            <v>0</v>
          </cell>
          <cell r="X1148">
            <v>0</v>
          </cell>
          <cell r="Y1148">
            <v>0</v>
          </cell>
          <cell r="AC1148">
            <v>10880317</v>
          </cell>
          <cell r="AD1148">
            <v>-165964</v>
          </cell>
          <cell r="AE1148">
            <v>5</v>
          </cell>
          <cell r="AK1148">
            <v>88030</v>
          </cell>
          <cell r="AL1148">
            <v>253994</v>
          </cell>
          <cell r="AM1148">
            <v>0</v>
          </cell>
          <cell r="AN1148">
            <v>253994</v>
          </cell>
          <cell r="AO1148" t="str">
            <v>Hold</v>
          </cell>
        </row>
        <row r="1149">
          <cell r="B1149">
            <v>1131</v>
          </cell>
          <cell r="C1149">
            <v>16220928</v>
          </cell>
          <cell r="D1149" t="str">
            <v>Tran Cam Tu</v>
          </cell>
          <cell r="E1149">
            <v>2231378</v>
          </cell>
          <cell r="F1149">
            <v>1905038</v>
          </cell>
          <cell r="G1149">
            <v>8024591</v>
          </cell>
          <cell r="H1149">
            <v>1097310</v>
          </cell>
          <cell r="I1149">
            <v>1098337</v>
          </cell>
          <cell r="J1149">
            <v>1521649</v>
          </cell>
          <cell r="K1149">
            <v>1578484</v>
          </cell>
          <cell r="L1149">
            <v>1099000</v>
          </cell>
          <cell r="Q1149">
            <v>-23138</v>
          </cell>
          <cell r="R1149">
            <v>0</v>
          </cell>
          <cell r="S1149">
            <v>-1712296</v>
          </cell>
          <cell r="T1149">
            <v>0</v>
          </cell>
          <cell r="U1149">
            <v>0</v>
          </cell>
          <cell r="V1149">
            <v>0</v>
          </cell>
          <cell r="W1149">
            <v>0</v>
          </cell>
          <cell r="X1149">
            <v>0</v>
          </cell>
          <cell r="AC1149">
            <v>18555787</v>
          </cell>
          <cell r="AD1149">
            <v>-1735434</v>
          </cell>
          <cell r="AE1149">
            <v>8</v>
          </cell>
          <cell r="AK1149">
            <v>255576</v>
          </cell>
          <cell r="AL1149">
            <v>1991010</v>
          </cell>
          <cell r="AM1149">
            <v>0</v>
          </cell>
          <cell r="AN1149">
            <v>1991010</v>
          </cell>
          <cell r="AO1149" t="str">
            <v>Hold</v>
          </cell>
        </row>
        <row r="1150">
          <cell r="B1150">
            <v>1132</v>
          </cell>
          <cell r="C1150">
            <v>16220936</v>
          </cell>
          <cell r="D1150" t="str">
            <v>Tran Duc Hoa</v>
          </cell>
          <cell r="E1150">
            <v>2114219</v>
          </cell>
          <cell r="F1150">
            <v>925823</v>
          </cell>
          <cell r="G1150">
            <v>2281555</v>
          </cell>
          <cell r="H1150">
            <v>708390</v>
          </cell>
          <cell r="I1150">
            <v>245441</v>
          </cell>
          <cell r="Q1150">
            <v>-11422</v>
          </cell>
          <cell r="R1150">
            <v>0</v>
          </cell>
          <cell r="S1150">
            <v>-28156</v>
          </cell>
          <cell r="T1150">
            <v>0</v>
          </cell>
          <cell r="U1150">
            <v>0</v>
          </cell>
          <cell r="V1150">
            <v>0</v>
          </cell>
          <cell r="AC1150">
            <v>6275428</v>
          </cell>
          <cell r="AD1150">
            <v>-39578</v>
          </cell>
          <cell r="AE1150">
            <v>5</v>
          </cell>
          <cell r="AK1150">
            <v>0</v>
          </cell>
          <cell r="AL1150">
            <v>39578</v>
          </cell>
          <cell r="AM1150">
            <v>0</v>
          </cell>
          <cell r="AN1150">
            <v>39578</v>
          </cell>
          <cell r="AO1150" t="str">
            <v>Hold</v>
          </cell>
        </row>
        <row r="1151">
          <cell r="B1151">
            <v>1133</v>
          </cell>
          <cell r="C1151">
            <v>16220940</v>
          </cell>
          <cell r="D1151" t="str">
            <v>Pham Manh Tiet</v>
          </cell>
          <cell r="E1151">
            <v>874818</v>
          </cell>
          <cell r="F1151">
            <v>1429806</v>
          </cell>
          <cell r="G1151">
            <v>1356292</v>
          </cell>
          <cell r="H1151">
            <v>875070</v>
          </cell>
          <cell r="I1151">
            <v>943265</v>
          </cell>
          <cell r="J1151">
            <v>943808</v>
          </cell>
          <cell r="K1151">
            <v>943385</v>
          </cell>
          <cell r="L1151">
            <v>5325487</v>
          </cell>
          <cell r="M1151">
            <v>842308</v>
          </cell>
          <cell r="Q1151">
            <v>0</v>
          </cell>
          <cell r="R1151">
            <v>0</v>
          </cell>
          <cell r="S1151">
            <v>0</v>
          </cell>
          <cell r="T1151">
            <v>0</v>
          </cell>
          <cell r="U1151">
            <v>0</v>
          </cell>
          <cell r="V1151">
            <v>0</v>
          </cell>
          <cell r="W1151">
            <v>0</v>
          </cell>
          <cell r="X1151">
            <v>-697646</v>
          </cell>
          <cell r="Y1151">
            <v>0</v>
          </cell>
          <cell r="Z1151">
            <v>0</v>
          </cell>
          <cell r="AC1151">
            <v>13534239</v>
          </cell>
          <cell r="AD1151">
            <v>-697646</v>
          </cell>
          <cell r="AE1151">
            <v>9</v>
          </cell>
          <cell r="AK1151">
            <v>0</v>
          </cell>
          <cell r="AL1151">
            <v>697646</v>
          </cell>
          <cell r="AM1151">
            <v>0</v>
          </cell>
          <cell r="AN1151">
            <v>697646</v>
          </cell>
          <cell r="AO1151" t="str">
            <v>Hold</v>
          </cell>
        </row>
        <row r="1152">
          <cell r="B1152">
            <v>1134</v>
          </cell>
          <cell r="C1152">
            <v>16220949</v>
          </cell>
          <cell r="D1152" t="str">
            <v>Lam Pham Hoang Son</v>
          </cell>
          <cell r="E1152">
            <v>2146994</v>
          </cell>
          <cell r="F1152">
            <v>1820678</v>
          </cell>
          <cell r="G1152">
            <v>1794606</v>
          </cell>
          <cell r="H1152">
            <v>1444860</v>
          </cell>
          <cell r="Q1152">
            <v>-14699</v>
          </cell>
          <cell r="R1152">
            <v>0</v>
          </cell>
          <cell r="S1152">
            <v>0</v>
          </cell>
          <cell r="T1152">
            <v>0</v>
          </cell>
          <cell r="AC1152">
            <v>7207138</v>
          </cell>
          <cell r="AD1152">
            <v>-14699</v>
          </cell>
          <cell r="AE1152">
            <v>4</v>
          </cell>
          <cell r="AK1152">
            <v>0</v>
          </cell>
          <cell r="AL1152">
            <v>14699</v>
          </cell>
          <cell r="AM1152">
            <v>0</v>
          </cell>
          <cell r="AN1152">
            <v>14699</v>
          </cell>
          <cell r="AO1152" t="str">
            <v>Hold</v>
          </cell>
        </row>
        <row r="1153">
          <cell r="B1153">
            <v>1135</v>
          </cell>
          <cell r="C1153">
            <v>16220954</v>
          </cell>
          <cell r="D1153" t="str">
            <v>Tham Quang Dung</v>
          </cell>
          <cell r="E1153">
            <v>874818</v>
          </cell>
          <cell r="F1153">
            <v>1143663</v>
          </cell>
          <cell r="G1153">
            <v>875007</v>
          </cell>
          <cell r="H1153">
            <v>942383</v>
          </cell>
          <cell r="I1153">
            <v>1010641</v>
          </cell>
          <cell r="J1153">
            <v>943808</v>
          </cell>
          <cell r="K1153">
            <v>1264515</v>
          </cell>
          <cell r="L1153">
            <v>1858616</v>
          </cell>
          <cell r="M1153">
            <v>2767760</v>
          </cell>
          <cell r="Q1153">
            <v>0</v>
          </cell>
          <cell r="R1153">
            <v>0</v>
          </cell>
          <cell r="S1153">
            <v>0</v>
          </cell>
          <cell r="T1153">
            <v>0</v>
          </cell>
          <cell r="U1153">
            <v>0</v>
          </cell>
          <cell r="V1153">
            <v>0</v>
          </cell>
          <cell r="W1153">
            <v>0</v>
          </cell>
          <cell r="X1153">
            <v>0</v>
          </cell>
          <cell r="Y1153">
            <v>-76776</v>
          </cell>
          <cell r="Z1153">
            <v>0</v>
          </cell>
          <cell r="AC1153">
            <v>11681211</v>
          </cell>
          <cell r="AD1153">
            <v>-76776</v>
          </cell>
          <cell r="AE1153">
            <v>9</v>
          </cell>
          <cell r="AK1153">
            <v>0</v>
          </cell>
          <cell r="AL1153">
            <v>76776</v>
          </cell>
          <cell r="AM1153">
            <v>0</v>
          </cell>
          <cell r="AN1153">
            <v>76776</v>
          </cell>
          <cell r="AO1153" t="str">
            <v>Hold</v>
          </cell>
        </row>
        <row r="1154">
          <cell r="B1154">
            <v>1136</v>
          </cell>
          <cell r="C1154">
            <v>16220961</v>
          </cell>
          <cell r="D1154" t="str">
            <v>Nguyen Ngoc Tuan B</v>
          </cell>
          <cell r="E1154">
            <v>3139376</v>
          </cell>
          <cell r="F1154">
            <v>3138512</v>
          </cell>
          <cell r="G1154">
            <v>3140024</v>
          </cell>
          <cell r="H1154">
            <v>3280239</v>
          </cell>
          <cell r="I1154">
            <v>3563048</v>
          </cell>
          <cell r="J1154">
            <v>3004776</v>
          </cell>
          <cell r="K1154">
            <v>3705000</v>
          </cell>
          <cell r="L1154">
            <v>3005000</v>
          </cell>
          <cell r="M1154">
            <v>3145000</v>
          </cell>
          <cell r="N1154">
            <v>3005000</v>
          </cell>
          <cell r="Q1154">
            <v>-127875</v>
          </cell>
          <cell r="R1154">
            <v>-127702</v>
          </cell>
          <cell r="S1154">
            <v>-128005</v>
          </cell>
          <cell r="T1154">
            <v>-156048</v>
          </cell>
          <cell r="U1154">
            <v>-212610</v>
          </cell>
          <cell r="V1154">
            <v>-100955</v>
          </cell>
          <cell r="W1154">
            <v>-241000</v>
          </cell>
          <cell r="X1154">
            <v>-101000</v>
          </cell>
          <cell r="Y1154">
            <v>-129000</v>
          </cell>
          <cell r="Z1154">
            <v>-101000</v>
          </cell>
          <cell r="AC1154">
            <v>32125975</v>
          </cell>
          <cell r="AD1154">
            <v>-1425195</v>
          </cell>
          <cell r="AE1154">
            <v>10</v>
          </cell>
          <cell r="AK1154">
            <v>1425200</v>
          </cell>
          <cell r="AL1154">
            <v>2850395</v>
          </cell>
          <cell r="AM1154">
            <v>0</v>
          </cell>
          <cell r="AN1154">
            <v>2850395</v>
          </cell>
          <cell r="AO1154" t="str">
            <v>Hold</v>
          </cell>
        </row>
        <row r="1155">
          <cell r="B1155">
            <v>1137</v>
          </cell>
          <cell r="C1155">
            <v>16220966</v>
          </cell>
          <cell r="D1155" t="str">
            <v>Tran Nam Trung B</v>
          </cell>
          <cell r="E1155">
            <v>2114219</v>
          </cell>
          <cell r="F1155">
            <v>925823</v>
          </cell>
          <cell r="G1155">
            <v>2281555</v>
          </cell>
          <cell r="H1155">
            <v>708390</v>
          </cell>
          <cell r="I1155">
            <v>709053</v>
          </cell>
          <cell r="J1155">
            <v>1703258</v>
          </cell>
          <cell r="K1155">
            <v>1141077</v>
          </cell>
          <cell r="L1155">
            <v>851982</v>
          </cell>
          <cell r="M1155">
            <v>1284231</v>
          </cell>
          <cell r="Q1155">
            <v>-11422</v>
          </cell>
          <cell r="R1155">
            <v>0</v>
          </cell>
          <cell r="S1155">
            <v>-28156</v>
          </cell>
          <cell r="T1155">
            <v>0</v>
          </cell>
          <cell r="U1155">
            <v>0</v>
          </cell>
          <cell r="V1155">
            <v>0</v>
          </cell>
          <cell r="W1155">
            <v>0</v>
          </cell>
          <cell r="X1155">
            <v>0</v>
          </cell>
          <cell r="Y1155">
            <v>0</v>
          </cell>
          <cell r="Z1155">
            <v>0</v>
          </cell>
          <cell r="AC1155">
            <v>11719588</v>
          </cell>
          <cell r="AD1155">
            <v>-39578</v>
          </cell>
          <cell r="AE1155">
            <v>9</v>
          </cell>
          <cell r="AK1155">
            <v>0</v>
          </cell>
          <cell r="AL1155">
            <v>39578</v>
          </cell>
          <cell r="AM1155">
            <v>0</v>
          </cell>
          <cell r="AN1155">
            <v>39578</v>
          </cell>
          <cell r="AO1155" t="str">
            <v>Hold</v>
          </cell>
        </row>
        <row r="1156">
          <cell r="B1156">
            <v>1138</v>
          </cell>
          <cell r="C1156">
            <v>16220967</v>
          </cell>
          <cell r="D1156" t="str">
            <v>Le Quang Minh</v>
          </cell>
          <cell r="E1156">
            <v>4533974</v>
          </cell>
          <cell r="F1156">
            <v>4150678</v>
          </cell>
          <cell r="G1156">
            <v>8392574</v>
          </cell>
          <cell r="H1156">
            <v>6204321</v>
          </cell>
          <cell r="I1156">
            <v>3740877</v>
          </cell>
          <cell r="J1156">
            <v>3539374</v>
          </cell>
          <cell r="Q1156">
            <v>-460192</v>
          </cell>
          <cell r="R1156">
            <v>-345203</v>
          </cell>
          <cell r="S1156">
            <v>-1896287</v>
          </cell>
          <cell r="T1156">
            <v>-981728</v>
          </cell>
          <cell r="U1156">
            <v>-248175</v>
          </cell>
          <cell r="V1156">
            <v>0</v>
          </cell>
          <cell r="AB1156">
            <v>-207875</v>
          </cell>
          <cell r="AC1156">
            <v>30561798</v>
          </cell>
          <cell r="AD1156">
            <v>-4139460</v>
          </cell>
          <cell r="AE1156">
            <v>6</v>
          </cell>
          <cell r="AK1156">
            <v>3768540</v>
          </cell>
          <cell r="AL1156">
            <v>7908000</v>
          </cell>
          <cell r="AM1156">
            <v>0</v>
          </cell>
          <cell r="AN1156">
            <v>7908000</v>
          </cell>
          <cell r="AO1156" t="str">
            <v>Hold</v>
          </cell>
        </row>
        <row r="1157">
          <cell r="B1157">
            <v>1139</v>
          </cell>
          <cell r="C1157">
            <v>16220968</v>
          </cell>
          <cell r="D1157" t="str">
            <v>Tran Hoang Quy Nam</v>
          </cell>
          <cell r="E1157">
            <v>874818</v>
          </cell>
          <cell r="F1157">
            <v>740017</v>
          </cell>
          <cell r="G1157">
            <v>1371404</v>
          </cell>
          <cell r="H1157">
            <v>875070</v>
          </cell>
          <cell r="I1157">
            <v>943265</v>
          </cell>
          <cell r="J1157">
            <v>1078638</v>
          </cell>
          <cell r="K1157">
            <v>1013385</v>
          </cell>
          <cell r="L1157">
            <v>876000</v>
          </cell>
          <cell r="M1157">
            <v>876000</v>
          </cell>
          <cell r="N1157">
            <v>876000</v>
          </cell>
          <cell r="Q1157">
            <v>0</v>
          </cell>
          <cell r="R1157">
            <v>0</v>
          </cell>
          <cell r="S1157">
            <v>0</v>
          </cell>
          <cell r="T1157">
            <v>0</v>
          </cell>
          <cell r="U1157">
            <v>0</v>
          </cell>
          <cell r="V1157">
            <v>0</v>
          </cell>
          <cell r="W1157">
            <v>0</v>
          </cell>
          <cell r="X1157">
            <v>0</v>
          </cell>
          <cell r="Y1157">
            <v>0</v>
          </cell>
          <cell r="Z1157">
            <v>0</v>
          </cell>
          <cell r="AC1157">
            <v>9524597</v>
          </cell>
          <cell r="AD1157">
            <v>0</v>
          </cell>
          <cell r="AE1157">
            <v>10</v>
          </cell>
          <cell r="AK1157">
            <v>0</v>
          </cell>
          <cell r="AL1157">
            <v>0</v>
          </cell>
          <cell r="AM1157">
            <v>0</v>
          </cell>
          <cell r="AN1157">
            <v>0</v>
          </cell>
          <cell r="AO1157" t="str">
            <v>Hold</v>
          </cell>
        </row>
        <row r="1158">
          <cell r="B1158">
            <v>1140</v>
          </cell>
          <cell r="C1158">
            <v>16220969</v>
          </cell>
          <cell r="D1158" t="str">
            <v>Nguyen Tan Anh</v>
          </cell>
          <cell r="E1158">
            <v>874818</v>
          </cell>
          <cell r="F1158">
            <v>1793981</v>
          </cell>
          <cell r="G1158">
            <v>2427891</v>
          </cell>
          <cell r="H1158">
            <v>1367630</v>
          </cell>
          <cell r="I1158">
            <v>2672754</v>
          </cell>
          <cell r="J1158">
            <v>2940911</v>
          </cell>
          <cell r="K1158">
            <v>2069846</v>
          </cell>
          <cell r="L1158">
            <v>1284231</v>
          </cell>
          <cell r="M1158">
            <v>1113000</v>
          </cell>
          <cell r="Q1158">
            <v>0</v>
          </cell>
          <cell r="R1158">
            <v>0</v>
          </cell>
          <cell r="S1158">
            <v>-42789</v>
          </cell>
          <cell r="T1158">
            <v>0</v>
          </cell>
          <cell r="U1158">
            <v>-67275</v>
          </cell>
          <cell r="V1158">
            <v>-94091</v>
          </cell>
          <cell r="W1158">
            <v>-6985</v>
          </cell>
          <cell r="X1158">
            <v>0</v>
          </cell>
          <cell r="Y1158">
            <v>0</v>
          </cell>
          <cell r="AC1158">
            <v>16545062</v>
          </cell>
          <cell r="AD1158">
            <v>-211140</v>
          </cell>
          <cell r="AE1158">
            <v>9</v>
          </cell>
          <cell r="AK1158">
            <v>0</v>
          </cell>
          <cell r="AL1158">
            <v>211140</v>
          </cell>
          <cell r="AM1158">
            <v>0</v>
          </cell>
          <cell r="AN1158">
            <v>211140</v>
          </cell>
          <cell r="AO1158" t="str">
            <v>Hold</v>
          </cell>
        </row>
        <row r="1159">
          <cell r="B1159">
            <v>1141</v>
          </cell>
          <cell r="C1159">
            <v>16220970</v>
          </cell>
          <cell r="D1159" t="str">
            <v>Vuong Bieu</v>
          </cell>
          <cell r="E1159">
            <v>874818</v>
          </cell>
          <cell r="F1159">
            <v>1009115</v>
          </cell>
          <cell r="G1159">
            <v>1118999</v>
          </cell>
          <cell r="H1159">
            <v>875070</v>
          </cell>
          <cell r="I1159">
            <v>875889</v>
          </cell>
          <cell r="J1159">
            <v>943808</v>
          </cell>
          <cell r="K1159">
            <v>876000</v>
          </cell>
          <cell r="L1159">
            <v>876000</v>
          </cell>
          <cell r="M1159">
            <v>876000</v>
          </cell>
          <cell r="Q1159">
            <v>0</v>
          </cell>
          <cell r="R1159">
            <v>0</v>
          </cell>
          <cell r="S1159">
            <v>0</v>
          </cell>
          <cell r="T1159">
            <v>0</v>
          </cell>
          <cell r="U1159">
            <v>0</v>
          </cell>
          <cell r="V1159">
            <v>0</v>
          </cell>
          <cell r="W1159">
            <v>0</v>
          </cell>
          <cell r="X1159">
            <v>0</v>
          </cell>
          <cell r="Y1159">
            <v>0</v>
          </cell>
          <cell r="AC1159">
            <v>8325699</v>
          </cell>
          <cell r="AD1159">
            <v>0</v>
          </cell>
          <cell r="AE1159">
            <v>9</v>
          </cell>
          <cell r="AK1159">
            <v>0</v>
          </cell>
          <cell r="AL1159">
            <v>0</v>
          </cell>
          <cell r="AM1159">
            <v>0</v>
          </cell>
          <cell r="AN1159">
            <v>0</v>
          </cell>
          <cell r="AO1159" t="str">
            <v>Hold</v>
          </cell>
        </row>
        <row r="1160">
          <cell r="B1160">
            <v>1142</v>
          </cell>
          <cell r="C1160">
            <v>16220971</v>
          </cell>
          <cell r="D1160" t="str">
            <v>Nguyen Anh Dung</v>
          </cell>
          <cell r="E1160">
            <v>874818</v>
          </cell>
          <cell r="F1160">
            <v>874566</v>
          </cell>
          <cell r="G1160">
            <v>1198927</v>
          </cell>
          <cell r="H1160">
            <v>942383</v>
          </cell>
          <cell r="I1160">
            <v>875889</v>
          </cell>
          <cell r="J1160">
            <v>876393</v>
          </cell>
          <cell r="Q1160">
            <v>0</v>
          </cell>
          <cell r="R1160">
            <v>0</v>
          </cell>
          <cell r="S1160">
            <v>0</v>
          </cell>
          <cell r="T1160">
            <v>0</v>
          </cell>
          <cell r="U1160">
            <v>0</v>
          </cell>
          <cell r="V1160">
            <v>0</v>
          </cell>
          <cell r="W1160">
            <v>0</v>
          </cell>
          <cell r="AC1160">
            <v>5642976</v>
          </cell>
          <cell r="AD1160">
            <v>0</v>
          </cell>
          <cell r="AE1160">
            <v>6</v>
          </cell>
          <cell r="AK1160">
            <v>0</v>
          </cell>
          <cell r="AL1160">
            <v>0</v>
          </cell>
          <cell r="AM1160">
            <v>0</v>
          </cell>
          <cell r="AN1160">
            <v>0</v>
          </cell>
          <cell r="AO1160" t="str">
            <v>Hold</v>
          </cell>
        </row>
        <row r="1161">
          <cell r="B1161">
            <v>1143</v>
          </cell>
          <cell r="C1161">
            <v>16220973</v>
          </cell>
          <cell r="D1161" t="str">
            <v>Vu Duy Khanh</v>
          </cell>
          <cell r="E1161">
            <v>2246332</v>
          </cell>
          <cell r="F1161">
            <v>1751228</v>
          </cell>
          <cell r="G1161">
            <v>4538621</v>
          </cell>
          <cell r="H1161">
            <v>5804811</v>
          </cell>
          <cell r="I1161">
            <v>2920600</v>
          </cell>
          <cell r="J1161">
            <v>3132200</v>
          </cell>
          <cell r="K1161">
            <v>3342000</v>
          </cell>
          <cell r="L1161">
            <v>4322000</v>
          </cell>
          <cell r="M1161">
            <v>2860000</v>
          </cell>
          <cell r="Q1161">
            <v>-24633</v>
          </cell>
          <cell r="R1161">
            <v>0</v>
          </cell>
          <cell r="S1161">
            <v>-461586</v>
          </cell>
          <cell r="T1161">
            <v>-841443</v>
          </cell>
          <cell r="U1161">
            <v>-92060</v>
          </cell>
          <cell r="V1161">
            <v>-126440</v>
          </cell>
          <cell r="W1161">
            <v>-168400</v>
          </cell>
          <cell r="X1161">
            <v>-396600</v>
          </cell>
          <cell r="AB1161">
            <v>-86000</v>
          </cell>
          <cell r="AC1161">
            <v>30917792</v>
          </cell>
          <cell r="AD1161">
            <v>-2197162</v>
          </cell>
          <cell r="AE1161">
            <v>9</v>
          </cell>
          <cell r="AK1161">
            <v>1683558</v>
          </cell>
          <cell r="AL1161">
            <v>3880720</v>
          </cell>
          <cell r="AM1161">
            <v>0</v>
          </cell>
          <cell r="AN1161">
            <v>3880720</v>
          </cell>
          <cell r="AO1161" t="str">
            <v>Hold</v>
          </cell>
        </row>
        <row r="1162">
          <cell r="B1162">
            <v>1144</v>
          </cell>
          <cell r="C1162">
            <v>16220978</v>
          </cell>
          <cell r="D1162" t="str">
            <v>Truong Minh Luan</v>
          </cell>
          <cell r="E1162">
            <v>874818</v>
          </cell>
          <cell r="F1162">
            <v>1009115</v>
          </cell>
          <cell r="G1162">
            <v>2198436</v>
          </cell>
          <cell r="H1162">
            <v>1077009</v>
          </cell>
          <cell r="I1162">
            <v>2591054</v>
          </cell>
          <cell r="J1162">
            <v>1455305</v>
          </cell>
          <cell r="Q1162">
            <v>0</v>
          </cell>
          <cell r="R1162">
            <v>0</v>
          </cell>
          <cell r="S1162">
            <v>-19844</v>
          </cell>
          <cell r="T1162">
            <v>0</v>
          </cell>
          <cell r="U1162">
            <v>-59105</v>
          </cell>
          <cell r="V1162">
            <v>0</v>
          </cell>
          <cell r="W1162">
            <v>0</v>
          </cell>
          <cell r="AC1162">
            <v>9205737</v>
          </cell>
          <cell r="AD1162">
            <v>-78949</v>
          </cell>
          <cell r="AE1162">
            <v>6</v>
          </cell>
          <cell r="AK1162">
            <v>0</v>
          </cell>
          <cell r="AL1162">
            <v>78949</v>
          </cell>
          <cell r="AM1162">
            <v>0</v>
          </cell>
          <cell r="AN1162">
            <v>78949</v>
          </cell>
          <cell r="AO1162" t="str">
            <v>Hold</v>
          </cell>
        </row>
        <row r="1163">
          <cell r="B1163">
            <v>1145</v>
          </cell>
          <cell r="C1163">
            <v>16220982</v>
          </cell>
          <cell r="D1163" t="str">
            <v>Le Dinh Ngoc Phuong</v>
          </cell>
          <cell r="E1163">
            <v>874818</v>
          </cell>
          <cell r="F1163">
            <v>874566</v>
          </cell>
          <cell r="G1163">
            <v>875007</v>
          </cell>
          <cell r="H1163">
            <v>942383</v>
          </cell>
          <cell r="I1163">
            <v>2549388</v>
          </cell>
          <cell r="J1163">
            <v>2643090</v>
          </cell>
          <cell r="K1163">
            <v>3088120</v>
          </cell>
          <cell r="L1163">
            <v>2643000</v>
          </cell>
          <cell r="M1163">
            <v>2861000</v>
          </cell>
          <cell r="Q1163">
            <v>0</v>
          </cell>
          <cell r="R1163">
            <v>0</v>
          </cell>
          <cell r="S1163">
            <v>0</v>
          </cell>
          <cell r="T1163">
            <v>0</v>
          </cell>
          <cell r="U1163">
            <v>-54939</v>
          </cell>
          <cell r="V1163">
            <v>-64309</v>
          </cell>
          <cell r="W1163">
            <v>-117624</v>
          </cell>
          <cell r="X1163">
            <v>-64300</v>
          </cell>
          <cell r="AB1163">
            <v>-86100</v>
          </cell>
          <cell r="AC1163">
            <v>17351372</v>
          </cell>
          <cell r="AD1163">
            <v>-387272</v>
          </cell>
          <cell r="AE1163">
            <v>9</v>
          </cell>
          <cell r="AK1163">
            <v>0</v>
          </cell>
          <cell r="AL1163">
            <v>387272</v>
          </cell>
          <cell r="AM1163">
            <v>0</v>
          </cell>
          <cell r="AN1163">
            <v>387272</v>
          </cell>
          <cell r="AO1163" t="str">
            <v>Hold</v>
          </cell>
        </row>
        <row r="1164">
          <cell r="B1164">
            <v>1146</v>
          </cell>
          <cell r="C1164">
            <v>16220987</v>
          </cell>
          <cell r="D1164" t="str">
            <v>Tran Anh Tuan A</v>
          </cell>
          <cell r="E1164">
            <v>874818</v>
          </cell>
          <cell r="F1164">
            <v>840929</v>
          </cell>
          <cell r="G1164">
            <v>875007</v>
          </cell>
          <cell r="H1164">
            <v>1077009</v>
          </cell>
          <cell r="I1164">
            <v>1389400</v>
          </cell>
          <cell r="J1164">
            <v>1455305</v>
          </cell>
          <cell r="K1164">
            <v>2482846</v>
          </cell>
          <cell r="L1164">
            <v>2226000</v>
          </cell>
          <cell r="Q1164">
            <v>0</v>
          </cell>
          <cell r="R1164">
            <v>0</v>
          </cell>
          <cell r="S1164">
            <v>0</v>
          </cell>
          <cell r="T1164">
            <v>0</v>
          </cell>
          <cell r="U1164">
            <v>0</v>
          </cell>
          <cell r="V1164">
            <v>0</v>
          </cell>
          <cell r="W1164">
            <v>-48285</v>
          </cell>
          <cell r="X1164">
            <v>-22600</v>
          </cell>
          <cell r="AC1164">
            <v>11221314</v>
          </cell>
          <cell r="AD1164">
            <v>-70885</v>
          </cell>
          <cell r="AE1164">
            <v>8</v>
          </cell>
          <cell r="AK1164">
            <v>0</v>
          </cell>
          <cell r="AL1164">
            <v>70885</v>
          </cell>
          <cell r="AM1164">
            <v>0</v>
          </cell>
          <cell r="AN1164">
            <v>70885</v>
          </cell>
          <cell r="AO1164" t="str">
            <v>Hold</v>
          </cell>
        </row>
        <row r="1165">
          <cell r="B1165">
            <v>1147</v>
          </cell>
          <cell r="C1165">
            <v>16220991</v>
          </cell>
          <cell r="D1165" t="str">
            <v>Nguyen Hoang Khai</v>
          </cell>
          <cell r="E1165">
            <v>1014662</v>
          </cell>
          <cell r="F1165">
            <v>1290452</v>
          </cell>
          <cell r="G1165">
            <v>2706991</v>
          </cell>
          <cell r="H1165">
            <v>2902823</v>
          </cell>
          <cell r="Q1165">
            <v>0</v>
          </cell>
          <cell r="R1165">
            <v>0</v>
          </cell>
          <cell r="S1165">
            <v>-70699</v>
          </cell>
          <cell r="T1165">
            <v>-90282</v>
          </cell>
          <cell r="U1165">
            <v>0</v>
          </cell>
          <cell r="V1165">
            <v>0</v>
          </cell>
          <cell r="W1165">
            <v>0</v>
          </cell>
          <cell r="X1165">
            <v>0</v>
          </cell>
          <cell r="Y1165">
            <v>0</v>
          </cell>
          <cell r="AC1165">
            <v>7914928</v>
          </cell>
          <cell r="AD1165">
            <v>-160981</v>
          </cell>
          <cell r="AE1165">
            <v>4</v>
          </cell>
          <cell r="AK1165">
            <v>0</v>
          </cell>
          <cell r="AL1165">
            <v>160981</v>
          </cell>
          <cell r="AM1165">
            <v>0</v>
          </cell>
          <cell r="AN1165">
            <v>160981</v>
          </cell>
          <cell r="AO1165" t="str">
            <v>Hold</v>
          </cell>
        </row>
        <row r="1166">
          <cell r="B1166">
            <v>1148</v>
          </cell>
          <cell r="C1166">
            <v>16220994</v>
          </cell>
          <cell r="D1166" t="str">
            <v>Nguyen Minh Tam c</v>
          </cell>
          <cell r="E1166">
            <v>2114219</v>
          </cell>
          <cell r="F1166">
            <v>925823</v>
          </cell>
          <cell r="G1166">
            <v>2281555</v>
          </cell>
          <cell r="H1166">
            <v>708390</v>
          </cell>
          <cell r="I1166">
            <v>709053</v>
          </cell>
          <cell r="J1166">
            <v>1703258</v>
          </cell>
          <cell r="K1166">
            <v>1250154</v>
          </cell>
          <cell r="L1166">
            <v>906520</v>
          </cell>
          <cell r="M1166">
            <v>1113000</v>
          </cell>
          <cell r="Q1166">
            <v>-11422</v>
          </cell>
          <cell r="R1166">
            <v>0</v>
          </cell>
          <cell r="S1166">
            <v>-28156</v>
          </cell>
          <cell r="T1166">
            <v>0</v>
          </cell>
          <cell r="U1166">
            <v>0</v>
          </cell>
          <cell r="V1166">
            <v>0</v>
          </cell>
          <cell r="W1166">
            <v>0</v>
          </cell>
          <cell r="X1166">
            <v>0</v>
          </cell>
          <cell r="Y1166">
            <v>0</v>
          </cell>
          <cell r="AC1166">
            <v>11711972</v>
          </cell>
          <cell r="AD1166">
            <v>-39578</v>
          </cell>
          <cell r="AE1166">
            <v>9</v>
          </cell>
          <cell r="AK1166">
            <v>0</v>
          </cell>
          <cell r="AL1166">
            <v>39578</v>
          </cell>
          <cell r="AM1166">
            <v>0</v>
          </cell>
          <cell r="AN1166">
            <v>39578</v>
          </cell>
          <cell r="AO1166" t="str">
            <v>Hold</v>
          </cell>
        </row>
        <row r="1167">
          <cell r="B1167">
            <v>1149</v>
          </cell>
          <cell r="C1167">
            <v>16220998</v>
          </cell>
          <cell r="D1167" t="str">
            <v>Vu Tan Truc</v>
          </cell>
          <cell r="E1167">
            <v>1110880</v>
          </cell>
          <cell r="F1167">
            <v>1836695</v>
          </cell>
          <cell r="G1167">
            <v>3339889</v>
          </cell>
          <cell r="H1167">
            <v>1367630</v>
          </cell>
          <cell r="I1167">
            <v>2672754</v>
          </cell>
          <cell r="J1167">
            <v>556440</v>
          </cell>
          <cell r="Q1167">
            <v>0</v>
          </cell>
          <cell r="R1167">
            <v>0</v>
          </cell>
          <cell r="S1167">
            <v>-167978</v>
          </cell>
          <cell r="T1167">
            <v>0</v>
          </cell>
          <cell r="U1167">
            <v>-67275</v>
          </cell>
          <cell r="V1167">
            <v>0</v>
          </cell>
          <cell r="W1167">
            <v>0</v>
          </cell>
          <cell r="X1167">
            <v>0</v>
          </cell>
          <cell r="Y1167">
            <v>0</v>
          </cell>
          <cell r="AC1167">
            <v>10884288</v>
          </cell>
          <cell r="AD1167">
            <v>-235253</v>
          </cell>
          <cell r="AE1167">
            <v>6</v>
          </cell>
          <cell r="AK1167">
            <v>0</v>
          </cell>
          <cell r="AL1167">
            <v>235253</v>
          </cell>
          <cell r="AM1167">
            <v>0</v>
          </cell>
          <cell r="AN1167">
            <v>235253</v>
          </cell>
          <cell r="AO1167" t="str">
            <v>Hold</v>
          </cell>
        </row>
        <row r="1168">
          <cell r="B1168">
            <v>1150</v>
          </cell>
          <cell r="C1168">
            <v>16221003</v>
          </cell>
          <cell r="D1168" t="str">
            <v>Vo Chi Hung</v>
          </cell>
          <cell r="E1168">
            <v>1181378</v>
          </cell>
          <cell r="F1168">
            <v>1181038</v>
          </cell>
          <cell r="G1168">
            <v>2320992</v>
          </cell>
          <cell r="H1168">
            <v>2152874</v>
          </cell>
          <cell r="I1168">
            <v>2155497</v>
          </cell>
          <cell r="Q1168">
            <v>0</v>
          </cell>
          <cell r="R1168">
            <v>0</v>
          </cell>
          <cell r="S1168">
            <v>-32099</v>
          </cell>
          <cell r="T1168">
            <v>-15287</v>
          </cell>
          <cell r="U1168">
            <v>-15550</v>
          </cell>
          <cell r="V1168">
            <v>0</v>
          </cell>
          <cell r="W1168">
            <v>0</v>
          </cell>
          <cell r="AC1168">
            <v>8991779</v>
          </cell>
          <cell r="AD1168">
            <v>-62936</v>
          </cell>
          <cell r="AE1168">
            <v>5</v>
          </cell>
          <cell r="AK1168">
            <v>0</v>
          </cell>
          <cell r="AL1168">
            <v>62936</v>
          </cell>
          <cell r="AM1168">
            <v>0</v>
          </cell>
          <cell r="AN1168">
            <v>62936</v>
          </cell>
          <cell r="AO1168" t="str">
            <v>Hold</v>
          </cell>
        </row>
        <row r="1169">
          <cell r="B1169">
            <v>1151</v>
          </cell>
          <cell r="C1169">
            <v>16221005</v>
          </cell>
          <cell r="D1169" t="str">
            <v>Huynh Van Hai</v>
          </cell>
          <cell r="E1169">
            <v>1517138</v>
          </cell>
          <cell r="F1169">
            <v>1564395</v>
          </cell>
          <cell r="G1169">
            <v>1823209</v>
          </cell>
          <cell r="H1169">
            <v>2814759</v>
          </cell>
          <cell r="I1169">
            <v>875889</v>
          </cell>
          <cell r="J1169">
            <v>876393</v>
          </cell>
          <cell r="K1169">
            <v>876000</v>
          </cell>
          <cell r="L1169">
            <v>876000</v>
          </cell>
          <cell r="M1169">
            <v>876000</v>
          </cell>
          <cell r="N1169">
            <v>842308</v>
          </cell>
          <cell r="Q1169">
            <v>0</v>
          </cell>
          <cell r="R1169">
            <v>0</v>
          </cell>
          <cell r="S1169">
            <v>0</v>
          </cell>
          <cell r="T1169">
            <v>-81476</v>
          </cell>
          <cell r="U1169">
            <v>0</v>
          </cell>
          <cell r="V1169">
            <v>0</v>
          </cell>
          <cell r="W1169">
            <v>0</v>
          </cell>
          <cell r="X1169">
            <v>0</v>
          </cell>
          <cell r="Y1169">
            <v>0</v>
          </cell>
          <cell r="Z1169">
            <v>0</v>
          </cell>
          <cell r="AC1169">
            <v>12942091</v>
          </cell>
          <cell r="AD1169">
            <v>-81476</v>
          </cell>
          <cell r="AE1169">
            <v>10</v>
          </cell>
          <cell r="AK1169">
            <v>0</v>
          </cell>
          <cell r="AL1169">
            <v>81476</v>
          </cell>
          <cell r="AM1169">
            <v>0</v>
          </cell>
          <cell r="AN1169">
            <v>81476</v>
          </cell>
          <cell r="AO1169" t="str">
            <v>Hold</v>
          </cell>
        </row>
        <row r="1170">
          <cell r="B1170">
            <v>1152</v>
          </cell>
          <cell r="C1170">
            <v>16221017</v>
          </cell>
          <cell r="D1170" t="str">
            <v>Tran Nguyen Tuan Anh</v>
          </cell>
          <cell r="E1170">
            <v>874818</v>
          </cell>
          <cell r="F1170">
            <v>874566</v>
          </cell>
          <cell r="G1170">
            <v>3404034</v>
          </cell>
          <cell r="H1170">
            <v>3897671</v>
          </cell>
          <cell r="I1170">
            <v>3568088</v>
          </cell>
          <cell r="J1170">
            <v>2643090</v>
          </cell>
          <cell r="K1170">
            <v>3088120</v>
          </cell>
          <cell r="L1170">
            <v>2643000</v>
          </cell>
          <cell r="M1170">
            <v>2721000</v>
          </cell>
          <cell r="Q1170">
            <v>0</v>
          </cell>
          <cell r="R1170">
            <v>0</v>
          </cell>
          <cell r="S1170">
            <v>-180807</v>
          </cell>
          <cell r="T1170">
            <v>-279534</v>
          </cell>
          <cell r="U1170">
            <v>-213618</v>
          </cell>
          <cell r="V1170">
            <v>-64309</v>
          </cell>
          <cell r="W1170">
            <v>-117624</v>
          </cell>
          <cell r="X1170">
            <v>-64300</v>
          </cell>
          <cell r="AB1170">
            <v>-72100</v>
          </cell>
          <cell r="AC1170">
            <v>23714387</v>
          </cell>
          <cell r="AD1170">
            <v>-992292</v>
          </cell>
          <cell r="AE1170">
            <v>9</v>
          </cell>
          <cell r="AK1170">
            <v>571437</v>
          </cell>
          <cell r="AL1170">
            <v>1563729</v>
          </cell>
          <cell r="AM1170">
            <v>0</v>
          </cell>
          <cell r="AN1170">
            <v>1563729</v>
          </cell>
          <cell r="AO1170" t="str">
            <v>Hold</v>
          </cell>
        </row>
        <row r="1171">
          <cell r="B1171">
            <v>1153</v>
          </cell>
          <cell r="C1171">
            <v>16221019</v>
          </cell>
          <cell r="D1171" t="str">
            <v>Le Long Ca</v>
          </cell>
          <cell r="E1171">
            <v>2231378</v>
          </cell>
          <cell r="F1171">
            <v>1736278</v>
          </cell>
          <cell r="G1171">
            <v>3198902</v>
          </cell>
          <cell r="H1171">
            <v>3351576</v>
          </cell>
          <cell r="I1171">
            <v>1182824</v>
          </cell>
          <cell r="J1171">
            <v>2837113</v>
          </cell>
          <cell r="K1171">
            <v>1183538</v>
          </cell>
          <cell r="L1171">
            <v>2583538</v>
          </cell>
          <cell r="M1171">
            <v>1183538</v>
          </cell>
          <cell r="N1171">
            <v>1099000</v>
          </cell>
          <cell r="Q1171">
            <v>-23138</v>
          </cell>
          <cell r="R1171">
            <v>0</v>
          </cell>
          <cell r="S1171">
            <v>-139780</v>
          </cell>
          <cell r="T1171">
            <v>-170315</v>
          </cell>
          <cell r="U1171">
            <v>0</v>
          </cell>
          <cell r="V1171">
            <v>-83711</v>
          </cell>
          <cell r="W1171">
            <v>0</v>
          </cell>
          <cell r="X1171">
            <v>-58354</v>
          </cell>
          <cell r="Y1171">
            <v>0</v>
          </cell>
          <cell r="Z1171">
            <v>0</v>
          </cell>
          <cell r="AC1171">
            <v>20587685</v>
          </cell>
          <cell r="AD1171">
            <v>-475298</v>
          </cell>
          <cell r="AE1171">
            <v>10</v>
          </cell>
          <cell r="AK1171">
            <v>58770</v>
          </cell>
          <cell r="AL1171">
            <v>534068</v>
          </cell>
          <cell r="AM1171">
            <v>0</v>
          </cell>
          <cell r="AN1171">
            <v>534068</v>
          </cell>
          <cell r="AO1171" t="str">
            <v>Hold</v>
          </cell>
        </row>
        <row r="1172">
          <cell r="B1172">
            <v>1154</v>
          </cell>
          <cell r="C1172">
            <v>16221024</v>
          </cell>
          <cell r="D1172" t="str">
            <v>Nguyen Ngoc Hai Dang</v>
          </cell>
          <cell r="E1172">
            <v>874818</v>
          </cell>
          <cell r="F1172">
            <v>1665800</v>
          </cell>
          <cell r="G1172">
            <v>5952405</v>
          </cell>
          <cell r="H1172">
            <v>3453080</v>
          </cell>
          <cell r="I1172">
            <v>1283354</v>
          </cell>
          <cell r="J1172">
            <v>1805305</v>
          </cell>
          <cell r="K1172">
            <v>4013269</v>
          </cell>
          <cell r="L1172">
            <v>6062000</v>
          </cell>
          <cell r="M1172">
            <v>3000000</v>
          </cell>
          <cell r="Q1172">
            <v>0</v>
          </cell>
          <cell r="R1172">
            <v>0</v>
          </cell>
          <cell r="S1172">
            <v>-885722</v>
          </cell>
          <cell r="T1172">
            <v>-190616</v>
          </cell>
          <cell r="U1172">
            <v>0</v>
          </cell>
          <cell r="V1172">
            <v>0</v>
          </cell>
          <cell r="W1172">
            <v>-303981</v>
          </cell>
          <cell r="X1172">
            <v>-924800</v>
          </cell>
          <cell r="AB1172">
            <v>-100000</v>
          </cell>
          <cell r="AC1172">
            <v>28110031</v>
          </cell>
          <cell r="AD1172">
            <v>-2405119</v>
          </cell>
          <cell r="AE1172">
            <v>9</v>
          </cell>
          <cell r="AK1172">
            <v>1122003</v>
          </cell>
          <cell r="AL1172">
            <v>3527122</v>
          </cell>
          <cell r="AM1172">
            <v>0</v>
          </cell>
          <cell r="AN1172">
            <v>3527122</v>
          </cell>
          <cell r="AO1172" t="str">
            <v>Hold</v>
          </cell>
        </row>
        <row r="1173">
          <cell r="B1173">
            <v>1155</v>
          </cell>
          <cell r="C1173">
            <v>16221027</v>
          </cell>
          <cell r="D1173" t="str">
            <v>Nguyen Van Diep</v>
          </cell>
          <cell r="E1173">
            <v>1810880</v>
          </cell>
          <cell r="F1173">
            <v>1836695</v>
          </cell>
          <cell r="G1173">
            <v>2651899</v>
          </cell>
          <cell r="H1173">
            <v>1367630</v>
          </cell>
          <cell r="I1173">
            <v>2587197</v>
          </cell>
          <cell r="J1173">
            <v>1540911</v>
          </cell>
          <cell r="K1173">
            <v>1898615</v>
          </cell>
          <cell r="L1173">
            <v>1284231</v>
          </cell>
          <cell r="Q1173">
            <v>0</v>
          </cell>
          <cell r="R1173">
            <v>0</v>
          </cell>
          <cell r="S1173">
            <v>-65190</v>
          </cell>
          <cell r="T1173">
            <v>0</v>
          </cell>
          <cell r="U1173">
            <v>-58720</v>
          </cell>
          <cell r="V1173">
            <v>0</v>
          </cell>
          <cell r="W1173">
            <v>0</v>
          </cell>
          <cell r="X1173">
            <v>0</v>
          </cell>
          <cell r="AC1173">
            <v>14978058</v>
          </cell>
          <cell r="AD1173">
            <v>-123910</v>
          </cell>
          <cell r="AE1173">
            <v>8</v>
          </cell>
          <cell r="AK1173">
            <v>0</v>
          </cell>
          <cell r="AL1173">
            <v>123910</v>
          </cell>
          <cell r="AM1173">
            <v>0</v>
          </cell>
          <cell r="AN1173">
            <v>123910</v>
          </cell>
          <cell r="AO1173" t="str">
            <v>Hold</v>
          </cell>
        </row>
        <row r="1174">
          <cell r="B1174">
            <v>1156</v>
          </cell>
          <cell r="C1174">
            <v>16221028</v>
          </cell>
          <cell r="D1174" t="str">
            <v>Nguyen Hoang Dung C</v>
          </cell>
          <cell r="E1174">
            <v>2231378</v>
          </cell>
          <cell r="F1174">
            <v>1820678</v>
          </cell>
          <cell r="G1174">
            <v>2567507</v>
          </cell>
          <cell r="I1174">
            <v>549169</v>
          </cell>
          <cell r="Q1174">
            <v>-23138</v>
          </cell>
          <cell r="R1174">
            <v>0</v>
          </cell>
          <cell r="S1174">
            <v>-56751</v>
          </cell>
          <cell r="T1174">
            <v>0</v>
          </cell>
          <cell r="U1174">
            <v>0</v>
          </cell>
          <cell r="V1174">
            <v>0</v>
          </cell>
          <cell r="W1174">
            <v>0</v>
          </cell>
          <cell r="X1174">
            <v>0</v>
          </cell>
          <cell r="Y1174">
            <v>0</v>
          </cell>
          <cell r="AC1174">
            <v>7168732</v>
          </cell>
          <cell r="AD1174">
            <v>-79889</v>
          </cell>
          <cell r="AE1174">
            <v>4</v>
          </cell>
          <cell r="AK1174">
            <v>0</v>
          </cell>
          <cell r="AL1174">
            <v>79889</v>
          </cell>
          <cell r="AM1174">
            <v>0</v>
          </cell>
          <cell r="AN1174">
            <v>79889</v>
          </cell>
          <cell r="AO1174" t="str">
            <v>Hold</v>
          </cell>
        </row>
        <row r="1175">
          <cell r="B1175">
            <v>1157</v>
          </cell>
          <cell r="C1175">
            <v>16221038</v>
          </cell>
          <cell r="D1175" t="str">
            <v>Pham Van Huy</v>
          </cell>
          <cell r="E1175">
            <v>874818</v>
          </cell>
          <cell r="F1175">
            <v>874566</v>
          </cell>
          <cell r="G1175">
            <v>1009623</v>
          </cell>
          <cell r="H1175">
            <v>875070</v>
          </cell>
          <cell r="I1175">
            <v>943265</v>
          </cell>
          <cell r="J1175">
            <v>943808</v>
          </cell>
          <cell r="K1175">
            <v>808615</v>
          </cell>
          <cell r="L1175">
            <v>1149675</v>
          </cell>
          <cell r="M1175">
            <v>943385</v>
          </cell>
          <cell r="Q1175">
            <v>0</v>
          </cell>
          <cell r="R1175">
            <v>0</v>
          </cell>
          <cell r="S1175">
            <v>0</v>
          </cell>
          <cell r="T1175">
            <v>0</v>
          </cell>
          <cell r="U1175">
            <v>0</v>
          </cell>
          <cell r="V1175">
            <v>0</v>
          </cell>
          <cell r="W1175">
            <v>0</v>
          </cell>
          <cell r="X1175">
            <v>0</v>
          </cell>
          <cell r="Y1175">
            <v>0</v>
          </cell>
          <cell r="AC1175">
            <v>8422825</v>
          </cell>
          <cell r="AD1175">
            <v>0</v>
          </cell>
          <cell r="AE1175">
            <v>9</v>
          </cell>
          <cell r="AK1175">
            <v>0</v>
          </cell>
          <cell r="AL1175">
            <v>0</v>
          </cell>
          <cell r="AM1175">
            <v>0</v>
          </cell>
          <cell r="AN1175">
            <v>0</v>
          </cell>
          <cell r="AO1175" t="str">
            <v>Hold</v>
          </cell>
        </row>
        <row r="1176">
          <cell r="B1176">
            <v>1158</v>
          </cell>
          <cell r="C1176">
            <v>16221057</v>
          </cell>
          <cell r="D1176" t="str">
            <v>Chung Hoang Phong</v>
          </cell>
          <cell r="E1176">
            <v>942112</v>
          </cell>
          <cell r="F1176">
            <v>1009115</v>
          </cell>
          <cell r="G1176">
            <v>1386507</v>
          </cell>
          <cell r="H1176">
            <v>1597298</v>
          </cell>
          <cell r="I1176">
            <v>1475660</v>
          </cell>
          <cell r="J1176">
            <v>1112880</v>
          </cell>
          <cell r="K1176">
            <v>1335560</v>
          </cell>
          <cell r="L1176">
            <v>1369846</v>
          </cell>
          <cell r="Q1176">
            <v>0</v>
          </cell>
          <cell r="R1176">
            <v>0</v>
          </cell>
          <cell r="S1176">
            <v>0</v>
          </cell>
          <cell r="T1176">
            <v>0</v>
          </cell>
          <cell r="U1176">
            <v>0</v>
          </cell>
          <cell r="V1176">
            <v>0</v>
          </cell>
          <cell r="W1176">
            <v>0</v>
          </cell>
          <cell r="X1176">
            <v>0</v>
          </cell>
          <cell r="AC1176">
            <v>10228978</v>
          </cell>
          <cell r="AD1176">
            <v>0</v>
          </cell>
          <cell r="AE1176">
            <v>8</v>
          </cell>
          <cell r="AK1176">
            <v>0</v>
          </cell>
          <cell r="AL1176">
            <v>0</v>
          </cell>
          <cell r="AM1176">
            <v>0</v>
          </cell>
          <cell r="AN1176">
            <v>0</v>
          </cell>
          <cell r="AO1176" t="str">
            <v>Hold</v>
          </cell>
        </row>
        <row r="1177">
          <cell r="B1177">
            <v>1159</v>
          </cell>
          <cell r="C1177">
            <v>16221061</v>
          </cell>
          <cell r="D1177" t="str">
            <v>Bui Thanh Sang</v>
          </cell>
          <cell r="E1177">
            <v>874818</v>
          </cell>
          <cell r="F1177">
            <v>1009115</v>
          </cell>
          <cell r="G1177">
            <v>942315</v>
          </cell>
          <cell r="H1177">
            <v>1009696</v>
          </cell>
          <cell r="I1177">
            <v>2332665</v>
          </cell>
          <cell r="J1177">
            <v>1262742</v>
          </cell>
          <cell r="K1177">
            <v>813346</v>
          </cell>
          <cell r="L1177">
            <v>1219055</v>
          </cell>
          <cell r="M1177">
            <v>1417791</v>
          </cell>
          <cell r="N1177">
            <v>941769</v>
          </cell>
          <cell r="Q1177">
            <v>0</v>
          </cell>
          <cell r="R1177">
            <v>0</v>
          </cell>
          <cell r="S1177">
            <v>0</v>
          </cell>
          <cell r="T1177">
            <v>0</v>
          </cell>
          <cell r="U1177">
            <v>-33267</v>
          </cell>
          <cell r="V1177">
            <v>0</v>
          </cell>
          <cell r="W1177">
            <v>0</v>
          </cell>
          <cell r="X1177">
            <v>0</v>
          </cell>
          <cell r="Y1177">
            <v>0</v>
          </cell>
          <cell r="Z1177">
            <v>0</v>
          </cell>
          <cell r="AC1177">
            <v>11823312</v>
          </cell>
          <cell r="AD1177">
            <v>-33267</v>
          </cell>
          <cell r="AE1177">
            <v>10</v>
          </cell>
          <cell r="AK1177">
            <v>0</v>
          </cell>
          <cell r="AL1177">
            <v>33267</v>
          </cell>
          <cell r="AM1177">
            <v>0</v>
          </cell>
          <cell r="AN1177">
            <v>33267</v>
          </cell>
          <cell r="AO1177" t="str">
            <v>Hold</v>
          </cell>
        </row>
        <row r="1178">
          <cell r="B1178">
            <v>1160</v>
          </cell>
          <cell r="C1178">
            <v>16221065</v>
          </cell>
          <cell r="D1178" t="str">
            <v>Nguyen Dai Son</v>
          </cell>
          <cell r="E1178">
            <v>874818</v>
          </cell>
          <cell r="F1178">
            <v>1009115</v>
          </cell>
          <cell r="G1178">
            <v>875007</v>
          </cell>
          <cell r="H1178">
            <v>1077009</v>
          </cell>
          <cell r="I1178">
            <v>2591054</v>
          </cell>
          <cell r="J1178">
            <v>1540911</v>
          </cell>
          <cell r="K1178">
            <v>1984231</v>
          </cell>
          <cell r="L1178">
            <v>1113000</v>
          </cell>
          <cell r="M1178">
            <v>1155807</v>
          </cell>
          <cell r="N1178">
            <v>1113000</v>
          </cell>
          <cell r="Q1178">
            <v>0</v>
          </cell>
          <cell r="R1178">
            <v>0</v>
          </cell>
          <cell r="S1178">
            <v>0</v>
          </cell>
          <cell r="T1178">
            <v>0</v>
          </cell>
          <cell r="U1178">
            <v>-59105</v>
          </cell>
          <cell r="V1178">
            <v>0</v>
          </cell>
          <cell r="W1178">
            <v>0</v>
          </cell>
          <cell r="X1178">
            <v>0</v>
          </cell>
          <cell r="Y1178">
            <v>0</v>
          </cell>
          <cell r="Z1178">
            <v>0</v>
          </cell>
          <cell r="AC1178">
            <v>13333952</v>
          </cell>
          <cell r="AD1178">
            <v>-59105</v>
          </cell>
          <cell r="AE1178">
            <v>10</v>
          </cell>
          <cell r="AK1178">
            <v>0</v>
          </cell>
          <cell r="AL1178">
            <v>59105</v>
          </cell>
          <cell r="AM1178">
            <v>0</v>
          </cell>
          <cell r="AN1178">
            <v>59105</v>
          </cell>
          <cell r="AO1178" t="str">
            <v>Hold</v>
          </cell>
        </row>
        <row r="1179">
          <cell r="B1179">
            <v>1161</v>
          </cell>
          <cell r="C1179">
            <v>16221067</v>
          </cell>
          <cell r="D1179" t="str">
            <v>Vo Tan Tai</v>
          </cell>
          <cell r="E1179">
            <v>740231</v>
          </cell>
          <cell r="F1179">
            <v>874566</v>
          </cell>
          <cell r="G1179">
            <v>1085345</v>
          </cell>
          <cell r="H1179">
            <v>875070</v>
          </cell>
          <cell r="I1179">
            <v>875889</v>
          </cell>
          <cell r="J1179">
            <v>842686</v>
          </cell>
          <cell r="K1179">
            <v>876000</v>
          </cell>
          <cell r="L1179">
            <v>876000</v>
          </cell>
          <cell r="Q1179">
            <v>0</v>
          </cell>
          <cell r="R1179">
            <v>0</v>
          </cell>
          <cell r="S1179">
            <v>0</v>
          </cell>
          <cell r="T1179">
            <v>0</v>
          </cell>
          <cell r="U1179">
            <v>0</v>
          </cell>
          <cell r="V1179">
            <v>0</v>
          </cell>
          <cell r="W1179">
            <v>0</v>
          </cell>
          <cell r="X1179">
            <v>0</v>
          </cell>
          <cell r="AC1179">
            <v>7045787</v>
          </cell>
          <cell r="AD1179">
            <v>0</v>
          </cell>
          <cell r="AE1179">
            <v>8</v>
          </cell>
          <cell r="AK1179">
            <v>0</v>
          </cell>
          <cell r="AL1179">
            <v>0</v>
          </cell>
          <cell r="AM1179">
            <v>0</v>
          </cell>
          <cell r="AN1179">
            <v>0</v>
          </cell>
          <cell r="AO1179" t="str">
            <v>Hold</v>
          </cell>
        </row>
        <row r="1180">
          <cell r="B1180">
            <v>1162</v>
          </cell>
          <cell r="C1180">
            <v>16221075</v>
          </cell>
          <cell r="D1180" t="str">
            <v>Nguyen Ngoc Tuan C</v>
          </cell>
          <cell r="E1180">
            <v>942112</v>
          </cell>
          <cell r="F1180">
            <v>2391935</v>
          </cell>
          <cell r="G1180">
            <v>2432029</v>
          </cell>
          <cell r="H1180">
            <v>3105380</v>
          </cell>
          <cell r="I1180">
            <v>1283354</v>
          </cell>
          <cell r="J1180">
            <v>1649698</v>
          </cell>
          <cell r="K1180">
            <v>2598615</v>
          </cell>
          <cell r="L1180">
            <v>1198615</v>
          </cell>
          <cell r="M1180">
            <v>2284231</v>
          </cell>
          <cell r="N1180">
            <v>1070192</v>
          </cell>
          <cell r="Q1180">
            <v>0</v>
          </cell>
          <cell r="R1180">
            <v>-39194</v>
          </cell>
          <cell r="S1180">
            <v>-43203</v>
          </cell>
          <cell r="T1180">
            <v>-121076</v>
          </cell>
          <cell r="U1180">
            <v>0</v>
          </cell>
          <cell r="V1180">
            <v>0</v>
          </cell>
          <cell r="W1180">
            <v>-59862</v>
          </cell>
          <cell r="X1180">
            <v>0</v>
          </cell>
          <cell r="Y1180">
            <v>-28423</v>
          </cell>
          <cell r="Z1180">
            <v>0</v>
          </cell>
          <cell r="AC1180">
            <v>18956161</v>
          </cell>
          <cell r="AD1180">
            <v>-291758</v>
          </cell>
          <cell r="AE1180">
            <v>10</v>
          </cell>
          <cell r="AK1180">
            <v>0</v>
          </cell>
          <cell r="AL1180">
            <v>291758</v>
          </cell>
          <cell r="AM1180">
            <v>0</v>
          </cell>
          <cell r="AN1180">
            <v>291758</v>
          </cell>
          <cell r="AO1180" t="str">
            <v>Hold</v>
          </cell>
        </row>
        <row r="1181">
          <cell r="B1181">
            <v>1163</v>
          </cell>
          <cell r="C1181">
            <v>16221076</v>
          </cell>
          <cell r="D1181" t="str">
            <v>Le Van Ut</v>
          </cell>
          <cell r="E1181">
            <v>942112</v>
          </cell>
          <cell r="F1181">
            <v>1836695</v>
          </cell>
          <cell r="G1181">
            <v>2089196</v>
          </cell>
          <cell r="H1181">
            <v>3019903</v>
          </cell>
          <cell r="I1181">
            <v>85557</v>
          </cell>
          <cell r="J1181">
            <v>1112880</v>
          </cell>
          <cell r="K1181">
            <v>2226000</v>
          </cell>
          <cell r="Q1181">
            <v>0</v>
          </cell>
          <cell r="R1181">
            <v>0</v>
          </cell>
          <cell r="S1181">
            <v>-8920</v>
          </cell>
          <cell r="T1181">
            <v>-103981</v>
          </cell>
          <cell r="U1181">
            <v>0</v>
          </cell>
          <cell r="V1181">
            <v>0</v>
          </cell>
          <cell r="W1181">
            <v>-22600</v>
          </cell>
          <cell r="X1181">
            <v>0</v>
          </cell>
          <cell r="AC1181">
            <v>11312343</v>
          </cell>
          <cell r="AD1181">
            <v>-135501</v>
          </cell>
          <cell r="AE1181">
            <v>7</v>
          </cell>
          <cell r="AK1181">
            <v>0</v>
          </cell>
          <cell r="AL1181">
            <v>135501</v>
          </cell>
          <cell r="AM1181">
            <v>0</v>
          </cell>
          <cell r="AN1181">
            <v>135501</v>
          </cell>
          <cell r="AO1181" t="str">
            <v>Hold</v>
          </cell>
        </row>
        <row r="1182">
          <cell r="B1182">
            <v>1164</v>
          </cell>
          <cell r="C1182">
            <v>16221077</v>
          </cell>
          <cell r="D1182" t="str">
            <v>Nguyen Van Van</v>
          </cell>
          <cell r="E1182">
            <v>874818</v>
          </cell>
          <cell r="F1182">
            <v>1009115</v>
          </cell>
          <cell r="G1182">
            <v>942315</v>
          </cell>
          <cell r="H1182">
            <v>1009696</v>
          </cell>
          <cell r="I1182">
            <v>2332665</v>
          </cell>
          <cell r="J1182">
            <v>952623</v>
          </cell>
          <cell r="K1182">
            <v>1541077</v>
          </cell>
          <cell r="L1182">
            <v>1607857</v>
          </cell>
          <cell r="Q1182">
            <v>0</v>
          </cell>
          <cell r="R1182">
            <v>0</v>
          </cell>
          <cell r="S1182">
            <v>0</v>
          </cell>
          <cell r="T1182">
            <v>0</v>
          </cell>
          <cell r="U1182">
            <v>-33267</v>
          </cell>
          <cell r="V1182">
            <v>0</v>
          </cell>
          <cell r="W1182">
            <v>0</v>
          </cell>
          <cell r="X1182">
            <v>0</v>
          </cell>
          <cell r="AC1182">
            <v>10270166</v>
          </cell>
          <cell r="AD1182">
            <v>-33267</v>
          </cell>
          <cell r="AE1182">
            <v>8</v>
          </cell>
          <cell r="AK1182">
            <v>0</v>
          </cell>
          <cell r="AL1182">
            <v>33267</v>
          </cell>
          <cell r="AM1182">
            <v>0</v>
          </cell>
          <cell r="AN1182">
            <v>33267</v>
          </cell>
          <cell r="AO1182" t="str">
            <v>Hold</v>
          </cell>
        </row>
        <row r="1183">
          <cell r="B1183">
            <v>1165</v>
          </cell>
          <cell r="C1183">
            <v>16221085</v>
          </cell>
          <cell r="D1183" t="str">
            <v>Trinh Phuoc Hau</v>
          </cell>
          <cell r="E1183">
            <v>942112</v>
          </cell>
          <cell r="F1183">
            <v>1009115</v>
          </cell>
          <cell r="G1183">
            <v>2830131</v>
          </cell>
          <cell r="H1183">
            <v>1597298</v>
          </cell>
          <cell r="I1183">
            <v>1154089</v>
          </cell>
          <cell r="J1183">
            <v>876393</v>
          </cell>
          <cell r="K1183">
            <v>7438388</v>
          </cell>
          <cell r="L1183">
            <v>3339000</v>
          </cell>
          <cell r="M1183">
            <v>3277000</v>
          </cell>
          <cell r="Q1183">
            <v>0</v>
          </cell>
          <cell r="R1183">
            <v>0</v>
          </cell>
          <cell r="S1183">
            <v>-83013</v>
          </cell>
          <cell r="T1183">
            <v>0</v>
          </cell>
          <cell r="U1183">
            <v>0</v>
          </cell>
          <cell r="V1183">
            <v>0</v>
          </cell>
          <cell r="W1183">
            <v>-1475355</v>
          </cell>
          <cell r="X1183">
            <v>-167800</v>
          </cell>
          <cell r="AB1183">
            <v>-155400</v>
          </cell>
          <cell r="AC1183">
            <v>22463526</v>
          </cell>
          <cell r="AD1183">
            <v>-1881568</v>
          </cell>
          <cell r="AE1183">
            <v>9</v>
          </cell>
          <cell r="AK1183">
            <v>446355</v>
          </cell>
          <cell r="AL1183">
            <v>2327923</v>
          </cell>
          <cell r="AM1183">
            <v>0</v>
          </cell>
          <cell r="AN1183">
            <v>2327923</v>
          </cell>
          <cell r="AO1183" t="str">
            <v>Hold</v>
          </cell>
        </row>
        <row r="1184">
          <cell r="B1184">
            <v>1166</v>
          </cell>
          <cell r="C1184">
            <v>16221088</v>
          </cell>
          <cell r="D1184" t="str">
            <v>Luong Nhu Hung</v>
          </cell>
          <cell r="E1184">
            <v>874818</v>
          </cell>
          <cell r="F1184">
            <v>1497080</v>
          </cell>
          <cell r="G1184">
            <v>1776435</v>
          </cell>
          <cell r="H1184">
            <v>3095146</v>
          </cell>
          <cell r="I1184">
            <v>875889</v>
          </cell>
          <cell r="J1184">
            <v>876393</v>
          </cell>
          <cell r="K1184">
            <v>876000</v>
          </cell>
          <cell r="L1184">
            <v>876000</v>
          </cell>
          <cell r="Q1184">
            <v>0</v>
          </cell>
          <cell r="R1184">
            <v>0</v>
          </cell>
          <cell r="S1184">
            <v>0</v>
          </cell>
          <cell r="T1184">
            <v>-119029</v>
          </cell>
          <cell r="U1184">
            <v>0</v>
          </cell>
          <cell r="V1184">
            <v>0</v>
          </cell>
          <cell r="W1184">
            <v>0</v>
          </cell>
          <cell r="X1184">
            <v>0</v>
          </cell>
          <cell r="AC1184">
            <v>10747761</v>
          </cell>
          <cell r="AD1184">
            <v>-119029</v>
          </cell>
          <cell r="AE1184">
            <v>8</v>
          </cell>
          <cell r="AK1184">
            <v>0</v>
          </cell>
          <cell r="AL1184">
            <v>119029</v>
          </cell>
          <cell r="AM1184">
            <v>0</v>
          </cell>
          <cell r="AN1184">
            <v>119029</v>
          </cell>
          <cell r="AO1184" t="str">
            <v>Hold</v>
          </cell>
        </row>
        <row r="1185">
          <cell r="B1185">
            <v>1167</v>
          </cell>
          <cell r="C1185">
            <v>16221090</v>
          </cell>
          <cell r="D1185" t="str">
            <v>Nguyen Van Phuc</v>
          </cell>
          <cell r="E1185">
            <v>942112</v>
          </cell>
          <cell r="F1185">
            <v>941840</v>
          </cell>
          <cell r="G1185">
            <v>2064579</v>
          </cell>
          <cell r="H1185">
            <v>1930634</v>
          </cell>
          <cell r="I1185">
            <v>1933049</v>
          </cell>
          <cell r="J1185">
            <v>1343986</v>
          </cell>
          <cell r="K1185">
            <v>1838475</v>
          </cell>
          <cell r="L1185">
            <v>1284231</v>
          </cell>
          <cell r="M1185">
            <v>1198615</v>
          </cell>
          <cell r="N1185">
            <v>1113000</v>
          </cell>
          <cell r="Q1185">
            <v>0</v>
          </cell>
          <cell r="R1185">
            <v>0</v>
          </cell>
          <cell r="S1185">
            <v>-6458</v>
          </cell>
          <cell r="T1185">
            <v>0</v>
          </cell>
          <cell r="U1185">
            <v>0</v>
          </cell>
          <cell r="V1185">
            <v>0</v>
          </cell>
          <cell r="W1185">
            <v>0</v>
          </cell>
          <cell r="X1185">
            <v>0</v>
          </cell>
          <cell r="Y1185">
            <v>0</v>
          </cell>
          <cell r="Z1185">
            <v>0</v>
          </cell>
          <cell r="AC1185">
            <v>14590521</v>
          </cell>
          <cell r="AD1185">
            <v>-6458</v>
          </cell>
          <cell r="AE1185">
            <v>10</v>
          </cell>
          <cell r="AK1185">
            <v>0</v>
          </cell>
          <cell r="AL1185">
            <v>6458</v>
          </cell>
          <cell r="AM1185">
            <v>0</v>
          </cell>
          <cell r="AN1185">
            <v>6458</v>
          </cell>
          <cell r="AO1185" t="str">
            <v>Hold</v>
          </cell>
        </row>
        <row r="1186">
          <cell r="B1186">
            <v>1168</v>
          </cell>
          <cell r="C1186">
            <v>16221097</v>
          </cell>
          <cell r="D1186" t="str">
            <v>Tran Quang Tho</v>
          </cell>
          <cell r="E1186">
            <v>874818</v>
          </cell>
          <cell r="F1186">
            <v>1564395</v>
          </cell>
          <cell r="G1186">
            <v>2941423</v>
          </cell>
          <cell r="H1186">
            <v>1077009</v>
          </cell>
          <cell r="I1186">
            <v>2505497</v>
          </cell>
          <cell r="J1186">
            <v>2940911</v>
          </cell>
          <cell r="K1186">
            <v>2069846</v>
          </cell>
          <cell r="L1186">
            <v>1284231</v>
          </cell>
          <cell r="M1186">
            <v>2344269</v>
          </cell>
          <cell r="N1186">
            <v>2782000</v>
          </cell>
          <cell r="O1186">
            <v>2776042</v>
          </cell>
          <cell r="Q1186">
            <v>0</v>
          </cell>
          <cell r="R1186">
            <v>0</v>
          </cell>
          <cell r="S1186">
            <v>-94142</v>
          </cell>
          <cell r="T1186">
            <v>0</v>
          </cell>
          <cell r="U1186">
            <v>-50550</v>
          </cell>
          <cell r="V1186">
            <v>-94091</v>
          </cell>
          <cell r="W1186">
            <v>-6985</v>
          </cell>
          <cell r="X1186">
            <v>0</v>
          </cell>
          <cell r="Y1186">
            <v>-34427</v>
          </cell>
          <cell r="Z1186">
            <v>-78200</v>
          </cell>
          <cell r="AA1186">
            <v>-77604</v>
          </cell>
          <cell r="AC1186">
            <v>23160441</v>
          </cell>
          <cell r="AD1186">
            <v>-435999</v>
          </cell>
          <cell r="AE1186">
            <v>11</v>
          </cell>
          <cell r="AK1186">
            <v>116039</v>
          </cell>
          <cell r="AL1186">
            <v>552038</v>
          </cell>
          <cell r="AM1186">
            <v>0</v>
          </cell>
          <cell r="AN1186">
            <v>552038</v>
          </cell>
          <cell r="AO1186" t="str">
            <v>Hold</v>
          </cell>
        </row>
        <row r="1187">
          <cell r="B1187">
            <v>1169</v>
          </cell>
          <cell r="C1187">
            <v>16221098</v>
          </cell>
          <cell r="D1187" t="str">
            <v>Vu Tuan Tu</v>
          </cell>
          <cell r="E1187">
            <v>874818</v>
          </cell>
          <cell r="F1187">
            <v>874566</v>
          </cell>
          <cell r="G1187">
            <v>1009623</v>
          </cell>
          <cell r="H1187">
            <v>942383</v>
          </cell>
          <cell r="I1187">
            <v>943265</v>
          </cell>
          <cell r="J1187">
            <v>943808</v>
          </cell>
          <cell r="K1187">
            <v>876000</v>
          </cell>
          <cell r="L1187">
            <v>876000</v>
          </cell>
          <cell r="M1187">
            <v>909693</v>
          </cell>
          <cell r="N1187">
            <v>876000</v>
          </cell>
          <cell r="Q1187">
            <v>0</v>
          </cell>
          <cell r="R1187">
            <v>0</v>
          </cell>
          <cell r="S1187">
            <v>0</v>
          </cell>
          <cell r="T1187">
            <v>0</v>
          </cell>
          <cell r="U1187">
            <v>0</v>
          </cell>
          <cell r="V1187">
            <v>0</v>
          </cell>
          <cell r="W1187">
            <v>0</v>
          </cell>
          <cell r="X1187">
            <v>0</v>
          </cell>
          <cell r="Y1187">
            <v>0</v>
          </cell>
          <cell r="Z1187">
            <v>0</v>
          </cell>
          <cell r="AC1187">
            <v>9126156</v>
          </cell>
          <cell r="AD1187">
            <v>0</v>
          </cell>
          <cell r="AE1187">
            <v>10</v>
          </cell>
          <cell r="AK1187">
            <v>0</v>
          </cell>
          <cell r="AL1187">
            <v>0</v>
          </cell>
          <cell r="AM1187">
            <v>0</v>
          </cell>
          <cell r="AN1187">
            <v>0</v>
          </cell>
          <cell r="AO1187" t="str">
            <v>Hold</v>
          </cell>
        </row>
        <row r="1188">
          <cell r="B1188">
            <v>1170</v>
          </cell>
          <cell r="C1188">
            <v>16221100</v>
          </cell>
          <cell r="D1188" t="str">
            <v>Le Vinh Bang</v>
          </cell>
          <cell r="E1188">
            <v>874818</v>
          </cell>
          <cell r="F1188">
            <v>1497120</v>
          </cell>
          <cell r="G1188">
            <v>1085345</v>
          </cell>
          <cell r="H1188">
            <v>875070</v>
          </cell>
          <cell r="I1188">
            <v>875889</v>
          </cell>
          <cell r="J1188">
            <v>876393</v>
          </cell>
          <cell r="K1188">
            <v>876000</v>
          </cell>
          <cell r="L1188">
            <v>876000</v>
          </cell>
          <cell r="M1188">
            <v>876000</v>
          </cell>
          <cell r="N1188">
            <v>876000</v>
          </cell>
          <cell r="Q1188">
            <v>0</v>
          </cell>
          <cell r="R1188">
            <v>0</v>
          </cell>
          <cell r="S1188">
            <v>0</v>
          </cell>
          <cell r="T1188">
            <v>0</v>
          </cell>
          <cell r="U1188">
            <v>0</v>
          </cell>
          <cell r="V1188">
            <v>0</v>
          </cell>
          <cell r="W1188">
            <v>0</v>
          </cell>
          <cell r="X1188">
            <v>0</v>
          </cell>
          <cell r="Y1188">
            <v>0</v>
          </cell>
          <cell r="Z1188">
            <v>0</v>
          </cell>
          <cell r="AC1188">
            <v>9588635</v>
          </cell>
          <cell r="AD1188">
            <v>0</v>
          </cell>
          <cell r="AE1188">
            <v>10</v>
          </cell>
          <cell r="AK1188">
            <v>0</v>
          </cell>
          <cell r="AL1188">
            <v>0</v>
          </cell>
          <cell r="AM1188">
            <v>0</v>
          </cell>
          <cell r="AN1188">
            <v>0</v>
          </cell>
          <cell r="AO1188" t="str">
            <v>Hold</v>
          </cell>
        </row>
        <row r="1189">
          <cell r="B1189">
            <v>1171</v>
          </cell>
          <cell r="C1189">
            <v>16221106</v>
          </cell>
          <cell r="D1189" t="str">
            <v>Nguyen Van Hien D</v>
          </cell>
          <cell r="E1189">
            <v>942112</v>
          </cell>
          <cell r="F1189">
            <v>874566</v>
          </cell>
          <cell r="G1189">
            <v>875007</v>
          </cell>
          <cell r="H1189">
            <v>875070</v>
          </cell>
          <cell r="I1189">
            <v>943265</v>
          </cell>
          <cell r="J1189">
            <v>1299987</v>
          </cell>
          <cell r="K1189">
            <v>1080769</v>
          </cell>
          <cell r="L1189">
            <v>943385</v>
          </cell>
          <cell r="M1189">
            <v>876000</v>
          </cell>
          <cell r="N1189">
            <v>842308</v>
          </cell>
          <cell r="Q1189">
            <v>0</v>
          </cell>
          <cell r="R1189">
            <v>0</v>
          </cell>
          <cell r="S1189">
            <v>0</v>
          </cell>
          <cell r="T1189">
            <v>0</v>
          </cell>
          <cell r="U1189">
            <v>0</v>
          </cell>
          <cell r="V1189">
            <v>0</v>
          </cell>
          <cell r="W1189">
            <v>0</v>
          </cell>
          <cell r="X1189">
            <v>0</v>
          </cell>
          <cell r="Y1189">
            <v>0</v>
          </cell>
          <cell r="Z1189">
            <v>0</v>
          </cell>
          <cell r="AC1189">
            <v>9552469</v>
          </cell>
          <cell r="AD1189">
            <v>0</v>
          </cell>
          <cell r="AE1189">
            <v>10</v>
          </cell>
          <cell r="AK1189">
            <v>0</v>
          </cell>
          <cell r="AL1189">
            <v>0</v>
          </cell>
          <cell r="AM1189">
            <v>0</v>
          </cell>
          <cell r="AN1189">
            <v>0</v>
          </cell>
          <cell r="AO1189" t="str">
            <v>Hold</v>
          </cell>
        </row>
        <row r="1190">
          <cell r="B1190">
            <v>1172</v>
          </cell>
          <cell r="C1190">
            <v>16221109</v>
          </cell>
          <cell r="D1190" t="str">
            <v>Pham Van Hoang B</v>
          </cell>
          <cell r="E1190">
            <v>942112</v>
          </cell>
          <cell r="F1190">
            <v>975478</v>
          </cell>
          <cell r="G1190">
            <v>1386507</v>
          </cell>
          <cell r="H1190">
            <v>875070</v>
          </cell>
          <cell r="I1190">
            <v>1253100</v>
          </cell>
          <cell r="J1190">
            <v>1198486</v>
          </cell>
          <cell r="K1190">
            <v>1198615</v>
          </cell>
          <cell r="L1190">
            <v>1284231</v>
          </cell>
          <cell r="M1190">
            <v>1198615</v>
          </cell>
          <cell r="N1190">
            <v>1113000</v>
          </cell>
          <cell r="Q1190">
            <v>0</v>
          </cell>
          <cell r="R1190">
            <v>0</v>
          </cell>
          <cell r="S1190">
            <v>0</v>
          </cell>
          <cell r="T1190">
            <v>0</v>
          </cell>
          <cell r="U1190">
            <v>0</v>
          </cell>
          <cell r="V1190">
            <v>0</v>
          </cell>
          <cell r="W1190">
            <v>0</v>
          </cell>
          <cell r="X1190">
            <v>0</v>
          </cell>
          <cell r="Y1190">
            <v>0</v>
          </cell>
          <cell r="Z1190">
            <v>0</v>
          </cell>
          <cell r="AC1190">
            <v>11425214</v>
          </cell>
          <cell r="AD1190">
            <v>0</v>
          </cell>
          <cell r="AE1190">
            <v>10</v>
          </cell>
          <cell r="AK1190">
            <v>0</v>
          </cell>
          <cell r="AL1190">
            <v>0</v>
          </cell>
          <cell r="AM1190">
            <v>0</v>
          </cell>
          <cell r="AN1190">
            <v>0</v>
          </cell>
          <cell r="AO1190" t="str">
            <v>Hold</v>
          </cell>
        </row>
        <row r="1191">
          <cell r="B1191">
            <v>1173</v>
          </cell>
          <cell r="C1191">
            <v>16221110</v>
          </cell>
          <cell r="D1191" t="str">
            <v>Nguyen The Huyen</v>
          </cell>
          <cell r="E1191">
            <v>874818</v>
          </cell>
          <cell r="F1191">
            <v>874566</v>
          </cell>
          <cell r="Q1191">
            <v>0</v>
          </cell>
          <cell r="R1191">
            <v>0</v>
          </cell>
          <cell r="S1191">
            <v>0</v>
          </cell>
          <cell r="AC1191">
            <v>1749384</v>
          </cell>
          <cell r="AD1191">
            <v>0</v>
          </cell>
          <cell r="AE1191">
            <v>2</v>
          </cell>
          <cell r="AK1191">
            <v>0</v>
          </cell>
          <cell r="AL1191">
            <v>0</v>
          </cell>
          <cell r="AM1191">
            <v>0</v>
          </cell>
          <cell r="AN1191">
            <v>0</v>
          </cell>
          <cell r="AO1191" t="str">
            <v>Hold</v>
          </cell>
        </row>
        <row r="1192">
          <cell r="B1192">
            <v>1174</v>
          </cell>
          <cell r="C1192">
            <v>16221114</v>
          </cell>
          <cell r="D1192" t="str">
            <v>Trinh Cong Minh</v>
          </cell>
          <cell r="E1192">
            <v>874818</v>
          </cell>
          <cell r="F1192">
            <v>1452271</v>
          </cell>
          <cell r="G1192">
            <v>764385</v>
          </cell>
          <cell r="Q1192">
            <v>0</v>
          </cell>
          <cell r="R1192">
            <v>0</v>
          </cell>
          <cell r="S1192">
            <v>0</v>
          </cell>
          <cell r="AC1192">
            <v>3091474</v>
          </cell>
          <cell r="AD1192">
            <v>0</v>
          </cell>
          <cell r="AE1192">
            <v>3</v>
          </cell>
          <cell r="AK1192">
            <v>0</v>
          </cell>
          <cell r="AL1192">
            <v>0</v>
          </cell>
          <cell r="AM1192">
            <v>0</v>
          </cell>
          <cell r="AN1192">
            <v>0</v>
          </cell>
          <cell r="AO1192" t="str">
            <v>Hold</v>
          </cell>
        </row>
        <row r="1193">
          <cell r="B1193">
            <v>1175</v>
          </cell>
          <cell r="C1193">
            <v>16221116</v>
          </cell>
          <cell r="D1193" t="str">
            <v>Nguyen Hoang Minh</v>
          </cell>
          <cell r="E1193">
            <v>2246332</v>
          </cell>
          <cell r="F1193">
            <v>1665840</v>
          </cell>
          <cell r="G1193">
            <v>3763333</v>
          </cell>
          <cell r="H1193">
            <v>3190857</v>
          </cell>
          <cell r="I1193">
            <v>1197797</v>
          </cell>
          <cell r="J1193">
            <v>1392880</v>
          </cell>
          <cell r="K1193">
            <v>1113000</v>
          </cell>
          <cell r="L1193">
            <v>1509846</v>
          </cell>
          <cell r="Q1193">
            <v>-24633</v>
          </cell>
          <cell r="R1193">
            <v>0</v>
          </cell>
          <cell r="S1193">
            <v>-252667</v>
          </cell>
          <cell r="T1193">
            <v>-138171</v>
          </cell>
          <cell r="U1193">
            <v>0</v>
          </cell>
          <cell r="V1193">
            <v>0</v>
          </cell>
          <cell r="W1193">
            <v>0</v>
          </cell>
          <cell r="X1193">
            <v>0</v>
          </cell>
          <cell r="AC1193">
            <v>16079885</v>
          </cell>
          <cell r="AD1193">
            <v>-415471</v>
          </cell>
          <cell r="AE1193">
            <v>8</v>
          </cell>
          <cell r="AK1193">
            <v>7992</v>
          </cell>
          <cell r="AL1193">
            <v>423463</v>
          </cell>
          <cell r="AM1193">
            <v>0</v>
          </cell>
          <cell r="AN1193">
            <v>423463</v>
          </cell>
          <cell r="AO1193" t="str">
            <v>Hold</v>
          </cell>
        </row>
        <row r="1194">
          <cell r="B1194">
            <v>1176</v>
          </cell>
          <cell r="C1194">
            <v>16221119</v>
          </cell>
          <cell r="D1194" t="str">
            <v>Lai Quoc Sinh</v>
          </cell>
          <cell r="E1194">
            <v>874818</v>
          </cell>
          <cell r="F1194">
            <v>874566</v>
          </cell>
          <cell r="G1194">
            <v>1085345</v>
          </cell>
          <cell r="H1194">
            <v>706787</v>
          </cell>
          <cell r="I1194">
            <v>875889</v>
          </cell>
          <cell r="J1194">
            <v>876393</v>
          </cell>
          <cell r="K1194">
            <v>876000</v>
          </cell>
          <cell r="L1194">
            <v>876000</v>
          </cell>
          <cell r="M1194">
            <v>876000</v>
          </cell>
          <cell r="Q1194">
            <v>0</v>
          </cell>
          <cell r="R1194">
            <v>0</v>
          </cell>
          <cell r="S1194">
            <v>0</v>
          </cell>
          <cell r="T1194">
            <v>0</v>
          </cell>
          <cell r="U1194">
            <v>0</v>
          </cell>
          <cell r="V1194">
            <v>0</v>
          </cell>
          <cell r="W1194">
            <v>0</v>
          </cell>
          <cell r="X1194">
            <v>0</v>
          </cell>
          <cell r="Y1194">
            <v>0</v>
          </cell>
          <cell r="AC1194">
            <v>7921798</v>
          </cell>
          <cell r="AD1194">
            <v>0</v>
          </cell>
          <cell r="AE1194">
            <v>9</v>
          </cell>
          <cell r="AK1194">
            <v>0</v>
          </cell>
          <cell r="AL1194">
            <v>0</v>
          </cell>
          <cell r="AM1194">
            <v>0</v>
          </cell>
          <cell r="AN1194">
            <v>0</v>
          </cell>
          <cell r="AO1194" t="str">
            <v>Hold</v>
          </cell>
        </row>
        <row r="1195">
          <cell r="B1195">
            <v>1177</v>
          </cell>
          <cell r="C1195">
            <v>16221120</v>
          </cell>
          <cell r="D1195" t="str">
            <v>Le Huu Tai</v>
          </cell>
          <cell r="E1195">
            <v>874818</v>
          </cell>
          <cell r="F1195">
            <v>874566</v>
          </cell>
          <cell r="G1195">
            <v>1037427</v>
          </cell>
          <cell r="H1195">
            <v>875070</v>
          </cell>
          <cell r="I1195">
            <v>875889</v>
          </cell>
          <cell r="J1195">
            <v>876393</v>
          </cell>
          <cell r="K1195">
            <v>876000</v>
          </cell>
          <cell r="L1195">
            <v>876000</v>
          </cell>
          <cell r="Q1195">
            <v>0</v>
          </cell>
          <cell r="R1195">
            <v>0</v>
          </cell>
          <cell r="S1195">
            <v>0</v>
          </cell>
          <cell r="T1195">
            <v>0</v>
          </cell>
          <cell r="U1195">
            <v>0</v>
          </cell>
          <cell r="V1195">
            <v>0</v>
          </cell>
          <cell r="W1195">
            <v>0</v>
          </cell>
          <cell r="X1195">
            <v>0</v>
          </cell>
          <cell r="AC1195">
            <v>7166163</v>
          </cell>
          <cell r="AD1195">
            <v>0</v>
          </cell>
          <cell r="AE1195">
            <v>8</v>
          </cell>
          <cell r="AK1195">
            <v>0</v>
          </cell>
          <cell r="AL1195">
            <v>0</v>
          </cell>
          <cell r="AM1195">
            <v>0</v>
          </cell>
          <cell r="AN1195">
            <v>0</v>
          </cell>
          <cell r="AO1195" t="str">
            <v>Hold</v>
          </cell>
        </row>
        <row r="1196">
          <cell r="B1196">
            <v>1178</v>
          </cell>
          <cell r="C1196">
            <v>16221121</v>
          </cell>
          <cell r="D1196" t="str">
            <v>Huynh Ngoc Tan</v>
          </cell>
          <cell r="E1196">
            <v>942112</v>
          </cell>
          <cell r="F1196">
            <v>1009115</v>
          </cell>
          <cell r="G1196">
            <v>3329847</v>
          </cell>
          <cell r="H1196">
            <v>3263978</v>
          </cell>
          <cell r="I1196">
            <v>1753860</v>
          </cell>
          <cell r="J1196">
            <v>1112880</v>
          </cell>
          <cell r="K1196">
            <v>1321650</v>
          </cell>
          <cell r="L1196">
            <v>1113000</v>
          </cell>
          <cell r="M1196">
            <v>1070192</v>
          </cell>
          <cell r="Q1196">
            <v>0</v>
          </cell>
          <cell r="R1196">
            <v>0</v>
          </cell>
          <cell r="S1196">
            <v>-165969</v>
          </cell>
          <cell r="T1196">
            <v>-152796</v>
          </cell>
          <cell r="U1196">
            <v>0</v>
          </cell>
          <cell r="V1196">
            <v>0</v>
          </cell>
          <cell r="W1196">
            <v>0</v>
          </cell>
          <cell r="X1196">
            <v>0</v>
          </cell>
          <cell r="Y1196">
            <v>0</v>
          </cell>
          <cell r="AC1196">
            <v>14916634</v>
          </cell>
          <cell r="AD1196">
            <v>-318765</v>
          </cell>
          <cell r="AE1196">
            <v>9</v>
          </cell>
          <cell r="AK1196">
            <v>0</v>
          </cell>
          <cell r="AL1196">
            <v>318765</v>
          </cell>
          <cell r="AM1196">
            <v>0</v>
          </cell>
          <cell r="AN1196">
            <v>318765</v>
          </cell>
          <cell r="AO1196" t="str">
            <v>Hold</v>
          </cell>
        </row>
        <row r="1197">
          <cell r="B1197">
            <v>1179</v>
          </cell>
          <cell r="C1197">
            <v>16221126</v>
          </cell>
          <cell r="D1197" t="str">
            <v>Nguyen Hoang Minh Tien</v>
          </cell>
          <cell r="E1197">
            <v>874818</v>
          </cell>
          <cell r="F1197">
            <v>874566</v>
          </cell>
          <cell r="Q1197">
            <v>0</v>
          </cell>
          <cell r="R1197">
            <v>0</v>
          </cell>
          <cell r="S1197">
            <v>0</v>
          </cell>
          <cell r="T1197">
            <v>0</v>
          </cell>
          <cell r="AC1197">
            <v>1749384</v>
          </cell>
          <cell r="AD1197">
            <v>0</v>
          </cell>
          <cell r="AE1197">
            <v>2</v>
          </cell>
          <cell r="AK1197">
            <v>0</v>
          </cell>
          <cell r="AL1197">
            <v>0</v>
          </cell>
          <cell r="AM1197">
            <v>0</v>
          </cell>
          <cell r="AN1197">
            <v>0</v>
          </cell>
          <cell r="AO1197" t="str">
            <v>Hold</v>
          </cell>
        </row>
        <row r="1198">
          <cell r="B1198">
            <v>1180</v>
          </cell>
          <cell r="C1198">
            <v>16221133</v>
          </cell>
          <cell r="D1198" t="str">
            <v>Nguyen Ky Lan</v>
          </cell>
          <cell r="E1198">
            <v>874818</v>
          </cell>
          <cell r="F1198">
            <v>840929</v>
          </cell>
          <cell r="G1198">
            <v>1099247</v>
          </cell>
          <cell r="H1198">
            <v>875070</v>
          </cell>
          <cell r="I1198">
            <v>875889</v>
          </cell>
          <cell r="J1198">
            <v>876393</v>
          </cell>
          <cell r="K1198">
            <v>943385</v>
          </cell>
          <cell r="L1198">
            <v>1010769</v>
          </cell>
          <cell r="M1198">
            <v>943385</v>
          </cell>
          <cell r="N1198">
            <v>741231</v>
          </cell>
          <cell r="Q1198">
            <v>0</v>
          </cell>
          <cell r="R1198">
            <v>0</v>
          </cell>
          <cell r="S1198">
            <v>0</v>
          </cell>
          <cell r="T1198">
            <v>0</v>
          </cell>
          <cell r="U1198">
            <v>0</v>
          </cell>
          <cell r="V1198">
            <v>0</v>
          </cell>
          <cell r="W1198">
            <v>0</v>
          </cell>
          <cell r="X1198">
            <v>0</v>
          </cell>
          <cell r="Y1198">
            <v>0</v>
          </cell>
          <cell r="Z1198">
            <v>0</v>
          </cell>
          <cell r="AC1198">
            <v>9081116</v>
          </cell>
          <cell r="AD1198">
            <v>0</v>
          </cell>
          <cell r="AE1198">
            <v>10</v>
          </cell>
          <cell r="AK1198">
            <v>0</v>
          </cell>
          <cell r="AL1198">
            <v>0</v>
          </cell>
          <cell r="AM1198">
            <v>0</v>
          </cell>
          <cell r="AN1198">
            <v>0</v>
          </cell>
          <cell r="AO1198" t="str">
            <v>Hold</v>
          </cell>
        </row>
        <row r="1199">
          <cell r="B1199">
            <v>1181</v>
          </cell>
          <cell r="C1199">
            <v>16221134</v>
          </cell>
          <cell r="D1199" t="str">
            <v>Phan Quang Tu</v>
          </cell>
          <cell r="E1199">
            <v>942112</v>
          </cell>
          <cell r="F1199">
            <v>941840</v>
          </cell>
          <cell r="G1199">
            <v>1997271</v>
          </cell>
          <cell r="H1199">
            <v>1097294</v>
          </cell>
          <cell r="I1199">
            <v>1321009</v>
          </cell>
          <cell r="J1199">
            <v>876393</v>
          </cell>
          <cell r="K1199">
            <v>876000</v>
          </cell>
          <cell r="L1199">
            <v>943385</v>
          </cell>
          <cell r="M1199">
            <v>876000</v>
          </cell>
          <cell r="N1199">
            <v>876000</v>
          </cell>
          <cell r="Q1199">
            <v>0</v>
          </cell>
          <cell r="R1199">
            <v>0</v>
          </cell>
          <cell r="S1199">
            <v>0</v>
          </cell>
          <cell r="T1199">
            <v>0</v>
          </cell>
          <cell r="U1199">
            <v>0</v>
          </cell>
          <cell r="V1199">
            <v>0</v>
          </cell>
          <cell r="W1199">
            <v>0</v>
          </cell>
          <cell r="X1199">
            <v>0</v>
          </cell>
          <cell r="Y1199">
            <v>0</v>
          </cell>
          <cell r="Z1199">
            <v>0</v>
          </cell>
          <cell r="AC1199">
            <v>10747304</v>
          </cell>
          <cell r="AD1199">
            <v>0</v>
          </cell>
          <cell r="AE1199">
            <v>10</v>
          </cell>
          <cell r="AK1199">
            <v>0</v>
          </cell>
          <cell r="AL1199">
            <v>0</v>
          </cell>
          <cell r="AM1199">
            <v>0</v>
          </cell>
          <cell r="AN1199">
            <v>0</v>
          </cell>
          <cell r="AO1199" t="str">
            <v>Hold</v>
          </cell>
        </row>
        <row r="1200">
          <cell r="B1200">
            <v>1182</v>
          </cell>
          <cell r="C1200">
            <v>16221141</v>
          </cell>
          <cell r="D1200" t="str">
            <v>Huynh Huu Phuc</v>
          </cell>
          <cell r="E1200">
            <v>1181378</v>
          </cell>
          <cell r="F1200">
            <v>1265398</v>
          </cell>
          <cell r="G1200">
            <v>1625825</v>
          </cell>
          <cell r="H1200">
            <v>1819538</v>
          </cell>
          <cell r="I1200">
            <v>1543457</v>
          </cell>
          <cell r="J1200">
            <v>1268041</v>
          </cell>
          <cell r="K1200">
            <v>1183538</v>
          </cell>
          <cell r="L1200">
            <v>1183538</v>
          </cell>
          <cell r="Q1200">
            <v>0</v>
          </cell>
          <cell r="R1200">
            <v>0</v>
          </cell>
          <cell r="S1200">
            <v>0</v>
          </cell>
          <cell r="T1200">
            <v>0</v>
          </cell>
          <cell r="U1200">
            <v>0</v>
          </cell>
          <cell r="V1200">
            <v>0</v>
          </cell>
          <cell r="W1200">
            <v>0</v>
          </cell>
          <cell r="X1200">
            <v>0</v>
          </cell>
          <cell r="Y1200">
            <v>0</v>
          </cell>
          <cell r="AC1200">
            <v>11070713</v>
          </cell>
          <cell r="AD1200">
            <v>0</v>
          </cell>
          <cell r="AE1200">
            <v>8</v>
          </cell>
          <cell r="AK1200">
            <v>0</v>
          </cell>
          <cell r="AL1200">
            <v>0</v>
          </cell>
          <cell r="AM1200">
            <v>0</v>
          </cell>
          <cell r="AN1200">
            <v>0</v>
          </cell>
          <cell r="AO1200" t="str">
            <v>Hold</v>
          </cell>
        </row>
        <row r="1201">
          <cell r="B1201">
            <v>1183</v>
          </cell>
          <cell r="C1201">
            <v>16221151</v>
          </cell>
          <cell r="D1201" t="str">
            <v>Ngu Hoang Thach</v>
          </cell>
          <cell r="E1201">
            <v>2231378</v>
          </cell>
          <cell r="F1201">
            <v>1820678</v>
          </cell>
          <cell r="G1201">
            <v>5265714</v>
          </cell>
          <cell r="H1201">
            <v>1097310</v>
          </cell>
          <cell r="Q1201">
            <v>-23138</v>
          </cell>
          <cell r="R1201">
            <v>0</v>
          </cell>
          <cell r="S1201">
            <v>-679714</v>
          </cell>
          <cell r="T1201">
            <v>0</v>
          </cell>
          <cell r="U1201">
            <v>0</v>
          </cell>
          <cell r="V1201">
            <v>0</v>
          </cell>
          <cell r="W1201">
            <v>0</v>
          </cell>
          <cell r="X1201">
            <v>0</v>
          </cell>
          <cell r="Y1201">
            <v>0</v>
          </cell>
          <cell r="AC1201">
            <v>10415080</v>
          </cell>
          <cell r="AD1201">
            <v>-702852</v>
          </cell>
          <cell r="AE1201">
            <v>4</v>
          </cell>
          <cell r="AK1201">
            <v>241508</v>
          </cell>
          <cell r="AL1201">
            <v>944360</v>
          </cell>
          <cell r="AM1201">
            <v>0</v>
          </cell>
          <cell r="AN1201">
            <v>944360</v>
          </cell>
          <cell r="AO1201" t="str">
            <v>Hold</v>
          </cell>
        </row>
        <row r="1202">
          <cell r="B1202">
            <v>1184</v>
          </cell>
          <cell r="C1202">
            <v>16221156</v>
          </cell>
          <cell r="D1202" t="str">
            <v>Nguyen Tien Thanh</v>
          </cell>
          <cell r="E1202">
            <v>1054802</v>
          </cell>
          <cell r="F1202">
            <v>1820678</v>
          </cell>
          <cell r="G1202">
            <v>2701800</v>
          </cell>
          <cell r="H1202">
            <v>1181718</v>
          </cell>
          <cell r="I1202">
            <v>2656712</v>
          </cell>
          <cell r="J1202">
            <v>1521649</v>
          </cell>
          <cell r="K1202">
            <v>1968077</v>
          </cell>
          <cell r="L1202">
            <v>1099000</v>
          </cell>
          <cell r="M1202">
            <v>1183538</v>
          </cell>
          <cell r="N1202">
            <v>1099000</v>
          </cell>
          <cell r="Q1202">
            <v>0</v>
          </cell>
          <cell r="R1202">
            <v>0</v>
          </cell>
          <cell r="S1202">
            <v>-70180</v>
          </cell>
          <cell r="T1202">
            <v>0</v>
          </cell>
          <cell r="U1202">
            <v>-65671</v>
          </cell>
          <cell r="V1202">
            <v>0</v>
          </cell>
          <cell r="W1202">
            <v>0</v>
          </cell>
          <cell r="X1202">
            <v>0</v>
          </cell>
          <cell r="Y1202">
            <v>0</v>
          </cell>
          <cell r="Z1202">
            <v>0</v>
          </cell>
          <cell r="AC1202">
            <v>16286974</v>
          </cell>
          <cell r="AD1202">
            <v>-135851</v>
          </cell>
          <cell r="AE1202">
            <v>10</v>
          </cell>
          <cell r="AK1202">
            <v>0</v>
          </cell>
          <cell r="AL1202">
            <v>135851</v>
          </cell>
          <cell r="AM1202">
            <v>0</v>
          </cell>
          <cell r="AN1202">
            <v>135851</v>
          </cell>
          <cell r="AO1202" t="str">
            <v>Hold</v>
          </cell>
        </row>
        <row r="1203">
          <cell r="B1203">
            <v>1185</v>
          </cell>
          <cell r="C1203">
            <v>16221158</v>
          </cell>
          <cell r="D1203" t="str">
            <v>Cao Tri Nghia</v>
          </cell>
          <cell r="E1203">
            <v>2246332</v>
          </cell>
          <cell r="F1203">
            <v>1751228</v>
          </cell>
          <cell r="G1203">
            <v>3218900</v>
          </cell>
          <cell r="H1203">
            <v>3453080</v>
          </cell>
          <cell r="I1203">
            <v>1283354</v>
          </cell>
          <cell r="J1203">
            <v>2855305</v>
          </cell>
          <cell r="K1203">
            <v>1198615</v>
          </cell>
          <cell r="L1203">
            <v>2684231</v>
          </cell>
          <cell r="M1203">
            <v>1198615</v>
          </cell>
          <cell r="N1203">
            <v>1113000</v>
          </cell>
          <cell r="Q1203">
            <v>-24633</v>
          </cell>
          <cell r="R1203">
            <v>0</v>
          </cell>
          <cell r="S1203">
            <v>-143780</v>
          </cell>
          <cell r="T1203">
            <v>-190616</v>
          </cell>
          <cell r="U1203">
            <v>0</v>
          </cell>
          <cell r="V1203">
            <v>-85531</v>
          </cell>
          <cell r="W1203">
            <v>0</v>
          </cell>
          <cell r="X1203">
            <v>-68423</v>
          </cell>
          <cell r="Y1203">
            <v>0</v>
          </cell>
          <cell r="Z1203">
            <v>0</v>
          </cell>
          <cell r="AC1203">
            <v>21002660</v>
          </cell>
          <cell r="AD1203">
            <v>-512983</v>
          </cell>
          <cell r="AE1203">
            <v>10</v>
          </cell>
          <cell r="AK1203">
            <v>100270</v>
          </cell>
          <cell r="AL1203">
            <v>613253</v>
          </cell>
          <cell r="AM1203">
            <v>0</v>
          </cell>
          <cell r="AN1203">
            <v>613253</v>
          </cell>
          <cell r="AO1203" t="str">
            <v>Hold</v>
          </cell>
        </row>
        <row r="1204">
          <cell r="B1204">
            <v>1186</v>
          </cell>
          <cell r="C1204">
            <v>16221162</v>
          </cell>
          <cell r="D1204" t="str">
            <v>Pham Van Trien</v>
          </cell>
          <cell r="E1204">
            <v>1435424</v>
          </cell>
          <cell r="F1204">
            <v>1372182</v>
          </cell>
          <cell r="G1204">
            <v>3980758</v>
          </cell>
          <cell r="H1204">
            <v>708390</v>
          </cell>
          <cell r="I1204">
            <v>2152996</v>
          </cell>
          <cell r="J1204">
            <v>3807321</v>
          </cell>
          <cell r="L1204">
            <v>1418000</v>
          </cell>
          <cell r="M1204">
            <v>709000</v>
          </cell>
          <cell r="Q1204">
            <v>0</v>
          </cell>
          <cell r="R1204">
            <v>0</v>
          </cell>
          <cell r="S1204">
            <v>-296152</v>
          </cell>
          <cell r="T1204">
            <v>0</v>
          </cell>
          <cell r="U1204">
            <v>-15300</v>
          </cell>
          <cell r="V1204">
            <v>-261464</v>
          </cell>
          <cell r="W1204">
            <v>0</v>
          </cell>
          <cell r="X1204">
            <v>0</v>
          </cell>
          <cell r="Y1204">
            <v>0</v>
          </cell>
          <cell r="Z1204">
            <v>0</v>
          </cell>
          <cell r="AC1204">
            <v>15584071</v>
          </cell>
          <cell r="AD1204">
            <v>-572916</v>
          </cell>
          <cell r="AE1204">
            <v>8</v>
          </cell>
          <cell r="AK1204">
            <v>0</v>
          </cell>
          <cell r="AL1204">
            <v>572916</v>
          </cell>
          <cell r="AM1204">
            <v>0</v>
          </cell>
          <cell r="AN1204">
            <v>572916</v>
          </cell>
          <cell r="AO1204" t="str">
            <v>Hold</v>
          </cell>
        </row>
        <row r="1205">
          <cell r="B1205">
            <v>1187</v>
          </cell>
          <cell r="C1205">
            <v>16221163</v>
          </cell>
          <cell r="D1205" t="str">
            <v>Vu Duc Tuan</v>
          </cell>
          <cell r="E1205">
            <v>944248</v>
          </cell>
          <cell r="F1205">
            <v>1025666</v>
          </cell>
          <cell r="G1205">
            <v>1089752</v>
          </cell>
          <cell r="H1205">
            <v>944519</v>
          </cell>
          <cell r="I1205">
            <v>1018127</v>
          </cell>
          <cell r="J1205">
            <v>1091478</v>
          </cell>
          <cell r="K1205">
            <v>946000</v>
          </cell>
          <cell r="L1205">
            <v>5006039</v>
          </cell>
          <cell r="M1205">
            <v>946000</v>
          </cell>
          <cell r="N1205">
            <v>2048000</v>
          </cell>
          <cell r="Q1205">
            <v>0</v>
          </cell>
          <cell r="R1205">
            <v>0</v>
          </cell>
          <cell r="S1205">
            <v>0</v>
          </cell>
          <cell r="T1205">
            <v>0</v>
          </cell>
          <cell r="U1205">
            <v>0</v>
          </cell>
          <cell r="V1205">
            <v>0</v>
          </cell>
          <cell r="W1205">
            <v>0</v>
          </cell>
          <cell r="X1205">
            <v>-601812</v>
          </cell>
          <cell r="Y1205">
            <v>0</v>
          </cell>
          <cell r="AB1205">
            <v>-4800</v>
          </cell>
          <cell r="AC1205">
            <v>15059829</v>
          </cell>
          <cell r="AD1205">
            <v>-606612</v>
          </cell>
          <cell r="AE1205">
            <v>10</v>
          </cell>
          <cell r="AK1205">
            <v>0</v>
          </cell>
          <cell r="AL1205">
            <v>606612</v>
          </cell>
          <cell r="AM1205">
            <v>0</v>
          </cell>
          <cell r="AN1205">
            <v>606612</v>
          </cell>
          <cell r="AO1205" t="str">
            <v>Hold</v>
          </cell>
        </row>
        <row r="1206">
          <cell r="B1206">
            <v>1188</v>
          </cell>
          <cell r="C1206">
            <v>16221164</v>
          </cell>
          <cell r="D1206" t="str">
            <v>Nguyen Van Tiep</v>
          </cell>
          <cell r="E1206">
            <v>1462662</v>
          </cell>
          <cell r="F1206">
            <v>1372182</v>
          </cell>
          <cell r="G1206">
            <v>3393564</v>
          </cell>
          <cell r="H1206">
            <v>1110431</v>
          </cell>
          <cell r="I1206">
            <v>763596</v>
          </cell>
          <cell r="J1206">
            <v>982331</v>
          </cell>
          <cell r="K1206">
            <v>914468</v>
          </cell>
          <cell r="Q1206">
            <v>0</v>
          </cell>
          <cell r="R1206">
            <v>0</v>
          </cell>
          <cell r="S1206">
            <v>-178713</v>
          </cell>
          <cell r="T1206">
            <v>0</v>
          </cell>
          <cell r="U1206">
            <v>0</v>
          </cell>
          <cell r="V1206">
            <v>0</v>
          </cell>
          <cell r="W1206">
            <v>0</v>
          </cell>
          <cell r="X1206">
            <v>0</v>
          </cell>
          <cell r="Y1206">
            <v>0</v>
          </cell>
          <cell r="Z1206">
            <v>0</v>
          </cell>
          <cell r="AC1206">
            <v>9999234</v>
          </cell>
          <cell r="AD1206">
            <v>-178713</v>
          </cell>
          <cell r="AE1206">
            <v>7</v>
          </cell>
          <cell r="AK1206">
            <v>0</v>
          </cell>
          <cell r="AL1206">
            <v>178713</v>
          </cell>
          <cell r="AM1206">
            <v>0</v>
          </cell>
          <cell r="AN1206">
            <v>178713</v>
          </cell>
          <cell r="AO1206" t="str">
            <v>Hold</v>
          </cell>
        </row>
        <row r="1207">
          <cell r="B1207">
            <v>1189</v>
          </cell>
          <cell r="C1207">
            <v>16221165</v>
          </cell>
          <cell r="D1207" t="str">
            <v>Nguyen Hoang Phong</v>
          </cell>
          <cell r="E1207">
            <v>1408186</v>
          </cell>
          <cell r="F1207">
            <v>1317682</v>
          </cell>
          <cell r="G1207">
            <v>2645010</v>
          </cell>
          <cell r="H1207">
            <v>2957314</v>
          </cell>
          <cell r="I1207">
            <v>972640</v>
          </cell>
          <cell r="J1207">
            <v>2855305</v>
          </cell>
          <cell r="K1207">
            <v>1198615</v>
          </cell>
          <cell r="L1207">
            <v>1813000</v>
          </cell>
          <cell r="Q1207">
            <v>0</v>
          </cell>
          <cell r="R1207">
            <v>0</v>
          </cell>
          <cell r="S1207">
            <v>-64501</v>
          </cell>
          <cell r="T1207">
            <v>-95731</v>
          </cell>
          <cell r="U1207">
            <v>0</v>
          </cell>
          <cell r="V1207">
            <v>-85531</v>
          </cell>
          <cell r="W1207">
            <v>0</v>
          </cell>
          <cell r="X1207">
            <v>0</v>
          </cell>
          <cell r="AC1207">
            <v>15167752</v>
          </cell>
          <cell r="AD1207">
            <v>-245763</v>
          </cell>
          <cell r="AE1207">
            <v>8</v>
          </cell>
          <cell r="AK1207">
            <v>0</v>
          </cell>
          <cell r="AL1207">
            <v>245763</v>
          </cell>
          <cell r="AM1207">
            <v>0</v>
          </cell>
          <cell r="AN1207">
            <v>245763</v>
          </cell>
          <cell r="AO1207" t="str">
            <v>Hold</v>
          </cell>
        </row>
        <row r="1208">
          <cell r="B1208">
            <v>1190</v>
          </cell>
          <cell r="C1208">
            <v>16221167</v>
          </cell>
          <cell r="D1208" t="str">
            <v>Nguyen Ba Ty</v>
          </cell>
          <cell r="E1208">
            <v>4329188</v>
          </cell>
          <cell r="F1208">
            <v>4069786</v>
          </cell>
          <cell r="G1208">
            <v>4726507</v>
          </cell>
          <cell r="H1208">
            <v>3516369</v>
          </cell>
          <cell r="I1208">
            <v>5337578</v>
          </cell>
          <cell r="J1208">
            <v>3241263</v>
          </cell>
          <cell r="K1208">
            <v>4028500</v>
          </cell>
          <cell r="L1208">
            <v>3521000</v>
          </cell>
          <cell r="M1208">
            <v>4761224</v>
          </cell>
          <cell r="N1208">
            <v>4549212</v>
          </cell>
          <cell r="Q1208">
            <v>-398756</v>
          </cell>
          <cell r="R1208">
            <v>-320936</v>
          </cell>
          <cell r="S1208">
            <v>-517952</v>
          </cell>
          <cell r="T1208">
            <v>-203274</v>
          </cell>
          <cell r="U1208">
            <v>-701273</v>
          </cell>
          <cell r="V1208">
            <v>-148253</v>
          </cell>
          <cell r="W1208">
            <v>-308550</v>
          </cell>
          <cell r="X1208">
            <v>-204200</v>
          </cell>
          <cell r="Y1208">
            <v>-528367</v>
          </cell>
          <cell r="Z1208">
            <v>-464764</v>
          </cell>
          <cell r="AC1208">
            <v>42080627</v>
          </cell>
          <cell r="AD1208">
            <v>-3796325</v>
          </cell>
          <cell r="AE1208">
            <v>10</v>
          </cell>
          <cell r="AK1208">
            <v>3624190</v>
          </cell>
          <cell r="AL1208">
            <v>7420515</v>
          </cell>
          <cell r="AM1208">
            <v>0</v>
          </cell>
          <cell r="AN1208">
            <v>7420515</v>
          </cell>
          <cell r="AO1208" t="str">
            <v>Hold</v>
          </cell>
        </row>
        <row r="1209">
          <cell r="B1209">
            <v>1191</v>
          </cell>
          <cell r="C1209">
            <v>16221169</v>
          </cell>
          <cell r="D1209" t="str">
            <v>Lu Tuan Kiet</v>
          </cell>
          <cell r="E1209">
            <v>2114219</v>
          </cell>
          <cell r="F1209">
            <v>925823</v>
          </cell>
          <cell r="G1209">
            <v>2428131</v>
          </cell>
          <cell r="H1209">
            <v>708390</v>
          </cell>
          <cell r="I1209">
            <v>927223</v>
          </cell>
          <cell r="J1209">
            <v>1375815</v>
          </cell>
          <cell r="K1209">
            <v>1250154</v>
          </cell>
          <cell r="L1209">
            <v>906520</v>
          </cell>
          <cell r="M1209">
            <v>1113000</v>
          </cell>
          <cell r="N1209">
            <v>1070192</v>
          </cell>
          <cell r="O1209">
            <v>1113000</v>
          </cell>
          <cell r="Q1209">
            <v>-11422</v>
          </cell>
          <cell r="R1209">
            <v>0</v>
          </cell>
          <cell r="S1209">
            <v>-42813</v>
          </cell>
          <cell r="T1209">
            <v>0</v>
          </cell>
          <cell r="U1209">
            <v>0</v>
          </cell>
          <cell r="V1209">
            <v>0</v>
          </cell>
          <cell r="W1209">
            <v>0</v>
          </cell>
          <cell r="X1209">
            <v>0</v>
          </cell>
          <cell r="Y1209">
            <v>0</v>
          </cell>
          <cell r="Z1209">
            <v>0</v>
          </cell>
          <cell r="AA1209">
            <v>0</v>
          </cell>
          <cell r="AC1209">
            <v>13932467</v>
          </cell>
          <cell r="AD1209">
            <v>-54235</v>
          </cell>
          <cell r="AE1209">
            <v>11</v>
          </cell>
          <cell r="AK1209">
            <v>0</v>
          </cell>
          <cell r="AL1209">
            <v>54235</v>
          </cell>
          <cell r="AM1209">
            <v>0</v>
          </cell>
          <cell r="AN1209">
            <v>54235</v>
          </cell>
          <cell r="AO1209" t="str">
            <v>Hold</v>
          </cell>
        </row>
        <row r="1210">
          <cell r="B1210">
            <v>1192</v>
          </cell>
          <cell r="C1210">
            <v>16221170</v>
          </cell>
          <cell r="D1210" t="str">
            <v>Nguyen Thanh Phu</v>
          </cell>
          <cell r="E1210">
            <v>2114219</v>
          </cell>
          <cell r="F1210">
            <v>353991</v>
          </cell>
          <cell r="Q1210">
            <v>-11422</v>
          </cell>
          <cell r="R1210">
            <v>0</v>
          </cell>
          <cell r="S1210">
            <v>0</v>
          </cell>
          <cell r="AC1210">
            <v>2468210</v>
          </cell>
          <cell r="AD1210">
            <v>-11422</v>
          </cell>
          <cell r="AE1210">
            <v>2</v>
          </cell>
          <cell r="AK1210">
            <v>0</v>
          </cell>
          <cell r="AL1210">
            <v>11422</v>
          </cell>
          <cell r="AM1210">
            <v>0</v>
          </cell>
          <cell r="AN1210">
            <v>11422</v>
          </cell>
          <cell r="AO1210" t="str">
            <v>Hold</v>
          </cell>
        </row>
        <row r="1211">
          <cell r="B1211">
            <v>1193</v>
          </cell>
          <cell r="C1211">
            <v>16221180</v>
          </cell>
          <cell r="D1211" t="str">
            <v>Pham Van Dong</v>
          </cell>
          <cell r="E1211">
            <v>874818</v>
          </cell>
          <cell r="F1211">
            <v>1009115</v>
          </cell>
          <cell r="G1211">
            <v>875007</v>
          </cell>
          <cell r="H1211">
            <v>875070</v>
          </cell>
          <cell r="I1211">
            <v>875889</v>
          </cell>
          <cell r="J1211">
            <v>876393</v>
          </cell>
          <cell r="K1211">
            <v>707538</v>
          </cell>
          <cell r="L1211">
            <v>876000</v>
          </cell>
          <cell r="M1211">
            <v>876000</v>
          </cell>
          <cell r="N1211">
            <v>876000</v>
          </cell>
          <cell r="Q1211">
            <v>0</v>
          </cell>
          <cell r="R1211">
            <v>0</v>
          </cell>
          <cell r="S1211">
            <v>0</v>
          </cell>
          <cell r="T1211">
            <v>0</v>
          </cell>
          <cell r="U1211">
            <v>0</v>
          </cell>
          <cell r="V1211">
            <v>0</v>
          </cell>
          <cell r="W1211">
            <v>0</v>
          </cell>
          <cell r="X1211">
            <v>0</v>
          </cell>
          <cell r="Y1211">
            <v>0</v>
          </cell>
          <cell r="Z1211">
            <v>0</v>
          </cell>
          <cell r="AC1211">
            <v>8721830</v>
          </cell>
          <cell r="AD1211">
            <v>0</v>
          </cell>
          <cell r="AE1211">
            <v>10</v>
          </cell>
          <cell r="AK1211">
            <v>0</v>
          </cell>
          <cell r="AL1211">
            <v>0</v>
          </cell>
          <cell r="AM1211">
            <v>0</v>
          </cell>
          <cell r="AN1211">
            <v>0</v>
          </cell>
          <cell r="AO1211" t="str">
            <v>Hold</v>
          </cell>
        </row>
        <row r="1212">
          <cell r="B1212">
            <v>1194</v>
          </cell>
          <cell r="C1212">
            <v>16221183</v>
          </cell>
          <cell r="D1212" t="str">
            <v>Tran Huu Nghia</v>
          </cell>
          <cell r="E1212">
            <v>1408186</v>
          </cell>
          <cell r="F1212">
            <v>1836695</v>
          </cell>
          <cell r="G1212">
            <v>2920764</v>
          </cell>
          <cell r="H1212">
            <v>1367630</v>
          </cell>
          <cell r="I1212">
            <v>2587197</v>
          </cell>
          <cell r="J1212">
            <v>1540911</v>
          </cell>
          <cell r="K1212">
            <v>1268615</v>
          </cell>
          <cell r="L1212">
            <v>1198615</v>
          </cell>
          <cell r="Q1212">
            <v>0</v>
          </cell>
          <cell r="R1212">
            <v>0</v>
          </cell>
          <cell r="S1212">
            <v>-92076</v>
          </cell>
          <cell r="T1212">
            <v>0</v>
          </cell>
          <cell r="U1212">
            <v>-58720</v>
          </cell>
          <cell r="V1212">
            <v>0</v>
          </cell>
          <cell r="W1212">
            <v>0</v>
          </cell>
          <cell r="X1212">
            <v>0</v>
          </cell>
          <cell r="AC1212">
            <v>14128613</v>
          </cell>
          <cell r="AD1212">
            <v>-150796</v>
          </cell>
          <cell r="AE1212">
            <v>8</v>
          </cell>
          <cell r="AK1212">
            <v>0</v>
          </cell>
          <cell r="AL1212">
            <v>150796</v>
          </cell>
          <cell r="AM1212">
            <v>0</v>
          </cell>
          <cell r="AN1212">
            <v>150796</v>
          </cell>
          <cell r="AO1212" t="str">
            <v>Hold</v>
          </cell>
        </row>
        <row r="1213">
          <cell r="B1213">
            <v>1195</v>
          </cell>
          <cell r="C1213">
            <v>16221184</v>
          </cell>
          <cell r="D1213" t="str">
            <v>Nguyen Minh Thang</v>
          </cell>
          <cell r="E1213">
            <v>1462662</v>
          </cell>
          <cell r="F1213">
            <v>1372182</v>
          </cell>
          <cell r="G1213">
            <v>3056332</v>
          </cell>
          <cell r="H1213">
            <v>708390</v>
          </cell>
          <cell r="I1213">
            <v>763596</v>
          </cell>
          <cell r="J1213">
            <v>1065421</v>
          </cell>
          <cell r="K1213">
            <v>1409000</v>
          </cell>
          <cell r="L1213">
            <v>763538</v>
          </cell>
          <cell r="M1213">
            <v>709000</v>
          </cell>
          <cell r="N1213">
            <v>709000</v>
          </cell>
          <cell r="Q1213">
            <v>0</v>
          </cell>
          <cell r="R1213">
            <v>0</v>
          </cell>
          <cell r="S1213">
            <v>-111266</v>
          </cell>
          <cell r="T1213">
            <v>0</v>
          </cell>
          <cell r="U1213">
            <v>0</v>
          </cell>
          <cell r="V1213">
            <v>0</v>
          </cell>
          <cell r="W1213">
            <v>0</v>
          </cell>
          <cell r="X1213">
            <v>0</v>
          </cell>
          <cell r="Y1213">
            <v>0</v>
          </cell>
          <cell r="Z1213">
            <v>0</v>
          </cell>
          <cell r="AC1213">
            <v>12019121</v>
          </cell>
          <cell r="AD1213">
            <v>-111266</v>
          </cell>
          <cell r="AE1213">
            <v>10</v>
          </cell>
          <cell r="AK1213">
            <v>0</v>
          </cell>
          <cell r="AL1213">
            <v>111266</v>
          </cell>
          <cell r="AM1213">
            <v>0</v>
          </cell>
          <cell r="AN1213">
            <v>111266</v>
          </cell>
          <cell r="AO1213" t="str">
            <v>Hold</v>
          </cell>
        </row>
        <row r="1214">
          <cell r="B1214">
            <v>1196</v>
          </cell>
          <cell r="C1214">
            <v>16221185</v>
          </cell>
          <cell r="D1214" t="str">
            <v>Huynh Ngoc Tuan</v>
          </cell>
          <cell r="E1214">
            <v>1462662</v>
          </cell>
          <cell r="F1214">
            <v>1317682</v>
          </cell>
          <cell r="G1214">
            <v>2092923</v>
          </cell>
          <cell r="H1214">
            <v>2957314</v>
          </cell>
          <cell r="I1214">
            <v>763596</v>
          </cell>
          <cell r="J1214">
            <v>709461</v>
          </cell>
          <cell r="K1214">
            <v>1149569</v>
          </cell>
          <cell r="L1214">
            <v>709000</v>
          </cell>
          <cell r="Q1214">
            <v>0</v>
          </cell>
          <cell r="R1214">
            <v>0</v>
          </cell>
          <cell r="S1214">
            <v>-9292</v>
          </cell>
          <cell r="T1214">
            <v>-95731</v>
          </cell>
          <cell r="U1214">
            <v>0</v>
          </cell>
          <cell r="V1214">
            <v>0</v>
          </cell>
          <cell r="W1214">
            <v>0</v>
          </cell>
          <cell r="X1214">
            <v>0</v>
          </cell>
          <cell r="AC1214">
            <v>11162207</v>
          </cell>
          <cell r="AD1214">
            <v>-105023</v>
          </cell>
          <cell r="AE1214">
            <v>8</v>
          </cell>
          <cell r="AK1214">
            <v>0</v>
          </cell>
          <cell r="AL1214">
            <v>105023</v>
          </cell>
          <cell r="AM1214">
            <v>0</v>
          </cell>
          <cell r="AN1214">
            <v>105023</v>
          </cell>
          <cell r="AO1214" t="str">
            <v>Hold</v>
          </cell>
        </row>
        <row r="1215">
          <cell r="B1215">
            <v>1197</v>
          </cell>
          <cell r="C1215">
            <v>16221201</v>
          </cell>
          <cell r="D1215" t="str">
            <v>Tran Kinh Doanh</v>
          </cell>
          <cell r="E1215">
            <v>5517030</v>
          </cell>
          <cell r="F1215">
            <v>5693735</v>
          </cell>
          <cell r="G1215">
            <v>6201533</v>
          </cell>
          <cell r="H1215">
            <v>6663449</v>
          </cell>
          <cell r="I1215">
            <v>5215565</v>
          </cell>
          <cell r="J1215">
            <v>6250905</v>
          </cell>
          <cell r="K1215">
            <v>5638000</v>
          </cell>
          <cell r="L1215">
            <v>6285500</v>
          </cell>
          <cell r="M1215">
            <v>5078000</v>
          </cell>
          <cell r="Q1215">
            <v>-755109</v>
          </cell>
          <cell r="R1215">
            <v>-808121</v>
          </cell>
          <cell r="S1215">
            <v>-980613</v>
          </cell>
          <cell r="T1215">
            <v>-1165380</v>
          </cell>
          <cell r="U1215">
            <v>-664670</v>
          </cell>
          <cell r="V1215">
            <v>-1000362</v>
          </cell>
          <cell r="W1215">
            <v>-791400</v>
          </cell>
          <cell r="X1215">
            <v>-1014200</v>
          </cell>
          <cell r="Y1215">
            <v>-623400</v>
          </cell>
          <cell r="AC1215">
            <v>52543717</v>
          </cell>
          <cell r="AD1215">
            <v>-7803255</v>
          </cell>
          <cell r="AE1215">
            <v>9</v>
          </cell>
          <cell r="AK1215">
            <v>7663113</v>
          </cell>
          <cell r="AL1215">
            <v>15466368</v>
          </cell>
          <cell r="AM1215">
            <v>0</v>
          </cell>
          <cell r="AN1215">
            <v>15466368</v>
          </cell>
          <cell r="AO1215" t="str">
            <v>Hold</v>
          </cell>
        </row>
        <row r="1216">
          <cell r="B1216">
            <v>1198</v>
          </cell>
          <cell r="C1216">
            <v>16221205</v>
          </cell>
          <cell r="D1216" t="str">
            <v>Dinh Quang Huy</v>
          </cell>
          <cell r="E1216">
            <v>3332640</v>
          </cell>
          <cell r="F1216">
            <v>3331680</v>
          </cell>
          <cell r="G1216">
            <v>4776984</v>
          </cell>
          <cell r="H1216">
            <v>4529163</v>
          </cell>
          <cell r="I1216">
            <v>4060040</v>
          </cell>
          <cell r="J1216">
            <v>3338640</v>
          </cell>
          <cell r="K1216">
            <v>3783120</v>
          </cell>
          <cell r="L1216">
            <v>3338000</v>
          </cell>
          <cell r="M1216">
            <v>3338000</v>
          </cell>
          <cell r="N1216">
            <v>3209615</v>
          </cell>
          <cell r="Q1216">
            <v>-166528</v>
          </cell>
          <cell r="R1216">
            <v>-166336</v>
          </cell>
          <cell r="S1216">
            <v>-533095</v>
          </cell>
          <cell r="T1216">
            <v>-458749</v>
          </cell>
          <cell r="U1216">
            <v>-318012</v>
          </cell>
          <cell r="V1216">
            <v>-167728</v>
          </cell>
          <cell r="W1216">
            <v>-256624</v>
          </cell>
          <cell r="X1216">
            <v>-167600</v>
          </cell>
          <cell r="Y1216">
            <v>-167600</v>
          </cell>
          <cell r="Z1216">
            <v>-141923</v>
          </cell>
          <cell r="AC1216">
            <v>37037882</v>
          </cell>
          <cell r="AD1216">
            <v>-2544195</v>
          </cell>
          <cell r="AE1216">
            <v>10</v>
          </cell>
          <cell r="AK1216">
            <v>2407580</v>
          </cell>
          <cell r="AL1216">
            <v>4951775</v>
          </cell>
          <cell r="AM1216">
            <v>0</v>
          </cell>
          <cell r="AN1216">
            <v>4951775</v>
          </cell>
          <cell r="AO1216" t="str">
            <v>Hold</v>
          </cell>
        </row>
        <row r="1217">
          <cell r="B1217">
            <v>1199</v>
          </cell>
          <cell r="C1217">
            <v>16221243</v>
          </cell>
          <cell r="D1217" t="str">
            <v>Nguyen Nhu Nguyen Thuy</v>
          </cell>
          <cell r="E1217">
            <v>1645886</v>
          </cell>
          <cell r="Q1217">
            <v>0</v>
          </cell>
          <cell r="AC1217">
            <v>1645886</v>
          </cell>
          <cell r="AD1217">
            <v>0</v>
          </cell>
          <cell r="AE1217">
            <v>1</v>
          </cell>
          <cell r="AK1217">
            <v>0</v>
          </cell>
          <cell r="AL1217">
            <v>0</v>
          </cell>
          <cell r="AM1217">
            <v>0</v>
          </cell>
          <cell r="AN1217">
            <v>0</v>
          </cell>
          <cell r="AO1217" t="str">
            <v>Hold</v>
          </cell>
        </row>
        <row r="1218">
          <cell r="B1218">
            <v>1200</v>
          </cell>
          <cell r="C1218">
            <v>16221275</v>
          </cell>
          <cell r="D1218" t="str">
            <v>Nguyen Anh Kiet</v>
          </cell>
          <cell r="E1218">
            <v>330007</v>
          </cell>
          <cell r="Q1218">
            <v>0</v>
          </cell>
          <cell r="AC1218">
            <v>330007</v>
          </cell>
          <cell r="AD1218">
            <v>0</v>
          </cell>
          <cell r="AE1218">
            <v>1</v>
          </cell>
          <cell r="AK1218">
            <v>0</v>
          </cell>
          <cell r="AL1218">
            <v>0</v>
          </cell>
          <cell r="AM1218">
            <v>0</v>
          </cell>
          <cell r="AN1218">
            <v>0</v>
          </cell>
          <cell r="AO1218" t="str">
            <v>Hold</v>
          </cell>
        </row>
        <row r="1219">
          <cell r="B1219">
            <v>1201</v>
          </cell>
          <cell r="C1219">
            <v>16221276</v>
          </cell>
          <cell r="D1219" t="str">
            <v>Tran Huu Phuc</v>
          </cell>
          <cell r="E1219">
            <v>1110880</v>
          </cell>
          <cell r="F1219">
            <v>1195988</v>
          </cell>
          <cell r="G1219">
            <v>2666591</v>
          </cell>
          <cell r="H1219">
            <v>1282153</v>
          </cell>
          <cell r="I1219">
            <v>1368911</v>
          </cell>
          <cell r="J1219">
            <v>2757305</v>
          </cell>
          <cell r="K1219">
            <v>1241423</v>
          </cell>
          <cell r="Q1219">
            <v>0</v>
          </cell>
          <cell r="R1219">
            <v>0</v>
          </cell>
          <cell r="S1219">
            <v>-66659</v>
          </cell>
          <cell r="T1219">
            <v>0</v>
          </cell>
          <cell r="U1219">
            <v>0</v>
          </cell>
          <cell r="V1219">
            <v>-75731</v>
          </cell>
          <cell r="W1219">
            <v>0</v>
          </cell>
          <cell r="X1219">
            <v>0</v>
          </cell>
          <cell r="Y1219">
            <v>0</v>
          </cell>
          <cell r="Z1219">
            <v>0</v>
          </cell>
          <cell r="AC1219">
            <v>11623251</v>
          </cell>
          <cell r="AD1219">
            <v>-142390</v>
          </cell>
          <cell r="AE1219">
            <v>7</v>
          </cell>
          <cell r="AK1219">
            <v>0</v>
          </cell>
          <cell r="AL1219">
            <v>142390</v>
          </cell>
          <cell r="AM1219">
            <v>0</v>
          </cell>
          <cell r="AN1219">
            <v>142390</v>
          </cell>
          <cell r="AO1219" t="str">
            <v>Hold</v>
          </cell>
        </row>
        <row r="1220">
          <cell r="B1220">
            <v>1202</v>
          </cell>
          <cell r="C1220">
            <v>16221278</v>
          </cell>
          <cell r="D1220" t="str">
            <v>Dao Nghia Son</v>
          </cell>
          <cell r="E1220">
            <v>1360887</v>
          </cell>
          <cell r="F1220">
            <v>1281415</v>
          </cell>
          <cell r="G1220">
            <v>1783120</v>
          </cell>
          <cell r="H1220">
            <v>1196676</v>
          </cell>
          <cell r="I1220">
            <v>1368911</v>
          </cell>
          <cell r="Q1220">
            <v>0</v>
          </cell>
          <cell r="R1220">
            <v>0</v>
          </cell>
          <cell r="S1220">
            <v>0</v>
          </cell>
          <cell r="T1220">
            <v>0</v>
          </cell>
          <cell r="U1220">
            <v>0</v>
          </cell>
          <cell r="V1220">
            <v>0</v>
          </cell>
          <cell r="W1220">
            <v>0</v>
          </cell>
          <cell r="X1220">
            <v>0</v>
          </cell>
          <cell r="Y1220">
            <v>0</v>
          </cell>
          <cell r="AC1220">
            <v>6991009</v>
          </cell>
          <cell r="AD1220">
            <v>0</v>
          </cell>
          <cell r="AE1220">
            <v>5</v>
          </cell>
          <cell r="AK1220">
            <v>0</v>
          </cell>
          <cell r="AL1220">
            <v>0</v>
          </cell>
          <cell r="AM1220">
            <v>0</v>
          </cell>
          <cell r="AN1220">
            <v>0</v>
          </cell>
          <cell r="AO1220" t="str">
            <v>Hold</v>
          </cell>
        </row>
        <row r="1221">
          <cell r="B1221">
            <v>1203</v>
          </cell>
          <cell r="C1221">
            <v>16221279</v>
          </cell>
          <cell r="D1221" t="str">
            <v>Luong Thien Tanh</v>
          </cell>
          <cell r="E1221">
            <v>1726339</v>
          </cell>
          <cell r="F1221">
            <v>2245988</v>
          </cell>
          <cell r="G1221">
            <v>2246591</v>
          </cell>
          <cell r="H1221">
            <v>1153937</v>
          </cell>
          <cell r="I1221">
            <v>1368911</v>
          </cell>
          <cell r="J1221">
            <v>1875305</v>
          </cell>
          <cell r="K1221">
            <v>1284231</v>
          </cell>
          <cell r="L1221">
            <v>1198615</v>
          </cell>
          <cell r="M1221">
            <v>1455462</v>
          </cell>
          <cell r="N1221">
            <v>2163000</v>
          </cell>
          <cell r="Q1221">
            <v>0</v>
          </cell>
          <cell r="R1221">
            <v>-24599</v>
          </cell>
          <cell r="S1221">
            <v>-24659</v>
          </cell>
          <cell r="T1221">
            <v>0</v>
          </cell>
          <cell r="U1221">
            <v>0</v>
          </cell>
          <cell r="V1221">
            <v>0</v>
          </cell>
          <cell r="W1221">
            <v>0</v>
          </cell>
          <cell r="X1221">
            <v>0</v>
          </cell>
          <cell r="Y1221">
            <v>0</v>
          </cell>
          <cell r="Z1221">
            <v>-16300</v>
          </cell>
          <cell r="AC1221">
            <v>16718379</v>
          </cell>
          <cell r="AD1221">
            <v>-65558</v>
          </cell>
          <cell r="AE1221">
            <v>10</v>
          </cell>
          <cell r="AK1221">
            <v>0</v>
          </cell>
          <cell r="AL1221">
            <v>65558</v>
          </cell>
          <cell r="AM1221">
            <v>0</v>
          </cell>
          <cell r="AN1221">
            <v>65558</v>
          </cell>
          <cell r="AO1221" t="str">
            <v>Hold</v>
          </cell>
        </row>
        <row r="1222">
          <cell r="B1222">
            <v>1204</v>
          </cell>
          <cell r="C1222">
            <v>16221282</v>
          </cell>
          <cell r="D1222" t="str">
            <v>Le Tan Nghiem</v>
          </cell>
          <cell r="E1222">
            <v>1110880</v>
          </cell>
          <cell r="F1222">
            <v>1281415</v>
          </cell>
          <cell r="Q1222">
            <v>0</v>
          </cell>
          <cell r="R1222">
            <v>0</v>
          </cell>
          <cell r="S1222">
            <v>0</v>
          </cell>
          <cell r="AC1222">
            <v>2392295</v>
          </cell>
          <cell r="AD1222">
            <v>0</v>
          </cell>
          <cell r="AE1222">
            <v>2</v>
          </cell>
          <cell r="AK1222">
            <v>0</v>
          </cell>
          <cell r="AL1222">
            <v>0</v>
          </cell>
          <cell r="AM1222">
            <v>0</v>
          </cell>
          <cell r="AN1222">
            <v>0</v>
          </cell>
          <cell r="AO1222" t="str">
            <v>Hold</v>
          </cell>
        </row>
        <row r="1223">
          <cell r="B1223">
            <v>1205</v>
          </cell>
          <cell r="C1223">
            <v>16221308</v>
          </cell>
          <cell r="D1223" t="str">
            <v>Ngo Van Hai</v>
          </cell>
          <cell r="E1223">
            <v>1110880</v>
          </cell>
          <cell r="F1223">
            <v>1195988</v>
          </cell>
          <cell r="G1223">
            <v>1111120</v>
          </cell>
          <cell r="H1223">
            <v>1196676</v>
          </cell>
          <cell r="I1223">
            <v>1368911</v>
          </cell>
          <cell r="J1223">
            <v>1665305</v>
          </cell>
          <cell r="K1223">
            <v>1578231</v>
          </cell>
          <cell r="L1223">
            <v>1155807</v>
          </cell>
          <cell r="M1223">
            <v>171231</v>
          </cell>
          <cell r="Q1223">
            <v>0</v>
          </cell>
          <cell r="R1223">
            <v>0</v>
          </cell>
          <cell r="S1223">
            <v>0</v>
          </cell>
          <cell r="T1223">
            <v>0</v>
          </cell>
          <cell r="U1223">
            <v>0</v>
          </cell>
          <cell r="V1223">
            <v>0</v>
          </cell>
          <cell r="W1223">
            <v>0</v>
          </cell>
          <cell r="X1223">
            <v>0</v>
          </cell>
          <cell r="Y1223">
            <v>0</v>
          </cell>
          <cell r="Z1223">
            <v>0</v>
          </cell>
          <cell r="AC1223">
            <v>10554149</v>
          </cell>
          <cell r="AD1223">
            <v>0</v>
          </cell>
          <cell r="AE1223">
            <v>9</v>
          </cell>
          <cell r="AK1223">
            <v>0</v>
          </cell>
          <cell r="AL1223">
            <v>0</v>
          </cell>
          <cell r="AM1223">
            <v>0</v>
          </cell>
          <cell r="AN1223">
            <v>0</v>
          </cell>
          <cell r="AO1223" t="str">
            <v>Hold</v>
          </cell>
        </row>
        <row r="1224">
          <cell r="B1224">
            <v>1206</v>
          </cell>
          <cell r="C1224">
            <v>16221318</v>
          </cell>
          <cell r="D1224" t="str">
            <v>Nguyen Quang Hien Huy</v>
          </cell>
          <cell r="E1224">
            <v>2777200</v>
          </cell>
          <cell r="F1224">
            <v>2916400</v>
          </cell>
          <cell r="G1224">
            <v>2917800</v>
          </cell>
          <cell r="H1224">
            <v>3065000</v>
          </cell>
          <cell r="I1224">
            <v>4057146</v>
          </cell>
          <cell r="Q1224">
            <v>-77720</v>
          </cell>
          <cell r="R1224">
            <v>-91640</v>
          </cell>
          <cell r="S1224">
            <v>-91780</v>
          </cell>
          <cell r="T1224">
            <v>-113000</v>
          </cell>
          <cell r="AB1224">
            <v>-317144</v>
          </cell>
          <cell r="AC1224">
            <v>15733546</v>
          </cell>
          <cell r="AD1224">
            <v>-691284</v>
          </cell>
          <cell r="AE1224">
            <v>5</v>
          </cell>
          <cell r="AK1224">
            <v>646710</v>
          </cell>
          <cell r="AL1224">
            <v>1337994</v>
          </cell>
          <cell r="AM1224">
            <v>0</v>
          </cell>
          <cell r="AN1224">
            <v>1337994</v>
          </cell>
          <cell r="AO1224" t="str">
            <v>Hold</v>
          </cell>
        </row>
        <row r="1225">
          <cell r="B1225">
            <v>1207</v>
          </cell>
          <cell r="C1225">
            <v>16221344</v>
          </cell>
          <cell r="D1225" t="str">
            <v>Vo Hieu Tuan Anh</v>
          </cell>
          <cell r="F1225">
            <v>1281415</v>
          </cell>
          <cell r="G1225">
            <v>1111120</v>
          </cell>
          <cell r="H1225">
            <v>3585584</v>
          </cell>
          <cell r="I1225">
            <v>3004000</v>
          </cell>
          <cell r="J1225">
            <v>1112880</v>
          </cell>
          <cell r="K1225">
            <v>1794590</v>
          </cell>
          <cell r="L1225">
            <v>1113000</v>
          </cell>
          <cell r="R1225">
            <v>0</v>
          </cell>
          <cell r="S1225">
            <v>0</v>
          </cell>
          <cell r="T1225">
            <v>-217117</v>
          </cell>
          <cell r="U1225">
            <v>-100800</v>
          </cell>
          <cell r="V1225">
            <v>0</v>
          </cell>
          <cell r="W1225">
            <v>0</v>
          </cell>
          <cell r="X1225">
            <v>0</v>
          </cell>
          <cell r="AC1225">
            <v>13002589</v>
          </cell>
          <cell r="AD1225">
            <v>-317917</v>
          </cell>
          <cell r="AE1225">
            <v>7</v>
          </cell>
          <cell r="AK1225">
            <v>0</v>
          </cell>
          <cell r="AL1225">
            <v>317917</v>
          </cell>
          <cell r="AM1225">
            <v>0</v>
          </cell>
          <cell r="AN1225">
            <v>317917</v>
          </cell>
          <cell r="AO1225" t="str">
            <v>Hold</v>
          </cell>
        </row>
        <row r="1226">
          <cell r="B1226">
            <v>1208</v>
          </cell>
          <cell r="C1226">
            <v>16221346</v>
          </cell>
          <cell r="D1226" t="str">
            <v>Bui Quoc Liem</v>
          </cell>
          <cell r="F1226">
            <v>1195988</v>
          </cell>
          <cell r="G1226">
            <v>1282062</v>
          </cell>
          <cell r="H1226">
            <v>2166764</v>
          </cell>
          <cell r="I1226">
            <v>2169400</v>
          </cell>
          <cell r="R1226">
            <v>0</v>
          </cell>
          <cell r="S1226">
            <v>0</v>
          </cell>
          <cell r="T1226">
            <v>-16676</v>
          </cell>
          <cell r="U1226">
            <v>-16940</v>
          </cell>
          <cell r="V1226">
            <v>0</v>
          </cell>
          <cell r="W1226">
            <v>0</v>
          </cell>
          <cell r="AC1226">
            <v>6814214</v>
          </cell>
          <cell r="AD1226">
            <v>-33616</v>
          </cell>
          <cell r="AE1226">
            <v>4</v>
          </cell>
          <cell r="AK1226">
            <v>0</v>
          </cell>
          <cell r="AL1226">
            <v>33616</v>
          </cell>
          <cell r="AM1226">
            <v>0</v>
          </cell>
          <cell r="AN1226">
            <v>33616</v>
          </cell>
          <cell r="AO1226" t="str">
            <v>Hold</v>
          </cell>
        </row>
        <row r="1227">
          <cell r="B1227">
            <v>1209</v>
          </cell>
          <cell r="C1227">
            <v>16221349</v>
          </cell>
          <cell r="D1227" t="str">
            <v>Pham Thanh Truyen</v>
          </cell>
          <cell r="F1227">
            <v>1195987</v>
          </cell>
          <cell r="G1227">
            <v>2258452</v>
          </cell>
          <cell r="H1227">
            <v>1367630</v>
          </cell>
          <cell r="I1227">
            <v>2672754</v>
          </cell>
          <cell r="J1227">
            <v>1540911</v>
          </cell>
          <cell r="K1227">
            <v>1984231</v>
          </cell>
          <cell r="L1227">
            <v>1984231</v>
          </cell>
          <cell r="M1227">
            <v>1198615</v>
          </cell>
          <cell r="N1227">
            <v>1613000</v>
          </cell>
          <cell r="R1227">
            <v>0</v>
          </cell>
          <cell r="S1227">
            <v>-25845</v>
          </cell>
          <cell r="T1227">
            <v>0</v>
          </cell>
          <cell r="U1227">
            <v>-67275</v>
          </cell>
          <cell r="V1227">
            <v>0</v>
          </cell>
          <cell r="W1227">
            <v>0</v>
          </cell>
          <cell r="X1227">
            <v>0</v>
          </cell>
          <cell r="Y1227">
            <v>0</v>
          </cell>
          <cell r="Z1227">
            <v>0</v>
          </cell>
          <cell r="AC1227">
            <v>15815811</v>
          </cell>
          <cell r="AD1227">
            <v>-93120</v>
          </cell>
          <cell r="AE1227">
            <v>9</v>
          </cell>
          <cell r="AK1227">
            <v>0</v>
          </cell>
          <cell r="AL1227">
            <v>93120</v>
          </cell>
          <cell r="AM1227">
            <v>0</v>
          </cell>
          <cell r="AN1227">
            <v>93120</v>
          </cell>
          <cell r="AO1227" t="str">
            <v>Hold</v>
          </cell>
        </row>
        <row r="1228">
          <cell r="B1228">
            <v>1210</v>
          </cell>
          <cell r="C1228">
            <v>16221350</v>
          </cell>
          <cell r="D1228" t="str">
            <v>Nguyen Pham Huu Trac</v>
          </cell>
          <cell r="F1228">
            <v>1281415</v>
          </cell>
          <cell r="G1228">
            <v>1111120</v>
          </cell>
          <cell r="R1228">
            <v>0</v>
          </cell>
          <cell r="S1228">
            <v>0</v>
          </cell>
          <cell r="T1228">
            <v>0</v>
          </cell>
          <cell r="AC1228">
            <v>2392535</v>
          </cell>
          <cell r="AD1228">
            <v>0</v>
          </cell>
          <cell r="AE1228">
            <v>2</v>
          </cell>
          <cell r="AK1228">
            <v>0</v>
          </cell>
          <cell r="AL1228">
            <v>0</v>
          </cell>
          <cell r="AM1228">
            <v>0</v>
          </cell>
          <cell r="AN1228">
            <v>0</v>
          </cell>
          <cell r="AO1228" t="str">
            <v>Hold</v>
          </cell>
        </row>
        <row r="1229">
          <cell r="B1229">
            <v>1211</v>
          </cell>
          <cell r="C1229">
            <v>16221354</v>
          </cell>
          <cell r="D1229" t="str">
            <v>Nguyen Kim Vu</v>
          </cell>
          <cell r="F1229">
            <v>1751228</v>
          </cell>
          <cell r="G1229">
            <v>2724116</v>
          </cell>
          <cell r="H1229">
            <v>3367603</v>
          </cell>
          <cell r="I1229">
            <v>1283354</v>
          </cell>
          <cell r="J1229">
            <v>1455305</v>
          </cell>
          <cell r="K1229">
            <v>1198615</v>
          </cell>
          <cell r="L1229">
            <v>1984231</v>
          </cell>
          <cell r="M1229">
            <v>1198615</v>
          </cell>
          <cell r="N1229">
            <v>1113000</v>
          </cell>
          <cell r="R1229">
            <v>0</v>
          </cell>
          <cell r="S1229">
            <v>-72412</v>
          </cell>
          <cell r="T1229">
            <v>-173521</v>
          </cell>
          <cell r="U1229">
            <v>0</v>
          </cell>
          <cell r="V1229">
            <v>0</v>
          </cell>
          <cell r="W1229">
            <v>0</v>
          </cell>
          <cell r="X1229">
            <v>0</v>
          </cell>
          <cell r="Y1229">
            <v>0</v>
          </cell>
          <cell r="Z1229">
            <v>0</v>
          </cell>
          <cell r="AC1229">
            <v>16076067</v>
          </cell>
          <cell r="AD1229">
            <v>-245933</v>
          </cell>
          <cell r="AE1229">
            <v>9</v>
          </cell>
          <cell r="AK1229">
            <v>0</v>
          </cell>
          <cell r="AL1229">
            <v>245933</v>
          </cell>
          <cell r="AM1229">
            <v>0</v>
          </cell>
          <cell r="AN1229">
            <v>245933</v>
          </cell>
          <cell r="AO1229" t="str">
            <v>Hold</v>
          </cell>
        </row>
        <row r="1230">
          <cell r="B1230">
            <v>1212</v>
          </cell>
          <cell r="C1230">
            <v>16221355</v>
          </cell>
          <cell r="D1230" t="str">
            <v>Trinh Vu Duc Thang</v>
          </cell>
          <cell r="F1230">
            <v>555280</v>
          </cell>
          <cell r="G1230">
            <v>1282062</v>
          </cell>
          <cell r="H1230">
            <v>2166764</v>
          </cell>
          <cell r="I1230">
            <v>2169400</v>
          </cell>
          <cell r="J1230">
            <v>1112880</v>
          </cell>
          <cell r="K1230">
            <v>1502480</v>
          </cell>
          <cell r="R1230">
            <v>0</v>
          </cell>
          <cell r="S1230">
            <v>0</v>
          </cell>
          <cell r="T1230">
            <v>-16676</v>
          </cell>
          <cell r="U1230">
            <v>-16940</v>
          </cell>
          <cell r="V1230">
            <v>0</v>
          </cell>
          <cell r="W1230">
            <v>0</v>
          </cell>
          <cell r="AC1230">
            <v>8788866</v>
          </cell>
          <cell r="AD1230">
            <v>-33616</v>
          </cell>
          <cell r="AE1230">
            <v>6</v>
          </cell>
          <cell r="AK1230">
            <v>0</v>
          </cell>
          <cell r="AL1230">
            <v>33616</v>
          </cell>
          <cell r="AM1230">
            <v>0</v>
          </cell>
          <cell r="AN1230">
            <v>33616</v>
          </cell>
          <cell r="AO1230" t="str">
            <v>Hold</v>
          </cell>
        </row>
        <row r="1231">
          <cell r="B1231">
            <v>1213</v>
          </cell>
          <cell r="C1231">
            <v>16221356</v>
          </cell>
          <cell r="D1231" t="str">
            <v>Phan Dinh Lam</v>
          </cell>
          <cell r="F1231">
            <v>1281415</v>
          </cell>
          <cell r="G1231">
            <v>1196591</v>
          </cell>
          <cell r="H1231">
            <v>1111200</v>
          </cell>
          <cell r="I1231">
            <v>1112240</v>
          </cell>
          <cell r="J1231">
            <v>1112880</v>
          </cell>
          <cell r="L1231">
            <v>2311615</v>
          </cell>
          <cell r="R1231">
            <v>0</v>
          </cell>
          <cell r="S1231">
            <v>0</v>
          </cell>
          <cell r="T1231">
            <v>0</v>
          </cell>
          <cell r="U1231">
            <v>0</v>
          </cell>
          <cell r="V1231">
            <v>0</v>
          </cell>
          <cell r="W1231">
            <v>0</v>
          </cell>
          <cell r="X1231">
            <v>-31162</v>
          </cell>
          <cell r="AC1231">
            <v>8125941</v>
          </cell>
          <cell r="AD1231">
            <v>-31162</v>
          </cell>
          <cell r="AE1231">
            <v>6</v>
          </cell>
          <cell r="AK1231">
            <v>0</v>
          </cell>
          <cell r="AL1231">
            <v>31162</v>
          </cell>
          <cell r="AM1231">
            <v>0</v>
          </cell>
          <cell r="AN1231">
            <v>31162</v>
          </cell>
          <cell r="AO1231" t="str">
            <v>Hold</v>
          </cell>
        </row>
        <row r="1232">
          <cell r="B1232">
            <v>1214</v>
          </cell>
          <cell r="C1232">
            <v>16221357</v>
          </cell>
          <cell r="D1232" t="str">
            <v>Nguyen Van Kinh Luan</v>
          </cell>
          <cell r="F1232">
            <v>1751228</v>
          </cell>
          <cell r="G1232">
            <v>3014354</v>
          </cell>
          <cell r="H1232">
            <v>3453080</v>
          </cell>
          <cell r="I1232">
            <v>1112240</v>
          </cell>
          <cell r="J1232">
            <v>2069698</v>
          </cell>
          <cell r="K1232">
            <v>1198615</v>
          </cell>
          <cell r="L1232">
            <v>2458615</v>
          </cell>
          <cell r="R1232">
            <v>0</v>
          </cell>
          <cell r="S1232">
            <v>-102871</v>
          </cell>
          <cell r="T1232">
            <v>-190616</v>
          </cell>
          <cell r="U1232">
            <v>0</v>
          </cell>
          <cell r="V1232">
            <v>-6970</v>
          </cell>
          <cell r="W1232">
            <v>0</v>
          </cell>
          <cell r="X1232">
            <v>-45862</v>
          </cell>
          <cell r="AC1232">
            <v>15057830</v>
          </cell>
          <cell r="AD1232">
            <v>-346319</v>
          </cell>
          <cell r="AE1232">
            <v>7</v>
          </cell>
          <cell r="AK1232">
            <v>105784</v>
          </cell>
          <cell r="AL1232">
            <v>452103</v>
          </cell>
          <cell r="AM1232">
            <v>0</v>
          </cell>
          <cell r="AN1232">
            <v>452103</v>
          </cell>
          <cell r="AO1232" t="str">
            <v>Hold</v>
          </cell>
        </row>
        <row r="1233">
          <cell r="B1233">
            <v>1215</v>
          </cell>
          <cell r="C1233">
            <v>16221359</v>
          </cell>
          <cell r="D1233" t="str">
            <v>Bui Tien Sy</v>
          </cell>
          <cell r="F1233">
            <v>1665800</v>
          </cell>
          <cell r="G1233">
            <v>2580622</v>
          </cell>
          <cell r="H1233">
            <v>3453080</v>
          </cell>
          <cell r="I1233">
            <v>1112240</v>
          </cell>
          <cell r="J1233">
            <v>1805305</v>
          </cell>
          <cell r="K1233">
            <v>1198615</v>
          </cell>
          <cell r="L1233">
            <v>1618615</v>
          </cell>
          <cell r="M1233">
            <v>1198615</v>
          </cell>
          <cell r="N1233">
            <v>1113000</v>
          </cell>
          <cell r="R1233">
            <v>0</v>
          </cell>
          <cell r="S1233">
            <v>-58062</v>
          </cell>
          <cell r="T1233">
            <v>-190616</v>
          </cell>
          <cell r="U1233">
            <v>0</v>
          </cell>
          <cell r="V1233">
            <v>0</v>
          </cell>
          <cell r="W1233">
            <v>0</v>
          </cell>
          <cell r="X1233">
            <v>0</v>
          </cell>
          <cell r="Y1233">
            <v>0</v>
          </cell>
          <cell r="Z1233">
            <v>0</v>
          </cell>
          <cell r="AC1233">
            <v>15745892</v>
          </cell>
          <cell r="AD1233">
            <v>-248678</v>
          </cell>
          <cell r="AE1233">
            <v>9</v>
          </cell>
          <cell r="AK1233">
            <v>0</v>
          </cell>
          <cell r="AL1233">
            <v>248678</v>
          </cell>
          <cell r="AM1233">
            <v>0</v>
          </cell>
          <cell r="AN1233">
            <v>248678</v>
          </cell>
          <cell r="AO1233" t="str">
            <v>Hold</v>
          </cell>
        </row>
        <row r="1234">
          <cell r="B1234">
            <v>1216</v>
          </cell>
          <cell r="C1234">
            <v>16221361</v>
          </cell>
          <cell r="D1234" t="str">
            <v>Nguyen Ba Tran Khoa</v>
          </cell>
          <cell r="F1234">
            <v>1751228</v>
          </cell>
          <cell r="G1234">
            <v>3091550</v>
          </cell>
          <cell r="H1234">
            <v>3367603</v>
          </cell>
          <cell r="I1234">
            <v>1197797</v>
          </cell>
          <cell r="J1234">
            <v>1455305</v>
          </cell>
          <cell r="K1234">
            <v>1198615</v>
          </cell>
          <cell r="L1234">
            <v>1284231</v>
          </cell>
          <cell r="M1234">
            <v>1198615</v>
          </cell>
          <cell r="N1234">
            <v>1113000</v>
          </cell>
          <cell r="R1234">
            <v>0</v>
          </cell>
          <cell r="S1234">
            <v>-118310</v>
          </cell>
          <cell r="T1234">
            <v>-173521</v>
          </cell>
          <cell r="U1234">
            <v>0</v>
          </cell>
          <cell r="V1234">
            <v>0</v>
          </cell>
          <cell r="W1234">
            <v>0</v>
          </cell>
          <cell r="X1234">
            <v>0</v>
          </cell>
          <cell r="Y1234">
            <v>0</v>
          </cell>
          <cell r="Z1234">
            <v>0</v>
          </cell>
          <cell r="AC1234">
            <v>15657944</v>
          </cell>
          <cell r="AD1234">
            <v>-291831</v>
          </cell>
          <cell r="AE1234">
            <v>9</v>
          </cell>
          <cell r="AK1234">
            <v>0</v>
          </cell>
          <cell r="AL1234">
            <v>291831</v>
          </cell>
          <cell r="AM1234">
            <v>0</v>
          </cell>
          <cell r="AN1234">
            <v>291831</v>
          </cell>
          <cell r="AO1234" t="str">
            <v>Hold</v>
          </cell>
        </row>
        <row r="1235">
          <cell r="B1235">
            <v>1217</v>
          </cell>
          <cell r="C1235">
            <v>16221363</v>
          </cell>
          <cell r="D1235" t="str">
            <v>Nguyen Minh Liem</v>
          </cell>
          <cell r="F1235">
            <v>1110560</v>
          </cell>
          <cell r="G1235">
            <v>1196591</v>
          </cell>
          <cell r="H1235">
            <v>1111200</v>
          </cell>
          <cell r="I1235">
            <v>1112240</v>
          </cell>
          <cell r="J1235">
            <v>1112880</v>
          </cell>
          <cell r="K1235">
            <v>1113000</v>
          </cell>
          <cell r="L1235">
            <v>1198615</v>
          </cell>
          <cell r="R1235">
            <v>0</v>
          </cell>
          <cell r="S1235">
            <v>0</v>
          </cell>
          <cell r="T1235">
            <v>0</v>
          </cell>
          <cell r="U1235">
            <v>0</v>
          </cell>
          <cell r="V1235">
            <v>0</v>
          </cell>
          <cell r="W1235">
            <v>0</v>
          </cell>
          <cell r="X1235">
            <v>0</v>
          </cell>
          <cell r="AC1235">
            <v>7955086</v>
          </cell>
          <cell r="AD1235">
            <v>0</v>
          </cell>
          <cell r="AE1235">
            <v>7</v>
          </cell>
          <cell r="AK1235">
            <v>0</v>
          </cell>
          <cell r="AL1235">
            <v>0</v>
          </cell>
          <cell r="AM1235">
            <v>0</v>
          </cell>
          <cell r="AN1235">
            <v>0</v>
          </cell>
          <cell r="AO1235" t="str">
            <v>Hold</v>
          </cell>
        </row>
        <row r="1236">
          <cell r="B1236">
            <v>1218</v>
          </cell>
          <cell r="C1236">
            <v>16221371</v>
          </cell>
          <cell r="D1236" t="str">
            <v>Nguyen Xuan Chi</v>
          </cell>
          <cell r="F1236">
            <v>1025132</v>
          </cell>
          <cell r="R1236">
            <v>0</v>
          </cell>
          <cell r="S1236">
            <v>0</v>
          </cell>
          <cell r="AC1236">
            <v>1025132</v>
          </cell>
          <cell r="AD1236">
            <v>0</v>
          </cell>
          <cell r="AE1236">
            <v>1</v>
          </cell>
          <cell r="AK1236">
            <v>0</v>
          </cell>
          <cell r="AL1236">
            <v>0</v>
          </cell>
          <cell r="AM1236">
            <v>0</v>
          </cell>
          <cell r="AN1236">
            <v>0</v>
          </cell>
          <cell r="AO1236" t="str">
            <v>Hold</v>
          </cell>
        </row>
        <row r="1237">
          <cell r="B1237">
            <v>1219</v>
          </cell>
          <cell r="C1237">
            <v>16221378</v>
          </cell>
          <cell r="D1237" t="str">
            <v>Hoang Quoc Xuan Vinh</v>
          </cell>
          <cell r="F1237">
            <v>1281415</v>
          </cell>
          <cell r="G1237">
            <v>1470202</v>
          </cell>
          <cell r="H1237">
            <v>3190857</v>
          </cell>
          <cell r="I1237">
            <v>1283354</v>
          </cell>
          <cell r="J1237">
            <v>1649698</v>
          </cell>
          <cell r="K1237">
            <v>1198615</v>
          </cell>
          <cell r="L1237">
            <v>1284231</v>
          </cell>
          <cell r="M1237">
            <v>1984231</v>
          </cell>
          <cell r="N1237">
            <v>1113000</v>
          </cell>
          <cell r="R1237">
            <v>0</v>
          </cell>
          <cell r="S1237">
            <v>0</v>
          </cell>
          <cell r="T1237">
            <v>-138171</v>
          </cell>
          <cell r="U1237">
            <v>0</v>
          </cell>
          <cell r="V1237">
            <v>0</v>
          </cell>
          <cell r="W1237">
            <v>0</v>
          </cell>
          <cell r="X1237">
            <v>0</v>
          </cell>
          <cell r="Y1237">
            <v>0</v>
          </cell>
          <cell r="Z1237">
            <v>0</v>
          </cell>
          <cell r="AC1237">
            <v>14455603</v>
          </cell>
          <cell r="AD1237">
            <v>-138171</v>
          </cell>
          <cell r="AE1237">
            <v>9</v>
          </cell>
          <cell r="AK1237">
            <v>0</v>
          </cell>
          <cell r="AL1237">
            <v>138171</v>
          </cell>
          <cell r="AM1237">
            <v>0</v>
          </cell>
          <cell r="AN1237">
            <v>138171</v>
          </cell>
          <cell r="AO1237" t="str">
            <v>Hold</v>
          </cell>
        </row>
        <row r="1238">
          <cell r="B1238">
            <v>1220</v>
          </cell>
          <cell r="C1238">
            <v>16221380</v>
          </cell>
          <cell r="D1238" t="str">
            <v>Le Minh Hoang</v>
          </cell>
          <cell r="F1238">
            <v>1751228</v>
          </cell>
          <cell r="G1238">
            <v>2749305</v>
          </cell>
          <cell r="H1238">
            <v>3453080</v>
          </cell>
          <cell r="I1238">
            <v>1197797</v>
          </cell>
          <cell r="J1238">
            <v>1284092</v>
          </cell>
          <cell r="K1238">
            <v>1113000</v>
          </cell>
          <cell r="L1238">
            <v>1113000</v>
          </cell>
          <cell r="M1238">
            <v>1070192</v>
          </cell>
          <cell r="N1238">
            <v>1113000</v>
          </cell>
          <cell r="R1238">
            <v>0</v>
          </cell>
          <cell r="S1238">
            <v>-74931</v>
          </cell>
          <cell r="T1238">
            <v>-190616</v>
          </cell>
          <cell r="U1238">
            <v>0</v>
          </cell>
          <cell r="V1238">
            <v>0</v>
          </cell>
          <cell r="W1238">
            <v>0</v>
          </cell>
          <cell r="X1238">
            <v>0</v>
          </cell>
          <cell r="Y1238">
            <v>0</v>
          </cell>
          <cell r="Z1238">
            <v>0</v>
          </cell>
          <cell r="AC1238">
            <v>14844694</v>
          </cell>
          <cell r="AD1238">
            <v>-265547</v>
          </cell>
          <cell r="AE1238">
            <v>9</v>
          </cell>
          <cell r="AK1238">
            <v>0</v>
          </cell>
          <cell r="AL1238">
            <v>265547</v>
          </cell>
          <cell r="AM1238">
            <v>0</v>
          </cell>
          <cell r="AN1238">
            <v>265547</v>
          </cell>
          <cell r="AO1238" t="str">
            <v>Hold</v>
          </cell>
        </row>
        <row r="1239">
          <cell r="B1239">
            <v>1221</v>
          </cell>
          <cell r="C1239">
            <v>16221385</v>
          </cell>
          <cell r="D1239" t="str">
            <v>Nguyen Hung Truong</v>
          </cell>
          <cell r="F1239">
            <v>469853</v>
          </cell>
          <cell r="R1239">
            <v>0</v>
          </cell>
          <cell r="S1239">
            <v>0</v>
          </cell>
          <cell r="AC1239">
            <v>469853</v>
          </cell>
          <cell r="AD1239">
            <v>0</v>
          </cell>
          <cell r="AE1239">
            <v>1</v>
          </cell>
          <cell r="AK1239">
            <v>0</v>
          </cell>
          <cell r="AL1239">
            <v>0</v>
          </cell>
          <cell r="AM1239">
            <v>0</v>
          </cell>
          <cell r="AN1239">
            <v>0</v>
          </cell>
          <cell r="AO1239" t="str">
            <v>Hold</v>
          </cell>
        </row>
        <row r="1240">
          <cell r="B1240">
            <v>1222</v>
          </cell>
          <cell r="C1240">
            <v>16221386</v>
          </cell>
          <cell r="D1240" t="str">
            <v>Pham Hoang</v>
          </cell>
          <cell r="G1240">
            <v>3545657</v>
          </cell>
          <cell r="H1240">
            <v>1367630</v>
          </cell>
          <cell r="I1240">
            <v>2672754</v>
          </cell>
          <cell r="J1240">
            <v>1455305</v>
          </cell>
          <cell r="K1240">
            <v>1113000</v>
          </cell>
          <cell r="R1240">
            <v>0</v>
          </cell>
          <cell r="S1240">
            <v>-209131</v>
          </cell>
          <cell r="T1240">
            <v>0</v>
          </cell>
          <cell r="U1240">
            <v>-67275</v>
          </cell>
          <cell r="V1240">
            <v>0</v>
          </cell>
          <cell r="W1240">
            <v>0</v>
          </cell>
          <cell r="X1240">
            <v>0</v>
          </cell>
          <cell r="Y1240">
            <v>0</v>
          </cell>
          <cell r="AC1240">
            <v>10154346</v>
          </cell>
          <cell r="AD1240">
            <v>-276406</v>
          </cell>
          <cell r="AE1240">
            <v>5</v>
          </cell>
          <cell r="AK1240">
            <v>15435</v>
          </cell>
          <cell r="AL1240">
            <v>291841</v>
          </cell>
          <cell r="AM1240">
            <v>0</v>
          </cell>
          <cell r="AN1240">
            <v>291841</v>
          </cell>
          <cell r="AO1240" t="str">
            <v>Hold</v>
          </cell>
        </row>
        <row r="1241">
          <cell r="B1241">
            <v>1223</v>
          </cell>
          <cell r="C1241">
            <v>16221387</v>
          </cell>
          <cell r="D1241" t="str">
            <v>Pham Minh Hai</v>
          </cell>
          <cell r="G1241">
            <v>2649594</v>
          </cell>
          <cell r="H1241">
            <v>1367630</v>
          </cell>
          <cell r="I1241">
            <v>2672754</v>
          </cell>
          <cell r="J1241">
            <v>1540911</v>
          </cell>
          <cell r="K1241">
            <v>1898615</v>
          </cell>
          <cell r="L1241">
            <v>1198615</v>
          </cell>
          <cell r="M1241">
            <v>1284231</v>
          </cell>
          <cell r="N1241">
            <v>1113000</v>
          </cell>
          <cell r="S1241">
            <v>-64959</v>
          </cell>
          <cell r="T1241">
            <v>0</v>
          </cell>
          <cell r="U1241">
            <v>-67275</v>
          </cell>
          <cell r="V1241">
            <v>0</v>
          </cell>
          <cell r="W1241">
            <v>0</v>
          </cell>
          <cell r="X1241">
            <v>0</v>
          </cell>
          <cell r="Y1241">
            <v>0</v>
          </cell>
          <cell r="Z1241">
            <v>0</v>
          </cell>
          <cell r="AC1241">
            <v>13725350</v>
          </cell>
          <cell r="AD1241">
            <v>-132234</v>
          </cell>
          <cell r="AE1241">
            <v>8</v>
          </cell>
          <cell r="AK1241">
            <v>0</v>
          </cell>
          <cell r="AL1241">
            <v>132234</v>
          </cell>
          <cell r="AM1241">
            <v>0</v>
          </cell>
          <cell r="AN1241">
            <v>132234</v>
          </cell>
          <cell r="AO1241" t="str">
            <v>Hold</v>
          </cell>
        </row>
        <row r="1242">
          <cell r="B1242">
            <v>1224</v>
          </cell>
          <cell r="C1242">
            <v>16221388</v>
          </cell>
          <cell r="D1242" t="str">
            <v>Nguyen Huu Thong</v>
          </cell>
          <cell r="F1242">
            <v>1025132</v>
          </cell>
          <cell r="G1242">
            <v>1196591</v>
          </cell>
          <cell r="H1242">
            <v>1833428</v>
          </cell>
          <cell r="I1242">
            <v>1557360</v>
          </cell>
          <cell r="J1242">
            <v>1369698</v>
          </cell>
          <cell r="K1242">
            <v>1727195</v>
          </cell>
          <cell r="L1242">
            <v>1284231</v>
          </cell>
          <cell r="M1242">
            <v>1198615</v>
          </cell>
          <cell r="N1242">
            <v>1113000</v>
          </cell>
          <cell r="R1242">
            <v>0</v>
          </cell>
          <cell r="S1242">
            <v>0</v>
          </cell>
          <cell r="T1242">
            <v>0</v>
          </cell>
          <cell r="U1242">
            <v>0</v>
          </cell>
          <cell r="V1242">
            <v>0</v>
          </cell>
          <cell r="W1242">
            <v>0</v>
          </cell>
          <cell r="X1242">
            <v>0</v>
          </cell>
          <cell r="Y1242">
            <v>0</v>
          </cell>
          <cell r="Z1242">
            <v>0</v>
          </cell>
          <cell r="AC1242">
            <v>12305250</v>
          </cell>
          <cell r="AD1242">
            <v>0</v>
          </cell>
          <cell r="AE1242">
            <v>9</v>
          </cell>
          <cell r="AK1242">
            <v>0</v>
          </cell>
          <cell r="AL1242">
            <v>0</v>
          </cell>
          <cell r="AM1242">
            <v>0</v>
          </cell>
          <cell r="AN1242">
            <v>0</v>
          </cell>
          <cell r="AO1242" t="str">
            <v>Hold</v>
          </cell>
        </row>
        <row r="1243">
          <cell r="B1243">
            <v>1225</v>
          </cell>
          <cell r="C1243">
            <v>16221389</v>
          </cell>
          <cell r="D1243" t="str">
            <v>Lu Hoang Chuong</v>
          </cell>
          <cell r="F1243">
            <v>1025132</v>
          </cell>
          <cell r="G1243">
            <v>2398419</v>
          </cell>
          <cell r="H1243">
            <v>1367630</v>
          </cell>
          <cell r="I1243">
            <v>2672754</v>
          </cell>
          <cell r="J1243">
            <v>1369698</v>
          </cell>
          <cell r="K1243">
            <v>1284231</v>
          </cell>
          <cell r="L1243">
            <v>1284231</v>
          </cell>
          <cell r="M1243">
            <v>1198615</v>
          </cell>
          <cell r="N1243">
            <v>898962</v>
          </cell>
          <cell r="R1243">
            <v>0</v>
          </cell>
          <cell r="S1243">
            <v>-39842</v>
          </cell>
          <cell r="T1243">
            <v>0</v>
          </cell>
          <cell r="U1243">
            <v>-67275</v>
          </cell>
          <cell r="V1243">
            <v>0</v>
          </cell>
          <cell r="W1243">
            <v>0</v>
          </cell>
          <cell r="X1243">
            <v>0</v>
          </cell>
          <cell r="Y1243">
            <v>0</v>
          </cell>
          <cell r="Z1243">
            <v>0</v>
          </cell>
          <cell r="AC1243">
            <v>13499672</v>
          </cell>
          <cell r="AD1243">
            <v>-107117</v>
          </cell>
          <cell r="AE1243">
            <v>9</v>
          </cell>
          <cell r="AK1243">
            <v>0</v>
          </cell>
          <cell r="AL1243">
            <v>107117</v>
          </cell>
          <cell r="AM1243">
            <v>0</v>
          </cell>
          <cell r="AN1243">
            <v>107117</v>
          </cell>
          <cell r="AO1243" t="str">
            <v>Hold</v>
          </cell>
        </row>
        <row r="1244">
          <cell r="B1244">
            <v>1226</v>
          </cell>
          <cell r="C1244">
            <v>16221393</v>
          </cell>
          <cell r="D1244" t="str">
            <v>Nguyen Quy Bao</v>
          </cell>
          <cell r="F1244">
            <v>939704</v>
          </cell>
          <cell r="G1244">
            <v>2484638</v>
          </cell>
          <cell r="H1244">
            <v>3367603</v>
          </cell>
          <cell r="I1244">
            <v>1112240</v>
          </cell>
          <cell r="J1244">
            <v>1369698</v>
          </cell>
          <cell r="L1244">
            <v>1400000</v>
          </cell>
          <cell r="R1244">
            <v>0</v>
          </cell>
          <cell r="S1244">
            <v>-48464</v>
          </cell>
          <cell r="T1244">
            <v>-173521</v>
          </cell>
          <cell r="U1244">
            <v>0</v>
          </cell>
          <cell r="V1244">
            <v>0</v>
          </cell>
          <cell r="W1244">
            <v>0</v>
          </cell>
          <cell r="X1244">
            <v>0</v>
          </cell>
          <cell r="Y1244">
            <v>0</v>
          </cell>
          <cell r="AC1244">
            <v>10673883</v>
          </cell>
          <cell r="AD1244">
            <v>-221985</v>
          </cell>
          <cell r="AE1244">
            <v>6</v>
          </cell>
          <cell r="AK1244">
            <v>0</v>
          </cell>
          <cell r="AL1244">
            <v>221985</v>
          </cell>
          <cell r="AM1244">
            <v>0</v>
          </cell>
          <cell r="AN1244">
            <v>221985</v>
          </cell>
          <cell r="AO1244" t="str">
            <v>Hold</v>
          </cell>
        </row>
        <row r="1245">
          <cell r="B1245">
            <v>1227</v>
          </cell>
          <cell r="C1245">
            <v>16221394</v>
          </cell>
          <cell r="D1245" t="str">
            <v>Vu Dinh Nhan</v>
          </cell>
          <cell r="G1245">
            <v>1945240</v>
          </cell>
          <cell r="H1245">
            <v>1709537</v>
          </cell>
          <cell r="I1245">
            <v>2587197</v>
          </cell>
          <cell r="J1245">
            <v>2769698</v>
          </cell>
          <cell r="K1245">
            <v>1113000</v>
          </cell>
          <cell r="L1245">
            <v>1284231</v>
          </cell>
          <cell r="M1245">
            <v>1284231</v>
          </cell>
          <cell r="N1245">
            <v>1613000</v>
          </cell>
          <cell r="R1245">
            <v>0</v>
          </cell>
          <cell r="S1245">
            <v>0</v>
          </cell>
          <cell r="T1245">
            <v>0</v>
          </cell>
          <cell r="U1245">
            <v>-58720</v>
          </cell>
          <cell r="V1245">
            <v>-76970</v>
          </cell>
          <cell r="W1245">
            <v>0</v>
          </cell>
          <cell r="X1245">
            <v>0</v>
          </cell>
          <cell r="Y1245">
            <v>0</v>
          </cell>
          <cell r="Z1245">
            <v>0</v>
          </cell>
          <cell r="AC1245">
            <v>14306134</v>
          </cell>
          <cell r="AD1245">
            <v>-135690</v>
          </cell>
          <cell r="AE1245">
            <v>8</v>
          </cell>
          <cell r="AK1245">
            <v>0</v>
          </cell>
          <cell r="AL1245">
            <v>135690</v>
          </cell>
          <cell r="AM1245">
            <v>0</v>
          </cell>
          <cell r="AN1245">
            <v>135690</v>
          </cell>
          <cell r="AO1245" t="str">
            <v>Hold</v>
          </cell>
        </row>
        <row r="1246">
          <cell r="B1246">
            <v>1228</v>
          </cell>
          <cell r="C1246">
            <v>16221395</v>
          </cell>
          <cell r="D1246" t="str">
            <v>Tran Trong Quyen</v>
          </cell>
          <cell r="F1246">
            <v>469853</v>
          </cell>
          <cell r="G1246">
            <v>1196591</v>
          </cell>
          <cell r="H1246">
            <v>1367630</v>
          </cell>
          <cell r="I1246">
            <v>2672754</v>
          </cell>
          <cell r="J1246">
            <v>1540911</v>
          </cell>
          <cell r="K1246">
            <v>2069846</v>
          </cell>
          <cell r="L1246">
            <v>1284231</v>
          </cell>
          <cell r="M1246">
            <v>1198615</v>
          </cell>
          <cell r="N1246">
            <v>1613000</v>
          </cell>
          <cell r="R1246">
            <v>0</v>
          </cell>
          <cell r="S1246">
            <v>0</v>
          </cell>
          <cell r="T1246">
            <v>0</v>
          </cell>
          <cell r="U1246">
            <v>-67275</v>
          </cell>
          <cell r="V1246">
            <v>0</v>
          </cell>
          <cell r="W1246">
            <v>-6985</v>
          </cell>
          <cell r="X1246">
            <v>0</v>
          </cell>
          <cell r="Y1246">
            <v>0</v>
          </cell>
          <cell r="Z1246">
            <v>0</v>
          </cell>
          <cell r="AC1246">
            <v>13413431</v>
          </cell>
          <cell r="AD1246">
            <v>-74260</v>
          </cell>
          <cell r="AE1246">
            <v>9</v>
          </cell>
          <cell r="AK1246">
            <v>0</v>
          </cell>
          <cell r="AL1246">
            <v>74260</v>
          </cell>
          <cell r="AM1246">
            <v>0</v>
          </cell>
          <cell r="AN1246">
            <v>74260</v>
          </cell>
          <cell r="AO1246" t="str">
            <v>Hold</v>
          </cell>
        </row>
        <row r="1247">
          <cell r="B1247">
            <v>1229</v>
          </cell>
          <cell r="C1247">
            <v>16221396</v>
          </cell>
          <cell r="D1247" t="str">
            <v>Ha Ngoc Duc</v>
          </cell>
          <cell r="F1247">
            <v>469853</v>
          </cell>
          <cell r="G1247">
            <v>2030711</v>
          </cell>
          <cell r="H1247">
            <v>1282153</v>
          </cell>
          <cell r="I1247">
            <v>2672754</v>
          </cell>
          <cell r="J1247">
            <v>2940911</v>
          </cell>
          <cell r="K1247">
            <v>2069846</v>
          </cell>
          <cell r="L1247">
            <v>1984231</v>
          </cell>
          <cell r="M1247">
            <v>1113000</v>
          </cell>
          <cell r="N1247">
            <v>1113000</v>
          </cell>
          <cell r="R1247">
            <v>0</v>
          </cell>
          <cell r="S1247">
            <v>-3071</v>
          </cell>
          <cell r="T1247">
            <v>0</v>
          </cell>
          <cell r="U1247">
            <v>-67275</v>
          </cell>
          <cell r="V1247">
            <v>-94091</v>
          </cell>
          <cell r="W1247">
            <v>-6985</v>
          </cell>
          <cell r="X1247">
            <v>0</v>
          </cell>
          <cell r="Y1247">
            <v>0</v>
          </cell>
          <cell r="Z1247">
            <v>0</v>
          </cell>
          <cell r="AC1247">
            <v>15676459</v>
          </cell>
          <cell r="AD1247">
            <v>-171422</v>
          </cell>
          <cell r="AE1247">
            <v>9</v>
          </cell>
          <cell r="AK1247">
            <v>0</v>
          </cell>
          <cell r="AL1247">
            <v>171422</v>
          </cell>
          <cell r="AM1247">
            <v>0</v>
          </cell>
          <cell r="AN1247">
            <v>171422</v>
          </cell>
          <cell r="AO1247" t="str">
            <v>Hold</v>
          </cell>
        </row>
        <row r="1248">
          <cell r="B1248">
            <v>1230</v>
          </cell>
          <cell r="C1248">
            <v>16221397</v>
          </cell>
          <cell r="D1248" t="str">
            <v>To Ngoc Uyen Thao</v>
          </cell>
          <cell r="F1248">
            <v>1025132</v>
          </cell>
          <cell r="G1248">
            <v>1196591</v>
          </cell>
          <cell r="H1248">
            <v>1833428</v>
          </cell>
          <cell r="I1248">
            <v>1557360</v>
          </cell>
          <cell r="J1248">
            <v>1112880</v>
          </cell>
          <cell r="K1248">
            <v>1641580</v>
          </cell>
          <cell r="L1248">
            <v>1198615</v>
          </cell>
          <cell r="M1248">
            <v>1113000</v>
          </cell>
          <cell r="N1248">
            <v>1113000</v>
          </cell>
          <cell r="R1248">
            <v>0</v>
          </cell>
          <cell r="S1248">
            <v>0</v>
          </cell>
          <cell r="T1248">
            <v>0</v>
          </cell>
          <cell r="U1248">
            <v>0</v>
          </cell>
          <cell r="V1248">
            <v>0</v>
          </cell>
          <cell r="W1248">
            <v>0</v>
          </cell>
          <cell r="X1248">
            <v>0</v>
          </cell>
          <cell r="Y1248">
            <v>0</v>
          </cell>
          <cell r="Z1248">
            <v>0</v>
          </cell>
          <cell r="AC1248">
            <v>11791586</v>
          </cell>
          <cell r="AD1248">
            <v>0</v>
          </cell>
          <cell r="AE1248">
            <v>9</v>
          </cell>
          <cell r="AK1248">
            <v>0</v>
          </cell>
          <cell r="AL1248">
            <v>0</v>
          </cell>
          <cell r="AM1248">
            <v>0</v>
          </cell>
          <cell r="AN1248">
            <v>0</v>
          </cell>
          <cell r="AO1248" t="str">
            <v>Hold</v>
          </cell>
        </row>
        <row r="1249">
          <cell r="B1249">
            <v>1231</v>
          </cell>
          <cell r="C1249">
            <v>16221398</v>
          </cell>
          <cell r="D1249" t="str">
            <v>Nguyen Trong Nghia</v>
          </cell>
          <cell r="F1249">
            <v>1025132</v>
          </cell>
          <cell r="G1249">
            <v>2383265</v>
          </cell>
          <cell r="H1249">
            <v>1367630</v>
          </cell>
          <cell r="I1249">
            <v>2501640</v>
          </cell>
          <cell r="J1249">
            <v>2769698</v>
          </cell>
          <cell r="R1249">
            <v>0</v>
          </cell>
          <cell r="S1249">
            <v>-38327</v>
          </cell>
          <cell r="T1249">
            <v>0</v>
          </cell>
          <cell r="U1249">
            <v>-50164</v>
          </cell>
          <cell r="V1249">
            <v>-76970</v>
          </cell>
          <cell r="W1249">
            <v>0</v>
          </cell>
          <cell r="AC1249">
            <v>10047365</v>
          </cell>
          <cell r="AD1249">
            <v>-165461</v>
          </cell>
          <cell r="AE1249">
            <v>5</v>
          </cell>
          <cell r="AK1249">
            <v>4735</v>
          </cell>
          <cell r="AL1249">
            <v>170196</v>
          </cell>
          <cell r="AM1249">
            <v>0</v>
          </cell>
          <cell r="AN1249">
            <v>170196</v>
          </cell>
          <cell r="AO1249" t="str">
            <v>Hold</v>
          </cell>
        </row>
        <row r="1250">
          <cell r="B1250">
            <v>1232</v>
          </cell>
          <cell r="C1250">
            <v>16221399</v>
          </cell>
          <cell r="D1250" t="str">
            <v>Nguyen Bao Anh</v>
          </cell>
          <cell r="F1250">
            <v>1025132</v>
          </cell>
          <cell r="G1250">
            <v>1196591</v>
          </cell>
          <cell r="H1250">
            <v>1367630</v>
          </cell>
          <cell r="I1250">
            <v>2672754</v>
          </cell>
          <cell r="J1250">
            <v>1540911</v>
          </cell>
          <cell r="K1250">
            <v>1898615</v>
          </cell>
          <cell r="L1250">
            <v>1198615</v>
          </cell>
          <cell r="M1250">
            <v>1198615</v>
          </cell>
          <cell r="R1250">
            <v>0</v>
          </cell>
          <cell r="S1250">
            <v>0</v>
          </cell>
          <cell r="T1250">
            <v>0</v>
          </cell>
          <cell r="U1250">
            <v>-67275</v>
          </cell>
          <cell r="V1250">
            <v>0</v>
          </cell>
          <cell r="W1250">
            <v>0</v>
          </cell>
          <cell r="X1250">
            <v>0</v>
          </cell>
          <cell r="Y1250">
            <v>0</v>
          </cell>
          <cell r="AC1250">
            <v>12098863</v>
          </cell>
          <cell r="AD1250">
            <v>-67275</v>
          </cell>
          <cell r="AE1250">
            <v>8</v>
          </cell>
          <cell r="AK1250">
            <v>0</v>
          </cell>
          <cell r="AL1250">
            <v>67275</v>
          </cell>
          <cell r="AM1250">
            <v>0</v>
          </cell>
          <cell r="AN1250">
            <v>67275</v>
          </cell>
          <cell r="AO1250" t="str">
            <v>Hold</v>
          </cell>
        </row>
        <row r="1251">
          <cell r="B1251">
            <v>1233</v>
          </cell>
          <cell r="C1251">
            <v>16221401</v>
          </cell>
          <cell r="D1251" t="str">
            <v>Cao Thanh Tung</v>
          </cell>
          <cell r="F1251">
            <v>1025132</v>
          </cell>
          <cell r="G1251">
            <v>2427891</v>
          </cell>
          <cell r="H1251">
            <v>1367630</v>
          </cell>
          <cell r="I1251">
            <v>1197797</v>
          </cell>
          <cell r="J1251">
            <v>1540911</v>
          </cell>
          <cell r="K1251">
            <v>1268615</v>
          </cell>
          <cell r="M1251">
            <v>3011615</v>
          </cell>
          <cell r="N1251">
            <v>1070192</v>
          </cell>
          <cell r="R1251">
            <v>0</v>
          </cell>
          <cell r="S1251">
            <v>-42789</v>
          </cell>
          <cell r="T1251">
            <v>0</v>
          </cell>
          <cell r="U1251">
            <v>0</v>
          </cell>
          <cell r="V1251">
            <v>0</v>
          </cell>
          <cell r="W1251">
            <v>0</v>
          </cell>
          <cell r="X1251">
            <v>0</v>
          </cell>
          <cell r="Y1251">
            <v>-102323</v>
          </cell>
          <cell r="Z1251">
            <v>0</v>
          </cell>
          <cell r="AC1251">
            <v>12909783</v>
          </cell>
          <cell r="AD1251">
            <v>-145112</v>
          </cell>
          <cell r="AE1251">
            <v>8</v>
          </cell>
          <cell r="AK1251">
            <v>0</v>
          </cell>
          <cell r="AL1251">
            <v>145112</v>
          </cell>
          <cell r="AM1251">
            <v>0</v>
          </cell>
          <cell r="AN1251">
            <v>145112</v>
          </cell>
          <cell r="AO1251" t="str">
            <v>Hold</v>
          </cell>
        </row>
        <row r="1252">
          <cell r="B1252">
            <v>1234</v>
          </cell>
          <cell r="C1252">
            <v>16221402</v>
          </cell>
          <cell r="D1252" t="str">
            <v>Nguyen Cong Binh</v>
          </cell>
          <cell r="F1252">
            <v>1025132</v>
          </cell>
          <cell r="G1252">
            <v>2520227</v>
          </cell>
          <cell r="H1252">
            <v>1367630</v>
          </cell>
          <cell r="I1252">
            <v>2587197</v>
          </cell>
          <cell r="J1252">
            <v>1455305</v>
          </cell>
          <cell r="R1252">
            <v>0</v>
          </cell>
          <cell r="S1252">
            <v>-52023</v>
          </cell>
          <cell r="T1252">
            <v>0</v>
          </cell>
          <cell r="U1252">
            <v>-58720</v>
          </cell>
          <cell r="V1252">
            <v>0</v>
          </cell>
          <cell r="W1252">
            <v>0</v>
          </cell>
          <cell r="AC1252">
            <v>8955491</v>
          </cell>
          <cell r="AD1252">
            <v>-110743</v>
          </cell>
          <cell r="AE1252">
            <v>5</v>
          </cell>
          <cell r="AK1252">
            <v>0</v>
          </cell>
          <cell r="AL1252">
            <v>110743</v>
          </cell>
          <cell r="AM1252">
            <v>0</v>
          </cell>
          <cell r="AN1252">
            <v>110743</v>
          </cell>
          <cell r="AO1252" t="str">
            <v>Hold</v>
          </cell>
        </row>
        <row r="1253">
          <cell r="B1253">
            <v>1235</v>
          </cell>
          <cell r="C1253">
            <v>16221406</v>
          </cell>
          <cell r="D1253" t="str">
            <v>Dang Huynh Quoc Phong</v>
          </cell>
          <cell r="F1253">
            <v>1025132</v>
          </cell>
          <cell r="G1253">
            <v>2320846</v>
          </cell>
          <cell r="R1253">
            <v>0</v>
          </cell>
          <cell r="S1253">
            <v>-32085</v>
          </cell>
          <cell r="AC1253">
            <v>3345978</v>
          </cell>
          <cell r="AD1253">
            <v>-32085</v>
          </cell>
          <cell r="AE1253">
            <v>2</v>
          </cell>
          <cell r="AK1253">
            <v>0</v>
          </cell>
          <cell r="AL1253">
            <v>32085</v>
          </cell>
          <cell r="AM1253">
            <v>0</v>
          </cell>
          <cell r="AN1253">
            <v>32085</v>
          </cell>
          <cell r="AO1253" t="str">
            <v>Hold</v>
          </cell>
        </row>
        <row r="1254">
          <cell r="B1254">
            <v>1236</v>
          </cell>
          <cell r="C1254">
            <v>16221408</v>
          </cell>
          <cell r="D1254" t="str">
            <v>Tran Van Duc</v>
          </cell>
          <cell r="F1254">
            <v>1025132</v>
          </cell>
          <cell r="G1254">
            <v>2196449</v>
          </cell>
          <cell r="H1254">
            <v>1367630</v>
          </cell>
          <cell r="I1254">
            <v>2672754</v>
          </cell>
          <cell r="J1254">
            <v>2940911</v>
          </cell>
          <cell r="K1254">
            <v>1813000</v>
          </cell>
          <cell r="R1254">
            <v>0</v>
          </cell>
          <cell r="S1254">
            <v>-19645</v>
          </cell>
          <cell r="T1254">
            <v>0</v>
          </cell>
          <cell r="U1254">
            <v>-67275</v>
          </cell>
          <cell r="V1254">
            <v>-94091</v>
          </cell>
          <cell r="W1254">
            <v>0</v>
          </cell>
          <cell r="X1254">
            <v>0</v>
          </cell>
          <cell r="Y1254">
            <v>0</v>
          </cell>
          <cell r="AC1254">
            <v>12015876</v>
          </cell>
          <cell r="AD1254">
            <v>-181011</v>
          </cell>
          <cell r="AE1254">
            <v>6</v>
          </cell>
          <cell r="AK1254">
            <v>1590</v>
          </cell>
          <cell r="AL1254">
            <v>182601</v>
          </cell>
          <cell r="AM1254">
            <v>0</v>
          </cell>
          <cell r="AN1254">
            <v>182601</v>
          </cell>
          <cell r="AO1254" t="str">
            <v>Hold</v>
          </cell>
        </row>
        <row r="1255">
          <cell r="B1255">
            <v>1237</v>
          </cell>
          <cell r="C1255">
            <v>16221410</v>
          </cell>
          <cell r="D1255" t="str">
            <v>Nguyen Thanh Liem</v>
          </cell>
          <cell r="F1255">
            <v>1025132</v>
          </cell>
          <cell r="G1255">
            <v>2305415</v>
          </cell>
          <cell r="H1255">
            <v>1367630</v>
          </cell>
          <cell r="I1255">
            <v>2587197</v>
          </cell>
          <cell r="R1255">
            <v>0</v>
          </cell>
          <cell r="S1255">
            <v>-30542</v>
          </cell>
          <cell r="T1255">
            <v>0</v>
          </cell>
          <cell r="U1255">
            <v>-58720</v>
          </cell>
          <cell r="V1255">
            <v>0</v>
          </cell>
          <cell r="W1255">
            <v>0</v>
          </cell>
          <cell r="X1255">
            <v>0</v>
          </cell>
          <cell r="Y1255">
            <v>0</v>
          </cell>
          <cell r="AC1255">
            <v>7285374</v>
          </cell>
          <cell r="AD1255">
            <v>-89262</v>
          </cell>
          <cell r="AE1255">
            <v>4</v>
          </cell>
          <cell r="AK1255">
            <v>0</v>
          </cell>
          <cell r="AL1255">
            <v>89262</v>
          </cell>
          <cell r="AM1255">
            <v>0</v>
          </cell>
          <cell r="AN1255">
            <v>89262</v>
          </cell>
          <cell r="AO1255" t="str">
            <v>Hold</v>
          </cell>
        </row>
        <row r="1256">
          <cell r="B1256">
            <v>1238</v>
          </cell>
          <cell r="C1256">
            <v>16221412</v>
          </cell>
          <cell r="D1256" t="str">
            <v>Phan Thanh Tung B</v>
          </cell>
          <cell r="F1256">
            <v>854277</v>
          </cell>
          <cell r="G1256">
            <v>2333913</v>
          </cell>
          <cell r="R1256">
            <v>0</v>
          </cell>
          <cell r="S1256">
            <v>-33391</v>
          </cell>
          <cell r="AC1256">
            <v>3188190</v>
          </cell>
          <cell r="AD1256">
            <v>-33391</v>
          </cell>
          <cell r="AE1256">
            <v>2</v>
          </cell>
          <cell r="AK1256">
            <v>0</v>
          </cell>
          <cell r="AL1256">
            <v>33391</v>
          </cell>
          <cell r="AM1256">
            <v>0</v>
          </cell>
          <cell r="AN1256">
            <v>33391</v>
          </cell>
          <cell r="AO1256" t="str">
            <v>Hold</v>
          </cell>
        </row>
        <row r="1257">
          <cell r="B1257">
            <v>1239</v>
          </cell>
          <cell r="C1257">
            <v>16221413</v>
          </cell>
          <cell r="D1257" t="str">
            <v>Tran Van Nam B</v>
          </cell>
          <cell r="F1257">
            <v>1025132</v>
          </cell>
          <cell r="G1257">
            <v>2317813</v>
          </cell>
          <cell r="H1257">
            <v>1367630</v>
          </cell>
          <cell r="I1257">
            <v>2672754</v>
          </cell>
          <cell r="J1257">
            <v>1455305</v>
          </cell>
          <cell r="K1257">
            <v>1113000</v>
          </cell>
          <cell r="R1257">
            <v>0</v>
          </cell>
          <cell r="S1257">
            <v>-31781</v>
          </cell>
          <cell r="T1257">
            <v>0</v>
          </cell>
          <cell r="U1257">
            <v>-67275</v>
          </cell>
          <cell r="V1257">
            <v>0</v>
          </cell>
          <cell r="W1257">
            <v>0</v>
          </cell>
          <cell r="X1257">
            <v>0</v>
          </cell>
          <cell r="Y1257">
            <v>0</v>
          </cell>
          <cell r="Z1257">
            <v>0</v>
          </cell>
          <cell r="AC1257">
            <v>9951634</v>
          </cell>
          <cell r="AD1257">
            <v>-99056</v>
          </cell>
          <cell r="AE1257">
            <v>6</v>
          </cell>
          <cell r="AK1257">
            <v>0</v>
          </cell>
          <cell r="AL1257">
            <v>99056</v>
          </cell>
          <cell r="AM1257">
            <v>0</v>
          </cell>
          <cell r="AN1257">
            <v>99056</v>
          </cell>
          <cell r="AO1257" t="str">
            <v>Hold</v>
          </cell>
        </row>
        <row r="1258">
          <cell r="B1258">
            <v>1240</v>
          </cell>
          <cell r="C1258">
            <v>16221415</v>
          </cell>
          <cell r="D1258" t="str">
            <v>Do Anh Tuan</v>
          </cell>
          <cell r="F1258">
            <v>1025132</v>
          </cell>
          <cell r="G1258">
            <v>2519392</v>
          </cell>
          <cell r="H1258">
            <v>1367630</v>
          </cell>
          <cell r="R1258">
            <v>0</v>
          </cell>
          <cell r="S1258">
            <v>-51939</v>
          </cell>
          <cell r="T1258">
            <v>0</v>
          </cell>
          <cell r="AC1258">
            <v>4912154</v>
          </cell>
          <cell r="AD1258">
            <v>-51939</v>
          </cell>
          <cell r="AE1258">
            <v>3</v>
          </cell>
          <cell r="AK1258">
            <v>0</v>
          </cell>
          <cell r="AL1258">
            <v>51939</v>
          </cell>
          <cell r="AM1258">
            <v>0</v>
          </cell>
          <cell r="AN1258">
            <v>51939</v>
          </cell>
          <cell r="AO1258" t="str">
            <v>Hold</v>
          </cell>
        </row>
        <row r="1259">
          <cell r="B1259">
            <v>1241</v>
          </cell>
          <cell r="C1259">
            <v>16221416</v>
          </cell>
          <cell r="D1259" t="str">
            <v>Nguyen Thanh Hung</v>
          </cell>
          <cell r="F1259">
            <v>939705</v>
          </cell>
          <cell r="G1259">
            <v>1621649</v>
          </cell>
          <cell r="R1259">
            <v>0</v>
          </cell>
          <cell r="S1259">
            <v>0</v>
          </cell>
          <cell r="AC1259">
            <v>2561354</v>
          </cell>
          <cell r="AD1259">
            <v>0</v>
          </cell>
          <cell r="AE1259">
            <v>2</v>
          </cell>
          <cell r="AK1259">
            <v>0</v>
          </cell>
          <cell r="AL1259">
            <v>0</v>
          </cell>
          <cell r="AM1259">
            <v>0</v>
          </cell>
          <cell r="AN1259">
            <v>0</v>
          </cell>
          <cell r="AO1259" t="str">
            <v>Hold</v>
          </cell>
        </row>
        <row r="1260">
          <cell r="B1260">
            <v>1242</v>
          </cell>
          <cell r="C1260">
            <v>16221418</v>
          </cell>
          <cell r="D1260" t="str">
            <v>Nguyen Quang Thuan</v>
          </cell>
          <cell r="F1260">
            <v>1025132</v>
          </cell>
          <cell r="G1260">
            <v>2231899</v>
          </cell>
          <cell r="H1260">
            <v>1367630</v>
          </cell>
          <cell r="I1260">
            <v>2587197</v>
          </cell>
          <cell r="J1260">
            <v>1284092</v>
          </cell>
          <cell r="K1260">
            <v>1027385</v>
          </cell>
          <cell r="R1260">
            <v>0</v>
          </cell>
          <cell r="S1260">
            <v>-23190</v>
          </cell>
          <cell r="T1260">
            <v>0</v>
          </cell>
          <cell r="U1260">
            <v>-58720</v>
          </cell>
          <cell r="V1260">
            <v>0</v>
          </cell>
          <cell r="W1260">
            <v>0</v>
          </cell>
          <cell r="X1260">
            <v>0</v>
          </cell>
          <cell r="Y1260">
            <v>0</v>
          </cell>
          <cell r="AC1260">
            <v>9523335</v>
          </cell>
          <cell r="AD1260">
            <v>-81910</v>
          </cell>
          <cell r="AE1260">
            <v>6</v>
          </cell>
          <cell r="AK1260">
            <v>0</v>
          </cell>
          <cell r="AL1260">
            <v>81910</v>
          </cell>
          <cell r="AM1260">
            <v>0</v>
          </cell>
          <cell r="AN1260">
            <v>81910</v>
          </cell>
          <cell r="AO1260" t="str">
            <v>Hold</v>
          </cell>
        </row>
        <row r="1261">
          <cell r="B1261">
            <v>1243</v>
          </cell>
          <cell r="C1261">
            <v>16221419</v>
          </cell>
          <cell r="D1261" t="str">
            <v>Pham Van Trung</v>
          </cell>
          <cell r="F1261">
            <v>939704</v>
          </cell>
          <cell r="G1261">
            <v>2415240</v>
          </cell>
          <cell r="H1261">
            <v>1367630</v>
          </cell>
          <cell r="I1261">
            <v>2587197</v>
          </cell>
          <cell r="J1261">
            <v>1412502</v>
          </cell>
          <cell r="K1261">
            <v>1284231</v>
          </cell>
          <cell r="L1261">
            <v>1198615</v>
          </cell>
          <cell r="R1261">
            <v>0</v>
          </cell>
          <cell r="S1261">
            <v>-41524</v>
          </cell>
          <cell r="T1261">
            <v>0</v>
          </cell>
          <cell r="U1261">
            <v>-58720</v>
          </cell>
          <cell r="V1261">
            <v>0</v>
          </cell>
          <cell r="W1261">
            <v>0</v>
          </cell>
          <cell r="X1261">
            <v>0</v>
          </cell>
          <cell r="AC1261">
            <v>11205119</v>
          </cell>
          <cell r="AD1261">
            <v>-100244</v>
          </cell>
          <cell r="AE1261">
            <v>7</v>
          </cell>
          <cell r="AK1261">
            <v>0</v>
          </cell>
          <cell r="AL1261">
            <v>100244</v>
          </cell>
          <cell r="AM1261">
            <v>0</v>
          </cell>
          <cell r="AN1261">
            <v>100244</v>
          </cell>
          <cell r="AO1261" t="str">
            <v>Hold</v>
          </cell>
        </row>
        <row r="1262">
          <cell r="B1262">
            <v>1244</v>
          </cell>
          <cell r="C1262">
            <v>16221422</v>
          </cell>
          <cell r="D1262" t="str">
            <v>Le Hoang Bao</v>
          </cell>
          <cell r="F1262">
            <v>504557</v>
          </cell>
          <cell r="G1262">
            <v>942315</v>
          </cell>
          <cell r="H1262">
            <v>942383</v>
          </cell>
          <cell r="I1262">
            <v>875889</v>
          </cell>
          <cell r="J1262">
            <v>943808</v>
          </cell>
          <cell r="K1262">
            <v>1010769</v>
          </cell>
          <cell r="L1262">
            <v>1078154</v>
          </cell>
          <cell r="M1262">
            <v>1198615</v>
          </cell>
          <cell r="N1262">
            <v>1070192</v>
          </cell>
          <cell r="R1262">
            <v>0</v>
          </cell>
          <cell r="S1262">
            <v>0</v>
          </cell>
          <cell r="T1262">
            <v>0</v>
          </cell>
          <cell r="U1262">
            <v>0</v>
          </cell>
          <cell r="V1262">
            <v>0</v>
          </cell>
          <cell r="W1262">
            <v>0</v>
          </cell>
          <cell r="X1262">
            <v>0</v>
          </cell>
          <cell r="Y1262">
            <v>0</v>
          </cell>
          <cell r="Z1262">
            <v>0</v>
          </cell>
          <cell r="AC1262">
            <v>8566682</v>
          </cell>
          <cell r="AD1262">
            <v>0</v>
          </cell>
          <cell r="AE1262">
            <v>9</v>
          </cell>
          <cell r="AK1262">
            <v>0</v>
          </cell>
          <cell r="AL1262">
            <v>0</v>
          </cell>
          <cell r="AM1262">
            <v>0</v>
          </cell>
          <cell r="AN1262">
            <v>0</v>
          </cell>
          <cell r="AO1262" t="str">
            <v>Hold</v>
          </cell>
        </row>
        <row r="1263">
          <cell r="B1263">
            <v>1245</v>
          </cell>
          <cell r="C1263">
            <v>16221424</v>
          </cell>
          <cell r="D1263" t="str">
            <v>Ngo Anh Tuan</v>
          </cell>
          <cell r="F1263">
            <v>726136</v>
          </cell>
          <cell r="G1263">
            <v>1196591</v>
          </cell>
          <cell r="H1263">
            <v>2672353</v>
          </cell>
          <cell r="I1263">
            <v>1283354</v>
          </cell>
          <cell r="J1263">
            <v>1735305</v>
          </cell>
          <cell r="K1263">
            <v>1198615</v>
          </cell>
          <cell r="R1263">
            <v>0</v>
          </cell>
          <cell r="S1263">
            <v>0</v>
          </cell>
          <cell r="T1263">
            <v>-67235</v>
          </cell>
          <cell r="U1263">
            <v>0</v>
          </cell>
          <cell r="V1263">
            <v>0</v>
          </cell>
          <cell r="W1263">
            <v>0</v>
          </cell>
          <cell r="X1263">
            <v>0</v>
          </cell>
          <cell r="Y1263">
            <v>0</v>
          </cell>
          <cell r="AC1263">
            <v>8812354</v>
          </cell>
          <cell r="AD1263">
            <v>-67235</v>
          </cell>
          <cell r="AE1263">
            <v>6</v>
          </cell>
          <cell r="AK1263">
            <v>0</v>
          </cell>
          <cell r="AL1263">
            <v>67235</v>
          </cell>
          <cell r="AM1263">
            <v>0</v>
          </cell>
          <cell r="AN1263">
            <v>67235</v>
          </cell>
          <cell r="AO1263" t="str">
            <v>Hold</v>
          </cell>
        </row>
        <row r="1264">
          <cell r="B1264">
            <v>1246</v>
          </cell>
          <cell r="C1264">
            <v>16221425</v>
          </cell>
          <cell r="D1264" t="str">
            <v>Luong Xuan Thuy</v>
          </cell>
          <cell r="F1264">
            <v>939704</v>
          </cell>
          <cell r="R1264">
            <v>0</v>
          </cell>
          <cell r="S1264">
            <v>0</v>
          </cell>
          <cell r="AC1264">
            <v>939704</v>
          </cell>
          <cell r="AD1264">
            <v>0</v>
          </cell>
          <cell r="AE1264">
            <v>1</v>
          </cell>
          <cell r="AK1264">
            <v>0</v>
          </cell>
          <cell r="AL1264">
            <v>0</v>
          </cell>
          <cell r="AM1264">
            <v>0</v>
          </cell>
          <cell r="AN1264">
            <v>0</v>
          </cell>
          <cell r="AO1264" t="str">
            <v>Hold</v>
          </cell>
        </row>
        <row r="1265">
          <cell r="B1265">
            <v>1247</v>
          </cell>
          <cell r="C1265">
            <v>16221426</v>
          </cell>
          <cell r="D1265" t="str">
            <v>Do Tan Truc</v>
          </cell>
          <cell r="F1265">
            <v>939704</v>
          </cell>
          <cell r="G1265">
            <v>1196591</v>
          </cell>
          <cell r="H1265">
            <v>1196676</v>
          </cell>
          <cell r="I1265">
            <v>1283354</v>
          </cell>
          <cell r="J1265">
            <v>1455305</v>
          </cell>
          <cell r="K1265">
            <v>1284231</v>
          </cell>
          <cell r="L1265">
            <v>1369846</v>
          </cell>
          <cell r="R1265">
            <v>0</v>
          </cell>
          <cell r="S1265">
            <v>0</v>
          </cell>
          <cell r="T1265">
            <v>0</v>
          </cell>
          <cell r="U1265">
            <v>0</v>
          </cell>
          <cell r="V1265">
            <v>0</v>
          </cell>
          <cell r="W1265">
            <v>0</v>
          </cell>
          <cell r="X1265">
            <v>0</v>
          </cell>
          <cell r="Y1265">
            <v>0</v>
          </cell>
          <cell r="AC1265">
            <v>8725707</v>
          </cell>
          <cell r="AD1265">
            <v>0</v>
          </cell>
          <cell r="AE1265">
            <v>7</v>
          </cell>
          <cell r="AK1265">
            <v>0</v>
          </cell>
          <cell r="AL1265">
            <v>0</v>
          </cell>
          <cell r="AM1265">
            <v>0</v>
          </cell>
          <cell r="AN1265">
            <v>0</v>
          </cell>
          <cell r="AO1265" t="str">
            <v>Hold</v>
          </cell>
        </row>
        <row r="1266">
          <cell r="B1266">
            <v>1248</v>
          </cell>
          <cell r="C1266">
            <v>16221428</v>
          </cell>
          <cell r="D1266" t="str">
            <v>Nguyen Cong Han</v>
          </cell>
          <cell r="F1266">
            <v>939704</v>
          </cell>
          <cell r="G1266">
            <v>1196591</v>
          </cell>
          <cell r="H1266">
            <v>1111200</v>
          </cell>
          <cell r="I1266">
            <v>1112240</v>
          </cell>
          <cell r="J1266">
            <v>1198486</v>
          </cell>
          <cell r="K1266">
            <v>1113000</v>
          </cell>
          <cell r="L1266">
            <v>1113000</v>
          </cell>
          <cell r="M1266">
            <v>1198615</v>
          </cell>
          <cell r="N1266">
            <v>1113000</v>
          </cell>
          <cell r="R1266">
            <v>0</v>
          </cell>
          <cell r="S1266">
            <v>0</v>
          </cell>
          <cell r="T1266">
            <v>0</v>
          </cell>
          <cell r="U1266">
            <v>0</v>
          </cell>
          <cell r="V1266">
            <v>0</v>
          </cell>
          <cell r="W1266">
            <v>0</v>
          </cell>
          <cell r="X1266">
            <v>0</v>
          </cell>
          <cell r="Y1266">
            <v>0</v>
          </cell>
          <cell r="Z1266">
            <v>0</v>
          </cell>
          <cell r="AC1266">
            <v>10095836</v>
          </cell>
          <cell r="AD1266">
            <v>0</v>
          </cell>
          <cell r="AE1266">
            <v>9</v>
          </cell>
          <cell r="AK1266">
            <v>0</v>
          </cell>
          <cell r="AL1266">
            <v>0</v>
          </cell>
          <cell r="AM1266">
            <v>0</v>
          </cell>
          <cell r="AN1266">
            <v>0</v>
          </cell>
          <cell r="AO1266" t="str">
            <v>Hold</v>
          </cell>
        </row>
        <row r="1267">
          <cell r="B1267">
            <v>1249</v>
          </cell>
          <cell r="C1267">
            <v>16221429</v>
          </cell>
          <cell r="D1267" t="str">
            <v>Truong Quoc Minh</v>
          </cell>
          <cell r="F1267">
            <v>469853</v>
          </cell>
          <cell r="G1267">
            <v>1111120</v>
          </cell>
          <cell r="H1267">
            <v>3105380</v>
          </cell>
          <cell r="I1267">
            <v>1283354</v>
          </cell>
          <cell r="J1267">
            <v>1649698</v>
          </cell>
          <cell r="K1267">
            <v>2598615</v>
          </cell>
          <cell r="L1267">
            <v>1369846</v>
          </cell>
          <cell r="R1267">
            <v>0</v>
          </cell>
          <cell r="S1267">
            <v>0</v>
          </cell>
          <cell r="T1267">
            <v>-121076</v>
          </cell>
          <cell r="U1267">
            <v>0</v>
          </cell>
          <cell r="V1267">
            <v>0</v>
          </cell>
          <cell r="W1267">
            <v>-59862</v>
          </cell>
          <cell r="X1267">
            <v>0</v>
          </cell>
          <cell r="AC1267">
            <v>11587866</v>
          </cell>
          <cell r="AD1267">
            <v>-180938</v>
          </cell>
          <cell r="AE1267">
            <v>7</v>
          </cell>
          <cell r="AK1267">
            <v>0</v>
          </cell>
          <cell r="AL1267">
            <v>180938</v>
          </cell>
          <cell r="AM1267">
            <v>0</v>
          </cell>
          <cell r="AN1267">
            <v>180938</v>
          </cell>
          <cell r="AO1267" t="str">
            <v>Hold</v>
          </cell>
        </row>
        <row r="1268">
          <cell r="B1268">
            <v>1250</v>
          </cell>
          <cell r="C1268">
            <v>16221431</v>
          </cell>
          <cell r="D1268" t="str">
            <v>Truong Phuc Hoa</v>
          </cell>
          <cell r="F1268">
            <v>939704</v>
          </cell>
          <cell r="G1268">
            <v>1196591</v>
          </cell>
          <cell r="H1268">
            <v>3105380</v>
          </cell>
          <cell r="I1268">
            <v>1112240</v>
          </cell>
          <cell r="J1268">
            <v>1735305</v>
          </cell>
          <cell r="K1268">
            <v>1113000</v>
          </cell>
          <cell r="R1268">
            <v>0</v>
          </cell>
          <cell r="S1268">
            <v>0</v>
          </cell>
          <cell r="T1268">
            <v>-121076</v>
          </cell>
          <cell r="U1268">
            <v>0</v>
          </cell>
          <cell r="V1268">
            <v>0</v>
          </cell>
          <cell r="W1268">
            <v>0</v>
          </cell>
          <cell r="X1268">
            <v>0</v>
          </cell>
          <cell r="Y1268">
            <v>0</v>
          </cell>
          <cell r="AC1268">
            <v>9202220</v>
          </cell>
          <cell r="AD1268">
            <v>-121076</v>
          </cell>
          <cell r="AE1268">
            <v>6</v>
          </cell>
          <cell r="AK1268">
            <v>0</v>
          </cell>
          <cell r="AL1268">
            <v>121076</v>
          </cell>
          <cell r="AM1268">
            <v>0</v>
          </cell>
          <cell r="AN1268">
            <v>121076</v>
          </cell>
          <cell r="AO1268" t="str">
            <v>Hold</v>
          </cell>
        </row>
        <row r="1269">
          <cell r="B1269">
            <v>1251</v>
          </cell>
          <cell r="C1269">
            <v>16221436</v>
          </cell>
          <cell r="D1269" t="str">
            <v>Nguyen Van Duc B</v>
          </cell>
          <cell r="F1269">
            <v>939704</v>
          </cell>
          <cell r="G1269">
            <v>1111120</v>
          </cell>
          <cell r="H1269">
            <v>2848950</v>
          </cell>
          <cell r="J1269">
            <v>1369698</v>
          </cell>
          <cell r="K1269">
            <v>3711615</v>
          </cell>
          <cell r="L1269">
            <v>1284231</v>
          </cell>
          <cell r="M1269">
            <v>1284231</v>
          </cell>
          <cell r="N1269">
            <v>1198615</v>
          </cell>
          <cell r="R1269">
            <v>0</v>
          </cell>
          <cell r="S1269">
            <v>0</v>
          </cell>
          <cell r="T1269">
            <v>-84895</v>
          </cell>
          <cell r="U1269">
            <v>0</v>
          </cell>
          <cell r="V1269">
            <v>0</v>
          </cell>
          <cell r="W1269">
            <v>-242323</v>
          </cell>
          <cell r="X1269">
            <v>0</v>
          </cell>
          <cell r="Y1269">
            <v>0</v>
          </cell>
          <cell r="Z1269">
            <v>0</v>
          </cell>
          <cell r="AC1269">
            <v>13748164</v>
          </cell>
          <cell r="AD1269">
            <v>-327218</v>
          </cell>
          <cell r="AE1269">
            <v>8</v>
          </cell>
          <cell r="AK1269">
            <v>0</v>
          </cell>
          <cell r="AL1269">
            <v>327218</v>
          </cell>
          <cell r="AM1269">
            <v>0</v>
          </cell>
          <cell r="AN1269">
            <v>327218</v>
          </cell>
          <cell r="AO1269" t="str">
            <v>Hold</v>
          </cell>
        </row>
        <row r="1270">
          <cell r="B1270">
            <v>1252</v>
          </cell>
          <cell r="C1270">
            <v>16221438</v>
          </cell>
          <cell r="D1270" t="str">
            <v>Truong Hoang Vu</v>
          </cell>
          <cell r="F1270">
            <v>939704</v>
          </cell>
          <cell r="G1270">
            <v>1111120</v>
          </cell>
          <cell r="H1270">
            <v>3019903</v>
          </cell>
          <cell r="I1270">
            <v>1069462</v>
          </cell>
          <cell r="R1270">
            <v>0</v>
          </cell>
          <cell r="S1270">
            <v>0</v>
          </cell>
          <cell r="T1270">
            <v>-103981</v>
          </cell>
          <cell r="U1270">
            <v>0</v>
          </cell>
          <cell r="V1270">
            <v>0</v>
          </cell>
          <cell r="W1270">
            <v>0</v>
          </cell>
          <cell r="AC1270">
            <v>6140189</v>
          </cell>
          <cell r="AD1270">
            <v>-103981</v>
          </cell>
          <cell r="AE1270">
            <v>4</v>
          </cell>
          <cell r="AK1270">
            <v>0</v>
          </cell>
          <cell r="AL1270">
            <v>103981</v>
          </cell>
          <cell r="AM1270">
            <v>0</v>
          </cell>
          <cell r="AN1270">
            <v>103981</v>
          </cell>
          <cell r="AO1270" t="str">
            <v>Hold</v>
          </cell>
        </row>
        <row r="1271">
          <cell r="B1271">
            <v>1253</v>
          </cell>
          <cell r="C1271">
            <v>16221440</v>
          </cell>
          <cell r="D1271" t="str">
            <v>Vo Ba Toan</v>
          </cell>
          <cell r="F1271">
            <v>504557</v>
          </cell>
          <cell r="G1271">
            <v>1076932</v>
          </cell>
          <cell r="H1271">
            <v>807756</v>
          </cell>
          <cell r="I1271">
            <v>1010641</v>
          </cell>
          <cell r="J1271">
            <v>1011223</v>
          </cell>
          <cell r="K1271">
            <v>943385</v>
          </cell>
          <cell r="L1271">
            <v>1010769</v>
          </cell>
          <cell r="R1271">
            <v>0</v>
          </cell>
          <cell r="S1271">
            <v>0</v>
          </cell>
          <cell r="T1271">
            <v>0</v>
          </cell>
          <cell r="U1271">
            <v>0</v>
          </cell>
          <cell r="V1271">
            <v>0</v>
          </cell>
          <cell r="W1271">
            <v>0</v>
          </cell>
          <cell r="X1271">
            <v>0</v>
          </cell>
          <cell r="AC1271">
            <v>6365263</v>
          </cell>
          <cell r="AD1271">
            <v>0</v>
          </cell>
          <cell r="AE1271">
            <v>7</v>
          </cell>
          <cell r="AK1271">
            <v>0</v>
          </cell>
          <cell r="AL1271">
            <v>0</v>
          </cell>
          <cell r="AM1271">
            <v>0</v>
          </cell>
          <cell r="AN1271">
            <v>0</v>
          </cell>
          <cell r="AO1271" t="str">
            <v>Hold</v>
          </cell>
        </row>
        <row r="1272">
          <cell r="B1272">
            <v>1254</v>
          </cell>
          <cell r="C1272">
            <v>16221441</v>
          </cell>
          <cell r="D1272" t="str">
            <v>Ha Hong Hai</v>
          </cell>
          <cell r="F1272">
            <v>939704</v>
          </cell>
          <cell r="G1272">
            <v>1111120</v>
          </cell>
          <cell r="H1272">
            <v>3019903</v>
          </cell>
          <cell r="I1272">
            <v>1112240</v>
          </cell>
          <cell r="J1272">
            <v>1112880</v>
          </cell>
          <cell r="K1272">
            <v>1113000</v>
          </cell>
          <cell r="L1272">
            <v>1284231</v>
          </cell>
          <cell r="M1272">
            <v>1284231</v>
          </cell>
          <cell r="N1272">
            <v>1027385</v>
          </cell>
          <cell r="R1272">
            <v>0</v>
          </cell>
          <cell r="S1272">
            <v>0</v>
          </cell>
          <cell r="T1272">
            <v>-103981</v>
          </cell>
          <cell r="U1272">
            <v>0</v>
          </cell>
          <cell r="V1272">
            <v>0</v>
          </cell>
          <cell r="W1272">
            <v>0</v>
          </cell>
          <cell r="X1272">
            <v>0</v>
          </cell>
          <cell r="Y1272">
            <v>0</v>
          </cell>
          <cell r="Z1272">
            <v>0</v>
          </cell>
          <cell r="AC1272">
            <v>12004694</v>
          </cell>
          <cell r="AD1272">
            <v>-103981</v>
          </cell>
          <cell r="AE1272">
            <v>9</v>
          </cell>
          <cell r="AK1272">
            <v>0</v>
          </cell>
          <cell r="AL1272">
            <v>103981</v>
          </cell>
          <cell r="AM1272">
            <v>0</v>
          </cell>
          <cell r="AN1272">
            <v>103981</v>
          </cell>
          <cell r="AO1272" t="str">
            <v>Hold</v>
          </cell>
        </row>
        <row r="1273">
          <cell r="B1273">
            <v>1255</v>
          </cell>
          <cell r="C1273">
            <v>16221444</v>
          </cell>
          <cell r="D1273" t="str">
            <v>Nguyen Anh Hien</v>
          </cell>
          <cell r="F1273">
            <v>469853</v>
          </cell>
          <cell r="G1273">
            <v>1111120</v>
          </cell>
          <cell r="H1273">
            <v>3019903</v>
          </cell>
          <cell r="I1273">
            <v>1112240</v>
          </cell>
          <cell r="J1273">
            <v>1540911</v>
          </cell>
          <cell r="K1273">
            <v>2113000</v>
          </cell>
          <cell r="L1273">
            <v>1284231</v>
          </cell>
          <cell r="M1273">
            <v>1198615</v>
          </cell>
          <cell r="N1273">
            <v>984577</v>
          </cell>
          <cell r="R1273">
            <v>0</v>
          </cell>
          <cell r="S1273">
            <v>0</v>
          </cell>
          <cell r="T1273">
            <v>-103981</v>
          </cell>
          <cell r="U1273">
            <v>0</v>
          </cell>
          <cell r="V1273">
            <v>0</v>
          </cell>
          <cell r="W1273">
            <v>-11300</v>
          </cell>
          <cell r="X1273">
            <v>0</v>
          </cell>
          <cell r="Y1273">
            <v>0</v>
          </cell>
          <cell r="Z1273">
            <v>0</v>
          </cell>
          <cell r="AC1273">
            <v>12834450</v>
          </cell>
          <cell r="AD1273">
            <v>-115281</v>
          </cell>
          <cell r="AE1273">
            <v>9</v>
          </cell>
          <cell r="AK1273">
            <v>0</v>
          </cell>
          <cell r="AL1273">
            <v>115281</v>
          </cell>
          <cell r="AM1273">
            <v>0</v>
          </cell>
          <cell r="AN1273">
            <v>115281</v>
          </cell>
          <cell r="AO1273" t="str">
            <v>Hold</v>
          </cell>
        </row>
        <row r="1274">
          <cell r="B1274">
            <v>1256</v>
          </cell>
          <cell r="C1274">
            <v>16221445</v>
          </cell>
          <cell r="D1274" t="str">
            <v>Nguyen Huu Hanh</v>
          </cell>
          <cell r="F1274">
            <v>939704</v>
          </cell>
          <cell r="G1274">
            <v>1111120</v>
          </cell>
          <cell r="H1274">
            <v>2977164</v>
          </cell>
          <cell r="R1274">
            <v>0</v>
          </cell>
          <cell r="S1274">
            <v>0</v>
          </cell>
          <cell r="T1274">
            <v>-97716</v>
          </cell>
          <cell r="AC1274">
            <v>5027988</v>
          </cell>
          <cell r="AD1274">
            <v>-97716</v>
          </cell>
          <cell r="AE1274">
            <v>3</v>
          </cell>
          <cell r="AK1274">
            <v>0</v>
          </cell>
          <cell r="AL1274">
            <v>97716</v>
          </cell>
          <cell r="AM1274">
            <v>0</v>
          </cell>
          <cell r="AN1274">
            <v>97716</v>
          </cell>
          <cell r="AO1274" t="str">
            <v>Hold</v>
          </cell>
        </row>
        <row r="1275">
          <cell r="B1275">
            <v>1257</v>
          </cell>
          <cell r="C1275">
            <v>16221447</v>
          </cell>
          <cell r="D1275" t="str">
            <v>Tran Quoc Bao</v>
          </cell>
          <cell r="F1275">
            <v>504557</v>
          </cell>
          <cell r="G1275">
            <v>942316</v>
          </cell>
          <cell r="H1275">
            <v>875070</v>
          </cell>
          <cell r="I1275">
            <v>943265</v>
          </cell>
          <cell r="J1275">
            <v>876393</v>
          </cell>
          <cell r="K1275">
            <v>876000</v>
          </cell>
          <cell r="L1275">
            <v>1010769</v>
          </cell>
          <cell r="N1275">
            <v>876000</v>
          </cell>
          <cell r="R1275">
            <v>0</v>
          </cell>
          <cell r="S1275">
            <v>0</v>
          </cell>
          <cell r="T1275">
            <v>0</v>
          </cell>
          <cell r="U1275">
            <v>0</v>
          </cell>
          <cell r="V1275">
            <v>0</v>
          </cell>
          <cell r="W1275">
            <v>0</v>
          </cell>
          <cell r="X1275">
            <v>0</v>
          </cell>
          <cell r="Y1275">
            <v>0</v>
          </cell>
          <cell r="Z1275">
            <v>0</v>
          </cell>
          <cell r="AC1275">
            <v>6904370</v>
          </cell>
          <cell r="AD1275">
            <v>0</v>
          </cell>
          <cell r="AE1275">
            <v>8</v>
          </cell>
          <cell r="AK1275">
            <v>0</v>
          </cell>
          <cell r="AL1275">
            <v>0</v>
          </cell>
          <cell r="AM1275">
            <v>0</v>
          </cell>
          <cell r="AN1275">
            <v>0</v>
          </cell>
          <cell r="AO1275" t="str">
            <v>Hold</v>
          </cell>
        </row>
        <row r="1276">
          <cell r="B1276">
            <v>1258</v>
          </cell>
          <cell r="C1276">
            <v>16221450</v>
          </cell>
          <cell r="D1276" t="str">
            <v>Tran Dinh Huy</v>
          </cell>
          <cell r="F1276">
            <v>504557</v>
          </cell>
          <cell r="G1276">
            <v>1076932</v>
          </cell>
          <cell r="H1276">
            <v>875070</v>
          </cell>
          <cell r="I1276">
            <v>943265</v>
          </cell>
          <cell r="J1276">
            <v>876393</v>
          </cell>
          <cell r="K1276">
            <v>876000</v>
          </cell>
          <cell r="R1276">
            <v>0</v>
          </cell>
          <cell r="S1276">
            <v>0</v>
          </cell>
          <cell r="T1276">
            <v>0</v>
          </cell>
          <cell r="U1276">
            <v>0</v>
          </cell>
          <cell r="V1276">
            <v>0</v>
          </cell>
          <cell r="W1276">
            <v>0</v>
          </cell>
          <cell r="AC1276">
            <v>5152217</v>
          </cell>
          <cell r="AD1276">
            <v>0</v>
          </cell>
          <cell r="AE1276">
            <v>6</v>
          </cell>
          <cell r="AK1276">
            <v>0</v>
          </cell>
          <cell r="AL1276">
            <v>0</v>
          </cell>
          <cell r="AM1276">
            <v>0</v>
          </cell>
          <cell r="AN1276">
            <v>0</v>
          </cell>
          <cell r="AO1276" t="str">
            <v>Hold</v>
          </cell>
        </row>
        <row r="1277">
          <cell r="B1277">
            <v>1259</v>
          </cell>
          <cell r="C1277">
            <v>16221451</v>
          </cell>
          <cell r="D1277" t="str">
            <v>Tong Van Dep</v>
          </cell>
          <cell r="F1277">
            <v>384425</v>
          </cell>
          <cell r="G1277">
            <v>1196591</v>
          </cell>
          <cell r="H1277">
            <v>3019903</v>
          </cell>
          <cell r="I1277">
            <v>1197797</v>
          </cell>
          <cell r="J1277">
            <v>1112880</v>
          </cell>
          <cell r="K1277">
            <v>1183000</v>
          </cell>
          <cell r="R1277">
            <v>0</v>
          </cell>
          <cell r="S1277">
            <v>0</v>
          </cell>
          <cell r="T1277">
            <v>-103981</v>
          </cell>
          <cell r="U1277">
            <v>0</v>
          </cell>
          <cell r="V1277">
            <v>0</v>
          </cell>
          <cell r="W1277">
            <v>0</v>
          </cell>
          <cell r="AC1277">
            <v>8094596</v>
          </cell>
          <cell r="AD1277">
            <v>-103981</v>
          </cell>
          <cell r="AE1277">
            <v>6</v>
          </cell>
          <cell r="AK1277">
            <v>0</v>
          </cell>
          <cell r="AL1277">
            <v>103981</v>
          </cell>
          <cell r="AM1277">
            <v>0</v>
          </cell>
          <cell r="AN1277">
            <v>103981</v>
          </cell>
          <cell r="AO1277" t="str">
            <v>Hold</v>
          </cell>
        </row>
        <row r="1278">
          <cell r="B1278">
            <v>1260</v>
          </cell>
          <cell r="C1278">
            <v>16221453</v>
          </cell>
          <cell r="D1278" t="str">
            <v>Nguyen Van Chinh</v>
          </cell>
          <cell r="F1278">
            <v>939704</v>
          </cell>
          <cell r="G1278">
            <v>1196591</v>
          </cell>
          <cell r="H1278">
            <v>1111200</v>
          </cell>
          <cell r="I1278">
            <v>1112240</v>
          </cell>
          <cell r="R1278">
            <v>0</v>
          </cell>
          <cell r="S1278">
            <v>0</v>
          </cell>
          <cell r="T1278">
            <v>0</v>
          </cell>
          <cell r="U1278">
            <v>0</v>
          </cell>
          <cell r="V1278">
            <v>0</v>
          </cell>
          <cell r="AC1278">
            <v>4359735</v>
          </cell>
          <cell r="AD1278">
            <v>0</v>
          </cell>
          <cell r="AE1278">
            <v>4</v>
          </cell>
          <cell r="AK1278">
            <v>0</v>
          </cell>
          <cell r="AL1278">
            <v>0</v>
          </cell>
          <cell r="AM1278">
            <v>0</v>
          </cell>
          <cell r="AN1278">
            <v>0</v>
          </cell>
          <cell r="AO1278" t="str">
            <v>Hold</v>
          </cell>
        </row>
        <row r="1279">
          <cell r="B1279">
            <v>1261</v>
          </cell>
          <cell r="C1279">
            <v>16221455</v>
          </cell>
          <cell r="D1279" t="str">
            <v>Ngo Thanh Tong</v>
          </cell>
          <cell r="F1279">
            <v>939704</v>
          </cell>
          <cell r="G1279">
            <v>1111120</v>
          </cell>
          <cell r="H1279">
            <v>3019903</v>
          </cell>
          <cell r="I1279">
            <v>1112240</v>
          </cell>
          <cell r="J1279">
            <v>1392880</v>
          </cell>
          <cell r="K1279">
            <v>1113000</v>
          </cell>
          <cell r="R1279">
            <v>0</v>
          </cell>
          <cell r="S1279">
            <v>0</v>
          </cell>
          <cell r="T1279">
            <v>-103981</v>
          </cell>
          <cell r="U1279">
            <v>0</v>
          </cell>
          <cell r="V1279">
            <v>0</v>
          </cell>
          <cell r="W1279">
            <v>0</v>
          </cell>
          <cell r="AC1279">
            <v>8688847</v>
          </cell>
          <cell r="AD1279">
            <v>-103981</v>
          </cell>
          <cell r="AE1279">
            <v>6</v>
          </cell>
          <cell r="AK1279">
            <v>0</v>
          </cell>
          <cell r="AL1279">
            <v>103981</v>
          </cell>
          <cell r="AM1279">
            <v>0</v>
          </cell>
          <cell r="AN1279">
            <v>103981</v>
          </cell>
          <cell r="AO1279" t="str">
            <v>Hold</v>
          </cell>
        </row>
        <row r="1280">
          <cell r="B1280">
            <v>1262</v>
          </cell>
          <cell r="C1280">
            <v>16221459</v>
          </cell>
          <cell r="D1280" t="str">
            <v>Le Minh Tuan A</v>
          </cell>
          <cell r="F1280">
            <v>726136</v>
          </cell>
          <cell r="G1280">
            <v>2030711</v>
          </cell>
          <cell r="H1280">
            <v>3367603</v>
          </cell>
          <cell r="I1280">
            <v>1112240</v>
          </cell>
          <cell r="J1280">
            <v>1198486</v>
          </cell>
          <cell r="K1280">
            <v>1113000</v>
          </cell>
          <cell r="L1280">
            <v>1113000</v>
          </cell>
          <cell r="M1280">
            <v>1113000</v>
          </cell>
          <cell r="N1280">
            <v>1113000</v>
          </cell>
          <cell r="R1280">
            <v>0</v>
          </cell>
          <cell r="S1280">
            <v>-3071</v>
          </cell>
          <cell r="T1280">
            <v>-173521</v>
          </cell>
          <cell r="U1280">
            <v>0</v>
          </cell>
          <cell r="V1280">
            <v>0</v>
          </cell>
          <cell r="W1280">
            <v>0</v>
          </cell>
          <cell r="X1280">
            <v>0</v>
          </cell>
          <cell r="Y1280">
            <v>0</v>
          </cell>
          <cell r="Z1280">
            <v>0</v>
          </cell>
          <cell r="AC1280">
            <v>12887176</v>
          </cell>
          <cell r="AD1280">
            <v>-176592</v>
          </cell>
          <cell r="AE1280">
            <v>9</v>
          </cell>
          <cell r="AK1280">
            <v>0</v>
          </cell>
          <cell r="AL1280">
            <v>176592</v>
          </cell>
          <cell r="AM1280">
            <v>0</v>
          </cell>
          <cell r="AN1280">
            <v>176592</v>
          </cell>
          <cell r="AO1280" t="str">
            <v>Hold</v>
          </cell>
        </row>
        <row r="1281">
          <cell r="B1281">
            <v>1263</v>
          </cell>
          <cell r="C1281">
            <v>16221460</v>
          </cell>
          <cell r="D1281" t="str">
            <v>Dang Van Dung</v>
          </cell>
          <cell r="F1281">
            <v>854277</v>
          </cell>
          <cell r="G1281">
            <v>2841171</v>
          </cell>
          <cell r="H1281">
            <v>3453080</v>
          </cell>
          <cell r="I1281">
            <v>1112240</v>
          </cell>
          <cell r="J1281">
            <v>1284092</v>
          </cell>
          <cell r="K1281">
            <v>1198615</v>
          </cell>
          <cell r="R1281">
            <v>0</v>
          </cell>
          <cell r="S1281">
            <v>-84117</v>
          </cell>
          <cell r="T1281">
            <v>-190616</v>
          </cell>
          <cell r="U1281">
            <v>0</v>
          </cell>
          <cell r="V1281">
            <v>0</v>
          </cell>
          <cell r="W1281">
            <v>0</v>
          </cell>
          <cell r="X1281">
            <v>0</v>
          </cell>
          <cell r="AC1281">
            <v>10743475</v>
          </cell>
          <cell r="AD1281">
            <v>-274733</v>
          </cell>
          <cell r="AE1281">
            <v>6</v>
          </cell>
          <cell r="AK1281">
            <v>0</v>
          </cell>
          <cell r="AL1281">
            <v>274733</v>
          </cell>
          <cell r="AM1281">
            <v>0</v>
          </cell>
          <cell r="AN1281">
            <v>274733</v>
          </cell>
          <cell r="AO1281" t="str">
            <v>Hold</v>
          </cell>
        </row>
        <row r="1282">
          <cell r="B1282">
            <v>1264</v>
          </cell>
          <cell r="C1282">
            <v>16221461</v>
          </cell>
          <cell r="D1282" t="str">
            <v>Nguyen Hoang Vu</v>
          </cell>
          <cell r="F1282">
            <v>726136</v>
          </cell>
          <cell r="G1282">
            <v>2949355</v>
          </cell>
          <cell r="H1282">
            <v>3367603</v>
          </cell>
          <cell r="R1282">
            <v>0</v>
          </cell>
          <cell r="S1282">
            <v>-94936</v>
          </cell>
          <cell r="T1282">
            <v>-173521</v>
          </cell>
          <cell r="U1282">
            <v>0</v>
          </cell>
          <cell r="V1282">
            <v>0</v>
          </cell>
          <cell r="W1282">
            <v>0</v>
          </cell>
          <cell r="X1282">
            <v>0</v>
          </cell>
          <cell r="Y1282">
            <v>0</v>
          </cell>
          <cell r="AC1282">
            <v>7043094</v>
          </cell>
          <cell r="AD1282">
            <v>-268457</v>
          </cell>
          <cell r="AE1282">
            <v>3</v>
          </cell>
          <cell r="AK1282">
            <v>104310</v>
          </cell>
          <cell r="AL1282">
            <v>372767</v>
          </cell>
          <cell r="AM1282">
            <v>0</v>
          </cell>
          <cell r="AN1282">
            <v>372767</v>
          </cell>
          <cell r="AO1282" t="str">
            <v>Hold</v>
          </cell>
        </row>
        <row r="1283">
          <cell r="B1283">
            <v>1265</v>
          </cell>
          <cell r="C1283">
            <v>16221462</v>
          </cell>
          <cell r="D1283" t="str">
            <v>Pham Si Len</v>
          </cell>
          <cell r="F1283">
            <v>854277</v>
          </cell>
          <cell r="G1283">
            <v>1196591</v>
          </cell>
          <cell r="H1283">
            <v>3367603</v>
          </cell>
          <cell r="I1283">
            <v>1112240</v>
          </cell>
          <cell r="J1283">
            <v>1198486</v>
          </cell>
          <cell r="K1283">
            <v>1113000</v>
          </cell>
          <cell r="R1283">
            <v>0</v>
          </cell>
          <cell r="S1283">
            <v>0</v>
          </cell>
          <cell r="T1283">
            <v>-173521</v>
          </cell>
          <cell r="U1283">
            <v>0</v>
          </cell>
          <cell r="V1283">
            <v>0</v>
          </cell>
          <cell r="W1283">
            <v>0</v>
          </cell>
          <cell r="AC1283">
            <v>8842197</v>
          </cell>
          <cell r="AD1283">
            <v>-173521</v>
          </cell>
          <cell r="AE1283">
            <v>6</v>
          </cell>
          <cell r="AK1283">
            <v>0</v>
          </cell>
          <cell r="AL1283">
            <v>173521</v>
          </cell>
          <cell r="AM1283">
            <v>0</v>
          </cell>
          <cell r="AN1283">
            <v>173521</v>
          </cell>
          <cell r="AO1283" t="str">
            <v>Hold</v>
          </cell>
        </row>
        <row r="1284">
          <cell r="B1284">
            <v>1266</v>
          </cell>
          <cell r="C1284">
            <v>16221464</v>
          </cell>
          <cell r="D1284" t="str">
            <v>Nguyen Thanh Phuong B</v>
          </cell>
          <cell r="F1284">
            <v>1409517</v>
          </cell>
          <cell r="G1284">
            <v>2950764</v>
          </cell>
          <cell r="H1284">
            <v>5336353</v>
          </cell>
          <cell r="I1284">
            <v>1112240</v>
          </cell>
          <cell r="J1284">
            <v>1198486</v>
          </cell>
          <cell r="K1284">
            <v>1113000</v>
          </cell>
          <cell r="L1284">
            <v>1113000</v>
          </cell>
          <cell r="M1284">
            <v>1198615</v>
          </cell>
          <cell r="N1284">
            <v>1113000</v>
          </cell>
          <cell r="R1284">
            <v>0</v>
          </cell>
          <cell r="S1284">
            <v>-95076</v>
          </cell>
          <cell r="T1284">
            <v>-700906</v>
          </cell>
          <cell r="U1284">
            <v>0</v>
          </cell>
          <cell r="V1284">
            <v>0</v>
          </cell>
          <cell r="W1284">
            <v>0</v>
          </cell>
          <cell r="X1284">
            <v>0</v>
          </cell>
          <cell r="Y1284">
            <v>0</v>
          </cell>
          <cell r="Z1284">
            <v>0</v>
          </cell>
          <cell r="AC1284">
            <v>16544975</v>
          </cell>
          <cell r="AD1284">
            <v>-795982</v>
          </cell>
          <cell r="AE1284">
            <v>9</v>
          </cell>
          <cell r="AK1284">
            <v>0</v>
          </cell>
          <cell r="AL1284">
            <v>795982</v>
          </cell>
          <cell r="AM1284">
            <v>0</v>
          </cell>
          <cell r="AN1284">
            <v>795982</v>
          </cell>
          <cell r="AO1284" t="str">
            <v>Hold</v>
          </cell>
        </row>
        <row r="1285">
          <cell r="B1285">
            <v>1267</v>
          </cell>
          <cell r="C1285">
            <v>16221466</v>
          </cell>
          <cell r="D1285" t="str">
            <v>Tran Quoc Ho</v>
          </cell>
          <cell r="F1285">
            <v>1195988</v>
          </cell>
          <cell r="G1285">
            <v>2568493</v>
          </cell>
          <cell r="H1285">
            <v>3453080</v>
          </cell>
          <cell r="I1285">
            <v>1283354</v>
          </cell>
          <cell r="J1285">
            <v>1369698</v>
          </cell>
          <cell r="K1285">
            <v>1198615</v>
          </cell>
          <cell r="L1285">
            <v>1984231</v>
          </cell>
          <cell r="M1285">
            <v>1198615</v>
          </cell>
          <cell r="N1285">
            <v>1113000</v>
          </cell>
          <cell r="R1285">
            <v>0</v>
          </cell>
          <cell r="S1285">
            <v>-56849</v>
          </cell>
          <cell r="T1285">
            <v>-190616</v>
          </cell>
          <cell r="U1285">
            <v>0</v>
          </cell>
          <cell r="V1285">
            <v>0</v>
          </cell>
          <cell r="W1285">
            <v>0</v>
          </cell>
          <cell r="X1285">
            <v>0</v>
          </cell>
          <cell r="Y1285">
            <v>0</v>
          </cell>
          <cell r="Z1285">
            <v>0</v>
          </cell>
          <cell r="AC1285">
            <v>15365074</v>
          </cell>
          <cell r="AD1285">
            <v>-247465</v>
          </cell>
          <cell r="AE1285">
            <v>9</v>
          </cell>
          <cell r="AK1285">
            <v>0</v>
          </cell>
          <cell r="AL1285">
            <v>247465</v>
          </cell>
          <cell r="AM1285">
            <v>0</v>
          </cell>
          <cell r="AN1285">
            <v>247465</v>
          </cell>
          <cell r="AO1285" t="str">
            <v>Hold</v>
          </cell>
        </row>
        <row r="1286">
          <cell r="B1286">
            <v>1268</v>
          </cell>
          <cell r="C1286">
            <v>16221469</v>
          </cell>
          <cell r="D1286" t="str">
            <v>Tran Van Hoi Hop</v>
          </cell>
          <cell r="F1286">
            <v>854277</v>
          </cell>
          <cell r="G1286">
            <v>2289765</v>
          </cell>
          <cell r="H1286">
            <v>3453080</v>
          </cell>
          <cell r="I1286">
            <v>1112240</v>
          </cell>
          <cell r="J1286">
            <v>1369698</v>
          </cell>
          <cell r="K1286">
            <v>1198615</v>
          </cell>
          <cell r="L1286">
            <v>1113000</v>
          </cell>
          <cell r="R1286">
            <v>0</v>
          </cell>
          <cell r="S1286">
            <v>-28977</v>
          </cell>
          <cell r="T1286">
            <v>-190616</v>
          </cell>
          <cell r="U1286">
            <v>0</v>
          </cell>
          <cell r="V1286">
            <v>0</v>
          </cell>
          <cell r="W1286">
            <v>0</v>
          </cell>
          <cell r="X1286">
            <v>0</v>
          </cell>
          <cell r="AC1286">
            <v>11390675</v>
          </cell>
          <cell r="AD1286">
            <v>-219593</v>
          </cell>
          <cell r="AE1286">
            <v>7</v>
          </cell>
          <cell r="AK1286">
            <v>0</v>
          </cell>
          <cell r="AL1286">
            <v>219593</v>
          </cell>
          <cell r="AM1286">
            <v>0</v>
          </cell>
          <cell r="AN1286">
            <v>219593</v>
          </cell>
          <cell r="AO1286" t="str">
            <v>Hold</v>
          </cell>
        </row>
        <row r="1287">
          <cell r="B1287">
            <v>1269</v>
          </cell>
          <cell r="C1287">
            <v>16221471</v>
          </cell>
          <cell r="D1287" t="str">
            <v>Nguyen Danh Quoc Anh</v>
          </cell>
          <cell r="F1287">
            <v>1409517</v>
          </cell>
          <cell r="G1287">
            <v>3091188</v>
          </cell>
          <cell r="H1287">
            <v>3453080</v>
          </cell>
          <cell r="I1287">
            <v>1197797</v>
          </cell>
          <cell r="J1287">
            <v>1455305</v>
          </cell>
          <cell r="K1287">
            <v>1198615</v>
          </cell>
          <cell r="L1287">
            <v>1984231</v>
          </cell>
          <cell r="R1287">
            <v>0</v>
          </cell>
          <cell r="S1287">
            <v>-118238</v>
          </cell>
          <cell r="T1287">
            <v>-190616</v>
          </cell>
          <cell r="U1287">
            <v>0</v>
          </cell>
          <cell r="V1287">
            <v>0</v>
          </cell>
          <cell r="W1287">
            <v>0</v>
          </cell>
          <cell r="X1287">
            <v>0</v>
          </cell>
          <cell r="AC1287">
            <v>13789733</v>
          </cell>
          <cell r="AD1287">
            <v>-308854</v>
          </cell>
          <cell r="AE1287">
            <v>7</v>
          </cell>
          <cell r="AK1287">
            <v>0</v>
          </cell>
          <cell r="AL1287">
            <v>308854</v>
          </cell>
          <cell r="AM1287">
            <v>0</v>
          </cell>
          <cell r="AN1287">
            <v>308854</v>
          </cell>
          <cell r="AO1287" t="str">
            <v>Hold</v>
          </cell>
        </row>
        <row r="1288">
          <cell r="B1288">
            <v>1270</v>
          </cell>
          <cell r="C1288">
            <v>16221474</v>
          </cell>
          <cell r="D1288" t="str">
            <v>Vo Duy Cuong</v>
          </cell>
          <cell r="F1288">
            <v>469853</v>
          </cell>
          <cell r="G1288">
            <v>1111120</v>
          </cell>
          <cell r="H1288">
            <v>1282153</v>
          </cell>
          <cell r="R1288">
            <v>0</v>
          </cell>
          <cell r="S1288">
            <v>0</v>
          </cell>
          <cell r="T1288">
            <v>0</v>
          </cell>
          <cell r="AC1288">
            <v>2863126</v>
          </cell>
          <cell r="AD1288">
            <v>0</v>
          </cell>
          <cell r="AE1288">
            <v>3</v>
          </cell>
          <cell r="AK1288">
            <v>0</v>
          </cell>
          <cell r="AL1288">
            <v>0</v>
          </cell>
          <cell r="AM1288">
            <v>0</v>
          </cell>
          <cell r="AN1288">
            <v>0</v>
          </cell>
          <cell r="AO1288" t="str">
            <v>Hold</v>
          </cell>
        </row>
        <row r="1289">
          <cell r="B1289">
            <v>1271</v>
          </cell>
          <cell r="C1289">
            <v>16221483</v>
          </cell>
          <cell r="D1289" t="str">
            <v>Hua Ngoc Thy Dung</v>
          </cell>
          <cell r="F1289">
            <v>1580412</v>
          </cell>
          <cell r="G1289">
            <v>3539316</v>
          </cell>
          <cell r="H1289">
            <v>1282153</v>
          </cell>
          <cell r="I1289">
            <v>2672754</v>
          </cell>
          <cell r="J1289">
            <v>1455305</v>
          </cell>
          <cell r="K1289">
            <v>1984231</v>
          </cell>
          <cell r="L1289">
            <v>1155807</v>
          </cell>
          <cell r="M1289">
            <v>727731</v>
          </cell>
          <cell r="N1289">
            <v>941769</v>
          </cell>
          <cell r="R1289">
            <v>0</v>
          </cell>
          <cell r="S1289">
            <v>-207863</v>
          </cell>
          <cell r="T1289">
            <v>0</v>
          </cell>
          <cell r="U1289">
            <v>-67275</v>
          </cell>
          <cell r="V1289">
            <v>0</v>
          </cell>
          <cell r="W1289">
            <v>0</v>
          </cell>
          <cell r="X1289">
            <v>0</v>
          </cell>
          <cell r="Y1289">
            <v>0</v>
          </cell>
          <cell r="Z1289">
            <v>0</v>
          </cell>
          <cell r="AC1289">
            <v>15339478</v>
          </cell>
          <cell r="AD1289">
            <v>-275138</v>
          </cell>
          <cell r="AE1289">
            <v>9</v>
          </cell>
          <cell r="AK1289">
            <v>0</v>
          </cell>
          <cell r="AL1289">
            <v>275138</v>
          </cell>
          <cell r="AM1289">
            <v>0</v>
          </cell>
          <cell r="AN1289">
            <v>275138</v>
          </cell>
          <cell r="AO1289" t="str">
            <v>Hold</v>
          </cell>
        </row>
        <row r="1290">
          <cell r="B1290">
            <v>1272</v>
          </cell>
          <cell r="C1290">
            <v>16221492</v>
          </cell>
          <cell r="D1290" t="str">
            <v>Truong Hoai Khanh</v>
          </cell>
          <cell r="F1290">
            <v>1751228</v>
          </cell>
          <cell r="G1290">
            <v>3177301</v>
          </cell>
          <cell r="H1290">
            <v>3453080</v>
          </cell>
          <cell r="I1290">
            <v>1197797</v>
          </cell>
          <cell r="J1290">
            <v>1455305</v>
          </cell>
          <cell r="K1290">
            <v>1113000</v>
          </cell>
          <cell r="L1290">
            <v>1300465</v>
          </cell>
          <cell r="R1290">
            <v>0</v>
          </cell>
          <cell r="S1290">
            <v>-135460</v>
          </cell>
          <cell r="T1290">
            <v>-190616</v>
          </cell>
          <cell r="U1290">
            <v>0</v>
          </cell>
          <cell r="V1290">
            <v>0</v>
          </cell>
          <cell r="W1290">
            <v>0</v>
          </cell>
          <cell r="X1290">
            <v>0</v>
          </cell>
          <cell r="AC1290">
            <v>13448176</v>
          </cell>
          <cell r="AD1290">
            <v>-326076</v>
          </cell>
          <cell r="AE1290">
            <v>7</v>
          </cell>
          <cell r="AK1290">
            <v>0</v>
          </cell>
          <cell r="AL1290">
            <v>326076</v>
          </cell>
          <cell r="AM1290">
            <v>0</v>
          </cell>
          <cell r="AN1290">
            <v>326076</v>
          </cell>
          <cell r="AO1290" t="str">
            <v>Hold</v>
          </cell>
        </row>
        <row r="1291">
          <cell r="B1291">
            <v>1273</v>
          </cell>
          <cell r="C1291">
            <v>16221497</v>
          </cell>
          <cell r="D1291" t="str">
            <v>Thai Thanh Tuan</v>
          </cell>
          <cell r="F1291">
            <v>1429806</v>
          </cell>
          <cell r="G1291">
            <v>5348768</v>
          </cell>
          <cell r="H1291">
            <v>1077009</v>
          </cell>
          <cell r="I1291">
            <v>2591054</v>
          </cell>
          <cell r="J1291">
            <v>1455305</v>
          </cell>
          <cell r="K1291">
            <v>1198615</v>
          </cell>
          <cell r="L1291">
            <v>1198615</v>
          </cell>
          <cell r="M1291">
            <v>1284231</v>
          </cell>
          <cell r="N1291">
            <v>1113000</v>
          </cell>
          <cell r="R1291">
            <v>0</v>
          </cell>
          <cell r="S1291">
            <v>-704630</v>
          </cell>
          <cell r="T1291">
            <v>0</v>
          </cell>
          <cell r="U1291">
            <v>-59105</v>
          </cell>
          <cell r="V1291">
            <v>0</v>
          </cell>
          <cell r="W1291">
            <v>0</v>
          </cell>
          <cell r="X1291">
            <v>0</v>
          </cell>
          <cell r="Y1291">
            <v>0</v>
          </cell>
          <cell r="Z1291">
            <v>0</v>
          </cell>
          <cell r="AC1291">
            <v>16696403</v>
          </cell>
          <cell r="AD1291">
            <v>-763735</v>
          </cell>
          <cell r="AE1291">
            <v>9</v>
          </cell>
          <cell r="AK1291">
            <v>0</v>
          </cell>
          <cell r="AL1291">
            <v>763735</v>
          </cell>
          <cell r="AM1291">
            <v>0</v>
          </cell>
          <cell r="AN1291">
            <v>763735</v>
          </cell>
          <cell r="AO1291" t="str">
            <v>Hold</v>
          </cell>
        </row>
        <row r="1292">
          <cell r="B1292">
            <v>1274</v>
          </cell>
          <cell r="C1292">
            <v>16221501</v>
          </cell>
          <cell r="D1292" t="str">
            <v>Ngo Van Thien</v>
          </cell>
          <cell r="F1292">
            <v>1436253</v>
          </cell>
          <cell r="G1292">
            <v>2533190</v>
          </cell>
          <cell r="H1292">
            <v>1111500</v>
          </cell>
          <cell r="I1292">
            <v>764665</v>
          </cell>
          <cell r="J1292">
            <v>1059376</v>
          </cell>
          <cell r="K1292">
            <v>970468</v>
          </cell>
          <cell r="R1292">
            <v>0</v>
          </cell>
          <cell r="S1292">
            <v>-53319</v>
          </cell>
          <cell r="T1292">
            <v>0</v>
          </cell>
          <cell r="U1292">
            <v>0</v>
          </cell>
          <cell r="V1292">
            <v>0</v>
          </cell>
          <cell r="W1292">
            <v>0</v>
          </cell>
          <cell r="X1292">
            <v>0</v>
          </cell>
          <cell r="Y1292">
            <v>0</v>
          </cell>
          <cell r="Z1292">
            <v>0</v>
          </cell>
          <cell r="AC1292">
            <v>7875452</v>
          </cell>
          <cell r="AD1292">
            <v>-53319</v>
          </cell>
          <cell r="AE1292">
            <v>6</v>
          </cell>
          <cell r="AK1292">
            <v>0</v>
          </cell>
          <cell r="AL1292">
            <v>53319</v>
          </cell>
          <cell r="AM1292">
            <v>0</v>
          </cell>
          <cell r="AN1292">
            <v>53319</v>
          </cell>
          <cell r="AO1292" t="str">
            <v>Hold</v>
          </cell>
        </row>
        <row r="1293">
          <cell r="B1293">
            <v>1275</v>
          </cell>
          <cell r="C1293">
            <v>16221511</v>
          </cell>
          <cell r="D1293" t="str">
            <v>Tran Van Hoang B</v>
          </cell>
          <cell r="G1293">
            <v>1282062</v>
          </cell>
          <cell r="H1293">
            <v>3794987</v>
          </cell>
          <cell r="I1293">
            <v>1283354</v>
          </cell>
          <cell r="J1293">
            <v>1369698</v>
          </cell>
          <cell r="K1293">
            <v>1198615</v>
          </cell>
          <cell r="M1293">
            <v>2226000</v>
          </cell>
          <cell r="N1293">
            <v>2290385</v>
          </cell>
          <cell r="S1293">
            <v>0</v>
          </cell>
          <cell r="T1293">
            <v>-258997</v>
          </cell>
          <cell r="U1293">
            <v>0</v>
          </cell>
          <cell r="V1293">
            <v>0</v>
          </cell>
          <cell r="W1293">
            <v>0</v>
          </cell>
          <cell r="X1293">
            <v>0</v>
          </cell>
          <cell r="Y1293">
            <v>-22600</v>
          </cell>
          <cell r="Z1293">
            <v>0</v>
          </cell>
          <cell r="AB1293">
            <v>-29039</v>
          </cell>
          <cell r="AC1293">
            <v>13445101</v>
          </cell>
          <cell r="AD1293">
            <v>-310636</v>
          </cell>
          <cell r="AE1293">
            <v>7</v>
          </cell>
          <cell r="AK1293">
            <v>0</v>
          </cell>
          <cell r="AL1293">
            <v>310636</v>
          </cell>
          <cell r="AM1293">
            <v>0</v>
          </cell>
          <cell r="AN1293">
            <v>310636</v>
          </cell>
          <cell r="AO1293" t="str">
            <v>Hold</v>
          </cell>
        </row>
        <row r="1294">
          <cell r="B1294">
            <v>1276</v>
          </cell>
          <cell r="C1294">
            <v>16221519</v>
          </cell>
          <cell r="D1294" t="str">
            <v>Nguyen Van Cuong B</v>
          </cell>
          <cell r="G1294">
            <v>1666680</v>
          </cell>
          <cell r="H1294">
            <v>3453080</v>
          </cell>
          <cell r="I1294">
            <v>1197797</v>
          </cell>
          <cell r="J1294">
            <v>1369698</v>
          </cell>
          <cell r="K1294">
            <v>1198615</v>
          </cell>
          <cell r="L1294">
            <v>2284231</v>
          </cell>
          <cell r="M1294">
            <v>1198615</v>
          </cell>
          <cell r="N1294">
            <v>1113000</v>
          </cell>
          <cell r="S1294">
            <v>0</v>
          </cell>
          <cell r="T1294">
            <v>-190616</v>
          </cell>
          <cell r="U1294">
            <v>0</v>
          </cell>
          <cell r="V1294">
            <v>0</v>
          </cell>
          <cell r="W1294">
            <v>0</v>
          </cell>
          <cell r="X1294">
            <v>-28423</v>
          </cell>
          <cell r="Y1294">
            <v>0</v>
          </cell>
          <cell r="Z1294">
            <v>0</v>
          </cell>
          <cell r="AC1294">
            <v>13481716</v>
          </cell>
          <cell r="AD1294">
            <v>-219039</v>
          </cell>
          <cell r="AE1294">
            <v>8</v>
          </cell>
          <cell r="AK1294">
            <v>0</v>
          </cell>
          <cell r="AL1294">
            <v>219039</v>
          </cell>
          <cell r="AM1294">
            <v>0</v>
          </cell>
          <cell r="AN1294">
            <v>219039</v>
          </cell>
          <cell r="AO1294" t="str">
            <v>Hold</v>
          </cell>
        </row>
        <row r="1295">
          <cell r="B1295">
            <v>1277</v>
          </cell>
          <cell r="C1295">
            <v>16221523</v>
          </cell>
          <cell r="D1295" t="str">
            <v>Bui Duc Xuan Trinh</v>
          </cell>
          <cell r="G1295">
            <v>2116182</v>
          </cell>
          <cell r="H1295">
            <v>3367603</v>
          </cell>
          <cell r="I1295">
            <v>1197797</v>
          </cell>
          <cell r="J1295">
            <v>1284092</v>
          </cell>
          <cell r="K1295">
            <v>1113000</v>
          </cell>
          <cell r="M1295">
            <v>2226000</v>
          </cell>
          <cell r="N1295">
            <v>1070192</v>
          </cell>
          <cell r="S1295">
            <v>-11618</v>
          </cell>
          <cell r="T1295">
            <v>-173521</v>
          </cell>
          <cell r="U1295">
            <v>0</v>
          </cell>
          <cell r="V1295">
            <v>0</v>
          </cell>
          <cell r="W1295">
            <v>0</v>
          </cell>
          <cell r="X1295">
            <v>0</v>
          </cell>
          <cell r="Y1295">
            <v>-22600</v>
          </cell>
          <cell r="Z1295">
            <v>0</v>
          </cell>
          <cell r="AC1295">
            <v>12374866</v>
          </cell>
          <cell r="AD1295">
            <v>-207739</v>
          </cell>
          <cell r="AE1295">
            <v>7</v>
          </cell>
          <cell r="AK1295">
            <v>0</v>
          </cell>
          <cell r="AL1295">
            <v>207739</v>
          </cell>
          <cell r="AM1295">
            <v>0</v>
          </cell>
          <cell r="AN1295">
            <v>207739</v>
          </cell>
          <cell r="AO1295" t="str">
            <v>Hold</v>
          </cell>
        </row>
        <row r="1296">
          <cell r="B1296">
            <v>1278</v>
          </cell>
          <cell r="C1296">
            <v>16221524</v>
          </cell>
          <cell r="D1296" t="str">
            <v>Le Tat Doan</v>
          </cell>
          <cell r="G1296">
            <v>2201653</v>
          </cell>
          <cell r="S1296">
            <v>-20165</v>
          </cell>
          <cell r="T1296">
            <v>0</v>
          </cell>
          <cell r="AC1296">
            <v>2201653</v>
          </cell>
          <cell r="AD1296">
            <v>-20165</v>
          </cell>
          <cell r="AE1296">
            <v>1</v>
          </cell>
          <cell r="AK1296">
            <v>20165</v>
          </cell>
          <cell r="AL1296">
            <v>40330</v>
          </cell>
          <cell r="AM1296">
            <v>0</v>
          </cell>
          <cell r="AN1296">
            <v>40330</v>
          </cell>
          <cell r="AO1296" t="str">
            <v>Hold</v>
          </cell>
        </row>
        <row r="1297">
          <cell r="B1297">
            <v>1279</v>
          </cell>
          <cell r="C1297">
            <v>16221525</v>
          </cell>
          <cell r="D1297" t="str">
            <v>Duong Kien Hung</v>
          </cell>
          <cell r="G1297">
            <v>2116182</v>
          </cell>
          <cell r="H1297">
            <v>3282126</v>
          </cell>
          <cell r="I1297">
            <v>1283354</v>
          </cell>
          <cell r="J1297">
            <v>1112880</v>
          </cell>
          <cell r="K1297">
            <v>1113000</v>
          </cell>
          <cell r="L1297">
            <v>1198615</v>
          </cell>
          <cell r="M1297">
            <v>1284231</v>
          </cell>
          <cell r="N1297">
            <v>1113000</v>
          </cell>
          <cell r="S1297">
            <v>-11618</v>
          </cell>
          <cell r="T1297">
            <v>-156425</v>
          </cell>
          <cell r="U1297">
            <v>0</v>
          </cell>
          <cell r="V1297">
            <v>0</v>
          </cell>
          <cell r="W1297">
            <v>0</v>
          </cell>
          <cell r="X1297">
            <v>0</v>
          </cell>
          <cell r="Y1297">
            <v>0</v>
          </cell>
          <cell r="Z1297">
            <v>0</v>
          </cell>
          <cell r="AC1297">
            <v>12503388</v>
          </cell>
          <cell r="AD1297">
            <v>-168043</v>
          </cell>
          <cell r="AE1297">
            <v>8</v>
          </cell>
          <cell r="AK1297">
            <v>0</v>
          </cell>
          <cell r="AL1297">
            <v>168043</v>
          </cell>
          <cell r="AM1297">
            <v>0</v>
          </cell>
          <cell r="AN1297">
            <v>168043</v>
          </cell>
          <cell r="AO1297" t="str">
            <v>Hold</v>
          </cell>
        </row>
        <row r="1298">
          <cell r="B1298">
            <v>1280</v>
          </cell>
          <cell r="C1298">
            <v>16221527</v>
          </cell>
          <cell r="D1298" t="str">
            <v>Nguyen Tuan</v>
          </cell>
          <cell r="G1298">
            <v>1911051</v>
          </cell>
          <cell r="H1298">
            <v>3162459</v>
          </cell>
          <cell r="I1298">
            <v>875889</v>
          </cell>
          <cell r="J1298">
            <v>876393</v>
          </cell>
          <cell r="K1298">
            <v>876000</v>
          </cell>
          <cell r="L1298">
            <v>876000</v>
          </cell>
          <cell r="S1298">
            <v>0</v>
          </cell>
          <cell r="T1298">
            <v>-132492</v>
          </cell>
          <cell r="U1298">
            <v>0</v>
          </cell>
          <cell r="V1298">
            <v>0</v>
          </cell>
          <cell r="W1298">
            <v>0</v>
          </cell>
          <cell r="X1298">
            <v>0</v>
          </cell>
          <cell r="AC1298">
            <v>8577792</v>
          </cell>
          <cell r="AD1298">
            <v>-132492</v>
          </cell>
          <cell r="AE1298">
            <v>6</v>
          </cell>
          <cell r="AK1298">
            <v>0</v>
          </cell>
          <cell r="AL1298">
            <v>132492</v>
          </cell>
          <cell r="AM1298">
            <v>0</v>
          </cell>
          <cell r="AN1298">
            <v>132492</v>
          </cell>
          <cell r="AO1298" t="str">
            <v>Hold</v>
          </cell>
        </row>
        <row r="1299">
          <cell r="B1299">
            <v>1281</v>
          </cell>
          <cell r="C1299">
            <v>16221528</v>
          </cell>
          <cell r="D1299" t="str">
            <v>Nguyen Minh Tuan B</v>
          </cell>
          <cell r="G1299">
            <v>1009623</v>
          </cell>
          <cell r="H1299">
            <v>3095146</v>
          </cell>
          <cell r="I1299">
            <v>943265</v>
          </cell>
          <cell r="J1299">
            <v>1011223</v>
          </cell>
          <cell r="K1299">
            <v>876000</v>
          </cell>
          <cell r="L1299">
            <v>943385</v>
          </cell>
          <cell r="S1299">
            <v>0</v>
          </cell>
          <cell r="T1299">
            <v>-119029</v>
          </cell>
          <cell r="U1299">
            <v>0</v>
          </cell>
          <cell r="V1299">
            <v>0</v>
          </cell>
          <cell r="W1299">
            <v>0</v>
          </cell>
          <cell r="X1299">
            <v>0</v>
          </cell>
          <cell r="Y1299">
            <v>0</v>
          </cell>
          <cell r="AC1299">
            <v>7878642</v>
          </cell>
          <cell r="AD1299">
            <v>-119029</v>
          </cell>
          <cell r="AE1299">
            <v>6</v>
          </cell>
          <cell r="AK1299">
            <v>0</v>
          </cell>
          <cell r="AL1299">
            <v>119029</v>
          </cell>
          <cell r="AM1299">
            <v>0</v>
          </cell>
          <cell r="AN1299">
            <v>119029</v>
          </cell>
          <cell r="AO1299" t="str">
            <v>Hold</v>
          </cell>
        </row>
        <row r="1300">
          <cell r="B1300">
            <v>1282</v>
          </cell>
          <cell r="C1300">
            <v>16221531</v>
          </cell>
          <cell r="D1300" t="str">
            <v>Le Van Manh</v>
          </cell>
          <cell r="G1300">
            <v>1843743</v>
          </cell>
          <cell r="H1300">
            <v>3095146</v>
          </cell>
          <cell r="I1300">
            <v>1010641</v>
          </cell>
          <cell r="J1300">
            <v>876393</v>
          </cell>
          <cell r="K1300">
            <v>876000</v>
          </cell>
          <cell r="L1300">
            <v>943385</v>
          </cell>
          <cell r="M1300">
            <v>876000</v>
          </cell>
          <cell r="N1300">
            <v>774923</v>
          </cell>
          <cell r="S1300">
            <v>0</v>
          </cell>
          <cell r="T1300">
            <v>-119029</v>
          </cell>
          <cell r="U1300">
            <v>0</v>
          </cell>
          <cell r="V1300">
            <v>0</v>
          </cell>
          <cell r="W1300">
            <v>0</v>
          </cell>
          <cell r="X1300">
            <v>0</v>
          </cell>
          <cell r="Y1300">
            <v>0</v>
          </cell>
          <cell r="Z1300">
            <v>0</v>
          </cell>
          <cell r="AC1300">
            <v>10296231</v>
          </cell>
          <cell r="AD1300">
            <v>-119029</v>
          </cell>
          <cell r="AE1300">
            <v>8</v>
          </cell>
          <cell r="AK1300">
            <v>0</v>
          </cell>
          <cell r="AL1300">
            <v>119029</v>
          </cell>
          <cell r="AM1300">
            <v>0</v>
          </cell>
          <cell r="AN1300">
            <v>119029</v>
          </cell>
          <cell r="AO1300" t="str">
            <v>Hold</v>
          </cell>
        </row>
        <row r="1301">
          <cell r="B1301">
            <v>1283</v>
          </cell>
          <cell r="C1301">
            <v>16221532</v>
          </cell>
          <cell r="D1301" t="str">
            <v>Phan Ngoc Thao</v>
          </cell>
          <cell r="G1301">
            <v>2856680</v>
          </cell>
          <cell r="S1301">
            <v>-85668</v>
          </cell>
          <cell r="AC1301">
            <v>2856680</v>
          </cell>
          <cell r="AD1301">
            <v>-85668</v>
          </cell>
          <cell r="AE1301">
            <v>1</v>
          </cell>
          <cell r="AK1301">
            <v>85668</v>
          </cell>
          <cell r="AL1301">
            <v>171336</v>
          </cell>
          <cell r="AM1301">
            <v>0</v>
          </cell>
          <cell r="AN1301">
            <v>171336</v>
          </cell>
          <cell r="AO1301" t="str">
            <v>Hold</v>
          </cell>
        </row>
        <row r="1302">
          <cell r="B1302">
            <v>1284</v>
          </cell>
          <cell r="C1302">
            <v>16221556</v>
          </cell>
          <cell r="D1302" t="str">
            <v>Vu Viet Hoang</v>
          </cell>
          <cell r="G1302">
            <v>769237</v>
          </cell>
          <cell r="H1302">
            <v>3453080</v>
          </cell>
          <cell r="I1302">
            <v>1197797</v>
          </cell>
          <cell r="J1302">
            <v>1112880</v>
          </cell>
          <cell r="K1302">
            <v>1113000</v>
          </cell>
          <cell r="S1302">
            <v>0</v>
          </cell>
          <cell r="T1302">
            <v>-190616</v>
          </cell>
          <cell r="U1302">
            <v>0</v>
          </cell>
          <cell r="V1302">
            <v>0</v>
          </cell>
          <cell r="W1302">
            <v>0</v>
          </cell>
          <cell r="X1302">
            <v>0</v>
          </cell>
          <cell r="Y1302">
            <v>0</v>
          </cell>
          <cell r="AC1302">
            <v>7645994</v>
          </cell>
          <cell r="AD1302">
            <v>-190616</v>
          </cell>
          <cell r="AE1302">
            <v>5</v>
          </cell>
          <cell r="AK1302">
            <v>0</v>
          </cell>
          <cell r="AL1302">
            <v>190616</v>
          </cell>
          <cell r="AM1302">
            <v>0</v>
          </cell>
          <cell r="AN1302">
            <v>190616</v>
          </cell>
          <cell r="AO1302" t="str">
            <v>Hold</v>
          </cell>
        </row>
        <row r="1303">
          <cell r="B1303">
            <v>1285</v>
          </cell>
          <cell r="C1303">
            <v>16221561</v>
          </cell>
          <cell r="D1303" t="str">
            <v>Le Xuan Bang</v>
          </cell>
          <cell r="G1303">
            <v>769237</v>
          </cell>
          <cell r="H1303">
            <v>3453080</v>
          </cell>
          <cell r="I1303">
            <v>1112240</v>
          </cell>
          <cell r="J1303">
            <v>1112880</v>
          </cell>
          <cell r="K1303">
            <v>1113000</v>
          </cell>
          <cell r="L1303">
            <v>1198615</v>
          </cell>
          <cell r="M1303">
            <v>1113000</v>
          </cell>
          <cell r="N1303">
            <v>1113000</v>
          </cell>
          <cell r="S1303">
            <v>0</v>
          </cell>
          <cell r="T1303">
            <v>-190616</v>
          </cell>
          <cell r="U1303">
            <v>0</v>
          </cell>
          <cell r="V1303">
            <v>0</v>
          </cell>
          <cell r="W1303">
            <v>0</v>
          </cell>
          <cell r="X1303">
            <v>0</v>
          </cell>
          <cell r="Y1303">
            <v>0</v>
          </cell>
          <cell r="Z1303">
            <v>0</v>
          </cell>
          <cell r="AC1303">
            <v>10985052</v>
          </cell>
          <cell r="AD1303">
            <v>-190616</v>
          </cell>
          <cell r="AE1303">
            <v>8</v>
          </cell>
          <cell r="AK1303">
            <v>0</v>
          </cell>
          <cell r="AL1303">
            <v>190616</v>
          </cell>
          <cell r="AM1303">
            <v>0</v>
          </cell>
          <cell r="AN1303">
            <v>190616</v>
          </cell>
          <cell r="AO1303" t="str">
            <v>Hold</v>
          </cell>
        </row>
        <row r="1304">
          <cell r="B1304">
            <v>1286</v>
          </cell>
          <cell r="C1304">
            <v>16221580</v>
          </cell>
          <cell r="D1304" t="str">
            <v>Le Hoang Son</v>
          </cell>
          <cell r="I1304">
            <v>1106893</v>
          </cell>
          <cell r="J1304">
            <v>3199530</v>
          </cell>
          <cell r="K1304">
            <v>3215962</v>
          </cell>
          <cell r="L1304">
            <v>4511500</v>
          </cell>
          <cell r="M1304">
            <v>4125962</v>
          </cell>
          <cell r="N1304">
            <v>3075962</v>
          </cell>
          <cell r="O1304">
            <v>3199000</v>
          </cell>
          <cell r="U1304">
            <v>0</v>
          </cell>
          <cell r="V1304">
            <v>-139906</v>
          </cell>
          <cell r="W1304">
            <v>-143192</v>
          </cell>
          <cell r="X1304">
            <v>-453450</v>
          </cell>
          <cell r="Y1304">
            <v>-337789</v>
          </cell>
          <cell r="Z1304">
            <v>-115192</v>
          </cell>
          <cell r="AA1304">
            <v>-139800</v>
          </cell>
          <cell r="AC1304">
            <v>22434809</v>
          </cell>
          <cell r="AD1304">
            <v>-1329329</v>
          </cell>
          <cell r="AE1304">
            <v>7</v>
          </cell>
          <cell r="AK1304">
            <v>986965</v>
          </cell>
          <cell r="AL1304">
            <v>2316294</v>
          </cell>
          <cell r="AM1304">
            <v>0</v>
          </cell>
          <cell r="AN1304">
            <v>2316294</v>
          </cell>
          <cell r="AO1304" t="str">
            <v>Hold</v>
          </cell>
        </row>
        <row r="1305">
          <cell r="B1305">
            <v>1287</v>
          </cell>
          <cell r="C1305">
            <v>16221614</v>
          </cell>
          <cell r="D1305" t="str">
            <v>Tran Thanh Son B</v>
          </cell>
          <cell r="I1305">
            <v>1796695</v>
          </cell>
          <cell r="J1305">
            <v>1926138</v>
          </cell>
          <cell r="K1305">
            <v>1669000</v>
          </cell>
          <cell r="L1305">
            <v>1669000</v>
          </cell>
          <cell r="U1305">
            <v>0</v>
          </cell>
          <cell r="V1305">
            <v>0</v>
          </cell>
          <cell r="W1305">
            <v>0</v>
          </cell>
          <cell r="X1305">
            <v>0</v>
          </cell>
          <cell r="AC1305">
            <v>7060833</v>
          </cell>
          <cell r="AD1305">
            <v>0</v>
          </cell>
          <cell r="AE1305">
            <v>4</v>
          </cell>
          <cell r="AK1305">
            <v>0</v>
          </cell>
          <cell r="AL1305">
            <v>0</v>
          </cell>
          <cell r="AM1305">
            <v>0</v>
          </cell>
          <cell r="AN1305">
            <v>0</v>
          </cell>
          <cell r="AO1305" t="str">
            <v>Hold</v>
          </cell>
        </row>
        <row r="1306">
          <cell r="B1306">
            <v>1288</v>
          </cell>
          <cell r="C1306">
            <v>16221616</v>
          </cell>
          <cell r="D1306" t="str">
            <v>Nguyen Ha Cao Nguyen</v>
          </cell>
          <cell r="I1306">
            <v>1860863</v>
          </cell>
          <cell r="J1306">
            <v>2182957</v>
          </cell>
          <cell r="U1306">
            <v>0</v>
          </cell>
          <cell r="V1306">
            <v>-18296</v>
          </cell>
          <cell r="W1306">
            <v>0</v>
          </cell>
          <cell r="AC1306">
            <v>4043820</v>
          </cell>
          <cell r="AD1306">
            <v>-18296</v>
          </cell>
          <cell r="AE1306">
            <v>2</v>
          </cell>
          <cell r="AK1306">
            <v>4382</v>
          </cell>
          <cell r="AL1306">
            <v>22678</v>
          </cell>
          <cell r="AM1306">
            <v>0</v>
          </cell>
          <cell r="AN1306">
            <v>22678</v>
          </cell>
          <cell r="AO1306" t="str">
            <v>Hold</v>
          </cell>
        </row>
        <row r="1307">
          <cell r="B1307">
            <v>1289</v>
          </cell>
          <cell r="C1307">
            <v>16221618</v>
          </cell>
          <cell r="D1307" t="str">
            <v>Huynh Van Duc</v>
          </cell>
          <cell r="I1307">
            <v>1732528</v>
          </cell>
          <cell r="J1307">
            <v>1926138</v>
          </cell>
          <cell r="K1307">
            <v>1669000</v>
          </cell>
          <cell r="U1307">
            <v>0</v>
          </cell>
          <cell r="V1307">
            <v>0</v>
          </cell>
          <cell r="W1307">
            <v>0</v>
          </cell>
          <cell r="X1307">
            <v>0</v>
          </cell>
          <cell r="AC1307">
            <v>5327666</v>
          </cell>
          <cell r="AD1307">
            <v>0</v>
          </cell>
          <cell r="AE1307">
            <v>3</v>
          </cell>
          <cell r="AK1307">
            <v>0</v>
          </cell>
          <cell r="AL1307">
            <v>0</v>
          </cell>
          <cell r="AM1307">
            <v>0</v>
          </cell>
          <cell r="AN1307">
            <v>0</v>
          </cell>
          <cell r="AO1307" t="str">
            <v>Hold</v>
          </cell>
        </row>
        <row r="1308">
          <cell r="B1308">
            <v>1290</v>
          </cell>
          <cell r="C1308">
            <v>16221642</v>
          </cell>
          <cell r="D1308" t="str">
            <v>Bui Tuong Hieu</v>
          </cell>
          <cell r="K1308">
            <v>1284230</v>
          </cell>
          <cell r="V1308">
            <v>0</v>
          </cell>
          <cell r="W1308">
            <v>0</v>
          </cell>
          <cell r="X1308">
            <v>0</v>
          </cell>
          <cell r="Y1308">
            <v>0</v>
          </cell>
          <cell r="AC1308">
            <v>1284230</v>
          </cell>
          <cell r="AD1308">
            <v>0</v>
          </cell>
          <cell r="AE1308">
            <v>1</v>
          </cell>
          <cell r="AK1308">
            <v>0</v>
          </cell>
          <cell r="AL1308">
            <v>0</v>
          </cell>
          <cell r="AM1308">
            <v>0</v>
          </cell>
          <cell r="AN1308">
            <v>0</v>
          </cell>
          <cell r="AO1308" t="str">
            <v>Hold</v>
          </cell>
        </row>
        <row r="1309">
          <cell r="B1309">
            <v>1291</v>
          </cell>
          <cell r="C1309">
            <v>16221643</v>
          </cell>
          <cell r="D1309" t="str">
            <v>Nguyen Ngoc Thien B</v>
          </cell>
          <cell r="J1309">
            <v>342424</v>
          </cell>
          <cell r="V1309">
            <v>0</v>
          </cell>
          <cell r="W1309">
            <v>0</v>
          </cell>
          <cell r="AC1309">
            <v>342424</v>
          </cell>
          <cell r="AD1309">
            <v>0</v>
          </cell>
          <cell r="AE1309">
            <v>1</v>
          </cell>
          <cell r="AK1309">
            <v>0</v>
          </cell>
          <cell r="AL1309">
            <v>0</v>
          </cell>
          <cell r="AM1309">
            <v>0</v>
          </cell>
          <cell r="AN1309">
            <v>0</v>
          </cell>
          <cell r="AO1309" t="str">
            <v>Hold</v>
          </cell>
        </row>
        <row r="1310">
          <cell r="B1310">
            <v>1292</v>
          </cell>
          <cell r="C1310">
            <v>16221644</v>
          </cell>
          <cell r="D1310" t="str">
            <v>Ngo Vo Minh</v>
          </cell>
          <cell r="J1310">
            <v>342424</v>
          </cell>
          <cell r="K1310">
            <v>1284231</v>
          </cell>
          <cell r="L1310">
            <v>1113000</v>
          </cell>
          <cell r="V1310">
            <v>0</v>
          </cell>
          <cell r="W1310">
            <v>0</v>
          </cell>
          <cell r="X1310">
            <v>0</v>
          </cell>
          <cell r="Y1310">
            <v>0</v>
          </cell>
          <cell r="AC1310">
            <v>2739655</v>
          </cell>
          <cell r="AD1310">
            <v>0</v>
          </cell>
          <cell r="AE1310">
            <v>3</v>
          </cell>
          <cell r="AK1310">
            <v>0</v>
          </cell>
          <cell r="AL1310">
            <v>0</v>
          </cell>
          <cell r="AM1310">
            <v>0</v>
          </cell>
          <cell r="AN1310">
            <v>0</v>
          </cell>
          <cell r="AO1310" t="str">
            <v>Hold</v>
          </cell>
        </row>
        <row r="1311">
          <cell r="B1311">
            <v>1293</v>
          </cell>
          <cell r="C1311">
            <v>16221647</v>
          </cell>
          <cell r="D1311" t="str">
            <v>Tran Thanh Phong</v>
          </cell>
          <cell r="K1311">
            <v>1327038</v>
          </cell>
          <cell r="L1311">
            <v>1113000</v>
          </cell>
          <cell r="M1311">
            <v>1284231</v>
          </cell>
          <cell r="N1311">
            <v>1113000</v>
          </cell>
          <cell r="V1311">
            <v>0</v>
          </cell>
          <cell r="W1311">
            <v>0</v>
          </cell>
          <cell r="X1311">
            <v>0</v>
          </cell>
          <cell r="Y1311">
            <v>0</v>
          </cell>
          <cell r="Z1311">
            <v>0</v>
          </cell>
          <cell r="AC1311">
            <v>4837269</v>
          </cell>
          <cell r="AD1311">
            <v>0</v>
          </cell>
          <cell r="AE1311">
            <v>4</v>
          </cell>
          <cell r="AK1311">
            <v>0</v>
          </cell>
          <cell r="AL1311">
            <v>0</v>
          </cell>
          <cell r="AM1311">
            <v>0</v>
          </cell>
          <cell r="AN1311">
            <v>0</v>
          </cell>
          <cell r="AO1311" t="str">
            <v>Hold</v>
          </cell>
        </row>
        <row r="1312">
          <cell r="B1312">
            <v>1294</v>
          </cell>
          <cell r="C1312">
            <v>16221651</v>
          </cell>
          <cell r="D1312" t="str">
            <v>Ho Dac Chinh</v>
          </cell>
          <cell r="J1312">
            <v>470834</v>
          </cell>
          <cell r="K1312">
            <v>1113000</v>
          </cell>
          <cell r="L1312">
            <v>1113000</v>
          </cell>
          <cell r="V1312">
            <v>0</v>
          </cell>
          <cell r="W1312">
            <v>0</v>
          </cell>
          <cell r="X1312">
            <v>0</v>
          </cell>
          <cell r="AC1312">
            <v>2696834</v>
          </cell>
          <cell r="AD1312">
            <v>0</v>
          </cell>
          <cell r="AE1312">
            <v>3</v>
          </cell>
          <cell r="AK1312">
            <v>0</v>
          </cell>
          <cell r="AL1312">
            <v>0</v>
          </cell>
          <cell r="AM1312">
            <v>0</v>
          </cell>
          <cell r="AN1312">
            <v>0</v>
          </cell>
          <cell r="AO1312" t="str">
            <v>Hold</v>
          </cell>
        </row>
        <row r="1313">
          <cell r="B1313">
            <v>1295</v>
          </cell>
          <cell r="C1313">
            <v>16221652</v>
          </cell>
          <cell r="D1313" t="str">
            <v>Nguyen Kim Tuan</v>
          </cell>
          <cell r="J1313">
            <v>385228</v>
          </cell>
          <cell r="V1313">
            <v>0</v>
          </cell>
          <cell r="W1313">
            <v>0</v>
          </cell>
          <cell r="X1313">
            <v>0</v>
          </cell>
          <cell r="AC1313">
            <v>385228</v>
          </cell>
          <cell r="AD1313">
            <v>0</v>
          </cell>
          <cell r="AE1313">
            <v>1</v>
          </cell>
          <cell r="AK1313">
            <v>0</v>
          </cell>
          <cell r="AL1313">
            <v>0</v>
          </cell>
          <cell r="AM1313">
            <v>0</v>
          </cell>
          <cell r="AN1313">
            <v>0</v>
          </cell>
          <cell r="AO1313" t="str">
            <v>Hold</v>
          </cell>
        </row>
        <row r="1314">
          <cell r="B1314">
            <v>1296</v>
          </cell>
          <cell r="C1314">
            <v>16221653</v>
          </cell>
          <cell r="D1314" t="str">
            <v>Nhan Tu Tam</v>
          </cell>
          <cell r="J1314">
            <v>470834</v>
          </cell>
          <cell r="K1314">
            <v>1198615</v>
          </cell>
          <cell r="V1314">
            <v>0</v>
          </cell>
          <cell r="W1314">
            <v>0</v>
          </cell>
          <cell r="X1314">
            <v>0</v>
          </cell>
          <cell r="Y1314">
            <v>0</v>
          </cell>
          <cell r="AC1314">
            <v>1669449</v>
          </cell>
          <cell r="AD1314">
            <v>0</v>
          </cell>
          <cell r="AE1314">
            <v>2</v>
          </cell>
          <cell r="AK1314">
            <v>0</v>
          </cell>
          <cell r="AL1314">
            <v>0</v>
          </cell>
          <cell r="AM1314">
            <v>0</v>
          </cell>
          <cell r="AN1314">
            <v>0</v>
          </cell>
          <cell r="AO1314" t="str">
            <v>Hold</v>
          </cell>
        </row>
        <row r="1315">
          <cell r="B1315">
            <v>1297</v>
          </cell>
          <cell r="C1315">
            <v>16221661</v>
          </cell>
          <cell r="D1315" t="str">
            <v>Thai Van Loc</v>
          </cell>
          <cell r="J1315">
            <v>727653</v>
          </cell>
          <cell r="K1315">
            <v>1198615</v>
          </cell>
          <cell r="L1315">
            <v>1284231</v>
          </cell>
          <cell r="M1315">
            <v>1113000</v>
          </cell>
          <cell r="N1315">
            <v>1113000</v>
          </cell>
          <cell r="V1315">
            <v>0</v>
          </cell>
          <cell r="W1315">
            <v>0</v>
          </cell>
          <cell r="X1315">
            <v>0</v>
          </cell>
          <cell r="Y1315">
            <v>0</v>
          </cell>
          <cell r="Z1315">
            <v>0</v>
          </cell>
          <cell r="AC1315">
            <v>5436499</v>
          </cell>
          <cell r="AD1315">
            <v>0</v>
          </cell>
          <cell r="AE1315">
            <v>5</v>
          </cell>
          <cell r="AK1315">
            <v>0</v>
          </cell>
          <cell r="AL1315">
            <v>0</v>
          </cell>
          <cell r="AM1315">
            <v>0</v>
          </cell>
          <cell r="AN1315">
            <v>0</v>
          </cell>
          <cell r="AO1315" t="str">
            <v>Hold</v>
          </cell>
        </row>
        <row r="1316">
          <cell r="B1316">
            <v>1298</v>
          </cell>
          <cell r="C1316">
            <v>16221663</v>
          </cell>
          <cell r="D1316" t="str">
            <v>Nguyen Huu Dong</v>
          </cell>
          <cell r="J1316">
            <v>470834</v>
          </cell>
          <cell r="K1316">
            <v>1198615</v>
          </cell>
          <cell r="L1316">
            <v>1113000</v>
          </cell>
          <cell r="V1316">
            <v>0</v>
          </cell>
          <cell r="W1316">
            <v>0</v>
          </cell>
          <cell r="X1316">
            <v>0</v>
          </cell>
          <cell r="AC1316">
            <v>2782449</v>
          </cell>
          <cell r="AD1316">
            <v>0</v>
          </cell>
          <cell r="AE1316">
            <v>3</v>
          </cell>
          <cell r="AK1316">
            <v>0</v>
          </cell>
          <cell r="AL1316">
            <v>0</v>
          </cell>
          <cell r="AM1316">
            <v>0</v>
          </cell>
          <cell r="AN1316">
            <v>0</v>
          </cell>
          <cell r="AO1316" t="str">
            <v>Hold</v>
          </cell>
        </row>
        <row r="1317">
          <cell r="B1317">
            <v>1299</v>
          </cell>
          <cell r="C1317">
            <v>16221664</v>
          </cell>
          <cell r="D1317" t="str">
            <v>Ho Nhat Dung</v>
          </cell>
          <cell r="J1317">
            <v>385228</v>
          </cell>
          <cell r="K1317">
            <v>1198615</v>
          </cell>
          <cell r="L1317">
            <v>1198615</v>
          </cell>
          <cell r="V1317">
            <v>0</v>
          </cell>
          <cell r="W1317">
            <v>0</v>
          </cell>
          <cell r="X1317">
            <v>0</v>
          </cell>
          <cell r="AC1317">
            <v>2782458</v>
          </cell>
          <cell r="AD1317">
            <v>0</v>
          </cell>
          <cell r="AE1317">
            <v>3</v>
          </cell>
          <cell r="AK1317">
            <v>0</v>
          </cell>
          <cell r="AL1317">
            <v>0</v>
          </cell>
          <cell r="AM1317">
            <v>0</v>
          </cell>
          <cell r="AN1317">
            <v>0</v>
          </cell>
          <cell r="AO1317" t="str">
            <v>Hold</v>
          </cell>
        </row>
        <row r="1318">
          <cell r="B1318">
            <v>1300</v>
          </cell>
          <cell r="C1318">
            <v>16221672</v>
          </cell>
          <cell r="D1318" t="str">
            <v>Pham Minh Phuong</v>
          </cell>
          <cell r="J1318">
            <v>1819131</v>
          </cell>
          <cell r="K1318">
            <v>140000</v>
          </cell>
          <cell r="V1318">
            <v>0</v>
          </cell>
          <cell r="W1318">
            <v>0</v>
          </cell>
          <cell r="AC1318">
            <v>1959131</v>
          </cell>
          <cell r="AD1318">
            <v>0</v>
          </cell>
          <cell r="AE1318">
            <v>2</v>
          </cell>
          <cell r="AK1318">
            <v>0</v>
          </cell>
          <cell r="AL1318">
            <v>0</v>
          </cell>
          <cell r="AM1318">
            <v>0</v>
          </cell>
          <cell r="AN1318">
            <v>0</v>
          </cell>
          <cell r="AO1318" t="str">
            <v>Hold</v>
          </cell>
        </row>
        <row r="1319">
          <cell r="B1319">
            <v>1301</v>
          </cell>
          <cell r="C1319">
            <v>16221673</v>
          </cell>
          <cell r="D1319" t="str">
            <v>Le Truong Tuan Hai</v>
          </cell>
          <cell r="J1319">
            <v>1819131</v>
          </cell>
          <cell r="K1319">
            <v>3762000</v>
          </cell>
          <cell r="V1319">
            <v>0</v>
          </cell>
          <cell r="W1319">
            <v>-252400</v>
          </cell>
          <cell r="X1319">
            <v>0</v>
          </cell>
          <cell r="Y1319">
            <v>0</v>
          </cell>
          <cell r="Z1319">
            <v>0</v>
          </cell>
          <cell r="AC1319">
            <v>5581131</v>
          </cell>
          <cell r="AD1319">
            <v>-252400</v>
          </cell>
          <cell r="AE1319">
            <v>2</v>
          </cell>
          <cell r="AK1319">
            <v>158114</v>
          </cell>
          <cell r="AL1319">
            <v>410514</v>
          </cell>
          <cell r="AM1319">
            <v>0</v>
          </cell>
          <cell r="AN1319">
            <v>410514</v>
          </cell>
          <cell r="AO1319" t="str">
            <v>Hold</v>
          </cell>
        </row>
        <row r="1320">
          <cell r="B1320">
            <v>1302</v>
          </cell>
          <cell r="C1320">
            <v>16221683</v>
          </cell>
          <cell r="D1320" t="str">
            <v>Nguyen Thanh Minh</v>
          </cell>
          <cell r="J1320">
            <v>1968942</v>
          </cell>
          <cell r="K1320">
            <v>3075962</v>
          </cell>
          <cell r="L1320">
            <v>3199000</v>
          </cell>
          <cell r="M1320">
            <v>3277000</v>
          </cell>
          <cell r="V1320">
            <v>0</v>
          </cell>
          <cell r="W1320">
            <v>-115192</v>
          </cell>
          <cell r="X1320">
            <v>-139800</v>
          </cell>
          <cell r="AB1320">
            <v>-155400</v>
          </cell>
          <cell r="AC1320">
            <v>11520904</v>
          </cell>
          <cell r="AD1320">
            <v>-410392</v>
          </cell>
          <cell r="AE1320">
            <v>4</v>
          </cell>
          <cell r="AK1320">
            <v>352092</v>
          </cell>
          <cell r="AL1320">
            <v>762484</v>
          </cell>
          <cell r="AM1320">
            <v>0</v>
          </cell>
          <cell r="AN1320">
            <v>762484</v>
          </cell>
          <cell r="AO1320" t="str">
            <v>Hold</v>
          </cell>
        </row>
        <row r="1321">
          <cell r="B1321">
            <v>1303</v>
          </cell>
          <cell r="C1321">
            <v>16221719</v>
          </cell>
          <cell r="D1321" t="str">
            <v>Tran Ngoc Hong Phuc</v>
          </cell>
          <cell r="K1321">
            <v>1113000</v>
          </cell>
          <cell r="W1321">
            <v>0</v>
          </cell>
          <cell r="X1321">
            <v>0</v>
          </cell>
          <cell r="AC1321">
            <v>1113000</v>
          </cell>
          <cell r="AD1321">
            <v>0</v>
          </cell>
          <cell r="AE1321">
            <v>1</v>
          </cell>
          <cell r="AK1321">
            <v>0</v>
          </cell>
          <cell r="AL1321">
            <v>0</v>
          </cell>
          <cell r="AM1321">
            <v>0</v>
          </cell>
          <cell r="AN1321">
            <v>0</v>
          </cell>
          <cell r="AO1321" t="str">
            <v>Hold</v>
          </cell>
        </row>
        <row r="1322">
          <cell r="B1322">
            <v>1304</v>
          </cell>
          <cell r="C1322">
            <v>16221721</v>
          </cell>
          <cell r="D1322" t="str">
            <v>Tran Ngoc Anh B</v>
          </cell>
          <cell r="K1322">
            <v>1113000</v>
          </cell>
          <cell r="L1322">
            <v>1284231</v>
          </cell>
          <cell r="W1322">
            <v>0</v>
          </cell>
          <cell r="X1322">
            <v>0</v>
          </cell>
          <cell r="Y1322">
            <v>0</v>
          </cell>
          <cell r="AC1322">
            <v>2397231</v>
          </cell>
          <cell r="AD1322">
            <v>0</v>
          </cell>
          <cell r="AE1322">
            <v>2</v>
          </cell>
          <cell r="AK1322">
            <v>0</v>
          </cell>
          <cell r="AL1322">
            <v>0</v>
          </cell>
          <cell r="AM1322">
            <v>0</v>
          </cell>
          <cell r="AN1322">
            <v>0</v>
          </cell>
          <cell r="AO1322" t="str">
            <v>Hold</v>
          </cell>
        </row>
        <row r="1323">
          <cell r="B1323">
            <v>1305</v>
          </cell>
          <cell r="C1323">
            <v>16221722</v>
          </cell>
          <cell r="D1323" t="str">
            <v>Nguyen Thanh Tan B</v>
          </cell>
          <cell r="K1323">
            <v>1284231</v>
          </cell>
          <cell r="L1323">
            <v>1755115</v>
          </cell>
          <cell r="M1323">
            <v>1698615</v>
          </cell>
          <cell r="N1323">
            <v>1070192</v>
          </cell>
          <cell r="W1323">
            <v>0</v>
          </cell>
          <cell r="X1323">
            <v>0</v>
          </cell>
          <cell r="Y1323">
            <v>0</v>
          </cell>
          <cell r="Z1323">
            <v>0</v>
          </cell>
          <cell r="AC1323">
            <v>5808153</v>
          </cell>
          <cell r="AD1323">
            <v>0</v>
          </cell>
          <cell r="AE1323">
            <v>4</v>
          </cell>
          <cell r="AK1323">
            <v>0</v>
          </cell>
          <cell r="AL1323">
            <v>0</v>
          </cell>
          <cell r="AM1323">
            <v>0</v>
          </cell>
          <cell r="AN1323">
            <v>0</v>
          </cell>
          <cell r="AO1323" t="str">
            <v>Hold</v>
          </cell>
        </row>
        <row r="1324">
          <cell r="B1324">
            <v>1306</v>
          </cell>
          <cell r="C1324">
            <v>16221723</v>
          </cell>
          <cell r="D1324" t="str">
            <v>Nguyen Anh Kiet</v>
          </cell>
          <cell r="K1324">
            <v>1113000</v>
          </cell>
          <cell r="L1324">
            <v>1198615</v>
          </cell>
          <cell r="W1324">
            <v>0</v>
          </cell>
          <cell r="X1324">
            <v>0</v>
          </cell>
          <cell r="AC1324">
            <v>2311615</v>
          </cell>
          <cell r="AD1324">
            <v>0</v>
          </cell>
          <cell r="AE1324">
            <v>2</v>
          </cell>
          <cell r="AK1324">
            <v>0</v>
          </cell>
          <cell r="AL1324">
            <v>0</v>
          </cell>
          <cell r="AM1324">
            <v>0</v>
          </cell>
          <cell r="AN1324">
            <v>0</v>
          </cell>
          <cell r="AO1324" t="str">
            <v>Hold</v>
          </cell>
        </row>
        <row r="1325">
          <cell r="B1325">
            <v>1307</v>
          </cell>
          <cell r="C1325">
            <v>16221725</v>
          </cell>
          <cell r="D1325" t="str">
            <v>Vu Quoc Viet</v>
          </cell>
          <cell r="K1325">
            <v>1027385</v>
          </cell>
          <cell r="W1325">
            <v>0</v>
          </cell>
          <cell r="X1325">
            <v>0</v>
          </cell>
          <cell r="AC1325">
            <v>1027385</v>
          </cell>
          <cell r="AD1325">
            <v>0</v>
          </cell>
          <cell r="AE1325">
            <v>1</v>
          </cell>
          <cell r="AK1325">
            <v>0</v>
          </cell>
          <cell r="AL1325">
            <v>0</v>
          </cell>
          <cell r="AM1325">
            <v>0</v>
          </cell>
          <cell r="AN1325">
            <v>0</v>
          </cell>
          <cell r="AO1325" t="str">
            <v>Hold</v>
          </cell>
        </row>
        <row r="1326">
          <cell r="B1326">
            <v>1308</v>
          </cell>
          <cell r="C1326">
            <v>16221729</v>
          </cell>
          <cell r="D1326" t="str">
            <v>Nguyen Huu Toai</v>
          </cell>
          <cell r="K1326">
            <v>1424000</v>
          </cell>
          <cell r="L1326">
            <v>2782000</v>
          </cell>
          <cell r="M1326">
            <v>2782000</v>
          </cell>
          <cell r="N1326">
            <v>2782000</v>
          </cell>
          <cell r="W1326">
            <v>0</v>
          </cell>
          <cell r="X1326">
            <v>-78200</v>
          </cell>
          <cell r="Y1326">
            <v>-78200</v>
          </cell>
          <cell r="Z1326">
            <v>-78200</v>
          </cell>
          <cell r="AC1326">
            <v>9770000</v>
          </cell>
          <cell r="AD1326">
            <v>-234600</v>
          </cell>
          <cell r="AE1326">
            <v>4</v>
          </cell>
          <cell r="AK1326">
            <v>177000</v>
          </cell>
          <cell r="AL1326">
            <v>411600</v>
          </cell>
          <cell r="AM1326">
            <v>0</v>
          </cell>
          <cell r="AN1326">
            <v>411600</v>
          </cell>
          <cell r="AO1326" t="str">
            <v>Hold</v>
          </cell>
        </row>
        <row r="1327">
          <cell r="B1327">
            <v>1309</v>
          </cell>
          <cell r="C1327">
            <v>16221731</v>
          </cell>
          <cell r="D1327" t="str">
            <v>Pham Tuan Anh</v>
          </cell>
          <cell r="K1327">
            <v>192577</v>
          </cell>
          <cell r="W1327">
            <v>0</v>
          </cell>
          <cell r="AC1327">
            <v>192577</v>
          </cell>
          <cell r="AD1327">
            <v>0</v>
          </cell>
          <cell r="AE1327">
            <v>1</v>
          </cell>
          <cell r="AK1327">
            <v>0</v>
          </cell>
          <cell r="AL1327">
            <v>0</v>
          </cell>
          <cell r="AM1327">
            <v>0</v>
          </cell>
          <cell r="AN1327">
            <v>0</v>
          </cell>
          <cell r="AO1327" t="str">
            <v>Hold</v>
          </cell>
        </row>
        <row r="1328">
          <cell r="B1328">
            <v>1310</v>
          </cell>
          <cell r="C1328">
            <v>16221738</v>
          </cell>
          <cell r="D1328" t="str">
            <v>Luong Quoc Trung</v>
          </cell>
          <cell r="K1328">
            <v>513692</v>
          </cell>
          <cell r="W1328">
            <v>0</v>
          </cell>
          <cell r="X1328">
            <v>0</v>
          </cell>
          <cell r="Y1328">
            <v>0</v>
          </cell>
          <cell r="Z1328">
            <v>0</v>
          </cell>
          <cell r="AC1328">
            <v>513692</v>
          </cell>
          <cell r="AD1328">
            <v>0</v>
          </cell>
          <cell r="AE1328">
            <v>1</v>
          </cell>
          <cell r="AK1328">
            <v>0</v>
          </cell>
          <cell r="AL1328">
            <v>0</v>
          </cell>
          <cell r="AM1328">
            <v>0</v>
          </cell>
          <cell r="AN1328">
            <v>0</v>
          </cell>
          <cell r="AO1328" t="str">
            <v>Hold</v>
          </cell>
        </row>
        <row r="1329">
          <cell r="B1329">
            <v>1311</v>
          </cell>
          <cell r="C1329">
            <v>16221741</v>
          </cell>
          <cell r="D1329" t="str">
            <v>Pham Tuan Thanh</v>
          </cell>
          <cell r="K1329">
            <v>615192</v>
          </cell>
          <cell r="L1329">
            <v>3339000</v>
          </cell>
          <cell r="M1329">
            <v>3199000</v>
          </cell>
          <cell r="N1329">
            <v>4651500</v>
          </cell>
          <cell r="O1329">
            <v>2296808</v>
          </cell>
          <cell r="W1329">
            <v>0</v>
          </cell>
          <cell r="X1329">
            <v>-167800</v>
          </cell>
          <cell r="Y1329">
            <v>-139800</v>
          </cell>
          <cell r="Z1329">
            <v>-495450</v>
          </cell>
          <cell r="AA1329">
            <v>-29681</v>
          </cell>
          <cell r="AC1329">
            <v>14101500</v>
          </cell>
          <cell r="AD1329">
            <v>-832731</v>
          </cell>
          <cell r="AE1329">
            <v>5</v>
          </cell>
          <cell r="AK1329">
            <v>410150</v>
          </cell>
          <cell r="AL1329">
            <v>1242881</v>
          </cell>
          <cell r="AM1329">
            <v>0</v>
          </cell>
          <cell r="AN1329">
            <v>1242881</v>
          </cell>
          <cell r="AO1329" t="str">
            <v>Hold</v>
          </cell>
        </row>
        <row r="1330">
          <cell r="B1330">
            <v>1312</v>
          </cell>
          <cell r="C1330">
            <v>16221762</v>
          </cell>
          <cell r="D1330" t="str">
            <v>Nguyen Tran Quang</v>
          </cell>
          <cell r="L1330">
            <v>1217134</v>
          </cell>
          <cell r="M1330">
            <v>1191865</v>
          </cell>
          <cell r="N1330">
            <v>1201341</v>
          </cell>
          <cell r="O1330">
            <v>876000</v>
          </cell>
          <cell r="X1330">
            <v>0</v>
          </cell>
          <cell r="Y1330">
            <v>0</v>
          </cell>
          <cell r="Z1330">
            <v>0</v>
          </cell>
          <cell r="AA1330">
            <v>0</v>
          </cell>
          <cell r="AC1330">
            <v>4486340</v>
          </cell>
          <cell r="AD1330">
            <v>0</v>
          </cell>
          <cell r="AE1330">
            <v>4</v>
          </cell>
          <cell r="AK1330">
            <v>0</v>
          </cell>
          <cell r="AL1330">
            <v>0</v>
          </cell>
          <cell r="AM1330">
            <v>0</v>
          </cell>
          <cell r="AN1330">
            <v>0</v>
          </cell>
          <cell r="AO1330" t="str">
            <v>Hold</v>
          </cell>
        </row>
        <row r="1331">
          <cell r="B1331">
            <v>1313</v>
          </cell>
          <cell r="C1331">
            <v>16230080</v>
          </cell>
          <cell r="D1331" t="str">
            <v>Vo Huu Tri</v>
          </cell>
          <cell r="E1331">
            <v>1869770</v>
          </cell>
          <cell r="F1331">
            <v>2015310</v>
          </cell>
          <cell r="G1331">
            <v>2212991</v>
          </cell>
          <cell r="H1331">
            <v>2861088</v>
          </cell>
          <cell r="I1331">
            <v>2264084</v>
          </cell>
          <cell r="Q1331">
            <v>0</v>
          </cell>
          <cell r="R1331">
            <v>-1531</v>
          </cell>
          <cell r="S1331">
            <v>-21299</v>
          </cell>
          <cell r="T1331">
            <v>-86109</v>
          </cell>
          <cell r="U1331">
            <v>-26408</v>
          </cell>
          <cell r="V1331">
            <v>0</v>
          </cell>
          <cell r="W1331">
            <v>0</v>
          </cell>
          <cell r="X1331">
            <v>0</v>
          </cell>
          <cell r="Y1331">
            <v>0</v>
          </cell>
          <cell r="AC1331">
            <v>11223243</v>
          </cell>
          <cell r="AD1331">
            <v>-135347</v>
          </cell>
          <cell r="AE1331">
            <v>5</v>
          </cell>
          <cell r="AK1331">
            <v>122325</v>
          </cell>
          <cell r="AL1331">
            <v>257672</v>
          </cell>
          <cell r="AM1331">
            <v>0</v>
          </cell>
          <cell r="AN1331">
            <v>257672</v>
          </cell>
          <cell r="AO1331" t="str">
            <v>Hold</v>
          </cell>
        </row>
        <row r="1332">
          <cell r="B1332">
            <v>1314</v>
          </cell>
          <cell r="C1332">
            <v>16230087</v>
          </cell>
          <cell r="D1332" t="str">
            <v>Tran Trong Cuong</v>
          </cell>
          <cell r="E1332">
            <v>6031810</v>
          </cell>
          <cell r="F1332">
            <v>6095470</v>
          </cell>
          <cell r="G1332">
            <v>5412815</v>
          </cell>
          <cell r="H1332">
            <v>5233150</v>
          </cell>
          <cell r="I1332">
            <v>5432505</v>
          </cell>
          <cell r="J1332">
            <v>5070185</v>
          </cell>
          <cell r="K1332">
            <v>6652692</v>
          </cell>
          <cell r="L1332">
            <v>5655000</v>
          </cell>
          <cell r="M1332">
            <v>4885000</v>
          </cell>
          <cell r="N1332">
            <v>5450000</v>
          </cell>
          <cell r="O1332">
            <v>5255000</v>
          </cell>
          <cell r="Q1332">
            <v>-912724</v>
          </cell>
          <cell r="R1332">
            <v>-938188</v>
          </cell>
          <cell r="S1332">
            <v>-723845</v>
          </cell>
          <cell r="T1332">
            <v>-669945</v>
          </cell>
          <cell r="U1332">
            <v>-729752</v>
          </cell>
          <cell r="V1332">
            <v>-621056</v>
          </cell>
          <cell r="W1332">
            <v>-1161077</v>
          </cell>
          <cell r="X1332">
            <v>-796500</v>
          </cell>
          <cell r="Y1332">
            <v>-565500</v>
          </cell>
          <cell r="Z1332">
            <v>-735000</v>
          </cell>
          <cell r="AA1332">
            <v>-676500</v>
          </cell>
          <cell r="AC1332">
            <v>61173627</v>
          </cell>
          <cell r="AD1332">
            <v>-8530087</v>
          </cell>
          <cell r="AE1332">
            <v>11</v>
          </cell>
          <cell r="AK1332">
            <v>8452092</v>
          </cell>
          <cell r="AL1332">
            <v>16982179</v>
          </cell>
          <cell r="AM1332">
            <v>0</v>
          </cell>
          <cell r="AN1332">
            <v>16982179</v>
          </cell>
          <cell r="AO1332" t="str">
            <v>Hold</v>
          </cell>
        </row>
        <row r="1333">
          <cell r="B1333">
            <v>1315</v>
          </cell>
          <cell r="C1333">
            <v>16230088</v>
          </cell>
          <cell r="D1333" t="str">
            <v>Tran Minh Duc</v>
          </cell>
          <cell r="E1333">
            <v>2160880</v>
          </cell>
          <cell r="F1333">
            <v>1623126</v>
          </cell>
          <cell r="G1333">
            <v>4359912</v>
          </cell>
          <cell r="H1333">
            <v>1367630</v>
          </cell>
          <cell r="I1333">
            <v>2672754</v>
          </cell>
          <cell r="J1333">
            <v>1715911</v>
          </cell>
          <cell r="K1333">
            <v>2073615</v>
          </cell>
          <cell r="L1333">
            <v>1198615</v>
          </cell>
          <cell r="Q1333">
            <v>-16088</v>
          </cell>
          <cell r="R1333">
            <v>0</v>
          </cell>
          <cell r="S1333">
            <v>-407974</v>
          </cell>
          <cell r="T1333">
            <v>0</v>
          </cell>
          <cell r="U1333">
            <v>-67275</v>
          </cell>
          <cell r="V1333">
            <v>0</v>
          </cell>
          <cell r="W1333">
            <v>-7362</v>
          </cell>
          <cell r="X1333">
            <v>0</v>
          </cell>
          <cell r="Y1333">
            <v>0</v>
          </cell>
          <cell r="AC1333">
            <v>17172443</v>
          </cell>
          <cell r="AD1333">
            <v>-498699</v>
          </cell>
          <cell r="AE1333">
            <v>8</v>
          </cell>
          <cell r="AK1333">
            <v>117248</v>
          </cell>
          <cell r="AL1333">
            <v>615947</v>
          </cell>
          <cell r="AM1333">
            <v>0</v>
          </cell>
          <cell r="AN1333">
            <v>615947</v>
          </cell>
          <cell r="AO1333" t="str">
            <v>Hold</v>
          </cell>
        </row>
        <row r="1334">
          <cell r="B1334">
            <v>1316</v>
          </cell>
          <cell r="C1334">
            <v>16230148</v>
          </cell>
          <cell r="D1334" t="str">
            <v>Dang Cong Thien</v>
          </cell>
          <cell r="E1334">
            <v>2154916</v>
          </cell>
          <cell r="F1334">
            <v>2256409</v>
          </cell>
          <cell r="G1334">
            <v>2034772</v>
          </cell>
          <cell r="H1334">
            <v>2501785</v>
          </cell>
          <cell r="I1334">
            <v>2116365</v>
          </cell>
          <cell r="J1334">
            <v>1894454</v>
          </cell>
          <cell r="K1334">
            <v>3051890</v>
          </cell>
          <cell r="L1334">
            <v>1945754</v>
          </cell>
          <cell r="M1334">
            <v>2147489</v>
          </cell>
          <cell r="N1334">
            <v>1927853</v>
          </cell>
          <cell r="O1334">
            <v>2084127</v>
          </cell>
          <cell r="Q1334">
            <v>-15492</v>
          </cell>
          <cell r="R1334">
            <v>-25641</v>
          </cell>
          <cell r="S1334">
            <v>-3477</v>
          </cell>
          <cell r="T1334">
            <v>-50179</v>
          </cell>
          <cell r="U1334">
            <v>-11637</v>
          </cell>
          <cell r="V1334">
            <v>0</v>
          </cell>
          <cell r="W1334">
            <v>-110378</v>
          </cell>
          <cell r="X1334">
            <v>0</v>
          </cell>
          <cell r="Y1334">
            <v>-14749</v>
          </cell>
          <cell r="Z1334">
            <v>0</v>
          </cell>
          <cell r="AA1334">
            <v>-8413</v>
          </cell>
          <cell r="AC1334">
            <v>24115814</v>
          </cell>
          <cell r="AD1334">
            <v>-239966</v>
          </cell>
          <cell r="AE1334">
            <v>11</v>
          </cell>
          <cell r="AK1334">
            <v>211585</v>
          </cell>
          <cell r="AL1334">
            <v>451551</v>
          </cell>
          <cell r="AM1334">
            <v>0</v>
          </cell>
          <cell r="AN1334">
            <v>451551</v>
          </cell>
          <cell r="AO1334" t="str">
            <v>Hold</v>
          </cell>
        </row>
        <row r="1335">
          <cell r="B1335">
            <v>1317</v>
          </cell>
          <cell r="C1335">
            <v>16230157</v>
          </cell>
          <cell r="D1335" t="str">
            <v>Do Van Chinh</v>
          </cell>
          <cell r="E1335">
            <v>2230310</v>
          </cell>
          <cell r="F1335">
            <v>1916784</v>
          </cell>
          <cell r="G1335">
            <v>4753456</v>
          </cell>
          <cell r="H1335">
            <v>1453107</v>
          </cell>
          <cell r="I1335">
            <v>2752963</v>
          </cell>
          <cell r="J1335">
            <v>1637218</v>
          </cell>
          <cell r="K1335">
            <v>2063846</v>
          </cell>
          <cell r="L1335">
            <v>1182000</v>
          </cell>
          <cell r="M1335">
            <v>1272923</v>
          </cell>
          <cell r="N1335">
            <v>1182000</v>
          </cell>
          <cell r="Q1335">
            <v>-23031</v>
          </cell>
          <cell r="R1335">
            <v>0</v>
          </cell>
          <cell r="S1335">
            <v>-526037</v>
          </cell>
          <cell r="T1335">
            <v>0</v>
          </cell>
          <cell r="U1335">
            <v>-75296</v>
          </cell>
          <cell r="V1335">
            <v>0</v>
          </cell>
          <cell r="W1335">
            <v>-6385</v>
          </cell>
          <cell r="X1335">
            <v>0</v>
          </cell>
          <cell r="Y1335">
            <v>0</v>
          </cell>
          <cell r="Z1335">
            <v>0</v>
          </cell>
          <cell r="AC1335">
            <v>20444607</v>
          </cell>
          <cell r="AD1335">
            <v>-630749</v>
          </cell>
          <cell r="AE1335">
            <v>10</v>
          </cell>
          <cell r="AK1335">
            <v>44460</v>
          </cell>
          <cell r="AL1335">
            <v>675209</v>
          </cell>
          <cell r="AM1335">
            <v>0</v>
          </cell>
          <cell r="AN1335">
            <v>675209</v>
          </cell>
          <cell r="AO1335" t="str">
            <v>Hold</v>
          </cell>
        </row>
        <row r="1336">
          <cell r="B1336">
            <v>1318</v>
          </cell>
          <cell r="C1336">
            <v>16230159</v>
          </cell>
          <cell r="D1336" t="str">
            <v>Ho Van Dung</v>
          </cell>
          <cell r="E1336">
            <v>1644248</v>
          </cell>
          <cell r="F1336">
            <v>1644483</v>
          </cell>
          <cell r="G1336">
            <v>2784820</v>
          </cell>
          <cell r="H1336">
            <v>1162485</v>
          </cell>
          <cell r="I1336">
            <v>2407527</v>
          </cell>
          <cell r="J1336">
            <v>1252444</v>
          </cell>
          <cell r="Q1336">
            <v>0</v>
          </cell>
          <cell r="R1336">
            <v>0</v>
          </cell>
          <cell r="S1336">
            <v>-78482</v>
          </cell>
          <cell r="T1336">
            <v>0</v>
          </cell>
          <cell r="U1336">
            <v>-40753</v>
          </cell>
          <cell r="V1336">
            <v>0</v>
          </cell>
          <cell r="W1336">
            <v>0</v>
          </cell>
          <cell r="AC1336">
            <v>10896007</v>
          </cell>
          <cell r="AD1336">
            <v>-119235</v>
          </cell>
          <cell r="AE1336">
            <v>6</v>
          </cell>
          <cell r="AK1336">
            <v>0</v>
          </cell>
          <cell r="AL1336">
            <v>119235</v>
          </cell>
          <cell r="AM1336">
            <v>0</v>
          </cell>
          <cell r="AN1336">
            <v>119235</v>
          </cell>
          <cell r="AO1336" t="str">
            <v>Hold</v>
          </cell>
        </row>
        <row r="1337">
          <cell r="B1337">
            <v>1319</v>
          </cell>
          <cell r="C1337">
            <v>16230161</v>
          </cell>
          <cell r="D1337" t="str">
            <v>Chung Van Duoc</v>
          </cell>
          <cell r="E1337">
            <v>972394</v>
          </cell>
          <cell r="F1337">
            <v>1099935</v>
          </cell>
          <cell r="G1337">
            <v>1053374</v>
          </cell>
          <cell r="H1337">
            <v>1026524</v>
          </cell>
          <cell r="I1337">
            <v>875889</v>
          </cell>
          <cell r="J1337">
            <v>876393</v>
          </cell>
          <cell r="K1337">
            <v>1071415</v>
          </cell>
          <cell r="L1337">
            <v>1148908</v>
          </cell>
          <cell r="M1337">
            <v>842308</v>
          </cell>
          <cell r="N1337">
            <v>845467</v>
          </cell>
          <cell r="Q1337">
            <v>0</v>
          </cell>
          <cell r="R1337">
            <v>0</v>
          </cell>
          <cell r="S1337">
            <v>0</v>
          </cell>
          <cell r="T1337">
            <v>0</v>
          </cell>
          <cell r="U1337">
            <v>0</v>
          </cell>
          <cell r="V1337">
            <v>0</v>
          </cell>
          <cell r="W1337">
            <v>0</v>
          </cell>
          <cell r="X1337">
            <v>0</v>
          </cell>
          <cell r="Y1337">
            <v>0</v>
          </cell>
          <cell r="Z1337">
            <v>0</v>
          </cell>
          <cell r="AC1337">
            <v>9812607</v>
          </cell>
          <cell r="AD1337">
            <v>0</v>
          </cell>
          <cell r="AE1337">
            <v>10</v>
          </cell>
          <cell r="AK1337">
            <v>0</v>
          </cell>
          <cell r="AL1337">
            <v>0</v>
          </cell>
          <cell r="AM1337">
            <v>0</v>
          </cell>
          <cell r="AN1337">
            <v>0</v>
          </cell>
          <cell r="AO1337" t="str">
            <v>Hold</v>
          </cell>
        </row>
        <row r="1338">
          <cell r="B1338">
            <v>1320</v>
          </cell>
          <cell r="C1338">
            <v>16230171</v>
          </cell>
          <cell r="D1338" t="str">
            <v>Nguyen Quoc Binh</v>
          </cell>
          <cell r="E1338">
            <v>1789517</v>
          </cell>
          <cell r="F1338">
            <v>1836695</v>
          </cell>
          <cell r="G1338">
            <v>2154262</v>
          </cell>
          <cell r="H1338">
            <v>1282153</v>
          </cell>
          <cell r="I1338">
            <v>1112240</v>
          </cell>
          <cell r="J1338">
            <v>1284092</v>
          </cell>
          <cell r="K1338">
            <v>1113000</v>
          </cell>
          <cell r="L1338">
            <v>1284231</v>
          </cell>
          <cell r="M1338">
            <v>1284231</v>
          </cell>
          <cell r="N1338">
            <v>1113000</v>
          </cell>
          <cell r="Q1338">
            <v>0</v>
          </cell>
          <cell r="R1338">
            <v>0</v>
          </cell>
          <cell r="S1338">
            <v>-15426</v>
          </cell>
          <cell r="T1338">
            <v>0</v>
          </cell>
          <cell r="U1338">
            <v>0</v>
          </cell>
          <cell r="V1338">
            <v>0</v>
          </cell>
          <cell r="W1338">
            <v>0</v>
          </cell>
          <cell r="X1338">
            <v>0</v>
          </cell>
          <cell r="Y1338">
            <v>0</v>
          </cell>
          <cell r="Z1338">
            <v>0</v>
          </cell>
          <cell r="AC1338">
            <v>14253421</v>
          </cell>
          <cell r="AD1338">
            <v>-15426</v>
          </cell>
          <cell r="AE1338">
            <v>10</v>
          </cell>
          <cell r="AK1338">
            <v>0</v>
          </cell>
          <cell r="AL1338">
            <v>15426</v>
          </cell>
          <cell r="AM1338">
            <v>0</v>
          </cell>
          <cell r="AN1338">
            <v>15426</v>
          </cell>
          <cell r="AO1338" t="str">
            <v>Hold</v>
          </cell>
        </row>
        <row r="1339">
          <cell r="B1339">
            <v>1321</v>
          </cell>
          <cell r="C1339">
            <v>16230317</v>
          </cell>
          <cell r="D1339" t="str">
            <v>Phung Dep</v>
          </cell>
          <cell r="E1339">
            <v>1644248</v>
          </cell>
          <cell r="F1339">
            <v>1499256</v>
          </cell>
          <cell r="G1339">
            <v>1437102</v>
          </cell>
          <cell r="H1339">
            <v>1166743</v>
          </cell>
          <cell r="I1339">
            <v>1390524</v>
          </cell>
          <cell r="J1339">
            <v>945948</v>
          </cell>
          <cell r="K1339">
            <v>946000</v>
          </cell>
          <cell r="L1339">
            <v>946000</v>
          </cell>
          <cell r="Q1339">
            <v>0</v>
          </cell>
          <cell r="R1339">
            <v>0</v>
          </cell>
          <cell r="S1339">
            <v>0</v>
          </cell>
          <cell r="T1339">
            <v>0</v>
          </cell>
          <cell r="U1339">
            <v>0</v>
          </cell>
          <cell r="V1339">
            <v>0</v>
          </cell>
          <cell r="W1339">
            <v>0</v>
          </cell>
          <cell r="X1339">
            <v>0</v>
          </cell>
          <cell r="AC1339">
            <v>9975821</v>
          </cell>
          <cell r="AD1339">
            <v>0</v>
          </cell>
          <cell r="AE1339">
            <v>8</v>
          </cell>
          <cell r="AK1339">
            <v>0</v>
          </cell>
          <cell r="AL1339">
            <v>0</v>
          </cell>
          <cell r="AM1339">
            <v>0</v>
          </cell>
          <cell r="AN1339">
            <v>0</v>
          </cell>
          <cell r="AO1339" t="str">
            <v>Hold</v>
          </cell>
        </row>
        <row r="1340">
          <cell r="B1340">
            <v>1322</v>
          </cell>
          <cell r="C1340">
            <v>16230388</v>
          </cell>
          <cell r="D1340" t="str">
            <v>Huynh Hoa</v>
          </cell>
          <cell r="E1340">
            <v>2045494</v>
          </cell>
          <cell r="F1340">
            <v>2279945</v>
          </cell>
          <cell r="G1340">
            <v>1948410</v>
          </cell>
          <cell r="H1340">
            <v>1573910</v>
          </cell>
          <cell r="I1340">
            <v>2812881</v>
          </cell>
          <cell r="J1340">
            <v>2103343</v>
          </cell>
          <cell r="K1340">
            <v>4095023</v>
          </cell>
          <cell r="L1340">
            <v>1454987</v>
          </cell>
          <cell r="M1340">
            <v>1169529</v>
          </cell>
          <cell r="N1340">
            <v>1567893</v>
          </cell>
          <cell r="O1340">
            <v>1763879</v>
          </cell>
          <cell r="Q1340">
            <v>-4549</v>
          </cell>
          <cell r="R1340">
            <v>-27995</v>
          </cell>
          <cell r="S1340">
            <v>0</v>
          </cell>
          <cell r="T1340">
            <v>0</v>
          </cell>
          <cell r="U1340">
            <v>-81288</v>
          </cell>
          <cell r="V1340">
            <v>-10334</v>
          </cell>
          <cell r="W1340">
            <v>-328507</v>
          </cell>
          <cell r="X1340">
            <v>0</v>
          </cell>
          <cell r="Y1340">
            <v>0</v>
          </cell>
          <cell r="Z1340">
            <v>0</v>
          </cell>
          <cell r="AA1340">
            <v>0</v>
          </cell>
          <cell r="AC1340">
            <v>22815294</v>
          </cell>
          <cell r="AD1340">
            <v>-452673</v>
          </cell>
          <cell r="AE1340">
            <v>11</v>
          </cell>
          <cell r="AK1340">
            <v>81532</v>
          </cell>
          <cell r="AL1340">
            <v>534205</v>
          </cell>
          <cell r="AM1340">
            <v>0</v>
          </cell>
          <cell r="AN1340">
            <v>534205</v>
          </cell>
          <cell r="AO1340" t="str">
            <v>Hold</v>
          </cell>
        </row>
        <row r="1341">
          <cell r="B1341">
            <v>1323</v>
          </cell>
          <cell r="C1341">
            <v>16230473</v>
          </cell>
          <cell r="D1341" t="str">
            <v>Le Minh Cuong</v>
          </cell>
          <cell r="E1341">
            <v>1644248</v>
          </cell>
          <cell r="F1341">
            <v>1836695</v>
          </cell>
          <cell r="G1341">
            <v>2871968</v>
          </cell>
          <cell r="H1341">
            <v>1367630</v>
          </cell>
          <cell r="I1341">
            <v>1389400</v>
          </cell>
          <cell r="J1341">
            <v>1112880</v>
          </cell>
          <cell r="K1341">
            <v>1113000</v>
          </cell>
          <cell r="Q1341">
            <v>0</v>
          </cell>
          <cell r="R1341">
            <v>0</v>
          </cell>
          <cell r="S1341">
            <v>-87197</v>
          </cell>
          <cell r="T1341">
            <v>0</v>
          </cell>
          <cell r="U1341">
            <v>0</v>
          </cell>
          <cell r="V1341">
            <v>0</v>
          </cell>
          <cell r="W1341">
            <v>0</v>
          </cell>
          <cell r="AC1341">
            <v>11335821</v>
          </cell>
          <cell r="AD1341">
            <v>-87197</v>
          </cell>
          <cell r="AE1341">
            <v>7</v>
          </cell>
          <cell r="AK1341">
            <v>0</v>
          </cell>
          <cell r="AL1341">
            <v>87197</v>
          </cell>
          <cell r="AM1341">
            <v>0</v>
          </cell>
          <cell r="AN1341">
            <v>87197</v>
          </cell>
          <cell r="AO1341" t="str">
            <v>Hold</v>
          </cell>
        </row>
        <row r="1342">
          <cell r="B1342">
            <v>1324</v>
          </cell>
          <cell r="C1342">
            <v>16230485</v>
          </cell>
          <cell r="D1342" t="str">
            <v>Vo Thanh Long A</v>
          </cell>
          <cell r="E1342">
            <v>1042999</v>
          </cell>
          <cell r="F1342">
            <v>1083651</v>
          </cell>
          <cell r="G1342">
            <v>932913</v>
          </cell>
          <cell r="H1342">
            <v>1166225</v>
          </cell>
          <cell r="I1342">
            <v>1132613</v>
          </cell>
          <cell r="J1342">
            <v>1503392</v>
          </cell>
          <cell r="K1342">
            <v>1305509</v>
          </cell>
          <cell r="L1342">
            <v>1283799</v>
          </cell>
          <cell r="M1342">
            <v>1325244</v>
          </cell>
          <cell r="N1342">
            <v>1078549</v>
          </cell>
          <cell r="Q1342">
            <v>0</v>
          </cell>
          <cell r="R1342">
            <v>0</v>
          </cell>
          <cell r="S1342">
            <v>0</v>
          </cell>
          <cell r="T1342">
            <v>0</v>
          </cell>
          <cell r="U1342">
            <v>0</v>
          </cell>
          <cell r="V1342">
            <v>0</v>
          </cell>
          <cell r="W1342">
            <v>0</v>
          </cell>
          <cell r="X1342">
            <v>0</v>
          </cell>
          <cell r="Y1342">
            <v>0</v>
          </cell>
          <cell r="Z1342">
            <v>0</v>
          </cell>
          <cell r="AC1342">
            <v>11854894</v>
          </cell>
          <cell r="AD1342">
            <v>0</v>
          </cell>
          <cell r="AE1342">
            <v>10</v>
          </cell>
          <cell r="AK1342">
            <v>0</v>
          </cell>
          <cell r="AL1342">
            <v>0</v>
          </cell>
          <cell r="AM1342">
            <v>0</v>
          </cell>
          <cell r="AN1342">
            <v>0</v>
          </cell>
          <cell r="AO1342" t="str">
            <v>Hold</v>
          </cell>
        </row>
        <row r="1343">
          <cell r="B1343">
            <v>1325</v>
          </cell>
          <cell r="C1343">
            <v>16230523</v>
          </cell>
          <cell r="D1343" t="str">
            <v>Nguyen Quoc Hai</v>
          </cell>
          <cell r="E1343">
            <v>2246332</v>
          </cell>
          <cell r="F1343">
            <v>1751268</v>
          </cell>
          <cell r="G1343">
            <v>2279738</v>
          </cell>
          <cell r="H1343">
            <v>3105380</v>
          </cell>
          <cell r="I1343">
            <v>1197797</v>
          </cell>
          <cell r="J1343">
            <v>1820911</v>
          </cell>
          <cell r="K1343">
            <v>1268615</v>
          </cell>
          <cell r="L1343">
            <v>2369846</v>
          </cell>
          <cell r="M1343">
            <v>1113000</v>
          </cell>
          <cell r="N1343">
            <v>1113000</v>
          </cell>
          <cell r="Q1343">
            <v>-24633</v>
          </cell>
          <cell r="R1343">
            <v>0</v>
          </cell>
          <cell r="S1343">
            <v>-27974</v>
          </cell>
          <cell r="T1343">
            <v>-121076</v>
          </cell>
          <cell r="U1343">
            <v>0</v>
          </cell>
          <cell r="V1343">
            <v>0</v>
          </cell>
          <cell r="W1343">
            <v>0</v>
          </cell>
          <cell r="X1343">
            <v>-36985</v>
          </cell>
          <cell r="Y1343">
            <v>0</v>
          </cell>
          <cell r="Z1343">
            <v>0</v>
          </cell>
          <cell r="AC1343">
            <v>18265887</v>
          </cell>
          <cell r="AD1343">
            <v>-210668</v>
          </cell>
          <cell r="AE1343">
            <v>10</v>
          </cell>
          <cell r="AK1343">
            <v>0</v>
          </cell>
          <cell r="AL1343">
            <v>210668</v>
          </cell>
          <cell r="AM1343">
            <v>0</v>
          </cell>
          <cell r="AN1343">
            <v>210668</v>
          </cell>
          <cell r="AO1343" t="str">
            <v>Hold</v>
          </cell>
        </row>
        <row r="1344">
          <cell r="B1344">
            <v>1326</v>
          </cell>
          <cell r="C1344">
            <v>16230528</v>
          </cell>
          <cell r="D1344" t="str">
            <v>Nguyen Huy Tam</v>
          </cell>
          <cell r="E1344">
            <v>1645316</v>
          </cell>
          <cell r="F1344">
            <v>1836695</v>
          </cell>
          <cell r="G1344">
            <v>1582816</v>
          </cell>
          <cell r="H1344">
            <v>3190857</v>
          </cell>
          <cell r="I1344">
            <v>1283354</v>
          </cell>
          <cell r="J1344">
            <v>1649698</v>
          </cell>
          <cell r="K1344">
            <v>1198615</v>
          </cell>
          <cell r="L1344">
            <v>1284231</v>
          </cell>
          <cell r="M1344">
            <v>2027038</v>
          </cell>
          <cell r="N1344">
            <v>1113000</v>
          </cell>
          <cell r="Q1344">
            <v>0</v>
          </cell>
          <cell r="R1344">
            <v>0</v>
          </cell>
          <cell r="S1344">
            <v>0</v>
          </cell>
          <cell r="T1344">
            <v>-138171</v>
          </cell>
          <cell r="U1344">
            <v>0</v>
          </cell>
          <cell r="V1344">
            <v>0</v>
          </cell>
          <cell r="W1344">
            <v>0</v>
          </cell>
          <cell r="X1344">
            <v>0</v>
          </cell>
          <cell r="Y1344">
            <v>-2704</v>
          </cell>
          <cell r="Z1344">
            <v>0</v>
          </cell>
          <cell r="AC1344">
            <v>16811620</v>
          </cell>
          <cell r="AD1344">
            <v>-140875</v>
          </cell>
          <cell r="AE1344">
            <v>10</v>
          </cell>
          <cell r="AK1344">
            <v>0</v>
          </cell>
          <cell r="AL1344">
            <v>140875</v>
          </cell>
          <cell r="AM1344">
            <v>0</v>
          </cell>
          <cell r="AN1344">
            <v>140875</v>
          </cell>
          <cell r="AO1344" t="str">
            <v>Hold</v>
          </cell>
        </row>
        <row r="1345">
          <cell r="B1345">
            <v>1327</v>
          </cell>
          <cell r="C1345">
            <v>16230545</v>
          </cell>
          <cell r="D1345" t="str">
            <v>Do Truong Giang</v>
          </cell>
          <cell r="E1345">
            <v>1582295</v>
          </cell>
          <cell r="F1345">
            <v>1751268</v>
          </cell>
          <cell r="G1345">
            <v>2152561</v>
          </cell>
          <cell r="H1345">
            <v>1111200</v>
          </cell>
          <cell r="I1345">
            <v>1026683</v>
          </cell>
          <cell r="J1345">
            <v>1112880</v>
          </cell>
          <cell r="Q1345">
            <v>0</v>
          </cell>
          <cell r="R1345">
            <v>0</v>
          </cell>
          <cell r="S1345">
            <v>-15256</v>
          </cell>
          <cell r="T1345">
            <v>0</v>
          </cell>
          <cell r="U1345">
            <v>0</v>
          </cell>
          <cell r="V1345">
            <v>0</v>
          </cell>
          <cell r="W1345">
            <v>0</v>
          </cell>
          <cell r="AC1345">
            <v>8736887</v>
          </cell>
          <cell r="AD1345">
            <v>-15256</v>
          </cell>
          <cell r="AE1345">
            <v>6</v>
          </cell>
          <cell r="AK1345">
            <v>0</v>
          </cell>
          <cell r="AL1345">
            <v>15256</v>
          </cell>
          <cell r="AM1345">
            <v>0</v>
          </cell>
          <cell r="AN1345">
            <v>15256</v>
          </cell>
          <cell r="AO1345" t="str">
            <v>Hold</v>
          </cell>
        </row>
        <row r="1346">
          <cell r="B1346">
            <v>1328</v>
          </cell>
          <cell r="C1346">
            <v>16230569</v>
          </cell>
          <cell r="D1346" t="str">
            <v>Nguyen Chi Tam</v>
          </cell>
          <cell r="E1346">
            <v>1533316</v>
          </cell>
          <cell r="F1346">
            <v>1836695</v>
          </cell>
          <cell r="G1346">
            <v>1993650</v>
          </cell>
          <cell r="H1346">
            <v>1111200</v>
          </cell>
          <cell r="I1346">
            <v>1197797</v>
          </cell>
          <cell r="J1346">
            <v>1112880</v>
          </cell>
          <cell r="K1346">
            <v>1113000</v>
          </cell>
          <cell r="L1346">
            <v>1113000</v>
          </cell>
          <cell r="Q1346">
            <v>0</v>
          </cell>
          <cell r="R1346">
            <v>0</v>
          </cell>
          <cell r="S1346">
            <v>0</v>
          </cell>
          <cell r="T1346">
            <v>0</v>
          </cell>
          <cell r="U1346">
            <v>0</v>
          </cell>
          <cell r="V1346">
            <v>0</v>
          </cell>
          <cell r="W1346">
            <v>0</v>
          </cell>
          <cell r="X1346">
            <v>0</v>
          </cell>
          <cell r="AC1346">
            <v>11011538</v>
          </cell>
          <cell r="AD1346">
            <v>0</v>
          </cell>
          <cell r="AE1346">
            <v>8</v>
          </cell>
          <cell r="AK1346">
            <v>0</v>
          </cell>
          <cell r="AL1346">
            <v>0</v>
          </cell>
          <cell r="AM1346">
            <v>0</v>
          </cell>
          <cell r="AN1346">
            <v>0</v>
          </cell>
          <cell r="AO1346" t="str">
            <v>Hold</v>
          </cell>
        </row>
        <row r="1347">
          <cell r="B1347">
            <v>1329</v>
          </cell>
          <cell r="C1347">
            <v>16230570</v>
          </cell>
          <cell r="D1347" t="str">
            <v>Dang Van Hung B</v>
          </cell>
          <cell r="E1347">
            <v>1225316</v>
          </cell>
          <cell r="F1347">
            <v>555280</v>
          </cell>
          <cell r="G1347">
            <v>2661769</v>
          </cell>
          <cell r="H1347">
            <v>819510</v>
          </cell>
          <cell r="I1347">
            <v>820277</v>
          </cell>
          <cell r="J1347">
            <v>876393</v>
          </cell>
          <cell r="K1347">
            <v>876000</v>
          </cell>
          <cell r="L1347">
            <v>876000</v>
          </cell>
          <cell r="M1347">
            <v>876000</v>
          </cell>
          <cell r="N1347">
            <v>876000</v>
          </cell>
          <cell r="Q1347">
            <v>0</v>
          </cell>
          <cell r="R1347">
            <v>0</v>
          </cell>
          <cell r="S1347">
            <v>-66177</v>
          </cell>
          <cell r="T1347">
            <v>0</v>
          </cell>
          <cell r="U1347">
            <v>0</v>
          </cell>
          <cell r="V1347">
            <v>0</v>
          </cell>
          <cell r="W1347">
            <v>0</v>
          </cell>
          <cell r="X1347">
            <v>0</v>
          </cell>
          <cell r="Y1347">
            <v>0</v>
          </cell>
          <cell r="Z1347">
            <v>0</v>
          </cell>
          <cell r="AC1347">
            <v>10462545</v>
          </cell>
          <cell r="AD1347">
            <v>-66177</v>
          </cell>
          <cell r="AE1347">
            <v>10</v>
          </cell>
          <cell r="AK1347">
            <v>0</v>
          </cell>
          <cell r="AL1347">
            <v>66177</v>
          </cell>
          <cell r="AM1347">
            <v>0</v>
          </cell>
          <cell r="AN1347">
            <v>66177</v>
          </cell>
          <cell r="AO1347" t="str">
            <v>Hold</v>
          </cell>
        </row>
        <row r="1348">
          <cell r="B1348">
            <v>1330</v>
          </cell>
          <cell r="C1348">
            <v>16230582</v>
          </cell>
          <cell r="D1348" t="str">
            <v>Doan Minh Hau</v>
          </cell>
          <cell r="E1348">
            <v>1397296</v>
          </cell>
          <cell r="F1348">
            <v>1601652</v>
          </cell>
          <cell r="G1348">
            <v>1329638</v>
          </cell>
          <cell r="H1348">
            <v>1067726</v>
          </cell>
          <cell r="I1348">
            <v>1178162</v>
          </cell>
          <cell r="J1348">
            <v>1116692</v>
          </cell>
          <cell r="K1348">
            <v>905863</v>
          </cell>
          <cell r="L1348">
            <v>1114073</v>
          </cell>
          <cell r="M1348">
            <v>965069</v>
          </cell>
          <cell r="N1348">
            <v>930532</v>
          </cell>
          <cell r="O1348">
            <v>969017</v>
          </cell>
          <cell r="Q1348">
            <v>0</v>
          </cell>
          <cell r="R1348">
            <v>0</v>
          </cell>
          <cell r="S1348">
            <v>0</v>
          </cell>
          <cell r="T1348">
            <v>0</v>
          </cell>
          <cell r="U1348">
            <v>0</v>
          </cell>
          <cell r="V1348">
            <v>0</v>
          </cell>
          <cell r="W1348">
            <v>0</v>
          </cell>
          <cell r="X1348">
            <v>0</v>
          </cell>
          <cell r="Y1348">
            <v>0</v>
          </cell>
          <cell r="Z1348">
            <v>0</v>
          </cell>
          <cell r="AA1348">
            <v>0</v>
          </cell>
          <cell r="AC1348">
            <v>12575720</v>
          </cell>
          <cell r="AD1348">
            <v>0</v>
          </cell>
          <cell r="AE1348">
            <v>11</v>
          </cell>
          <cell r="AK1348">
            <v>0</v>
          </cell>
          <cell r="AL1348">
            <v>0</v>
          </cell>
          <cell r="AM1348">
            <v>0</v>
          </cell>
          <cell r="AN1348">
            <v>0</v>
          </cell>
          <cell r="AO1348" t="str">
            <v>Hold</v>
          </cell>
        </row>
        <row r="1349">
          <cell r="B1349">
            <v>1331</v>
          </cell>
          <cell r="C1349">
            <v>16230597</v>
          </cell>
          <cell r="D1349" t="str">
            <v>Diep Huy Hoang</v>
          </cell>
          <cell r="E1349">
            <v>2985921</v>
          </cell>
          <cell r="F1349">
            <v>1071050</v>
          </cell>
          <cell r="G1349">
            <v>2602278</v>
          </cell>
          <cell r="H1349">
            <v>819510</v>
          </cell>
          <cell r="I1349">
            <v>1072670</v>
          </cell>
          <cell r="Q1349">
            <v>-98592</v>
          </cell>
          <cell r="R1349">
            <v>0</v>
          </cell>
          <cell r="S1349">
            <v>-60228</v>
          </cell>
          <cell r="T1349">
            <v>0</v>
          </cell>
          <cell r="U1349">
            <v>0</v>
          </cell>
          <cell r="V1349">
            <v>0</v>
          </cell>
          <cell r="AC1349">
            <v>8551429</v>
          </cell>
          <cell r="AD1349">
            <v>-158820</v>
          </cell>
          <cell r="AE1349">
            <v>5</v>
          </cell>
          <cell r="AK1349">
            <v>0</v>
          </cell>
          <cell r="AL1349">
            <v>158820</v>
          </cell>
          <cell r="AM1349">
            <v>0</v>
          </cell>
          <cell r="AN1349">
            <v>158820</v>
          </cell>
          <cell r="AO1349" t="str">
            <v>Hold</v>
          </cell>
        </row>
        <row r="1350">
          <cell r="B1350">
            <v>1332</v>
          </cell>
          <cell r="C1350">
            <v>16230650</v>
          </cell>
          <cell r="D1350" t="str">
            <v>Tran Cong Nghia</v>
          </cell>
          <cell r="E1350">
            <v>882295</v>
          </cell>
          <cell r="F1350">
            <v>1058646</v>
          </cell>
          <cell r="G1350">
            <v>1152353</v>
          </cell>
          <cell r="H1350">
            <v>1012567</v>
          </cell>
          <cell r="I1350">
            <v>1142078</v>
          </cell>
          <cell r="J1350">
            <v>1340623</v>
          </cell>
          <cell r="K1350">
            <v>1095719</v>
          </cell>
          <cell r="L1350">
            <v>1215711</v>
          </cell>
          <cell r="M1350">
            <v>1052892</v>
          </cell>
          <cell r="N1350">
            <v>1012435</v>
          </cell>
          <cell r="Q1350">
            <v>0</v>
          </cell>
          <cell r="R1350">
            <v>0</v>
          </cell>
          <cell r="S1350">
            <v>0</v>
          </cell>
          <cell r="T1350">
            <v>0</v>
          </cell>
          <cell r="U1350">
            <v>0</v>
          </cell>
          <cell r="V1350">
            <v>0</v>
          </cell>
          <cell r="W1350">
            <v>0</v>
          </cell>
          <cell r="X1350">
            <v>0</v>
          </cell>
          <cell r="Y1350">
            <v>0</v>
          </cell>
          <cell r="Z1350">
            <v>0</v>
          </cell>
          <cell r="AC1350">
            <v>10965319</v>
          </cell>
          <cell r="AD1350">
            <v>0</v>
          </cell>
          <cell r="AE1350">
            <v>10</v>
          </cell>
          <cell r="AK1350">
            <v>0</v>
          </cell>
          <cell r="AL1350">
            <v>0</v>
          </cell>
          <cell r="AM1350">
            <v>0</v>
          </cell>
          <cell r="AN1350">
            <v>0</v>
          </cell>
          <cell r="AO1350" t="str">
            <v>Hold</v>
          </cell>
        </row>
        <row r="1351">
          <cell r="B1351">
            <v>1333</v>
          </cell>
          <cell r="C1351">
            <v>16230733</v>
          </cell>
          <cell r="D1351" t="str">
            <v>Nguyen Van Minh</v>
          </cell>
          <cell r="E1351">
            <v>3135820</v>
          </cell>
          <cell r="F1351">
            <v>3425944</v>
          </cell>
          <cell r="G1351">
            <v>3401710</v>
          </cell>
          <cell r="H1351">
            <v>3434408</v>
          </cell>
          <cell r="I1351">
            <v>3180993</v>
          </cell>
          <cell r="J1351">
            <v>3397347</v>
          </cell>
          <cell r="K1351">
            <v>3148062</v>
          </cell>
          <cell r="L1351">
            <v>3198971</v>
          </cell>
          <cell r="M1351">
            <v>3207637</v>
          </cell>
          <cell r="N1351">
            <v>1878944</v>
          </cell>
          <cell r="O1351">
            <v>2221227</v>
          </cell>
          <cell r="Q1351">
            <v>-127164</v>
          </cell>
          <cell r="R1351">
            <v>-185189</v>
          </cell>
          <cell r="S1351">
            <v>-180342</v>
          </cell>
          <cell r="T1351">
            <v>-186882</v>
          </cell>
          <cell r="U1351">
            <v>-136199</v>
          </cell>
          <cell r="V1351">
            <v>-179469</v>
          </cell>
          <cell r="W1351">
            <v>-129612</v>
          </cell>
          <cell r="X1351">
            <v>-139794</v>
          </cell>
          <cell r="Y1351">
            <v>-141527</v>
          </cell>
          <cell r="Z1351">
            <v>0</v>
          </cell>
          <cell r="AA1351">
            <v>-22123</v>
          </cell>
          <cell r="AC1351">
            <v>33631063</v>
          </cell>
          <cell r="AD1351">
            <v>-1428301</v>
          </cell>
          <cell r="AE1351">
            <v>11</v>
          </cell>
          <cell r="AK1351">
            <v>1226214</v>
          </cell>
          <cell r="AL1351">
            <v>2654515</v>
          </cell>
          <cell r="AM1351">
            <v>0</v>
          </cell>
          <cell r="AN1351">
            <v>2654515</v>
          </cell>
          <cell r="AO1351" t="str">
            <v>Hold</v>
          </cell>
        </row>
        <row r="1352">
          <cell r="B1352">
            <v>1334</v>
          </cell>
          <cell r="C1352">
            <v>16230836</v>
          </cell>
          <cell r="D1352" t="str">
            <v>Nguyen Quynh Anh</v>
          </cell>
          <cell r="E1352">
            <v>1435666</v>
          </cell>
          <cell r="F1352">
            <v>714790</v>
          </cell>
          <cell r="Q1352">
            <v>0</v>
          </cell>
          <cell r="R1352">
            <v>0</v>
          </cell>
          <cell r="S1352">
            <v>0</v>
          </cell>
          <cell r="AC1352">
            <v>2150456</v>
          </cell>
          <cell r="AD1352">
            <v>0</v>
          </cell>
          <cell r="AE1352">
            <v>2</v>
          </cell>
          <cell r="AK1352">
            <v>0</v>
          </cell>
          <cell r="AL1352">
            <v>0</v>
          </cell>
          <cell r="AM1352">
            <v>0</v>
          </cell>
          <cell r="AN1352">
            <v>0</v>
          </cell>
          <cell r="AO1352" t="str">
            <v>Hold</v>
          </cell>
        </row>
        <row r="1353">
          <cell r="B1353">
            <v>1335</v>
          </cell>
          <cell r="C1353">
            <v>16230840</v>
          </cell>
          <cell r="D1353" t="str">
            <v>Tran Quoc Minh</v>
          </cell>
          <cell r="E1353">
            <v>1135498</v>
          </cell>
          <cell r="F1353">
            <v>1323295</v>
          </cell>
          <cell r="G1353">
            <v>893353</v>
          </cell>
          <cell r="H1353">
            <v>887908</v>
          </cell>
          <cell r="I1353">
            <v>980646</v>
          </cell>
          <cell r="K1353">
            <v>1518047</v>
          </cell>
          <cell r="L1353">
            <v>765000</v>
          </cell>
          <cell r="Q1353">
            <v>0</v>
          </cell>
          <cell r="R1353">
            <v>0</v>
          </cell>
          <cell r="S1353">
            <v>0</v>
          </cell>
          <cell r="T1353">
            <v>0</v>
          </cell>
          <cell r="U1353">
            <v>0</v>
          </cell>
          <cell r="V1353">
            <v>0</v>
          </cell>
          <cell r="W1353">
            <v>0</v>
          </cell>
          <cell r="X1353">
            <v>0</v>
          </cell>
          <cell r="AC1353">
            <v>7503747</v>
          </cell>
          <cell r="AD1353">
            <v>0</v>
          </cell>
          <cell r="AE1353">
            <v>7</v>
          </cell>
          <cell r="AK1353">
            <v>0</v>
          </cell>
          <cell r="AL1353">
            <v>0</v>
          </cell>
          <cell r="AM1353">
            <v>0</v>
          </cell>
          <cell r="AN1353">
            <v>0</v>
          </cell>
          <cell r="AO1353" t="str">
            <v>Hold</v>
          </cell>
        </row>
        <row r="1354">
          <cell r="B1354">
            <v>1336</v>
          </cell>
          <cell r="C1354">
            <v>16231010</v>
          </cell>
          <cell r="D1354" t="str">
            <v>Huynh Gia Hung</v>
          </cell>
          <cell r="E1354">
            <v>1268266</v>
          </cell>
          <cell r="F1354">
            <v>955606</v>
          </cell>
          <cell r="Q1354">
            <v>0</v>
          </cell>
          <cell r="R1354">
            <v>0</v>
          </cell>
          <cell r="S1354">
            <v>0</v>
          </cell>
          <cell r="AC1354">
            <v>2223872</v>
          </cell>
          <cell r="AD1354">
            <v>0</v>
          </cell>
          <cell r="AE1354">
            <v>2</v>
          </cell>
          <cell r="AK1354">
            <v>0</v>
          </cell>
          <cell r="AL1354">
            <v>0</v>
          </cell>
          <cell r="AM1354">
            <v>0</v>
          </cell>
          <cell r="AN1354">
            <v>0</v>
          </cell>
          <cell r="AO1354" t="str">
            <v>Hold</v>
          </cell>
        </row>
        <row r="1355">
          <cell r="B1355">
            <v>1337</v>
          </cell>
          <cell r="C1355">
            <v>16231177</v>
          </cell>
          <cell r="D1355" t="str">
            <v>Nguyen Dai Nam</v>
          </cell>
          <cell r="E1355">
            <v>1132076</v>
          </cell>
          <cell r="F1355">
            <v>707982</v>
          </cell>
          <cell r="Q1355">
            <v>0</v>
          </cell>
          <cell r="R1355">
            <v>0</v>
          </cell>
          <cell r="S1355">
            <v>0</v>
          </cell>
          <cell r="AC1355">
            <v>1840058</v>
          </cell>
          <cell r="AD1355">
            <v>0</v>
          </cell>
          <cell r="AE1355">
            <v>2</v>
          </cell>
          <cell r="AK1355">
            <v>0</v>
          </cell>
          <cell r="AL1355">
            <v>0</v>
          </cell>
          <cell r="AM1355">
            <v>0</v>
          </cell>
          <cell r="AN1355">
            <v>0</v>
          </cell>
          <cell r="AO1355" t="str">
            <v>Hold</v>
          </cell>
        </row>
        <row r="1356">
          <cell r="B1356">
            <v>1338</v>
          </cell>
          <cell r="C1356">
            <v>16231260</v>
          </cell>
          <cell r="D1356" t="str">
            <v>Ngo Thi Tham</v>
          </cell>
          <cell r="E1356">
            <v>1110880</v>
          </cell>
          <cell r="F1356">
            <v>1110560</v>
          </cell>
          <cell r="Q1356">
            <v>0</v>
          </cell>
          <cell r="R1356">
            <v>0</v>
          </cell>
          <cell r="AC1356">
            <v>2221440</v>
          </cell>
          <cell r="AD1356">
            <v>0</v>
          </cell>
          <cell r="AE1356">
            <v>2</v>
          </cell>
          <cell r="AK1356">
            <v>0</v>
          </cell>
          <cell r="AL1356">
            <v>0</v>
          </cell>
          <cell r="AM1356">
            <v>0</v>
          </cell>
          <cell r="AN1356">
            <v>0</v>
          </cell>
          <cell r="AO1356" t="str">
            <v>Hold</v>
          </cell>
        </row>
        <row r="1357">
          <cell r="B1357">
            <v>1339</v>
          </cell>
          <cell r="C1357">
            <v>16231261</v>
          </cell>
          <cell r="D1357" t="str">
            <v>Tran Thuy Nga</v>
          </cell>
          <cell r="E1357">
            <v>1110880</v>
          </cell>
          <cell r="F1357">
            <v>1195988</v>
          </cell>
          <cell r="Q1357">
            <v>0</v>
          </cell>
          <cell r="R1357">
            <v>0</v>
          </cell>
          <cell r="AC1357">
            <v>2306868</v>
          </cell>
          <cell r="AD1357">
            <v>0</v>
          </cell>
          <cell r="AE1357">
            <v>2</v>
          </cell>
          <cell r="AK1357">
            <v>0</v>
          </cell>
          <cell r="AL1357">
            <v>0</v>
          </cell>
          <cell r="AM1357">
            <v>0</v>
          </cell>
          <cell r="AN1357">
            <v>0</v>
          </cell>
          <cell r="AO1357" t="str">
            <v>Hold</v>
          </cell>
        </row>
        <row r="1358">
          <cell r="B1358">
            <v>1340</v>
          </cell>
          <cell r="C1358">
            <v>16231546</v>
          </cell>
          <cell r="D1358" t="str">
            <v>Nguyen Huu Duc</v>
          </cell>
          <cell r="G1358">
            <v>961546</v>
          </cell>
          <cell r="H1358">
            <v>1361723</v>
          </cell>
          <cell r="I1358">
            <v>962515</v>
          </cell>
          <cell r="S1358">
            <v>0</v>
          </cell>
          <cell r="T1358">
            <v>0</v>
          </cell>
          <cell r="U1358">
            <v>0</v>
          </cell>
          <cell r="V1358">
            <v>0</v>
          </cell>
          <cell r="AC1358">
            <v>3285784</v>
          </cell>
          <cell r="AD1358">
            <v>0</v>
          </cell>
          <cell r="AE1358">
            <v>3</v>
          </cell>
          <cell r="AK1358">
            <v>0</v>
          </cell>
          <cell r="AL1358">
            <v>0</v>
          </cell>
          <cell r="AM1358">
            <v>0</v>
          </cell>
          <cell r="AN1358">
            <v>0</v>
          </cell>
          <cell r="AO1358" t="str">
            <v>Hold</v>
          </cell>
        </row>
        <row r="1359">
          <cell r="B1359">
            <v>1341</v>
          </cell>
          <cell r="C1359">
            <v>16231608</v>
          </cell>
          <cell r="D1359" t="str">
            <v>Nguyen Le Kim Tan</v>
          </cell>
          <cell r="I1359">
            <v>491953</v>
          </cell>
          <cell r="U1359">
            <v>0</v>
          </cell>
          <cell r="AC1359">
            <v>491953</v>
          </cell>
          <cell r="AD1359">
            <v>0</v>
          </cell>
          <cell r="AE1359">
            <v>1</v>
          </cell>
          <cell r="AK1359">
            <v>0</v>
          </cell>
          <cell r="AL1359">
            <v>0</v>
          </cell>
          <cell r="AM1359">
            <v>0</v>
          </cell>
          <cell r="AN1359">
            <v>0</v>
          </cell>
          <cell r="AO1359" t="str">
            <v>Hold</v>
          </cell>
        </row>
        <row r="1360">
          <cell r="B1360">
            <v>1342</v>
          </cell>
          <cell r="C1360">
            <v>16231746</v>
          </cell>
          <cell r="D1360" t="str">
            <v>Banh Tran Tu Quy</v>
          </cell>
          <cell r="K1360">
            <v>2889000</v>
          </cell>
          <cell r="L1360">
            <v>1546485</v>
          </cell>
          <cell r="M1360">
            <v>2698072</v>
          </cell>
          <cell r="N1360">
            <v>3083273</v>
          </cell>
          <cell r="O1360">
            <v>3058194</v>
          </cell>
          <cell r="W1360">
            <v>-88900</v>
          </cell>
          <cell r="X1360">
            <v>0</v>
          </cell>
          <cell r="Y1360">
            <v>-69807</v>
          </cell>
          <cell r="Z1360">
            <v>-116655</v>
          </cell>
          <cell r="AA1360">
            <v>-111639</v>
          </cell>
          <cell r="AC1360">
            <v>13275024</v>
          </cell>
          <cell r="AD1360">
            <v>-387001</v>
          </cell>
          <cell r="AE1360">
            <v>5</v>
          </cell>
          <cell r="AK1360">
            <v>327500</v>
          </cell>
          <cell r="AL1360">
            <v>714501</v>
          </cell>
          <cell r="AM1360">
            <v>0</v>
          </cell>
          <cell r="AN1360">
            <v>714501</v>
          </cell>
          <cell r="AO1360" t="str">
            <v>Hold</v>
          </cell>
        </row>
        <row r="1361">
          <cell r="B1361">
            <v>1343</v>
          </cell>
          <cell r="C1361">
            <v>17210063</v>
          </cell>
          <cell r="D1361" t="str">
            <v>Tran Huu Thanh</v>
          </cell>
          <cell r="E1361">
            <v>2749428</v>
          </cell>
          <cell r="F1361">
            <v>2748636</v>
          </cell>
          <cell r="G1361">
            <v>2882235</v>
          </cell>
          <cell r="H1361">
            <v>3041108</v>
          </cell>
          <cell r="I1361">
            <v>2752794</v>
          </cell>
          <cell r="J1361">
            <v>3111918</v>
          </cell>
          <cell r="K1361">
            <v>2754000</v>
          </cell>
          <cell r="L1361">
            <v>3502082</v>
          </cell>
          <cell r="M1361">
            <v>3909224</v>
          </cell>
          <cell r="N1361">
            <v>4544762</v>
          </cell>
          <cell r="O1361">
            <v>4478560</v>
          </cell>
          <cell r="Q1361">
            <v>-74943</v>
          </cell>
          <cell r="R1361">
            <v>-74864</v>
          </cell>
          <cell r="S1361">
            <v>-88224</v>
          </cell>
          <cell r="T1361">
            <v>-108222</v>
          </cell>
          <cell r="U1361">
            <v>-75279</v>
          </cell>
          <cell r="V1361">
            <v>-122384</v>
          </cell>
          <cell r="W1361">
            <v>-75400</v>
          </cell>
          <cell r="X1361">
            <v>-200416</v>
          </cell>
          <cell r="Y1361">
            <v>-281845</v>
          </cell>
          <cell r="Z1361">
            <v>-463429</v>
          </cell>
          <cell r="AA1361">
            <v>-443568</v>
          </cell>
          <cell r="AC1361">
            <v>36474747</v>
          </cell>
          <cell r="AD1361">
            <v>-2008574</v>
          </cell>
          <cell r="AE1361">
            <v>11</v>
          </cell>
          <cell r="AK1361">
            <v>1794947</v>
          </cell>
          <cell r="AL1361">
            <v>3803521</v>
          </cell>
          <cell r="AM1361">
            <v>0</v>
          </cell>
          <cell r="AN1361">
            <v>3803521</v>
          </cell>
          <cell r="AO1361" t="str">
            <v>Hold</v>
          </cell>
        </row>
        <row r="1362">
          <cell r="B1362">
            <v>1344</v>
          </cell>
          <cell r="C1362">
            <v>17210188</v>
          </cell>
          <cell r="D1362" t="str">
            <v>Nguyen Van Phu</v>
          </cell>
          <cell r="E1362">
            <v>2821395</v>
          </cell>
          <cell r="F1362">
            <v>2548282</v>
          </cell>
          <cell r="G1362">
            <v>2420158</v>
          </cell>
          <cell r="H1362">
            <v>2570183</v>
          </cell>
          <cell r="I1362">
            <v>2040799</v>
          </cell>
          <cell r="J1362">
            <v>1659957</v>
          </cell>
          <cell r="K1362">
            <v>1734358</v>
          </cell>
          <cell r="L1362">
            <v>1495685</v>
          </cell>
          <cell r="M1362">
            <v>1574105</v>
          </cell>
          <cell r="N1362">
            <v>1588313</v>
          </cell>
          <cell r="Q1362">
            <v>-82140</v>
          </cell>
          <cell r="R1362">
            <v>-54828</v>
          </cell>
          <cell r="S1362">
            <v>-42016</v>
          </cell>
          <cell r="T1362">
            <v>-57018</v>
          </cell>
          <cell r="U1362">
            <v>-4080</v>
          </cell>
          <cell r="V1362">
            <v>0</v>
          </cell>
          <cell r="W1362">
            <v>0</v>
          </cell>
          <cell r="X1362">
            <v>0</v>
          </cell>
          <cell r="Y1362">
            <v>0</v>
          </cell>
          <cell r="Z1362">
            <v>0</v>
          </cell>
          <cell r="AC1362">
            <v>20453235</v>
          </cell>
          <cell r="AD1362">
            <v>-240082</v>
          </cell>
          <cell r="AE1362">
            <v>10</v>
          </cell>
          <cell r="AK1362">
            <v>45320</v>
          </cell>
          <cell r="AL1362">
            <v>285402</v>
          </cell>
          <cell r="AM1362">
            <v>0</v>
          </cell>
          <cell r="AN1362">
            <v>285402</v>
          </cell>
          <cell r="AO1362" t="str">
            <v>Hold</v>
          </cell>
        </row>
        <row r="1363">
          <cell r="B1363">
            <v>1345</v>
          </cell>
          <cell r="C1363">
            <v>17210946</v>
          </cell>
          <cell r="D1363" t="str">
            <v>Buu Thi Linh Da</v>
          </cell>
          <cell r="E1363">
            <v>1208082</v>
          </cell>
          <cell r="Q1363">
            <v>0</v>
          </cell>
          <cell r="AC1363">
            <v>1208082</v>
          </cell>
          <cell r="AD1363">
            <v>0</v>
          </cell>
          <cell r="AE1363">
            <v>1</v>
          </cell>
          <cell r="AK1363">
            <v>0</v>
          </cell>
          <cell r="AL1363">
            <v>0</v>
          </cell>
          <cell r="AM1363">
            <v>0</v>
          </cell>
          <cell r="AN1363">
            <v>0</v>
          </cell>
          <cell r="AO1363" t="str">
            <v>Hold</v>
          </cell>
        </row>
        <row r="1364">
          <cell r="B1364">
            <v>1346</v>
          </cell>
          <cell r="C1364">
            <v>17211620</v>
          </cell>
          <cell r="D1364" t="str">
            <v>Thai Vinh Phuc</v>
          </cell>
          <cell r="I1364">
            <v>2132239</v>
          </cell>
          <cell r="J1364">
            <v>2366208</v>
          </cell>
          <cell r="K1364">
            <v>2257004</v>
          </cell>
          <cell r="L1364">
            <v>2075183</v>
          </cell>
          <cell r="M1364">
            <v>2167728</v>
          </cell>
          <cell r="U1364">
            <v>-13224</v>
          </cell>
          <cell r="V1364">
            <v>-36621</v>
          </cell>
          <cell r="W1364">
            <v>-25700</v>
          </cell>
          <cell r="X1364">
            <v>-7518</v>
          </cell>
          <cell r="AB1364">
            <v>-16773</v>
          </cell>
          <cell r="AC1364">
            <v>10998362</v>
          </cell>
          <cell r="AD1364">
            <v>-99836</v>
          </cell>
          <cell r="AE1364">
            <v>5</v>
          </cell>
          <cell r="AK1364">
            <v>99835</v>
          </cell>
          <cell r="AL1364">
            <v>199671</v>
          </cell>
          <cell r="AM1364">
            <v>0</v>
          </cell>
          <cell r="AN1364">
            <v>199671</v>
          </cell>
          <cell r="AO1364" t="str">
            <v>Hold</v>
          </cell>
        </row>
        <row r="1365">
          <cell r="B1365">
            <v>1347</v>
          </cell>
          <cell r="C1365">
            <v>18210728</v>
          </cell>
          <cell r="D1365" t="str">
            <v>Dao Ngoc Dung</v>
          </cell>
          <cell r="E1365">
            <v>2210527</v>
          </cell>
          <cell r="Q1365">
            <v>-21053</v>
          </cell>
          <cell r="AC1365">
            <v>2210527</v>
          </cell>
          <cell r="AD1365">
            <v>-21053</v>
          </cell>
          <cell r="AE1365">
            <v>1</v>
          </cell>
          <cell r="AK1365">
            <v>21053</v>
          </cell>
          <cell r="AL1365">
            <v>42106</v>
          </cell>
          <cell r="AM1365">
            <v>0</v>
          </cell>
          <cell r="AN1365">
            <v>42106</v>
          </cell>
          <cell r="AO1365" t="str">
            <v>Hold</v>
          </cell>
        </row>
        <row r="1366">
          <cell r="B1366">
            <v>1348</v>
          </cell>
          <cell r="C1366">
            <v>18210859</v>
          </cell>
          <cell r="D1366" t="str">
            <v>Vo Thanh Nghi Vu</v>
          </cell>
          <cell r="E1366">
            <v>2143434</v>
          </cell>
          <cell r="F1366">
            <v>2624348</v>
          </cell>
          <cell r="G1366">
            <v>1947482</v>
          </cell>
          <cell r="Q1366">
            <v>-14343</v>
          </cell>
          <cell r="R1366">
            <v>-62435</v>
          </cell>
          <cell r="S1366">
            <v>0</v>
          </cell>
          <cell r="AC1366">
            <v>6715264</v>
          </cell>
          <cell r="AD1366">
            <v>-76778</v>
          </cell>
          <cell r="AE1366">
            <v>3</v>
          </cell>
          <cell r="AK1366">
            <v>71526</v>
          </cell>
          <cell r="AL1366">
            <v>148304</v>
          </cell>
          <cell r="AM1366">
            <v>0</v>
          </cell>
          <cell r="AN1366">
            <v>148304</v>
          </cell>
          <cell r="AO1366" t="str">
            <v>Hold</v>
          </cell>
        </row>
        <row r="1367">
          <cell r="B1367">
            <v>1349</v>
          </cell>
          <cell r="C1367">
            <v>18211480</v>
          </cell>
          <cell r="D1367" t="str">
            <v>Le Kim Hoang</v>
          </cell>
          <cell r="F1367">
            <v>2731016</v>
          </cell>
          <cell r="G1367">
            <v>2813528</v>
          </cell>
          <cell r="R1367">
            <v>-73102</v>
          </cell>
          <cell r="S1367">
            <v>0</v>
          </cell>
          <cell r="AB1367">
            <v>-81353</v>
          </cell>
          <cell r="AC1367">
            <v>5544544</v>
          </cell>
          <cell r="AD1367">
            <v>-154455</v>
          </cell>
          <cell r="AE1367">
            <v>2</v>
          </cell>
          <cell r="AK1367">
            <v>154454</v>
          </cell>
          <cell r="AL1367">
            <v>308909</v>
          </cell>
          <cell r="AM1367">
            <v>0</v>
          </cell>
          <cell r="AN1367">
            <v>308909</v>
          </cell>
          <cell r="AO1367" t="str">
            <v>Hold</v>
          </cell>
        </row>
        <row r="1368">
          <cell r="B1368">
            <v>1350</v>
          </cell>
          <cell r="C1368">
            <v>18211555</v>
          </cell>
          <cell r="D1368" t="str">
            <v>Nguyen Trung Hieu C</v>
          </cell>
          <cell r="G1368">
            <v>814944</v>
          </cell>
          <cell r="H1368">
            <v>2378528</v>
          </cell>
          <cell r="I1368">
            <v>2749486</v>
          </cell>
          <cell r="J1368">
            <v>3553324</v>
          </cell>
          <cell r="K1368">
            <v>3421536</v>
          </cell>
          <cell r="L1368">
            <v>1478509</v>
          </cell>
          <cell r="S1368">
            <v>0</v>
          </cell>
          <cell r="T1368">
            <v>-37853</v>
          </cell>
          <cell r="U1368">
            <v>-74949</v>
          </cell>
          <cell r="V1368">
            <v>-210665</v>
          </cell>
          <cell r="W1368">
            <v>-184307</v>
          </cell>
          <cell r="X1368">
            <v>0</v>
          </cell>
          <cell r="Y1368">
            <v>0</v>
          </cell>
          <cell r="AC1368">
            <v>14396327</v>
          </cell>
          <cell r="AD1368">
            <v>-507774</v>
          </cell>
          <cell r="AE1368">
            <v>6</v>
          </cell>
          <cell r="AK1368">
            <v>239634</v>
          </cell>
          <cell r="AL1368">
            <v>747408</v>
          </cell>
          <cell r="AM1368">
            <v>0</v>
          </cell>
          <cell r="AN1368">
            <v>747408</v>
          </cell>
          <cell r="AO1368" t="str">
            <v>Hold</v>
          </cell>
        </row>
        <row r="1369">
          <cell r="B1369">
            <v>1351</v>
          </cell>
          <cell r="C1369">
            <v>18211568</v>
          </cell>
          <cell r="D1369" t="str">
            <v>Dang Thi Thao</v>
          </cell>
          <cell r="H1369">
            <v>1466929</v>
          </cell>
          <cell r="I1369">
            <v>1837034</v>
          </cell>
          <cell r="J1369">
            <v>1759742</v>
          </cell>
          <cell r="K1369">
            <v>1996724</v>
          </cell>
          <cell r="L1369">
            <v>2290587</v>
          </cell>
          <cell r="M1369">
            <v>1648429</v>
          </cell>
          <cell r="N1369">
            <v>1977966</v>
          </cell>
          <cell r="T1369">
            <v>0</v>
          </cell>
          <cell r="U1369">
            <v>0</v>
          </cell>
          <cell r="V1369">
            <v>0</v>
          </cell>
          <cell r="W1369">
            <v>0</v>
          </cell>
          <cell r="X1369">
            <v>-29059</v>
          </cell>
          <cell r="Y1369">
            <v>0</v>
          </cell>
          <cell r="Z1369">
            <v>0</v>
          </cell>
          <cell r="AC1369">
            <v>12977411</v>
          </cell>
          <cell r="AD1369">
            <v>-29059</v>
          </cell>
          <cell r="AE1369">
            <v>7</v>
          </cell>
          <cell r="AK1369">
            <v>0</v>
          </cell>
          <cell r="AL1369">
            <v>29059</v>
          </cell>
          <cell r="AM1369">
            <v>0</v>
          </cell>
          <cell r="AN1369">
            <v>29059</v>
          </cell>
          <cell r="AO1369" t="str">
            <v>Hold</v>
          </cell>
        </row>
        <row r="1370">
          <cell r="B1370">
            <v>1352</v>
          </cell>
          <cell r="C1370">
            <v>18211569</v>
          </cell>
          <cell r="D1370" t="str">
            <v>Hoang Thanh Binh</v>
          </cell>
          <cell r="H1370">
            <v>712530</v>
          </cell>
          <cell r="I1370">
            <v>2761985</v>
          </cell>
          <cell r="T1370">
            <v>0</v>
          </cell>
          <cell r="U1370">
            <v>-76199</v>
          </cell>
          <cell r="AC1370">
            <v>3474515</v>
          </cell>
          <cell r="AD1370">
            <v>-76199</v>
          </cell>
          <cell r="AE1370">
            <v>2</v>
          </cell>
          <cell r="AK1370">
            <v>0</v>
          </cell>
          <cell r="AL1370">
            <v>76199</v>
          </cell>
          <cell r="AM1370">
            <v>0</v>
          </cell>
          <cell r="AN1370">
            <v>76199</v>
          </cell>
          <cell r="AO1370" t="str">
            <v>Hold</v>
          </cell>
        </row>
        <row r="1371">
          <cell r="B1371">
            <v>1353</v>
          </cell>
          <cell r="C1371">
            <v>19210312</v>
          </cell>
          <cell r="D1371" t="str">
            <v>Nguyen Minh Yen Phuong</v>
          </cell>
          <cell r="E1371">
            <v>3589164</v>
          </cell>
          <cell r="F1371">
            <v>3512146</v>
          </cell>
          <cell r="G1371">
            <v>3513917</v>
          </cell>
          <cell r="H1371">
            <v>3944993</v>
          </cell>
          <cell r="I1371">
            <v>3517459</v>
          </cell>
          <cell r="Q1371">
            <v>-217833</v>
          </cell>
          <cell r="R1371">
            <v>-202429</v>
          </cell>
          <cell r="S1371">
            <v>-202783</v>
          </cell>
          <cell r="T1371">
            <v>-288999</v>
          </cell>
          <cell r="U1371">
            <v>-203492</v>
          </cell>
          <cell r="AC1371">
            <v>18077679</v>
          </cell>
          <cell r="AD1371">
            <v>-1115536</v>
          </cell>
          <cell r="AE1371">
            <v>5</v>
          </cell>
          <cell r="AK1371">
            <v>1115535</v>
          </cell>
          <cell r="AL1371">
            <v>2231071</v>
          </cell>
          <cell r="AM1371">
            <v>0</v>
          </cell>
          <cell r="AN1371">
            <v>2231071</v>
          </cell>
          <cell r="AO1371" t="str">
            <v>Hold</v>
          </cell>
        </row>
        <row r="1372">
          <cell r="B1372">
            <v>1354</v>
          </cell>
          <cell r="C1372">
            <v>19210787</v>
          </cell>
          <cell r="D1372" t="str">
            <v>Tran Hoang Nam</v>
          </cell>
          <cell r="E1372">
            <v>3471500</v>
          </cell>
          <cell r="F1372">
            <v>4030500</v>
          </cell>
          <cell r="G1372">
            <v>3612250</v>
          </cell>
          <cell r="H1372">
            <v>3612499</v>
          </cell>
          <cell r="I1372">
            <v>4035750</v>
          </cell>
          <cell r="J1372">
            <v>3477750</v>
          </cell>
          <cell r="K1372">
            <v>4178000</v>
          </cell>
          <cell r="L1372">
            <v>3478000</v>
          </cell>
          <cell r="M1372">
            <v>3484231</v>
          </cell>
          <cell r="N1372">
            <v>3478000</v>
          </cell>
          <cell r="O1372">
            <v>2051538</v>
          </cell>
          <cell r="Q1372">
            <v>-194300</v>
          </cell>
          <cell r="R1372">
            <v>-309150</v>
          </cell>
          <cell r="S1372">
            <v>-222450</v>
          </cell>
          <cell r="T1372">
            <v>-222500</v>
          </cell>
          <cell r="U1372">
            <v>-310725</v>
          </cell>
          <cell r="V1372">
            <v>-195550</v>
          </cell>
          <cell r="W1372">
            <v>-353400</v>
          </cell>
          <cell r="X1372">
            <v>-195600</v>
          </cell>
          <cell r="Y1372">
            <v>-196846</v>
          </cell>
          <cell r="Z1372">
            <v>-195600</v>
          </cell>
          <cell r="AB1372">
            <v>-5154</v>
          </cell>
          <cell r="AC1372">
            <v>38910018</v>
          </cell>
          <cell r="AD1372">
            <v>-2401275</v>
          </cell>
          <cell r="AE1372">
            <v>11</v>
          </cell>
          <cell r="AK1372">
            <v>2282005</v>
          </cell>
          <cell r="AL1372">
            <v>4683280</v>
          </cell>
          <cell r="AM1372">
            <v>0</v>
          </cell>
          <cell r="AN1372">
            <v>4683280</v>
          </cell>
          <cell r="AO1372" t="str">
            <v>Hold</v>
          </cell>
        </row>
        <row r="1373">
          <cell r="C1373" t="str">
            <v xml:space="preserve"> Resign&amp;R. in '99  Total</v>
          </cell>
          <cell r="E1373">
            <v>385228028</v>
          </cell>
          <cell r="F1373">
            <v>441896473</v>
          </cell>
          <cell r="G1373">
            <v>666977704</v>
          </cell>
          <cell r="H1373">
            <v>571384632</v>
          </cell>
          <cell r="I1373">
            <v>475526462</v>
          </cell>
          <cell r="J1373">
            <v>449776819</v>
          </cell>
          <cell r="K1373">
            <v>436972066</v>
          </cell>
          <cell r="L1373">
            <v>386304245</v>
          </cell>
          <cell r="M1373">
            <v>298524888</v>
          </cell>
          <cell r="N1373">
            <v>228436317</v>
          </cell>
          <cell r="O1373">
            <v>70133401</v>
          </cell>
          <cell r="P1373">
            <v>6120907</v>
          </cell>
          <cell r="Q1373">
            <v>-9560621</v>
          </cell>
          <cell r="R1373">
            <v>-9268327</v>
          </cell>
          <cell r="S1373">
            <v>-37035210</v>
          </cell>
          <cell r="T1373">
            <v>-24964532</v>
          </cell>
          <cell r="U1373">
            <v>-12974167</v>
          </cell>
          <cell r="V1373">
            <v>-10903828</v>
          </cell>
          <cell r="W1373">
            <v>-13150628</v>
          </cell>
          <cell r="X1373">
            <v>-11373958</v>
          </cell>
          <cell r="Y1373">
            <v>-6786670</v>
          </cell>
          <cell r="Z1373">
            <v>-5531167</v>
          </cell>
          <cell r="AA1373">
            <v>-2699985</v>
          </cell>
          <cell r="AB1373">
            <v>-2712697</v>
          </cell>
          <cell r="AC1373">
            <v>4417281942</v>
          </cell>
          <cell r="AD1373">
            <v>-146961790</v>
          </cell>
          <cell r="AE1373">
            <v>2430</v>
          </cell>
          <cell r="AF1373">
            <v>0</v>
          </cell>
          <cell r="AG1373">
            <v>0</v>
          </cell>
          <cell r="AH1373">
            <v>0</v>
          </cell>
          <cell r="AI1373">
            <v>0</v>
          </cell>
          <cell r="AJ1373">
            <v>0</v>
          </cell>
          <cell r="AK1373">
            <v>96746011</v>
          </cell>
          <cell r="AL1373">
            <v>243707801</v>
          </cell>
          <cell r="AM1373">
            <v>0</v>
          </cell>
          <cell r="AN1373">
            <v>243707801</v>
          </cell>
        </row>
        <row r="1374">
          <cell r="B1374">
            <v>1355</v>
          </cell>
          <cell r="C1374">
            <v>16211783</v>
          </cell>
          <cell r="D1374" t="str">
            <v>Tran Thi Ngoc Lan</v>
          </cell>
          <cell r="N1374">
            <v>1805841</v>
          </cell>
          <cell r="O1374">
            <v>1927212</v>
          </cell>
          <cell r="P1374">
            <v>1783774</v>
          </cell>
          <cell r="Z1374">
            <v>0</v>
          </cell>
          <cell r="AA1374">
            <v>0</v>
          </cell>
          <cell r="AB1374">
            <v>0</v>
          </cell>
          <cell r="AC1374">
            <v>5516827</v>
          </cell>
          <cell r="AD1374">
            <v>0</v>
          </cell>
          <cell r="AE1374">
            <v>3</v>
          </cell>
          <cell r="AJ1374">
            <v>382500</v>
          </cell>
          <cell r="AK1374">
            <v>0</v>
          </cell>
          <cell r="AL1374">
            <v>0</v>
          </cell>
          <cell r="AM1374">
            <v>0</v>
          </cell>
          <cell r="AN1374">
            <v>382500</v>
          </cell>
          <cell r="AO1374" t="str">
            <v>Already paid</v>
          </cell>
        </row>
        <row r="1375">
          <cell r="B1375">
            <v>1356</v>
          </cell>
          <cell r="C1375">
            <v>16221122</v>
          </cell>
          <cell r="D1375" t="str">
            <v>Pham Duy Anh Thai</v>
          </cell>
          <cell r="E1375">
            <v>1009405</v>
          </cell>
          <cell r="F1375">
            <v>1749129</v>
          </cell>
          <cell r="G1375">
            <v>1884630</v>
          </cell>
          <cell r="H1375">
            <v>2154018</v>
          </cell>
          <cell r="I1375">
            <v>2088658</v>
          </cell>
          <cell r="J1375">
            <v>2292105</v>
          </cell>
          <cell r="K1375">
            <v>2090115</v>
          </cell>
          <cell r="L1375">
            <v>1887846</v>
          </cell>
          <cell r="M1375">
            <v>2313454</v>
          </cell>
          <cell r="N1375">
            <v>2088008</v>
          </cell>
          <cell r="O1375">
            <v>1677149</v>
          </cell>
          <cell r="P1375">
            <v>2125934</v>
          </cell>
          <cell r="Q1375">
            <v>0</v>
          </cell>
          <cell r="R1375">
            <v>0</v>
          </cell>
          <cell r="S1375">
            <v>0</v>
          </cell>
          <cell r="T1375">
            <v>-15402</v>
          </cell>
          <cell r="U1375">
            <v>-8866</v>
          </cell>
          <cell r="V1375">
            <v>-29211</v>
          </cell>
          <cell r="W1375">
            <v>-9012</v>
          </cell>
          <cell r="X1375">
            <v>0</v>
          </cell>
          <cell r="Y1375">
            <v>-31345</v>
          </cell>
          <cell r="Z1375">
            <v>-8801</v>
          </cell>
          <cell r="AA1375">
            <v>0</v>
          </cell>
          <cell r="AB1375">
            <v>-12593</v>
          </cell>
          <cell r="AC1375">
            <v>23360451</v>
          </cell>
          <cell r="AD1375">
            <v>-115230</v>
          </cell>
          <cell r="AE1375">
            <v>12</v>
          </cell>
          <cell r="AJ1375">
            <v>1753000</v>
          </cell>
          <cell r="AK1375">
            <v>111348</v>
          </cell>
          <cell r="AL1375">
            <v>226578</v>
          </cell>
          <cell r="AM1375">
            <v>0</v>
          </cell>
          <cell r="AN1375">
            <v>1979578</v>
          </cell>
          <cell r="AO1375" t="str">
            <v>Already paid</v>
          </cell>
        </row>
        <row r="1376">
          <cell r="B1376">
            <v>1357</v>
          </cell>
          <cell r="C1376">
            <v>16211748</v>
          </cell>
          <cell r="D1376" t="str">
            <v>Nguyen Thi Ngoc Xuan</v>
          </cell>
          <cell r="L1376">
            <v>1530000</v>
          </cell>
          <cell r="M1376">
            <v>1677115</v>
          </cell>
          <cell r="N1376">
            <v>1789291</v>
          </cell>
          <cell r="O1376">
            <v>1706538</v>
          </cell>
          <cell r="P1376">
            <v>1772740</v>
          </cell>
          <cell r="X1376">
            <v>0</v>
          </cell>
          <cell r="Y1376">
            <v>0</v>
          </cell>
          <cell r="Z1376">
            <v>0</v>
          </cell>
          <cell r="AA1376">
            <v>0</v>
          </cell>
          <cell r="AB1376">
            <v>0</v>
          </cell>
          <cell r="AC1376">
            <v>8475684</v>
          </cell>
          <cell r="AD1376">
            <v>0</v>
          </cell>
          <cell r="AE1376">
            <v>5</v>
          </cell>
          <cell r="AJ1376">
            <v>701250</v>
          </cell>
          <cell r="AK1376">
            <v>0</v>
          </cell>
          <cell r="AL1376">
            <v>0</v>
          </cell>
          <cell r="AM1376">
            <v>0</v>
          </cell>
          <cell r="AN1376">
            <v>701250</v>
          </cell>
          <cell r="AO1376" t="str">
            <v>Already paid</v>
          </cell>
        </row>
        <row r="1377">
          <cell r="B1377">
            <v>1358</v>
          </cell>
          <cell r="C1377">
            <v>16221103</v>
          </cell>
          <cell r="D1377" t="str">
            <v>Bui Quang Dai</v>
          </cell>
          <cell r="E1377">
            <v>874818</v>
          </cell>
          <cell r="F1377">
            <v>1009115</v>
          </cell>
          <cell r="G1377">
            <v>942315</v>
          </cell>
          <cell r="H1377">
            <v>942383</v>
          </cell>
          <cell r="I1377">
            <v>943265</v>
          </cell>
          <cell r="J1377">
            <v>943808</v>
          </cell>
          <cell r="K1377">
            <v>3049615</v>
          </cell>
          <cell r="L1377">
            <v>2643000</v>
          </cell>
          <cell r="M1377">
            <v>2643000</v>
          </cell>
          <cell r="N1377">
            <v>3049615</v>
          </cell>
          <cell r="O1377">
            <v>2776421</v>
          </cell>
          <cell r="P1377">
            <v>2643000</v>
          </cell>
          <cell r="Q1377">
            <v>0</v>
          </cell>
          <cell r="R1377">
            <v>0</v>
          </cell>
          <cell r="S1377">
            <v>0</v>
          </cell>
          <cell r="T1377">
            <v>0</v>
          </cell>
          <cell r="U1377">
            <v>0</v>
          </cell>
          <cell r="V1377">
            <v>0</v>
          </cell>
          <cell r="W1377">
            <v>-109923</v>
          </cell>
          <cell r="X1377">
            <v>-64300</v>
          </cell>
          <cell r="Y1377">
            <v>-64300</v>
          </cell>
          <cell r="Z1377">
            <v>-109923</v>
          </cell>
          <cell r="AA1377">
            <v>-77642</v>
          </cell>
          <cell r="AB1377">
            <v>-64300</v>
          </cell>
          <cell r="AC1377">
            <v>22460355</v>
          </cell>
          <cell r="AD1377">
            <v>-490388</v>
          </cell>
          <cell r="AE1377">
            <v>12</v>
          </cell>
          <cell r="AJ1377">
            <v>2643000</v>
          </cell>
          <cell r="AK1377">
            <v>110340</v>
          </cell>
          <cell r="AL1377">
            <v>600728</v>
          </cell>
          <cell r="AM1377">
            <v>0</v>
          </cell>
          <cell r="AN1377">
            <v>3243728</v>
          </cell>
          <cell r="AO1377" t="str">
            <v>Already paid</v>
          </cell>
        </row>
        <row r="1378">
          <cell r="B1378">
            <v>1359</v>
          </cell>
          <cell r="C1378">
            <v>18210224</v>
          </cell>
          <cell r="D1378" t="str">
            <v>Pham Van Dung</v>
          </cell>
          <cell r="E1378">
            <v>1985698</v>
          </cell>
          <cell r="F1378">
            <v>1985126</v>
          </cell>
          <cell r="G1378">
            <v>1986127</v>
          </cell>
          <cell r="H1378">
            <v>1986270</v>
          </cell>
          <cell r="I1378">
            <v>2293995</v>
          </cell>
          <cell r="J1378">
            <v>3046044</v>
          </cell>
          <cell r="K1378">
            <v>3170000</v>
          </cell>
          <cell r="L1378">
            <v>2142000</v>
          </cell>
          <cell r="M1378">
            <v>3720500</v>
          </cell>
          <cell r="N1378">
            <v>3407000</v>
          </cell>
          <cell r="O1378">
            <v>3263484</v>
          </cell>
          <cell r="P1378">
            <v>2782000</v>
          </cell>
          <cell r="Q1378">
            <v>0</v>
          </cell>
          <cell r="R1378">
            <v>0</v>
          </cell>
          <cell r="S1378">
            <v>0</v>
          </cell>
          <cell r="T1378">
            <v>0</v>
          </cell>
          <cell r="U1378">
            <v>-29400</v>
          </cell>
          <cell r="V1378">
            <v>-109209</v>
          </cell>
          <cell r="W1378">
            <v>-134000</v>
          </cell>
          <cell r="X1378">
            <v>-14200</v>
          </cell>
          <cell r="Y1378">
            <v>-244100</v>
          </cell>
          <cell r="Z1378">
            <v>-181400</v>
          </cell>
          <cell r="AA1378">
            <v>-152697</v>
          </cell>
          <cell r="AB1378">
            <v>-78200</v>
          </cell>
          <cell r="AC1378">
            <v>31768244</v>
          </cell>
          <cell r="AD1378">
            <v>-943206</v>
          </cell>
          <cell r="AE1378">
            <v>12</v>
          </cell>
          <cell r="AJ1378">
            <v>2782000</v>
          </cell>
          <cell r="AK1378">
            <v>1055028</v>
          </cell>
          <cell r="AL1378">
            <v>1998234</v>
          </cell>
          <cell r="AM1378">
            <v>0</v>
          </cell>
          <cell r="AN1378">
            <v>4780234</v>
          </cell>
          <cell r="AO1378" t="str">
            <v>Already paid</v>
          </cell>
        </row>
        <row r="1379">
          <cell r="B1379">
            <v>1360</v>
          </cell>
          <cell r="C1379">
            <v>16220070</v>
          </cell>
          <cell r="D1379" t="str">
            <v>Nguyen Duyen</v>
          </cell>
          <cell r="E1379">
            <v>2230310</v>
          </cell>
          <cell r="F1379">
            <v>1916784</v>
          </cell>
          <cell r="G1379">
            <v>4732084</v>
          </cell>
          <cell r="H1379">
            <v>1453107</v>
          </cell>
          <cell r="I1379">
            <v>2662059</v>
          </cell>
          <cell r="J1379">
            <v>3037218</v>
          </cell>
          <cell r="K1379">
            <v>1972923</v>
          </cell>
          <cell r="L1379">
            <v>1363846</v>
          </cell>
          <cell r="M1379">
            <v>1272923</v>
          </cell>
          <cell r="N1379">
            <v>1182000</v>
          </cell>
          <cell r="O1379">
            <v>1182000</v>
          </cell>
          <cell r="P1379">
            <v>909231</v>
          </cell>
          <cell r="Q1379">
            <v>-23031</v>
          </cell>
          <cell r="R1379">
            <v>0</v>
          </cell>
          <cell r="S1379">
            <v>-519625</v>
          </cell>
          <cell r="T1379">
            <v>0</v>
          </cell>
          <cell r="U1379">
            <v>-66206</v>
          </cell>
          <cell r="V1379">
            <v>-107444</v>
          </cell>
          <cell r="W1379">
            <v>0</v>
          </cell>
          <cell r="X1379">
            <v>0</v>
          </cell>
          <cell r="Y1379">
            <v>0</v>
          </cell>
          <cell r="Z1379">
            <v>0</v>
          </cell>
          <cell r="AA1379">
            <v>0</v>
          </cell>
          <cell r="AB1379">
            <v>0</v>
          </cell>
          <cell r="AC1379">
            <v>23914485</v>
          </cell>
          <cell r="AD1379">
            <v>-716306</v>
          </cell>
          <cell r="AE1379">
            <v>12</v>
          </cell>
          <cell r="AJ1379">
            <v>1182000</v>
          </cell>
          <cell r="AK1379">
            <v>109644</v>
          </cell>
          <cell r="AL1379">
            <v>825950</v>
          </cell>
          <cell r="AM1379">
            <v>0</v>
          </cell>
          <cell r="AN1379">
            <v>2007950</v>
          </cell>
          <cell r="AO1379" t="str">
            <v>Already paid</v>
          </cell>
        </row>
        <row r="1380">
          <cell r="B1380">
            <v>1361</v>
          </cell>
          <cell r="C1380">
            <v>16221345</v>
          </cell>
          <cell r="D1380" t="str">
            <v>Nguyen Thanh Ha B</v>
          </cell>
          <cell r="F1380">
            <v>1195988</v>
          </cell>
          <cell r="G1380">
            <v>1196591</v>
          </cell>
          <cell r="H1380">
            <v>2555656</v>
          </cell>
          <cell r="I1380">
            <v>2644437</v>
          </cell>
          <cell r="J1380">
            <v>1112880</v>
          </cell>
          <cell r="K1380">
            <v>1474660</v>
          </cell>
          <cell r="L1380">
            <v>1198615</v>
          </cell>
          <cell r="M1380">
            <v>1198615</v>
          </cell>
          <cell r="N1380">
            <v>941769</v>
          </cell>
          <cell r="O1380">
            <v>1284231</v>
          </cell>
          <cell r="P1380">
            <v>1070192</v>
          </cell>
          <cell r="R1380">
            <v>0</v>
          </cell>
          <cell r="S1380">
            <v>0</v>
          </cell>
          <cell r="T1380">
            <v>-55566</v>
          </cell>
          <cell r="U1380">
            <v>-64444</v>
          </cell>
          <cell r="V1380">
            <v>0</v>
          </cell>
          <cell r="W1380">
            <v>0</v>
          </cell>
          <cell r="X1380">
            <v>0</v>
          </cell>
          <cell r="Y1380">
            <v>0</v>
          </cell>
          <cell r="Z1380">
            <v>0</v>
          </cell>
          <cell r="AA1380">
            <v>0</v>
          </cell>
          <cell r="AB1380">
            <v>0</v>
          </cell>
          <cell r="AC1380">
            <v>15873634</v>
          </cell>
          <cell r="AD1380">
            <v>-120010</v>
          </cell>
          <cell r="AE1380">
            <v>11</v>
          </cell>
          <cell r="AJ1380">
            <v>1020250</v>
          </cell>
          <cell r="AK1380">
            <v>0</v>
          </cell>
          <cell r="AL1380">
            <v>120010</v>
          </cell>
          <cell r="AM1380">
            <v>0</v>
          </cell>
          <cell r="AN1380">
            <v>1140260</v>
          </cell>
          <cell r="AO1380" t="str">
            <v>Already paid</v>
          </cell>
        </row>
        <row r="1381">
          <cell r="B1381">
            <v>1362</v>
          </cell>
          <cell r="C1381">
            <v>16221433</v>
          </cell>
          <cell r="D1381" t="str">
            <v>Nguyen Thanh Le</v>
          </cell>
          <cell r="F1381">
            <v>504557</v>
          </cell>
          <cell r="G1381">
            <v>1009623</v>
          </cell>
          <cell r="H1381">
            <v>942383</v>
          </cell>
          <cell r="I1381">
            <v>875889</v>
          </cell>
          <cell r="J1381">
            <v>943808</v>
          </cell>
          <cell r="K1381">
            <v>1010769</v>
          </cell>
          <cell r="L1381">
            <v>943385</v>
          </cell>
          <cell r="M1381">
            <v>876000</v>
          </cell>
          <cell r="N1381">
            <v>876000</v>
          </cell>
          <cell r="O1381">
            <v>876000</v>
          </cell>
          <cell r="P1381">
            <v>876000</v>
          </cell>
          <cell r="R1381">
            <v>0</v>
          </cell>
          <cell r="S1381">
            <v>0</v>
          </cell>
          <cell r="T1381">
            <v>0</v>
          </cell>
          <cell r="U1381">
            <v>0</v>
          </cell>
          <cell r="V1381">
            <v>0</v>
          </cell>
          <cell r="W1381">
            <v>0</v>
          </cell>
          <cell r="X1381">
            <v>0</v>
          </cell>
          <cell r="Y1381">
            <v>0</v>
          </cell>
          <cell r="Z1381">
            <v>0</v>
          </cell>
          <cell r="AA1381">
            <v>0</v>
          </cell>
          <cell r="AB1381">
            <v>0</v>
          </cell>
          <cell r="AC1381">
            <v>9734414</v>
          </cell>
          <cell r="AD1381">
            <v>0</v>
          </cell>
          <cell r="AE1381">
            <v>11</v>
          </cell>
          <cell r="AJ1381">
            <v>766500</v>
          </cell>
          <cell r="AK1381">
            <v>0</v>
          </cell>
          <cell r="AL1381">
            <v>0</v>
          </cell>
          <cell r="AM1381">
            <v>0</v>
          </cell>
          <cell r="AN1381">
            <v>766500</v>
          </cell>
          <cell r="AO1381" t="str">
            <v>Already paid</v>
          </cell>
        </row>
        <row r="1382">
          <cell r="B1382">
            <v>1363</v>
          </cell>
          <cell r="C1382">
            <v>16221649</v>
          </cell>
          <cell r="D1382" t="str">
            <v>Ngo Cong Nghia</v>
          </cell>
          <cell r="J1382">
            <v>342424</v>
          </cell>
          <cell r="K1382">
            <v>1284231</v>
          </cell>
          <cell r="L1382">
            <v>1284231</v>
          </cell>
          <cell r="M1382">
            <v>1198615</v>
          </cell>
          <cell r="N1382">
            <v>1113000</v>
          </cell>
          <cell r="O1382">
            <v>1113000</v>
          </cell>
          <cell r="P1382">
            <v>856154</v>
          </cell>
          <cell r="V1382">
            <v>0</v>
          </cell>
          <cell r="W1382">
            <v>0</v>
          </cell>
          <cell r="X1382">
            <v>0</v>
          </cell>
          <cell r="Y1382">
            <v>0</v>
          </cell>
          <cell r="Z1382">
            <v>0</v>
          </cell>
          <cell r="AA1382">
            <v>0</v>
          </cell>
          <cell r="AB1382">
            <v>0</v>
          </cell>
          <cell r="AC1382">
            <v>7191655</v>
          </cell>
          <cell r="AD1382">
            <v>0</v>
          </cell>
          <cell r="AE1382">
            <v>7</v>
          </cell>
          <cell r="AJ1382">
            <v>556500</v>
          </cell>
          <cell r="AK1382">
            <v>0</v>
          </cell>
          <cell r="AL1382">
            <v>0</v>
          </cell>
          <cell r="AM1382">
            <v>0</v>
          </cell>
          <cell r="AN1382">
            <v>556500</v>
          </cell>
          <cell r="AO1382" t="str">
            <v>Already paid</v>
          </cell>
        </row>
        <row r="1383">
          <cell r="B1383">
            <v>1364</v>
          </cell>
          <cell r="C1383">
            <v>16220496</v>
          </cell>
          <cell r="D1383" t="str">
            <v>Nguyen Ngoc Phuong</v>
          </cell>
          <cell r="E1383">
            <v>3611500</v>
          </cell>
          <cell r="F1383">
            <v>3750500</v>
          </cell>
          <cell r="G1383">
            <v>5416780</v>
          </cell>
          <cell r="H1383">
            <v>5278070</v>
          </cell>
          <cell r="I1383">
            <v>4379900</v>
          </cell>
          <cell r="J1383">
            <v>3477750</v>
          </cell>
          <cell r="K1383">
            <v>4469088</v>
          </cell>
          <cell r="L1383">
            <v>3618000</v>
          </cell>
          <cell r="M1383">
            <v>3618000</v>
          </cell>
          <cell r="N1383">
            <v>3478000</v>
          </cell>
          <cell r="O1383">
            <v>3445169</v>
          </cell>
          <cell r="P1383">
            <v>3478000</v>
          </cell>
          <cell r="Q1383">
            <v>-222300</v>
          </cell>
          <cell r="R1383">
            <v>-250100</v>
          </cell>
          <cell r="S1383">
            <v>-725034</v>
          </cell>
          <cell r="T1383">
            <v>-683421</v>
          </cell>
          <cell r="U1383">
            <v>-413970</v>
          </cell>
          <cell r="V1383">
            <v>-195550</v>
          </cell>
          <cell r="W1383">
            <v>-440726</v>
          </cell>
          <cell r="X1383">
            <v>-223600</v>
          </cell>
          <cell r="Y1383">
            <v>-223600</v>
          </cell>
          <cell r="Z1383">
            <v>-195600</v>
          </cell>
          <cell r="AA1383">
            <v>-189034</v>
          </cell>
          <cell r="AB1383">
            <v>-195600</v>
          </cell>
          <cell r="AC1383">
            <v>48020757</v>
          </cell>
          <cell r="AD1383">
            <v>-3958535</v>
          </cell>
          <cell r="AE1383">
            <v>12</v>
          </cell>
          <cell r="AJ1383">
            <v>3333083</v>
          </cell>
          <cell r="AK1383">
            <v>4606152</v>
          </cell>
          <cell r="AL1383">
            <v>8564687</v>
          </cell>
          <cell r="AM1383">
            <v>0</v>
          </cell>
          <cell r="AN1383">
            <v>11897770</v>
          </cell>
          <cell r="AO1383" t="str">
            <v>Already paid</v>
          </cell>
        </row>
        <row r="1384">
          <cell r="B1384">
            <v>1365</v>
          </cell>
          <cell r="C1384">
            <v>16221070</v>
          </cell>
          <cell r="D1384" t="str">
            <v>Phan Dinh Tin</v>
          </cell>
          <cell r="E1384">
            <v>1810880</v>
          </cell>
          <cell r="F1384">
            <v>1836695</v>
          </cell>
          <cell r="G1384">
            <v>2889901</v>
          </cell>
          <cell r="H1384">
            <v>1282153</v>
          </cell>
          <cell r="I1384">
            <v>2672754</v>
          </cell>
          <cell r="J1384">
            <v>2940911</v>
          </cell>
          <cell r="K1384">
            <v>1984231</v>
          </cell>
          <cell r="L1384">
            <v>1284231</v>
          </cell>
          <cell r="M1384">
            <v>1198615</v>
          </cell>
          <cell r="N1384">
            <v>1198615</v>
          </cell>
          <cell r="O1384">
            <v>1070192</v>
          </cell>
          <cell r="P1384">
            <v>1027385</v>
          </cell>
          <cell r="Q1384">
            <v>0</v>
          </cell>
          <cell r="R1384">
            <v>0</v>
          </cell>
          <cell r="S1384">
            <v>-88990</v>
          </cell>
          <cell r="T1384">
            <v>0</v>
          </cell>
          <cell r="U1384">
            <v>-67275</v>
          </cell>
          <cell r="V1384">
            <v>-94091</v>
          </cell>
          <cell r="W1384">
            <v>0</v>
          </cell>
          <cell r="X1384">
            <v>0</v>
          </cell>
          <cell r="Y1384">
            <v>0</v>
          </cell>
          <cell r="Z1384">
            <v>0</v>
          </cell>
          <cell r="AA1384">
            <v>0</v>
          </cell>
          <cell r="AB1384">
            <v>0</v>
          </cell>
          <cell r="AC1384">
            <v>21196563</v>
          </cell>
          <cell r="AD1384">
            <v>-250356</v>
          </cell>
          <cell r="AE1384">
            <v>12</v>
          </cell>
          <cell r="AJ1384">
            <v>1113000</v>
          </cell>
          <cell r="AK1384">
            <v>0</v>
          </cell>
          <cell r="AL1384">
            <v>250356</v>
          </cell>
          <cell r="AM1384">
            <v>0</v>
          </cell>
          <cell r="AN1384">
            <v>1363356</v>
          </cell>
          <cell r="AO1384" t="str">
            <v>Already paid</v>
          </cell>
        </row>
        <row r="1385">
          <cell r="B1385">
            <v>1366</v>
          </cell>
          <cell r="C1385">
            <v>16220824</v>
          </cell>
          <cell r="D1385" t="str">
            <v>Nguyen Quoc Trung</v>
          </cell>
          <cell r="E1385">
            <v>2160880</v>
          </cell>
          <cell r="F1385">
            <v>1836695</v>
          </cell>
          <cell r="G1385">
            <v>4755273</v>
          </cell>
          <cell r="H1385">
            <v>1367630</v>
          </cell>
          <cell r="I1385">
            <v>2587197</v>
          </cell>
          <cell r="J1385">
            <v>1455305</v>
          </cell>
          <cell r="K1385">
            <v>1354231</v>
          </cell>
          <cell r="L1385">
            <v>1113000</v>
          </cell>
          <cell r="M1385">
            <v>1198615</v>
          </cell>
          <cell r="N1385">
            <v>1613000</v>
          </cell>
          <cell r="O1385">
            <v>1385250</v>
          </cell>
          <cell r="P1385">
            <v>1113000</v>
          </cell>
          <cell r="Q1385">
            <v>-16088</v>
          </cell>
          <cell r="R1385">
            <v>0</v>
          </cell>
          <cell r="S1385">
            <v>-526582</v>
          </cell>
          <cell r="T1385">
            <v>0</v>
          </cell>
          <cell r="U1385">
            <v>-58720</v>
          </cell>
          <cell r="V1385">
            <v>0</v>
          </cell>
          <cell r="W1385">
            <v>0</v>
          </cell>
          <cell r="X1385">
            <v>0</v>
          </cell>
          <cell r="Y1385">
            <v>0</v>
          </cell>
          <cell r="Z1385">
            <v>0</v>
          </cell>
          <cell r="AA1385">
            <v>0</v>
          </cell>
          <cell r="AB1385">
            <v>0</v>
          </cell>
          <cell r="AC1385">
            <v>21940076</v>
          </cell>
          <cell r="AD1385">
            <v>-601390</v>
          </cell>
          <cell r="AE1385">
            <v>12</v>
          </cell>
          <cell r="AJ1385">
            <v>1113000</v>
          </cell>
          <cell r="AK1385">
            <v>0</v>
          </cell>
          <cell r="AL1385">
            <v>601390</v>
          </cell>
          <cell r="AM1385">
            <v>0</v>
          </cell>
          <cell r="AN1385">
            <v>1714390</v>
          </cell>
          <cell r="AO1385" t="str">
            <v>Already paid</v>
          </cell>
        </row>
        <row r="1386">
          <cell r="B1386">
            <v>1367</v>
          </cell>
          <cell r="C1386">
            <v>16221366</v>
          </cell>
          <cell r="D1386" t="str">
            <v>Vo Anh Tuan B</v>
          </cell>
          <cell r="F1386">
            <v>1110560</v>
          </cell>
          <cell r="G1386">
            <v>2386658</v>
          </cell>
          <cell r="H1386">
            <v>1196676</v>
          </cell>
          <cell r="I1386">
            <v>2843868</v>
          </cell>
          <cell r="J1386">
            <v>3072161</v>
          </cell>
          <cell r="K1386">
            <v>1284231</v>
          </cell>
          <cell r="L1386">
            <v>1369846</v>
          </cell>
          <cell r="M1386">
            <v>2749269</v>
          </cell>
          <cell r="N1386">
            <v>6038885</v>
          </cell>
          <cell r="O1386">
            <v>3298953</v>
          </cell>
          <cell r="P1386">
            <v>2782000</v>
          </cell>
          <cell r="R1386">
            <v>0</v>
          </cell>
          <cell r="S1386">
            <v>-38666</v>
          </cell>
          <cell r="T1386">
            <v>0</v>
          </cell>
          <cell r="U1386">
            <v>-84387</v>
          </cell>
          <cell r="V1386">
            <v>-114432</v>
          </cell>
          <cell r="W1386">
            <v>0</v>
          </cell>
          <cell r="X1386">
            <v>0</v>
          </cell>
          <cell r="Y1386">
            <v>-74927</v>
          </cell>
          <cell r="Z1386">
            <v>-915554</v>
          </cell>
          <cell r="AA1386">
            <v>-159791</v>
          </cell>
          <cell r="AB1386">
            <v>-78200</v>
          </cell>
          <cell r="AC1386">
            <v>28133107</v>
          </cell>
          <cell r="AD1386">
            <v>-1465957</v>
          </cell>
          <cell r="AE1386">
            <v>11</v>
          </cell>
          <cell r="AJ1386">
            <v>2550167</v>
          </cell>
          <cell r="AK1386">
            <v>868329</v>
          </cell>
          <cell r="AL1386">
            <v>2334286</v>
          </cell>
          <cell r="AM1386">
            <v>0</v>
          </cell>
          <cell r="AN1386">
            <v>4884453</v>
          </cell>
          <cell r="AO1386" t="str">
            <v>Already paid</v>
          </cell>
        </row>
        <row r="1387">
          <cell r="B1387">
            <v>1368</v>
          </cell>
          <cell r="C1387">
            <v>16221560</v>
          </cell>
          <cell r="D1387" t="str">
            <v>Nguyen Thanh Binh C</v>
          </cell>
          <cell r="G1387">
            <v>769237</v>
          </cell>
          <cell r="H1387">
            <v>3453080</v>
          </cell>
          <cell r="I1387">
            <v>1112240</v>
          </cell>
          <cell r="J1387">
            <v>1455305</v>
          </cell>
          <cell r="K1387">
            <v>1198615</v>
          </cell>
          <cell r="L1387">
            <v>1984231</v>
          </cell>
          <cell r="M1387">
            <v>1198615</v>
          </cell>
          <cell r="N1387">
            <v>1113000</v>
          </cell>
          <cell r="O1387">
            <v>1613000</v>
          </cell>
          <cell r="P1387">
            <v>1238327</v>
          </cell>
          <cell r="S1387">
            <v>0</v>
          </cell>
          <cell r="T1387">
            <v>-190616</v>
          </cell>
          <cell r="U1387">
            <v>0</v>
          </cell>
          <cell r="V1387">
            <v>0</v>
          </cell>
          <cell r="W1387">
            <v>0</v>
          </cell>
          <cell r="X1387">
            <v>0</v>
          </cell>
          <cell r="Y1387">
            <v>0</v>
          </cell>
          <cell r="Z1387">
            <v>0</v>
          </cell>
          <cell r="AA1387">
            <v>0</v>
          </cell>
          <cell r="AB1387">
            <v>0</v>
          </cell>
          <cell r="AC1387">
            <v>15135650</v>
          </cell>
          <cell r="AD1387">
            <v>-190616</v>
          </cell>
          <cell r="AE1387">
            <v>10</v>
          </cell>
          <cell r="AJ1387">
            <v>881125</v>
          </cell>
          <cell r="AK1387">
            <v>0</v>
          </cell>
          <cell r="AL1387">
            <v>190616</v>
          </cell>
          <cell r="AM1387">
            <v>0</v>
          </cell>
          <cell r="AN1387">
            <v>1071741</v>
          </cell>
          <cell r="AO1387" t="str">
            <v>Already paid</v>
          </cell>
        </row>
        <row r="1388">
          <cell r="B1388">
            <v>1369</v>
          </cell>
          <cell r="C1388">
            <v>16221020</v>
          </cell>
          <cell r="D1388" t="str">
            <v>Thach Minh Chien</v>
          </cell>
          <cell r="E1388">
            <v>3193780</v>
          </cell>
          <cell r="F1388">
            <v>3888100</v>
          </cell>
          <cell r="G1388">
            <v>5140738</v>
          </cell>
          <cell r="H1388">
            <v>6499311</v>
          </cell>
          <cell r="I1388">
            <v>3755750</v>
          </cell>
          <cell r="J1388">
            <v>4177750</v>
          </cell>
          <cell r="K1388">
            <v>3898000</v>
          </cell>
          <cell r="L1388">
            <v>6126750</v>
          </cell>
          <cell r="M1388">
            <v>3993000</v>
          </cell>
          <cell r="N1388">
            <v>3478000</v>
          </cell>
          <cell r="O1388">
            <v>4203000</v>
          </cell>
          <cell r="P1388">
            <v>3723250</v>
          </cell>
          <cell r="Q1388">
            <v>-138756</v>
          </cell>
          <cell r="R1388">
            <v>-277620</v>
          </cell>
          <cell r="S1388">
            <v>-642221</v>
          </cell>
          <cell r="T1388">
            <v>-1099724</v>
          </cell>
          <cell r="U1388">
            <v>-251150</v>
          </cell>
          <cell r="V1388">
            <v>-353325</v>
          </cell>
          <cell r="W1388">
            <v>-279600</v>
          </cell>
          <cell r="X1388">
            <v>-950700</v>
          </cell>
          <cell r="Y1388">
            <v>-298600</v>
          </cell>
          <cell r="Z1388">
            <v>-195600</v>
          </cell>
          <cell r="AA1388">
            <v>-360900</v>
          </cell>
          <cell r="AB1388">
            <v>-244650</v>
          </cell>
          <cell r="AC1388">
            <v>52077429</v>
          </cell>
          <cell r="AD1388">
            <v>-5092846</v>
          </cell>
          <cell r="AE1388">
            <v>12</v>
          </cell>
          <cell r="AJ1388">
            <v>3333083</v>
          </cell>
          <cell r="AK1388">
            <v>5823156</v>
          </cell>
          <cell r="AL1388">
            <v>10916002</v>
          </cell>
          <cell r="AM1388">
            <v>0</v>
          </cell>
          <cell r="AN1388">
            <v>14249085</v>
          </cell>
          <cell r="AO1388" t="str">
            <v>Already paid</v>
          </cell>
        </row>
        <row r="1389">
          <cell r="B1389">
            <v>1370</v>
          </cell>
          <cell r="C1389">
            <v>16221032</v>
          </cell>
          <cell r="D1389" t="str">
            <v>Nguyen Hanh</v>
          </cell>
          <cell r="E1389">
            <v>874818</v>
          </cell>
          <cell r="F1389">
            <v>874566</v>
          </cell>
          <cell r="G1389">
            <v>1140953</v>
          </cell>
          <cell r="H1389">
            <v>875070</v>
          </cell>
          <cell r="I1389">
            <v>943265</v>
          </cell>
          <cell r="J1389">
            <v>876393</v>
          </cell>
          <cell r="K1389">
            <v>876000</v>
          </cell>
          <cell r="L1389">
            <v>943385</v>
          </cell>
          <cell r="M1389">
            <v>876000</v>
          </cell>
          <cell r="N1389">
            <v>876000</v>
          </cell>
          <cell r="O1389">
            <v>876000</v>
          </cell>
          <cell r="P1389">
            <v>741231</v>
          </cell>
          <cell r="Q1389">
            <v>0</v>
          </cell>
          <cell r="R1389">
            <v>0</v>
          </cell>
          <cell r="S1389">
            <v>0</v>
          </cell>
          <cell r="T1389">
            <v>0</v>
          </cell>
          <cell r="U1389">
            <v>0</v>
          </cell>
          <cell r="V1389">
            <v>0</v>
          </cell>
          <cell r="W1389">
            <v>0</v>
          </cell>
          <cell r="X1389">
            <v>0</v>
          </cell>
          <cell r="Y1389">
            <v>0</v>
          </cell>
          <cell r="Z1389">
            <v>0</v>
          </cell>
          <cell r="AA1389">
            <v>0</v>
          </cell>
          <cell r="AB1389">
            <v>0</v>
          </cell>
          <cell r="AC1389">
            <v>10773681</v>
          </cell>
          <cell r="AD1389">
            <v>0</v>
          </cell>
          <cell r="AE1389">
            <v>12</v>
          </cell>
          <cell r="AJ1389">
            <v>839500</v>
          </cell>
          <cell r="AK1389">
            <v>0</v>
          </cell>
          <cell r="AL1389">
            <v>0</v>
          </cell>
          <cell r="AM1389">
            <v>0</v>
          </cell>
          <cell r="AN1389">
            <v>839500</v>
          </cell>
          <cell r="AO1389" t="str">
            <v>Already paid</v>
          </cell>
        </row>
        <row r="1390">
          <cell r="B1390">
            <v>1371</v>
          </cell>
          <cell r="C1390">
            <v>16221572</v>
          </cell>
          <cell r="D1390" t="str">
            <v>Pham Quang Hien</v>
          </cell>
          <cell r="H1390">
            <v>2051445</v>
          </cell>
          <cell r="I1390">
            <v>1112240</v>
          </cell>
          <cell r="J1390">
            <v>1369698</v>
          </cell>
          <cell r="K1390">
            <v>1113000</v>
          </cell>
          <cell r="L1390">
            <v>1198615</v>
          </cell>
          <cell r="M1390">
            <v>1198615</v>
          </cell>
          <cell r="N1390">
            <v>1155807</v>
          </cell>
          <cell r="O1390">
            <v>1613000</v>
          </cell>
          <cell r="P1390">
            <v>1184769</v>
          </cell>
          <cell r="T1390">
            <v>-5145</v>
          </cell>
          <cell r="U1390">
            <v>0</v>
          </cell>
          <cell r="V1390">
            <v>0</v>
          </cell>
          <cell r="W1390">
            <v>0</v>
          </cell>
          <cell r="X1390">
            <v>0</v>
          </cell>
          <cell r="Y1390">
            <v>0</v>
          </cell>
          <cell r="Z1390">
            <v>0</v>
          </cell>
          <cell r="AA1390">
            <v>0</v>
          </cell>
          <cell r="AB1390">
            <v>0</v>
          </cell>
          <cell r="AC1390">
            <v>11997189</v>
          </cell>
          <cell r="AD1390">
            <v>-5145</v>
          </cell>
          <cell r="AE1390">
            <v>9</v>
          </cell>
          <cell r="AJ1390">
            <v>881125</v>
          </cell>
          <cell r="AK1390">
            <v>0</v>
          </cell>
          <cell r="AL1390">
            <v>5145</v>
          </cell>
          <cell r="AM1390">
            <v>0</v>
          </cell>
          <cell r="AN1390">
            <v>886270</v>
          </cell>
          <cell r="AO1390" t="str">
            <v>Already paid</v>
          </cell>
        </row>
        <row r="1391">
          <cell r="B1391">
            <v>1372</v>
          </cell>
          <cell r="C1391">
            <v>16220118</v>
          </cell>
          <cell r="D1391" t="str">
            <v>Nguyen Minh Hiep</v>
          </cell>
          <cell r="E1391">
            <v>2257782</v>
          </cell>
          <cell r="F1391">
            <v>2028908</v>
          </cell>
          <cell r="G1391">
            <v>2074847</v>
          </cell>
          <cell r="H1391">
            <v>3310525</v>
          </cell>
          <cell r="I1391">
            <v>1377466</v>
          </cell>
          <cell r="J1391">
            <v>1756706</v>
          </cell>
          <cell r="K1391">
            <v>1378462</v>
          </cell>
          <cell r="L1391">
            <v>1476923</v>
          </cell>
          <cell r="M1391">
            <v>1878462</v>
          </cell>
          <cell r="N1391">
            <v>1280000</v>
          </cell>
          <cell r="O1391">
            <v>1881538</v>
          </cell>
          <cell r="P1391">
            <v>1132308</v>
          </cell>
          <cell r="Q1391">
            <v>-25778</v>
          </cell>
          <cell r="R1391">
            <v>-2891</v>
          </cell>
          <cell r="S1391">
            <v>-7485</v>
          </cell>
          <cell r="T1391">
            <v>-162105</v>
          </cell>
          <cell r="U1391">
            <v>0</v>
          </cell>
          <cell r="V1391">
            <v>0</v>
          </cell>
          <cell r="W1391">
            <v>0</v>
          </cell>
          <cell r="X1391">
            <v>0</v>
          </cell>
          <cell r="Y1391">
            <v>0</v>
          </cell>
          <cell r="Z1391">
            <v>0</v>
          </cell>
          <cell r="AA1391">
            <v>0</v>
          </cell>
          <cell r="AB1391">
            <v>0</v>
          </cell>
          <cell r="AC1391">
            <v>21833927</v>
          </cell>
          <cell r="AD1391">
            <v>-198259</v>
          </cell>
          <cell r="AE1391">
            <v>12</v>
          </cell>
          <cell r="AJ1391">
            <v>1226667</v>
          </cell>
          <cell r="AK1391">
            <v>0</v>
          </cell>
          <cell r="AL1391">
            <v>198259</v>
          </cell>
          <cell r="AM1391">
            <v>0</v>
          </cell>
          <cell r="AN1391">
            <v>1424926</v>
          </cell>
          <cell r="AO1391" t="str">
            <v>Already paid</v>
          </cell>
        </row>
        <row r="1392">
          <cell r="B1392">
            <v>1373</v>
          </cell>
          <cell r="C1392">
            <v>16221655</v>
          </cell>
          <cell r="D1392" t="str">
            <v>Tran Minh Hoa</v>
          </cell>
          <cell r="J1392">
            <v>470834</v>
          </cell>
          <cell r="K1392">
            <v>1113000</v>
          </cell>
          <cell r="L1392">
            <v>1369846</v>
          </cell>
          <cell r="M1392">
            <v>1198615</v>
          </cell>
          <cell r="N1392">
            <v>1113000</v>
          </cell>
          <cell r="O1392">
            <v>1113000</v>
          </cell>
          <cell r="P1392">
            <v>898962</v>
          </cell>
          <cell r="V1392">
            <v>0</v>
          </cell>
          <cell r="W1392">
            <v>0</v>
          </cell>
          <cell r="X1392">
            <v>0</v>
          </cell>
          <cell r="Y1392">
            <v>0</v>
          </cell>
          <cell r="Z1392">
            <v>0</v>
          </cell>
          <cell r="AA1392">
            <v>0</v>
          </cell>
          <cell r="AB1392">
            <v>0</v>
          </cell>
          <cell r="AC1392">
            <v>7277257</v>
          </cell>
          <cell r="AD1392">
            <v>0</v>
          </cell>
          <cell r="AE1392">
            <v>7</v>
          </cell>
          <cell r="AJ1392">
            <v>602875</v>
          </cell>
          <cell r="AK1392">
            <v>0</v>
          </cell>
          <cell r="AL1392">
            <v>0</v>
          </cell>
          <cell r="AM1392">
            <v>0</v>
          </cell>
          <cell r="AN1392">
            <v>602875</v>
          </cell>
          <cell r="AO1392" t="str">
            <v>Already paid</v>
          </cell>
        </row>
        <row r="1393">
          <cell r="B1393">
            <v>1374</v>
          </cell>
          <cell r="C1393">
            <v>16220619</v>
          </cell>
          <cell r="D1393" t="str">
            <v>Do Trong Hot</v>
          </cell>
          <cell r="E1393">
            <v>3471500</v>
          </cell>
          <cell r="F1393">
            <v>5005740</v>
          </cell>
          <cell r="G1393">
            <v>5181772</v>
          </cell>
          <cell r="H1393">
            <v>6499311</v>
          </cell>
          <cell r="I1393">
            <v>3755750</v>
          </cell>
          <cell r="J1393">
            <v>3827750</v>
          </cell>
          <cell r="K1393">
            <v>4038000</v>
          </cell>
          <cell r="L1393">
            <v>4858000</v>
          </cell>
          <cell r="M1393">
            <v>3618000</v>
          </cell>
          <cell r="N1393">
            <v>3478000</v>
          </cell>
          <cell r="O1393">
            <v>4321750</v>
          </cell>
          <cell r="P1393">
            <v>3076692</v>
          </cell>
          <cell r="Q1393">
            <v>-194300</v>
          </cell>
          <cell r="R1393">
            <v>-601722</v>
          </cell>
          <cell r="S1393">
            <v>-654532</v>
          </cell>
          <cell r="T1393">
            <v>-1099724</v>
          </cell>
          <cell r="U1393">
            <v>-251150</v>
          </cell>
          <cell r="V1393">
            <v>-265550</v>
          </cell>
          <cell r="W1393">
            <v>-311400</v>
          </cell>
          <cell r="X1393">
            <v>-557400</v>
          </cell>
          <cell r="Y1393">
            <v>-223600</v>
          </cell>
          <cell r="Z1393">
            <v>-195600</v>
          </cell>
          <cell r="AA1393">
            <v>-396525</v>
          </cell>
          <cell r="AB1393">
            <v>-115338</v>
          </cell>
          <cell r="AC1393">
            <v>51132265</v>
          </cell>
          <cell r="AD1393">
            <v>-4866841</v>
          </cell>
          <cell r="AE1393">
            <v>12</v>
          </cell>
          <cell r="AJ1393">
            <v>3478000</v>
          </cell>
          <cell r="AK1393">
            <v>5583084</v>
          </cell>
          <cell r="AL1393">
            <v>10449925</v>
          </cell>
          <cell r="AM1393">
            <v>0</v>
          </cell>
          <cell r="AN1393">
            <v>13927925</v>
          </cell>
          <cell r="AO1393" t="str">
            <v>Already paid</v>
          </cell>
        </row>
        <row r="1394">
          <cell r="B1394">
            <v>1375</v>
          </cell>
          <cell r="C1394">
            <v>16221358</v>
          </cell>
          <cell r="D1394" t="str">
            <v>Hoang Huu Hung</v>
          </cell>
          <cell r="F1394">
            <v>1751228</v>
          </cell>
          <cell r="G1394">
            <v>2665337</v>
          </cell>
          <cell r="H1394">
            <v>3453080</v>
          </cell>
          <cell r="I1394">
            <v>1197797</v>
          </cell>
          <cell r="J1394">
            <v>1284092</v>
          </cell>
          <cell r="K1394">
            <v>1113000</v>
          </cell>
          <cell r="L1394">
            <v>1284231</v>
          </cell>
          <cell r="M1394">
            <v>1284231</v>
          </cell>
          <cell r="N1394">
            <v>1113000</v>
          </cell>
          <cell r="O1394">
            <v>1613000</v>
          </cell>
          <cell r="P1394">
            <v>1374769</v>
          </cell>
          <cell r="R1394">
            <v>0</v>
          </cell>
          <cell r="S1394">
            <v>-66534</v>
          </cell>
          <cell r="T1394">
            <v>-190616</v>
          </cell>
          <cell r="U1394">
            <v>0</v>
          </cell>
          <cell r="V1394">
            <v>0</v>
          </cell>
          <cell r="W1394">
            <v>0</v>
          </cell>
          <cell r="X1394">
            <v>0</v>
          </cell>
          <cell r="Y1394">
            <v>0</v>
          </cell>
          <cell r="Z1394">
            <v>0</v>
          </cell>
          <cell r="AA1394">
            <v>0</v>
          </cell>
          <cell r="AB1394">
            <v>0</v>
          </cell>
          <cell r="AC1394">
            <v>18133765</v>
          </cell>
          <cell r="AD1394">
            <v>-257150</v>
          </cell>
          <cell r="AE1394">
            <v>11</v>
          </cell>
          <cell r="AJ1394">
            <v>1020250</v>
          </cell>
          <cell r="AK1394">
            <v>0</v>
          </cell>
          <cell r="AL1394">
            <v>257150</v>
          </cell>
          <cell r="AM1394">
            <v>0</v>
          </cell>
          <cell r="AN1394">
            <v>1277400</v>
          </cell>
          <cell r="AO1394" t="str">
            <v>Already paid</v>
          </cell>
        </row>
        <row r="1395">
          <cell r="B1395">
            <v>1376</v>
          </cell>
          <cell r="C1395">
            <v>16221383</v>
          </cell>
          <cell r="D1395" t="str">
            <v>Ho Bao Ly</v>
          </cell>
          <cell r="F1395">
            <v>1025132</v>
          </cell>
          <cell r="G1395">
            <v>1196591</v>
          </cell>
          <cell r="H1395">
            <v>1833428</v>
          </cell>
          <cell r="I1395">
            <v>1557360</v>
          </cell>
          <cell r="J1395">
            <v>1198486</v>
          </cell>
          <cell r="K1395">
            <v>1421175</v>
          </cell>
          <cell r="L1395">
            <v>1198615</v>
          </cell>
          <cell r="M1395">
            <v>1198615</v>
          </cell>
          <cell r="N1395">
            <v>1113000</v>
          </cell>
          <cell r="O1395">
            <v>1113000</v>
          </cell>
          <cell r="P1395">
            <v>1542000</v>
          </cell>
          <cell r="R1395">
            <v>0</v>
          </cell>
          <cell r="S1395">
            <v>0</v>
          </cell>
          <cell r="T1395">
            <v>0</v>
          </cell>
          <cell r="U1395">
            <v>0</v>
          </cell>
          <cell r="V1395">
            <v>0</v>
          </cell>
          <cell r="W1395">
            <v>0</v>
          </cell>
          <cell r="X1395">
            <v>0</v>
          </cell>
          <cell r="Y1395">
            <v>0</v>
          </cell>
          <cell r="Z1395">
            <v>0</v>
          </cell>
          <cell r="AA1395">
            <v>0</v>
          </cell>
          <cell r="AB1395">
            <v>0</v>
          </cell>
          <cell r="AC1395">
            <v>14397402</v>
          </cell>
          <cell r="AD1395">
            <v>0</v>
          </cell>
          <cell r="AE1395">
            <v>11</v>
          </cell>
          <cell r="AJ1395">
            <v>1020250</v>
          </cell>
          <cell r="AK1395">
            <v>0</v>
          </cell>
          <cell r="AL1395">
            <v>0</v>
          </cell>
          <cell r="AM1395">
            <v>0</v>
          </cell>
          <cell r="AN1395">
            <v>1020250</v>
          </cell>
          <cell r="AO1395" t="str">
            <v>Already paid</v>
          </cell>
        </row>
        <row r="1396">
          <cell r="B1396">
            <v>1377</v>
          </cell>
          <cell r="C1396">
            <v>16221052</v>
          </cell>
          <cell r="D1396" t="str">
            <v>Do Ngoc Nam</v>
          </cell>
          <cell r="E1396">
            <v>942112</v>
          </cell>
          <cell r="F1396">
            <v>941840</v>
          </cell>
          <cell r="G1396">
            <v>2897439</v>
          </cell>
          <cell r="H1396">
            <v>2319526</v>
          </cell>
          <cell r="I1396">
            <v>2173257</v>
          </cell>
          <cell r="J1396">
            <v>1284092</v>
          </cell>
          <cell r="K1396">
            <v>1560275</v>
          </cell>
          <cell r="L1396">
            <v>1198615</v>
          </cell>
          <cell r="M1396">
            <v>1198615</v>
          </cell>
          <cell r="N1396">
            <v>1113000</v>
          </cell>
          <cell r="O1396">
            <v>1113000</v>
          </cell>
          <cell r="P1396">
            <v>941769</v>
          </cell>
          <cell r="Q1396">
            <v>0</v>
          </cell>
          <cell r="R1396">
            <v>0</v>
          </cell>
          <cell r="S1396">
            <v>-89744</v>
          </cell>
          <cell r="T1396">
            <v>-31953</v>
          </cell>
          <cell r="U1396">
            <v>-17326</v>
          </cell>
          <cell r="V1396">
            <v>0</v>
          </cell>
          <cell r="W1396">
            <v>0</v>
          </cell>
          <cell r="X1396">
            <v>0</v>
          </cell>
          <cell r="Y1396">
            <v>0</v>
          </cell>
          <cell r="Z1396">
            <v>0</v>
          </cell>
          <cell r="AA1396">
            <v>0</v>
          </cell>
          <cell r="AB1396">
            <v>0</v>
          </cell>
          <cell r="AC1396">
            <v>17683540</v>
          </cell>
          <cell r="AD1396">
            <v>-139023</v>
          </cell>
          <cell r="AE1396">
            <v>12</v>
          </cell>
          <cell r="AJ1396">
            <v>1066625</v>
          </cell>
          <cell r="AK1396">
            <v>0</v>
          </cell>
          <cell r="AL1396">
            <v>139023</v>
          </cell>
          <cell r="AM1396">
            <v>0</v>
          </cell>
          <cell r="AN1396">
            <v>1205648</v>
          </cell>
          <cell r="AO1396" t="str">
            <v>Already paid</v>
          </cell>
        </row>
        <row r="1397">
          <cell r="B1397">
            <v>1378</v>
          </cell>
          <cell r="C1397">
            <v>16220123</v>
          </cell>
          <cell r="D1397" t="str">
            <v>Bui Hung Phuong</v>
          </cell>
          <cell r="E1397">
            <v>2246332</v>
          </cell>
          <cell r="F1397">
            <v>1751228</v>
          </cell>
          <cell r="G1397">
            <v>3307350</v>
          </cell>
          <cell r="H1397">
            <v>3453080</v>
          </cell>
          <cell r="I1397">
            <v>1197797</v>
          </cell>
          <cell r="J1397">
            <v>1369698</v>
          </cell>
          <cell r="K1397">
            <v>1198615</v>
          </cell>
          <cell r="L1397">
            <v>1198615</v>
          </cell>
          <cell r="M1397">
            <v>1113000</v>
          </cell>
          <cell r="N1397">
            <v>1113000</v>
          </cell>
          <cell r="O1397">
            <v>1113000</v>
          </cell>
          <cell r="P1397">
            <v>941769</v>
          </cell>
          <cell r="Q1397">
            <v>-24633</v>
          </cell>
          <cell r="R1397">
            <v>0</v>
          </cell>
          <cell r="S1397">
            <v>-161470</v>
          </cell>
          <cell r="T1397">
            <v>-190616</v>
          </cell>
          <cell r="U1397">
            <v>0</v>
          </cell>
          <cell r="V1397">
            <v>0</v>
          </cell>
          <cell r="W1397">
            <v>0</v>
          </cell>
          <cell r="X1397">
            <v>0</v>
          </cell>
          <cell r="Y1397">
            <v>0</v>
          </cell>
          <cell r="Z1397">
            <v>0</v>
          </cell>
          <cell r="AA1397">
            <v>0</v>
          </cell>
          <cell r="AB1397">
            <v>0</v>
          </cell>
          <cell r="AC1397">
            <v>20003484</v>
          </cell>
          <cell r="AD1397">
            <v>-376719</v>
          </cell>
          <cell r="AE1397">
            <v>12</v>
          </cell>
          <cell r="AJ1397">
            <v>1066625</v>
          </cell>
          <cell r="AK1397">
            <v>0</v>
          </cell>
          <cell r="AL1397">
            <v>376719</v>
          </cell>
          <cell r="AM1397">
            <v>0</v>
          </cell>
          <cell r="AN1397">
            <v>1443344</v>
          </cell>
          <cell r="AO1397" t="str">
            <v>Already paid</v>
          </cell>
        </row>
        <row r="1398">
          <cell r="B1398">
            <v>1379</v>
          </cell>
          <cell r="C1398">
            <v>16221557</v>
          </cell>
          <cell r="D1398" t="str">
            <v>Bui Van Lam Son</v>
          </cell>
          <cell r="G1398">
            <v>854708</v>
          </cell>
          <cell r="H1398">
            <v>3453080</v>
          </cell>
          <cell r="I1398">
            <v>1283354</v>
          </cell>
          <cell r="J1398">
            <v>1455305</v>
          </cell>
          <cell r="K1398">
            <v>1198615</v>
          </cell>
          <cell r="L1398">
            <v>1984231</v>
          </cell>
          <cell r="M1398">
            <v>1198615</v>
          </cell>
          <cell r="N1398">
            <v>1113000</v>
          </cell>
          <cell r="O1398">
            <v>1113000</v>
          </cell>
          <cell r="P1398">
            <v>898962</v>
          </cell>
          <cell r="S1398">
            <v>0</v>
          </cell>
          <cell r="T1398">
            <v>-190616</v>
          </cell>
          <cell r="U1398">
            <v>0</v>
          </cell>
          <cell r="V1398">
            <v>0</v>
          </cell>
          <cell r="W1398">
            <v>0</v>
          </cell>
          <cell r="X1398">
            <v>0</v>
          </cell>
          <cell r="Y1398">
            <v>0</v>
          </cell>
          <cell r="Z1398">
            <v>0</v>
          </cell>
          <cell r="AA1398">
            <v>0</v>
          </cell>
          <cell r="AB1398">
            <v>0</v>
          </cell>
          <cell r="AC1398">
            <v>14552870</v>
          </cell>
          <cell r="AD1398">
            <v>-190616</v>
          </cell>
          <cell r="AE1398">
            <v>10</v>
          </cell>
          <cell r="AJ1398">
            <v>881125</v>
          </cell>
          <cell r="AK1398">
            <v>0</v>
          </cell>
          <cell r="AL1398">
            <v>190616</v>
          </cell>
          <cell r="AM1398">
            <v>0</v>
          </cell>
          <cell r="AN1398">
            <v>1071741</v>
          </cell>
          <cell r="AO1398" t="str">
            <v>Already paid</v>
          </cell>
        </row>
        <row r="1399">
          <cell r="B1399">
            <v>1380</v>
          </cell>
          <cell r="C1399">
            <v>16221615</v>
          </cell>
          <cell r="D1399" t="str">
            <v>Tran Anh Toan</v>
          </cell>
          <cell r="I1399">
            <v>1860863</v>
          </cell>
          <cell r="J1399">
            <v>1926138</v>
          </cell>
          <cell r="K1399">
            <v>1797385</v>
          </cell>
          <cell r="L1399">
            <v>1925769</v>
          </cell>
          <cell r="M1399">
            <v>1797385</v>
          </cell>
          <cell r="N1399">
            <v>1669000</v>
          </cell>
          <cell r="O1399">
            <v>2869000</v>
          </cell>
          <cell r="P1399">
            <v>1856481</v>
          </cell>
          <cell r="U1399">
            <v>0</v>
          </cell>
          <cell r="V1399">
            <v>0</v>
          </cell>
          <cell r="W1399">
            <v>0</v>
          </cell>
          <cell r="X1399">
            <v>0</v>
          </cell>
          <cell r="Y1399">
            <v>0</v>
          </cell>
          <cell r="Z1399">
            <v>0</v>
          </cell>
          <cell r="AA1399">
            <v>-86900</v>
          </cell>
          <cell r="AB1399">
            <v>0</v>
          </cell>
          <cell r="AC1399">
            <v>15702021</v>
          </cell>
          <cell r="AD1399">
            <v>-86900</v>
          </cell>
          <cell r="AE1399">
            <v>8</v>
          </cell>
          <cell r="AJ1399">
            <v>1112667</v>
          </cell>
          <cell r="AK1399">
            <v>81472</v>
          </cell>
          <cell r="AL1399">
            <v>168372</v>
          </cell>
          <cell r="AM1399">
            <v>0</v>
          </cell>
          <cell r="AN1399">
            <v>1281039</v>
          </cell>
          <cell r="AO1399" t="str">
            <v>Already paid</v>
          </cell>
        </row>
        <row r="1400">
          <cell r="B1400">
            <v>1381</v>
          </cell>
          <cell r="C1400">
            <v>16221140</v>
          </cell>
          <cell r="D1400" t="str">
            <v>Nguyen Minh Ba</v>
          </cell>
          <cell r="E1400">
            <v>1181378</v>
          </cell>
          <cell r="F1400">
            <v>1181038</v>
          </cell>
          <cell r="G1400">
            <v>2320992</v>
          </cell>
          <cell r="H1400">
            <v>2152874</v>
          </cell>
          <cell r="I1400">
            <v>2155497</v>
          </cell>
          <cell r="J1400">
            <v>1098969</v>
          </cell>
          <cell r="K1400">
            <v>1488480</v>
          </cell>
          <cell r="L1400">
            <v>1099000</v>
          </cell>
          <cell r="M1400">
            <v>1099000</v>
          </cell>
          <cell r="N1400">
            <v>1099000</v>
          </cell>
          <cell r="O1400">
            <v>1183538</v>
          </cell>
          <cell r="P1400">
            <v>1099000</v>
          </cell>
          <cell r="Q1400">
            <v>0</v>
          </cell>
          <cell r="R1400">
            <v>0</v>
          </cell>
          <cell r="S1400">
            <v>-32099</v>
          </cell>
          <cell r="T1400">
            <v>-15287</v>
          </cell>
          <cell r="U1400">
            <v>-15550</v>
          </cell>
          <cell r="V1400">
            <v>0</v>
          </cell>
          <cell r="W1400">
            <v>0</v>
          </cell>
          <cell r="X1400">
            <v>0</v>
          </cell>
          <cell r="Y1400">
            <v>0</v>
          </cell>
          <cell r="Z1400">
            <v>0</v>
          </cell>
          <cell r="AA1400">
            <v>0</v>
          </cell>
          <cell r="AB1400">
            <v>0</v>
          </cell>
          <cell r="AC1400">
            <v>17158766</v>
          </cell>
          <cell r="AD1400">
            <v>-62936</v>
          </cell>
          <cell r="AE1400">
            <v>12</v>
          </cell>
          <cell r="AJ1400">
            <v>1099000</v>
          </cell>
          <cell r="AK1400">
            <v>0</v>
          </cell>
          <cell r="AL1400">
            <v>62936</v>
          </cell>
          <cell r="AM1400">
            <v>0</v>
          </cell>
          <cell r="AN1400">
            <v>1161936</v>
          </cell>
          <cell r="AO1400" t="str">
            <v>Already paid</v>
          </cell>
        </row>
        <row r="1401">
          <cell r="B1401">
            <v>1382</v>
          </cell>
          <cell r="C1401">
            <v>16221368</v>
          </cell>
          <cell r="D1401" t="str">
            <v>Nguyen Duy Cang</v>
          </cell>
          <cell r="F1401">
            <v>1195988</v>
          </cell>
          <cell r="G1401">
            <v>1282062</v>
          </cell>
          <cell r="H1401">
            <v>3105380</v>
          </cell>
          <cell r="I1401">
            <v>1283354</v>
          </cell>
          <cell r="J1401">
            <v>1735305</v>
          </cell>
          <cell r="K1401">
            <v>2684231</v>
          </cell>
          <cell r="L1401">
            <v>1369846</v>
          </cell>
          <cell r="M1401">
            <v>1984231</v>
          </cell>
          <cell r="N1401">
            <v>1113000</v>
          </cell>
          <cell r="O1401">
            <v>1360250</v>
          </cell>
          <cell r="P1401">
            <v>898962</v>
          </cell>
          <cell r="R1401">
            <v>0</v>
          </cell>
          <cell r="S1401">
            <v>0</v>
          </cell>
          <cell r="T1401">
            <v>-121076</v>
          </cell>
          <cell r="U1401">
            <v>0</v>
          </cell>
          <cell r="V1401">
            <v>0</v>
          </cell>
          <cell r="W1401">
            <v>-68423</v>
          </cell>
          <cell r="X1401">
            <v>0</v>
          </cell>
          <cell r="Y1401">
            <v>0</v>
          </cell>
          <cell r="Z1401">
            <v>0</v>
          </cell>
          <cell r="AA1401">
            <v>0</v>
          </cell>
          <cell r="AB1401">
            <v>0</v>
          </cell>
          <cell r="AC1401">
            <v>18012609</v>
          </cell>
          <cell r="AD1401">
            <v>-189499</v>
          </cell>
          <cell r="AE1401">
            <v>11</v>
          </cell>
          <cell r="AJ1401">
            <v>1020250</v>
          </cell>
          <cell r="AK1401">
            <v>0</v>
          </cell>
          <cell r="AL1401">
            <v>189499</v>
          </cell>
          <cell r="AM1401">
            <v>0</v>
          </cell>
          <cell r="AN1401">
            <v>1209749</v>
          </cell>
          <cell r="AO1401" t="str">
            <v>Already paid</v>
          </cell>
        </row>
        <row r="1402">
          <cell r="B1402">
            <v>1383</v>
          </cell>
          <cell r="C1402">
            <v>16221448</v>
          </cell>
          <cell r="D1402" t="str">
            <v>Pham Tan Canh</v>
          </cell>
          <cell r="F1402">
            <v>811563</v>
          </cell>
          <cell r="G1402">
            <v>1196591</v>
          </cell>
          <cell r="H1402">
            <v>3190857</v>
          </cell>
          <cell r="I1402">
            <v>1197797</v>
          </cell>
          <cell r="J1402">
            <v>1820911</v>
          </cell>
          <cell r="K1402">
            <v>1354231</v>
          </cell>
          <cell r="L1402">
            <v>2069846</v>
          </cell>
          <cell r="M1402">
            <v>1198615</v>
          </cell>
          <cell r="N1402">
            <v>1113000</v>
          </cell>
          <cell r="O1402">
            <v>1113000</v>
          </cell>
          <cell r="P1402">
            <v>813346</v>
          </cell>
          <cell r="R1402">
            <v>0</v>
          </cell>
          <cell r="S1402">
            <v>0</v>
          </cell>
          <cell r="T1402">
            <v>-138171</v>
          </cell>
          <cell r="U1402">
            <v>0</v>
          </cell>
          <cell r="V1402">
            <v>0</v>
          </cell>
          <cell r="W1402">
            <v>0</v>
          </cell>
          <cell r="X1402">
            <v>-6985</v>
          </cell>
          <cell r="Y1402">
            <v>0</v>
          </cell>
          <cell r="Z1402">
            <v>0</v>
          </cell>
          <cell r="AA1402">
            <v>0</v>
          </cell>
          <cell r="AB1402">
            <v>0</v>
          </cell>
          <cell r="AC1402">
            <v>15879757</v>
          </cell>
          <cell r="AD1402">
            <v>-145156</v>
          </cell>
          <cell r="AE1402">
            <v>11</v>
          </cell>
          <cell r="AJ1402">
            <v>973875</v>
          </cell>
          <cell r="AK1402">
            <v>0</v>
          </cell>
          <cell r="AL1402">
            <v>145156</v>
          </cell>
          <cell r="AM1402">
            <v>0</v>
          </cell>
          <cell r="AN1402">
            <v>1119031</v>
          </cell>
          <cell r="AO1402" t="str">
            <v>Already paid</v>
          </cell>
        </row>
        <row r="1403">
          <cell r="B1403">
            <v>1384</v>
          </cell>
          <cell r="C1403">
            <v>16220451</v>
          </cell>
          <cell r="D1403" t="str">
            <v>Tran Van Cuong</v>
          </cell>
          <cell r="E1403">
            <v>1994332</v>
          </cell>
          <cell r="F1403">
            <v>1751268</v>
          </cell>
          <cell r="G1403">
            <v>2195072</v>
          </cell>
          <cell r="H1403">
            <v>3105380</v>
          </cell>
          <cell r="I1403">
            <v>1283354</v>
          </cell>
          <cell r="J1403">
            <v>1735305</v>
          </cell>
          <cell r="K1403">
            <v>2684231</v>
          </cell>
          <cell r="L1403">
            <v>1369846</v>
          </cell>
          <cell r="M1403">
            <v>1284231</v>
          </cell>
          <cell r="N1403">
            <v>1113000</v>
          </cell>
          <cell r="O1403">
            <v>1113000</v>
          </cell>
          <cell r="P1403">
            <v>898962</v>
          </cell>
          <cell r="Q1403">
            <v>0</v>
          </cell>
          <cell r="R1403">
            <v>0</v>
          </cell>
          <cell r="S1403">
            <v>-19507</v>
          </cell>
          <cell r="T1403">
            <v>-121076</v>
          </cell>
          <cell r="U1403">
            <v>0</v>
          </cell>
          <cell r="V1403">
            <v>0</v>
          </cell>
          <cell r="W1403">
            <v>-68423</v>
          </cell>
          <cell r="X1403">
            <v>0</v>
          </cell>
          <cell r="Y1403">
            <v>0</v>
          </cell>
          <cell r="Z1403">
            <v>0</v>
          </cell>
          <cell r="AA1403">
            <v>0</v>
          </cell>
          <cell r="AB1403">
            <v>0</v>
          </cell>
          <cell r="AC1403">
            <v>20527981</v>
          </cell>
          <cell r="AD1403">
            <v>-209006</v>
          </cell>
          <cell r="AE1403">
            <v>12</v>
          </cell>
          <cell r="AJ1403">
            <v>1066625</v>
          </cell>
          <cell r="AK1403">
            <v>0</v>
          </cell>
          <cell r="AL1403">
            <v>209006</v>
          </cell>
          <cell r="AM1403">
            <v>0</v>
          </cell>
          <cell r="AN1403">
            <v>1275631</v>
          </cell>
          <cell r="AO1403" t="str">
            <v>Already paid</v>
          </cell>
        </row>
        <row r="1404">
          <cell r="B1404">
            <v>1385</v>
          </cell>
          <cell r="C1404">
            <v>16220908</v>
          </cell>
          <cell r="D1404" t="str">
            <v>Bui Trung Dung</v>
          </cell>
          <cell r="E1404">
            <v>1408186</v>
          </cell>
          <cell r="F1404">
            <v>1263222</v>
          </cell>
          <cell r="G1404">
            <v>5765800</v>
          </cell>
          <cell r="H1404">
            <v>2957314</v>
          </cell>
          <cell r="I1404">
            <v>709053</v>
          </cell>
          <cell r="J1404">
            <v>943808</v>
          </cell>
          <cell r="K1404">
            <v>943385</v>
          </cell>
          <cell r="L1404">
            <v>2221231</v>
          </cell>
          <cell r="M1404">
            <v>1113000</v>
          </cell>
          <cell r="N1404">
            <v>1113000</v>
          </cell>
          <cell r="O1404">
            <v>1113000</v>
          </cell>
          <cell r="P1404">
            <v>856154</v>
          </cell>
          <cell r="Q1404">
            <v>0</v>
          </cell>
          <cell r="R1404">
            <v>0</v>
          </cell>
          <cell r="S1404">
            <v>-829740</v>
          </cell>
          <cell r="T1404">
            <v>-95731</v>
          </cell>
          <cell r="U1404">
            <v>0</v>
          </cell>
          <cell r="V1404">
            <v>0</v>
          </cell>
          <cell r="W1404">
            <v>0</v>
          </cell>
          <cell r="X1404">
            <v>-22123</v>
          </cell>
          <cell r="Y1404">
            <v>0</v>
          </cell>
          <cell r="Z1404">
            <v>0</v>
          </cell>
          <cell r="AA1404">
            <v>0</v>
          </cell>
          <cell r="AB1404">
            <v>0</v>
          </cell>
          <cell r="AC1404">
            <v>20407153</v>
          </cell>
          <cell r="AD1404">
            <v>-947594</v>
          </cell>
          <cell r="AE1404">
            <v>12</v>
          </cell>
          <cell r="AJ1404">
            <v>1066625</v>
          </cell>
          <cell r="AK1404">
            <v>0</v>
          </cell>
          <cell r="AL1404">
            <v>947594</v>
          </cell>
          <cell r="AM1404">
            <v>0</v>
          </cell>
          <cell r="AN1404">
            <v>2014219</v>
          </cell>
          <cell r="AO1404" t="str">
            <v>Already paid</v>
          </cell>
        </row>
        <row r="1405">
          <cell r="B1405">
            <v>1386</v>
          </cell>
          <cell r="C1405">
            <v>16221365</v>
          </cell>
          <cell r="D1405" t="str">
            <v>Le Quang Dung</v>
          </cell>
          <cell r="F1405">
            <v>1751228</v>
          </cell>
          <cell r="G1405">
            <v>2116182</v>
          </cell>
          <cell r="H1405">
            <v>3453080</v>
          </cell>
          <cell r="I1405">
            <v>1197797</v>
          </cell>
          <cell r="J1405">
            <v>1455305</v>
          </cell>
          <cell r="K1405">
            <v>1198615</v>
          </cell>
          <cell r="L1405">
            <v>2684231</v>
          </cell>
          <cell r="M1405">
            <v>1198615</v>
          </cell>
          <cell r="N1405">
            <v>1113000</v>
          </cell>
          <cell r="O1405">
            <v>1113000</v>
          </cell>
          <cell r="P1405">
            <v>941769</v>
          </cell>
          <cell r="R1405">
            <v>0</v>
          </cell>
          <cell r="S1405">
            <v>-11618</v>
          </cell>
          <cell r="T1405">
            <v>-190616</v>
          </cell>
          <cell r="U1405">
            <v>0</v>
          </cell>
          <cell r="V1405">
            <v>0</v>
          </cell>
          <cell r="W1405">
            <v>0</v>
          </cell>
          <cell r="X1405">
            <v>-68423</v>
          </cell>
          <cell r="Y1405">
            <v>0</v>
          </cell>
          <cell r="Z1405">
            <v>0</v>
          </cell>
          <cell r="AA1405">
            <v>0</v>
          </cell>
          <cell r="AB1405">
            <v>0</v>
          </cell>
          <cell r="AC1405">
            <v>18222822</v>
          </cell>
          <cell r="AD1405">
            <v>-270657</v>
          </cell>
          <cell r="AE1405">
            <v>11</v>
          </cell>
          <cell r="AJ1405">
            <v>1020250</v>
          </cell>
          <cell r="AK1405">
            <v>0</v>
          </cell>
          <cell r="AL1405">
            <v>270657</v>
          </cell>
          <cell r="AM1405">
            <v>0</v>
          </cell>
          <cell r="AN1405">
            <v>1290907</v>
          </cell>
          <cell r="AO1405" t="str">
            <v>Already paid</v>
          </cell>
        </row>
        <row r="1406">
          <cell r="B1406">
            <v>1387</v>
          </cell>
          <cell r="C1406">
            <v>16221443</v>
          </cell>
          <cell r="D1406" t="str">
            <v>Lai Ngoc Hai</v>
          </cell>
          <cell r="F1406">
            <v>504557</v>
          </cell>
          <cell r="G1406">
            <v>1076932</v>
          </cell>
          <cell r="H1406">
            <v>875070</v>
          </cell>
          <cell r="I1406">
            <v>943265</v>
          </cell>
          <cell r="J1406">
            <v>876393</v>
          </cell>
          <cell r="K1406">
            <v>876000</v>
          </cell>
          <cell r="L1406">
            <v>876000</v>
          </cell>
          <cell r="M1406">
            <v>1010769</v>
          </cell>
          <cell r="N1406">
            <v>876000</v>
          </cell>
          <cell r="O1406">
            <v>876000</v>
          </cell>
          <cell r="P1406">
            <v>741231</v>
          </cell>
          <cell r="R1406">
            <v>0</v>
          </cell>
          <cell r="S1406">
            <v>0</v>
          </cell>
          <cell r="T1406">
            <v>0</v>
          </cell>
          <cell r="U1406">
            <v>0</v>
          </cell>
          <cell r="V1406">
            <v>0</v>
          </cell>
          <cell r="W1406">
            <v>0</v>
          </cell>
          <cell r="X1406">
            <v>0</v>
          </cell>
          <cell r="Y1406">
            <v>0</v>
          </cell>
          <cell r="Z1406">
            <v>0</v>
          </cell>
          <cell r="AA1406">
            <v>0</v>
          </cell>
          <cell r="AB1406">
            <v>0</v>
          </cell>
          <cell r="AC1406">
            <v>9532217</v>
          </cell>
          <cell r="AD1406">
            <v>0</v>
          </cell>
          <cell r="AE1406">
            <v>11</v>
          </cell>
          <cell r="AJ1406">
            <v>766500</v>
          </cell>
          <cell r="AK1406">
            <v>0</v>
          </cell>
          <cell r="AL1406">
            <v>0</v>
          </cell>
          <cell r="AM1406">
            <v>0</v>
          </cell>
          <cell r="AN1406">
            <v>766500</v>
          </cell>
          <cell r="AO1406" t="str">
            <v>Already paid</v>
          </cell>
        </row>
        <row r="1407">
          <cell r="B1407">
            <v>1388</v>
          </cell>
          <cell r="C1407">
            <v>16220995</v>
          </cell>
          <cell r="D1407" t="str">
            <v>Luong The Hong</v>
          </cell>
          <cell r="E1407">
            <v>1517138</v>
          </cell>
          <cell r="F1407">
            <v>1836695</v>
          </cell>
          <cell r="G1407">
            <v>2018708</v>
          </cell>
          <cell r="H1407">
            <v>3276334</v>
          </cell>
          <cell r="I1407">
            <v>1283354</v>
          </cell>
          <cell r="J1407">
            <v>1649698</v>
          </cell>
          <cell r="K1407">
            <v>2598615</v>
          </cell>
          <cell r="L1407">
            <v>1369846</v>
          </cell>
          <cell r="M1407">
            <v>1898615</v>
          </cell>
          <cell r="N1407">
            <v>1113000</v>
          </cell>
          <cell r="O1407">
            <v>1363750</v>
          </cell>
          <cell r="P1407">
            <v>856154</v>
          </cell>
          <cell r="Q1407">
            <v>0</v>
          </cell>
          <cell r="R1407">
            <v>0</v>
          </cell>
          <cell r="S1407">
            <v>-1871</v>
          </cell>
          <cell r="T1407">
            <v>-155267</v>
          </cell>
          <cell r="U1407">
            <v>0</v>
          </cell>
          <cell r="V1407">
            <v>0</v>
          </cell>
          <cell r="W1407">
            <v>-59862</v>
          </cell>
          <cell r="X1407">
            <v>0</v>
          </cell>
          <cell r="Y1407">
            <v>0</v>
          </cell>
          <cell r="Z1407">
            <v>0</v>
          </cell>
          <cell r="AA1407">
            <v>0</v>
          </cell>
          <cell r="AB1407">
            <v>0</v>
          </cell>
          <cell r="AC1407">
            <v>20781907</v>
          </cell>
          <cell r="AD1407">
            <v>-217000</v>
          </cell>
          <cell r="AE1407">
            <v>12</v>
          </cell>
          <cell r="AJ1407">
            <v>1066625</v>
          </cell>
          <cell r="AK1407">
            <v>0</v>
          </cell>
          <cell r="AL1407">
            <v>217000</v>
          </cell>
          <cell r="AM1407">
            <v>0</v>
          </cell>
          <cell r="AN1407">
            <v>1283625</v>
          </cell>
          <cell r="AO1407" t="str">
            <v>Already paid</v>
          </cell>
        </row>
        <row r="1408">
          <cell r="B1408">
            <v>1389</v>
          </cell>
          <cell r="C1408">
            <v>16230546</v>
          </cell>
          <cell r="D1408" t="str">
            <v>Nguyen Thanh Hung</v>
          </cell>
          <cell r="E1408">
            <v>881227</v>
          </cell>
          <cell r="F1408">
            <v>1751268</v>
          </cell>
          <cell r="G1408">
            <v>2513312</v>
          </cell>
          <cell r="H1408">
            <v>3105380</v>
          </cell>
          <cell r="I1408">
            <v>1283354</v>
          </cell>
          <cell r="J1408">
            <v>1735305</v>
          </cell>
          <cell r="K1408">
            <v>1284231</v>
          </cell>
          <cell r="L1408">
            <v>2069846</v>
          </cell>
          <cell r="M1408">
            <v>1284231</v>
          </cell>
          <cell r="N1408">
            <v>1113000</v>
          </cell>
          <cell r="O1408">
            <v>1613000</v>
          </cell>
          <cell r="P1408">
            <v>1113000</v>
          </cell>
          <cell r="Q1408">
            <v>0</v>
          </cell>
          <cell r="R1408">
            <v>0</v>
          </cell>
          <cell r="S1408">
            <v>-51331</v>
          </cell>
          <cell r="T1408">
            <v>-121076</v>
          </cell>
          <cell r="U1408">
            <v>0</v>
          </cell>
          <cell r="V1408">
            <v>0</v>
          </cell>
          <cell r="W1408">
            <v>0</v>
          </cell>
          <cell r="X1408">
            <v>-6985</v>
          </cell>
          <cell r="Y1408">
            <v>0</v>
          </cell>
          <cell r="Z1408">
            <v>0</v>
          </cell>
          <cell r="AA1408">
            <v>0</v>
          </cell>
          <cell r="AB1408">
            <v>0</v>
          </cell>
          <cell r="AC1408">
            <v>19747154</v>
          </cell>
          <cell r="AD1408">
            <v>-179392</v>
          </cell>
          <cell r="AE1408">
            <v>12</v>
          </cell>
          <cell r="AJ1408">
            <v>1066625</v>
          </cell>
          <cell r="AK1408">
            <v>0</v>
          </cell>
          <cell r="AL1408">
            <v>179392</v>
          </cell>
          <cell r="AM1408">
            <v>0</v>
          </cell>
          <cell r="AN1408">
            <v>1246017</v>
          </cell>
          <cell r="AO1408" t="str">
            <v>Already paid</v>
          </cell>
        </row>
        <row r="1409">
          <cell r="B1409">
            <v>1390</v>
          </cell>
          <cell r="C1409">
            <v>16221423</v>
          </cell>
          <cell r="D1409" t="str">
            <v>Vu Thach Kien</v>
          </cell>
          <cell r="F1409">
            <v>939704</v>
          </cell>
          <cell r="G1409">
            <v>1111120</v>
          </cell>
          <cell r="H1409">
            <v>3019903</v>
          </cell>
          <cell r="I1409">
            <v>1283354</v>
          </cell>
          <cell r="J1409">
            <v>1735305</v>
          </cell>
          <cell r="K1409">
            <v>2598615</v>
          </cell>
          <cell r="L1409">
            <v>2069846</v>
          </cell>
          <cell r="M1409">
            <v>1984231</v>
          </cell>
          <cell r="N1409">
            <v>1070192</v>
          </cell>
          <cell r="O1409">
            <v>1113000</v>
          </cell>
          <cell r="P1409">
            <v>813346</v>
          </cell>
          <cell r="R1409">
            <v>0</v>
          </cell>
          <cell r="S1409">
            <v>0</v>
          </cell>
          <cell r="T1409">
            <v>-103981</v>
          </cell>
          <cell r="U1409">
            <v>0</v>
          </cell>
          <cell r="V1409">
            <v>0</v>
          </cell>
          <cell r="W1409">
            <v>-59862</v>
          </cell>
          <cell r="X1409">
            <v>-6985</v>
          </cell>
          <cell r="Y1409">
            <v>0</v>
          </cell>
          <cell r="Z1409">
            <v>0</v>
          </cell>
          <cell r="AA1409">
            <v>0</v>
          </cell>
          <cell r="AB1409">
            <v>0</v>
          </cell>
          <cell r="AC1409">
            <v>17738616</v>
          </cell>
          <cell r="AD1409">
            <v>-170828</v>
          </cell>
          <cell r="AE1409">
            <v>11</v>
          </cell>
          <cell r="AJ1409">
            <v>973875</v>
          </cell>
          <cell r="AK1409">
            <v>0</v>
          </cell>
          <cell r="AL1409">
            <v>170828</v>
          </cell>
          <cell r="AM1409">
            <v>0</v>
          </cell>
          <cell r="AN1409">
            <v>1144703</v>
          </cell>
          <cell r="AO1409" t="str">
            <v>Already paid</v>
          </cell>
        </row>
        <row r="1410">
          <cell r="B1410">
            <v>1391</v>
          </cell>
          <cell r="C1410">
            <v>16221617</v>
          </cell>
          <cell r="D1410" t="str">
            <v>Le Tuan Kiet</v>
          </cell>
          <cell r="I1410">
            <v>1860863</v>
          </cell>
          <cell r="J1410">
            <v>2311366</v>
          </cell>
          <cell r="K1410">
            <v>1867385</v>
          </cell>
          <cell r="L1410">
            <v>2054154</v>
          </cell>
          <cell r="M1410">
            <v>1797385</v>
          </cell>
          <cell r="N1410">
            <v>1669000</v>
          </cell>
          <cell r="O1410">
            <v>1797385</v>
          </cell>
          <cell r="P1410">
            <v>1669000</v>
          </cell>
          <cell r="U1410">
            <v>0</v>
          </cell>
          <cell r="V1410">
            <v>-31137</v>
          </cell>
          <cell r="W1410">
            <v>0</v>
          </cell>
          <cell r="X1410">
            <v>-5415</v>
          </cell>
          <cell r="Y1410">
            <v>0</v>
          </cell>
          <cell r="Z1410">
            <v>0</v>
          </cell>
          <cell r="AA1410">
            <v>0</v>
          </cell>
          <cell r="AB1410">
            <v>0</v>
          </cell>
          <cell r="AC1410">
            <v>15026538</v>
          </cell>
          <cell r="AD1410">
            <v>-36552</v>
          </cell>
          <cell r="AE1410">
            <v>8</v>
          </cell>
          <cell r="AJ1410">
            <v>1112667</v>
          </cell>
          <cell r="AK1410">
            <v>13920</v>
          </cell>
          <cell r="AL1410">
            <v>50472</v>
          </cell>
          <cell r="AM1410">
            <v>0</v>
          </cell>
          <cell r="AN1410">
            <v>1163139</v>
          </cell>
          <cell r="AO1410" t="str">
            <v>Already paid</v>
          </cell>
        </row>
        <row r="1411">
          <cell r="B1411">
            <v>1392</v>
          </cell>
          <cell r="C1411">
            <v>16220981</v>
          </cell>
          <cell r="D1411" t="str">
            <v>Tran Cam Phi</v>
          </cell>
          <cell r="E1411">
            <v>874818</v>
          </cell>
          <cell r="F1411">
            <v>1497080</v>
          </cell>
          <cell r="G1411">
            <v>3694730</v>
          </cell>
          <cell r="H1411">
            <v>3162459</v>
          </cell>
          <cell r="I1411">
            <v>1201654</v>
          </cell>
          <cell r="J1411">
            <v>2855305</v>
          </cell>
          <cell r="K1411">
            <v>1198615</v>
          </cell>
          <cell r="L1411">
            <v>2598615</v>
          </cell>
          <cell r="M1411">
            <v>642115</v>
          </cell>
          <cell r="N1411">
            <v>1583885</v>
          </cell>
          <cell r="O1411">
            <v>1113000</v>
          </cell>
          <cell r="P1411">
            <v>941769</v>
          </cell>
          <cell r="Q1411">
            <v>0</v>
          </cell>
          <cell r="R1411">
            <v>0</v>
          </cell>
          <cell r="S1411">
            <v>-238946</v>
          </cell>
          <cell r="T1411">
            <v>-132492</v>
          </cell>
          <cell r="U1411">
            <v>0</v>
          </cell>
          <cell r="V1411">
            <v>-85531</v>
          </cell>
          <cell r="W1411">
            <v>0</v>
          </cell>
          <cell r="X1411">
            <v>-59862</v>
          </cell>
          <cell r="Y1411">
            <v>0</v>
          </cell>
          <cell r="Z1411">
            <v>0</v>
          </cell>
          <cell r="AA1411">
            <v>0</v>
          </cell>
          <cell r="AB1411">
            <v>0</v>
          </cell>
          <cell r="AC1411">
            <v>21364045</v>
          </cell>
          <cell r="AD1411">
            <v>-516831</v>
          </cell>
          <cell r="AE1411">
            <v>12</v>
          </cell>
          <cell r="AJ1411">
            <v>1066625</v>
          </cell>
          <cell r="AK1411">
            <v>0</v>
          </cell>
          <cell r="AL1411">
            <v>516831</v>
          </cell>
          <cell r="AM1411">
            <v>0</v>
          </cell>
          <cell r="AN1411">
            <v>1583456</v>
          </cell>
          <cell r="AO1411" t="str">
            <v>Already paid</v>
          </cell>
        </row>
        <row r="1412">
          <cell r="B1412">
            <v>1393</v>
          </cell>
          <cell r="C1412">
            <v>16221659</v>
          </cell>
          <cell r="D1412" t="str">
            <v>Tran Dinh Phong</v>
          </cell>
          <cell r="J1412">
            <v>385228</v>
          </cell>
          <cell r="K1412">
            <v>1198615</v>
          </cell>
          <cell r="L1412">
            <v>1813000</v>
          </cell>
          <cell r="M1412">
            <v>856154</v>
          </cell>
          <cell r="N1412">
            <v>1369846</v>
          </cell>
          <cell r="O1412">
            <v>1198615</v>
          </cell>
          <cell r="P1412">
            <v>856154</v>
          </cell>
          <cell r="V1412">
            <v>0</v>
          </cell>
          <cell r="W1412">
            <v>0</v>
          </cell>
          <cell r="X1412">
            <v>0</v>
          </cell>
          <cell r="Y1412">
            <v>0</v>
          </cell>
          <cell r="Z1412">
            <v>0</v>
          </cell>
          <cell r="AA1412">
            <v>0</v>
          </cell>
          <cell r="AB1412">
            <v>0</v>
          </cell>
          <cell r="AC1412">
            <v>7677612</v>
          </cell>
          <cell r="AD1412">
            <v>0</v>
          </cell>
          <cell r="AE1412">
            <v>7</v>
          </cell>
          <cell r="AJ1412">
            <v>556500</v>
          </cell>
          <cell r="AK1412">
            <v>0</v>
          </cell>
          <cell r="AL1412">
            <v>0</v>
          </cell>
          <cell r="AM1412">
            <v>0</v>
          </cell>
          <cell r="AN1412">
            <v>556500</v>
          </cell>
          <cell r="AO1412" t="str">
            <v>Already paid</v>
          </cell>
        </row>
        <row r="1413">
          <cell r="B1413">
            <v>1394</v>
          </cell>
          <cell r="C1413">
            <v>16221716</v>
          </cell>
          <cell r="D1413" t="str">
            <v>Le Quang</v>
          </cell>
          <cell r="K1413">
            <v>2598615</v>
          </cell>
          <cell r="L1413">
            <v>1369846</v>
          </cell>
          <cell r="M1413">
            <v>1984231</v>
          </cell>
          <cell r="N1413">
            <v>1113000</v>
          </cell>
          <cell r="O1413">
            <v>1365250</v>
          </cell>
          <cell r="P1413">
            <v>856154</v>
          </cell>
          <cell r="W1413">
            <v>-59862</v>
          </cell>
          <cell r="X1413">
            <v>0</v>
          </cell>
          <cell r="Y1413">
            <v>0</v>
          </cell>
          <cell r="Z1413">
            <v>0</v>
          </cell>
          <cell r="AA1413">
            <v>0</v>
          </cell>
          <cell r="AB1413">
            <v>0</v>
          </cell>
          <cell r="AC1413">
            <v>9287096</v>
          </cell>
          <cell r="AD1413">
            <v>-59862</v>
          </cell>
          <cell r="AE1413">
            <v>6</v>
          </cell>
          <cell r="AJ1413">
            <v>556500</v>
          </cell>
          <cell r="AK1413">
            <v>0</v>
          </cell>
          <cell r="AL1413">
            <v>59862</v>
          </cell>
          <cell r="AM1413">
            <v>0</v>
          </cell>
          <cell r="AN1413">
            <v>616362</v>
          </cell>
          <cell r="AO1413" t="str">
            <v>Already paid</v>
          </cell>
        </row>
        <row r="1414">
          <cell r="B1414">
            <v>1395</v>
          </cell>
          <cell r="C1414">
            <v>16221096</v>
          </cell>
          <cell r="D1414" t="str">
            <v>Nguyen Dang Thao</v>
          </cell>
          <cell r="E1414">
            <v>942112</v>
          </cell>
          <cell r="F1414">
            <v>941840</v>
          </cell>
          <cell r="G1414">
            <v>2064579</v>
          </cell>
          <cell r="H1414">
            <v>1930634</v>
          </cell>
          <cell r="I1414">
            <v>2087700</v>
          </cell>
          <cell r="J1414">
            <v>1112880</v>
          </cell>
          <cell r="K1414">
            <v>1838475</v>
          </cell>
          <cell r="L1414">
            <v>1198615</v>
          </cell>
          <cell r="M1414">
            <v>1113000</v>
          </cell>
          <cell r="N1414">
            <v>1113000</v>
          </cell>
          <cell r="O1414">
            <v>1113000</v>
          </cell>
          <cell r="P1414">
            <v>1070192</v>
          </cell>
          <cell r="Q1414">
            <v>0</v>
          </cell>
          <cell r="R1414">
            <v>0</v>
          </cell>
          <cell r="S1414">
            <v>-6458</v>
          </cell>
          <cell r="T1414">
            <v>0</v>
          </cell>
          <cell r="U1414">
            <v>-8770</v>
          </cell>
          <cell r="V1414">
            <v>0</v>
          </cell>
          <cell r="W1414">
            <v>0</v>
          </cell>
          <cell r="X1414">
            <v>0</v>
          </cell>
          <cell r="Y1414">
            <v>0</v>
          </cell>
          <cell r="Z1414">
            <v>0</v>
          </cell>
          <cell r="AA1414">
            <v>0</v>
          </cell>
          <cell r="AB1414">
            <v>0</v>
          </cell>
          <cell r="AC1414">
            <v>16526027</v>
          </cell>
          <cell r="AD1414">
            <v>-15228</v>
          </cell>
          <cell r="AE1414">
            <v>12</v>
          </cell>
          <cell r="AJ1414">
            <v>1066625</v>
          </cell>
          <cell r="AK1414">
            <v>0</v>
          </cell>
          <cell r="AL1414">
            <v>15228</v>
          </cell>
          <cell r="AM1414">
            <v>0</v>
          </cell>
          <cell r="AN1414">
            <v>1081853</v>
          </cell>
          <cell r="AO1414" t="str">
            <v>Already paid</v>
          </cell>
        </row>
        <row r="1415">
          <cell r="B1415">
            <v>1396</v>
          </cell>
          <cell r="C1415">
            <v>16221379</v>
          </cell>
          <cell r="D1415" t="str">
            <v>Pham Song Thuong</v>
          </cell>
          <cell r="F1415">
            <v>1751228</v>
          </cell>
          <cell r="G1415">
            <v>2967978</v>
          </cell>
          <cell r="H1415">
            <v>3453080</v>
          </cell>
          <cell r="I1415">
            <v>1112240</v>
          </cell>
          <cell r="J1415">
            <v>1369698</v>
          </cell>
          <cell r="K1415">
            <v>1198615</v>
          </cell>
          <cell r="L1415">
            <v>1984231</v>
          </cell>
          <cell r="M1415">
            <v>1198615</v>
          </cell>
          <cell r="N1415">
            <v>1113000</v>
          </cell>
          <cell r="O1415">
            <v>1070192</v>
          </cell>
          <cell r="P1415">
            <v>1070192</v>
          </cell>
          <cell r="R1415">
            <v>0</v>
          </cell>
          <cell r="S1415">
            <v>-96798</v>
          </cell>
          <cell r="T1415">
            <v>-190616</v>
          </cell>
          <cell r="U1415">
            <v>0</v>
          </cell>
          <cell r="V1415">
            <v>0</v>
          </cell>
          <cell r="W1415">
            <v>0</v>
          </cell>
          <cell r="X1415">
            <v>0</v>
          </cell>
          <cell r="Y1415">
            <v>0</v>
          </cell>
          <cell r="Z1415">
            <v>0</v>
          </cell>
          <cell r="AA1415">
            <v>0</v>
          </cell>
          <cell r="AB1415">
            <v>0</v>
          </cell>
          <cell r="AC1415">
            <v>18289069</v>
          </cell>
          <cell r="AD1415">
            <v>-287414</v>
          </cell>
          <cell r="AE1415">
            <v>11</v>
          </cell>
          <cell r="AJ1415">
            <v>1020250</v>
          </cell>
          <cell r="AK1415">
            <v>0</v>
          </cell>
          <cell r="AL1415">
            <v>287414</v>
          </cell>
          <cell r="AM1415">
            <v>0</v>
          </cell>
          <cell r="AN1415">
            <v>1307664</v>
          </cell>
          <cell r="AO1415" t="str">
            <v>Already paid</v>
          </cell>
        </row>
        <row r="1416">
          <cell r="B1416">
            <v>1397</v>
          </cell>
          <cell r="C1416">
            <v>16220503</v>
          </cell>
          <cell r="D1416" t="str">
            <v>Nguyen Minh Tram</v>
          </cell>
          <cell r="E1416">
            <v>4278688</v>
          </cell>
          <cell r="F1416">
            <v>4305780</v>
          </cell>
          <cell r="G1416">
            <v>4719233</v>
          </cell>
          <cell r="H1416">
            <v>5644688</v>
          </cell>
          <cell r="I1416">
            <v>3475750</v>
          </cell>
          <cell r="J1416">
            <v>5077400</v>
          </cell>
          <cell r="K1416">
            <v>3758000</v>
          </cell>
          <cell r="L1416">
            <v>3898000</v>
          </cell>
          <cell r="M1416">
            <v>3883000</v>
          </cell>
          <cell r="N1416">
            <v>3478000</v>
          </cell>
          <cell r="O1416">
            <v>3579875</v>
          </cell>
          <cell r="P1416">
            <v>2942923</v>
          </cell>
          <cell r="Q1416">
            <v>-383606</v>
          </cell>
          <cell r="R1416">
            <v>-391734</v>
          </cell>
          <cell r="S1416">
            <v>-515770</v>
          </cell>
          <cell r="T1416">
            <v>-793406</v>
          </cell>
          <cell r="U1416">
            <v>-195150</v>
          </cell>
          <cell r="V1416">
            <v>-623220</v>
          </cell>
          <cell r="W1416">
            <v>-251600</v>
          </cell>
          <cell r="X1416">
            <v>-279600</v>
          </cell>
          <cell r="Y1416">
            <v>-276600</v>
          </cell>
          <cell r="Z1416">
            <v>-195600</v>
          </cell>
          <cell r="AA1416">
            <v>-215975</v>
          </cell>
          <cell r="AB1416">
            <v>-94292</v>
          </cell>
          <cell r="AC1416">
            <v>49041337</v>
          </cell>
          <cell r="AD1416">
            <v>-4216553</v>
          </cell>
          <cell r="AE1416">
            <v>12</v>
          </cell>
          <cell r="AJ1416">
            <v>3478000</v>
          </cell>
          <cell r="AK1416">
            <v>4955796</v>
          </cell>
          <cell r="AL1416">
            <v>9172349</v>
          </cell>
          <cell r="AM1416">
            <v>0</v>
          </cell>
          <cell r="AN1416">
            <v>12650349</v>
          </cell>
          <cell r="AO1416" t="str">
            <v>Already paid</v>
          </cell>
        </row>
        <row r="1417">
          <cell r="B1417">
            <v>1398</v>
          </cell>
          <cell r="C1417">
            <v>16221550</v>
          </cell>
          <cell r="D1417" t="str">
            <v>Tran Chanh Truc</v>
          </cell>
          <cell r="G1417">
            <v>2855047</v>
          </cell>
          <cell r="H1417">
            <v>5965914</v>
          </cell>
          <cell r="I1417">
            <v>1112240</v>
          </cell>
          <cell r="J1417">
            <v>1369698</v>
          </cell>
          <cell r="K1417">
            <v>1198615</v>
          </cell>
          <cell r="L1417">
            <v>2598615</v>
          </cell>
          <cell r="M1417">
            <v>1198615</v>
          </cell>
          <cell r="N1417">
            <v>1113000</v>
          </cell>
          <cell r="O1417">
            <v>1070192</v>
          </cell>
          <cell r="P1417">
            <v>941769</v>
          </cell>
          <cell r="S1417">
            <v>-85505</v>
          </cell>
          <cell r="T1417">
            <v>-889774</v>
          </cell>
          <cell r="U1417">
            <v>0</v>
          </cell>
          <cell r="V1417">
            <v>0</v>
          </cell>
          <cell r="W1417">
            <v>0</v>
          </cell>
          <cell r="X1417">
            <v>-59862</v>
          </cell>
          <cell r="Y1417">
            <v>0</v>
          </cell>
          <cell r="Z1417">
            <v>0</v>
          </cell>
          <cell r="AA1417">
            <v>0</v>
          </cell>
          <cell r="AB1417">
            <v>0</v>
          </cell>
          <cell r="AC1417">
            <v>19423705</v>
          </cell>
          <cell r="AD1417">
            <v>-1035141</v>
          </cell>
          <cell r="AE1417">
            <v>10</v>
          </cell>
          <cell r="AJ1417">
            <v>927500</v>
          </cell>
          <cell r="AK1417">
            <v>35120</v>
          </cell>
          <cell r="AL1417">
            <v>1070261</v>
          </cell>
          <cell r="AM1417">
            <v>0</v>
          </cell>
          <cell r="AN1417">
            <v>1997761</v>
          </cell>
          <cell r="AO1417" t="str">
            <v>Already paid</v>
          </cell>
        </row>
        <row r="1418">
          <cell r="B1418">
            <v>1399</v>
          </cell>
          <cell r="C1418">
            <v>16220507</v>
          </cell>
          <cell r="D1418" t="str">
            <v>Nguyen Dac Tung</v>
          </cell>
          <cell r="E1418">
            <v>1375782</v>
          </cell>
          <cell r="F1418">
            <v>1473628</v>
          </cell>
          <cell r="G1418">
            <v>1376079</v>
          </cell>
          <cell r="H1418">
            <v>1500104</v>
          </cell>
          <cell r="I1418">
            <v>1501636</v>
          </cell>
          <cell r="J1418">
            <v>1378259</v>
          </cell>
          <cell r="K1418">
            <v>1587112</v>
          </cell>
          <cell r="L1418">
            <v>1476923</v>
          </cell>
          <cell r="M1418">
            <v>3062000</v>
          </cell>
          <cell r="N1418">
            <v>2782000</v>
          </cell>
          <cell r="O1418">
            <v>3109969</v>
          </cell>
          <cell r="P1418">
            <v>2568000</v>
          </cell>
          <cell r="Q1418">
            <v>0</v>
          </cell>
          <cell r="R1418">
            <v>0</v>
          </cell>
          <cell r="S1418">
            <v>0</v>
          </cell>
          <cell r="T1418">
            <v>0</v>
          </cell>
          <cell r="U1418">
            <v>0</v>
          </cell>
          <cell r="V1418">
            <v>0</v>
          </cell>
          <cell r="W1418">
            <v>0</v>
          </cell>
          <cell r="X1418">
            <v>0</v>
          </cell>
          <cell r="Y1418">
            <v>-112400</v>
          </cell>
          <cell r="Z1418">
            <v>-78200</v>
          </cell>
          <cell r="AA1418">
            <v>-121994</v>
          </cell>
          <cell r="AB1418">
            <v>-56800</v>
          </cell>
          <cell r="AC1418">
            <v>23191492</v>
          </cell>
          <cell r="AD1418">
            <v>-369394</v>
          </cell>
          <cell r="AE1418">
            <v>12</v>
          </cell>
          <cell r="AJ1418">
            <v>2782000</v>
          </cell>
          <cell r="AK1418">
            <v>197352</v>
          </cell>
          <cell r="AL1418">
            <v>566746</v>
          </cell>
          <cell r="AM1418">
            <v>0</v>
          </cell>
          <cell r="AN1418">
            <v>3348746</v>
          </cell>
          <cell r="AO1418" t="str">
            <v>Already paid</v>
          </cell>
        </row>
        <row r="1419">
          <cell r="C1419" t="str">
            <v xml:space="preserve"> Yearend retrenchment  Total</v>
          </cell>
          <cell r="E1419">
            <v>41123476</v>
          </cell>
          <cell r="F1419">
            <v>57117978</v>
          </cell>
          <cell r="G1419">
            <v>91703371</v>
          </cell>
          <cell r="H1419">
            <v>106257733</v>
          </cell>
          <cell r="I1419">
            <v>70291423</v>
          </cell>
          <cell r="J1419">
            <v>75762799</v>
          </cell>
          <cell r="K1419">
            <v>79202917</v>
          </cell>
          <cell r="L1419">
            <v>83317363</v>
          </cell>
          <cell r="M1419">
            <v>75207142</v>
          </cell>
          <cell r="N1419">
            <v>74479754</v>
          </cell>
          <cell r="O1419">
            <v>76939903</v>
          </cell>
          <cell r="P1419">
            <v>64718776</v>
          </cell>
          <cell r="Q1419">
            <v>-1028492</v>
          </cell>
          <cell r="R1419">
            <v>-1524067</v>
          </cell>
          <cell r="S1419">
            <v>-5410526</v>
          </cell>
          <cell r="T1419">
            <v>-6984073</v>
          </cell>
          <cell r="U1419">
            <v>-1532364</v>
          </cell>
          <cell r="V1419">
            <v>-2008700</v>
          </cell>
          <cell r="W1419">
            <v>-1852693</v>
          </cell>
          <cell r="X1419">
            <v>-2326440</v>
          </cell>
          <cell r="Y1419">
            <v>-1549472</v>
          </cell>
          <cell r="Z1419">
            <v>-2076278</v>
          </cell>
          <cell r="AA1419">
            <v>-1761458</v>
          </cell>
          <cell r="AB1419">
            <v>-939973</v>
          </cell>
          <cell r="AC1419">
            <v>896122635</v>
          </cell>
          <cell r="AD1419">
            <v>-28994536</v>
          </cell>
          <cell r="AE1419">
            <v>475</v>
          </cell>
          <cell r="AF1419">
            <v>0</v>
          </cell>
          <cell r="AG1419">
            <v>0</v>
          </cell>
          <cell r="AH1419">
            <v>0</v>
          </cell>
          <cell r="AI1419">
            <v>0</v>
          </cell>
          <cell r="AJ1419">
            <v>59993084</v>
          </cell>
          <cell r="AK1419">
            <v>23550741</v>
          </cell>
          <cell r="AL1419">
            <v>52545277</v>
          </cell>
          <cell r="AM1419">
            <v>0</v>
          </cell>
          <cell r="AN1419">
            <v>112538361</v>
          </cell>
        </row>
        <row r="1420">
          <cell r="B1420">
            <v>1400</v>
          </cell>
          <cell r="C1420">
            <v>16210622</v>
          </cell>
          <cell r="D1420" t="str">
            <v>Chu Hoang Thai</v>
          </cell>
          <cell r="E1420">
            <v>4615470</v>
          </cell>
          <cell r="F1420">
            <v>4583420</v>
          </cell>
          <cell r="G1420">
            <v>4968730</v>
          </cell>
          <cell r="H1420">
            <v>6342487</v>
          </cell>
          <cell r="I1420">
            <v>4033810</v>
          </cell>
          <cell r="J1420">
            <v>4105970</v>
          </cell>
          <cell r="Q1420">
            <v>-484641</v>
          </cell>
          <cell r="R1420">
            <v>-475026</v>
          </cell>
          <cell r="S1420">
            <v>-590619</v>
          </cell>
          <cell r="T1420">
            <v>-1036995</v>
          </cell>
          <cell r="U1420">
            <v>-310143</v>
          </cell>
          <cell r="V1420">
            <v>-331791</v>
          </cell>
          <cell r="AC1420">
            <v>28649887</v>
          </cell>
          <cell r="AD1420">
            <v>-3229215</v>
          </cell>
          <cell r="AE1420">
            <v>6</v>
          </cell>
          <cell r="AO1420" t="str">
            <v>MngerPayroll</v>
          </cell>
        </row>
        <row r="1421">
          <cell r="B1421">
            <v>1401</v>
          </cell>
          <cell r="C1421">
            <v>16220239</v>
          </cell>
          <cell r="D1421" t="str">
            <v>Tran Kim Tan</v>
          </cell>
          <cell r="E1421">
            <v>4565250</v>
          </cell>
          <cell r="F1421">
            <v>4025740</v>
          </cell>
          <cell r="G1421">
            <v>5837687</v>
          </cell>
          <cell r="H1421">
            <v>6499311</v>
          </cell>
          <cell r="I1421">
            <v>3755750</v>
          </cell>
          <cell r="Q1421">
            <v>-469575</v>
          </cell>
          <cell r="R1421">
            <v>-307722</v>
          </cell>
          <cell r="S1421">
            <v>-851306</v>
          </cell>
          <cell r="T1421">
            <v>-1099724</v>
          </cell>
          <cell r="U1421">
            <v>-251150</v>
          </cell>
          <cell r="AC1421">
            <v>24683738</v>
          </cell>
          <cell r="AD1421">
            <v>-2979477</v>
          </cell>
          <cell r="AE1421">
            <v>5</v>
          </cell>
          <cell r="AO1421" t="str">
            <v>MngerPayroll</v>
          </cell>
        </row>
        <row r="1422">
          <cell r="B1422">
            <v>1402</v>
          </cell>
          <cell r="C1422">
            <v>16220265</v>
          </cell>
          <cell r="D1422" t="str">
            <v>Tran Dinh Duc</v>
          </cell>
          <cell r="E1422">
            <v>4913147</v>
          </cell>
          <cell r="Q1422">
            <v>-573944</v>
          </cell>
          <cell r="AC1422">
            <v>4913147</v>
          </cell>
          <cell r="AD1422">
            <v>-573944</v>
          </cell>
          <cell r="AE1422">
            <v>1</v>
          </cell>
          <cell r="AO1422" t="str">
            <v>MngerPayroll</v>
          </cell>
        </row>
        <row r="1423">
          <cell r="B1423">
            <v>1403</v>
          </cell>
          <cell r="C1423">
            <v>16220307</v>
          </cell>
          <cell r="D1423" t="str">
            <v>Duong Thanh Phuoc</v>
          </cell>
          <cell r="E1423">
            <v>3611500</v>
          </cell>
          <cell r="F1423">
            <v>3750500</v>
          </cell>
          <cell r="G1423">
            <v>4056442</v>
          </cell>
          <cell r="H1423">
            <v>4555842</v>
          </cell>
          <cell r="Q1423">
            <v>-222300</v>
          </cell>
          <cell r="R1423">
            <v>-250100</v>
          </cell>
          <cell r="S1423">
            <v>-316933</v>
          </cell>
          <cell r="T1423">
            <v>-466753</v>
          </cell>
          <cell r="AC1423">
            <v>15974284</v>
          </cell>
          <cell r="AD1423">
            <v>-1256086</v>
          </cell>
          <cell r="AE1423">
            <v>4</v>
          </cell>
          <cell r="AO1423" t="str">
            <v>MngerPayroll</v>
          </cell>
        </row>
        <row r="1424">
          <cell r="B1424">
            <v>1404</v>
          </cell>
          <cell r="C1424">
            <v>16220308</v>
          </cell>
          <cell r="D1424" t="str">
            <v>Tran Thien Sinh</v>
          </cell>
          <cell r="E1424">
            <v>4191188</v>
          </cell>
          <cell r="F1424">
            <v>4305780</v>
          </cell>
          <cell r="G1424">
            <v>4897176</v>
          </cell>
          <cell r="H1424">
            <v>5644688</v>
          </cell>
          <cell r="I1424">
            <v>3615750</v>
          </cell>
          <cell r="J1424">
            <v>3477750</v>
          </cell>
          <cell r="Q1424">
            <v>-357356</v>
          </cell>
          <cell r="R1424">
            <v>-391734</v>
          </cell>
          <cell r="S1424">
            <v>-569153</v>
          </cell>
          <cell r="T1424">
            <v>-793406</v>
          </cell>
          <cell r="U1424">
            <v>-223150</v>
          </cell>
          <cell r="V1424">
            <v>-195550</v>
          </cell>
          <cell r="AC1424">
            <v>26132332</v>
          </cell>
          <cell r="AD1424">
            <v>-2530349</v>
          </cell>
          <cell r="AE1424">
            <v>6</v>
          </cell>
          <cell r="AO1424" t="str">
            <v>MngerPayroll</v>
          </cell>
        </row>
        <row r="1425">
          <cell r="B1425">
            <v>1405</v>
          </cell>
          <cell r="C1425">
            <v>16220792</v>
          </cell>
          <cell r="D1425" t="str">
            <v>Huynh Hoang Tham</v>
          </cell>
          <cell r="E1425">
            <v>3471500</v>
          </cell>
          <cell r="F1425">
            <v>4305780</v>
          </cell>
          <cell r="G1425">
            <v>5042464</v>
          </cell>
          <cell r="Q1425">
            <v>-194300</v>
          </cell>
          <cell r="R1425">
            <v>-391734</v>
          </cell>
          <cell r="S1425">
            <v>-612739</v>
          </cell>
          <cell r="T1425">
            <v>0</v>
          </cell>
          <cell r="AC1425">
            <v>12819744</v>
          </cell>
          <cell r="AD1425">
            <v>-1198773</v>
          </cell>
          <cell r="AE1425">
            <v>3</v>
          </cell>
          <cell r="AO1425" t="str">
            <v>MngerPayroll</v>
          </cell>
        </row>
        <row r="1426">
          <cell r="B1426">
            <v>1406</v>
          </cell>
          <cell r="C1426">
            <v>16220866</v>
          </cell>
          <cell r="D1426" t="str">
            <v>Pham Huu Nghia</v>
          </cell>
          <cell r="E1426">
            <v>3235438</v>
          </cell>
          <cell r="F1426">
            <v>3794506</v>
          </cell>
          <cell r="G1426">
            <v>3943616</v>
          </cell>
          <cell r="H1426">
            <v>3236370</v>
          </cell>
          <cell r="I1426">
            <v>3659399</v>
          </cell>
          <cell r="J1426">
            <v>3570263</v>
          </cell>
          <cell r="K1426">
            <v>3241000</v>
          </cell>
          <cell r="L1426">
            <v>4822300</v>
          </cell>
          <cell r="M1426">
            <v>109375</v>
          </cell>
          <cell r="Q1426">
            <v>-147088</v>
          </cell>
          <cell r="R1426">
            <v>-258901</v>
          </cell>
          <cell r="S1426">
            <v>-288723</v>
          </cell>
          <cell r="T1426">
            <v>-147274</v>
          </cell>
          <cell r="U1426">
            <v>-231880</v>
          </cell>
          <cell r="V1426">
            <v>-214053</v>
          </cell>
          <cell r="W1426">
            <v>-148200</v>
          </cell>
          <cell r="X1426">
            <v>-546690</v>
          </cell>
          <cell r="Y1426">
            <v>0</v>
          </cell>
          <cell r="AC1426">
            <v>29612267</v>
          </cell>
          <cell r="AD1426">
            <v>-1982809</v>
          </cell>
          <cell r="AE1426">
            <v>9</v>
          </cell>
          <cell r="AO1426" t="str">
            <v>MngerPayroll</v>
          </cell>
        </row>
        <row r="1427">
          <cell r="B1427">
            <v>1407</v>
          </cell>
          <cell r="C1427">
            <v>16220868</v>
          </cell>
          <cell r="D1427" t="str">
            <v>Le Do Tuan Quoc</v>
          </cell>
          <cell r="E1427">
            <v>3235438</v>
          </cell>
          <cell r="F1427">
            <v>3374506</v>
          </cell>
          <cell r="G1427">
            <v>3593137</v>
          </cell>
          <cell r="H1427">
            <v>3460370</v>
          </cell>
          <cell r="I1427">
            <v>3659399</v>
          </cell>
          <cell r="J1427">
            <v>3605263</v>
          </cell>
          <cell r="Q1427">
            <v>-147088</v>
          </cell>
          <cell r="R1427">
            <v>-174901</v>
          </cell>
          <cell r="S1427">
            <v>-218627</v>
          </cell>
          <cell r="T1427">
            <v>-192074</v>
          </cell>
          <cell r="U1427">
            <v>-231880</v>
          </cell>
          <cell r="V1427">
            <v>-221053</v>
          </cell>
          <cell r="AC1427">
            <v>20928113</v>
          </cell>
          <cell r="AD1427">
            <v>-1185623</v>
          </cell>
          <cell r="AE1427">
            <v>6</v>
          </cell>
          <cell r="AO1427" t="str">
            <v>MngerPayroll</v>
          </cell>
        </row>
        <row r="1428">
          <cell r="B1428">
            <v>1408</v>
          </cell>
          <cell r="C1428">
            <v>16221013</v>
          </cell>
          <cell r="D1428" t="str">
            <v>Trinh Phuong Dien</v>
          </cell>
          <cell r="E1428">
            <v>2999376</v>
          </cell>
          <cell r="F1428">
            <v>3558512</v>
          </cell>
          <cell r="G1428">
            <v>3140024</v>
          </cell>
          <cell r="H1428">
            <v>8701439</v>
          </cell>
          <cell r="I1428">
            <v>3563048</v>
          </cell>
          <cell r="J1428">
            <v>3049776</v>
          </cell>
          <cell r="K1428">
            <v>3565000</v>
          </cell>
          <cell r="L1428">
            <v>3005000</v>
          </cell>
          <cell r="M1428">
            <v>3029423</v>
          </cell>
          <cell r="Q1428">
            <v>-99938</v>
          </cell>
          <cell r="R1428">
            <v>-211702</v>
          </cell>
          <cell r="S1428">
            <v>-128005</v>
          </cell>
          <cell r="T1428">
            <v>-2050720</v>
          </cell>
          <cell r="U1428">
            <v>-212610</v>
          </cell>
          <cell r="V1428">
            <v>-109955</v>
          </cell>
          <cell r="W1428">
            <v>-213000</v>
          </cell>
          <cell r="X1428">
            <v>-101000</v>
          </cell>
          <cell r="Y1428">
            <v>-105885</v>
          </cell>
          <cell r="AC1428">
            <v>34611598</v>
          </cell>
          <cell r="AD1428">
            <v>-3232815</v>
          </cell>
          <cell r="AE1428">
            <v>9</v>
          </cell>
          <cell r="AO1428" t="str">
            <v>MngerPayroll</v>
          </cell>
        </row>
        <row r="1429">
          <cell r="B1429">
            <v>1409</v>
          </cell>
          <cell r="C1429">
            <v>16221586</v>
          </cell>
          <cell r="D1429" t="str">
            <v>Vuong Minh Chanh</v>
          </cell>
          <cell r="J1429">
            <v>7223019</v>
          </cell>
          <cell r="K1429">
            <v>6955000</v>
          </cell>
          <cell r="L1429">
            <v>6955000</v>
          </cell>
          <cell r="M1429">
            <v>6955000</v>
          </cell>
          <cell r="V1429">
            <v>-1389208</v>
          </cell>
          <cell r="W1429">
            <v>-1282000</v>
          </cell>
          <cell r="X1429">
            <v>-1282000</v>
          </cell>
          <cell r="Y1429">
            <v>-1282000</v>
          </cell>
          <cell r="AC1429">
            <v>28088019</v>
          </cell>
          <cell r="AD1429">
            <v>-5235208</v>
          </cell>
          <cell r="AE1429">
            <v>4</v>
          </cell>
          <cell r="AO1429" t="str">
            <v>MngerPayroll</v>
          </cell>
        </row>
        <row r="1430">
          <cell r="B1430">
            <v>1410</v>
          </cell>
          <cell r="C1430">
            <v>16230390</v>
          </cell>
          <cell r="D1430" t="str">
            <v>Le Minh Son</v>
          </cell>
          <cell r="E1430">
            <v>4138289</v>
          </cell>
          <cell r="F1430">
            <v>3750500</v>
          </cell>
          <cell r="G1430">
            <v>3752250</v>
          </cell>
          <cell r="H1430">
            <v>4623976</v>
          </cell>
          <cell r="I1430">
            <v>3755750</v>
          </cell>
          <cell r="J1430">
            <v>3826720</v>
          </cell>
          <cell r="K1430">
            <v>4882375</v>
          </cell>
          <cell r="L1430">
            <v>5993625</v>
          </cell>
          <cell r="M1430">
            <v>1968750</v>
          </cell>
          <cell r="Q1430">
            <v>-341487</v>
          </cell>
          <cell r="R1430">
            <v>-250100</v>
          </cell>
          <cell r="S1430">
            <v>-250450</v>
          </cell>
          <cell r="T1430">
            <v>-487193</v>
          </cell>
          <cell r="U1430">
            <v>-251150</v>
          </cell>
          <cell r="V1430">
            <v>-265344</v>
          </cell>
          <cell r="W1430">
            <v>-564713</v>
          </cell>
          <cell r="X1430">
            <v>-898088</v>
          </cell>
          <cell r="Y1430">
            <v>0</v>
          </cell>
          <cell r="AC1430">
            <v>36692235</v>
          </cell>
          <cell r="AD1430">
            <v>-3308525</v>
          </cell>
          <cell r="AE1430">
            <v>9</v>
          </cell>
          <cell r="AO1430" t="str">
            <v>MngerPayroll</v>
          </cell>
        </row>
        <row r="1431">
          <cell r="B1431">
            <v>1411</v>
          </cell>
          <cell r="C1431">
            <v>16230628</v>
          </cell>
          <cell r="D1431" t="str">
            <v>Ly Tu Thien</v>
          </cell>
          <cell r="E1431">
            <v>5291810</v>
          </cell>
          <cell r="F1431">
            <v>6260470</v>
          </cell>
          <cell r="G1431">
            <v>5697815</v>
          </cell>
          <cell r="H1431">
            <v>5363150</v>
          </cell>
          <cell r="I1431">
            <v>4657505</v>
          </cell>
          <cell r="J1431">
            <v>6175185</v>
          </cell>
          <cell r="Q1431">
            <v>-687543</v>
          </cell>
          <cell r="R1431">
            <v>-1004188</v>
          </cell>
          <cell r="S1431">
            <v>-809345</v>
          </cell>
          <cell r="T1431">
            <v>-708945</v>
          </cell>
          <cell r="U1431">
            <v>-497252</v>
          </cell>
          <cell r="V1431">
            <v>-970074</v>
          </cell>
          <cell r="AC1431">
            <v>33445935</v>
          </cell>
          <cell r="AD1431">
            <v>-4677347</v>
          </cell>
          <cell r="AE1431">
            <v>6</v>
          </cell>
          <cell r="AO1431" t="str">
            <v>MngerPayroll</v>
          </cell>
        </row>
        <row r="1432">
          <cell r="B1432">
            <v>1412</v>
          </cell>
          <cell r="C1432">
            <v>18210146</v>
          </cell>
          <cell r="D1432" t="str">
            <v>Tran Duc Dung</v>
          </cell>
          <cell r="E1432">
            <v>4301500</v>
          </cell>
          <cell r="F1432">
            <v>3958000</v>
          </cell>
          <cell r="G1432">
            <v>3982250</v>
          </cell>
          <cell r="Q1432">
            <v>-390450</v>
          </cell>
          <cell r="R1432">
            <v>-291600</v>
          </cell>
          <cell r="S1432">
            <v>-296450</v>
          </cell>
          <cell r="AC1432">
            <v>12241750</v>
          </cell>
          <cell r="AD1432">
            <v>-978500</v>
          </cell>
          <cell r="AE1432">
            <v>3</v>
          </cell>
          <cell r="AO1432" t="str">
            <v>MngerPayroll</v>
          </cell>
        </row>
        <row r="1433">
          <cell r="B1433">
            <v>1413</v>
          </cell>
          <cell r="C1433">
            <v>18210181</v>
          </cell>
          <cell r="D1433" t="str">
            <v>Nguyen Quang Anh</v>
          </cell>
          <cell r="E1433">
            <v>4898442</v>
          </cell>
          <cell r="F1433">
            <v>4817054</v>
          </cell>
          <cell r="G1433">
            <v>4819483</v>
          </cell>
          <cell r="Q1433">
            <v>-569533</v>
          </cell>
          <cell r="R1433">
            <v>-545116</v>
          </cell>
          <cell r="S1433">
            <v>-545845</v>
          </cell>
          <cell r="AC1433">
            <v>14534979</v>
          </cell>
          <cell r="AD1433">
            <v>-1660494</v>
          </cell>
          <cell r="AE1433">
            <v>3</v>
          </cell>
          <cell r="AO1433" t="str">
            <v>MngerPayroll</v>
          </cell>
        </row>
        <row r="1434">
          <cell r="B1434">
            <v>1414</v>
          </cell>
          <cell r="C1434">
            <v>18210314</v>
          </cell>
          <cell r="D1434" t="str">
            <v>Doan Ngoc Diep</v>
          </cell>
          <cell r="E1434">
            <v>3586500</v>
          </cell>
          <cell r="F1434">
            <v>3550500</v>
          </cell>
          <cell r="G1434">
            <v>3472250</v>
          </cell>
          <cell r="Q1434">
            <v>-217300</v>
          </cell>
          <cell r="R1434">
            <v>-210100</v>
          </cell>
          <cell r="S1434">
            <v>-194450</v>
          </cell>
          <cell r="AC1434">
            <v>10609250</v>
          </cell>
          <cell r="AD1434">
            <v>-621850</v>
          </cell>
          <cell r="AE1434">
            <v>3</v>
          </cell>
          <cell r="AO1434" t="str">
            <v>MngerPayroll</v>
          </cell>
        </row>
        <row r="1435">
          <cell r="B1435">
            <v>1415</v>
          </cell>
          <cell r="C1435">
            <v>18210406</v>
          </cell>
          <cell r="D1435" t="str">
            <v>Hoang Buu Loc</v>
          </cell>
          <cell r="E1435">
            <v>3471500</v>
          </cell>
          <cell r="F1435">
            <v>3470500</v>
          </cell>
          <cell r="G1435">
            <v>3472250</v>
          </cell>
          <cell r="Q1435">
            <v>-194300</v>
          </cell>
          <cell r="R1435">
            <v>-194100</v>
          </cell>
          <cell r="S1435">
            <v>-194450</v>
          </cell>
          <cell r="AC1435">
            <v>10414250</v>
          </cell>
          <cell r="AD1435">
            <v>-582850</v>
          </cell>
          <cell r="AE1435">
            <v>3</v>
          </cell>
          <cell r="AO1435" t="str">
            <v>MngerPayroll</v>
          </cell>
        </row>
        <row r="1436">
          <cell r="C1436" t="str">
            <v xml:space="preserve"> To manager Pr  Total</v>
          </cell>
          <cell r="E1436">
            <v>60526348</v>
          </cell>
          <cell r="F1436">
            <v>57505768</v>
          </cell>
          <cell r="G1436">
            <v>60675574</v>
          </cell>
          <cell r="H1436">
            <v>48427633</v>
          </cell>
          <cell r="I1436">
            <v>30700411</v>
          </cell>
          <cell r="J1436">
            <v>35033946</v>
          </cell>
          <cell r="K1436">
            <v>18643375</v>
          </cell>
          <cell r="L1436">
            <v>20775925</v>
          </cell>
          <cell r="M1436">
            <v>12062548</v>
          </cell>
          <cell r="N1436">
            <v>0</v>
          </cell>
          <cell r="O1436">
            <v>0</v>
          </cell>
          <cell r="P1436">
            <v>0</v>
          </cell>
          <cell r="Q1436">
            <v>-5096843</v>
          </cell>
          <cell r="R1436">
            <v>-4957024</v>
          </cell>
          <cell r="S1436">
            <v>-5867095</v>
          </cell>
          <cell r="T1436">
            <v>-6983084</v>
          </cell>
          <cell r="U1436">
            <v>-2209215</v>
          </cell>
          <cell r="V1436">
            <v>-3697028</v>
          </cell>
          <cell r="W1436">
            <v>-2207913</v>
          </cell>
          <cell r="X1436">
            <v>-2827778</v>
          </cell>
          <cell r="Y1436">
            <v>-1387885</v>
          </cell>
          <cell r="Z1436">
            <v>0</v>
          </cell>
          <cell r="AA1436">
            <v>0</v>
          </cell>
          <cell r="AB1436">
            <v>0</v>
          </cell>
          <cell r="AC1436">
            <v>344351528</v>
          </cell>
          <cell r="AD1436">
            <v>-35233865</v>
          </cell>
          <cell r="AE1436">
            <v>80</v>
          </cell>
          <cell r="AF1436">
            <v>0</v>
          </cell>
          <cell r="AG1436">
            <v>0</v>
          </cell>
          <cell r="AH1436">
            <v>0</v>
          </cell>
          <cell r="AI1436">
            <v>0</v>
          </cell>
          <cell r="AJ1436">
            <v>0</v>
          </cell>
          <cell r="AK1436">
            <v>0</v>
          </cell>
          <cell r="AL1436">
            <v>0</v>
          </cell>
          <cell r="AM1436">
            <v>0</v>
          </cell>
          <cell r="AN1436">
            <v>0</v>
          </cell>
        </row>
        <row r="1437">
          <cell r="C1437" t="str">
            <v>Grand Total</v>
          </cell>
          <cell r="E1437">
            <v>2017161082</v>
          </cell>
          <cell r="F1437">
            <v>2175179370</v>
          </cell>
          <cell r="G1437">
            <v>2858994337</v>
          </cell>
          <cell r="H1437">
            <v>2698015632</v>
          </cell>
          <cell r="I1437">
            <v>2293241569</v>
          </cell>
          <cell r="J1437">
            <v>2449640175</v>
          </cell>
          <cell r="K1437">
            <v>2441110457</v>
          </cell>
          <cell r="L1437">
            <v>2362582412</v>
          </cell>
          <cell r="M1437">
            <v>2304786589</v>
          </cell>
          <cell r="N1437">
            <v>2168411764</v>
          </cell>
          <cell r="O1437">
            <v>2069745119</v>
          </cell>
          <cell r="P1437">
            <v>1930486519</v>
          </cell>
          <cell r="Q1437">
            <v>-66734825</v>
          </cell>
          <cell r="R1437">
            <v>-65727920</v>
          </cell>
          <cell r="S1437">
            <v>-140353289</v>
          </cell>
          <cell r="T1437">
            <v>-137394667</v>
          </cell>
          <cell r="U1437">
            <v>-78955510</v>
          </cell>
          <cell r="V1437">
            <v>-80792608</v>
          </cell>
          <cell r="W1437">
            <v>-91655009</v>
          </cell>
          <cell r="X1437">
            <v>-80778344</v>
          </cell>
          <cell r="Y1437">
            <v>-77847305</v>
          </cell>
          <cell r="Z1437">
            <v>-70377319</v>
          </cell>
          <cell r="AA1437">
            <v>-68396718</v>
          </cell>
          <cell r="AB1437">
            <v>-61060735</v>
          </cell>
          <cell r="AC1437">
            <v>27769355025</v>
          </cell>
          <cell r="AD1437">
            <v>-1020074249</v>
          </cell>
          <cell r="AE1437">
            <v>13814</v>
          </cell>
          <cell r="AF1437">
            <v>912</v>
          </cell>
          <cell r="AG1437">
            <v>53</v>
          </cell>
          <cell r="AH1437">
            <v>80477872</v>
          </cell>
          <cell r="AI1437">
            <v>-76923</v>
          </cell>
          <cell r="AJ1437">
            <v>1509229700.3699996</v>
          </cell>
          <cell r="AK1437">
            <v>934454168</v>
          </cell>
          <cell r="AL1437">
            <v>1919580169</v>
          </cell>
          <cell r="AM1437">
            <v>-208694</v>
          </cell>
          <cell r="AN1437">
            <v>3428601175.3699961</v>
          </cell>
        </row>
      </sheetData>
      <sheetData sheetId="6"/>
      <sheetData sheetId="7"/>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xls"/>
      <sheetName val="#REF"/>
    </sheetNames>
    <sheetDataSet>
      <sheetData sheetId="0" refreshError="1"/>
      <sheetData sheetId="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 val="KH_Q1_Q2_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v"/>
      <sheetName val="Salary"/>
      <sheetName val="Salary (2)"/>
    </sheetNames>
    <sheetDataSet>
      <sheetData sheetId="0" refreshError="1"/>
      <sheetData sheetId="1" refreshError="1">
        <row r="4">
          <cell r="B4" t="str">
            <v>S/N</v>
          </cell>
          <cell r="C4" t="str">
            <v>ID</v>
          </cell>
          <cell r="D4" t="str">
            <v>NAME</v>
          </cell>
          <cell r="E4" t="str">
            <v>Location.Department</v>
          </cell>
          <cell r="F4" t="str">
            <v>Salary</v>
          </cell>
          <cell r="G4" t="str">
            <v>DAILY RATE</v>
          </cell>
          <cell r="H4" t="str">
            <v>RT</v>
          </cell>
          <cell r="I4" t="str">
            <v xml:space="preserve">OT </v>
          </cell>
          <cell r="J4" t="str">
            <v>HT</v>
          </cell>
          <cell r="K4" t="str">
            <v>S2</v>
          </cell>
          <cell r="L4" t="str">
            <v>S3</v>
          </cell>
          <cell r="M4" t="str">
            <v>BASIC PAY</v>
          </cell>
          <cell r="N4" t="str">
            <v>OT Pmt</v>
          </cell>
          <cell r="O4" t="str">
            <v>GROSS PAY</v>
          </cell>
          <cell r="P4" t="str">
            <v>Note</v>
          </cell>
        </row>
      </sheetData>
      <sheetData sheetId="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hart1"/>
      <sheetName val="Chart3"/>
      <sheetName val="Chart4"/>
      <sheetName val="F&amp;P wise"/>
      <sheetName val="Sold-Pareto"/>
      <sheetName val="Fail-Pareto"/>
      <sheetName val="Year Graph"/>
      <sheetName val="Year Sum"/>
      <sheetName val="E-7 - Stores &amp; Spares"/>
      <sheetName val="Fuel &amp; Elec- 24L + 10L Mz"/>
      <sheetName val="ICD"/>
    </sheetNames>
    <sheetDataSet>
      <sheetData sheetId="0" refreshError="1">
        <row r="4">
          <cell r="A4" t="str">
            <v>Jan</v>
          </cell>
          <cell r="B4" t="str">
            <v>SP</v>
          </cell>
          <cell r="C4">
            <v>500</v>
          </cell>
          <cell r="D4" t="str">
            <v>Guntur</v>
          </cell>
          <cell r="E4">
            <v>37569</v>
          </cell>
          <cell r="F4">
            <v>0.18541666666666667</v>
          </cell>
          <cell r="H4" t="str">
            <v>Product</v>
          </cell>
          <cell r="I4" t="str">
            <v>Gas Volume</v>
          </cell>
          <cell r="J4" t="str">
            <v>Low GV</v>
          </cell>
          <cell r="K4">
            <v>-0.78500000000000003</v>
          </cell>
        </row>
        <row r="5">
          <cell r="A5" t="str">
            <v>Jan</v>
          </cell>
          <cell r="B5" t="str">
            <v>KS</v>
          </cell>
          <cell r="C5">
            <v>300</v>
          </cell>
          <cell r="D5" t="str">
            <v>Vijag</v>
          </cell>
          <cell r="E5">
            <v>37562</v>
          </cell>
          <cell r="F5">
            <v>0.36458333333333331</v>
          </cell>
          <cell r="H5" t="str">
            <v>Product</v>
          </cell>
          <cell r="I5" t="str">
            <v>Gas Volume</v>
          </cell>
          <cell r="J5" t="str">
            <v>Low GV</v>
          </cell>
          <cell r="K5">
            <v>-0.56599999999999995</v>
          </cell>
        </row>
        <row r="6">
          <cell r="A6" t="str">
            <v>Jan</v>
          </cell>
          <cell r="B6" t="str">
            <v>KW</v>
          </cell>
          <cell r="C6">
            <v>1000</v>
          </cell>
          <cell r="D6" t="str">
            <v>Sathupalli</v>
          </cell>
          <cell r="E6">
            <v>37574</v>
          </cell>
          <cell r="F6">
            <v>0.65208333333333335</v>
          </cell>
          <cell r="H6" t="str">
            <v>Product</v>
          </cell>
          <cell r="I6" t="str">
            <v>Micro</v>
          </cell>
          <cell r="J6" t="str">
            <v>Live Mold</v>
          </cell>
          <cell r="K6">
            <v>99</v>
          </cell>
        </row>
        <row r="7">
          <cell r="A7" t="str">
            <v>Jan</v>
          </cell>
          <cell r="B7" t="str">
            <v>KS</v>
          </cell>
          <cell r="C7">
            <v>300</v>
          </cell>
          <cell r="D7" t="str">
            <v>Vijag</v>
          </cell>
          <cell r="E7">
            <v>37562</v>
          </cell>
          <cell r="F7">
            <v>0.36458333333333331</v>
          </cell>
          <cell r="H7" t="str">
            <v>Package</v>
          </cell>
          <cell r="I7" t="str">
            <v>Cont.Condition</v>
          </cell>
          <cell r="J7" t="str">
            <v>Cont.Scuffing</v>
          </cell>
        </row>
        <row r="8">
          <cell r="A8" t="str">
            <v>Jan</v>
          </cell>
          <cell r="B8" t="str">
            <v>MZ</v>
          </cell>
          <cell r="C8">
            <v>250</v>
          </cell>
          <cell r="D8" t="str">
            <v>Vemagiri</v>
          </cell>
          <cell r="E8">
            <v>37551</v>
          </cell>
          <cell r="F8">
            <v>0.53472222222222221</v>
          </cell>
          <cell r="H8" t="str">
            <v>Package</v>
          </cell>
          <cell r="I8" t="str">
            <v>Cont.Condition</v>
          </cell>
          <cell r="J8" t="str">
            <v>Cont.Scuffing</v>
          </cell>
        </row>
        <row r="9">
          <cell r="A9" t="str">
            <v>Jan</v>
          </cell>
          <cell r="B9" t="str">
            <v>KW</v>
          </cell>
          <cell r="C9">
            <v>2000</v>
          </cell>
          <cell r="D9" t="str">
            <v>Sathupalli</v>
          </cell>
          <cell r="E9">
            <v>37534</v>
          </cell>
          <cell r="F9">
            <v>0.82777777777777783</v>
          </cell>
          <cell r="H9" t="str">
            <v>Package</v>
          </cell>
          <cell r="I9" t="str">
            <v>Cont.Condition</v>
          </cell>
          <cell r="J9" t="str">
            <v>Cont.Damage</v>
          </cell>
        </row>
        <row r="10">
          <cell r="A10" t="str">
            <v>Jan</v>
          </cell>
          <cell r="B10" t="str">
            <v>TU</v>
          </cell>
          <cell r="C10">
            <v>200</v>
          </cell>
          <cell r="D10" t="str">
            <v>Atmakuru</v>
          </cell>
          <cell r="E10">
            <v>37552</v>
          </cell>
          <cell r="F10">
            <v>0.12430555555555556</v>
          </cell>
          <cell r="H10" t="str">
            <v>Package</v>
          </cell>
          <cell r="I10" t="str">
            <v>Cont.Condition</v>
          </cell>
          <cell r="J10" t="str">
            <v>Cont.Scuffing</v>
          </cell>
        </row>
        <row r="11">
          <cell r="A11" t="str">
            <v>Jan</v>
          </cell>
          <cell r="B11" t="str">
            <v>TU</v>
          </cell>
          <cell r="C11">
            <v>300</v>
          </cell>
          <cell r="D11" t="str">
            <v>Atmakuru</v>
          </cell>
          <cell r="E11">
            <v>37597</v>
          </cell>
          <cell r="F11">
            <v>0.7319444444444444</v>
          </cell>
          <cell r="H11" t="str">
            <v>Package</v>
          </cell>
          <cell r="I11" t="str">
            <v>Cont.Condition</v>
          </cell>
          <cell r="J11" t="str">
            <v>Cont.Scuffing</v>
          </cell>
        </row>
        <row r="12">
          <cell r="A12" t="str">
            <v>Jan</v>
          </cell>
          <cell r="B12" t="str">
            <v>TU</v>
          </cell>
          <cell r="C12">
            <v>300</v>
          </cell>
          <cell r="D12" t="str">
            <v>Atmakuru</v>
          </cell>
          <cell r="E12">
            <v>37499</v>
          </cell>
          <cell r="F12">
            <v>0.93125000000000002</v>
          </cell>
          <cell r="H12" t="str">
            <v>Package</v>
          </cell>
          <cell r="I12" t="str">
            <v>Cont.Condition</v>
          </cell>
          <cell r="J12" t="str">
            <v>Cont.Scuffing</v>
          </cell>
        </row>
        <row r="13">
          <cell r="A13" t="str">
            <v>Jan</v>
          </cell>
          <cell r="B13" t="str">
            <v>TU</v>
          </cell>
          <cell r="C13">
            <v>300</v>
          </cell>
          <cell r="D13" t="str">
            <v>Atmakuru</v>
          </cell>
          <cell r="E13">
            <v>37562</v>
          </cell>
          <cell r="F13">
            <v>0.15625</v>
          </cell>
          <cell r="H13" t="str">
            <v>Package</v>
          </cell>
          <cell r="I13" t="str">
            <v>Cont.Condition</v>
          </cell>
          <cell r="J13" t="str">
            <v>Cont.Damage</v>
          </cell>
        </row>
        <row r="14">
          <cell r="A14" t="str">
            <v>Jan</v>
          </cell>
          <cell r="B14" t="str">
            <v>TU</v>
          </cell>
          <cell r="C14">
            <v>300</v>
          </cell>
          <cell r="D14" t="str">
            <v>Atmakuru</v>
          </cell>
          <cell r="E14" t="str">
            <v>No Code</v>
          </cell>
          <cell r="H14" t="str">
            <v>Package</v>
          </cell>
          <cell r="I14" t="str">
            <v>Cont.Condition</v>
          </cell>
          <cell r="J14" t="str">
            <v>Cont.Scuffing</v>
          </cell>
        </row>
        <row r="15">
          <cell r="A15" t="str">
            <v>Jan</v>
          </cell>
          <cell r="B15" t="str">
            <v>TU</v>
          </cell>
          <cell r="C15">
            <v>300</v>
          </cell>
          <cell r="D15" t="str">
            <v>Atmakuru</v>
          </cell>
          <cell r="E15" t="str">
            <v>No Code</v>
          </cell>
          <cell r="H15" t="str">
            <v>Package</v>
          </cell>
          <cell r="I15" t="str">
            <v>Date Code</v>
          </cell>
          <cell r="J15" t="str">
            <v>No Datecode</v>
          </cell>
        </row>
        <row r="16">
          <cell r="A16" t="str">
            <v>Jan</v>
          </cell>
          <cell r="B16" t="str">
            <v>TU</v>
          </cell>
          <cell r="C16">
            <v>300</v>
          </cell>
          <cell r="D16" t="str">
            <v>Atmakuru</v>
          </cell>
          <cell r="E16">
            <v>37540</v>
          </cell>
          <cell r="F16">
            <v>0.61041666666666672</v>
          </cell>
          <cell r="H16" t="str">
            <v>Package</v>
          </cell>
          <cell r="I16" t="str">
            <v>Cont.Condition</v>
          </cell>
          <cell r="J16" t="str">
            <v>Rusty Neck</v>
          </cell>
        </row>
        <row r="17">
          <cell r="A17" t="str">
            <v>Jan</v>
          </cell>
          <cell r="B17" t="str">
            <v>TU</v>
          </cell>
          <cell r="C17">
            <v>300</v>
          </cell>
          <cell r="D17" t="str">
            <v>Atmakuru</v>
          </cell>
          <cell r="E17">
            <v>37499</v>
          </cell>
          <cell r="F17">
            <v>0.93125000000000002</v>
          </cell>
          <cell r="H17" t="str">
            <v>Package</v>
          </cell>
          <cell r="I17" t="str">
            <v>Cont.Condition</v>
          </cell>
          <cell r="J17" t="str">
            <v>Cont.Other label fault</v>
          </cell>
        </row>
        <row r="18">
          <cell r="A18" t="str">
            <v>Jan</v>
          </cell>
          <cell r="B18" t="str">
            <v>KS</v>
          </cell>
          <cell r="C18">
            <v>300</v>
          </cell>
          <cell r="D18" t="str">
            <v>Vijag</v>
          </cell>
          <cell r="E18">
            <v>37562</v>
          </cell>
          <cell r="F18">
            <v>0.36458333333333331</v>
          </cell>
          <cell r="H18" t="str">
            <v>Package</v>
          </cell>
          <cell r="I18" t="str">
            <v>Clos.Condition</v>
          </cell>
          <cell r="J18" t="str">
            <v>Clos.Scratch</v>
          </cell>
        </row>
        <row r="19">
          <cell r="A19" t="str">
            <v>Jan</v>
          </cell>
          <cell r="B19" t="str">
            <v>FX</v>
          </cell>
          <cell r="C19">
            <v>200</v>
          </cell>
          <cell r="D19" t="str">
            <v>Atmakuru</v>
          </cell>
          <cell r="E19">
            <v>37524</v>
          </cell>
          <cell r="F19">
            <v>0.48749999999999999</v>
          </cell>
          <cell r="H19" t="str">
            <v>Package</v>
          </cell>
          <cell r="I19" t="str">
            <v>Clos.Condition</v>
          </cell>
          <cell r="J19" t="str">
            <v>Rusty Closure</v>
          </cell>
        </row>
        <row r="20">
          <cell r="A20" t="str">
            <v>Jan</v>
          </cell>
          <cell r="B20" t="str">
            <v>TU</v>
          </cell>
          <cell r="C20">
            <v>200</v>
          </cell>
          <cell r="D20" t="str">
            <v>Atmakuru</v>
          </cell>
          <cell r="E20">
            <v>37575</v>
          </cell>
          <cell r="F20">
            <v>0.84930555555555554</v>
          </cell>
          <cell r="H20" t="str">
            <v>Package</v>
          </cell>
          <cell r="I20" t="str">
            <v>Clos.Condition</v>
          </cell>
          <cell r="J20" t="str">
            <v>Clos.Scratch</v>
          </cell>
        </row>
        <row r="21">
          <cell r="A21" t="str">
            <v>Jan</v>
          </cell>
          <cell r="B21" t="str">
            <v>TU</v>
          </cell>
          <cell r="C21">
            <v>300</v>
          </cell>
          <cell r="D21" t="str">
            <v>Atmakuru</v>
          </cell>
          <cell r="E21">
            <v>37562</v>
          </cell>
          <cell r="F21">
            <v>0.15625</v>
          </cell>
          <cell r="H21" t="str">
            <v>Package</v>
          </cell>
          <cell r="I21" t="str">
            <v>Clos.Condition</v>
          </cell>
          <cell r="J21" t="str">
            <v>Clos.Scratch</v>
          </cell>
        </row>
        <row r="22">
          <cell r="A22" t="str">
            <v>Jan</v>
          </cell>
          <cell r="B22" t="str">
            <v>TU</v>
          </cell>
          <cell r="C22">
            <v>300</v>
          </cell>
          <cell r="D22" t="str">
            <v>Atmakuru</v>
          </cell>
          <cell r="E22">
            <v>37597</v>
          </cell>
          <cell r="F22">
            <v>0.69791666666666663</v>
          </cell>
          <cell r="H22" t="str">
            <v>Package</v>
          </cell>
          <cell r="I22" t="str">
            <v>Clos.Condition</v>
          </cell>
          <cell r="J22" t="str">
            <v>Clos.Scratch</v>
          </cell>
        </row>
        <row r="23">
          <cell r="A23" t="str">
            <v>Jan</v>
          </cell>
          <cell r="B23" t="str">
            <v>TU</v>
          </cell>
          <cell r="C23">
            <v>300</v>
          </cell>
          <cell r="D23" t="str">
            <v>Atmakuru</v>
          </cell>
          <cell r="E23">
            <v>37540</v>
          </cell>
          <cell r="F23">
            <v>0.61041666666666672</v>
          </cell>
          <cell r="H23" t="str">
            <v>Package</v>
          </cell>
          <cell r="I23" t="str">
            <v>Clos.Condition</v>
          </cell>
          <cell r="J23" t="str">
            <v>Rusty Closure</v>
          </cell>
        </row>
        <row r="24">
          <cell r="A24" t="str">
            <v>Jan</v>
          </cell>
          <cell r="B24" t="str">
            <v>TU</v>
          </cell>
          <cell r="C24">
            <v>300</v>
          </cell>
          <cell r="D24" t="str">
            <v>Atmakuru</v>
          </cell>
          <cell r="E24">
            <v>37597</v>
          </cell>
          <cell r="F24">
            <v>0.75138888888888899</v>
          </cell>
          <cell r="H24" t="str">
            <v>Package</v>
          </cell>
          <cell r="I24" t="str">
            <v>Clos.Condition</v>
          </cell>
          <cell r="J24" t="str">
            <v>Clos.Scratch</v>
          </cell>
        </row>
        <row r="25">
          <cell r="A25" t="str">
            <v>Jan</v>
          </cell>
          <cell r="B25" t="str">
            <v>KW</v>
          </cell>
          <cell r="C25">
            <v>1000</v>
          </cell>
          <cell r="D25" t="str">
            <v>Sathupalli</v>
          </cell>
          <cell r="E25">
            <v>37568</v>
          </cell>
          <cell r="F25">
            <v>0.39305555555555555</v>
          </cell>
          <cell r="H25" t="str">
            <v>Package</v>
          </cell>
          <cell r="I25" t="str">
            <v>Clos.Function</v>
          </cell>
          <cell r="J25" t="str">
            <v>Unauthorized Closure</v>
          </cell>
        </row>
        <row r="26">
          <cell r="A26" t="str">
            <v>Jan</v>
          </cell>
          <cell r="B26" t="str">
            <v>KW</v>
          </cell>
          <cell r="C26">
            <v>1000</v>
          </cell>
          <cell r="D26" t="str">
            <v>Sathupalli</v>
          </cell>
          <cell r="E26">
            <v>37574</v>
          </cell>
          <cell r="F26">
            <v>0.65208333333333335</v>
          </cell>
          <cell r="H26" t="str">
            <v>Package</v>
          </cell>
          <cell r="I26" t="str">
            <v>Clos.Function</v>
          </cell>
          <cell r="J26" t="str">
            <v>Unauthorized Closure</v>
          </cell>
        </row>
        <row r="27">
          <cell r="A27" t="str">
            <v>Jan</v>
          </cell>
          <cell r="B27" t="str">
            <v>KW</v>
          </cell>
          <cell r="C27">
            <v>2000</v>
          </cell>
          <cell r="D27" t="str">
            <v>Sathupalli</v>
          </cell>
          <cell r="E27">
            <v>37534</v>
          </cell>
          <cell r="F27">
            <v>0.82777777777777783</v>
          </cell>
          <cell r="H27" t="str">
            <v>Package</v>
          </cell>
          <cell r="I27" t="str">
            <v>Clos.Function</v>
          </cell>
          <cell r="J27" t="str">
            <v>Unauthorized Closure</v>
          </cell>
        </row>
        <row r="28">
          <cell r="A28" t="str">
            <v>Jan</v>
          </cell>
          <cell r="B28" t="str">
            <v>KW</v>
          </cell>
          <cell r="C28">
            <v>2000</v>
          </cell>
          <cell r="D28" t="str">
            <v>Pashayalam</v>
          </cell>
          <cell r="E28">
            <v>37522</v>
          </cell>
          <cell r="F28">
            <v>0.75694444444444453</v>
          </cell>
          <cell r="H28" t="str">
            <v>Package</v>
          </cell>
          <cell r="I28" t="str">
            <v>Clos.Function</v>
          </cell>
          <cell r="J28" t="str">
            <v>Unauthorized Closure</v>
          </cell>
        </row>
        <row r="29">
          <cell r="A29" t="str">
            <v>Jan</v>
          </cell>
          <cell r="B29" t="str">
            <v>FX</v>
          </cell>
          <cell r="C29">
            <v>200</v>
          </cell>
          <cell r="D29" t="str">
            <v>Atmakuru</v>
          </cell>
          <cell r="E29">
            <v>37588</v>
          </cell>
          <cell r="F29">
            <v>0.57499999999999996</v>
          </cell>
          <cell r="H29" t="str">
            <v>Package</v>
          </cell>
          <cell r="I29" t="str">
            <v>Net Content</v>
          </cell>
          <cell r="J29" t="str">
            <v>Low Netcontent</v>
          </cell>
          <cell r="K29">
            <v>-3.03</v>
          </cell>
        </row>
        <row r="30">
          <cell r="A30" t="str">
            <v>Jan</v>
          </cell>
          <cell r="B30" t="str">
            <v>TU</v>
          </cell>
          <cell r="C30">
            <v>300</v>
          </cell>
          <cell r="D30" t="str">
            <v>Atmakuru</v>
          </cell>
          <cell r="E30">
            <v>37597</v>
          </cell>
          <cell r="F30">
            <v>0.69791666666666663</v>
          </cell>
          <cell r="H30" t="str">
            <v>Package</v>
          </cell>
          <cell r="I30" t="str">
            <v>Net Content</v>
          </cell>
          <cell r="J30" t="str">
            <v>Low Netcontent</v>
          </cell>
          <cell r="K30">
            <v>-3.387</v>
          </cell>
        </row>
        <row r="31">
          <cell r="A31" t="str">
            <v>Feb</v>
          </cell>
          <cell r="B31" t="str">
            <v>FX</v>
          </cell>
          <cell r="C31">
            <v>200</v>
          </cell>
          <cell r="D31" t="str">
            <v>Atmakuru</v>
          </cell>
          <cell r="E31">
            <v>37531</v>
          </cell>
          <cell r="F31">
            <v>0.68888888888888899</v>
          </cell>
          <cell r="H31" t="str">
            <v>Product</v>
          </cell>
          <cell r="I31" t="str">
            <v>Appearance</v>
          </cell>
          <cell r="J31" t="str">
            <v>Sediment</v>
          </cell>
        </row>
        <row r="32">
          <cell r="A32" t="str">
            <v>Feb</v>
          </cell>
          <cell r="B32" t="str">
            <v>FX</v>
          </cell>
          <cell r="C32">
            <v>200</v>
          </cell>
          <cell r="D32" t="str">
            <v>Atmakuru</v>
          </cell>
          <cell r="E32">
            <v>37588</v>
          </cell>
          <cell r="H32" t="str">
            <v>Product</v>
          </cell>
          <cell r="I32" t="str">
            <v>Gas Volume</v>
          </cell>
          <cell r="J32" t="str">
            <v>Low GV</v>
          </cell>
          <cell r="K32">
            <v>-0.42499999999999999</v>
          </cell>
        </row>
        <row r="33">
          <cell r="A33" t="str">
            <v>Feb</v>
          </cell>
          <cell r="B33" t="str">
            <v>FX</v>
          </cell>
          <cell r="C33">
            <v>200</v>
          </cell>
          <cell r="D33" t="str">
            <v>Atmakuru</v>
          </cell>
          <cell r="E33">
            <v>37531</v>
          </cell>
          <cell r="F33">
            <v>0.68888888888888899</v>
          </cell>
          <cell r="H33" t="str">
            <v>Product</v>
          </cell>
          <cell r="I33" t="str">
            <v>Gas Volume</v>
          </cell>
          <cell r="J33" t="str">
            <v>Low GV</v>
          </cell>
          <cell r="K33">
            <v>-0.49</v>
          </cell>
        </row>
        <row r="34">
          <cell r="A34" t="str">
            <v>Feb</v>
          </cell>
          <cell r="B34" t="str">
            <v>SP</v>
          </cell>
          <cell r="C34">
            <v>500</v>
          </cell>
          <cell r="D34" t="str">
            <v>Guntur</v>
          </cell>
          <cell r="E34">
            <v>37569</v>
          </cell>
          <cell r="F34">
            <v>0.18263888888888891</v>
          </cell>
          <cell r="H34" t="str">
            <v>Product</v>
          </cell>
          <cell r="I34" t="str">
            <v>Gas Volume</v>
          </cell>
          <cell r="J34" t="str">
            <v>Low GV</v>
          </cell>
          <cell r="K34">
            <v>-0.69799999999999995</v>
          </cell>
        </row>
        <row r="35">
          <cell r="A35" t="str">
            <v>Feb</v>
          </cell>
          <cell r="B35" t="str">
            <v>KS</v>
          </cell>
          <cell r="C35">
            <v>300</v>
          </cell>
          <cell r="D35" t="str">
            <v>Atmakuru</v>
          </cell>
          <cell r="H35" t="str">
            <v>Product</v>
          </cell>
          <cell r="I35" t="str">
            <v>Gas Volume</v>
          </cell>
          <cell r="J35" t="str">
            <v>Low GV</v>
          </cell>
          <cell r="K35">
            <v>-4.1900000000000004</v>
          </cell>
        </row>
        <row r="36">
          <cell r="A36" t="str">
            <v>Feb</v>
          </cell>
          <cell r="B36" t="str">
            <v>KS</v>
          </cell>
          <cell r="C36">
            <v>300</v>
          </cell>
          <cell r="D36" t="str">
            <v>Atmakuru</v>
          </cell>
          <cell r="H36" t="str">
            <v>Package</v>
          </cell>
          <cell r="I36" t="str">
            <v>Date Code</v>
          </cell>
          <cell r="J36" t="str">
            <v>No Datecode</v>
          </cell>
        </row>
        <row r="37">
          <cell r="A37" t="str">
            <v>Feb</v>
          </cell>
          <cell r="B37" t="str">
            <v>TU</v>
          </cell>
          <cell r="C37">
            <v>300</v>
          </cell>
          <cell r="D37" t="str">
            <v>Atmakuru</v>
          </cell>
          <cell r="H37" t="str">
            <v>Package</v>
          </cell>
          <cell r="I37" t="str">
            <v>Date Code</v>
          </cell>
          <cell r="J37" t="str">
            <v>No Datecode</v>
          </cell>
        </row>
        <row r="38">
          <cell r="A38" t="str">
            <v>Feb</v>
          </cell>
          <cell r="B38" t="str">
            <v>FX</v>
          </cell>
          <cell r="C38">
            <v>200</v>
          </cell>
          <cell r="D38" t="str">
            <v>Atmakuru</v>
          </cell>
          <cell r="E38">
            <v>37588</v>
          </cell>
          <cell r="H38" t="str">
            <v>Package</v>
          </cell>
          <cell r="I38" t="str">
            <v>Net Content</v>
          </cell>
          <cell r="J38" t="str">
            <v>Low Netcontent</v>
          </cell>
          <cell r="K38">
            <v>-3.9249999999999998</v>
          </cell>
        </row>
        <row r="39">
          <cell r="A39" t="str">
            <v>Feb</v>
          </cell>
          <cell r="B39" t="str">
            <v>KS</v>
          </cell>
          <cell r="C39">
            <v>300</v>
          </cell>
          <cell r="D39" t="str">
            <v>Atmakuru</v>
          </cell>
          <cell r="H39" t="str">
            <v>Package</v>
          </cell>
          <cell r="I39" t="str">
            <v>Net Content</v>
          </cell>
          <cell r="J39" t="str">
            <v>Low Netcontent</v>
          </cell>
          <cell r="K39">
            <v>-2.69</v>
          </cell>
        </row>
        <row r="40">
          <cell r="A40" t="str">
            <v>Feb</v>
          </cell>
          <cell r="B40" t="str">
            <v>KO</v>
          </cell>
          <cell r="C40">
            <v>200</v>
          </cell>
          <cell r="D40" t="str">
            <v>Atmakuru</v>
          </cell>
          <cell r="E40">
            <v>37515</v>
          </cell>
          <cell r="F40">
            <v>1.3888888888888888E-2</v>
          </cell>
          <cell r="H40" t="str">
            <v>Package</v>
          </cell>
          <cell r="I40" t="str">
            <v>Net Content</v>
          </cell>
          <cell r="J40" t="str">
            <v>Low Netcontent</v>
          </cell>
          <cell r="K40">
            <v>-3.05</v>
          </cell>
        </row>
        <row r="41">
          <cell r="A41" t="str">
            <v>Feb</v>
          </cell>
          <cell r="B41" t="str">
            <v>KW</v>
          </cell>
          <cell r="C41">
            <v>1000</v>
          </cell>
          <cell r="D41" t="str">
            <v>Sathupalli</v>
          </cell>
          <cell r="E41">
            <v>37498</v>
          </cell>
          <cell r="F41">
            <v>0.30625000000000002</v>
          </cell>
          <cell r="H41" t="str">
            <v>Package</v>
          </cell>
          <cell r="I41" t="str">
            <v>Clos.Function</v>
          </cell>
          <cell r="J41" t="str">
            <v>Unauthorized Closure</v>
          </cell>
        </row>
        <row r="42">
          <cell r="A42" t="str">
            <v>Feb</v>
          </cell>
          <cell r="B42" t="str">
            <v>KW</v>
          </cell>
          <cell r="C42">
            <v>1000</v>
          </cell>
          <cell r="D42" t="str">
            <v>Sathupalli</v>
          </cell>
          <cell r="E42">
            <v>37568</v>
          </cell>
          <cell r="F42">
            <v>0.68819444444444444</v>
          </cell>
          <cell r="H42" t="str">
            <v>Package</v>
          </cell>
          <cell r="I42" t="str">
            <v>Clos.Function</v>
          </cell>
          <cell r="J42" t="str">
            <v>Unauthorized Closure</v>
          </cell>
        </row>
        <row r="43">
          <cell r="A43" t="str">
            <v>Feb</v>
          </cell>
          <cell r="B43" t="str">
            <v>TU</v>
          </cell>
          <cell r="C43">
            <v>300</v>
          </cell>
          <cell r="D43" t="str">
            <v>Atmakuru</v>
          </cell>
          <cell r="E43">
            <v>37426</v>
          </cell>
          <cell r="F43">
            <v>6.9444444444444441E-3</v>
          </cell>
          <cell r="H43" t="str">
            <v>Package</v>
          </cell>
          <cell r="I43" t="str">
            <v>Clos.Condition</v>
          </cell>
          <cell r="J43" t="str">
            <v>Rusty Closure</v>
          </cell>
        </row>
        <row r="44">
          <cell r="A44" t="str">
            <v>Feb</v>
          </cell>
          <cell r="B44" t="str">
            <v>KO</v>
          </cell>
          <cell r="C44">
            <v>200</v>
          </cell>
          <cell r="D44" t="str">
            <v>Atmakuru</v>
          </cell>
          <cell r="E44">
            <v>37514</v>
          </cell>
          <cell r="F44">
            <v>0.68263888888888891</v>
          </cell>
          <cell r="H44" t="str">
            <v>Package</v>
          </cell>
          <cell r="I44" t="str">
            <v>Clos.Condition</v>
          </cell>
          <cell r="J44" t="str">
            <v>Rusty Closure</v>
          </cell>
        </row>
        <row r="45">
          <cell r="A45" t="str">
            <v>Feb</v>
          </cell>
          <cell r="B45" t="str">
            <v>KW</v>
          </cell>
          <cell r="C45">
            <v>1000</v>
          </cell>
          <cell r="D45" t="str">
            <v>Sathupalli</v>
          </cell>
          <cell r="E45">
            <v>37593</v>
          </cell>
          <cell r="F45">
            <v>0.75347222222222221</v>
          </cell>
          <cell r="H45" t="str">
            <v>Package</v>
          </cell>
          <cell r="I45" t="str">
            <v>Cont.Condition</v>
          </cell>
          <cell r="J45" t="str">
            <v>Cont.Scratch</v>
          </cell>
        </row>
        <row r="46">
          <cell r="A46" t="str">
            <v>Feb</v>
          </cell>
          <cell r="B46" t="str">
            <v>KW</v>
          </cell>
          <cell r="C46">
            <v>1000</v>
          </cell>
          <cell r="D46" t="str">
            <v>Sathupalli</v>
          </cell>
          <cell r="E46">
            <v>37568</v>
          </cell>
          <cell r="F46">
            <v>0.68819444444444444</v>
          </cell>
          <cell r="H46" t="str">
            <v>Package</v>
          </cell>
          <cell r="I46" t="str">
            <v>Cont.Condition</v>
          </cell>
          <cell r="J46" t="str">
            <v>Cont.Scratch</v>
          </cell>
        </row>
        <row r="47">
          <cell r="A47" t="str">
            <v>Feb</v>
          </cell>
          <cell r="B47" t="str">
            <v>TU</v>
          </cell>
          <cell r="C47">
            <v>1500</v>
          </cell>
          <cell r="D47" t="str">
            <v>Guntur</v>
          </cell>
          <cell r="E47">
            <v>37630</v>
          </cell>
          <cell r="F47">
            <v>0.2076388888888889</v>
          </cell>
          <cell r="H47" t="str">
            <v>Package</v>
          </cell>
          <cell r="I47" t="str">
            <v>Cont.Condition</v>
          </cell>
          <cell r="J47" t="str">
            <v>Cont.Scratch</v>
          </cell>
        </row>
        <row r="48">
          <cell r="A48" t="str">
            <v>Feb</v>
          </cell>
          <cell r="B48" t="str">
            <v>TU</v>
          </cell>
          <cell r="C48">
            <v>2000</v>
          </cell>
          <cell r="D48" t="str">
            <v>Guntur</v>
          </cell>
          <cell r="E48">
            <v>37569</v>
          </cell>
          <cell r="F48">
            <v>0.57986111111111105</v>
          </cell>
          <cell r="H48" t="str">
            <v>Package</v>
          </cell>
          <cell r="I48" t="str">
            <v>Cont.Condition</v>
          </cell>
          <cell r="J48" t="str">
            <v>Cont.Scratch</v>
          </cell>
        </row>
        <row r="49">
          <cell r="A49" t="str">
            <v>Feb</v>
          </cell>
          <cell r="B49" t="str">
            <v>KS</v>
          </cell>
          <cell r="C49">
            <v>300</v>
          </cell>
          <cell r="D49" t="str">
            <v>Atmakuru</v>
          </cell>
          <cell r="E49">
            <v>37623</v>
          </cell>
          <cell r="F49">
            <v>0.27916666666666667</v>
          </cell>
          <cell r="H49" t="str">
            <v>Package</v>
          </cell>
          <cell r="I49" t="str">
            <v>Cont.Condition</v>
          </cell>
          <cell r="J49" t="str">
            <v>Cont.Scuffing</v>
          </cell>
        </row>
        <row r="50">
          <cell r="A50" t="str">
            <v>Feb</v>
          </cell>
          <cell r="B50" t="str">
            <v>KS</v>
          </cell>
          <cell r="C50">
            <v>300</v>
          </cell>
          <cell r="D50" t="str">
            <v>Atmakuru</v>
          </cell>
          <cell r="H50" t="str">
            <v>Package</v>
          </cell>
          <cell r="I50" t="str">
            <v>Cont.Condition</v>
          </cell>
          <cell r="J50" t="str">
            <v>Cont.Scuffing</v>
          </cell>
        </row>
        <row r="51">
          <cell r="A51" t="str">
            <v>Feb</v>
          </cell>
          <cell r="B51" t="str">
            <v>KO</v>
          </cell>
          <cell r="C51">
            <v>200</v>
          </cell>
          <cell r="D51" t="str">
            <v>Atmakuru</v>
          </cell>
          <cell r="E51">
            <v>37514</v>
          </cell>
          <cell r="F51">
            <v>0.68263888888888891</v>
          </cell>
          <cell r="H51" t="str">
            <v>Package</v>
          </cell>
          <cell r="I51" t="str">
            <v>Cont.Condition</v>
          </cell>
          <cell r="J51" t="str">
            <v>Cont.Scuffing</v>
          </cell>
        </row>
        <row r="52">
          <cell r="A52" t="str">
            <v>Mar</v>
          </cell>
          <cell r="B52" t="str">
            <v>SP</v>
          </cell>
          <cell r="C52">
            <v>300</v>
          </cell>
          <cell r="D52" t="str">
            <v>Atmakuru</v>
          </cell>
          <cell r="E52">
            <v>37538</v>
          </cell>
          <cell r="F52">
            <v>0.48125000000000001</v>
          </cell>
          <cell r="H52" t="str">
            <v>Product</v>
          </cell>
          <cell r="I52" t="str">
            <v>Micro</v>
          </cell>
          <cell r="J52" t="str">
            <v>Live Mold</v>
          </cell>
          <cell r="K52">
            <v>99</v>
          </cell>
        </row>
        <row r="53">
          <cell r="A53" t="str">
            <v>Mar</v>
          </cell>
          <cell r="B53" t="str">
            <v>FX</v>
          </cell>
          <cell r="C53">
            <v>200</v>
          </cell>
          <cell r="D53" t="str">
            <v>Atmakuru</v>
          </cell>
          <cell r="E53">
            <v>37629</v>
          </cell>
          <cell r="F53">
            <v>0.43055555555555558</v>
          </cell>
          <cell r="H53" t="str">
            <v>Product</v>
          </cell>
          <cell r="I53" t="str">
            <v>Micro</v>
          </cell>
          <cell r="J53" t="str">
            <v>Live Mold</v>
          </cell>
          <cell r="K53">
            <v>7</v>
          </cell>
        </row>
        <row r="54">
          <cell r="A54" t="str">
            <v>Mar</v>
          </cell>
          <cell r="B54" t="str">
            <v>FX</v>
          </cell>
          <cell r="C54">
            <v>500</v>
          </cell>
          <cell r="D54" t="str">
            <v>Bididi</v>
          </cell>
          <cell r="E54">
            <v>37450</v>
          </cell>
          <cell r="H54" t="str">
            <v>Product</v>
          </cell>
          <cell r="I54" t="str">
            <v>Taste</v>
          </cell>
          <cell r="J54" t="str">
            <v>Oxidised</v>
          </cell>
        </row>
        <row r="55">
          <cell r="A55" t="str">
            <v>Mar</v>
          </cell>
          <cell r="B55" t="str">
            <v>KS</v>
          </cell>
          <cell r="C55">
            <v>300</v>
          </cell>
          <cell r="D55" t="str">
            <v>Atmakuru</v>
          </cell>
          <cell r="E55">
            <v>37568</v>
          </cell>
          <cell r="F55">
            <v>0.63124999999999998</v>
          </cell>
          <cell r="H55" t="str">
            <v>Product</v>
          </cell>
          <cell r="I55" t="str">
            <v>Gas Volume</v>
          </cell>
          <cell r="J55" t="str">
            <v>Low GV</v>
          </cell>
          <cell r="K55" t="str">
            <v>-0.55L</v>
          </cell>
        </row>
        <row r="56">
          <cell r="A56" t="str">
            <v>Mar</v>
          </cell>
          <cell r="B56" t="str">
            <v>FX</v>
          </cell>
          <cell r="C56">
            <v>500</v>
          </cell>
          <cell r="D56" t="str">
            <v>Bididi</v>
          </cell>
          <cell r="E56">
            <v>37450</v>
          </cell>
          <cell r="H56" t="str">
            <v>Product</v>
          </cell>
          <cell r="I56" t="str">
            <v>Gas Volume</v>
          </cell>
          <cell r="J56" t="str">
            <v>Low GV</v>
          </cell>
          <cell r="K56" t="str">
            <v>-0.821 L</v>
          </cell>
        </row>
        <row r="57">
          <cell r="A57" t="str">
            <v>Mar</v>
          </cell>
          <cell r="B57" t="str">
            <v>KO</v>
          </cell>
          <cell r="C57">
            <v>500</v>
          </cell>
          <cell r="D57" t="str">
            <v>Guntur</v>
          </cell>
          <cell r="E57">
            <v>37611</v>
          </cell>
          <cell r="F57">
            <v>0.58611111111111114</v>
          </cell>
          <cell r="H57" t="str">
            <v>Product</v>
          </cell>
          <cell r="I57" t="str">
            <v>Gas Volume</v>
          </cell>
          <cell r="J57" t="str">
            <v>Low GV</v>
          </cell>
          <cell r="K57" t="str">
            <v>-0.708 L</v>
          </cell>
        </row>
        <row r="58">
          <cell r="A58" t="str">
            <v>Mar</v>
          </cell>
          <cell r="B58" t="str">
            <v>MZ</v>
          </cell>
          <cell r="C58">
            <v>250</v>
          </cell>
          <cell r="D58" t="str">
            <v>Moula Ali</v>
          </cell>
          <cell r="H58" t="str">
            <v>Package</v>
          </cell>
          <cell r="I58" t="str">
            <v>Date Code</v>
          </cell>
          <cell r="J58" t="str">
            <v>No Datecode</v>
          </cell>
        </row>
        <row r="59">
          <cell r="A59" t="str">
            <v>Mar</v>
          </cell>
          <cell r="B59" t="str">
            <v>TU</v>
          </cell>
          <cell r="C59">
            <v>200</v>
          </cell>
          <cell r="D59" t="str">
            <v>Atmakuru</v>
          </cell>
          <cell r="E59">
            <v>37643</v>
          </cell>
          <cell r="F59">
            <v>0.12083333333333333</v>
          </cell>
          <cell r="H59" t="str">
            <v>Package</v>
          </cell>
          <cell r="I59" t="str">
            <v>Cont.Condition</v>
          </cell>
          <cell r="J59" t="str">
            <v>Cont.Other label fault</v>
          </cell>
        </row>
        <row r="60">
          <cell r="A60" t="str">
            <v>Mar</v>
          </cell>
          <cell r="B60" t="str">
            <v>TU</v>
          </cell>
          <cell r="C60">
            <v>300</v>
          </cell>
          <cell r="D60" t="str">
            <v>Atmakuru</v>
          </cell>
          <cell r="E60">
            <v>37597</v>
          </cell>
          <cell r="F60">
            <v>0.7104166666666667</v>
          </cell>
          <cell r="H60" t="str">
            <v>Package</v>
          </cell>
          <cell r="I60" t="str">
            <v>Cont.Condition</v>
          </cell>
          <cell r="J60" t="str">
            <v>Cont.Scuffing</v>
          </cell>
        </row>
        <row r="61">
          <cell r="A61" t="str">
            <v>Mar</v>
          </cell>
          <cell r="B61" t="str">
            <v>TU</v>
          </cell>
          <cell r="C61">
            <v>300</v>
          </cell>
          <cell r="D61" t="str">
            <v>Atmakuru</v>
          </cell>
          <cell r="E61">
            <v>37597</v>
          </cell>
          <cell r="F61">
            <v>0.7104166666666667</v>
          </cell>
          <cell r="H61" t="str">
            <v>Package</v>
          </cell>
          <cell r="I61" t="str">
            <v>Clos.Condition</v>
          </cell>
          <cell r="J61" t="str">
            <v>Rusty Closure</v>
          </cell>
        </row>
        <row r="62">
          <cell r="A62" t="str">
            <v>Mar</v>
          </cell>
          <cell r="B62" t="str">
            <v>TU</v>
          </cell>
          <cell r="C62">
            <v>300</v>
          </cell>
          <cell r="D62" t="str">
            <v>Atmakuru</v>
          </cell>
          <cell r="E62">
            <v>37644</v>
          </cell>
          <cell r="F62">
            <v>0.80972222222222223</v>
          </cell>
          <cell r="H62" t="str">
            <v>Package</v>
          </cell>
          <cell r="I62" t="str">
            <v>Cont.Condition</v>
          </cell>
          <cell r="J62" t="str">
            <v>Cont.Scuffing</v>
          </cell>
        </row>
        <row r="63">
          <cell r="A63" t="str">
            <v>Mar</v>
          </cell>
          <cell r="B63" t="str">
            <v>TU</v>
          </cell>
          <cell r="C63">
            <v>300</v>
          </cell>
          <cell r="D63" t="str">
            <v>Atmakuru</v>
          </cell>
          <cell r="E63">
            <v>37644</v>
          </cell>
          <cell r="F63">
            <v>0.81597222222222221</v>
          </cell>
          <cell r="H63" t="str">
            <v>Package</v>
          </cell>
          <cell r="I63" t="str">
            <v>Cont.Condition</v>
          </cell>
          <cell r="J63" t="str">
            <v>Cont.Scuffing</v>
          </cell>
        </row>
        <row r="64">
          <cell r="A64" t="str">
            <v>Mar</v>
          </cell>
          <cell r="B64" t="str">
            <v>TU</v>
          </cell>
          <cell r="C64">
            <v>300</v>
          </cell>
          <cell r="D64" t="str">
            <v>Atmakuru</v>
          </cell>
          <cell r="E64">
            <v>37644</v>
          </cell>
          <cell r="F64">
            <v>0.7597222222222223</v>
          </cell>
          <cell r="H64" t="str">
            <v>Package</v>
          </cell>
          <cell r="I64" t="str">
            <v>Cont.Condition</v>
          </cell>
          <cell r="J64" t="str">
            <v>Cont.Scratch</v>
          </cell>
        </row>
        <row r="65">
          <cell r="A65" t="str">
            <v>Mar</v>
          </cell>
          <cell r="B65" t="str">
            <v>TU</v>
          </cell>
          <cell r="C65">
            <v>300</v>
          </cell>
          <cell r="D65" t="str">
            <v>Atmakuru</v>
          </cell>
          <cell r="E65">
            <v>37644</v>
          </cell>
          <cell r="F65">
            <v>0.81597222222222221</v>
          </cell>
          <cell r="H65" t="str">
            <v>Package</v>
          </cell>
          <cell r="I65" t="str">
            <v>Clos.Condition</v>
          </cell>
          <cell r="J65" t="str">
            <v>Clos.Scratch</v>
          </cell>
        </row>
        <row r="66">
          <cell r="A66" t="str">
            <v>Mar</v>
          </cell>
          <cell r="B66" t="str">
            <v>KO</v>
          </cell>
          <cell r="C66">
            <v>200</v>
          </cell>
          <cell r="D66" t="str">
            <v>Atmakuru</v>
          </cell>
          <cell r="H66" t="str">
            <v>Package</v>
          </cell>
          <cell r="I66" t="str">
            <v>Date Code</v>
          </cell>
          <cell r="J66" t="str">
            <v>No Datecode</v>
          </cell>
        </row>
        <row r="67">
          <cell r="A67" t="str">
            <v>Mar</v>
          </cell>
          <cell r="B67" t="str">
            <v>KO</v>
          </cell>
          <cell r="C67">
            <v>200</v>
          </cell>
          <cell r="D67" t="str">
            <v>Atmakuru</v>
          </cell>
          <cell r="E67">
            <v>37514</v>
          </cell>
          <cell r="F67">
            <v>0.7895833333333333</v>
          </cell>
          <cell r="H67" t="str">
            <v>Package</v>
          </cell>
          <cell r="I67" t="str">
            <v>Cont.Condition</v>
          </cell>
          <cell r="J67" t="str">
            <v>Rusty Neck</v>
          </cell>
        </row>
        <row r="68">
          <cell r="A68" t="str">
            <v>Mar</v>
          </cell>
          <cell r="B68" t="str">
            <v>KO</v>
          </cell>
          <cell r="C68">
            <v>200</v>
          </cell>
          <cell r="D68" t="str">
            <v>Atmakuru</v>
          </cell>
          <cell r="E68">
            <v>37514</v>
          </cell>
          <cell r="F68">
            <v>0.7895833333333333</v>
          </cell>
          <cell r="H68" t="str">
            <v>Package</v>
          </cell>
          <cell r="I68" t="str">
            <v>Clos.Condition</v>
          </cell>
          <cell r="J68" t="str">
            <v>Rusty Closure</v>
          </cell>
        </row>
        <row r="69">
          <cell r="A69" t="str">
            <v>Mar</v>
          </cell>
          <cell r="B69" t="str">
            <v>LM</v>
          </cell>
          <cell r="C69">
            <v>200</v>
          </cell>
          <cell r="D69" t="str">
            <v>Atmakuru</v>
          </cell>
          <cell r="E69">
            <v>37656</v>
          </cell>
          <cell r="F69">
            <v>0.20902777777777778</v>
          </cell>
          <cell r="H69" t="str">
            <v>Package</v>
          </cell>
          <cell r="I69" t="str">
            <v>Cont.Condition</v>
          </cell>
          <cell r="J69" t="str">
            <v>Cont.Scuffing</v>
          </cell>
        </row>
        <row r="70">
          <cell r="A70" t="str">
            <v>Mar</v>
          </cell>
          <cell r="B70" t="str">
            <v>LM</v>
          </cell>
          <cell r="C70">
            <v>200</v>
          </cell>
          <cell r="D70" t="str">
            <v>Atmakuru</v>
          </cell>
          <cell r="H70" t="str">
            <v>Package</v>
          </cell>
          <cell r="I70" t="str">
            <v>Cont.Condition</v>
          </cell>
          <cell r="J70" t="str">
            <v>Cont.Other label fault</v>
          </cell>
        </row>
        <row r="71">
          <cell r="A71" t="str">
            <v>Mar</v>
          </cell>
          <cell r="B71" t="str">
            <v>LM</v>
          </cell>
          <cell r="C71">
            <v>200</v>
          </cell>
          <cell r="D71" t="str">
            <v>Atmakuru</v>
          </cell>
          <cell r="H71" t="str">
            <v>Package</v>
          </cell>
          <cell r="I71" t="str">
            <v>Date Code</v>
          </cell>
          <cell r="J71" t="str">
            <v>No Datecode</v>
          </cell>
        </row>
        <row r="72">
          <cell r="A72" t="str">
            <v>Mar</v>
          </cell>
          <cell r="B72" t="str">
            <v>LM</v>
          </cell>
          <cell r="C72">
            <v>300</v>
          </cell>
          <cell r="D72" t="str">
            <v>Atmakuru</v>
          </cell>
          <cell r="E72">
            <v>37590</v>
          </cell>
          <cell r="F72">
            <v>0.55208333333333337</v>
          </cell>
          <cell r="H72" t="str">
            <v>Package</v>
          </cell>
          <cell r="I72" t="str">
            <v>Cont.Condition</v>
          </cell>
          <cell r="J72" t="str">
            <v>Cont.Scuffing</v>
          </cell>
        </row>
        <row r="73">
          <cell r="A73" t="str">
            <v>Mar</v>
          </cell>
          <cell r="B73" t="str">
            <v>KW</v>
          </cell>
          <cell r="C73">
            <v>1000</v>
          </cell>
          <cell r="D73" t="str">
            <v>Sathupalli</v>
          </cell>
          <cell r="E73">
            <v>37638</v>
          </cell>
          <cell r="F73">
            <v>0.87222222222222223</v>
          </cell>
          <cell r="H73" t="str">
            <v>Package</v>
          </cell>
          <cell r="I73" t="str">
            <v>Cont.Condition</v>
          </cell>
          <cell r="J73" t="str">
            <v>Cont.Scuffing</v>
          </cell>
        </row>
        <row r="74">
          <cell r="A74" t="str">
            <v>Mar</v>
          </cell>
          <cell r="B74" t="str">
            <v>KW</v>
          </cell>
          <cell r="C74">
            <v>1000</v>
          </cell>
          <cell r="D74" t="str">
            <v>Sathupalli</v>
          </cell>
          <cell r="E74">
            <v>37620</v>
          </cell>
          <cell r="F74">
            <v>0.5756944444444444</v>
          </cell>
          <cell r="H74" t="str">
            <v>Package</v>
          </cell>
          <cell r="I74" t="str">
            <v>Cont.Condition</v>
          </cell>
          <cell r="J74" t="str">
            <v>Cont.Scuffing</v>
          </cell>
        </row>
        <row r="75">
          <cell r="A75" t="str">
            <v>Mar</v>
          </cell>
          <cell r="B75" t="str">
            <v>KW</v>
          </cell>
          <cell r="C75">
            <v>2000</v>
          </cell>
          <cell r="D75" t="str">
            <v>Himjal</v>
          </cell>
          <cell r="E75">
            <v>37644</v>
          </cell>
          <cell r="F75">
            <v>0.41111111111111115</v>
          </cell>
          <cell r="H75" t="str">
            <v>Package</v>
          </cell>
          <cell r="I75" t="str">
            <v>Cont.Condition</v>
          </cell>
          <cell r="J75" t="str">
            <v>Torn Label</v>
          </cell>
        </row>
        <row r="76">
          <cell r="A76" t="str">
            <v>Mar</v>
          </cell>
          <cell r="B76" t="str">
            <v>KW</v>
          </cell>
          <cell r="C76">
            <v>2000</v>
          </cell>
          <cell r="D76" t="str">
            <v>Himjal</v>
          </cell>
          <cell r="E76">
            <v>37645</v>
          </cell>
          <cell r="F76">
            <v>0.14583333333333334</v>
          </cell>
          <cell r="H76" t="str">
            <v>Package</v>
          </cell>
          <cell r="I76" t="str">
            <v>Cont.Condition</v>
          </cell>
          <cell r="J76" t="str">
            <v>Torn Label</v>
          </cell>
        </row>
      </sheetData>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ctrical Estimate"/>
      <sheetName val="Civil Work"/>
      <sheetName val="P &amp; M"/>
      <sheetName val="Lists"/>
      <sheetName val="Index"/>
    </sheetNames>
    <sheetDataSet>
      <sheetData sheetId="0" refreshError="1"/>
      <sheetData sheetId="1" refreshError="1">
        <row r="72">
          <cell r="H72" t="e">
            <v>#REF!</v>
          </cell>
        </row>
      </sheetData>
      <sheetData sheetId="2" refreshError="1"/>
      <sheetData sheetId="3" refreshError="1"/>
      <sheetData sheetId="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hart"/>
      <sheetName val="U_Instructions CFIAT"/>
      <sheetName val="U-1_SGA BLock Reconciliation"/>
      <sheetName val="U-2_SGA Inventory Tally"/>
      <sheetName val="U-3_Depreciation Reasonability"/>
      <sheetName val="U-4_Investments &amp; FD"/>
      <sheetName val="U-5_Raw Materials Tally"/>
      <sheetName val="U-6_Yield Analysis-RMPM"/>
      <sheetName val="U-7_Finished Goods Tally"/>
      <sheetName val="U-11_Finished Goods Excise Duty"/>
      <sheetName val="U-8_Schedule VI-FG Tally &amp; RM"/>
      <sheetName val="U-9_NRV Testing-FG"/>
      <sheetName val="U-10_Container Reconciliation"/>
      <sheetName val="U-12_Accrued Expenses Turnover"/>
      <sheetName val="U-13_Excise Duty Reasonability"/>
      <sheetName val="U-14_Sales Tax Reconciliation"/>
      <sheetName val="U-15_Sales Tax Incentive"/>
      <sheetName val="U-16_OAR-Balance Sheet"/>
      <sheetName val="U-17_GP Reconciliation"/>
      <sheetName val="U-18_Qty &amp; Rate Variance_GP, NP"/>
      <sheetName val="U-19_NP Reconciliation"/>
      <sheetName val="U-20_Payroll Expense"/>
      <sheetName val="U-22_OAR-P&amp;L Account"/>
      <sheetName val="U-21_Power &amp; Fuel Expense"/>
      <sheetName val="U-23_Contingent Liabilities"/>
      <sheetName val="U-24_Ratios Chart"/>
      <sheetName val="U-25_Balance Sheet_2004"/>
      <sheetName val="U-26_P&amp;L Account_2004"/>
      <sheetName val="U-27_Schedules_2004"/>
      <sheetName val="U-28_Ross TB_2004"/>
      <sheetName val="U-29_FA Schedule_2004"/>
      <sheetName val="U-30_Additional Info_2004"/>
      <sheetName val="U-31_Miscellaneous Info_2004"/>
      <sheetName val="U-32_Inter Unit Sales-FG_2004"/>
      <sheetName val="U-33_Balance Sheet_2003"/>
      <sheetName val="U-34_P&amp;L Account_2003"/>
      <sheetName val="U-35_Schedules_2003"/>
      <sheetName val="U-36_Ross TB_2003"/>
      <sheetName val="U-37_FA Schedule_2003"/>
      <sheetName val="U-38_Additional Info_2003"/>
      <sheetName val="U-39_Miscellaneous Info_2003"/>
      <sheetName val="U_4_Investments _ FD"/>
      <sheetName val="Fruit - Year 2006"/>
      <sheetName val="Sheet3"/>
      <sheetName val="64oz P&amp;L"/>
      <sheetName val="USD-OI"/>
      <sheetName val="USD-CAPPrs"/>
      <sheetName val="USD-DME"/>
      <sheetName val="USD-KACOGS"/>
      <sheetName val="USD-KADEDREV"/>
      <sheetName val="USD-KAGROSSREV"/>
      <sheetName val="USD-OOE"/>
      <sheetName val="USD-TRCOGS"/>
      <sheetName val="USD-TRDEDREV"/>
      <sheetName val="USD-TRGROSSREV"/>
      <sheetName val="NESTEA GLASS"/>
      <sheetName val="Excise Duty"/>
      <sheetName val="ST Incentive"/>
      <sheetName val="Investments &amp; Depos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 DOWN-0615-cn"/>
      <sheetName val="BREAK DOWN-0615"/>
      <sheetName val="SUMMARY"/>
      <sheetName val="BREAK DOWN"/>
      <sheetName val="BREAK DOWN_PQ"/>
      <sheetName val="Tra_bang"/>
      <sheetName val="Daily"/>
      <sheetName val="Data-input"/>
      <sheetName val="Data"/>
      <sheetName val="TK12"/>
      <sheetName val="XXXXXXXX"/>
      <sheetName val="2"/>
      <sheetName val="Intermediate"/>
      <sheetName val="1"/>
      <sheetName val="Blasting Primer"/>
      <sheetName val="WELDING REPORT"/>
      <sheetName val="Dimension Report"/>
      <sheetName val="VISUAL INSP"/>
      <sheetName val="MATERIAL"/>
      <sheetName val="PAINTING REPORT"/>
    </sheetNames>
    <sheetDataSet>
      <sheetData sheetId="0"/>
      <sheetData sheetId="1"/>
      <sheetData sheetId="2" refreshError="1">
        <row r="16">
          <cell r="I16">
            <v>31.945</v>
          </cell>
        </row>
      </sheetData>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11-VATI-21"/>
      <sheetName val="0311 IMP-21"/>
      <sheetName val="0311-VATI-22"/>
      <sheetName val="0311 IMP-22"/>
      <sheetName val="Sheet1"/>
    </sheetNames>
    <sheetDataSet>
      <sheetData sheetId="0" refreshError="1"/>
      <sheetData sheetId="1" refreshError="1"/>
      <sheetData sheetId="2" refreshError="1"/>
      <sheetData sheetId="3" refreshError="1"/>
      <sheetData sheetId="4" refreshError="1">
        <row r="2">
          <cell r="A2">
            <v>2000021</v>
          </cell>
          <cell r="B2" t="str">
            <v>COCA-COLA THAILAND LIMITED</v>
          </cell>
          <cell r="C2">
            <v>2000021</v>
          </cell>
          <cell r="D2" t="str">
            <v>2-4 FLOOR THAINAM THIP BLDG</v>
          </cell>
          <cell r="E2" t="str">
            <v>TH</v>
          </cell>
          <cell r="F2" t="str">
            <v>VAT2000</v>
          </cell>
          <cell r="G2" t="str">
            <v>I041</v>
          </cell>
          <cell r="H2">
            <v>37247</v>
          </cell>
          <cell r="I2">
            <v>60</v>
          </cell>
          <cell r="J2" t="str">
            <v>TRAD</v>
          </cell>
          <cell r="K2" t="str">
            <v>CONCEN</v>
          </cell>
          <cell r="L2" t="str">
            <v>Concentrate &amp; Flavour</v>
          </cell>
          <cell r="M2" t="str">
            <v>USD</v>
          </cell>
        </row>
        <row r="3">
          <cell r="A3">
            <v>2001530</v>
          </cell>
          <cell r="B3" t="str">
            <v>LARSEN &amp; TOUBRO LIMITED</v>
          </cell>
          <cell r="L3" t="str">
            <v>Packaged Goods</v>
          </cell>
        </row>
        <row r="4">
          <cell r="A4">
            <v>2000023</v>
          </cell>
          <cell r="B4" t="str">
            <v>ATLANTIC INDUSTRIES</v>
          </cell>
          <cell r="C4">
            <v>2000023</v>
          </cell>
          <cell r="D4" t="str">
            <v>INDUSTRIAL ESTATE, DONORE RD</v>
          </cell>
          <cell r="E4" t="str">
            <v>IRELAND</v>
          </cell>
          <cell r="F4" t="str">
            <v>VAT2000</v>
          </cell>
          <cell r="G4" t="str">
            <v>VS</v>
          </cell>
          <cell r="H4">
            <v>37247</v>
          </cell>
          <cell r="I4">
            <v>90</v>
          </cell>
          <cell r="J4" t="str">
            <v>TRAD</v>
          </cell>
          <cell r="K4" t="str">
            <v>CONCEN</v>
          </cell>
          <cell r="L4" t="str">
            <v>Concentrate &amp; Flavour</v>
          </cell>
          <cell r="M4" t="str">
            <v>USD</v>
          </cell>
        </row>
        <row r="5">
          <cell r="A5">
            <v>2001414</v>
          </cell>
          <cell r="B5" t="str">
            <v>ASSOCIATED BEVERAGE ENGINEERIN</v>
          </cell>
          <cell r="L5" t="str">
            <v>Engineering spare part</v>
          </cell>
        </row>
        <row r="6">
          <cell r="A6">
            <v>2001598</v>
          </cell>
          <cell r="B6" t="str">
            <v>PT COCA COLA INDONEXIA</v>
          </cell>
          <cell r="L6" t="str">
            <v>Concentrate &amp; Flavour</v>
          </cell>
        </row>
        <row r="7">
          <cell r="A7">
            <v>2000895</v>
          </cell>
          <cell r="B7" t="str">
            <v>ECOLAB LTD.</v>
          </cell>
          <cell r="L7" t="str">
            <v>Chemicals</v>
          </cell>
        </row>
        <row r="8">
          <cell r="A8">
            <v>2000029</v>
          </cell>
          <cell r="B8" t="str">
            <v>C.CZARNIKOW SUGAR LIMITED</v>
          </cell>
          <cell r="C8">
            <v>2000029</v>
          </cell>
          <cell r="D8" t="str">
            <v>24 CHISWELL STREET LONDON ECIY 4SG</v>
          </cell>
          <cell r="E8" t="str">
            <v>GB</v>
          </cell>
          <cell r="F8" t="str">
            <v>VAT2000</v>
          </cell>
          <cell r="G8" t="str">
            <v>VS</v>
          </cell>
          <cell r="H8">
            <v>37247</v>
          </cell>
          <cell r="I8">
            <v>7</v>
          </cell>
          <cell r="J8" t="str">
            <v>TRAD</v>
          </cell>
          <cell r="K8" t="str">
            <v>SUGAR</v>
          </cell>
          <cell r="L8" t="str">
            <v>Fine sugar</v>
          </cell>
          <cell r="M8" t="str">
            <v>USD</v>
          </cell>
        </row>
        <row r="9">
          <cell r="A9">
            <v>2000031</v>
          </cell>
          <cell r="B9" t="str">
            <v>VIKOSING PTE LTD</v>
          </cell>
          <cell r="C9">
            <v>2000031</v>
          </cell>
          <cell r="D9" t="str">
            <v>BLK 170, STIRLING ROAD, NO 01-1121</v>
          </cell>
          <cell r="E9" t="str">
            <v>SG</v>
          </cell>
          <cell r="F9" t="str">
            <v>VAT2000</v>
          </cell>
          <cell r="G9" t="str">
            <v>VS</v>
          </cell>
          <cell r="H9">
            <v>37247</v>
          </cell>
          <cell r="I9">
            <v>30</v>
          </cell>
          <cell r="J9" t="str">
            <v>TRAD</v>
          </cell>
          <cell r="K9" t="str">
            <v>CAPEX</v>
          </cell>
          <cell r="L9" t="str">
            <v>Construction &amp; Fixed Assets</v>
          </cell>
          <cell r="M9" t="str">
            <v>USD</v>
          </cell>
        </row>
        <row r="10">
          <cell r="A10">
            <v>2001579</v>
          </cell>
          <cell r="B10" t="str">
            <v>COCA-COLA EXPORT CORPORATION-Philippines</v>
          </cell>
          <cell r="L10" t="str">
            <v>Concentrate &amp; Flavour</v>
          </cell>
          <cell r="M10" t="str">
            <v>USD</v>
          </cell>
        </row>
        <row r="11">
          <cell r="A11">
            <v>2000032</v>
          </cell>
          <cell r="B11" t="str">
            <v>KHS ASIA PTE LTD</v>
          </cell>
          <cell r="C11">
            <v>2000032</v>
          </cell>
          <cell r="D11" t="str">
            <v>25 INTERNATIONAL BUSINESS PARK</v>
          </cell>
          <cell r="E11" t="str">
            <v>GE</v>
          </cell>
          <cell r="F11" t="str">
            <v>VAT2000</v>
          </cell>
          <cell r="G11" t="str">
            <v>VS</v>
          </cell>
          <cell r="H11">
            <v>37247</v>
          </cell>
          <cell r="I11">
            <v>30</v>
          </cell>
          <cell r="J11" t="str">
            <v>TRAD</v>
          </cell>
          <cell r="K11" t="str">
            <v>CAPEX</v>
          </cell>
          <cell r="L11" t="str">
            <v>Construction &amp; Fixed Assets</v>
          </cell>
          <cell r="M11" t="str">
            <v>USD</v>
          </cell>
        </row>
        <row r="12">
          <cell r="A12">
            <v>2000034</v>
          </cell>
          <cell r="B12" t="str">
            <v>CTY TNHH MOI TRUONG VIETPAM</v>
          </cell>
          <cell r="C12">
            <v>2000034</v>
          </cell>
          <cell r="D12" t="str">
            <v>63 A NGUYEN VAN LUONG, Q.GV, TP.HCM</v>
          </cell>
          <cell r="E12" t="str">
            <v>0300765948-1</v>
          </cell>
          <cell r="F12" t="str">
            <v>VAT2010</v>
          </cell>
          <cell r="G12" t="str">
            <v>VS</v>
          </cell>
          <cell r="H12">
            <v>37247</v>
          </cell>
          <cell r="I12">
            <v>15</v>
          </cell>
          <cell r="J12" t="str">
            <v>TRAD</v>
          </cell>
          <cell r="K12" t="str">
            <v>CAPEX</v>
          </cell>
          <cell r="L12" t="str">
            <v>Construction &amp; Fixed Assets</v>
          </cell>
          <cell r="M12" t="str">
            <v>USD</v>
          </cell>
        </row>
        <row r="13">
          <cell r="A13">
            <v>2000038</v>
          </cell>
          <cell r="B13" t="str">
            <v>HAPROSIMEX SAI GON</v>
          </cell>
          <cell r="C13">
            <v>2000038</v>
          </cell>
          <cell r="D13" t="str">
            <v>77-79 PHO DUC CHINH, Q.1, TP.HCM</v>
          </cell>
          <cell r="E13" t="str">
            <v>0100101273001</v>
          </cell>
          <cell r="F13" t="str">
            <v>VAT2010</v>
          </cell>
          <cell r="G13" t="str">
            <v>VS</v>
          </cell>
          <cell r="H13">
            <v>37247</v>
          </cell>
          <cell r="I13">
            <v>3</v>
          </cell>
          <cell r="J13" t="str">
            <v>TRAD</v>
          </cell>
          <cell r="K13" t="str">
            <v>OTHER</v>
          </cell>
          <cell r="L13" t="str">
            <v>Other Miscellaneous Expense</v>
          </cell>
          <cell r="M13" t="str">
            <v>USD</v>
          </cell>
        </row>
        <row r="14">
          <cell r="A14">
            <v>2000055</v>
          </cell>
          <cell r="B14" t="str">
            <v>PROMINENT FLUID CONTROL CO., LTD</v>
          </cell>
          <cell r="C14">
            <v>2000055</v>
          </cell>
          <cell r="D14" t="str">
            <v>2991/7 LARDPRAO RD, KLONGCHAN, BANGKAPI</v>
          </cell>
          <cell r="E14" t="str">
            <v>TH</v>
          </cell>
          <cell r="F14" t="str">
            <v>VAT2000</v>
          </cell>
          <cell r="G14" t="str">
            <v>VS</v>
          </cell>
          <cell r="H14">
            <v>37247</v>
          </cell>
          <cell r="I14">
            <v>10</v>
          </cell>
          <cell r="J14" t="str">
            <v>TRAD</v>
          </cell>
          <cell r="K14" t="str">
            <v>CAPEX</v>
          </cell>
          <cell r="L14" t="str">
            <v>Construction &amp; Fixed Assets</v>
          </cell>
          <cell r="M14" t="str">
            <v>USD</v>
          </cell>
        </row>
        <row r="15">
          <cell r="A15">
            <v>2000073</v>
          </cell>
          <cell r="B15" t="str">
            <v>CROWN CORKS OF MALAYSIA SDN BHD</v>
          </cell>
          <cell r="C15">
            <v>2000073</v>
          </cell>
          <cell r="D15" t="str">
            <v>P.O.BOX 252, 80730 JOHORE BAHRU, JOHORE</v>
          </cell>
          <cell r="E15" t="str">
            <v>MY</v>
          </cell>
          <cell r="F15" t="str">
            <v>VAT2000</v>
          </cell>
          <cell r="G15" t="str">
            <v>VS</v>
          </cell>
          <cell r="H15">
            <v>37247</v>
          </cell>
          <cell r="I15">
            <v>45</v>
          </cell>
          <cell r="J15" t="str">
            <v>TRAD</v>
          </cell>
          <cell r="K15" t="str">
            <v>PACK</v>
          </cell>
          <cell r="L15" t="str">
            <v>Packaged Goods</v>
          </cell>
          <cell r="M15" t="str">
            <v>USD</v>
          </cell>
        </row>
        <row r="16">
          <cell r="A16">
            <v>2000074</v>
          </cell>
          <cell r="B16" t="str">
            <v>CROWN VINALIMEX PAKAGING LTD.</v>
          </cell>
          <cell r="C16">
            <v>2000074</v>
          </cell>
          <cell r="D16" t="str">
            <v>KM24 HIGHWAY I, QUAT DONG,THUONG TIN,HT</v>
          </cell>
          <cell r="E16" t="str">
            <v>0500232898-1</v>
          </cell>
          <cell r="F16" t="str">
            <v>VAT2010</v>
          </cell>
          <cell r="G16" t="str">
            <v>VS</v>
          </cell>
          <cell r="H16">
            <v>37247</v>
          </cell>
          <cell r="I16">
            <v>30</v>
          </cell>
          <cell r="J16" t="str">
            <v>TRAD</v>
          </cell>
          <cell r="K16" t="str">
            <v>PACK</v>
          </cell>
          <cell r="L16" t="str">
            <v>Packaged Goods</v>
          </cell>
          <cell r="M16" t="str">
            <v>USD</v>
          </cell>
        </row>
        <row r="17">
          <cell r="A17">
            <v>2000079</v>
          </cell>
          <cell r="B17" t="str">
            <v>DOOSAN GROUP DOOSAN PACKAGING MATERIALS</v>
          </cell>
          <cell r="C17">
            <v>2000079</v>
          </cell>
          <cell r="D17" t="str">
            <v>23 FLOOR DOOSAN TOWER,</v>
          </cell>
          <cell r="E17" t="str">
            <v>KO</v>
          </cell>
          <cell r="F17" t="str">
            <v>VAT2000</v>
          </cell>
          <cell r="G17" t="str">
            <v>VS</v>
          </cell>
          <cell r="H17">
            <v>37247</v>
          </cell>
          <cell r="I17">
            <v>30</v>
          </cell>
          <cell r="J17" t="str">
            <v>TRAD</v>
          </cell>
          <cell r="K17" t="str">
            <v>PACK</v>
          </cell>
          <cell r="L17" t="str">
            <v>Packaged Goods</v>
          </cell>
          <cell r="M17" t="str">
            <v>USD</v>
          </cell>
        </row>
        <row r="18">
          <cell r="A18">
            <v>2000080</v>
          </cell>
          <cell r="B18" t="str">
            <v>CARNAUDMETALBOX BEVCAN LTD.</v>
          </cell>
          <cell r="C18">
            <v>2000080</v>
          </cell>
          <cell r="D18" t="str">
            <v>405 BANGPOOINDUSTRIAL ESTATE,</v>
          </cell>
          <cell r="E18" t="str">
            <v>TH</v>
          </cell>
          <cell r="F18" t="str">
            <v>VAT2000</v>
          </cell>
          <cell r="G18" t="str">
            <v>VS</v>
          </cell>
          <cell r="H18">
            <v>37247</v>
          </cell>
          <cell r="I18">
            <v>30</v>
          </cell>
          <cell r="J18" t="str">
            <v>TRAD</v>
          </cell>
          <cell r="K18" t="str">
            <v>PACK</v>
          </cell>
          <cell r="L18" t="str">
            <v>Packaged Goods</v>
          </cell>
          <cell r="M18" t="str">
            <v>USD</v>
          </cell>
        </row>
        <row r="19">
          <cell r="A19">
            <v>2000081</v>
          </cell>
          <cell r="B19" t="str">
            <v>CARNAUDMETALBOX SAI GON LTD</v>
          </cell>
          <cell r="C19">
            <v>2000081</v>
          </cell>
          <cell r="D19" t="str">
            <v>HANOI HIGHWAY, HIEP PHU WARD, DIST. 9,</v>
          </cell>
          <cell r="E19" t="str">
            <v>0301238969-1</v>
          </cell>
          <cell r="F19" t="str">
            <v>VAT2010</v>
          </cell>
          <cell r="G19" t="str">
            <v>VS</v>
          </cell>
          <cell r="H19">
            <v>37247</v>
          </cell>
          <cell r="I19">
            <v>30</v>
          </cell>
          <cell r="J19" t="str">
            <v>TRAD</v>
          </cell>
          <cell r="K19" t="str">
            <v>PACK</v>
          </cell>
          <cell r="L19" t="str">
            <v>Packaged Goods</v>
          </cell>
          <cell r="M19" t="str">
            <v>USD</v>
          </cell>
        </row>
        <row r="20">
          <cell r="A20">
            <v>2000082</v>
          </cell>
          <cell r="B20" t="str">
            <v>CHUAN HIN PACKAGING</v>
          </cell>
          <cell r="C20">
            <v>2000082</v>
          </cell>
          <cell r="D20" t="str">
            <v>57 JALAN BJS</v>
          </cell>
          <cell r="E20" t="str">
            <v>MY</v>
          </cell>
          <cell r="F20" t="str">
            <v>VAT2000</v>
          </cell>
          <cell r="G20" t="str">
            <v>VS</v>
          </cell>
          <cell r="H20">
            <v>37247</v>
          </cell>
          <cell r="I20">
            <v>30</v>
          </cell>
          <cell r="J20" t="str">
            <v>TRAD</v>
          </cell>
          <cell r="K20" t="str">
            <v>PACK</v>
          </cell>
          <cell r="L20" t="str">
            <v>Packaged Goods</v>
          </cell>
          <cell r="M20" t="str">
            <v>USD</v>
          </cell>
        </row>
        <row r="21">
          <cell r="A21">
            <v>2000083</v>
          </cell>
          <cell r="B21" t="str">
            <v>SOUTHCORP PACKAGING VIETNAM LTD.</v>
          </cell>
          <cell r="C21">
            <v>2000083</v>
          </cell>
          <cell r="D21" t="str">
            <v>LOT 5, BIEN HOA INDUSTRIAL ZONE 2, DNAI</v>
          </cell>
          <cell r="E21" t="str">
            <v>3600253022-1</v>
          </cell>
          <cell r="F21" t="str">
            <v>VAT2010</v>
          </cell>
          <cell r="G21" t="str">
            <v>VS</v>
          </cell>
          <cell r="H21">
            <v>37247</v>
          </cell>
          <cell r="I21">
            <v>30</v>
          </cell>
          <cell r="J21" t="str">
            <v>TRAD</v>
          </cell>
          <cell r="K21" t="str">
            <v>PACK</v>
          </cell>
          <cell r="L21" t="str">
            <v>Packaged Goods</v>
          </cell>
          <cell r="M21" t="str">
            <v>USD</v>
          </cell>
        </row>
        <row r="22">
          <cell r="A22">
            <v>2000085</v>
          </cell>
          <cell r="B22" t="str">
            <v>HERCULES SDN BHD</v>
          </cell>
          <cell r="C22">
            <v>2000085</v>
          </cell>
          <cell r="D22" t="str">
            <v>SELANGOR DARUL EHSAN, MALAYSIA</v>
          </cell>
          <cell r="E22" t="str">
            <v>MY</v>
          </cell>
          <cell r="F22" t="str">
            <v>VAT2000</v>
          </cell>
          <cell r="G22" t="str">
            <v>VS</v>
          </cell>
          <cell r="H22">
            <v>37247</v>
          </cell>
          <cell r="I22">
            <v>15</v>
          </cell>
          <cell r="J22" t="str">
            <v>TRAD</v>
          </cell>
          <cell r="K22" t="str">
            <v>PACK</v>
          </cell>
          <cell r="L22" t="str">
            <v>Packaged Goods</v>
          </cell>
          <cell r="M22" t="str">
            <v>USD</v>
          </cell>
        </row>
        <row r="23">
          <cell r="A23">
            <v>2000086</v>
          </cell>
          <cell r="B23" t="str">
            <v>KLANG HOCK PLASTIC INDUSTRIES SDN BHD</v>
          </cell>
          <cell r="C23">
            <v>2000086</v>
          </cell>
          <cell r="D23" t="str">
            <v>42200 KAPAR, SELANGOR DARU EHSAN, MAL</v>
          </cell>
          <cell r="E23" t="str">
            <v>MY</v>
          </cell>
          <cell r="F23" t="str">
            <v>VAT2000</v>
          </cell>
          <cell r="G23" t="str">
            <v>VS</v>
          </cell>
          <cell r="H23">
            <v>37247</v>
          </cell>
          <cell r="I23">
            <v>30</v>
          </cell>
          <cell r="J23" t="str">
            <v>TRAD</v>
          </cell>
          <cell r="K23" t="str">
            <v>PACK</v>
          </cell>
          <cell r="L23" t="str">
            <v>Packaged Goods</v>
          </cell>
          <cell r="M23" t="str">
            <v>USD</v>
          </cell>
        </row>
        <row r="24">
          <cell r="A24">
            <v>2001737</v>
          </cell>
          <cell r="B24" t="str">
            <v>CHAKAWALPHAN CO.LTD</v>
          </cell>
          <cell r="E24" t="str">
            <v>THAILAND</v>
          </cell>
          <cell r="L24" t="str">
            <v>Engineering spare part</v>
          </cell>
          <cell r="M24" t="str">
            <v>USD</v>
          </cell>
        </row>
        <row r="25">
          <cell r="A25">
            <v>2001257</v>
          </cell>
          <cell r="B25" t="str">
            <v>AMRO SUPPLY INC</v>
          </cell>
          <cell r="E25" t="str">
            <v>US</v>
          </cell>
          <cell r="L25" t="str">
            <v>Engineering spare part</v>
          </cell>
          <cell r="M25" t="str">
            <v>USD</v>
          </cell>
        </row>
        <row r="26">
          <cell r="A26">
            <v>2000089</v>
          </cell>
          <cell r="B26" t="str">
            <v>MONT JOULE INTERNATIONAL PTE.,LTD</v>
          </cell>
          <cell r="C26">
            <v>2000089</v>
          </cell>
          <cell r="D26" t="str">
            <v>212 TELOK KURAU ROAD,</v>
          </cell>
          <cell r="E26" t="str">
            <v>MY</v>
          </cell>
          <cell r="F26" t="str">
            <v>VAT2000</v>
          </cell>
          <cell r="G26" t="str">
            <v>VS</v>
          </cell>
          <cell r="H26">
            <v>37247</v>
          </cell>
          <cell r="I26">
            <v>45</v>
          </cell>
          <cell r="J26" t="str">
            <v>TRAD</v>
          </cell>
          <cell r="K26" t="str">
            <v>CHEM</v>
          </cell>
          <cell r="L26" t="str">
            <v>Chemicals</v>
          </cell>
          <cell r="M26" t="str">
            <v>USD</v>
          </cell>
        </row>
        <row r="27">
          <cell r="A27">
            <v>2000090</v>
          </cell>
          <cell r="B27" t="str">
            <v>RHODIA</v>
          </cell>
          <cell r="C27">
            <v>2000090</v>
          </cell>
          <cell r="D27" t="str">
            <v>25 QUAL PAUL DOUMER</v>
          </cell>
          <cell r="E27" t="str">
            <v>FRANCE</v>
          </cell>
          <cell r="F27" t="str">
            <v>VAT2000</v>
          </cell>
          <cell r="G27" t="str">
            <v>VS</v>
          </cell>
          <cell r="H27">
            <v>37247</v>
          </cell>
          <cell r="I27">
            <v>15</v>
          </cell>
          <cell r="J27" t="str">
            <v>TRAD</v>
          </cell>
          <cell r="K27" t="str">
            <v>CHEM</v>
          </cell>
          <cell r="L27" t="str">
            <v>Chemicals</v>
          </cell>
          <cell r="M27" t="str">
            <v>USD</v>
          </cell>
        </row>
        <row r="28">
          <cell r="A28">
            <v>2000092</v>
          </cell>
          <cell r="B28" t="str">
            <v>CHEMITREAT PRIVATE LIMITED</v>
          </cell>
          <cell r="C28">
            <v>2000092</v>
          </cell>
          <cell r="D28" t="str">
            <v>28 TUAS AVENUE 8, SINGAPORE 639243</v>
          </cell>
          <cell r="E28" t="str">
            <v>SG</v>
          </cell>
          <cell r="F28" t="str">
            <v>VAT2000</v>
          </cell>
          <cell r="G28" t="str">
            <v>VS</v>
          </cell>
          <cell r="H28">
            <v>37247</v>
          </cell>
          <cell r="I28">
            <v>10</v>
          </cell>
          <cell r="J28" t="str">
            <v>TRAD</v>
          </cell>
          <cell r="K28" t="str">
            <v>CHEM</v>
          </cell>
          <cell r="L28" t="str">
            <v>Chemicals</v>
          </cell>
          <cell r="M28" t="str">
            <v>SGD</v>
          </cell>
        </row>
        <row r="29">
          <cell r="A29">
            <v>2000116</v>
          </cell>
          <cell r="B29" t="str">
            <v>CORPORATE SOFTWARE</v>
          </cell>
          <cell r="C29">
            <v>2000116</v>
          </cell>
          <cell r="D29" t="str">
            <v>30 CECIL ST., LEVEL 14 PRUDENTIAL TOWER</v>
          </cell>
          <cell r="E29" t="str">
            <v>SG</v>
          </cell>
          <cell r="F29" t="str">
            <v>VAT2000</v>
          </cell>
          <cell r="G29" t="str">
            <v>VS</v>
          </cell>
          <cell r="H29">
            <v>37247</v>
          </cell>
          <cell r="I29">
            <v>15</v>
          </cell>
          <cell r="J29" t="str">
            <v>TRAD</v>
          </cell>
          <cell r="K29" t="str">
            <v>COMP</v>
          </cell>
          <cell r="L29" t="str">
            <v>Computer Equipment</v>
          </cell>
          <cell r="M29" t="str">
            <v>USD</v>
          </cell>
        </row>
        <row r="30">
          <cell r="A30">
            <v>2000120</v>
          </cell>
          <cell r="B30" t="str">
            <v>SASIB UK LTD (BEVERAGE DIVISION)</v>
          </cell>
          <cell r="C30">
            <v>2000120</v>
          </cell>
          <cell r="D30" t="str">
            <v>28 CHASE ROAD, PARK ROYAL</v>
          </cell>
          <cell r="E30" t="str">
            <v>GB</v>
          </cell>
          <cell r="F30" t="str">
            <v>VAT2000</v>
          </cell>
          <cell r="G30" t="str">
            <v>VS</v>
          </cell>
          <cell r="H30">
            <v>37247</v>
          </cell>
          <cell r="I30">
            <v>30</v>
          </cell>
          <cell r="J30" t="str">
            <v>TRAD</v>
          </cell>
          <cell r="K30" t="str">
            <v>ESP</v>
          </cell>
          <cell r="L30" t="str">
            <v>Engineering spare part</v>
          </cell>
          <cell r="M30" t="str">
            <v>USD</v>
          </cell>
        </row>
        <row r="31">
          <cell r="A31">
            <v>2000122</v>
          </cell>
          <cell r="B31" t="str">
            <v>FUJI ENGINEERING</v>
          </cell>
          <cell r="C31">
            <v>2000122</v>
          </cell>
          <cell r="D31" t="str">
            <v>HCM CITY</v>
          </cell>
          <cell r="E31" t="str">
            <v>VN</v>
          </cell>
          <cell r="F31" t="str">
            <v>VAT2000</v>
          </cell>
          <cell r="G31" t="str">
            <v>VS</v>
          </cell>
          <cell r="H31">
            <v>37247</v>
          </cell>
          <cell r="I31">
            <v>30</v>
          </cell>
          <cell r="J31" t="str">
            <v>TRAD</v>
          </cell>
          <cell r="K31" t="str">
            <v>ESP</v>
          </cell>
          <cell r="L31" t="str">
            <v>Engineering spare part</v>
          </cell>
          <cell r="M31" t="str">
            <v>USD</v>
          </cell>
        </row>
        <row r="32">
          <cell r="A32">
            <v>2000123</v>
          </cell>
          <cell r="B32" t="str">
            <v>HYDREX</v>
          </cell>
          <cell r="C32">
            <v>2000123</v>
          </cell>
          <cell r="D32" t="str">
            <v>1302 CHUNG NAM BUILDING, ONE L</v>
          </cell>
          <cell r="E32" t="str">
            <v>HK</v>
          </cell>
          <cell r="F32" t="str">
            <v>VAT2000</v>
          </cell>
          <cell r="G32" t="str">
            <v>VS</v>
          </cell>
          <cell r="H32">
            <v>37247</v>
          </cell>
          <cell r="I32">
            <v>30</v>
          </cell>
          <cell r="J32" t="str">
            <v>TRAD</v>
          </cell>
          <cell r="K32" t="str">
            <v>ESP</v>
          </cell>
          <cell r="L32" t="str">
            <v>Engineering spare part</v>
          </cell>
          <cell r="M32" t="str">
            <v>USD</v>
          </cell>
        </row>
        <row r="33">
          <cell r="A33">
            <v>2000160</v>
          </cell>
          <cell r="B33" t="str">
            <v>CLIFFORD CHANCE</v>
          </cell>
          <cell r="C33">
            <v>2000160</v>
          </cell>
          <cell r="D33" t="str">
            <v>172C NGUYEN DINH CHIEU, DIST.3</v>
          </cell>
          <cell r="E33" t="str">
            <v>0300814810-1</v>
          </cell>
          <cell r="F33" t="str">
            <v>VAT2010</v>
          </cell>
          <cell r="G33" t="str">
            <v>VS</v>
          </cell>
          <cell r="H33">
            <v>37247</v>
          </cell>
          <cell r="I33">
            <v>3</v>
          </cell>
          <cell r="J33" t="str">
            <v>TRAD</v>
          </cell>
          <cell r="K33" t="str">
            <v>PROS</v>
          </cell>
          <cell r="L33" t="str">
            <v>Professional fees</v>
          </cell>
          <cell r="M33" t="str">
            <v>USD</v>
          </cell>
        </row>
        <row r="34">
          <cell r="A34">
            <v>2000164</v>
          </cell>
          <cell r="B34" t="str">
            <v>PRICEWATERHOUSECOOPERS ABAS LTD.</v>
          </cell>
          <cell r="C34">
            <v>2000164</v>
          </cell>
          <cell r="D34" t="str">
            <v>15TH FLOOR BANGKOK CITY TOWER</v>
          </cell>
          <cell r="E34" t="str">
            <v>TH</v>
          </cell>
          <cell r="F34" t="str">
            <v>VAT2000</v>
          </cell>
          <cell r="G34" t="str">
            <v>VS</v>
          </cell>
          <cell r="H34">
            <v>37247</v>
          </cell>
          <cell r="I34">
            <v>10</v>
          </cell>
          <cell r="J34" t="str">
            <v>TRAD</v>
          </cell>
          <cell r="K34" t="str">
            <v>PROS</v>
          </cell>
          <cell r="L34" t="str">
            <v>Professional fees</v>
          </cell>
          <cell r="M34" t="str">
            <v>USD</v>
          </cell>
        </row>
        <row r="35">
          <cell r="A35">
            <v>2000218</v>
          </cell>
          <cell r="B35" t="str">
            <v>MARLOW INTERNATIONAL LTD</v>
          </cell>
          <cell r="C35">
            <v>2000218</v>
          </cell>
          <cell r="D35" t="str">
            <v>3/F, KAMCHUNG BUILDING</v>
          </cell>
          <cell r="E35" t="str">
            <v>HK</v>
          </cell>
          <cell r="F35" t="str">
            <v>VAT2000</v>
          </cell>
          <cell r="G35" t="str">
            <v>VS</v>
          </cell>
          <cell r="H35">
            <v>37247</v>
          </cell>
          <cell r="I35">
            <v>7</v>
          </cell>
          <cell r="J35" t="str">
            <v>TRAD</v>
          </cell>
          <cell r="K35" t="str">
            <v>MARKE</v>
          </cell>
          <cell r="L35" t="str">
            <v>Direct Marketing Expense</v>
          </cell>
          <cell r="M35" t="str">
            <v>USD</v>
          </cell>
        </row>
        <row r="36">
          <cell r="A36">
            <v>2000285</v>
          </cell>
          <cell r="B36" t="str">
            <v>POUL BACH</v>
          </cell>
          <cell r="C36">
            <v>2000285</v>
          </cell>
          <cell r="D36" t="str">
            <v xml:space="preserve"> </v>
          </cell>
          <cell r="E36" t="str">
            <v>SWEDEN</v>
          </cell>
          <cell r="F36" t="str">
            <v>VAT2000</v>
          </cell>
          <cell r="G36" t="str">
            <v>VS</v>
          </cell>
          <cell r="H36">
            <v>37247</v>
          </cell>
          <cell r="I36">
            <v>30</v>
          </cell>
          <cell r="J36" t="str">
            <v>TRAD</v>
          </cell>
          <cell r="K36" t="str">
            <v>MARKE</v>
          </cell>
          <cell r="L36" t="str">
            <v>Direct Marketing Expense</v>
          </cell>
          <cell r="M36" t="str">
            <v>USD</v>
          </cell>
        </row>
        <row r="37">
          <cell r="A37">
            <v>2000305</v>
          </cell>
          <cell r="B37" t="str">
            <v>BEATRICE ELANINE WOLBAUM</v>
          </cell>
          <cell r="C37">
            <v>2000305</v>
          </cell>
          <cell r="D37" t="str">
            <v>520 PIKE STREET, SUITE 2200,SEATTLE</v>
          </cell>
          <cell r="E37" t="str">
            <v>US</v>
          </cell>
          <cell r="F37" t="str">
            <v>VAT2000</v>
          </cell>
          <cell r="G37" t="str">
            <v>VS</v>
          </cell>
          <cell r="H37">
            <v>37247</v>
          </cell>
          <cell r="I37">
            <v>3</v>
          </cell>
          <cell r="J37" t="str">
            <v>TRAD</v>
          </cell>
          <cell r="K37" t="str">
            <v>MARKE</v>
          </cell>
          <cell r="L37" t="str">
            <v>Direct Marketing Expense</v>
          </cell>
          <cell r="M37" t="str">
            <v>USD</v>
          </cell>
        </row>
        <row r="38">
          <cell r="A38">
            <v>2000536</v>
          </cell>
          <cell r="B38" t="str">
            <v>APV THAI LAND LTD</v>
          </cell>
          <cell r="C38">
            <v>2000536</v>
          </cell>
          <cell r="D38" t="str">
            <v>WONG WAI WIT BUILDING, 3RD FLO</v>
          </cell>
          <cell r="E38" t="str">
            <v>TH</v>
          </cell>
          <cell r="F38" t="str">
            <v>VAT2000</v>
          </cell>
          <cell r="G38" t="str">
            <v>VS</v>
          </cell>
          <cell r="H38">
            <v>37247</v>
          </cell>
          <cell r="I38">
            <v>30</v>
          </cell>
          <cell r="J38" t="str">
            <v>TRAD</v>
          </cell>
          <cell r="K38" t="str">
            <v>MISC</v>
          </cell>
          <cell r="L38" t="str">
            <v>Miscellaneous Products</v>
          </cell>
          <cell r="M38" t="str">
            <v>USD</v>
          </cell>
        </row>
        <row r="39">
          <cell r="A39">
            <v>2000537</v>
          </cell>
          <cell r="B39" t="str">
            <v>ARMOR INTERNATIONAL</v>
          </cell>
          <cell r="C39">
            <v>2000537</v>
          </cell>
          <cell r="D39" t="str">
            <v xml:space="preserve"> </v>
          </cell>
          <cell r="E39" t="str">
            <v xml:space="preserve"> </v>
          </cell>
          <cell r="F39" t="str">
            <v>VAT2000</v>
          </cell>
          <cell r="G39" t="str">
            <v>VS</v>
          </cell>
          <cell r="H39">
            <v>37247</v>
          </cell>
          <cell r="I39">
            <v>30</v>
          </cell>
          <cell r="J39" t="str">
            <v>TRAD</v>
          </cell>
          <cell r="K39" t="str">
            <v>MISC</v>
          </cell>
          <cell r="L39" t="str">
            <v>Miscellaneous Products</v>
          </cell>
          <cell r="M39" t="str">
            <v>USD</v>
          </cell>
        </row>
        <row r="40">
          <cell r="A40">
            <v>2000539</v>
          </cell>
          <cell r="B40" t="str">
            <v>BEHN MEYER &amp; CO., LTD.</v>
          </cell>
          <cell r="C40">
            <v>2000539</v>
          </cell>
          <cell r="D40" t="str">
            <v>100PASIR PANJANG ROAD -SINGAPO</v>
          </cell>
          <cell r="E40" t="str">
            <v>SG</v>
          </cell>
          <cell r="F40" t="str">
            <v>VAT2000</v>
          </cell>
          <cell r="G40" t="str">
            <v>VS</v>
          </cell>
          <cell r="H40">
            <v>37247</v>
          </cell>
          <cell r="I40">
            <v>15</v>
          </cell>
          <cell r="J40" t="str">
            <v>TRAD</v>
          </cell>
          <cell r="K40" t="str">
            <v>MISC</v>
          </cell>
          <cell r="L40" t="str">
            <v>Miscellaneous Products</v>
          </cell>
          <cell r="M40" t="str">
            <v>USD</v>
          </cell>
        </row>
        <row r="41">
          <cell r="A41">
            <v>2000541</v>
          </cell>
          <cell r="B41" t="str">
            <v>CARNAUDMETALBOX TECHNICAL</v>
          </cell>
          <cell r="C41">
            <v>2000541</v>
          </cell>
          <cell r="D41" t="str">
            <v>1120 WOODLANDS ROAD-SINGAPORE</v>
          </cell>
          <cell r="E41" t="str">
            <v>SG</v>
          </cell>
          <cell r="F41" t="str">
            <v>VAT2000</v>
          </cell>
          <cell r="G41" t="str">
            <v>VS</v>
          </cell>
          <cell r="H41">
            <v>37247</v>
          </cell>
          <cell r="I41">
            <v>30</v>
          </cell>
          <cell r="J41" t="str">
            <v>TRAD</v>
          </cell>
          <cell r="K41" t="str">
            <v>MISC</v>
          </cell>
          <cell r="L41" t="str">
            <v>Miscellaneous Products</v>
          </cell>
          <cell r="M41" t="str">
            <v>USD</v>
          </cell>
        </row>
        <row r="42">
          <cell r="A42">
            <v>2000558</v>
          </cell>
          <cell r="B42" t="str">
            <v>IMI CORNELIUS</v>
          </cell>
          <cell r="C42">
            <v>2000558</v>
          </cell>
          <cell r="D42" t="str">
            <v>16 TUAS STREET SINGAPORE 63845</v>
          </cell>
          <cell r="E42" t="str">
            <v>SG</v>
          </cell>
          <cell r="F42" t="str">
            <v>VAT2000</v>
          </cell>
          <cell r="G42" t="str">
            <v>VS</v>
          </cell>
          <cell r="H42">
            <v>37247</v>
          </cell>
          <cell r="I42">
            <v>30</v>
          </cell>
          <cell r="J42" t="str">
            <v>TRAD</v>
          </cell>
          <cell r="K42" t="str">
            <v>MISC</v>
          </cell>
          <cell r="L42" t="str">
            <v>Miscellaneous Products</v>
          </cell>
          <cell r="M42" t="str">
            <v>USD</v>
          </cell>
        </row>
        <row r="43">
          <cell r="A43">
            <v>2000562</v>
          </cell>
          <cell r="B43" t="str">
            <v>KRONES AG</v>
          </cell>
          <cell r="C43">
            <v>2000562</v>
          </cell>
          <cell r="D43" t="str">
            <v xml:space="preserve"> </v>
          </cell>
          <cell r="E43" t="str">
            <v>GE</v>
          </cell>
          <cell r="F43" t="str">
            <v>VAT2000</v>
          </cell>
          <cell r="G43" t="str">
            <v>VS</v>
          </cell>
          <cell r="H43">
            <v>37247</v>
          </cell>
          <cell r="I43">
            <v>30</v>
          </cell>
          <cell r="J43" t="str">
            <v>TRAD</v>
          </cell>
          <cell r="K43" t="str">
            <v>MISC</v>
          </cell>
          <cell r="L43" t="str">
            <v>Miscellaneous Products</v>
          </cell>
          <cell r="M43" t="str">
            <v>USD</v>
          </cell>
        </row>
        <row r="44">
          <cell r="A44">
            <v>2000565</v>
          </cell>
          <cell r="B44" t="str">
            <v>MECOMB SINGAPORE</v>
          </cell>
          <cell r="C44">
            <v>2000565</v>
          </cell>
          <cell r="D44" t="str">
            <v>SIME DARBY CENTRE #04-02-896 D</v>
          </cell>
          <cell r="E44" t="str">
            <v>SG</v>
          </cell>
          <cell r="F44" t="str">
            <v>VAT2000</v>
          </cell>
          <cell r="G44" t="str">
            <v>VS</v>
          </cell>
          <cell r="H44">
            <v>37247</v>
          </cell>
          <cell r="I44">
            <v>30</v>
          </cell>
          <cell r="J44" t="str">
            <v>TRAD</v>
          </cell>
          <cell r="K44" t="str">
            <v>MISC</v>
          </cell>
          <cell r="L44" t="str">
            <v>Miscellaneous Products</v>
          </cell>
          <cell r="M44" t="str">
            <v>USD</v>
          </cell>
        </row>
        <row r="45">
          <cell r="A45">
            <v>2000567</v>
          </cell>
          <cell r="B45" t="str">
            <v>MEYPACK COMPANY LTD.</v>
          </cell>
          <cell r="C45">
            <v>2000567</v>
          </cell>
          <cell r="D45" t="str">
            <v>GERMANY</v>
          </cell>
          <cell r="E45" t="str">
            <v>GE</v>
          </cell>
          <cell r="F45" t="str">
            <v>VAT2000</v>
          </cell>
          <cell r="G45" t="str">
            <v>VS</v>
          </cell>
          <cell r="H45">
            <v>37247</v>
          </cell>
          <cell r="I45">
            <v>30</v>
          </cell>
          <cell r="J45" t="str">
            <v>TRAD</v>
          </cell>
          <cell r="K45" t="str">
            <v>MISC</v>
          </cell>
          <cell r="L45" t="str">
            <v>Miscellaneous Products</v>
          </cell>
          <cell r="M45" t="str">
            <v>USD</v>
          </cell>
        </row>
        <row r="46">
          <cell r="A46">
            <v>2000571</v>
          </cell>
          <cell r="B46" t="str">
            <v>SANDEN</v>
          </cell>
          <cell r="C46">
            <v>2000571</v>
          </cell>
          <cell r="D46" t="str">
            <v xml:space="preserve"> </v>
          </cell>
          <cell r="E46" t="str">
            <v>TH</v>
          </cell>
          <cell r="F46" t="str">
            <v>VAT2000</v>
          </cell>
          <cell r="G46" t="str">
            <v>VS</v>
          </cell>
          <cell r="H46">
            <v>37247</v>
          </cell>
          <cell r="I46">
            <v>30</v>
          </cell>
          <cell r="J46" t="str">
            <v>TRAD</v>
          </cell>
          <cell r="K46" t="str">
            <v>MISC</v>
          </cell>
          <cell r="L46" t="str">
            <v>Miscellaneous Products</v>
          </cell>
          <cell r="M46" t="str">
            <v>USD</v>
          </cell>
        </row>
        <row r="47">
          <cell r="A47">
            <v>2000613</v>
          </cell>
          <cell r="B47" t="str">
            <v>DANFOSS INDUSTRIES PTE.LTD</v>
          </cell>
          <cell r="C47">
            <v>2000613</v>
          </cell>
          <cell r="D47" t="str">
            <v>6 JALAN PESAWAT SINGAPORE 619364</v>
          </cell>
          <cell r="E47" t="str">
            <v>SG</v>
          </cell>
          <cell r="F47" t="str">
            <v>VAT2000</v>
          </cell>
          <cell r="G47" t="str">
            <v>VS</v>
          </cell>
          <cell r="H47">
            <v>37247</v>
          </cell>
          <cell r="I47">
            <v>30</v>
          </cell>
          <cell r="J47" t="str">
            <v>TRAD</v>
          </cell>
          <cell r="K47" t="str">
            <v>MISC</v>
          </cell>
          <cell r="L47" t="str">
            <v>Miscellaneous Products</v>
          </cell>
          <cell r="M47" t="str">
            <v>SGD</v>
          </cell>
        </row>
        <row r="48">
          <cell r="A48">
            <v>2000663</v>
          </cell>
          <cell r="B48" t="str">
            <v>IARP SRL-VIA A.GRANDI</v>
          </cell>
          <cell r="C48">
            <v>2000663</v>
          </cell>
          <cell r="D48" t="str">
            <v>43-15033 CASALE MONFERRATO (AL)-ITALY</v>
          </cell>
          <cell r="E48" t="str">
            <v>ITALY</v>
          </cell>
          <cell r="F48" t="str">
            <v>VAT2000</v>
          </cell>
          <cell r="G48" t="str">
            <v>VS</v>
          </cell>
          <cell r="H48">
            <v>37247</v>
          </cell>
          <cell r="I48">
            <v>60</v>
          </cell>
          <cell r="J48" t="str">
            <v>TRAD</v>
          </cell>
          <cell r="K48" t="str">
            <v>MISC</v>
          </cell>
          <cell r="L48" t="str">
            <v>Miscellaneous Products</v>
          </cell>
          <cell r="M48" t="str">
            <v>USD</v>
          </cell>
        </row>
        <row r="49">
          <cell r="A49">
            <v>2000760</v>
          </cell>
          <cell r="B49" t="str">
            <v>JOHNSON SCIENTIFIC EQUIPMENT CO</v>
          </cell>
          <cell r="C49">
            <v>2000760</v>
          </cell>
          <cell r="D49" t="str">
            <v>3 UPPER ALJUNIED LINK #06-01</v>
          </cell>
          <cell r="E49" t="str">
            <v>SG</v>
          </cell>
          <cell r="F49" t="str">
            <v>VAT2000</v>
          </cell>
          <cell r="G49" t="str">
            <v>VS</v>
          </cell>
          <cell r="H49">
            <v>37247</v>
          </cell>
          <cell r="I49">
            <v>3</v>
          </cell>
          <cell r="J49" t="str">
            <v>TRAD</v>
          </cell>
          <cell r="K49" t="str">
            <v>MISC</v>
          </cell>
          <cell r="L49" t="str">
            <v>Miscellaneous Products</v>
          </cell>
          <cell r="M49" t="str">
            <v>SGD</v>
          </cell>
        </row>
        <row r="50">
          <cell r="A50">
            <v>2000775</v>
          </cell>
          <cell r="B50" t="str">
            <v>ASCO-CARBON DIOXIDE LTD</v>
          </cell>
          <cell r="C50">
            <v>2000775</v>
          </cell>
          <cell r="D50" t="str">
            <v>PO BOX016-134</v>
          </cell>
          <cell r="E50" t="str">
            <v>NEWZELAND</v>
          </cell>
          <cell r="F50" t="str">
            <v>VAT2000</v>
          </cell>
          <cell r="G50" t="str">
            <v>VS</v>
          </cell>
          <cell r="H50">
            <v>37247</v>
          </cell>
          <cell r="I50">
            <v>20</v>
          </cell>
          <cell r="J50" t="str">
            <v>TRAD</v>
          </cell>
          <cell r="K50" t="str">
            <v>MISC</v>
          </cell>
          <cell r="L50" t="str">
            <v>Miscellaneous Products</v>
          </cell>
          <cell r="M50" t="str">
            <v>USD</v>
          </cell>
        </row>
        <row r="51">
          <cell r="A51">
            <v>2000822</v>
          </cell>
          <cell r="B51" t="str">
            <v>THE WHITEMANN COMPANY, INC</v>
          </cell>
          <cell r="C51">
            <v>2000822</v>
          </cell>
          <cell r="D51" t="str">
            <v>2 COMMERCE BOULEVARD . PALM COAST,</v>
          </cell>
          <cell r="E51" t="str">
            <v>US</v>
          </cell>
          <cell r="F51" t="str">
            <v>VAT2000</v>
          </cell>
          <cell r="G51" t="str">
            <v>VS</v>
          </cell>
          <cell r="H51">
            <v>37247</v>
          </cell>
          <cell r="I51">
            <v>7</v>
          </cell>
          <cell r="J51" t="str">
            <v>TRAD</v>
          </cell>
          <cell r="K51" t="str">
            <v>OTHER</v>
          </cell>
          <cell r="L51" t="str">
            <v>Other Miscellaneous Expense</v>
          </cell>
          <cell r="M51" t="str">
            <v>USD</v>
          </cell>
        </row>
        <row r="52">
          <cell r="A52">
            <v>2000828</v>
          </cell>
          <cell r="B52" t="str">
            <v>FILTEC INSPECTION SYSTEMS</v>
          </cell>
          <cell r="C52">
            <v>2000828</v>
          </cell>
          <cell r="D52" t="str">
            <v>31 KAKI BUKIT ROAD 3, TECHLINK</v>
          </cell>
          <cell r="E52" t="str">
            <v>SG</v>
          </cell>
          <cell r="F52" t="str">
            <v>VAT2000</v>
          </cell>
          <cell r="G52" t="str">
            <v>VS</v>
          </cell>
          <cell r="H52">
            <v>37247</v>
          </cell>
          <cell r="I52">
            <v>30</v>
          </cell>
          <cell r="J52" t="str">
            <v>TRAD</v>
          </cell>
          <cell r="K52" t="str">
            <v>OTHER</v>
          </cell>
          <cell r="L52" t="str">
            <v>Other Miscellaneous Expense</v>
          </cell>
          <cell r="M52" t="str">
            <v>USD</v>
          </cell>
        </row>
        <row r="53">
          <cell r="A53">
            <v>2000831</v>
          </cell>
          <cell r="B53" t="str">
            <v>ABUELO INCORPORATED</v>
          </cell>
          <cell r="C53">
            <v>2000831</v>
          </cell>
          <cell r="D53" t="str">
            <v>194 MIDDLE ROAD, SAYVILLE, NY.11782</v>
          </cell>
          <cell r="E53" t="str">
            <v>US</v>
          </cell>
          <cell r="F53" t="str">
            <v>VAT2000</v>
          </cell>
          <cell r="G53" t="str">
            <v>VS</v>
          </cell>
          <cell r="H53">
            <v>37247</v>
          </cell>
          <cell r="I53">
            <v>7</v>
          </cell>
          <cell r="J53" t="str">
            <v>TRAD</v>
          </cell>
          <cell r="K53" t="str">
            <v>OTHER</v>
          </cell>
          <cell r="L53" t="str">
            <v>Other Miscellaneous Expense</v>
          </cell>
          <cell r="M53" t="str">
            <v>USD</v>
          </cell>
        </row>
        <row r="54">
          <cell r="A54">
            <v>2000832</v>
          </cell>
          <cell r="B54" t="str">
            <v>PRAXAIR (THAILAND) CO., LTD</v>
          </cell>
          <cell r="C54">
            <v>2000832</v>
          </cell>
          <cell r="D54" t="str">
            <v>156 MOO 16 THERAPAK RD, BANGSAOTHONG,</v>
          </cell>
          <cell r="E54" t="str">
            <v>TH</v>
          </cell>
          <cell r="F54" t="str">
            <v>VAT2000</v>
          </cell>
          <cell r="G54" t="str">
            <v>VS</v>
          </cell>
          <cell r="H54">
            <v>37247</v>
          </cell>
          <cell r="I54">
            <v>3</v>
          </cell>
          <cell r="J54" t="str">
            <v>TRAD</v>
          </cell>
          <cell r="K54" t="str">
            <v>OTHER</v>
          </cell>
          <cell r="L54" t="str">
            <v>Other Miscellaneous Expense</v>
          </cell>
          <cell r="M54" t="str">
            <v>USD</v>
          </cell>
        </row>
        <row r="55">
          <cell r="A55">
            <v>2000847</v>
          </cell>
          <cell r="B55" t="str">
            <v>LEGAVILLAS RESIDENTIAL&amp;COMMERCIAL COMPL</v>
          </cell>
          <cell r="C55">
            <v>2000847</v>
          </cell>
          <cell r="D55" t="str">
            <v>628A, AN BINH, AN PHU, Q.2, TP.HCM</v>
          </cell>
          <cell r="E55" t="str">
            <v>0301212456-1</v>
          </cell>
          <cell r="F55" t="str">
            <v>VAT2010</v>
          </cell>
          <cell r="G55" t="str">
            <v>VS</v>
          </cell>
          <cell r="H55">
            <v>37247</v>
          </cell>
          <cell r="I55">
            <v>3</v>
          </cell>
          <cell r="J55" t="str">
            <v>TRAD</v>
          </cell>
          <cell r="K55" t="str">
            <v>OTHER</v>
          </cell>
          <cell r="L55" t="str">
            <v>Other Miscellaneous Expense</v>
          </cell>
          <cell r="M55" t="str">
            <v>USD</v>
          </cell>
        </row>
        <row r="56">
          <cell r="A56">
            <v>2000864</v>
          </cell>
          <cell r="B56" t="str">
            <v>CROWN WORLWIDE GROUP</v>
          </cell>
          <cell r="C56">
            <v>2000864</v>
          </cell>
          <cell r="D56" t="str">
            <v>36 PIONEER ROAD SINGAPORE 628504</v>
          </cell>
          <cell r="E56" t="str">
            <v>SG</v>
          </cell>
          <cell r="F56" t="str">
            <v>VAT2000</v>
          </cell>
          <cell r="G56" t="str">
            <v>VS</v>
          </cell>
          <cell r="H56">
            <v>37247</v>
          </cell>
          <cell r="I56">
            <v>30</v>
          </cell>
          <cell r="J56" t="str">
            <v>TRAD</v>
          </cell>
          <cell r="K56" t="str">
            <v>OTHER</v>
          </cell>
          <cell r="L56" t="str">
            <v>Other Miscellaneous Expense</v>
          </cell>
          <cell r="M56" t="str">
            <v>USD</v>
          </cell>
        </row>
        <row r="57">
          <cell r="A57">
            <v>2000872</v>
          </cell>
          <cell r="B57" t="str">
            <v>F &amp; N</v>
          </cell>
          <cell r="C57">
            <v>2000872</v>
          </cell>
          <cell r="D57" t="str">
            <v>SINGAPORE</v>
          </cell>
          <cell r="E57" t="str">
            <v>SG</v>
          </cell>
          <cell r="F57" t="str">
            <v>VAT2000</v>
          </cell>
          <cell r="G57" t="str">
            <v>VS</v>
          </cell>
          <cell r="H57">
            <v>37247</v>
          </cell>
          <cell r="I57">
            <v>30</v>
          </cell>
          <cell r="J57" t="str">
            <v>TRAD</v>
          </cell>
          <cell r="K57" t="str">
            <v>OTHER</v>
          </cell>
          <cell r="L57" t="str">
            <v>Other Miscellaneous Expense</v>
          </cell>
          <cell r="M57" t="str">
            <v>USD</v>
          </cell>
        </row>
        <row r="58">
          <cell r="A58">
            <v>2000895</v>
          </cell>
          <cell r="B58" t="str">
            <v>C.MELCHERS GMBH &amp; CO</v>
          </cell>
          <cell r="C58">
            <v>2000895</v>
          </cell>
          <cell r="D58" t="str">
            <v>SCHLACHTE 39/40-P.O BOX: 10 33 29 -</v>
          </cell>
          <cell r="E58" t="str">
            <v>GE</v>
          </cell>
          <cell r="F58" t="str">
            <v>VAT2000</v>
          </cell>
          <cell r="G58" t="str">
            <v>VS</v>
          </cell>
          <cell r="H58">
            <v>37247</v>
          </cell>
          <cell r="I58">
            <v>30</v>
          </cell>
          <cell r="J58" t="str">
            <v>TRAD</v>
          </cell>
          <cell r="K58" t="str">
            <v>OTHER</v>
          </cell>
          <cell r="L58" t="str">
            <v>Other Miscellaneous Expense</v>
          </cell>
          <cell r="M58" t="str">
            <v>DEM</v>
          </cell>
        </row>
        <row r="59">
          <cell r="A59">
            <v>2000913</v>
          </cell>
          <cell r="B59" t="str">
            <v>NORTHERN REFRIGERATION SYSTEMS SDN. BHD</v>
          </cell>
          <cell r="C59">
            <v>2000913</v>
          </cell>
          <cell r="D59" t="str">
            <v>9-B, LORONG ABU SITI, 10400 PENANG, PO.</v>
          </cell>
          <cell r="E59" t="str">
            <v>MY</v>
          </cell>
          <cell r="F59" t="str">
            <v>VAT2000</v>
          </cell>
          <cell r="G59" t="str">
            <v>VS</v>
          </cell>
          <cell r="H59">
            <v>37247</v>
          </cell>
          <cell r="I59">
            <v>30</v>
          </cell>
          <cell r="J59" t="str">
            <v>TRAD</v>
          </cell>
          <cell r="K59" t="str">
            <v>OTHER</v>
          </cell>
          <cell r="L59" t="str">
            <v>Other Miscellaneous Expense</v>
          </cell>
          <cell r="M59" t="str">
            <v>USD</v>
          </cell>
        </row>
        <row r="60">
          <cell r="A60">
            <v>2000926</v>
          </cell>
          <cell r="B60" t="str">
            <v>INDUSTRIAL DYNAMICS INTERNATIONAL INC.</v>
          </cell>
          <cell r="C60">
            <v>2000926</v>
          </cell>
          <cell r="D60" t="str">
            <v>3100 FUJITASTREET, TORRANCE CA 90505</v>
          </cell>
          <cell r="E60" t="str">
            <v>US</v>
          </cell>
          <cell r="F60" t="str">
            <v>VAT2000</v>
          </cell>
          <cell r="G60" t="str">
            <v>VS</v>
          </cell>
          <cell r="H60">
            <v>37247</v>
          </cell>
          <cell r="I60">
            <v>30</v>
          </cell>
          <cell r="J60" t="str">
            <v>TRAD</v>
          </cell>
          <cell r="K60" t="str">
            <v>OTHER</v>
          </cell>
          <cell r="L60" t="str">
            <v>Other Miscellaneous Expense</v>
          </cell>
          <cell r="M60" t="str">
            <v>USD</v>
          </cell>
        </row>
        <row r="61">
          <cell r="A61">
            <v>2000936</v>
          </cell>
          <cell r="B61" t="str">
            <v>COCA-COLA EXPORT CORPORATION</v>
          </cell>
          <cell r="C61">
            <v>2000936</v>
          </cell>
          <cell r="D61" t="str">
            <v>ATLANTA,GEORGIA 30301</v>
          </cell>
          <cell r="E61" t="str">
            <v>US</v>
          </cell>
          <cell r="F61" t="str">
            <v>VAT2000</v>
          </cell>
          <cell r="G61" t="str">
            <v>VS</v>
          </cell>
          <cell r="H61">
            <v>37247</v>
          </cell>
          <cell r="I61">
            <v>30</v>
          </cell>
          <cell r="J61" t="str">
            <v>TRAD</v>
          </cell>
          <cell r="K61" t="str">
            <v>OTHER</v>
          </cell>
          <cell r="L61" t="str">
            <v>Concentrate &amp; Flavour</v>
          </cell>
          <cell r="M61" t="str">
            <v>USD</v>
          </cell>
        </row>
        <row r="62">
          <cell r="A62">
            <v>2000954</v>
          </cell>
          <cell r="B62" t="str">
            <v>INTERNATIONALSOS- SINGAPORE</v>
          </cell>
          <cell r="C62">
            <v>2000954</v>
          </cell>
          <cell r="D62" t="str">
            <v>331 NORTH BRIDGE ROAD # 17-00</v>
          </cell>
          <cell r="E62" t="str">
            <v>SG</v>
          </cell>
          <cell r="F62" t="str">
            <v>VAT2000</v>
          </cell>
          <cell r="G62" t="str">
            <v>VS</v>
          </cell>
          <cell r="H62">
            <v>37247</v>
          </cell>
          <cell r="I62">
            <v>3</v>
          </cell>
          <cell r="J62" t="str">
            <v>TRAD</v>
          </cell>
          <cell r="K62" t="str">
            <v>OTHER</v>
          </cell>
          <cell r="L62" t="str">
            <v>Other Miscellaneous Expense</v>
          </cell>
          <cell r="M62" t="str">
            <v>USD</v>
          </cell>
        </row>
        <row r="63">
          <cell r="A63">
            <v>2000957</v>
          </cell>
          <cell r="B63" t="str">
            <v>SGS (THAILAN) LIMITED</v>
          </cell>
          <cell r="C63">
            <v>2000957</v>
          </cell>
          <cell r="D63" t="str">
            <v>100 NANGLINCHEE ROADKWANG CHONGNOONSE</v>
          </cell>
          <cell r="E63" t="str">
            <v>TH</v>
          </cell>
          <cell r="F63" t="str">
            <v>VAT2000</v>
          </cell>
          <cell r="G63" t="str">
            <v>VS</v>
          </cell>
          <cell r="H63">
            <v>37247</v>
          </cell>
          <cell r="I63">
            <v>3</v>
          </cell>
          <cell r="J63" t="str">
            <v>TRAD</v>
          </cell>
          <cell r="K63" t="str">
            <v>OTHER</v>
          </cell>
          <cell r="L63" t="str">
            <v>Other Miscellaneous Expense</v>
          </cell>
          <cell r="M63" t="str">
            <v>USD</v>
          </cell>
        </row>
        <row r="64">
          <cell r="A64">
            <v>2000962</v>
          </cell>
          <cell r="B64" t="str">
            <v>TETRA PAK JURONG PTE LTD</v>
          </cell>
          <cell r="C64">
            <v>2000962</v>
          </cell>
          <cell r="D64" t="str">
            <v>138 LY TU TRONG STR DIST 1 HCMC</v>
          </cell>
          <cell r="E64" t="str">
            <v>VN</v>
          </cell>
          <cell r="F64" t="str">
            <v>VAT2000</v>
          </cell>
          <cell r="G64" t="str">
            <v>VS</v>
          </cell>
          <cell r="H64">
            <v>37247</v>
          </cell>
          <cell r="I64">
            <v>30</v>
          </cell>
          <cell r="J64" t="str">
            <v>TRAD</v>
          </cell>
          <cell r="K64" t="str">
            <v>OTHER</v>
          </cell>
          <cell r="L64" t="str">
            <v>Other Miscellaneous Expense</v>
          </cell>
          <cell r="M64" t="str">
            <v>USD</v>
          </cell>
        </row>
        <row r="65">
          <cell r="A65">
            <v>2000975</v>
          </cell>
          <cell r="B65" t="str">
            <v>THE ASSOCIATION OF CHARTERED CERTIFIED</v>
          </cell>
          <cell r="C65">
            <v>2000975</v>
          </cell>
          <cell r="D65" t="str">
            <v>29 LINCOLN'S INN FIELDS LONDON WC2A 3EE</v>
          </cell>
          <cell r="E65" t="str">
            <v>GB</v>
          </cell>
          <cell r="F65" t="str">
            <v>VAT2000</v>
          </cell>
          <cell r="G65" t="str">
            <v>VS</v>
          </cell>
          <cell r="H65">
            <v>37247</v>
          </cell>
          <cell r="I65">
            <v>3</v>
          </cell>
          <cell r="J65" t="str">
            <v>TRAD</v>
          </cell>
          <cell r="K65" t="str">
            <v>OTHER</v>
          </cell>
          <cell r="L65" t="str">
            <v>Other Miscellaneous Expense</v>
          </cell>
          <cell r="M65" t="str">
            <v>GBD</v>
          </cell>
        </row>
        <row r="66">
          <cell r="A66">
            <v>2000981</v>
          </cell>
          <cell r="B66" t="str">
            <v>COCA-COLA SOUTH PACIFIC PTY LTD</v>
          </cell>
          <cell r="C66">
            <v>2000981</v>
          </cell>
          <cell r="D66" t="str">
            <v>71 CIRCULAR QUAY EAST, SYDNEY NSW 2000</v>
          </cell>
          <cell r="E66" t="str">
            <v>AU</v>
          </cell>
          <cell r="F66" t="str">
            <v>VAT2000</v>
          </cell>
          <cell r="G66" t="str">
            <v>VS</v>
          </cell>
          <cell r="H66">
            <v>37247</v>
          </cell>
          <cell r="I66">
            <v>10</v>
          </cell>
          <cell r="J66" t="str">
            <v>TRAD</v>
          </cell>
          <cell r="K66" t="str">
            <v>OTHER</v>
          </cell>
          <cell r="L66" t="str">
            <v>Other Miscellaneous Expense</v>
          </cell>
          <cell r="M66" t="str">
            <v>USD</v>
          </cell>
        </row>
        <row r="67">
          <cell r="A67">
            <v>2000986</v>
          </cell>
          <cell r="B67" t="str">
            <v>CROWN RELOCATIONS</v>
          </cell>
          <cell r="C67">
            <v>2000986</v>
          </cell>
          <cell r="D67" t="str">
            <v>288 WOODPARK ROAD, SMITHFIELD, NSW 2164</v>
          </cell>
          <cell r="E67" t="str">
            <v>AU</v>
          </cell>
          <cell r="F67" t="str">
            <v>VAT2000</v>
          </cell>
          <cell r="G67" t="str">
            <v>VS</v>
          </cell>
          <cell r="H67">
            <v>37247</v>
          </cell>
          <cell r="I67">
            <v>10</v>
          </cell>
          <cell r="J67" t="str">
            <v>TRAD</v>
          </cell>
          <cell r="K67" t="str">
            <v>OTHER</v>
          </cell>
          <cell r="L67" t="str">
            <v>Other Miscellaneous Expense</v>
          </cell>
          <cell r="M67" t="str">
            <v>USD</v>
          </cell>
        </row>
        <row r="68">
          <cell r="A68">
            <v>2001031</v>
          </cell>
          <cell r="B68" t="str">
            <v>F&amp;N COCA-COLA (SINGAPORE) PTE LTD.</v>
          </cell>
          <cell r="C68">
            <v>2001031</v>
          </cell>
          <cell r="D68" t="str">
            <v>457 JALAN AHMAD IBRAHIM SINGAPOR 639933</v>
          </cell>
          <cell r="E68" t="str">
            <v>SG</v>
          </cell>
          <cell r="F68" t="str">
            <v>VAT2000</v>
          </cell>
          <cell r="G68" t="str">
            <v>VS</v>
          </cell>
          <cell r="H68">
            <v>37247</v>
          </cell>
          <cell r="I68">
            <v>3</v>
          </cell>
          <cell r="J68" t="str">
            <v>TRAD</v>
          </cell>
          <cell r="K68" t="str">
            <v>OTHER</v>
          </cell>
          <cell r="L68" t="str">
            <v>Other Miscellaneous Expense</v>
          </cell>
          <cell r="M68" t="str">
            <v>SGD</v>
          </cell>
        </row>
        <row r="69">
          <cell r="A69">
            <v>2001035</v>
          </cell>
          <cell r="B69" t="str">
            <v>LANCER CORP</v>
          </cell>
          <cell r="C69">
            <v>2001035</v>
          </cell>
          <cell r="D69" t="str">
            <v>6655 LANCER BLVD, SAN ANTONIO,</v>
          </cell>
          <cell r="E69" t="str">
            <v>US</v>
          </cell>
          <cell r="F69" t="str">
            <v>VAT2000</v>
          </cell>
          <cell r="G69" t="str">
            <v>VS</v>
          </cell>
          <cell r="H69">
            <v>37247</v>
          </cell>
          <cell r="I69">
            <v>30</v>
          </cell>
          <cell r="J69" t="str">
            <v>TRAD</v>
          </cell>
          <cell r="K69" t="str">
            <v>OTHER</v>
          </cell>
          <cell r="L69" t="str">
            <v>Other Miscellaneous Expense</v>
          </cell>
          <cell r="M69" t="str">
            <v>USD</v>
          </cell>
        </row>
        <row r="70">
          <cell r="A70">
            <v>2001036</v>
          </cell>
          <cell r="B70" t="str">
            <v>HUHTAMAKI SINGAPORE PTE LTD.</v>
          </cell>
          <cell r="C70">
            <v>2001036</v>
          </cell>
          <cell r="D70" t="str">
            <v>42 SENOKO ROAD, SINGAPORE 758113</v>
          </cell>
          <cell r="E70" t="str">
            <v>SG</v>
          </cell>
          <cell r="F70" t="str">
            <v>VAT2000</v>
          </cell>
          <cell r="G70" t="str">
            <v>VS</v>
          </cell>
          <cell r="H70">
            <v>37247</v>
          </cell>
          <cell r="I70">
            <v>20</v>
          </cell>
          <cell r="J70" t="str">
            <v>TRAD</v>
          </cell>
          <cell r="K70" t="str">
            <v>OTHER</v>
          </cell>
          <cell r="L70" t="str">
            <v>Other Miscellaneous Expense</v>
          </cell>
          <cell r="M70" t="str">
            <v>USD</v>
          </cell>
        </row>
        <row r="71">
          <cell r="A71">
            <v>2001039</v>
          </cell>
          <cell r="B71" t="str">
            <v>FILTER VISION CO, LTD.</v>
          </cell>
          <cell r="C71">
            <v>2001039</v>
          </cell>
          <cell r="D71" t="str">
            <v>224/51 SOI M THANTIP 3 LADPRAO 94,</v>
          </cell>
          <cell r="E71" t="str">
            <v>TH</v>
          </cell>
          <cell r="F71" t="str">
            <v>VAT2000</v>
          </cell>
          <cell r="G71" t="str">
            <v>VS</v>
          </cell>
          <cell r="H71">
            <v>37247</v>
          </cell>
          <cell r="I71">
            <v>30</v>
          </cell>
          <cell r="J71" t="str">
            <v>TRAD</v>
          </cell>
          <cell r="K71" t="str">
            <v>OTHER</v>
          </cell>
          <cell r="L71" t="str">
            <v>Other Miscellaneous Expense</v>
          </cell>
          <cell r="M71" t="str">
            <v>USD</v>
          </cell>
        </row>
        <row r="72">
          <cell r="A72">
            <v>2001104</v>
          </cell>
          <cell r="B72" t="str">
            <v>AEA INTERNATIONAL PTE LTD</v>
          </cell>
          <cell r="C72">
            <v>2001104</v>
          </cell>
          <cell r="D72" t="str">
            <v>TUNG CENTRE NO.01-01</v>
          </cell>
          <cell r="E72" t="str">
            <v>SG</v>
          </cell>
          <cell r="F72" t="str">
            <v>VAT2000</v>
          </cell>
          <cell r="G72" t="str">
            <v>VS</v>
          </cell>
          <cell r="H72">
            <v>37253</v>
          </cell>
          <cell r="I72">
            <v>3</v>
          </cell>
          <cell r="J72" t="str">
            <v>TRAD</v>
          </cell>
          <cell r="K72" t="str">
            <v>HEALTH</v>
          </cell>
          <cell r="L72" t="str">
            <v>Health Products</v>
          </cell>
          <cell r="M72" t="str">
            <v>USD</v>
          </cell>
        </row>
        <row r="73">
          <cell r="A73">
            <v>2001127</v>
          </cell>
          <cell r="B73" t="str">
            <v>THE INDOCHINA MEDIA MEMORIAL FOUNDATION</v>
          </cell>
          <cell r="C73">
            <v>2001127</v>
          </cell>
          <cell r="D73" t="str">
            <v>141 NGUYEN HUE STR, DIST 1 HCMC</v>
          </cell>
          <cell r="E73" t="str">
            <v>VN</v>
          </cell>
          <cell r="F73" t="str">
            <v>VAT2000</v>
          </cell>
          <cell r="G73" t="str">
            <v>VS</v>
          </cell>
          <cell r="H73">
            <v>37253</v>
          </cell>
          <cell r="I73">
            <v>3</v>
          </cell>
          <cell r="J73" t="str">
            <v>TRAD</v>
          </cell>
          <cell r="K73" t="str">
            <v>OTHER</v>
          </cell>
          <cell r="L73" t="str">
            <v>Other Miscellaneous Expense</v>
          </cell>
          <cell r="M73" t="str">
            <v>USD</v>
          </cell>
        </row>
        <row r="74">
          <cell r="A74">
            <v>2001132</v>
          </cell>
          <cell r="B74" t="str">
            <v>CTY TNHH THIET KE &amp; DV QUANG CAO D.A.S</v>
          </cell>
          <cell r="C74">
            <v>2001132</v>
          </cell>
          <cell r="D74" t="str">
            <v>69A CAO THANG STR, DIST 3,HCMC</v>
          </cell>
          <cell r="E74" t="str">
            <v>030240344-6</v>
          </cell>
          <cell r="F74" t="str">
            <v>VAT2010</v>
          </cell>
          <cell r="G74" t="str">
            <v>VS</v>
          </cell>
          <cell r="H74">
            <v>37253</v>
          </cell>
          <cell r="I74">
            <v>3</v>
          </cell>
          <cell r="J74" t="str">
            <v>TRAD</v>
          </cell>
          <cell r="K74" t="str">
            <v>OTHER</v>
          </cell>
          <cell r="L74" t="str">
            <v>Other Miscellaneous Expense</v>
          </cell>
          <cell r="M74" t="str">
            <v>USD</v>
          </cell>
        </row>
        <row r="75">
          <cell r="A75">
            <v>2001139</v>
          </cell>
          <cell r="B75" t="str">
            <v>AMERICAN CLUB</v>
          </cell>
          <cell r="C75">
            <v>2001139</v>
          </cell>
          <cell r="D75" t="str">
            <v xml:space="preserve"> </v>
          </cell>
          <cell r="E75" t="str">
            <v>VN</v>
          </cell>
          <cell r="F75" t="str">
            <v>VAT2000</v>
          </cell>
          <cell r="G75" t="str">
            <v>VS</v>
          </cell>
          <cell r="H75">
            <v>37253</v>
          </cell>
          <cell r="I75">
            <v>3</v>
          </cell>
          <cell r="J75" t="str">
            <v>TRAD</v>
          </cell>
          <cell r="K75" t="str">
            <v>MARKE</v>
          </cell>
          <cell r="L75" t="str">
            <v>Direct Marketing Expense</v>
          </cell>
          <cell r="M75" t="str">
            <v>USD</v>
          </cell>
        </row>
        <row r="76">
          <cell r="A76">
            <v>2001146</v>
          </cell>
          <cell r="B76" t="str">
            <v>NORDSON CORPORATION</v>
          </cell>
          <cell r="C76">
            <v>2001146</v>
          </cell>
          <cell r="D76" t="str">
            <v>100 NORDSON DRIVE AMHERST,OHIO 44001,US</v>
          </cell>
          <cell r="E76" t="str">
            <v>US</v>
          </cell>
          <cell r="F76" t="str">
            <v>VAT2000</v>
          </cell>
          <cell r="G76" t="str">
            <v>VS</v>
          </cell>
          <cell r="H76">
            <v>37253</v>
          </cell>
          <cell r="I76">
            <v>15</v>
          </cell>
          <cell r="J76" t="str">
            <v>TRAD</v>
          </cell>
          <cell r="K76" t="str">
            <v>ESP</v>
          </cell>
          <cell r="L76" t="str">
            <v>Engineering spare part</v>
          </cell>
          <cell r="M76" t="str">
            <v>USD</v>
          </cell>
        </row>
        <row r="77">
          <cell r="A77">
            <v>2001171</v>
          </cell>
          <cell r="B77" t="str">
            <v>CARIBBEAN REFRESCOS INCORPORATED</v>
          </cell>
          <cell r="C77">
            <v>2001171</v>
          </cell>
          <cell r="D77" t="str">
            <v>P.O BOX 11999, CIDRA,</v>
          </cell>
          <cell r="E77" t="str">
            <v>US</v>
          </cell>
          <cell r="F77" t="str">
            <v>VAT2000</v>
          </cell>
          <cell r="G77" t="str">
            <v>I051</v>
          </cell>
          <cell r="H77">
            <v>37247</v>
          </cell>
          <cell r="I77">
            <v>90</v>
          </cell>
          <cell r="J77" t="str">
            <v>TRAD</v>
          </cell>
          <cell r="K77" t="str">
            <v>CONCEN</v>
          </cell>
          <cell r="L77" t="str">
            <v>Concentrate &amp; Flavour</v>
          </cell>
          <cell r="M77" t="str">
            <v>USD</v>
          </cell>
        </row>
        <row r="78">
          <cell r="A78">
            <v>2001172</v>
          </cell>
          <cell r="B78" t="str">
            <v>BEVERAGE INDUSTRIES</v>
          </cell>
          <cell r="C78">
            <v>2001172</v>
          </cell>
          <cell r="D78" t="str">
            <v>7 RODBOROUGH ROAD</v>
          </cell>
          <cell r="E78" t="str">
            <v>AU</v>
          </cell>
          <cell r="F78" t="str">
            <v>VAT2000</v>
          </cell>
          <cell r="G78" t="str">
            <v>VS</v>
          </cell>
          <cell r="H78">
            <v>37247</v>
          </cell>
          <cell r="I78">
            <v>90</v>
          </cell>
          <cell r="J78" t="str">
            <v>TRAD</v>
          </cell>
          <cell r="K78" t="str">
            <v>CONCEN</v>
          </cell>
          <cell r="L78" t="str">
            <v>Concentrate &amp; Flavour</v>
          </cell>
          <cell r="M78" t="str">
            <v>USD</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uit Pending Order (4)"/>
      <sheetName val="Fruit Pending Order (3)"/>
      <sheetName val="Fruit Pending Order (2)"/>
      <sheetName val="Fruit Pending Order"/>
      <sheetName val="Onion Pending Order"/>
      <sheetName val="Sheet1"/>
      <sheetName val="Selection Matrix"/>
    </sheetNames>
    <sheetDataSet>
      <sheetData sheetId="0"/>
      <sheetData sheetId="1"/>
      <sheetData sheetId="2"/>
      <sheetData sheetId="3"/>
      <sheetData sheetId="4"/>
      <sheetData sheetId="5"/>
      <sheetData sheetId="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2077-78"/>
      <sheetName val="Dep. 2078-79"/>
      <sheetName val="Income Tax"/>
      <sheetName val="Note"/>
      <sheetName val="Entry"/>
      <sheetName val="anu 2"/>
      <sheetName val="anu 5"/>
      <sheetName val="anu 10"/>
      <sheetName val="anu 13 A"/>
      <sheetName val="anu 13 B"/>
      <sheetName val="TB"/>
      <sheetName val="BS"/>
      <sheetName val="PL"/>
      <sheetName val="Profit App."/>
      <sheetName val="Liabilities"/>
      <sheetName val="Cash Flow"/>
      <sheetName val="Change in Equity"/>
      <sheetName val="anex of anex"/>
      <sheetName val="SCH 1-2"/>
      <sheetName val="SCH 2 ka- kha"/>
      <sheetName val="SCH 3-4-5"/>
      <sheetName val="SCH 6-7-8"/>
      <sheetName val="Assets"/>
      <sheetName val="Sheet2"/>
      <sheetName val="SCH 9-10-11-12-13"/>
      <sheetName val="SCH 14-16"/>
      <sheetName val="FA -15"/>
      <sheetName val="Units wise"/>
      <sheetName val="Fixed Assets Report"/>
      <sheetName val="Targrt Vs.Actual-Sources ,Uses"/>
      <sheetName val="Internal Program &amp; advocacy"/>
      <sheetName val="Sum Budget Vs. Actual"/>
      <sheetName val="strategy plan activity"/>
      <sheetName val="Admin Exp."/>
      <sheetName val="Internal Program"/>
      <sheetName val="Incomes"/>
      <sheetName val="Recociliation of Vatable Income"/>
      <sheetName val="Annex of Vatable Income Recon."/>
      <sheetName val="SCH 17-18"/>
      <sheetName val="SCH 19-20-21"/>
      <sheetName val="Stock"/>
      <sheetName val="Purchase of Navigator"/>
      <sheetName val="Sales Report Navigator"/>
      <sheetName val="PEARLS"/>
      <sheetName val="Expenses"/>
      <sheetName val="Sheet1"/>
      <sheetName val="LoanAgeing"/>
      <sheetName val="Sig"/>
      <sheetName val="Interest Receivable"/>
      <sheetName val="Note before final"/>
      <sheetName val="Ledger tal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33">
          <cell r="B33">
            <v>3805583399.5200009</v>
          </cell>
        </row>
        <row r="63">
          <cell r="B63">
            <v>15677906889.409998</v>
          </cell>
        </row>
        <row r="64">
          <cell r="B64">
            <v>65226692.289999999</v>
          </cell>
        </row>
        <row r="65">
          <cell r="B65">
            <v>66169140.490000002</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M49"/>
  <sheetViews>
    <sheetView showGridLines="0" view="pageBreakPreview" topLeftCell="A10" zoomScaleNormal="100" zoomScaleSheetLayoutView="100" workbookViewId="0">
      <selection activeCell="C34" sqref="C34"/>
    </sheetView>
  </sheetViews>
  <sheetFormatPr defaultColWidth="9.33203125" defaultRowHeight="13.8"/>
  <cols>
    <col min="1" max="1" width="1.5546875" style="1" customWidth="1"/>
    <col min="2" max="2" width="37.5546875" style="1" customWidth="1"/>
    <col min="3" max="3" width="6.33203125" style="1" customWidth="1"/>
    <col min="4" max="4" width="18.88671875" style="34" bestFit="1" customWidth="1"/>
    <col min="5" max="5" width="15.6640625" style="34" bestFit="1" customWidth="1"/>
    <col min="6" max="6" width="24.88671875" style="378" customWidth="1"/>
    <col min="7" max="7" width="16.88671875" style="1" customWidth="1"/>
    <col min="8" max="8" width="13.33203125" style="1" customWidth="1"/>
    <col min="9" max="9" width="1.109375" style="1" customWidth="1"/>
    <col min="10" max="10" width="15" style="7" bestFit="1" customWidth="1"/>
    <col min="11" max="11" width="15.33203125" style="7" bestFit="1" customWidth="1"/>
    <col min="12" max="12" width="15" style="7" bestFit="1" customWidth="1"/>
    <col min="13" max="13" width="9.33203125" style="7"/>
    <col min="14" max="16384" width="9.33203125" style="1"/>
  </cols>
  <sheetData>
    <row r="1" spans="2:13" ht="17.399999999999999">
      <c r="B1" s="38" t="s">
        <v>553</v>
      </c>
    </row>
    <row r="2" spans="2:13" ht="16.8">
      <c r="B2" s="320" t="s">
        <v>0</v>
      </c>
    </row>
    <row r="3" spans="2:13">
      <c r="B3" s="164" t="s">
        <v>888</v>
      </c>
    </row>
    <row r="4" spans="2:13">
      <c r="E4" s="404" t="s">
        <v>198</v>
      </c>
      <c r="F4" s="404"/>
    </row>
    <row r="5" spans="2:13" ht="14.4">
      <c r="E5" s="228" t="s">
        <v>167</v>
      </c>
      <c r="F5" s="379" t="s">
        <v>167</v>
      </c>
    </row>
    <row r="6" spans="2:13" s="3" customFormat="1" ht="27" thickBot="1">
      <c r="B6" s="15" t="s">
        <v>4</v>
      </c>
      <c r="C6" s="321" t="s">
        <v>5</v>
      </c>
      <c r="D6" s="128" t="s">
        <v>889</v>
      </c>
      <c r="E6" s="128" t="s">
        <v>522</v>
      </c>
      <c r="F6" s="380" t="s">
        <v>523</v>
      </c>
      <c r="J6" s="6"/>
      <c r="K6" s="6"/>
      <c r="L6" s="6"/>
      <c r="M6" s="6"/>
    </row>
    <row r="7" spans="2:13">
      <c r="B7" s="62" t="s">
        <v>6</v>
      </c>
      <c r="C7" s="7"/>
      <c r="D7" s="73"/>
      <c r="E7" s="73"/>
      <c r="F7" s="381"/>
      <c r="G7" s="399"/>
    </row>
    <row r="8" spans="2:13">
      <c r="B8" s="7" t="s">
        <v>7</v>
      </c>
      <c r="C8" s="322">
        <v>4.0999999999999996</v>
      </c>
      <c r="D8" s="39">
        <f>'4.1-4.4'!D14</f>
        <v>7642628.5908113392</v>
      </c>
      <c r="E8" s="39">
        <f>'4.1-4.4'!E14</f>
        <v>6871672.1677492307</v>
      </c>
      <c r="F8" s="382">
        <f>'4.1-4.4'!F14</f>
        <v>6246974.6979538463</v>
      </c>
      <c r="G8" s="18"/>
      <c r="H8" s="18"/>
    </row>
    <row r="9" spans="2:13">
      <c r="B9" s="7" t="s">
        <v>8</v>
      </c>
      <c r="C9" s="322">
        <v>4.2</v>
      </c>
      <c r="D9" s="39">
        <f>'4.1-4.4'!D23</f>
        <v>10319988.072542639</v>
      </c>
      <c r="E9" s="39">
        <f>'4.1-4.4'!E23</f>
        <v>9375829.8936065733</v>
      </c>
      <c r="F9" s="382">
        <f>'4.1-4.4'!F23</f>
        <v>9282999.8946599737</v>
      </c>
      <c r="G9" s="18"/>
      <c r="H9" s="18"/>
    </row>
    <row r="10" spans="2:13">
      <c r="B10" s="7" t="s">
        <v>521</v>
      </c>
      <c r="C10" s="322">
        <v>4.3</v>
      </c>
      <c r="D10" s="39">
        <f>'4.1-4.4'!D53</f>
        <v>127132791.38258177</v>
      </c>
      <c r="E10" s="39">
        <f>'4.1-4.4'!E53</f>
        <v>125356080.37451695</v>
      </c>
      <c r="F10" s="382">
        <f>'4.1-4.4'!F53</f>
        <v>123270443.20744801</v>
      </c>
      <c r="G10" s="18"/>
      <c r="H10" s="18"/>
      <c r="J10" s="10"/>
    </row>
    <row r="11" spans="2:13">
      <c r="B11" s="7" t="s">
        <v>229</v>
      </c>
      <c r="C11" s="322">
        <v>4.4000000000000004</v>
      </c>
      <c r="D11" s="39">
        <f>'4.1-4.4'!D117</f>
        <v>5078018.6010768693</v>
      </c>
      <c r="E11" s="39">
        <f>'4.1-4.4'!E117</f>
        <v>3980298.7516691401</v>
      </c>
      <c r="F11" s="382">
        <f>'4.1-4.4'!F117</f>
        <v>3459135.7852240903</v>
      </c>
      <c r="G11" s="18"/>
      <c r="H11" s="18"/>
      <c r="J11" s="10"/>
    </row>
    <row r="12" spans="2:13">
      <c r="B12" s="7" t="s">
        <v>9</v>
      </c>
      <c r="C12" s="322">
        <v>4.5</v>
      </c>
      <c r="D12" s="39">
        <f>'4.5'!E10</f>
        <v>1211000</v>
      </c>
      <c r="E12" s="39">
        <f>'4.5'!H10</f>
        <v>951000</v>
      </c>
      <c r="F12" s="382">
        <f>'4.5'!K10</f>
        <v>951000</v>
      </c>
      <c r="G12" s="18"/>
      <c r="H12" s="18"/>
    </row>
    <row r="13" spans="2:13">
      <c r="B13" s="7" t="s">
        <v>10</v>
      </c>
      <c r="C13" s="322">
        <v>4.5999999999999996</v>
      </c>
      <c r="D13" s="39">
        <f>'4.6-4.7'!D14</f>
        <v>716999.27369513432</v>
      </c>
      <c r="E13" s="39">
        <f>'4.6-4.7'!E14</f>
        <v>842646.05276537826</v>
      </c>
      <c r="F13" s="382">
        <f>'4.6-4.7'!F14</f>
        <v>706629.3</v>
      </c>
      <c r="G13" s="18"/>
      <c r="H13" s="18"/>
    </row>
    <row r="14" spans="2:13">
      <c r="B14" s="7" t="s">
        <v>11</v>
      </c>
      <c r="C14" s="322">
        <v>4.7</v>
      </c>
      <c r="D14" s="39">
        <f>'4.6-4.7'!D26</f>
        <v>2134450</v>
      </c>
      <c r="E14" s="39">
        <f>'4.6-4.7'!E26</f>
        <v>1984450</v>
      </c>
      <c r="F14" s="382">
        <f>'4.6-4.7'!F26</f>
        <v>934450</v>
      </c>
      <c r="G14" s="18"/>
      <c r="H14" s="18"/>
    </row>
    <row r="15" spans="2:13">
      <c r="B15" s="7" t="s">
        <v>256</v>
      </c>
      <c r="C15" s="322">
        <v>4.8</v>
      </c>
      <c r="D15" s="39">
        <f>'4.8'!I35</f>
        <v>23292262.978837371</v>
      </c>
      <c r="E15" s="39">
        <f>'4.8'!I34</f>
        <v>21316774.933794238</v>
      </c>
      <c r="F15" s="382">
        <f>'4.8'!I33</f>
        <v>20475462.703794237</v>
      </c>
      <c r="G15" s="18"/>
      <c r="H15" s="18"/>
      <c r="J15" s="10"/>
    </row>
    <row r="16" spans="2:13">
      <c r="B16" s="7" t="s">
        <v>13</v>
      </c>
      <c r="C16" s="322">
        <v>4.9000000000000004</v>
      </c>
      <c r="D16" s="39">
        <f>'4.9'!E39</f>
        <v>902276.53600000008</v>
      </c>
      <c r="E16" s="39">
        <f>'4.9'!E38</f>
        <v>775855.79200000002</v>
      </c>
      <c r="F16" s="382">
        <f>'4.9'!E37</f>
        <v>693769.8</v>
      </c>
      <c r="G16" s="18"/>
      <c r="H16" s="18"/>
    </row>
    <row r="17" spans="2:13">
      <c r="B17" s="7" t="s">
        <v>14</v>
      </c>
      <c r="C17" s="322">
        <v>4.1100000000000003</v>
      </c>
      <c r="D17" s="39">
        <f>'4.11-4.17'!D16</f>
        <v>7322069.2655898007</v>
      </c>
      <c r="E17" s="39">
        <f>'4.11-4.17'!E16</f>
        <v>3010457.2223308599</v>
      </c>
      <c r="F17" s="382">
        <f>'4.11-4.17'!F16</f>
        <v>2838262.2742759101</v>
      </c>
      <c r="G17" s="18"/>
      <c r="H17" s="18"/>
    </row>
    <row r="18" spans="2:13" s="3" customFormat="1" ht="14.4" thickBot="1">
      <c r="B18" s="129" t="s">
        <v>15</v>
      </c>
      <c r="C18" s="129"/>
      <c r="D18" s="130">
        <f>SUM(D8:D17)</f>
        <v>185752484.70113495</v>
      </c>
      <c r="E18" s="130">
        <f>SUM(E8:E17)</f>
        <v>174465065.18843237</v>
      </c>
      <c r="F18" s="383">
        <f>SUM(F8:F17)</f>
        <v>168859127.66335607</v>
      </c>
      <c r="G18" s="18"/>
      <c r="H18" s="18"/>
      <c r="J18" s="226"/>
      <c r="K18" s="323"/>
      <c r="L18" s="6"/>
      <c r="M18" s="6"/>
    </row>
    <row r="19" spans="2:13" ht="9.75" customHeight="1" thickTop="1">
      <c r="B19" s="7"/>
      <c r="C19" s="7"/>
      <c r="D19" s="39"/>
      <c r="E19" s="39"/>
      <c r="F19" s="382"/>
      <c r="G19" s="18"/>
      <c r="H19" s="18"/>
    </row>
    <row r="20" spans="2:13" ht="27" thickBot="1">
      <c r="B20" s="15" t="s">
        <v>4</v>
      </c>
      <c r="C20" s="321" t="s">
        <v>5</v>
      </c>
      <c r="D20" s="128" t="str">
        <f>D6</f>
        <v>As at 32nd  Ashadh 2082</v>
      </c>
      <c r="E20" s="128" t="str">
        <f>E6</f>
        <v>As at 31st Ashadh 2081</v>
      </c>
      <c r="F20" s="380" t="str">
        <f>F6</f>
        <v>As on 1st Shrawan 2080</v>
      </c>
      <c r="G20" s="18"/>
      <c r="H20" s="18"/>
    </row>
    <row r="21" spans="2:13">
      <c r="B21" s="62" t="s">
        <v>16</v>
      </c>
      <c r="C21" s="7"/>
      <c r="D21" s="39"/>
      <c r="E21" s="39"/>
      <c r="F21" s="382"/>
      <c r="G21" s="18"/>
      <c r="H21" s="18"/>
    </row>
    <row r="22" spans="2:13">
      <c r="B22" s="7" t="s">
        <v>524</v>
      </c>
      <c r="C22" s="322">
        <v>4.12</v>
      </c>
      <c r="D22" s="39">
        <f>'4.11-4.17'!D35</f>
        <v>141275373.63646692</v>
      </c>
      <c r="E22" s="39">
        <f>'4.11-4.17'!E35</f>
        <v>134477595.36838049</v>
      </c>
      <c r="F22" s="382">
        <f>'4.11-4.17'!F35</f>
        <v>129851053.71306786</v>
      </c>
      <c r="G22" s="18"/>
    </row>
    <row r="23" spans="2:13">
      <c r="B23" s="7" t="s">
        <v>17</v>
      </c>
      <c r="C23" s="322">
        <v>4.13</v>
      </c>
      <c r="D23" s="39">
        <f>'4.11-4.17'!D43</f>
        <v>2305000</v>
      </c>
      <c r="E23" s="39">
        <f>'4.11-4.17'!E43</f>
        <v>1312500</v>
      </c>
      <c r="F23" s="382">
        <f>'4.11-4.17'!F43</f>
        <v>1565500</v>
      </c>
      <c r="G23" s="18"/>
      <c r="H23" s="18"/>
    </row>
    <row r="24" spans="2:13">
      <c r="B24" s="7" t="s">
        <v>243</v>
      </c>
      <c r="C24" s="322">
        <v>4.1399999999999997</v>
      </c>
      <c r="D24" s="39">
        <f>'4.11-4.17'!D55</f>
        <v>2942703.7630136986</v>
      </c>
      <c r="E24" s="39">
        <f>'4.11-4.17'!E55</f>
        <v>2496203.3789954334</v>
      </c>
      <c r="F24" s="382">
        <f>'4.11-4.17'!F55</f>
        <v>2113505.1141552515</v>
      </c>
      <c r="G24" s="18"/>
      <c r="J24" s="10"/>
    </row>
    <row r="25" spans="2:13">
      <c r="B25" s="7" t="s">
        <v>20</v>
      </c>
      <c r="C25" s="322" t="s">
        <v>760</v>
      </c>
      <c r="D25" s="39">
        <f>-'4.10'!D16</f>
        <v>481295.89091977756</v>
      </c>
      <c r="E25" s="39">
        <f>-'4.10'!E16</f>
        <v>364141.48927835433</v>
      </c>
      <c r="F25" s="382">
        <f>-'4.10'!E12</f>
        <v>1064561.5492454292</v>
      </c>
      <c r="G25" s="18"/>
      <c r="H25" s="18"/>
    </row>
    <row r="26" spans="2:13">
      <c r="B26" s="7" t="s">
        <v>241</v>
      </c>
      <c r="C26" s="322">
        <v>4.1500000000000004</v>
      </c>
      <c r="D26" s="39">
        <f>'4.11-4.17'!D102</f>
        <v>534940.15399999998</v>
      </c>
      <c r="E26" s="39">
        <f>'4.11-4.17'!E102</f>
        <v>629000</v>
      </c>
      <c r="F26" s="382">
        <f>'4.11-4.17'!F102</f>
        <v>977540.60800000001</v>
      </c>
      <c r="G26" s="18"/>
      <c r="H26" s="18"/>
      <c r="J26" s="10"/>
    </row>
    <row r="27" spans="2:13">
      <c r="B27" s="7" t="s">
        <v>21</v>
      </c>
      <c r="C27" s="322">
        <v>4.16</v>
      </c>
      <c r="D27" s="39">
        <f>'4.11-4.17'!D137</f>
        <v>2308138.831604166</v>
      </c>
      <c r="E27" s="39">
        <f>'4.11-4.17'!E137</f>
        <v>2000579.2301565416</v>
      </c>
      <c r="F27" s="382">
        <f>'4.11-4.17'!F137</f>
        <v>1981036.9589549114</v>
      </c>
      <c r="G27" s="18"/>
      <c r="H27" s="18"/>
      <c r="J27" s="18"/>
    </row>
    <row r="28" spans="2:13" ht="18.45" customHeight="1" thickBot="1">
      <c r="B28" s="56" t="s">
        <v>22</v>
      </c>
      <c r="C28" s="400"/>
      <c r="D28" s="75">
        <f>SUM(D22:D27)</f>
        <v>149847452.27600455</v>
      </c>
      <c r="E28" s="75">
        <f>SUM(E22:E27)</f>
        <v>141280019.46681079</v>
      </c>
      <c r="F28" s="384">
        <f>SUM(F22:F27)</f>
        <v>137553197.94342345</v>
      </c>
      <c r="G28" s="18"/>
      <c r="H28" s="18"/>
      <c r="J28" s="11"/>
    </row>
    <row r="29" spans="2:13">
      <c r="B29" s="62" t="s">
        <v>23</v>
      </c>
      <c r="C29" s="8"/>
      <c r="D29" s="39"/>
      <c r="E29" s="39"/>
      <c r="F29" s="382"/>
      <c r="G29" s="18"/>
      <c r="H29" s="18"/>
    </row>
    <row r="30" spans="2:13">
      <c r="B30" s="7" t="s">
        <v>24</v>
      </c>
      <c r="C30" s="322">
        <v>4.17</v>
      </c>
      <c r="D30" s="39">
        <f>'4.11-4.17'!D144</f>
        <v>17186000</v>
      </c>
      <c r="E30" s="39">
        <f>'4.11-4.17'!E144</f>
        <v>15686000</v>
      </c>
      <c r="F30" s="382">
        <f>'4.11-4.17'!F144</f>
        <v>13732000</v>
      </c>
      <c r="G30" s="18"/>
      <c r="H30" s="18"/>
    </row>
    <row r="31" spans="2:13">
      <c r="B31" s="7" t="s">
        <v>190</v>
      </c>
      <c r="C31" s="322">
        <v>4.18</v>
      </c>
      <c r="D31" s="39">
        <f>SoCE!D45</f>
        <v>9101244.9795419052</v>
      </c>
      <c r="E31" s="39">
        <f>'4.18-4.21'!E13</f>
        <v>7953754.8356826194</v>
      </c>
      <c r="F31" s="382">
        <f>'4.18-4.21'!F13</f>
        <v>7076728.8333333004</v>
      </c>
      <c r="G31" s="18"/>
      <c r="H31" s="18"/>
    </row>
    <row r="32" spans="2:13">
      <c r="B32" s="7" t="s">
        <v>261</v>
      </c>
      <c r="C32" s="8"/>
      <c r="D32" s="39">
        <f>SoCE!F45</f>
        <v>198232.13632601686</v>
      </c>
      <c r="E32" s="39">
        <f>SoCE!F25</f>
        <v>555781.05176198971</v>
      </c>
      <c r="F32" s="382">
        <f>SoCE!F8</f>
        <v>570291.02</v>
      </c>
      <c r="G32" s="18"/>
      <c r="H32" s="18"/>
      <c r="J32" s="6"/>
      <c r="K32" s="6"/>
      <c r="L32" s="231"/>
    </row>
    <row r="33" spans="2:13">
      <c r="B33" s="7" t="s">
        <v>247</v>
      </c>
      <c r="C33" s="322">
        <v>4.1900000000000004</v>
      </c>
      <c r="D33" s="39">
        <f>SoCE!H45</f>
        <v>4891133.8692624532</v>
      </c>
      <c r="E33" s="39">
        <f>'4.18-4.21'!E26</f>
        <v>7886297.1024507284</v>
      </c>
      <c r="F33" s="382">
        <f>'4.18-4.21'!F26</f>
        <v>9391418.9299999997</v>
      </c>
      <c r="G33" s="18"/>
      <c r="H33" s="18"/>
    </row>
    <row r="34" spans="2:13">
      <c r="B34" s="7" t="s">
        <v>182</v>
      </c>
      <c r="C34" s="8"/>
      <c r="D34" s="39">
        <f>SoCE!E45</f>
        <v>3828421.44</v>
      </c>
      <c r="E34" s="39">
        <f>SoCE!E25</f>
        <v>2730846.08</v>
      </c>
      <c r="F34" s="382">
        <f>SoCE!E8</f>
        <v>2730846.08</v>
      </c>
      <c r="G34" s="18"/>
      <c r="H34" s="18"/>
      <c r="J34" s="10"/>
      <c r="L34" s="230"/>
    </row>
    <row r="35" spans="2:13">
      <c r="B35" s="7" t="s">
        <v>855</v>
      </c>
      <c r="C35" s="8"/>
      <c r="D35" s="39">
        <f>SoCE!G45</f>
        <v>700000</v>
      </c>
      <c r="E35" s="39">
        <f>SoCE!G25</f>
        <v>550000</v>
      </c>
      <c r="F35" s="382">
        <f>SoCE!G8</f>
        <v>300000</v>
      </c>
      <c r="G35" s="18"/>
      <c r="H35" s="18"/>
      <c r="J35" s="10"/>
      <c r="L35" s="230"/>
    </row>
    <row r="36" spans="2:13">
      <c r="B36" s="7" t="s">
        <v>25</v>
      </c>
      <c r="C36" s="8"/>
      <c r="D36" s="39">
        <f>SoCE!I45</f>
        <v>0</v>
      </c>
      <c r="E36" s="39">
        <f>SoCE!I25</f>
        <v>-2177633.34827379</v>
      </c>
      <c r="F36" s="382">
        <f>SoCE!I8</f>
        <v>-2495355.1434006807</v>
      </c>
      <c r="G36" s="18"/>
      <c r="H36" s="18"/>
      <c r="J36" s="10"/>
      <c r="L36" s="10"/>
    </row>
    <row r="37" spans="2:13" ht="14.4" thickBot="1">
      <c r="B37" s="56" t="s">
        <v>26</v>
      </c>
      <c r="C37" s="401"/>
      <c r="D37" s="75">
        <f>SUM(D30:D36)</f>
        <v>35905032.425130375</v>
      </c>
      <c r="E37" s="75">
        <f>SUM(E30:E36)</f>
        <v>33185045.721621543</v>
      </c>
      <c r="F37" s="384">
        <f>SUM(F30:F36)</f>
        <v>31305929.719932619</v>
      </c>
      <c r="G37" s="18"/>
      <c r="H37" s="18"/>
      <c r="J37" s="18"/>
      <c r="K37" s="10"/>
    </row>
    <row r="38" spans="2:13" s="3" customFormat="1" ht="14.4" thickBot="1">
      <c r="B38" s="131" t="s">
        <v>27</v>
      </c>
      <c r="C38" s="131"/>
      <c r="D38" s="132">
        <f>D37+D28</f>
        <v>185752484.70113492</v>
      </c>
      <c r="E38" s="132">
        <f>E37+E28</f>
        <v>174465065.18843234</v>
      </c>
      <c r="F38" s="385">
        <f>F37+F28</f>
        <v>168859127.66335607</v>
      </c>
      <c r="G38" s="324"/>
      <c r="J38" s="6"/>
      <c r="K38" s="6"/>
      <c r="L38" s="226"/>
      <c r="M38" s="6"/>
    </row>
    <row r="39" spans="2:13" ht="14.4" thickTop="1">
      <c r="B39" s="7"/>
      <c r="C39" s="7"/>
      <c r="E39" s="405" t="s">
        <v>196</v>
      </c>
      <c r="F39" s="405"/>
    </row>
    <row r="40" spans="2:13">
      <c r="C40" s="7"/>
      <c r="D40" s="73"/>
      <c r="E40" s="73"/>
      <c r="F40" s="381"/>
      <c r="G40" s="19"/>
      <c r="H40" s="19"/>
      <c r="J40" s="11"/>
    </row>
    <row r="41" spans="2:13">
      <c r="B41" s="6" t="s">
        <v>860</v>
      </c>
      <c r="C41" s="7"/>
      <c r="D41" s="73"/>
      <c r="E41" s="73"/>
      <c r="F41" s="381"/>
      <c r="J41" s="11"/>
      <c r="K41" s="11"/>
    </row>
    <row r="42" spans="2:13">
      <c r="B42" s="7"/>
      <c r="C42" s="7"/>
      <c r="D42" s="73"/>
      <c r="E42" s="73"/>
      <c r="F42" s="381"/>
    </row>
    <row r="43" spans="2:13">
      <c r="B43" s="7"/>
      <c r="C43" s="7"/>
      <c r="D43" s="40"/>
      <c r="E43" s="40"/>
      <c r="F43" s="386"/>
    </row>
    <row r="44" spans="2:13">
      <c r="B44" s="7"/>
      <c r="C44" s="7"/>
      <c r="D44" s="40"/>
      <c r="E44" s="40"/>
      <c r="F44" s="386"/>
      <c r="G44" s="19"/>
      <c r="H44" s="19"/>
    </row>
    <row r="45" spans="2:13">
      <c r="B45" s="7"/>
      <c r="C45" s="7"/>
      <c r="D45" s="40"/>
      <c r="E45" s="40"/>
      <c r="F45" s="386"/>
    </row>
    <row r="46" spans="2:13">
      <c r="B46" s="7"/>
      <c r="C46" s="7"/>
      <c r="D46" s="40"/>
      <c r="E46" s="40"/>
      <c r="F46" s="386"/>
    </row>
    <row r="47" spans="2:13">
      <c r="B47" s="7"/>
      <c r="C47" s="7"/>
      <c r="D47" s="40"/>
      <c r="E47" s="40"/>
      <c r="F47" s="386"/>
    </row>
    <row r="49" spans="4:6">
      <c r="D49" s="34">
        <f>D38-D18</f>
        <v>0</v>
      </c>
      <c r="E49" s="34">
        <f>E38-E18</f>
        <v>0</v>
      </c>
      <c r="F49" s="378">
        <f>F38-F18</f>
        <v>0</v>
      </c>
    </row>
  </sheetData>
  <customSheetViews>
    <customSheetView guid="{B9E55A27-2788-4E21-A3C1-797FAFBE2F06}" scale="110" showPageBreaks="1" showGridLines="0" printArea="1" hiddenColumns="1" view="pageBreakPreview" topLeftCell="A19">
      <selection activeCell="D23" sqref="D23"/>
      <pageMargins left="0.7" right="0.2" top="0.75" bottom="0.75" header="0.3" footer="0.3"/>
      <pageSetup paperSize="9" scale="95" orientation="portrait" horizontalDpi="1200" verticalDpi="1200" r:id="rId1"/>
    </customSheetView>
  </customSheetViews>
  <mergeCells count="2">
    <mergeCell ref="E4:F4"/>
    <mergeCell ref="E39:F39"/>
  </mergeCells>
  <pageMargins left="0.5" right="0.2" top="0.75" bottom="0.75" header="0.3" footer="0.3"/>
  <pageSetup paperSize="9" scale="91"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N46"/>
  <sheetViews>
    <sheetView showGridLines="0" view="pageBreakPreview" topLeftCell="A7" zoomScaleNormal="100" zoomScaleSheetLayoutView="100" workbookViewId="0">
      <selection activeCell="C31" sqref="C31"/>
    </sheetView>
  </sheetViews>
  <sheetFormatPr defaultColWidth="9.33203125" defaultRowHeight="13.8"/>
  <cols>
    <col min="1" max="1" width="1.6640625" style="1" customWidth="1"/>
    <col min="2" max="2" width="46.33203125" style="1" customWidth="1"/>
    <col min="3" max="3" width="6.6640625" style="326" customWidth="1"/>
    <col min="4" max="4" width="17.77734375" style="34" customWidth="1"/>
    <col min="5" max="5" width="19.44140625" style="34" customWidth="1"/>
    <col min="6" max="6" width="14" style="1" hidden="1" customWidth="1"/>
    <col min="7" max="7" width="0" style="1" hidden="1" customWidth="1"/>
    <col min="8" max="8" width="11" style="1" hidden="1" customWidth="1"/>
    <col min="9" max="9" width="13.109375" style="1" hidden="1" customWidth="1"/>
    <col min="10" max="10" width="17.5546875" style="1" hidden="1" customWidth="1"/>
    <col min="11" max="11" width="15" style="1" hidden="1" customWidth="1"/>
    <col min="12" max="12" width="16.33203125" style="1" bestFit="1" customWidth="1"/>
    <col min="13" max="14" width="14.109375" style="1" bestFit="1" customWidth="1"/>
    <col min="15" max="16384" width="9.33203125" style="1"/>
  </cols>
  <sheetData>
    <row r="1" spans="2:11" ht="17.399999999999999">
      <c r="B1" s="38" t="str">
        <f>SoFP!B1</f>
        <v>ABC Savings and Credit Cooperative Limited</v>
      </c>
    </row>
    <row r="2" spans="2:11" ht="15.6">
      <c r="B2" s="31" t="s">
        <v>1</v>
      </c>
    </row>
    <row r="3" spans="2:11">
      <c r="B3" s="164" t="s">
        <v>890</v>
      </c>
    </row>
    <row r="5" spans="2:11" s="3" customFormat="1" ht="14.4">
      <c r="C5" s="327"/>
      <c r="D5" s="249"/>
      <c r="E5" s="228" t="str">
        <f>SoFP!E4</f>
        <v>Amount in NPR</v>
      </c>
    </row>
    <row r="6" spans="2:11" s="3" customFormat="1" ht="14.4">
      <c r="C6" s="327"/>
      <c r="D6" s="249"/>
      <c r="E6" s="228" t="s">
        <v>167</v>
      </c>
    </row>
    <row r="7" spans="2:11" s="3" customFormat="1" ht="18" customHeight="1" thickBot="1">
      <c r="B7" s="15" t="s">
        <v>4</v>
      </c>
      <c r="C7" s="321" t="s">
        <v>5</v>
      </c>
      <c r="D7" s="165" t="s">
        <v>525</v>
      </c>
      <c r="E7" s="165" t="s">
        <v>526</v>
      </c>
    </row>
    <row r="8" spans="2:11">
      <c r="B8" s="7" t="s">
        <v>28</v>
      </c>
      <c r="C8" s="322">
        <v>4.22</v>
      </c>
      <c r="D8" s="39">
        <f>'4.22-4.33'!D12</f>
        <v>19029138.970231451</v>
      </c>
      <c r="E8" s="39">
        <f>'4.22-4.33'!E12</f>
        <v>15739642.099919369</v>
      </c>
      <c r="F8" s="62"/>
      <c r="G8" s="7"/>
      <c r="H8" s="7"/>
      <c r="I8" s="7"/>
      <c r="J8" s="10"/>
      <c r="K8" s="18"/>
    </row>
    <row r="9" spans="2:11">
      <c r="B9" s="7" t="s">
        <v>29</v>
      </c>
      <c r="C9" s="328">
        <v>4.2300000000000004</v>
      </c>
      <c r="D9" s="39">
        <f>-'4.22-4.33'!D20</f>
        <v>-7819121.0609089993</v>
      </c>
      <c r="E9" s="39">
        <f>-'4.22-4.33'!E20</f>
        <v>-6913198.5</v>
      </c>
      <c r="F9" s="7"/>
      <c r="G9" s="7"/>
      <c r="H9" s="7"/>
      <c r="I9" s="7"/>
      <c r="J9" s="7"/>
    </row>
    <row r="10" spans="2:11" s="3" customFormat="1" ht="14.4" thickBot="1">
      <c r="B10" s="167" t="s">
        <v>30</v>
      </c>
      <c r="C10" s="329"/>
      <c r="D10" s="179">
        <f>SUM(D8:D9)</f>
        <v>11210017.909322452</v>
      </c>
      <c r="E10" s="179">
        <f>SUM(E8:E9)</f>
        <v>8826443.5999193694</v>
      </c>
      <c r="F10" s="6"/>
      <c r="G10" s="6"/>
      <c r="H10" s="323"/>
      <c r="I10" s="6"/>
      <c r="J10" s="231"/>
    </row>
    <row r="11" spans="2:11">
      <c r="B11" s="7" t="s">
        <v>267</v>
      </c>
      <c r="C11" s="328">
        <v>4.24</v>
      </c>
      <c r="D11" s="39">
        <f>'4.22-4.33'!D31</f>
        <v>2239352.7811428569</v>
      </c>
      <c r="E11" s="39">
        <f>'4.22-4.33'!E31</f>
        <v>1666057.501666663</v>
      </c>
      <c r="F11" s="7"/>
      <c r="J11" s="230"/>
    </row>
    <row r="12" spans="2:11">
      <c r="B12" s="7" t="s">
        <v>287</v>
      </c>
      <c r="C12" s="328">
        <v>4.25</v>
      </c>
      <c r="D12" s="39">
        <f>-'4.22-4.33'!D61</f>
        <v>-268855.73299999995</v>
      </c>
      <c r="E12" s="39">
        <f>-'4.22-4.33'!E61</f>
        <v>-222747.24400000004</v>
      </c>
      <c r="F12" s="7"/>
      <c r="G12" s="7"/>
      <c r="H12" s="7"/>
      <c r="I12" s="7"/>
      <c r="J12" s="230"/>
      <c r="K12" s="34"/>
    </row>
    <row r="13" spans="2:11" ht="14.4" thickBot="1">
      <c r="B13" s="167" t="s">
        <v>268</v>
      </c>
      <c r="C13" s="330"/>
      <c r="D13" s="179">
        <f>SUM(D11:D12)</f>
        <v>1970497.0481428569</v>
      </c>
      <c r="E13" s="179">
        <f>SUM(E11:E12)</f>
        <v>1443310.257666663</v>
      </c>
      <c r="F13" s="7"/>
      <c r="G13" s="7"/>
      <c r="H13" s="7"/>
      <c r="I13" s="7"/>
      <c r="J13" s="230"/>
    </row>
    <row r="14" spans="2:11" ht="14.4" thickBot="1">
      <c r="B14" s="23" t="s">
        <v>31</v>
      </c>
      <c r="C14" s="331"/>
      <c r="D14" s="180">
        <f>D13+D10</f>
        <v>13180514.95746531</v>
      </c>
      <c r="E14" s="180">
        <f>E13+E10</f>
        <v>10269753.857586032</v>
      </c>
      <c r="F14" s="7"/>
      <c r="G14" s="7"/>
      <c r="H14" s="7"/>
      <c r="I14" s="7"/>
      <c r="J14" s="230"/>
    </row>
    <row r="15" spans="2:11">
      <c r="B15" s="7" t="s">
        <v>775</v>
      </c>
      <c r="C15" s="322">
        <v>4.26</v>
      </c>
      <c r="D15" s="39">
        <f>'4.22-4.33'!D81</f>
        <v>359663.48141666705</v>
      </c>
      <c r="E15" s="39">
        <f>'4.22-4.33'!E81</f>
        <v>461967.8775</v>
      </c>
      <c r="F15" s="7"/>
      <c r="G15" s="7"/>
      <c r="H15" s="7"/>
      <c r="I15" s="7"/>
      <c r="J15" s="230"/>
    </row>
    <row r="16" spans="2:11" ht="14.4" thickBot="1">
      <c r="B16" s="167" t="s">
        <v>33</v>
      </c>
      <c r="C16" s="330"/>
      <c r="D16" s="179">
        <f>SUM(D14:D15)</f>
        <v>13540178.438881977</v>
      </c>
      <c r="E16" s="179">
        <f>SUM(E14:E15)</f>
        <v>10731721.735086031</v>
      </c>
      <c r="F16" s="7"/>
      <c r="G16" s="7"/>
      <c r="H16" s="7"/>
      <c r="I16" s="7"/>
      <c r="J16" s="230"/>
    </row>
    <row r="17" spans="2:14">
      <c r="B17" s="7" t="s">
        <v>356</v>
      </c>
      <c r="C17" s="322">
        <v>4.2699999999999996</v>
      </c>
      <c r="D17" s="39">
        <f>-'4.22-4.33'!D92</f>
        <v>-443793.16519590653</v>
      </c>
      <c r="E17" s="39">
        <f>-'4.22-4.33'!E92</f>
        <v>-479480.16963902861</v>
      </c>
      <c r="F17" s="7"/>
      <c r="G17" s="7"/>
      <c r="H17" s="7"/>
      <c r="I17" s="7"/>
      <c r="J17" s="230"/>
    </row>
    <row r="18" spans="2:14" ht="14.4" thickBot="1">
      <c r="B18" s="167" t="s">
        <v>34</v>
      </c>
      <c r="C18" s="330"/>
      <c r="D18" s="179">
        <f>SUM(D16:D17)</f>
        <v>13096385.27368607</v>
      </c>
      <c r="E18" s="179">
        <f>SUM(E16:E17)</f>
        <v>10252241.565447003</v>
      </c>
    </row>
    <row r="19" spans="2:14">
      <c r="B19" s="62" t="s">
        <v>35</v>
      </c>
      <c r="C19" s="8"/>
      <c r="D19" s="39"/>
      <c r="E19" s="39"/>
    </row>
    <row r="20" spans="2:14">
      <c r="B20" s="7" t="s">
        <v>776</v>
      </c>
      <c r="C20" s="322">
        <v>4.28</v>
      </c>
      <c r="D20" s="39">
        <f>-'4.22-4.33'!D112</f>
        <v>-3758530.2554372605</v>
      </c>
      <c r="E20" s="39">
        <f>-'4.22-4.33'!E112</f>
        <v>-3111784.189221954</v>
      </c>
    </row>
    <row r="21" spans="2:14">
      <c r="B21" s="7" t="s">
        <v>309</v>
      </c>
      <c r="C21" s="322">
        <v>4.29</v>
      </c>
      <c r="D21" s="39">
        <f>-'4.22-4.33'!D143</f>
        <v>-2427519.9205999998</v>
      </c>
      <c r="E21" s="39">
        <f>-'4.22-4.33'!E143</f>
        <v>-2309074.455333333</v>
      </c>
    </row>
    <row r="22" spans="2:14">
      <c r="B22" s="7" t="s">
        <v>368</v>
      </c>
      <c r="C22" s="328">
        <v>4.3</v>
      </c>
      <c r="D22" s="39">
        <f>-'4.22-4.33'!D151</f>
        <v>-1366328.2719999999</v>
      </c>
      <c r="E22" s="39">
        <f>-'4.22-4.33'!E151</f>
        <v>-1064924.112</v>
      </c>
    </row>
    <row r="23" spans="2:14" ht="14.4" thickBot="1">
      <c r="B23" s="167" t="s">
        <v>37</v>
      </c>
      <c r="C23" s="330"/>
      <c r="D23" s="179">
        <f>SUM(D18:D22)</f>
        <v>5544006.8256488098</v>
      </c>
      <c r="E23" s="179">
        <f>SUM(E18:E22)</f>
        <v>3766458.8088917155</v>
      </c>
      <c r="J23" s="18"/>
    </row>
    <row r="24" spans="2:14">
      <c r="B24" s="7" t="s">
        <v>38</v>
      </c>
      <c r="C24" s="322">
        <v>4.3099999999999996</v>
      </c>
      <c r="D24" s="39">
        <f>'4.22-4.33'!D158</f>
        <v>0</v>
      </c>
      <c r="E24" s="39">
        <f>'4.22-4.33'!E158</f>
        <v>0</v>
      </c>
      <c r="M24" s="18"/>
      <c r="N24" s="18"/>
    </row>
    <row r="25" spans="2:14">
      <c r="B25" s="7" t="s">
        <v>39</v>
      </c>
      <c r="C25" s="328">
        <v>4.32</v>
      </c>
      <c r="D25" s="39">
        <f>'4.22-4.33'!D168</f>
        <v>301439.05</v>
      </c>
      <c r="E25" s="39">
        <f>'4.22-4.33'!E168</f>
        <v>60180.281000000003</v>
      </c>
      <c r="M25" s="19"/>
      <c r="N25" s="19"/>
    </row>
    <row r="26" spans="2:14" ht="14.4" thickBot="1">
      <c r="B26" s="167" t="s">
        <v>40</v>
      </c>
      <c r="C26" s="330"/>
      <c r="D26" s="179">
        <f>D23+D24-D25</f>
        <v>5242567.77564881</v>
      </c>
      <c r="E26" s="179">
        <f>E23+E24-E25</f>
        <v>3706278.5278917155</v>
      </c>
      <c r="F26" s="7" t="s">
        <v>146</v>
      </c>
      <c r="G26" s="7"/>
      <c r="H26" s="7"/>
      <c r="I26" s="10"/>
      <c r="J26" s="10">
        <f>D26</f>
        <v>5242567.77564881</v>
      </c>
      <c r="K26" s="10">
        <f>E26</f>
        <v>3706278.5278917155</v>
      </c>
      <c r="M26" s="19"/>
      <c r="N26" s="19"/>
    </row>
    <row r="27" spans="2:14">
      <c r="B27" s="7" t="s">
        <v>41</v>
      </c>
      <c r="C27" s="328">
        <v>4.33</v>
      </c>
      <c r="D27" s="39"/>
      <c r="E27" s="39"/>
      <c r="F27" s="7" t="s">
        <v>613</v>
      </c>
      <c r="G27" s="7"/>
      <c r="H27" s="7"/>
      <c r="I27" s="7"/>
      <c r="J27" s="335">
        <f>'4.22-4.33'!D104</f>
        <v>582507.53062764555</v>
      </c>
      <c r="K27" s="335">
        <f>'4.22-4.33'!E104</f>
        <v>411808.72532130172</v>
      </c>
      <c r="M27" s="19"/>
      <c r="N27" s="19"/>
    </row>
    <row r="28" spans="2:14" ht="14.4" thickBot="1">
      <c r="B28" s="7" t="s">
        <v>359</v>
      </c>
      <c r="C28" s="8"/>
      <c r="D28" s="39">
        <f>-SUM('4.22-4.33'!D174:D175)</f>
        <v>-1154998.1765702439</v>
      </c>
      <c r="E28" s="39">
        <f>-SUM('4.22-4.33'!E174:E175)</f>
        <v>-788696.1833346216</v>
      </c>
      <c r="F28" s="306" t="s">
        <v>614</v>
      </c>
      <c r="G28" s="167"/>
      <c r="H28" s="167"/>
      <c r="I28" s="167"/>
      <c r="J28" s="306">
        <f>SUM(J26:J27)</f>
        <v>5825075.3062764555</v>
      </c>
      <c r="K28" s="306">
        <f>SUM(K26:K27)</f>
        <v>4118087.2532130172</v>
      </c>
    </row>
    <row r="29" spans="2:14">
      <c r="B29" s="7" t="s">
        <v>43</v>
      </c>
      <c r="C29" s="8"/>
      <c r="D29" s="39">
        <f>-SUM('4.22-4.33'!D177)</f>
        <v>157239.43835857679</v>
      </c>
      <c r="E29" s="39">
        <f>-SUM('4.22-4.33'!E177)</f>
        <v>700420.05996707489</v>
      </c>
      <c r="H29" s="18"/>
      <c r="J29" s="18">
        <f>J28*0.1</f>
        <v>582507.53062764555</v>
      </c>
      <c r="K29" s="18">
        <f>K28*0.1</f>
        <v>411808.72532130172</v>
      </c>
    </row>
    <row r="30" spans="2:14" s="3" customFormat="1" ht="14.4" thickBot="1">
      <c r="B30" s="129" t="s">
        <v>180</v>
      </c>
      <c r="C30" s="333"/>
      <c r="D30" s="130">
        <f>SUM(D26:D29)</f>
        <v>4244809.0374371428</v>
      </c>
      <c r="E30" s="130">
        <f>SUM(E26:E29)</f>
        <v>3618002.4045241689</v>
      </c>
      <c r="F30" s="1" t="s">
        <v>191</v>
      </c>
      <c r="G30" s="1"/>
      <c r="H30" s="1"/>
      <c r="I30" s="1"/>
      <c r="J30" s="18">
        <f>J29-'4.22-4.33'!D104</f>
        <v>0</v>
      </c>
      <c r="K30" s="18">
        <f>K29-'4.22-4.33'!E104</f>
        <v>0</v>
      </c>
    </row>
    <row r="31" spans="2:14" ht="14.4" thickTop="1">
      <c r="B31" s="6"/>
      <c r="C31" s="8"/>
      <c r="D31" s="39"/>
      <c r="E31" s="39"/>
      <c r="F31" s="6"/>
      <c r="G31" s="6"/>
      <c r="H31" s="323"/>
      <c r="I31" s="6"/>
      <c r="J31" s="226"/>
    </row>
    <row r="32" spans="2:14">
      <c r="E32" s="319" t="s">
        <v>196</v>
      </c>
      <c r="F32" s="250"/>
      <c r="G32" s="7"/>
      <c r="H32" s="7"/>
      <c r="I32" s="7"/>
      <c r="J32" s="230"/>
    </row>
    <row r="33" spans="2:10">
      <c r="F33" s="7"/>
      <c r="G33" s="7"/>
      <c r="H33" s="7"/>
      <c r="I33" s="7"/>
      <c r="J33" s="230"/>
    </row>
    <row r="34" spans="2:10">
      <c r="F34" s="7"/>
      <c r="G34" s="7"/>
      <c r="H34" s="7"/>
      <c r="I34" s="7"/>
      <c r="J34" s="7"/>
    </row>
    <row r="35" spans="2:10">
      <c r="B35" s="7"/>
      <c r="C35" s="8"/>
      <c r="F35" s="7"/>
      <c r="G35" s="7"/>
      <c r="H35" s="7"/>
      <c r="I35" s="7"/>
      <c r="J35" s="7"/>
    </row>
    <row r="36" spans="2:10">
      <c r="F36" s="7"/>
      <c r="G36" s="7"/>
      <c r="H36" s="7"/>
      <c r="I36" s="7"/>
      <c r="J36" s="7"/>
    </row>
    <row r="37" spans="2:10">
      <c r="D37" s="133"/>
      <c r="E37" s="133"/>
      <c r="F37" s="6"/>
      <c r="G37" s="6"/>
      <c r="H37" s="6"/>
      <c r="I37" s="6"/>
      <c r="J37" s="226"/>
    </row>
    <row r="38" spans="2:10">
      <c r="F38" s="332"/>
      <c r="G38" s="332"/>
      <c r="H38" s="332"/>
      <c r="I38" s="332"/>
      <c r="J38" s="334"/>
    </row>
    <row r="45" spans="2:10">
      <c r="B45" s="6"/>
    </row>
    <row r="46" spans="2:10">
      <c r="B46" s="6"/>
    </row>
  </sheetData>
  <customSheetViews>
    <customSheetView guid="{B9E55A27-2788-4E21-A3C1-797FAFBE2F06}" showPageBreaks="1" showGridLines="0" printArea="1" view="pageBreakPreview" topLeftCell="A5">
      <selection activeCell="E6" sqref="E6"/>
      <pageMargins left="0.7" right="0.7" top="0.75" bottom="0.75" header="0.3" footer="0.3"/>
      <pageSetup scale="95" orientation="portrait" r:id="rId1"/>
    </customSheetView>
  </customSheetViews>
  <pageMargins left="0.5" right="0.7" top="0.75" bottom="0.75" header="0.3" footer="0.3"/>
  <pageSetup paperSize="9" scale="97" orientation="portrait" r:id="rId2"/>
  <ignoredErrors>
    <ignoredError sqref="D17:E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H44"/>
  <sheetViews>
    <sheetView showGridLines="0" view="pageBreakPreview" topLeftCell="A11" zoomScale="115" zoomScaleNormal="100" zoomScaleSheetLayoutView="115" workbookViewId="0">
      <selection activeCell="B29" sqref="B29"/>
    </sheetView>
  </sheetViews>
  <sheetFormatPr defaultColWidth="9.33203125" defaultRowHeight="13.8"/>
  <cols>
    <col min="1" max="1" width="2.6640625" style="1" customWidth="1"/>
    <col min="2" max="2" width="55.21875" style="1" customWidth="1"/>
    <col min="3" max="3" width="18.44140625" style="16" customWidth="1"/>
    <col min="4" max="4" width="19" style="16" customWidth="1"/>
    <col min="5" max="5" width="6" style="1" customWidth="1"/>
    <col min="6" max="6" width="10.5546875" style="1" customWidth="1"/>
    <col min="7" max="7" width="11.5546875" style="1" bestFit="1" customWidth="1"/>
    <col min="8" max="8" width="14.44140625" style="1" bestFit="1" customWidth="1"/>
    <col min="9" max="16384" width="9.33203125" style="1"/>
  </cols>
  <sheetData>
    <row r="1" spans="2:8" ht="17.399999999999999">
      <c r="B1" s="38" t="str">
        <f>SoPL!B1</f>
        <v>ABC Savings and Credit Cooperative Limited</v>
      </c>
    </row>
    <row r="2" spans="2:8" ht="15.6">
      <c r="B2" s="31" t="s">
        <v>197</v>
      </c>
    </row>
    <row r="3" spans="2:8" ht="15.6">
      <c r="B3" s="164" t="s">
        <v>891</v>
      </c>
    </row>
    <row r="5" spans="2:8" s="3" customFormat="1" ht="14.4">
      <c r="B5" s="6"/>
      <c r="C5" s="13"/>
      <c r="D5" s="228" t="str">
        <f>SoPL!E5</f>
        <v>Amount in NPR</v>
      </c>
      <c r="E5" s="295"/>
    </row>
    <row r="6" spans="2:8" s="3" customFormat="1" ht="14.4">
      <c r="B6" s="6"/>
      <c r="C6" s="13"/>
      <c r="D6" s="228" t="s">
        <v>167</v>
      </c>
      <c r="E6" s="295"/>
    </row>
    <row r="7" spans="2:8" s="3" customFormat="1" ht="17.7" customHeight="1" thickBot="1">
      <c r="B7" s="15" t="s">
        <v>4</v>
      </c>
      <c r="C7" s="165" t="s">
        <v>525</v>
      </c>
      <c r="D7" s="165" t="s">
        <v>526</v>
      </c>
      <c r="E7" s="228"/>
    </row>
    <row r="8" spans="2:8" s="3" customFormat="1" ht="17.7" customHeight="1">
      <c r="B8" s="166" t="s">
        <v>157</v>
      </c>
      <c r="C8" s="106">
        <f>SoPL!D30</f>
        <v>4244809.0374371428</v>
      </c>
      <c r="D8" s="106">
        <f>SoPL!E30</f>
        <v>3618002.4045241689</v>
      </c>
      <c r="E8" s="42"/>
    </row>
    <row r="9" spans="2:8">
      <c r="B9" s="62" t="s">
        <v>264</v>
      </c>
      <c r="C9" s="43"/>
      <c r="D9" s="43"/>
      <c r="E9" s="43"/>
    </row>
    <row r="10" spans="2:8">
      <c r="B10" s="6" t="s">
        <v>265</v>
      </c>
      <c r="C10" s="43"/>
      <c r="D10" s="43"/>
      <c r="E10" s="43"/>
    </row>
    <row r="11" spans="2:8">
      <c r="B11" s="6" t="s">
        <v>353</v>
      </c>
      <c r="C11" s="25">
        <f>'4.8'!C21</f>
        <v>1371969.2</v>
      </c>
      <c r="D11" s="25">
        <f>'4.8'!D21</f>
        <v>0</v>
      </c>
      <c r="E11" s="30"/>
    </row>
    <row r="12" spans="2:8">
      <c r="B12" s="163" t="s">
        <v>158</v>
      </c>
      <c r="C12" s="172">
        <v>0</v>
      </c>
      <c r="D12" s="172">
        <v>0</v>
      </c>
      <c r="E12" s="30"/>
      <c r="H12" s="27"/>
    </row>
    <row r="13" spans="2:8">
      <c r="B13" s="173" t="s">
        <v>159</v>
      </c>
      <c r="C13" s="174">
        <f>-SUM(C11:C12)*0.2</f>
        <v>-274393.84000000003</v>
      </c>
      <c r="D13" s="174">
        <f>-D12*0.2</f>
        <v>0</v>
      </c>
      <c r="E13" s="43"/>
      <c r="G13" s="19"/>
    </row>
    <row r="14" spans="2:8">
      <c r="B14" s="7"/>
      <c r="C14" s="43"/>
      <c r="D14" s="43"/>
      <c r="E14" s="43"/>
      <c r="G14" s="19"/>
    </row>
    <row r="15" spans="2:8" ht="27" thickBot="1">
      <c r="B15" s="296" t="s">
        <v>514</v>
      </c>
      <c r="C15" s="168">
        <f>SUM(C11:C13)</f>
        <v>1097575.3599999999</v>
      </c>
      <c r="D15" s="169">
        <f>SUM(D11:D13)</f>
        <v>0</v>
      </c>
      <c r="E15" s="43"/>
    </row>
    <row r="16" spans="2:8">
      <c r="B16" s="6" t="s">
        <v>266</v>
      </c>
      <c r="C16" s="30"/>
      <c r="D16" s="43"/>
      <c r="E16" s="43"/>
    </row>
    <row r="17" spans="2:8" ht="33" customHeight="1">
      <c r="B17" s="297" t="s">
        <v>516</v>
      </c>
      <c r="C17" s="172">
        <v>0</v>
      </c>
      <c r="D17" s="175">
        <v>0</v>
      </c>
      <c r="E17" s="43"/>
    </row>
    <row r="18" spans="2:8">
      <c r="B18" s="173" t="s">
        <v>159</v>
      </c>
      <c r="C18" s="176"/>
      <c r="D18" s="174"/>
      <c r="E18" s="43"/>
    </row>
    <row r="19" spans="2:8">
      <c r="B19" s="7" t="s">
        <v>160</v>
      </c>
      <c r="C19" s="30"/>
      <c r="D19" s="43"/>
      <c r="E19" s="43"/>
    </row>
    <row r="20" spans="2:8" ht="27" thickBot="1">
      <c r="B20" s="296" t="s">
        <v>515</v>
      </c>
      <c r="C20" s="168">
        <f>SUM(C17:C19)</f>
        <v>0</v>
      </c>
      <c r="D20" s="169">
        <f>SUM(D17:D19)</f>
        <v>0</v>
      </c>
      <c r="E20" s="44"/>
    </row>
    <row r="21" spans="2:8">
      <c r="B21" s="6"/>
      <c r="C21" s="30"/>
      <c r="D21" s="39"/>
      <c r="E21" s="39"/>
    </row>
    <row r="22" spans="2:8">
      <c r="B22" s="170" t="s">
        <v>161</v>
      </c>
      <c r="C22" s="229">
        <f>SUM(C15:C21)</f>
        <v>1097575.3599999999</v>
      </c>
      <c r="D22" s="195">
        <f>SUM(D15:D21)</f>
        <v>0</v>
      </c>
      <c r="E22" s="39"/>
    </row>
    <row r="23" spans="2:8" s="3" customFormat="1" ht="14.4" thickBot="1">
      <c r="B23" s="129" t="s">
        <v>181</v>
      </c>
      <c r="C23" s="171">
        <f>C22+C8</f>
        <v>5342384.3974371422</v>
      </c>
      <c r="D23" s="145">
        <f>D22+D8</f>
        <v>3618002.4045241689</v>
      </c>
      <c r="E23" s="44"/>
    </row>
    <row r="24" spans="2:8" s="3" customFormat="1" ht="14.4" thickTop="1">
      <c r="B24" s="6"/>
      <c r="C24" s="25"/>
      <c r="D24" s="44"/>
      <c r="E24" s="44"/>
    </row>
    <row r="25" spans="2:8">
      <c r="C25" s="406" t="s">
        <v>196</v>
      </c>
      <c r="D25" s="406"/>
      <c r="E25" s="7"/>
      <c r="H25" s="16"/>
    </row>
    <row r="26" spans="2:8">
      <c r="B26" s="7"/>
      <c r="C26" s="12"/>
      <c r="D26" s="12"/>
      <c r="E26" s="7"/>
    </row>
    <row r="27" spans="2:8">
      <c r="B27" s="7"/>
      <c r="C27" s="12"/>
      <c r="D27" s="12"/>
      <c r="E27" s="7"/>
    </row>
    <row r="28" spans="2:8">
      <c r="B28" s="7"/>
      <c r="C28" s="12"/>
      <c r="D28" s="12"/>
      <c r="E28" s="7"/>
    </row>
    <row r="29" spans="2:8">
      <c r="B29" s="7"/>
      <c r="C29" s="12"/>
      <c r="D29" s="12"/>
      <c r="E29" s="7"/>
    </row>
    <row r="30" spans="2:8">
      <c r="B30" s="7"/>
      <c r="C30" s="12"/>
      <c r="D30" s="12"/>
      <c r="E30" s="7"/>
    </row>
    <row r="31" spans="2:8">
      <c r="B31" s="7"/>
      <c r="C31" s="12"/>
      <c r="D31" s="12"/>
      <c r="E31" s="7"/>
    </row>
    <row r="32" spans="2:8">
      <c r="B32" s="7"/>
      <c r="C32" s="12"/>
      <c r="D32" s="12"/>
      <c r="E32" s="7"/>
    </row>
    <row r="33" spans="2:5">
      <c r="B33" s="7"/>
      <c r="C33" s="12"/>
      <c r="D33" s="12"/>
      <c r="E33" s="7"/>
    </row>
    <row r="34" spans="2:5">
      <c r="B34" s="7"/>
      <c r="C34" s="12"/>
      <c r="D34" s="12"/>
      <c r="E34" s="7"/>
    </row>
    <row r="35" spans="2:5">
      <c r="B35" s="7"/>
      <c r="C35" s="12"/>
      <c r="D35" s="12"/>
      <c r="E35" s="7"/>
    </row>
    <row r="36" spans="2:5">
      <c r="B36" s="7"/>
      <c r="C36" s="12"/>
      <c r="D36" s="12"/>
      <c r="E36" s="7"/>
    </row>
    <row r="37" spans="2:5">
      <c r="B37" s="7"/>
      <c r="C37" s="12"/>
      <c r="D37" s="12"/>
      <c r="E37" s="7"/>
    </row>
    <row r="38" spans="2:5">
      <c r="B38" s="7"/>
      <c r="C38" s="12"/>
      <c r="D38" s="12"/>
      <c r="E38" s="7"/>
    </row>
    <row r="39" spans="2:5">
      <c r="B39" s="7"/>
      <c r="C39" s="12"/>
      <c r="D39" s="12"/>
      <c r="E39" s="7"/>
    </row>
    <row r="40" spans="2:5">
      <c r="B40" s="7"/>
      <c r="C40" s="12"/>
      <c r="D40" s="12"/>
      <c r="E40" s="7"/>
    </row>
    <row r="41" spans="2:5">
      <c r="B41" s="7"/>
      <c r="C41" s="12"/>
      <c r="D41" s="12"/>
      <c r="E41" s="7"/>
    </row>
    <row r="42" spans="2:5">
      <c r="B42" s="7"/>
      <c r="C42" s="12"/>
      <c r="D42" s="12"/>
      <c r="E42" s="7"/>
    </row>
    <row r="43" spans="2:5">
      <c r="B43" s="7"/>
      <c r="C43" s="12"/>
      <c r="D43" s="12"/>
      <c r="E43" s="7"/>
    </row>
    <row r="44" spans="2:5">
      <c r="B44" s="7"/>
      <c r="C44" s="12"/>
      <c r="D44" s="12"/>
      <c r="E44" s="7"/>
    </row>
  </sheetData>
  <customSheetViews>
    <customSheetView guid="{B9E55A27-2788-4E21-A3C1-797FAFBE2F06}" showPageBreaks="1" showGridLines="0" printArea="1" view="pageBreakPreview" topLeftCell="A12">
      <selection activeCell="D12" sqref="D12"/>
      <pageMargins left="0.7" right="0.7" top="0.75" bottom="0.75" header="0.3" footer="0.3"/>
      <pageSetup scale="92" orientation="portrait" r:id="rId1"/>
    </customSheetView>
  </customSheetViews>
  <mergeCells count="1">
    <mergeCell ref="C25:D25"/>
  </mergeCells>
  <pageMargins left="0.5" right="0.7" top="0.75" bottom="0.75" header="0.3" footer="0.3"/>
  <pageSetup paperSize="9" scale="93"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Q55"/>
  <sheetViews>
    <sheetView showGridLines="0" view="pageBreakPreview" topLeftCell="A24" zoomScaleNormal="100" zoomScaleSheetLayoutView="100" workbookViewId="0">
      <selection activeCell="B49" sqref="B49"/>
    </sheetView>
  </sheetViews>
  <sheetFormatPr defaultColWidth="9.33203125" defaultRowHeight="13.8"/>
  <cols>
    <col min="1" max="1" width="2" style="1" customWidth="1"/>
    <col min="2" max="2" width="59.88671875" style="1" customWidth="1"/>
    <col min="3" max="3" width="18.109375" style="34" customWidth="1"/>
    <col min="4" max="4" width="18" style="34" customWidth="1"/>
    <col min="5" max="5" width="2.6640625" style="1" customWidth="1"/>
    <col min="6" max="6" width="14.109375" style="7" hidden="1" customWidth="1"/>
    <col min="7" max="7" width="12.6640625" style="7" hidden="1" customWidth="1"/>
    <col min="8" max="8" width="11.88671875" style="7" hidden="1" customWidth="1"/>
    <col min="9" max="9" width="16.5546875" style="7" hidden="1" customWidth="1"/>
    <col min="10" max="10" width="13" style="1" hidden="1" customWidth="1"/>
    <col min="11" max="11" width="16.109375" style="1" hidden="1" customWidth="1"/>
    <col min="12" max="12" width="14.77734375" style="1" hidden="1" customWidth="1"/>
    <col min="13" max="13" width="0" style="1" hidden="1" customWidth="1"/>
    <col min="14" max="14" width="18.109375" style="1" hidden="1" customWidth="1"/>
    <col min="15" max="16" width="12.21875" style="1" hidden="1" customWidth="1"/>
    <col min="17" max="17" width="10.44140625" style="1" hidden="1" customWidth="1"/>
    <col min="18" max="16384" width="9.33203125" style="1"/>
  </cols>
  <sheetData>
    <row r="1" spans="2:17" ht="17.399999999999999">
      <c r="B1" s="38" t="str">
        <f>SoCI!B1</f>
        <v>ABC Savings and Credit Cooperative Limited</v>
      </c>
    </row>
    <row r="2" spans="2:17" ht="15.6">
      <c r="B2" s="31" t="s">
        <v>3</v>
      </c>
    </row>
    <row r="3" spans="2:17">
      <c r="B3" s="164" t="s">
        <v>892</v>
      </c>
      <c r="I3" s="303" t="s">
        <v>597</v>
      </c>
      <c r="K3" s="7"/>
      <c r="L3" s="162" t="s">
        <v>596</v>
      </c>
    </row>
    <row r="4" spans="2:17" s="3" customFormat="1" ht="14.4">
      <c r="B4" s="6"/>
      <c r="C4" s="298"/>
      <c r="D4" s="228" t="str">
        <f>SoCI!D5</f>
        <v>Amount in NPR</v>
      </c>
      <c r="F4" s="6" t="s">
        <v>200</v>
      </c>
      <c r="G4" s="6"/>
      <c r="H4" s="6"/>
      <c r="I4" s="231">
        <f>SoPL!E26+SoCI!D12</f>
        <v>3706278.5278917155</v>
      </c>
      <c r="K4" s="6" t="s">
        <v>200</v>
      </c>
      <c r="L4" s="231">
        <f>SoCI!C23+SUM(P6:P8)+P9+P10+P11+P12+P13+P14</f>
        <v>6902689.2128447164</v>
      </c>
      <c r="N4" s="6" t="s">
        <v>200</v>
      </c>
      <c r="O4" s="6"/>
      <c r="P4" s="231">
        <f>SoCI!C23</f>
        <v>5342384.3974371422</v>
      </c>
      <c r="Q4" s="231">
        <f>SoCI!D23</f>
        <v>3618002.4045241689</v>
      </c>
    </row>
    <row r="5" spans="2:17" s="3" customFormat="1" ht="14.4">
      <c r="B5" s="6"/>
      <c r="C5" s="298"/>
      <c r="D5" s="228" t="s">
        <v>167</v>
      </c>
      <c r="F5" s="7" t="s">
        <v>471</v>
      </c>
      <c r="G5" s="6"/>
      <c r="H5" s="6"/>
      <c r="I5" s="230">
        <f>-SoPL!E22-I7</f>
        <v>1064924.112</v>
      </c>
      <c r="K5" s="7"/>
      <c r="L5" s="231"/>
      <c r="N5" s="6" t="s">
        <v>540</v>
      </c>
      <c r="O5" s="6"/>
      <c r="P5" s="231"/>
    </row>
    <row r="6" spans="2:17" s="3" customFormat="1" ht="14.4" thickBot="1">
      <c r="B6" s="15" t="s">
        <v>4</v>
      </c>
      <c r="C6" s="177" t="str">
        <f>SoPL!D7</f>
        <v>FY 2081/82</v>
      </c>
      <c r="D6" s="177" t="str">
        <f>SoPL!E7</f>
        <v>FY 2080/81</v>
      </c>
      <c r="F6" s="1" t="s">
        <v>488</v>
      </c>
      <c r="I6" s="1">
        <f>-SoPL!E17</f>
        <v>479480.16963902861</v>
      </c>
      <c r="K6" s="6"/>
      <c r="L6" s="231"/>
      <c r="N6" s="6" t="s">
        <v>541</v>
      </c>
      <c r="O6" s="6"/>
      <c r="P6" s="231">
        <f>-SoCI!C11</f>
        <v>-1371969.2</v>
      </c>
      <c r="Q6" s="231">
        <f>-SoCI!D11</f>
        <v>0</v>
      </c>
    </row>
    <row r="7" spans="2:17">
      <c r="B7" s="62" t="s">
        <v>52</v>
      </c>
      <c r="C7" s="73"/>
      <c r="D7" s="73"/>
      <c r="F7" s="7" t="s">
        <v>636</v>
      </c>
      <c r="I7" s="7">
        <v>0</v>
      </c>
      <c r="K7" s="7"/>
      <c r="L7" s="230"/>
      <c r="N7" s="7" t="s">
        <v>542</v>
      </c>
      <c r="O7" s="7"/>
      <c r="P7" s="231">
        <f>-SoCI!C12</f>
        <v>0</v>
      </c>
    </row>
    <row r="8" spans="2:17">
      <c r="B8" s="7" t="s">
        <v>462</v>
      </c>
      <c r="C8" s="39">
        <f>SoPL!D8-'4.22-4.33'!D103</f>
        <v>18242880.625440102</v>
      </c>
      <c r="D8" s="39">
        <f>SoPL!E8-'4.22-4.33'!E103</f>
        <v>15123831.9618589</v>
      </c>
      <c r="F8" s="7" t="s">
        <v>472</v>
      </c>
      <c r="G8" s="6"/>
      <c r="H8" s="6"/>
      <c r="I8" s="230">
        <f>SoFP!F10-SoFP!E10-I6</f>
        <v>-2565117.336707972</v>
      </c>
      <c r="K8" s="6" t="s">
        <v>472</v>
      </c>
      <c r="L8" s="231">
        <f>SoFP!E10-SoFP!D10-P11</f>
        <v>-2220504.1732607279</v>
      </c>
      <c r="N8" s="7" t="s">
        <v>543</v>
      </c>
      <c r="O8" s="7"/>
      <c r="P8" s="231">
        <f>-SoCI!C13</f>
        <v>274393.84000000003</v>
      </c>
      <c r="Q8" s="231">
        <f>-SoCI!D13</f>
        <v>0</v>
      </c>
    </row>
    <row r="9" spans="2:17">
      <c r="B9" s="7" t="s">
        <v>463</v>
      </c>
      <c r="C9" s="39">
        <f>SoPL!D11</f>
        <v>2239352.7811428569</v>
      </c>
      <c r="D9" s="39">
        <f>SoPL!E11</f>
        <v>1666057.501666663</v>
      </c>
      <c r="F9" s="7" t="s">
        <v>473</v>
      </c>
      <c r="I9" s="230">
        <f>SoFP!F11-SoFP!E11</f>
        <v>-521162.96644504974</v>
      </c>
      <c r="K9" s="6" t="s">
        <v>473</v>
      </c>
      <c r="L9" s="231">
        <f>SoFP!E11-SoFP!D11</f>
        <v>-1097719.8494077292</v>
      </c>
      <c r="N9" s="7" t="s">
        <v>544</v>
      </c>
      <c r="O9" s="7"/>
      <c r="P9" s="230">
        <f>-SoPL!D29</f>
        <v>-157239.43835857679</v>
      </c>
      <c r="Q9" s="230">
        <f>-SoPL!E29</f>
        <v>-700420.05996707489</v>
      </c>
    </row>
    <row r="10" spans="2:17">
      <c r="B10" s="7" t="s">
        <v>53</v>
      </c>
      <c r="C10" s="39">
        <f>SoPL!D9</f>
        <v>-7819121.0609089993</v>
      </c>
      <c r="D10" s="39">
        <f>SoPL!E9</f>
        <v>-6913198.5</v>
      </c>
      <c r="F10" s="7" t="s">
        <v>475</v>
      </c>
      <c r="I10" s="230">
        <f>SoFP!F9-SoFP!E9</f>
        <v>-92829.998946599662</v>
      </c>
      <c r="K10" s="6" t="s">
        <v>475</v>
      </c>
      <c r="L10" s="231">
        <f>SoFP!E9-SoFP!D9</f>
        <v>-944158.17893606611</v>
      </c>
      <c r="N10" s="7" t="s">
        <v>545</v>
      </c>
      <c r="O10" s="7"/>
      <c r="P10" s="230">
        <f>-SoPL!D28</f>
        <v>1154998.1765702439</v>
      </c>
      <c r="Q10" s="230">
        <f>-SoPL!E28</f>
        <v>788696.1833346216</v>
      </c>
    </row>
    <row r="11" spans="2:17">
      <c r="B11" s="7" t="s">
        <v>461</v>
      </c>
      <c r="C11" s="39">
        <f>SoPL!D12</f>
        <v>-268855.73299999995</v>
      </c>
      <c r="D11" s="39">
        <f>SoPL!E12</f>
        <v>-222747.24400000004</v>
      </c>
      <c r="F11" s="7" t="s">
        <v>476</v>
      </c>
      <c r="I11" s="230">
        <f>SoFP!F17-SoFP!E17</f>
        <v>-172194.94805494975</v>
      </c>
      <c r="K11" s="6" t="s">
        <v>528</v>
      </c>
      <c r="L11" s="231">
        <f>SoFP!E12-SoFP!D12</f>
        <v>-260000</v>
      </c>
      <c r="N11" s="7" t="s">
        <v>546</v>
      </c>
      <c r="O11" s="7"/>
      <c r="P11" s="230">
        <f>-SoPL!D17</f>
        <v>443793.16519590653</v>
      </c>
      <c r="Q11" s="230">
        <f>-SoPL!E17</f>
        <v>479480.16963902861</v>
      </c>
    </row>
    <row r="12" spans="2:17">
      <c r="B12" s="7" t="s">
        <v>54</v>
      </c>
      <c r="C12" s="39">
        <f>SoPL!D20+'4.22-4.33'!D103-SoFP!E24+SoFP!D24</f>
        <v>-2525771.5266276454</v>
      </c>
      <c r="D12" s="39">
        <f>SoPL!E20+'4.22-4.33'!E103-SoFP!F24+SoFP!E24</f>
        <v>-2113275.7863213019</v>
      </c>
      <c r="F12" s="7" t="s">
        <v>11</v>
      </c>
      <c r="I12" s="230">
        <f>SoFP!F14-SoFP!E14</f>
        <v>-1050000</v>
      </c>
      <c r="K12" s="6" t="s">
        <v>529</v>
      </c>
      <c r="L12" s="231">
        <f>SoFP!E13-SoFP!D13-P10</f>
        <v>-1029351.3975</v>
      </c>
      <c r="N12" s="7" t="s">
        <v>547</v>
      </c>
      <c r="O12" s="7"/>
      <c r="P12" s="230">
        <v>0</v>
      </c>
    </row>
    <row r="13" spans="2:17">
      <c r="B13" s="163" t="s">
        <v>461</v>
      </c>
      <c r="C13" s="161">
        <f>SoPL!D21-SoPL!D25</f>
        <v>-2728958.9705999997</v>
      </c>
      <c r="D13" s="161">
        <f>SoPL!E21-SoPL!E25</f>
        <v>-2369254.736333333</v>
      </c>
      <c r="F13" s="7" t="s">
        <v>477</v>
      </c>
      <c r="I13" s="10">
        <f>SoFP!F13-SoFP!E13-Q10</f>
        <v>-924712.93609999982</v>
      </c>
      <c r="K13" s="6" t="s">
        <v>530</v>
      </c>
      <c r="L13" s="231">
        <f>SoFP!E15-SoFP!D15-P6-'4.22-4.33'!D148</f>
        <v>-1898517.8610431331</v>
      </c>
      <c r="N13" s="7" t="s">
        <v>548</v>
      </c>
      <c r="O13" s="7"/>
      <c r="P13" s="7">
        <f>-SoPL!D22</f>
        <v>1366328.2719999999</v>
      </c>
      <c r="Q13" s="7">
        <f>-SoPL!E22</f>
        <v>1064924.112</v>
      </c>
    </row>
    <row r="14" spans="2:17" ht="26.4">
      <c r="B14" s="299" t="s">
        <v>55</v>
      </c>
      <c r="C14" s="162">
        <f>SUM(C8:C13)</f>
        <v>7139526.1154463161</v>
      </c>
      <c r="D14" s="162">
        <f>SUM(D8:D13)</f>
        <v>5171413.1968709277</v>
      </c>
      <c r="F14" s="7" t="s">
        <v>479</v>
      </c>
      <c r="I14" s="317">
        <f>SoFP!E23-SoFP!F23</f>
        <v>-253000</v>
      </c>
      <c r="K14" s="6" t="s">
        <v>531</v>
      </c>
      <c r="L14" s="231">
        <f>SoFP!E16-SoFP!D16-'4.22-4.33'!D150</f>
        <v>-197750.00000000006</v>
      </c>
      <c r="N14" s="7" t="s">
        <v>857</v>
      </c>
      <c r="O14" s="7"/>
      <c r="P14" s="7">
        <f>Appropiation!B9</f>
        <v>-150000</v>
      </c>
    </row>
    <row r="15" spans="2:17">
      <c r="B15" s="300"/>
      <c r="C15" s="39"/>
      <c r="D15" s="39"/>
      <c r="F15" s="7" t="s">
        <v>480</v>
      </c>
      <c r="I15" s="230">
        <f>SoFP!E24-SoFP!F24</f>
        <v>382698.26484018192</v>
      </c>
      <c r="K15" s="6" t="s">
        <v>532</v>
      </c>
      <c r="L15" s="231">
        <v>0</v>
      </c>
      <c r="N15" s="6" t="s">
        <v>549</v>
      </c>
      <c r="O15" s="6"/>
      <c r="P15" s="226">
        <f>SUM(P4:P14)</f>
        <v>6902689.2128447155</v>
      </c>
      <c r="Q15" s="226">
        <f>SUM(Q4:Q13)</f>
        <v>5250682.8095307443</v>
      </c>
    </row>
    <row r="16" spans="2:17">
      <c r="B16" s="62" t="s">
        <v>56</v>
      </c>
      <c r="C16" s="39"/>
      <c r="D16" s="39"/>
      <c r="F16" s="1"/>
      <c r="G16" s="1"/>
      <c r="H16" s="1"/>
      <c r="I16" s="1"/>
      <c r="K16" s="6" t="s">
        <v>476</v>
      </c>
      <c r="L16" s="231">
        <f>SoFP!E17-SoFP!D17</f>
        <v>-4311612.0432589408</v>
      </c>
      <c r="Q16" s="18">
        <f>Q15-I4</f>
        <v>1544404.2816390288</v>
      </c>
    </row>
    <row r="17" spans="2:13">
      <c r="B17" s="7" t="s">
        <v>57</v>
      </c>
      <c r="C17" s="39">
        <f>SoFP!E9-SoFP!D9</f>
        <v>-944158.17893606611</v>
      </c>
      <c r="D17" s="39">
        <f>SoFP!F9-SoFP!E9</f>
        <v>-92829.998946599662</v>
      </c>
      <c r="F17" s="7" t="s">
        <v>481</v>
      </c>
      <c r="I17" s="230">
        <f>SoFP!E26-SoFP!F26</f>
        <v>-348540.60800000001</v>
      </c>
      <c r="J17" s="18"/>
      <c r="K17" s="6" t="s">
        <v>474</v>
      </c>
      <c r="L17" s="231">
        <f>SoFP!D22-SoFP!E22</f>
        <v>6797778.2680864334</v>
      </c>
      <c r="M17" s="1" t="s">
        <v>539</v>
      </c>
    </row>
    <row r="18" spans="2:13">
      <c r="B18" s="7" t="s">
        <v>521</v>
      </c>
      <c r="C18" s="39">
        <f>'4.1-4.4'!E51-'4.1-4.4'!D51</f>
        <v>-2220504.1732607186</v>
      </c>
      <c r="D18" s="39">
        <f>'4.1-4.4'!F51-'4.1-4.4'!E51</f>
        <v>-2565117.6181059778</v>
      </c>
      <c r="F18" s="7" t="s">
        <v>482</v>
      </c>
      <c r="I18" s="230">
        <f>(SoFP!E27-'4.11-4.17'!E135)-(SoFP!F27-'4.11-4.17'!F135)-'4.11-4.17'!F135</f>
        <v>8426.6501663902309</v>
      </c>
      <c r="K18" s="6" t="s">
        <v>17</v>
      </c>
      <c r="L18" s="231">
        <f>SoFP!D23-SoFP!E23</f>
        <v>992500</v>
      </c>
      <c r="M18" s="1" t="s">
        <v>539</v>
      </c>
    </row>
    <row r="19" spans="2:13">
      <c r="B19" s="7" t="s">
        <v>620</v>
      </c>
      <c r="C19" s="39">
        <f>'4.1-4.4'!E111-'4.1-4.4'!D111</f>
        <v>-1189272.7786666695</v>
      </c>
      <c r="D19" s="39">
        <f>'4.1-4.4'!F111-'4.1-4.4'!E111</f>
        <v>-771525.32400000002</v>
      </c>
      <c r="F19" s="7" t="s">
        <v>474</v>
      </c>
      <c r="I19" s="356">
        <f>SoFP!E22-SoFP!F22</f>
        <v>4626541.6553126276</v>
      </c>
      <c r="K19" s="6" t="s">
        <v>19</v>
      </c>
      <c r="L19" s="231">
        <f>SoFP!D24-SoFP!E24-P7</f>
        <v>446500.38401826518</v>
      </c>
    </row>
    <row r="20" spans="2:13">
      <c r="B20" s="7" t="s">
        <v>14</v>
      </c>
      <c r="C20" s="39">
        <f>('4.11-4.17'!E16-'4.11-4.17'!E14)-('4.11-4.17'!D16-'4.11-4.17'!D14)+SoFP!E14-SoFP!D14</f>
        <v>-4370059.1140000001</v>
      </c>
      <c r="D20" s="39">
        <f>('4.11-4.17'!F16-'4.11-4.17'!F14)-('4.11-4.17'!E16-'4.11-4.17'!E14)+SoFP!F14-SoFP!E14</f>
        <v>-971832.5904999997</v>
      </c>
      <c r="F20" s="6" t="s">
        <v>478</v>
      </c>
      <c r="I20" s="226">
        <f>SUM(I4:I19)</f>
        <v>4340790.5855953731</v>
      </c>
      <c r="K20" s="6" t="s">
        <v>533</v>
      </c>
      <c r="L20" s="231">
        <f>SoFP!D25-SoFP!E25-P8-P9</f>
        <v>0</v>
      </c>
    </row>
    <row r="21" spans="2:13" ht="11.25" customHeight="1">
      <c r="B21" s="7"/>
      <c r="C21" s="39"/>
      <c r="D21" s="39"/>
      <c r="F21" s="7" t="s">
        <v>483</v>
      </c>
      <c r="I21" s="230">
        <f>SoFP!F15+SoFP!F16-SoFP!E15-SoFP!E16-I5</f>
        <v>-1988322.3339999998</v>
      </c>
      <c r="K21" s="6" t="s">
        <v>534</v>
      </c>
      <c r="L21" s="231">
        <v>0</v>
      </c>
    </row>
    <row r="22" spans="2:13">
      <c r="B22" s="62" t="s">
        <v>58</v>
      </c>
      <c r="C22" s="39"/>
      <c r="D22" s="39"/>
      <c r="F22" s="7" t="s">
        <v>484</v>
      </c>
      <c r="I22" s="10">
        <f>D43</f>
        <v>-1727770.7817999998</v>
      </c>
      <c r="K22" s="6" t="s">
        <v>535</v>
      </c>
      <c r="L22" s="231">
        <v>0</v>
      </c>
    </row>
    <row r="23" spans="2:13">
      <c r="B23" s="7" t="s">
        <v>621</v>
      </c>
      <c r="C23" s="39">
        <f>SoFP!D22-SoFP!E22</f>
        <v>6797778.2680864334</v>
      </c>
      <c r="D23" s="39">
        <f>SoFP!E22-SoFP!F22</f>
        <v>4626541.6553126276</v>
      </c>
      <c r="J23" s="18"/>
      <c r="K23" s="6" t="s">
        <v>482</v>
      </c>
      <c r="L23" s="231">
        <f>(SoFP!D27-'4.11-4.17'!D135)-(SoFP!E27-'4.11-4.17'!E135)-SoFP!E26+SoFP!D26-'4.11-4.17'!E135</f>
        <v>209535.11272110394</v>
      </c>
    </row>
    <row r="24" spans="2:13">
      <c r="B24" s="7" t="s">
        <v>17</v>
      </c>
      <c r="C24" s="39">
        <f>SoFP!D23-SoFP!E23</f>
        <v>992500</v>
      </c>
      <c r="D24" s="39">
        <f>SoFP!E23-SoFP!F23</f>
        <v>-253000</v>
      </c>
      <c r="F24" s="7" t="s">
        <v>485</v>
      </c>
      <c r="I24" s="10">
        <f>SUM(I20:I22)</f>
        <v>624697.4697953735</v>
      </c>
      <c r="J24" s="18"/>
      <c r="K24" s="7"/>
      <c r="L24" s="230"/>
    </row>
    <row r="25" spans="2:13">
      <c r="B25" s="163" t="s">
        <v>21</v>
      </c>
      <c r="C25" s="161">
        <f>(SoFP!D27-'4.11-4.17'!D135)+SoFP!D26-SoFP!E26-(SoFP!E27-'4.11-4.17'!E135)+SoCI!C12-'4.11-4.17'!D108-'4.11-4.17'!E135</f>
        <v>293594.95872110408</v>
      </c>
      <c r="D25" s="161">
        <f>(SoFP!E27-'4.11-4.17'!E135)+SoFP!E26-SoFP!F26-(SoFP!F27-'4.11-4.17'!F135)+SoCI!D12-'4.11-4.17'!E108-'4.11-4.17'!F135</f>
        <v>-253998.95783360978</v>
      </c>
      <c r="F25" s="7" t="s">
        <v>486</v>
      </c>
      <c r="I25" s="7">
        <f>SoFP!F8</f>
        <v>6246974.6979538463</v>
      </c>
      <c r="K25" s="7" t="s">
        <v>536</v>
      </c>
      <c r="L25" s="230">
        <f>C43</f>
        <v>-2618433.0512017962</v>
      </c>
    </row>
    <row r="26" spans="2:13">
      <c r="B26" s="301" t="s">
        <v>59</v>
      </c>
      <c r="C26" s="302">
        <f>C14+SUM(C17:C25)</f>
        <v>6499405.0973903993</v>
      </c>
      <c r="D26" s="302">
        <f>D14+SUM(D17:D25)</f>
        <v>4889650.3627973683</v>
      </c>
      <c r="K26" s="7"/>
      <c r="L26" s="230"/>
    </row>
    <row r="27" spans="2:13">
      <c r="B27" s="7" t="s">
        <v>60</v>
      </c>
      <c r="C27" s="39">
        <f>SoFP!E13-SoFP!D13+SoPL!D28</f>
        <v>-1029351.3975</v>
      </c>
      <c r="D27" s="39">
        <f>SoFP!F13-SoFP!E13+SoPL!E28</f>
        <v>-924712.93609999982</v>
      </c>
      <c r="F27" s="7" t="s">
        <v>487</v>
      </c>
      <c r="G27" s="10"/>
      <c r="I27" s="10">
        <f>SUM(I24:I25)</f>
        <v>6871672.1677492196</v>
      </c>
      <c r="K27" s="7"/>
      <c r="L27" s="230"/>
    </row>
    <row r="28" spans="2:13" ht="14.4" thickBot="1">
      <c r="B28" s="167" t="s">
        <v>61</v>
      </c>
      <c r="C28" s="179">
        <f>SUM(C26:C27)</f>
        <v>5470053.6998903994</v>
      </c>
      <c r="D28" s="179">
        <f>SUM(D26:D27)</f>
        <v>3964937.4266973687</v>
      </c>
      <c r="G28" s="10"/>
      <c r="I28" s="10">
        <f>I27-SoFP!E8</f>
        <v>-1.1175870895385742E-8</v>
      </c>
      <c r="K28" s="7" t="s">
        <v>537</v>
      </c>
      <c r="L28" s="230">
        <f>SUM(L4:L25)</f>
        <v>770956.42306212522</v>
      </c>
    </row>
    <row r="29" spans="2:13">
      <c r="B29" s="7"/>
      <c r="C29" s="39"/>
      <c r="D29" s="39"/>
      <c r="G29" s="10"/>
      <c r="H29" s="10"/>
      <c r="K29" s="7" t="s">
        <v>486</v>
      </c>
      <c r="L29" s="230">
        <f>SoFP!E8</f>
        <v>6871672.1677492307</v>
      </c>
    </row>
    <row r="30" spans="2:13">
      <c r="B30" s="62" t="s">
        <v>62</v>
      </c>
      <c r="C30" s="39"/>
      <c r="D30" s="39"/>
      <c r="F30" s="10"/>
      <c r="H30" s="10"/>
      <c r="K30" s="7" t="s">
        <v>487</v>
      </c>
      <c r="L30" s="230">
        <f>L29+L28</f>
        <v>7642628.590811356</v>
      </c>
    </row>
    <row r="31" spans="2:13">
      <c r="B31" s="7" t="s">
        <v>63</v>
      </c>
      <c r="C31" s="39">
        <f>SoFP!E15-SoFP!D15+SoCI!C11-'4.22-4.33'!D148</f>
        <v>-1898517.8610431331</v>
      </c>
      <c r="D31" s="39">
        <f>SoFP!F15-SoFP!E15+SoCI!D11-'4.22-4.33'!E148</f>
        <v>-1850458.6180000005</v>
      </c>
      <c r="F31" s="1"/>
      <c r="G31" s="10"/>
      <c r="H31" s="10"/>
      <c r="K31" s="7"/>
      <c r="L31" s="230"/>
    </row>
    <row r="32" spans="2:13">
      <c r="B32" s="7" t="s">
        <v>64</v>
      </c>
      <c r="C32" s="39">
        <v>0</v>
      </c>
      <c r="D32" s="39">
        <v>0</v>
      </c>
      <c r="F32" s="19"/>
      <c r="G32" s="11"/>
      <c r="K32" s="7" t="s">
        <v>538</v>
      </c>
      <c r="L32" s="230">
        <f>L30-SoFP!D8</f>
        <v>1.6763806343078613E-8</v>
      </c>
    </row>
    <row r="33" spans="2:9">
      <c r="B33" s="7" t="s">
        <v>527</v>
      </c>
      <c r="C33" s="39">
        <f>SoFP!E12-SoFP!D12</f>
        <v>-260000</v>
      </c>
      <c r="D33" s="39">
        <f>SoFP!F12-SoFP!E12</f>
        <v>0</v>
      </c>
    </row>
    <row r="34" spans="2:9">
      <c r="B34" s="7" t="s">
        <v>65</v>
      </c>
      <c r="C34" s="39">
        <f>SoFP!E16-SoFP!D16-'4.22-4.33'!D150</f>
        <v>-197750.00000000006</v>
      </c>
      <c r="D34" s="39">
        <f>SoFP!F16-SoFP!E16-'4.22-4.33'!E150</f>
        <v>-137863.71599999996</v>
      </c>
    </row>
    <row r="35" spans="2:9">
      <c r="B35" s="7" t="s">
        <v>464</v>
      </c>
      <c r="C35" s="39">
        <f>SoPL!D15-'4.22-4.33'!D75</f>
        <v>275603.63541666704</v>
      </c>
      <c r="D35" s="39">
        <f>SoPL!E15-'4.22-4.33'!E75</f>
        <v>375852.8775</v>
      </c>
      <c r="F35" s="18"/>
    </row>
    <row r="36" spans="2:9" ht="14.4" thickBot="1">
      <c r="B36" s="167" t="s">
        <v>66</v>
      </c>
      <c r="C36" s="179">
        <f>SUM(C31:C35)</f>
        <v>-2080664.2256264659</v>
      </c>
      <c r="D36" s="179">
        <f>SUM(D31:D35)</f>
        <v>-1612469.4565000006</v>
      </c>
      <c r="F36" s="18"/>
      <c r="G36" s="10"/>
      <c r="H36" s="10"/>
    </row>
    <row r="37" spans="2:9" ht="3.75" customHeight="1">
      <c r="B37" s="7"/>
      <c r="C37" s="39"/>
      <c r="D37" s="39"/>
    </row>
    <row r="38" spans="2:9">
      <c r="B38" s="62" t="s">
        <v>67</v>
      </c>
      <c r="C38" s="39"/>
      <c r="D38" s="39"/>
    </row>
    <row r="39" spans="2:9">
      <c r="B39" s="7" t="s">
        <v>68</v>
      </c>
      <c r="C39" s="39">
        <f>SoFP!D30-SoFP!E30</f>
        <v>1500000</v>
      </c>
      <c r="D39" s="39">
        <f>SoFP!E30-SoFP!F30</f>
        <v>1954000</v>
      </c>
    </row>
    <row r="40" spans="2:9">
      <c r="B40" s="7" t="s">
        <v>69</v>
      </c>
      <c r="C40" s="39">
        <f>SoCE!H43</f>
        <v>-3466583.6227272698</v>
      </c>
      <c r="D40" s="39">
        <f>SoCE!H23</f>
        <v>-2736482.5617999998</v>
      </c>
      <c r="G40" s="10"/>
      <c r="H40" s="10"/>
      <c r="I40" s="10"/>
    </row>
    <row r="41" spans="2:9">
      <c r="B41" s="7" t="s">
        <v>465</v>
      </c>
      <c r="C41" s="39">
        <f>SoCE!F42</f>
        <v>-532538.05176198971</v>
      </c>
      <c r="D41" s="39">
        <f>SoCE!F22</f>
        <v>-520421.42000000004</v>
      </c>
      <c r="F41" s="10"/>
      <c r="G41" s="10"/>
      <c r="H41" s="10"/>
      <c r="I41" s="10"/>
    </row>
    <row r="42" spans="2:9">
      <c r="B42" s="7" t="s">
        <v>70</v>
      </c>
      <c r="C42" s="39">
        <f>SoCE!H37</f>
        <v>-119311.3767125365</v>
      </c>
      <c r="D42" s="39">
        <f>SoCE!H17</f>
        <v>-424866.8</v>
      </c>
      <c r="F42" s="10"/>
    </row>
    <row r="43" spans="2:9" ht="14.4" thickBot="1">
      <c r="B43" s="167" t="s">
        <v>71</v>
      </c>
      <c r="C43" s="179">
        <f>SUM(C39:C42)</f>
        <v>-2618433.0512017962</v>
      </c>
      <c r="D43" s="179">
        <f>SUM(D39:D42)</f>
        <v>-1727770.7817999998</v>
      </c>
      <c r="F43" s="10"/>
      <c r="G43" s="10"/>
    </row>
    <row r="44" spans="2:9" ht="14.4" thickBot="1">
      <c r="B44" s="167" t="s">
        <v>72</v>
      </c>
      <c r="C44" s="179">
        <f>C43+C36+C28+0.78</f>
        <v>770957.20306213736</v>
      </c>
      <c r="D44" s="179">
        <f>D43+D36+D28</f>
        <v>624697.18839736842</v>
      </c>
    </row>
    <row r="45" spans="2:9">
      <c r="B45" s="7" t="s">
        <v>466</v>
      </c>
      <c r="C45" s="39">
        <f>SoFP!E8</f>
        <v>6871672.1677492307</v>
      </c>
      <c r="D45" s="39">
        <f>SoFP!F8</f>
        <v>6246974.6979538463</v>
      </c>
      <c r="F45" s="9"/>
    </row>
    <row r="46" spans="2:9">
      <c r="B46" s="189" t="s">
        <v>517</v>
      </c>
      <c r="C46" s="39"/>
      <c r="D46" s="39">
        <v>0</v>
      </c>
    </row>
    <row r="47" spans="2:9" ht="14.4" thickBot="1">
      <c r="B47" s="129" t="s">
        <v>467</v>
      </c>
      <c r="C47" s="130">
        <f>SUM(C44:C46)</f>
        <v>7642629.3708113683</v>
      </c>
      <c r="D47" s="130">
        <f>SUM(D44:D46)</f>
        <v>6871671.8863512147</v>
      </c>
      <c r="F47" s="10">
        <f>C47-SoFP!D8</f>
        <v>0.78000002913177013</v>
      </c>
      <c r="G47" s="10">
        <f>D47-C45</f>
        <v>-0.28139801602810621</v>
      </c>
    </row>
    <row r="48" spans="2:9" ht="14.4" thickTop="1">
      <c r="B48" s="6"/>
      <c r="C48" s="312"/>
      <c r="D48" s="312"/>
    </row>
    <row r="49" spans="2:7" ht="14.7" customHeight="1">
      <c r="B49" s="3"/>
      <c r="C49" s="26"/>
      <c r="D49" s="230"/>
      <c r="F49" s="19"/>
      <c r="G49" s="11"/>
    </row>
    <row r="50" spans="2:7" ht="14.7" customHeight="1">
      <c r="B50" s="3"/>
      <c r="F50" s="11"/>
    </row>
    <row r="51" spans="2:7" ht="14.7" customHeight="1">
      <c r="B51" s="3"/>
    </row>
    <row r="52" spans="2:7">
      <c r="B52" s="3"/>
      <c r="C52" s="155"/>
      <c r="D52" s="155"/>
    </row>
    <row r="53" spans="2:7">
      <c r="B53" s="3"/>
      <c r="C53" s="155"/>
      <c r="D53" s="155"/>
    </row>
    <row r="54" spans="2:7">
      <c r="B54" s="3"/>
      <c r="C54" s="155"/>
      <c r="D54" s="155"/>
    </row>
    <row r="55" spans="2:7">
      <c r="B55" s="3"/>
      <c r="C55" s="155"/>
      <c r="D55" s="155"/>
    </row>
  </sheetData>
  <customSheetViews>
    <customSheetView guid="{B9E55A27-2788-4E21-A3C1-797FAFBE2F06}" showPageBreaks="1" showGridLines="0" printArea="1" view="pageBreakPreview" topLeftCell="B25">
      <selection activeCell="C46" sqref="C46"/>
      <pageMargins left="0.7" right="0.2" top="0.75" bottom="0.75" header="0.3" footer="0.3"/>
      <pageSetup paperSize="9" scale="94" orientation="portrait" r:id="rId1"/>
    </customSheetView>
  </customSheetViews>
  <pageMargins left="0.5" right="0.2" top="0.75" bottom="0.75" header="0.3" footer="0.3"/>
  <pageSetup paperSize="9" scale="98"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Q47"/>
  <sheetViews>
    <sheetView showGridLines="0" view="pageBreakPreview" topLeftCell="A37" zoomScaleNormal="100" zoomScaleSheetLayoutView="100" workbookViewId="0">
      <selection activeCell="B62" sqref="B62"/>
    </sheetView>
  </sheetViews>
  <sheetFormatPr defaultColWidth="9.33203125" defaultRowHeight="13.8"/>
  <cols>
    <col min="1" max="1" width="1.33203125" style="1" customWidth="1"/>
    <col min="2" max="2" width="47.88671875" style="1" customWidth="1"/>
    <col min="3" max="3" width="14" style="1" customWidth="1"/>
    <col min="4" max="4" width="12" style="1" bestFit="1" customWidth="1"/>
    <col min="5" max="5" width="11.21875" style="1" bestFit="1" customWidth="1"/>
    <col min="6" max="8" width="13.5546875" style="1" customWidth="1"/>
    <col min="9" max="9" width="12.88671875" style="1" customWidth="1"/>
    <col min="10" max="10" width="14.44140625" style="1" customWidth="1"/>
    <col min="11" max="11" width="13.21875" style="1" customWidth="1"/>
    <col min="12" max="15" width="9.33203125" style="1"/>
    <col min="16" max="16" width="14.6640625" style="1" bestFit="1" customWidth="1"/>
    <col min="17" max="17" width="12.109375" style="1" bestFit="1" customWidth="1"/>
    <col min="18" max="16384" width="9.33203125" style="1"/>
  </cols>
  <sheetData>
    <row r="1" spans="2:17" ht="17.399999999999999">
      <c r="B1" s="38" t="str">
        <f>SoCF!B1</f>
        <v>ABC Savings and Credit Cooperative Limited</v>
      </c>
    </row>
    <row r="2" spans="2:17" s="305" customFormat="1" ht="15.6">
      <c r="B2" s="304" t="s">
        <v>2</v>
      </c>
    </row>
    <row r="3" spans="2:17">
      <c r="B3" s="164" t="s">
        <v>890</v>
      </c>
    </row>
    <row r="4" spans="2:17" ht="14.4">
      <c r="C4" s="60"/>
      <c r="D4" s="60"/>
      <c r="E4" s="60"/>
      <c r="F4" s="60"/>
      <c r="G4" s="60"/>
      <c r="H4" s="60"/>
      <c r="I4" s="60"/>
      <c r="J4" s="61" t="str">
        <f>SoCF!D4</f>
        <v>Amount in NPR</v>
      </c>
    </row>
    <row r="5" spans="2:17" s="157" customFormat="1" ht="40.200000000000003" thickBot="1">
      <c r="B5" s="160" t="s">
        <v>4</v>
      </c>
      <c r="C5" s="128" t="s">
        <v>24</v>
      </c>
      <c r="D5" s="128" t="s">
        <v>44</v>
      </c>
      <c r="E5" s="128" t="s">
        <v>182</v>
      </c>
      <c r="F5" s="128" t="s">
        <v>261</v>
      </c>
      <c r="G5" s="128" t="s">
        <v>855</v>
      </c>
      <c r="H5" s="128" t="s">
        <v>622</v>
      </c>
      <c r="I5" s="128" t="s">
        <v>25</v>
      </c>
      <c r="J5" s="128" t="s">
        <v>178</v>
      </c>
      <c r="K5" s="156"/>
      <c r="L5" s="200" t="s">
        <v>336</v>
      </c>
      <c r="Q5" s="157">
        <v>10</v>
      </c>
    </row>
    <row r="6" spans="2:17">
      <c r="B6" s="6" t="s">
        <v>599</v>
      </c>
      <c r="C6" s="41">
        <f>'4.11-4.17'!F144</f>
        <v>13732000</v>
      </c>
      <c r="D6" s="41">
        <f>'4.18-4.21'!F13</f>
        <v>7076728.8333333004</v>
      </c>
      <c r="E6" s="41">
        <v>0</v>
      </c>
      <c r="F6" s="41">
        <v>570291.02</v>
      </c>
      <c r="G6" s="41">
        <v>0</v>
      </c>
      <c r="H6" s="41">
        <f>'Other Reserve'!J6</f>
        <v>9391418.9299999997</v>
      </c>
      <c r="I6" s="41">
        <v>0</v>
      </c>
      <c r="J6" s="41">
        <f>SUM(C6:I6)</f>
        <v>30770438.783333298</v>
      </c>
      <c r="K6" s="133"/>
      <c r="L6" s="1" t="s">
        <v>337</v>
      </c>
      <c r="P6" s="54">
        <v>0</v>
      </c>
    </row>
    <row r="7" spans="2:17">
      <c r="B7" s="7" t="s">
        <v>777</v>
      </c>
      <c r="C7" s="39">
        <v>0</v>
      </c>
      <c r="D7" s="39">
        <v>0</v>
      </c>
      <c r="E7" s="39">
        <f>'4.8'!C10+'4.10'!K64</f>
        <v>2730846.08</v>
      </c>
      <c r="F7" s="39">
        <v>0</v>
      </c>
      <c r="G7" s="39">
        <f>'4.6-4.7'!F24</f>
        <v>300000</v>
      </c>
      <c r="H7" s="39">
        <v>0</v>
      </c>
      <c r="I7" s="39">
        <f>P12</f>
        <v>-2495355.1434006807</v>
      </c>
      <c r="J7" s="41">
        <f>SUM(C7:I7)</f>
        <v>535490.93659931934</v>
      </c>
      <c r="K7" s="133"/>
      <c r="L7" s="1" t="s">
        <v>338</v>
      </c>
      <c r="P7" s="54">
        <f>-'4.11-4.17'!F53</f>
        <v>-1709605.1141552515</v>
      </c>
      <c r="Q7" s="1">
        <f>-EN_SoFP!C100</f>
        <v>-1709605.1141552515</v>
      </c>
    </row>
    <row r="8" spans="2:17" ht="14.4" thickBot="1">
      <c r="B8" s="56" t="s">
        <v>600</v>
      </c>
      <c r="C8" s="75">
        <f t="shared" ref="C8:G8" si="0">C6+C7</f>
        <v>13732000</v>
      </c>
      <c r="D8" s="75">
        <f t="shared" si="0"/>
        <v>7076728.8333333004</v>
      </c>
      <c r="E8" s="75">
        <f t="shared" si="0"/>
        <v>2730846.08</v>
      </c>
      <c r="F8" s="75">
        <f t="shared" si="0"/>
        <v>570291.02</v>
      </c>
      <c r="G8" s="75">
        <f t="shared" si="0"/>
        <v>300000</v>
      </c>
      <c r="H8" s="75">
        <f>H6+H7</f>
        <v>9391418.9299999997</v>
      </c>
      <c r="I8" s="75">
        <f>I6+I7</f>
        <v>-2495355.1434006807</v>
      </c>
      <c r="J8" s="75">
        <f>J6+J7</f>
        <v>31305929.719932616</v>
      </c>
      <c r="L8" s="1" t="s">
        <v>339</v>
      </c>
      <c r="P8" s="54">
        <f>-'4.11-4.17'!F54</f>
        <v>-403900</v>
      </c>
      <c r="Q8" s="1">
        <f>-EN_SoFP!C110</f>
        <v>-403900</v>
      </c>
    </row>
    <row r="9" spans="2:17">
      <c r="B9" s="62" t="s">
        <v>46</v>
      </c>
      <c r="C9" s="39"/>
      <c r="D9" s="39"/>
      <c r="E9" s="39"/>
      <c r="F9" s="39"/>
      <c r="G9" s="39"/>
      <c r="H9" s="39"/>
      <c r="I9" s="39"/>
      <c r="J9" s="39"/>
      <c r="K9" s="27"/>
      <c r="L9" s="1" t="s">
        <v>351</v>
      </c>
      <c r="P9" s="54">
        <f>'4.10'!I82</f>
        <v>-381850.02924542921</v>
      </c>
      <c r="Q9" s="1">
        <f>'4.10'!I82</f>
        <v>-381850.02924542921</v>
      </c>
    </row>
    <row r="10" spans="2:17">
      <c r="B10" s="6" t="s">
        <v>157</v>
      </c>
      <c r="C10" s="39">
        <v>0</v>
      </c>
      <c r="D10" s="39"/>
      <c r="E10" s="39"/>
      <c r="F10" s="39"/>
      <c r="G10" s="39"/>
      <c r="H10" s="39"/>
      <c r="I10" s="39">
        <f>SoPL!E30</f>
        <v>3618002.4045241689</v>
      </c>
      <c r="J10" s="41">
        <f>SUM(C10:I10)</f>
        <v>3618002.4045241689</v>
      </c>
      <c r="K10" s="27"/>
      <c r="L10" s="1" t="s">
        <v>797</v>
      </c>
      <c r="P10" s="54">
        <v>0</v>
      </c>
    </row>
    <row r="11" spans="2:17">
      <c r="B11" s="55" t="s">
        <v>312</v>
      </c>
      <c r="C11" s="161">
        <f t="shared" ref="C11:I11" si="1">SUM(C12:C13)</f>
        <v>0</v>
      </c>
      <c r="D11" s="161">
        <f t="shared" si="1"/>
        <v>0</v>
      </c>
      <c r="E11" s="161">
        <f t="shared" si="1"/>
        <v>0</v>
      </c>
      <c r="F11" s="161">
        <f t="shared" si="1"/>
        <v>0</v>
      </c>
      <c r="G11" s="161">
        <f>SUM(G12:G13)</f>
        <v>0</v>
      </c>
      <c r="H11" s="161">
        <f t="shared" si="1"/>
        <v>0</v>
      </c>
      <c r="I11" s="161">
        <f t="shared" si="1"/>
        <v>0</v>
      </c>
      <c r="J11" s="162">
        <f>SUM(C11:I11)</f>
        <v>0</v>
      </c>
      <c r="K11" s="27"/>
      <c r="P11" s="54"/>
    </row>
    <row r="12" spans="2:17" ht="14.4" thickBot="1">
      <c r="B12" s="190" t="s">
        <v>313</v>
      </c>
      <c r="C12" s="39">
        <v>0</v>
      </c>
      <c r="D12" s="39"/>
      <c r="E12" s="39"/>
      <c r="F12" s="39"/>
      <c r="G12" s="39"/>
      <c r="H12" s="39"/>
      <c r="I12" s="39"/>
      <c r="J12" s="41">
        <f>SUM(C12:I12)</f>
        <v>0</v>
      </c>
      <c r="L12" s="201" t="s">
        <v>340</v>
      </c>
      <c r="M12" s="202"/>
      <c r="N12" s="202"/>
      <c r="O12" s="202"/>
      <c r="P12" s="203">
        <f>SUM(P6:P11)</f>
        <v>-2495355.1434006807</v>
      </c>
      <c r="Q12" s="203">
        <f>SUM(Q6:Q11)</f>
        <v>-2495355.1434006807</v>
      </c>
    </row>
    <row r="13" spans="2:17" ht="14.4" thickTop="1">
      <c r="B13" s="191" t="s">
        <v>314</v>
      </c>
      <c r="C13" s="161">
        <v>0</v>
      </c>
      <c r="D13" s="161"/>
      <c r="E13" s="161"/>
      <c r="F13" s="161"/>
      <c r="G13" s="161"/>
      <c r="H13" s="161"/>
      <c r="I13" s="161">
        <f>SoCI!D15</f>
        <v>0</v>
      </c>
      <c r="J13" s="161">
        <f>SUM(C13:I13)</f>
        <v>0</v>
      </c>
    </row>
    <row r="14" spans="2:17">
      <c r="B14" s="55" t="s">
        <v>315</v>
      </c>
      <c r="C14" s="162">
        <f t="shared" ref="C14:H14" si="2">SUM(C10:C11)</f>
        <v>0</v>
      </c>
      <c r="D14" s="162">
        <f t="shared" si="2"/>
        <v>0</v>
      </c>
      <c r="E14" s="162">
        <f t="shared" si="2"/>
        <v>0</v>
      </c>
      <c r="F14" s="162">
        <f t="shared" si="2"/>
        <v>0</v>
      </c>
      <c r="G14" s="162">
        <f>SUM(G10:G11)</f>
        <v>0</v>
      </c>
      <c r="H14" s="162">
        <f t="shared" si="2"/>
        <v>0</v>
      </c>
      <c r="I14" s="162">
        <f>SUM(I10:I11)</f>
        <v>3618002.4045241689</v>
      </c>
      <c r="J14" s="162">
        <f>SUM(J10:J11)</f>
        <v>3618002.4045241689</v>
      </c>
      <c r="K14" s="18"/>
    </row>
    <row r="15" spans="2:17">
      <c r="B15" s="7" t="s">
        <v>316</v>
      </c>
      <c r="C15" s="39">
        <v>0</v>
      </c>
      <c r="D15" s="39">
        <f>SUM('4.18-4.21'!E9:E10)</f>
        <v>827156.40234931966</v>
      </c>
      <c r="E15" s="39">
        <v>0</v>
      </c>
      <c r="F15" s="39">
        <f>Appropiation!C16</f>
        <v>555781.05176198971</v>
      </c>
      <c r="G15" s="39">
        <f>'4.6-4.7'!E24</f>
        <v>250000</v>
      </c>
      <c r="H15" s="39">
        <f>'Other Reserve'!J7</f>
        <v>1656227.5342507293</v>
      </c>
      <c r="I15" s="39">
        <f>-SUM(C15:H15)-Appropiation!C17</f>
        <v>-3300280.6093972782</v>
      </c>
      <c r="J15" s="41">
        <f>SUM(C15:I15)</f>
        <v>-11115.621035239659</v>
      </c>
    </row>
    <row r="16" spans="2:17">
      <c r="B16" s="7" t="s">
        <v>317</v>
      </c>
      <c r="C16" s="39">
        <v>0</v>
      </c>
      <c r="D16" s="39">
        <f>'4.18-4.21'!E11</f>
        <v>49869.599999999999</v>
      </c>
      <c r="E16" s="39">
        <v>0</v>
      </c>
      <c r="F16" s="39">
        <f>-'4.18-4.21'!E11</f>
        <v>-49869.599999999999</v>
      </c>
      <c r="G16" s="39">
        <v>0</v>
      </c>
      <c r="H16" s="39">
        <f>'Other Reserve'!J8</f>
        <v>0</v>
      </c>
      <c r="I16" s="39">
        <v>0</v>
      </c>
      <c r="J16" s="41">
        <f>SUM(C16:I16)</f>
        <v>0</v>
      </c>
      <c r="K16" s="311"/>
    </row>
    <row r="17" spans="2:11">
      <c r="B17" s="7" t="s">
        <v>318</v>
      </c>
      <c r="C17" s="39">
        <v>0</v>
      </c>
      <c r="D17" s="39">
        <v>0</v>
      </c>
      <c r="E17" s="39"/>
      <c r="F17" s="39">
        <v>0</v>
      </c>
      <c r="G17" s="39">
        <v>0</v>
      </c>
      <c r="H17" s="39">
        <f>+'Other Reserve'!H9</f>
        <v>-424866.8</v>
      </c>
      <c r="I17" s="39">
        <v>0</v>
      </c>
      <c r="J17" s="39">
        <f>SUM(C17:I17)</f>
        <v>-424866.8</v>
      </c>
      <c r="K17" s="19"/>
    </row>
    <row r="18" spans="2:11">
      <c r="B18" s="62" t="s">
        <v>49</v>
      </c>
      <c r="C18" s="39"/>
      <c r="D18" s="39"/>
      <c r="E18" s="39"/>
      <c r="F18" s="39"/>
      <c r="G18" s="39"/>
      <c r="H18" s="39"/>
      <c r="I18" s="39"/>
      <c r="J18" s="41">
        <f>SUM(C18:H18)</f>
        <v>0</v>
      </c>
    </row>
    <row r="19" spans="2:11">
      <c r="B19" s="7" t="s">
        <v>319</v>
      </c>
      <c r="C19" s="39">
        <f>'4.11-4.17'!E142</f>
        <v>2325000</v>
      </c>
      <c r="D19" s="39"/>
      <c r="E19" s="39"/>
      <c r="F19" s="39"/>
      <c r="G19" s="39"/>
      <c r="H19" s="39"/>
      <c r="I19" s="39"/>
      <c r="J19" s="41">
        <f>SUM(C19:H19)</f>
        <v>2325000</v>
      </c>
    </row>
    <row r="20" spans="2:11">
      <c r="B20" s="7" t="s">
        <v>354</v>
      </c>
      <c r="C20" s="39">
        <f>'4.11-4.17'!E143</f>
        <v>-371000</v>
      </c>
      <c r="D20" s="39"/>
      <c r="E20" s="39"/>
      <c r="F20" s="39"/>
      <c r="G20" s="39"/>
      <c r="H20" s="39"/>
      <c r="I20" s="39"/>
      <c r="J20" s="41">
        <f>SUM(C20:I20)</f>
        <v>-371000</v>
      </c>
    </row>
    <row r="21" spans="2:11">
      <c r="B21" s="7" t="s">
        <v>320</v>
      </c>
      <c r="C21" s="39">
        <v>0</v>
      </c>
      <c r="D21" s="39">
        <v>0</v>
      </c>
      <c r="E21" s="39">
        <v>0</v>
      </c>
      <c r="F21" s="39">
        <v>0</v>
      </c>
      <c r="G21" s="39">
        <v>0</v>
      </c>
      <c r="H21" s="39">
        <v>0</v>
      </c>
      <c r="I21" s="39">
        <v>0</v>
      </c>
      <c r="J21" s="41">
        <f>SUM(C21:I21)</f>
        <v>0</v>
      </c>
    </row>
    <row r="22" spans="2:11">
      <c r="B22" s="136" t="s">
        <v>388</v>
      </c>
      <c r="C22" s="39">
        <v>0</v>
      </c>
      <c r="D22" s="39">
        <v>0</v>
      </c>
      <c r="E22" s="39">
        <v>0</v>
      </c>
      <c r="F22" s="39">
        <f>-F8-F16</f>
        <v>-520421.42000000004</v>
      </c>
      <c r="G22" s="39">
        <v>0</v>
      </c>
      <c r="H22" s="39">
        <v>0</v>
      </c>
      <c r="I22" s="39">
        <v>0</v>
      </c>
      <c r="J22" s="41">
        <f>SUM(C22:I22)</f>
        <v>-520421.42000000004</v>
      </c>
      <c r="K22" s="133"/>
    </row>
    <row r="23" spans="2:11">
      <c r="B23" s="136" t="s">
        <v>387</v>
      </c>
      <c r="C23" s="39">
        <v>0</v>
      </c>
      <c r="D23" s="39">
        <v>0</v>
      </c>
      <c r="E23" s="39">
        <v>0</v>
      </c>
      <c r="F23" s="39">
        <v>0</v>
      </c>
      <c r="G23" s="39">
        <v>0</v>
      </c>
      <c r="H23" s="39">
        <f>'Other Reserve'!J9-H17</f>
        <v>-2736482.5617999998</v>
      </c>
      <c r="I23" s="39">
        <v>0</v>
      </c>
      <c r="J23" s="41">
        <f>SUM(C23:I23)</f>
        <v>-2736482.5617999998</v>
      </c>
      <c r="K23" s="19"/>
    </row>
    <row r="24" spans="2:11">
      <c r="B24" s="7" t="s">
        <v>115</v>
      </c>
      <c r="C24" s="39">
        <v>0</v>
      </c>
      <c r="D24" s="39">
        <v>0</v>
      </c>
      <c r="E24" s="39">
        <v>0</v>
      </c>
      <c r="F24" s="39">
        <v>0</v>
      </c>
      <c r="G24" s="39">
        <v>0</v>
      </c>
      <c r="H24" s="39">
        <v>0</v>
      </c>
      <c r="I24" s="39">
        <v>0</v>
      </c>
      <c r="J24" s="41">
        <f>SUM(C24:I24)</f>
        <v>0</v>
      </c>
    </row>
    <row r="25" spans="2:11" ht="14.4" thickBot="1">
      <c r="B25" s="129" t="s">
        <v>601</v>
      </c>
      <c r="C25" s="130">
        <f t="shared" ref="C25:J25" si="3">SUM(C14:C24,C8)</f>
        <v>15686000</v>
      </c>
      <c r="D25" s="130">
        <f t="shared" si="3"/>
        <v>7953754.8356826203</v>
      </c>
      <c r="E25" s="130">
        <f t="shared" si="3"/>
        <v>2730846.08</v>
      </c>
      <c r="F25" s="130">
        <f t="shared" si="3"/>
        <v>555781.05176198971</v>
      </c>
      <c r="G25" s="130">
        <f t="shared" si="3"/>
        <v>550000</v>
      </c>
      <c r="H25" s="130">
        <f t="shared" si="3"/>
        <v>7886297.1024507293</v>
      </c>
      <c r="I25" s="130">
        <f t="shared" si="3"/>
        <v>-2177633.34827379</v>
      </c>
      <c r="J25" s="130">
        <f t="shared" si="3"/>
        <v>33185045.721621547</v>
      </c>
      <c r="K25" s="18"/>
    </row>
    <row r="26" spans="2:11" ht="14.4" thickTop="1">
      <c r="B26" s="6"/>
      <c r="C26" s="41"/>
      <c r="D26" s="41"/>
      <c r="E26" s="41"/>
      <c r="F26" s="41"/>
      <c r="G26" s="41"/>
      <c r="H26" s="41"/>
      <c r="I26" s="41"/>
      <c r="J26" s="41"/>
    </row>
    <row r="27" spans="2:11">
      <c r="B27" s="6"/>
      <c r="C27" s="41"/>
      <c r="D27" s="41"/>
      <c r="E27" s="41"/>
      <c r="F27" s="41"/>
      <c r="G27" s="41"/>
      <c r="H27" s="41"/>
      <c r="I27" s="41"/>
      <c r="J27" s="41"/>
    </row>
    <row r="28" spans="2:11" ht="14.4" thickBot="1">
      <c r="B28" s="15" t="s">
        <v>602</v>
      </c>
      <c r="C28" s="52">
        <f>C25</f>
        <v>15686000</v>
      </c>
      <c r="D28" s="52">
        <f t="shared" ref="D28:J28" si="4">D25</f>
        <v>7953754.8356826203</v>
      </c>
      <c r="E28" s="52">
        <f t="shared" si="4"/>
        <v>2730846.08</v>
      </c>
      <c r="F28" s="52">
        <f t="shared" si="4"/>
        <v>555781.05176198971</v>
      </c>
      <c r="G28" s="52">
        <f t="shared" si="4"/>
        <v>550000</v>
      </c>
      <c r="H28" s="52">
        <f t="shared" si="4"/>
        <v>7886297.1024507293</v>
      </c>
      <c r="I28" s="52">
        <f t="shared" si="4"/>
        <v>-2177633.34827379</v>
      </c>
      <c r="J28" s="52">
        <f t="shared" si="4"/>
        <v>33185045.721621547</v>
      </c>
      <c r="K28" s="19"/>
    </row>
    <row r="29" spans="2:11">
      <c r="B29" s="62" t="s">
        <v>46</v>
      </c>
      <c r="C29" s="39"/>
      <c r="D29" s="39"/>
      <c r="E29" s="39"/>
      <c r="F29" s="39"/>
      <c r="G29" s="39"/>
      <c r="H29" s="39"/>
      <c r="I29" s="39"/>
      <c r="J29" s="39"/>
    </row>
    <row r="30" spans="2:11">
      <c r="B30" s="6" t="s">
        <v>47</v>
      </c>
      <c r="C30" s="39">
        <v>0</v>
      </c>
      <c r="D30" s="39">
        <v>0</v>
      </c>
      <c r="E30" s="39">
        <v>0</v>
      </c>
      <c r="F30" s="39">
        <v>0</v>
      </c>
      <c r="G30" s="39">
        <v>0</v>
      </c>
      <c r="H30" s="39">
        <v>0</v>
      </c>
      <c r="I30" s="39">
        <f>SoPL!D30</f>
        <v>4244809.0374371428</v>
      </c>
      <c r="J30" s="41">
        <f>SUM(C30:I30)</f>
        <v>4244809.0374371428</v>
      </c>
    </row>
    <row r="31" spans="2:11">
      <c r="B31" s="55" t="s">
        <v>48</v>
      </c>
      <c r="C31" s="161">
        <v>0</v>
      </c>
      <c r="D31" s="161">
        <v>0</v>
      </c>
      <c r="E31" s="161">
        <f>SUM(E32:E33)</f>
        <v>1097575.3599999999</v>
      </c>
      <c r="F31" s="161">
        <v>0</v>
      </c>
      <c r="G31" s="161">
        <v>0</v>
      </c>
      <c r="H31" s="161">
        <v>0</v>
      </c>
      <c r="I31" s="161">
        <f>SUM(I32:I33)</f>
        <v>0</v>
      </c>
      <c r="J31" s="162">
        <f>SUM(C31:I31)</f>
        <v>1097575.3599999999</v>
      </c>
    </row>
    <row r="32" spans="2:11">
      <c r="B32" s="7" t="s">
        <v>353</v>
      </c>
      <c r="C32" s="39"/>
      <c r="D32" s="39"/>
      <c r="E32" s="39">
        <f>SoCI!C11-SoCI!C11*0.2</f>
        <v>1097575.3599999999</v>
      </c>
      <c r="F32" s="39"/>
      <c r="G32" s="39"/>
      <c r="H32" s="39"/>
      <c r="I32" s="39"/>
      <c r="J32" s="41">
        <f>SUM(C32:I32)</f>
        <v>1097575.3599999999</v>
      </c>
    </row>
    <row r="33" spans="2:11">
      <c r="B33" s="163" t="s">
        <v>158</v>
      </c>
      <c r="C33" s="161"/>
      <c r="D33" s="161"/>
      <c r="E33" s="161"/>
      <c r="F33" s="161">
        <f>SoCI!D28</f>
        <v>0</v>
      </c>
      <c r="G33" s="161">
        <f>SoCI!E28</f>
        <v>0</v>
      </c>
      <c r="H33" s="161"/>
      <c r="I33" s="161">
        <f>SoCI!C12-SoCI!C12*0.2</f>
        <v>0</v>
      </c>
      <c r="J33" s="162">
        <f>SUM(C33:I33)</f>
        <v>0</v>
      </c>
    </row>
    <row r="34" spans="2:11">
      <c r="B34" s="55" t="s">
        <v>162</v>
      </c>
      <c r="C34" s="162">
        <f t="shared" ref="C34:I34" si="5">C30+C31</f>
        <v>0</v>
      </c>
      <c r="D34" s="162">
        <f t="shared" si="5"/>
        <v>0</v>
      </c>
      <c r="E34" s="162">
        <f t="shared" si="5"/>
        <v>1097575.3599999999</v>
      </c>
      <c r="F34" s="162">
        <f t="shared" si="5"/>
        <v>0</v>
      </c>
      <c r="G34" s="162">
        <f t="shared" ref="G34" si="6">G30+G31</f>
        <v>0</v>
      </c>
      <c r="H34" s="162">
        <f t="shared" si="5"/>
        <v>0</v>
      </c>
      <c r="I34" s="162">
        <f t="shared" si="5"/>
        <v>4244809.0374371428</v>
      </c>
      <c r="J34" s="162">
        <f>SUM(J30:J31)</f>
        <v>5342384.3974371422</v>
      </c>
    </row>
    <row r="35" spans="2:11">
      <c r="B35" s="7" t="s">
        <v>163</v>
      </c>
      <c r="C35" s="39">
        <v>0</v>
      </c>
      <c r="D35" s="39">
        <f>SUM('4.18-4.21'!D9:D10)</f>
        <v>1124247.1438592856</v>
      </c>
      <c r="E35" s="39">
        <v>0</v>
      </c>
      <c r="F35" s="39">
        <f>Appropiation!B16</f>
        <v>198232.1363260168</v>
      </c>
      <c r="G35" s="39">
        <f>-Appropiation!B9</f>
        <v>150000</v>
      </c>
      <c r="H35" s="39">
        <f>'Other Reserve'!J12</f>
        <v>590731.76625153015</v>
      </c>
      <c r="I35" s="39">
        <f>-SUM(C35:H35)-Appropiation!B17</f>
        <v>-2067175.6891633531</v>
      </c>
      <c r="J35" s="41">
        <f t="shared" ref="J35:J44" si="7">SUM(C35:I35)</f>
        <v>-3964.6427265203092</v>
      </c>
    </row>
    <row r="36" spans="2:11">
      <c r="B36" s="7" t="s">
        <v>164</v>
      </c>
      <c r="C36" s="39">
        <v>0</v>
      </c>
      <c r="D36" s="39">
        <f>-(H36+F36)</f>
        <v>23243</v>
      </c>
      <c r="E36" s="39">
        <v>0</v>
      </c>
      <c r="F36" s="39">
        <v>-23243</v>
      </c>
      <c r="G36" s="39"/>
      <c r="H36" s="39">
        <f>'Other Reserve'!C15</f>
        <v>0</v>
      </c>
      <c r="I36" s="39">
        <v>0</v>
      </c>
      <c r="J36" s="41">
        <f t="shared" si="7"/>
        <v>0</v>
      </c>
    </row>
    <row r="37" spans="2:11">
      <c r="B37" s="7" t="s">
        <v>262</v>
      </c>
      <c r="C37" s="39">
        <v>0</v>
      </c>
      <c r="D37" s="39">
        <v>0</v>
      </c>
      <c r="E37" s="39">
        <v>0</v>
      </c>
      <c r="F37" s="39">
        <v>0</v>
      </c>
      <c r="G37" s="39"/>
      <c r="H37" s="39">
        <f>+'Other Reserve'!G14+'Other Reserve'!H14</f>
        <v>-119311.3767125365</v>
      </c>
      <c r="I37" s="39">
        <v>0</v>
      </c>
      <c r="J37" s="41">
        <f t="shared" si="7"/>
        <v>-119311.3767125365</v>
      </c>
    </row>
    <row r="38" spans="2:11">
      <c r="B38" s="62" t="s">
        <v>49</v>
      </c>
      <c r="C38" s="39"/>
      <c r="D38" s="39"/>
      <c r="E38" s="39"/>
      <c r="F38" s="39"/>
      <c r="G38" s="39"/>
      <c r="H38" s="39"/>
      <c r="I38" s="39"/>
      <c r="J38" s="41">
        <f t="shared" si="7"/>
        <v>0</v>
      </c>
    </row>
    <row r="39" spans="2:11">
      <c r="B39" s="7" t="s">
        <v>165</v>
      </c>
      <c r="C39" s="39">
        <f>'4.11-4.17'!D142</f>
        <v>2306000</v>
      </c>
      <c r="D39" s="39">
        <v>0</v>
      </c>
      <c r="E39" s="39">
        <v>0</v>
      </c>
      <c r="F39" s="39">
        <v>0</v>
      </c>
      <c r="G39" s="39"/>
      <c r="H39" s="39">
        <v>0</v>
      </c>
      <c r="I39" s="39">
        <v>0</v>
      </c>
      <c r="J39" s="41">
        <f t="shared" si="7"/>
        <v>2306000</v>
      </c>
    </row>
    <row r="40" spans="2:11">
      <c r="B40" s="7" t="s">
        <v>390</v>
      </c>
      <c r="C40" s="39">
        <f>'4.11-4.17'!D143</f>
        <v>-806000</v>
      </c>
      <c r="D40" s="39">
        <v>0</v>
      </c>
      <c r="E40" s="39">
        <v>0</v>
      </c>
      <c r="F40" s="39">
        <v>0</v>
      </c>
      <c r="G40" s="39"/>
      <c r="H40" s="39">
        <v>0</v>
      </c>
      <c r="I40" s="39">
        <v>0</v>
      </c>
      <c r="J40" s="41">
        <f t="shared" si="7"/>
        <v>-806000</v>
      </c>
    </row>
    <row r="41" spans="2:11">
      <c r="B41" s="7" t="s">
        <v>50</v>
      </c>
      <c r="C41" s="39"/>
      <c r="D41" s="39"/>
      <c r="E41" s="39"/>
      <c r="F41" s="39"/>
      <c r="G41" s="39"/>
      <c r="H41" s="39"/>
      <c r="I41" s="39"/>
      <c r="J41" s="41">
        <f t="shared" si="7"/>
        <v>0</v>
      </c>
    </row>
    <row r="42" spans="2:11">
      <c r="B42" s="138" t="s">
        <v>389</v>
      </c>
      <c r="C42" s="39">
        <v>0</v>
      </c>
      <c r="D42" s="39">
        <v>0</v>
      </c>
      <c r="E42" s="39">
        <v>0</v>
      </c>
      <c r="F42" s="39">
        <f>-(F28+F36)</f>
        <v>-532538.05176198971</v>
      </c>
      <c r="G42" s="39"/>
      <c r="H42" s="39">
        <v>0</v>
      </c>
      <c r="I42" s="39">
        <v>0</v>
      </c>
      <c r="J42" s="41">
        <f t="shared" si="7"/>
        <v>-532538.05176198971</v>
      </c>
    </row>
    <row r="43" spans="2:11">
      <c r="B43" s="7" t="s">
        <v>51</v>
      </c>
      <c r="C43" s="39">
        <v>0</v>
      </c>
      <c r="D43" s="39">
        <v>0</v>
      </c>
      <c r="E43" s="39">
        <v>0</v>
      </c>
      <c r="F43" s="39">
        <v>0</v>
      </c>
      <c r="G43" s="39"/>
      <c r="H43" s="39">
        <f>'Other Reserve'!J14-H37</f>
        <v>-3466583.6227272698</v>
      </c>
      <c r="I43" s="39">
        <v>0</v>
      </c>
      <c r="J43" s="41">
        <f t="shared" si="7"/>
        <v>-3466583.6227272698</v>
      </c>
    </row>
    <row r="44" spans="2:11">
      <c r="B44" s="28" t="s">
        <v>115</v>
      </c>
      <c r="C44" s="39">
        <v>0</v>
      </c>
      <c r="D44" s="39">
        <v>0</v>
      </c>
      <c r="E44" s="39">
        <v>0</v>
      </c>
      <c r="F44" s="39">
        <v>0</v>
      </c>
      <c r="G44" s="39"/>
      <c r="H44" s="39">
        <v>0</v>
      </c>
      <c r="I44" s="39">
        <v>0</v>
      </c>
      <c r="J44" s="41">
        <f t="shared" si="7"/>
        <v>0</v>
      </c>
      <c r="K44" s="18"/>
    </row>
    <row r="45" spans="2:11" ht="14.4" thickBot="1">
      <c r="B45" s="129" t="s">
        <v>893</v>
      </c>
      <c r="C45" s="130">
        <f t="shared" ref="C45:H45" si="8">SUM(C28,C34:C44)</f>
        <v>17186000</v>
      </c>
      <c r="D45" s="130">
        <f t="shared" si="8"/>
        <v>9101244.9795419052</v>
      </c>
      <c r="E45" s="130">
        <f t="shared" si="8"/>
        <v>3828421.44</v>
      </c>
      <c r="F45" s="130">
        <f t="shared" si="8"/>
        <v>198232.13632601686</v>
      </c>
      <c r="G45" s="130">
        <f t="shared" si="8"/>
        <v>700000</v>
      </c>
      <c r="H45" s="130">
        <f t="shared" si="8"/>
        <v>4891133.8692624532</v>
      </c>
      <c r="I45" s="146">
        <f>ROUND(SUM(I28,I34:I44),2)</f>
        <v>0</v>
      </c>
      <c r="J45" s="130">
        <f>SUM(J28,J34:J44)</f>
        <v>35905032.425130375</v>
      </c>
      <c r="K45" s="18"/>
    </row>
    <row r="46" spans="2:11" ht="14.4" thickTop="1">
      <c r="B46" s="7"/>
      <c r="C46" s="7"/>
      <c r="D46" s="7"/>
      <c r="E46" s="7"/>
      <c r="F46" s="158"/>
      <c r="G46" s="158"/>
      <c r="H46" s="7"/>
      <c r="I46" s="7"/>
      <c r="J46" s="7"/>
      <c r="K46" s="133"/>
    </row>
    <row r="47" spans="2:11">
      <c r="D47" s="18"/>
      <c r="F47" s="19"/>
      <c r="G47" s="19"/>
      <c r="J47" s="159"/>
      <c r="K47" s="159"/>
    </row>
  </sheetData>
  <customSheetViews>
    <customSheetView guid="{B9E55A27-2788-4E21-A3C1-797FAFBE2F06}" showPageBreaks="1" showGridLines="0" printArea="1" view="pageBreakPreview" topLeftCell="B21">
      <selection activeCell="I46" sqref="I46"/>
      <rowBreaks count="1" manualBreakCount="1">
        <brk id="27" max="16383" man="1"/>
      </rowBreaks>
      <pageMargins left="0.37" right="0.45" top="0.47" bottom="0.2" header="0.36" footer="0.26"/>
      <pageSetup paperSize="9" scale="83" orientation="landscape" r:id="rId1"/>
    </customSheetView>
  </customSheetViews>
  <pageMargins left="0.37" right="0.45" top="0.47" bottom="0.2" header="0.36" footer="0.26"/>
  <pageSetup paperSize="9" scale="89" orientation="landscape" r:id="rId2"/>
  <rowBreaks count="1" manualBreakCount="1">
    <brk id="26" max="16383" man="1"/>
  </rowBreaks>
  <ignoredErrors>
    <ignoredError sqref="J34"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K18"/>
  <sheetViews>
    <sheetView showGridLines="0" view="pageBreakPreview" zoomScaleNormal="100" zoomScaleSheetLayoutView="100" workbookViewId="0">
      <selection activeCell="A17" sqref="A17"/>
    </sheetView>
  </sheetViews>
  <sheetFormatPr defaultColWidth="9.33203125" defaultRowHeight="13.8"/>
  <cols>
    <col min="1" max="1" width="1.33203125" style="1" customWidth="1"/>
    <col min="2" max="2" width="27" style="1" customWidth="1"/>
    <col min="3" max="3" width="14.21875" style="1" customWidth="1"/>
    <col min="4" max="4" width="14" style="1" customWidth="1"/>
    <col min="5" max="5" width="15.77734375" style="1" customWidth="1"/>
    <col min="6" max="9" width="13.6640625" style="1" customWidth="1"/>
    <col min="10" max="10" width="14.44140625" style="1" customWidth="1"/>
    <col min="11" max="11" width="12.44140625" style="1" customWidth="1"/>
    <col min="12" max="16384" width="9.33203125" style="1"/>
  </cols>
  <sheetData>
    <row r="1" spans="2:11" ht="17.399999999999999">
      <c r="B1" s="38" t="str">
        <f>SoCF!B1</f>
        <v>ABC Savings and Credit Cooperative Limited</v>
      </c>
    </row>
    <row r="2" spans="2:11" s="305" customFormat="1" ht="15.6">
      <c r="B2" s="304" t="s">
        <v>628</v>
      </c>
    </row>
    <row r="3" spans="2:11">
      <c r="B3" s="164" t="s">
        <v>890</v>
      </c>
    </row>
    <row r="4" spans="2:11" ht="14.4">
      <c r="C4" s="60"/>
      <c r="D4" s="60"/>
      <c r="E4" s="60"/>
      <c r="F4" s="60"/>
      <c r="G4" s="60"/>
      <c r="H4" s="60"/>
      <c r="I4" s="60"/>
      <c r="J4" s="61" t="str">
        <f>SoCF!D4</f>
        <v>Amount in NPR</v>
      </c>
    </row>
    <row r="5" spans="2:11" s="157" customFormat="1" ht="40.200000000000003" thickBot="1">
      <c r="B5" s="160" t="s">
        <v>4</v>
      </c>
      <c r="C5" s="213" t="s">
        <v>249</v>
      </c>
      <c r="D5" s="213" t="s">
        <v>550</v>
      </c>
      <c r="E5" s="213" t="s">
        <v>551</v>
      </c>
      <c r="F5" s="213" t="s">
        <v>251</v>
      </c>
      <c r="G5" s="213" t="s">
        <v>252</v>
      </c>
      <c r="H5" s="213" t="s">
        <v>253</v>
      </c>
      <c r="I5" s="213" t="s">
        <v>311</v>
      </c>
      <c r="J5" s="128" t="s">
        <v>178</v>
      </c>
      <c r="K5" s="156"/>
    </row>
    <row r="6" spans="2:11">
      <c r="B6" s="6" t="s">
        <v>599</v>
      </c>
      <c r="C6" s="39">
        <v>6373002</v>
      </c>
      <c r="D6" s="260">
        <v>645247.30000000005</v>
      </c>
      <c r="E6" s="392">
        <v>424866.8</v>
      </c>
      <c r="F6" s="39">
        <v>424866.8</v>
      </c>
      <c r="G6" s="39">
        <v>424866.8</v>
      </c>
      <c r="H6" s="39">
        <v>424866.8</v>
      </c>
      <c r="I6" s="39">
        <v>673702.42999999993</v>
      </c>
      <c r="J6" s="41">
        <f>SUM(C6:I6)</f>
        <v>9391418.9299999997</v>
      </c>
      <c r="K6" s="133"/>
    </row>
    <row r="7" spans="2:11">
      <c r="B7" s="7" t="s">
        <v>623</v>
      </c>
      <c r="C7" s="39">
        <f>Appropiation!C19</f>
        <v>1159359.2739755106</v>
      </c>
      <c r="D7" s="260">
        <f>Appropiation!C20</f>
        <v>82811.376712536468</v>
      </c>
      <c r="E7" s="392">
        <f>Appropiation!C21</f>
        <v>82811.376712536468</v>
      </c>
      <c r="F7" s="39">
        <f>Appropiation!C22</f>
        <v>82811.376712536468</v>
      </c>
      <c r="G7" s="39">
        <f>Appropiation!C23</f>
        <v>82811.376712536468</v>
      </c>
      <c r="H7" s="39">
        <f>Appropiation!C24</f>
        <v>82811.376712536468</v>
      </c>
      <c r="I7" s="39">
        <f>Appropiation!C25</f>
        <v>82811.376712536468</v>
      </c>
      <c r="J7" s="41">
        <f>SUM(C7:I7)</f>
        <v>1656227.5342507293</v>
      </c>
      <c r="K7" s="133"/>
    </row>
    <row r="8" spans="2:11">
      <c r="B8" s="7" t="s">
        <v>624</v>
      </c>
      <c r="C8" s="39">
        <v>0</v>
      </c>
      <c r="D8" s="260"/>
      <c r="E8" s="392"/>
      <c r="F8" s="39"/>
      <c r="G8" s="39"/>
      <c r="H8" s="39"/>
      <c r="I8" s="39"/>
      <c r="J8" s="41">
        <f>SUM(C8:I8)</f>
        <v>0</v>
      </c>
      <c r="K8" s="133"/>
    </row>
    <row r="9" spans="2:11">
      <c r="B9" s="7" t="s">
        <v>318</v>
      </c>
      <c r="C9" s="39">
        <v>-2736482.5617999998</v>
      </c>
      <c r="D9" s="260"/>
      <c r="E9" s="392">
        <v>0</v>
      </c>
      <c r="F9" s="39">
        <v>0</v>
      </c>
      <c r="G9" s="39">
        <v>0</v>
      </c>
      <c r="H9" s="39">
        <f>-H6</f>
        <v>-424866.8</v>
      </c>
      <c r="I9" s="39"/>
      <c r="J9" s="41">
        <f>SUM(C9:I9)</f>
        <v>-3161349.3617999996</v>
      </c>
      <c r="K9" s="133"/>
    </row>
    <row r="10" spans="2:11">
      <c r="B10" s="7" t="s">
        <v>626</v>
      </c>
      <c r="C10" s="35">
        <v>0</v>
      </c>
      <c r="D10" s="389">
        <v>0</v>
      </c>
      <c r="E10" s="393">
        <v>0</v>
      </c>
      <c r="F10" s="35">
        <v>0</v>
      </c>
      <c r="G10" s="35">
        <v>0</v>
      </c>
      <c r="H10" s="35">
        <v>0</v>
      </c>
      <c r="I10" s="35">
        <v>0</v>
      </c>
      <c r="J10" s="65">
        <v>0</v>
      </c>
      <c r="K10" s="133"/>
    </row>
    <row r="11" spans="2:11" ht="14.4" thickBot="1">
      <c r="B11" s="56" t="s">
        <v>625</v>
      </c>
      <c r="C11" s="75">
        <f>SUM(C6:C10)</f>
        <v>4795878.7121755108</v>
      </c>
      <c r="D11" s="390">
        <f t="shared" ref="D11:I11" si="0">SUM(D6:D9)</f>
        <v>728058.67671253649</v>
      </c>
      <c r="E11" s="394">
        <f t="shared" si="0"/>
        <v>507678.17671253649</v>
      </c>
      <c r="F11" s="75">
        <f t="shared" si="0"/>
        <v>507678.17671253649</v>
      </c>
      <c r="G11" s="75">
        <f t="shared" si="0"/>
        <v>507678.17671253649</v>
      </c>
      <c r="H11" s="75">
        <f t="shared" si="0"/>
        <v>82811.376712536498</v>
      </c>
      <c r="I11" s="75">
        <f t="shared" si="0"/>
        <v>756513.80671253637</v>
      </c>
      <c r="J11" s="75">
        <f t="shared" ref="J11" si="1">SUM(J6:J10)</f>
        <v>7886297.1024507284</v>
      </c>
    </row>
    <row r="12" spans="2:11">
      <c r="B12" s="7" t="s">
        <v>623</v>
      </c>
      <c r="C12" s="39">
        <f>Appropiation!B19</f>
        <v>413512.236376071</v>
      </c>
      <c r="D12" s="260">
        <f>Appropiation!B20</f>
        <v>29536.588312576503</v>
      </c>
      <c r="E12" s="392">
        <f>Appropiation!B21</f>
        <v>29536.588312576503</v>
      </c>
      <c r="F12" s="39">
        <f>Appropiation!B22</f>
        <v>29536.588312576503</v>
      </c>
      <c r="G12" s="39">
        <f>Appropiation!B23</f>
        <v>29536.588312576503</v>
      </c>
      <c r="H12" s="39">
        <f>Appropiation!B24</f>
        <v>29536.588312576503</v>
      </c>
      <c r="I12" s="39">
        <f>Appropiation!B25</f>
        <v>29536.588312576503</v>
      </c>
      <c r="J12" s="41">
        <f>SUM(C12:I12)</f>
        <v>590731.76625153015</v>
      </c>
      <c r="K12" s="18"/>
    </row>
    <row r="13" spans="2:11">
      <c r="B13" s="7" t="s">
        <v>624</v>
      </c>
      <c r="C13" s="39">
        <v>0</v>
      </c>
      <c r="D13" s="260">
        <v>0</v>
      </c>
      <c r="E13" s="392">
        <v>0</v>
      </c>
      <c r="F13" s="39">
        <v>0</v>
      </c>
      <c r="G13" s="39"/>
      <c r="H13" s="39"/>
      <c r="I13" s="39"/>
      <c r="J13" s="41">
        <f>SUM(C13:I13)</f>
        <v>0</v>
      </c>
      <c r="K13" s="18"/>
    </row>
    <row r="14" spans="2:11">
      <c r="B14" s="7" t="s">
        <v>318</v>
      </c>
      <c r="C14" s="39">
        <v>-3466583.6227272698</v>
      </c>
      <c r="D14" s="260"/>
      <c r="E14" s="392"/>
      <c r="F14" s="39"/>
      <c r="G14" s="39">
        <v>-36500</v>
      </c>
      <c r="H14" s="10">
        <f>-H11</f>
        <v>-82811.376712536498</v>
      </c>
      <c r="I14" s="73">
        <v>0</v>
      </c>
      <c r="J14" s="41">
        <f>SUM(C14:I14)</f>
        <v>-3585894.9994398062</v>
      </c>
    </row>
    <row r="15" spans="2:11">
      <c r="B15" s="7" t="s">
        <v>626</v>
      </c>
      <c r="C15" s="39">
        <v>0</v>
      </c>
      <c r="D15" s="260">
        <v>0</v>
      </c>
      <c r="E15" s="392">
        <v>0</v>
      </c>
      <c r="F15" s="39">
        <v>0</v>
      </c>
      <c r="G15" s="39">
        <v>0</v>
      </c>
      <c r="H15" s="39">
        <v>0</v>
      </c>
      <c r="I15" s="39">
        <v>0</v>
      </c>
      <c r="J15" s="41">
        <f>SUM(C15:I15)</f>
        <v>0</v>
      </c>
    </row>
    <row r="16" spans="2:11" ht="14.4" thickBot="1">
      <c r="B16" s="129" t="s">
        <v>893</v>
      </c>
      <c r="C16" s="130">
        <f t="shared" ref="C16:J16" si="2">SUM(C11:C15)</f>
        <v>1742807.3258243124</v>
      </c>
      <c r="D16" s="391">
        <f t="shared" si="2"/>
        <v>757595.26502511301</v>
      </c>
      <c r="E16" s="395">
        <f t="shared" si="2"/>
        <v>537214.76502511301</v>
      </c>
      <c r="F16" s="130">
        <f t="shared" si="2"/>
        <v>537214.76502511301</v>
      </c>
      <c r="G16" s="130">
        <f t="shared" si="2"/>
        <v>500714.76502511301</v>
      </c>
      <c r="H16" s="130">
        <f t="shared" si="2"/>
        <v>29536.588312576496</v>
      </c>
      <c r="I16" s="130">
        <f t="shared" si="2"/>
        <v>786050.3950251129</v>
      </c>
      <c r="J16" s="130">
        <f t="shared" si="2"/>
        <v>4891133.8692624532</v>
      </c>
      <c r="K16" s="18"/>
    </row>
    <row r="17" spans="2:11" ht="14.4" thickTop="1">
      <c r="B17" s="7"/>
      <c r="C17" s="7"/>
      <c r="D17" s="7"/>
      <c r="E17" s="7"/>
      <c r="F17" s="7"/>
      <c r="G17" s="7"/>
      <c r="H17" s="7"/>
      <c r="I17" s="7"/>
      <c r="J17" s="7"/>
      <c r="K17" s="133"/>
    </row>
    <row r="18" spans="2:11">
      <c r="J18" s="159"/>
      <c r="K18" s="159"/>
    </row>
  </sheetData>
  <customSheetViews>
    <customSheetView guid="{B9E55A27-2788-4E21-A3C1-797FAFBE2F06}" showPageBreaks="1" showGridLines="0" printArea="1" view="pageBreakPreview">
      <selection activeCell="C9" sqref="C9"/>
      <pageMargins left="0.37" right="0.45" top="0.47" bottom="0.2" header="0.36" footer="0.26"/>
      <pageSetup paperSize="9" scale="70" orientation="landscape" r:id="rId1"/>
    </customSheetView>
  </customSheetViews>
  <pageMargins left="0.4" right="0.45" top="0.47" bottom="0.2" header="0.36" footer="0.26"/>
  <pageSetup paperSize="9" scale="92"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27"/>
  <sheetViews>
    <sheetView showGridLines="0" view="pageBreakPreview" topLeftCell="A9" zoomScale="99" zoomScaleNormal="100" zoomScaleSheetLayoutView="99" workbookViewId="0">
      <selection activeCell="A32" sqref="A32"/>
    </sheetView>
  </sheetViews>
  <sheetFormatPr defaultRowHeight="14.4"/>
  <cols>
    <col min="1" max="1" width="52.5546875" bestFit="1" customWidth="1"/>
    <col min="2" max="2" width="15.5546875" bestFit="1" customWidth="1"/>
    <col min="3" max="3" width="13.21875" bestFit="1" customWidth="1"/>
    <col min="4" max="5" width="11.109375" bestFit="1" customWidth="1"/>
  </cols>
  <sheetData>
    <row r="1" spans="1:5" ht="17.399999999999999">
      <c r="A1" s="38" t="str">
        <f>SoCF!B1</f>
        <v>ABC Savings and Credit Cooperative Limited</v>
      </c>
    </row>
    <row r="2" spans="1:5" ht="15.6">
      <c r="A2" s="304" t="s">
        <v>627</v>
      </c>
    </row>
    <row r="3" spans="1:5">
      <c r="A3" s="164" t="s">
        <v>890</v>
      </c>
    </row>
    <row r="4" spans="1:5">
      <c r="C4" s="61" t="str">
        <f>SoCE!J4</f>
        <v>Amount in NPR</v>
      </c>
    </row>
    <row r="5" spans="1:5" ht="15" thickBot="1">
      <c r="A5" s="160" t="s">
        <v>4</v>
      </c>
      <c r="B5" s="177" t="str">
        <f>SoCF!C6</f>
        <v>FY 2081/82</v>
      </c>
      <c r="C5" s="177" t="str">
        <f>SoCF!D6</f>
        <v>FY 2080/81</v>
      </c>
    </row>
    <row r="6" spans="1:5">
      <c r="A6" s="62" t="s">
        <v>263</v>
      </c>
      <c r="B6" s="1"/>
    </row>
    <row r="7" spans="1:5">
      <c r="A7" s="7" t="s">
        <v>907</v>
      </c>
      <c r="B7" s="230">
        <f>SoCE!I30</f>
        <v>4244809.0374371428</v>
      </c>
      <c r="C7" s="230">
        <f>'5.7_NFRS1'!D124</f>
        <v>3050280.6093972786</v>
      </c>
      <c r="D7" s="7"/>
      <c r="E7" s="5"/>
    </row>
    <row r="8" spans="1:5">
      <c r="A8" s="7" t="s">
        <v>906</v>
      </c>
      <c r="B8" s="230">
        <f>SoCE!I31</f>
        <v>0</v>
      </c>
      <c r="C8" s="230">
        <v>0</v>
      </c>
      <c r="D8" s="7"/>
    </row>
    <row r="9" spans="1:5">
      <c r="A9" s="7" t="s">
        <v>857</v>
      </c>
      <c r="B9" s="230">
        <f>-'4.22-4.33'!D76</f>
        <v>-150000</v>
      </c>
      <c r="C9" s="230">
        <v>0</v>
      </c>
      <c r="D9" s="5"/>
    </row>
    <row r="10" spans="1:5" ht="15" thickBot="1">
      <c r="A10" s="129" t="s">
        <v>201</v>
      </c>
      <c r="B10" s="130">
        <f>SUM(B7:B9)</f>
        <v>4094809.0374371428</v>
      </c>
      <c r="C10" s="130">
        <f>SUM(C7:C9)</f>
        <v>3050280.6093972786</v>
      </c>
    </row>
    <row r="11" spans="1:5" ht="15" thickTop="1">
      <c r="A11" s="7" t="s">
        <v>382</v>
      </c>
      <c r="B11" s="230">
        <f>SoCE!I28</f>
        <v>-2177633.34827379</v>
      </c>
      <c r="C11" s="230">
        <v>0</v>
      </c>
    </row>
    <row r="12" spans="1:5">
      <c r="A12" s="7" t="s">
        <v>859</v>
      </c>
      <c r="B12" s="230">
        <f>-'4.22-4.33'!D75</f>
        <v>-84059.846000000005</v>
      </c>
      <c r="C12" s="230">
        <f>-'4.22-4.33'!E75</f>
        <v>-86115</v>
      </c>
    </row>
    <row r="13" spans="1:5" ht="15" thickBot="1">
      <c r="A13" s="129" t="s">
        <v>383</v>
      </c>
      <c r="B13" s="130">
        <f>SUM(B10:B12)</f>
        <v>1833115.8431633529</v>
      </c>
      <c r="C13" s="130">
        <f>SUM(C10:C12)</f>
        <v>2964165.6093972786</v>
      </c>
      <c r="E13" s="5"/>
    </row>
    <row r="14" spans="1:5" ht="15" thickTop="1">
      <c r="A14" s="7" t="s">
        <v>44</v>
      </c>
      <c r="B14" s="10">
        <f>(B7+B12)*0.25-B12</f>
        <v>1124247.1438592856</v>
      </c>
      <c r="C14" s="10">
        <f>(C7+C12)*0.25-C12</f>
        <v>827156.40234931966</v>
      </c>
      <c r="D14" s="5"/>
    </row>
    <row r="15" spans="1:5" ht="15" thickBot="1">
      <c r="A15" s="129" t="s">
        <v>384</v>
      </c>
      <c r="B15" s="130">
        <f>B10+B11-B14</f>
        <v>792928.5453040672</v>
      </c>
      <c r="C15" s="130">
        <f>C10+C11-C14</f>
        <v>2223124.2070479589</v>
      </c>
    </row>
    <row r="16" spans="1:5" ht="15" thickTop="1">
      <c r="A16" s="7" t="s">
        <v>385</v>
      </c>
      <c r="B16" s="230">
        <f>B15*0.25</f>
        <v>198232.1363260168</v>
      </c>
      <c r="C16" s="230">
        <f>C15*0.25</f>
        <v>555781.05176198971</v>
      </c>
    </row>
    <row r="17" spans="1:3">
      <c r="A17" s="7" t="s">
        <v>386</v>
      </c>
      <c r="B17" s="230">
        <f>B15*0.5%</f>
        <v>3964.6427265203361</v>
      </c>
      <c r="C17" s="230">
        <f>C15*0.5%</f>
        <v>11115.621035239794</v>
      </c>
    </row>
    <row r="18" spans="1:3" ht="15" thickBot="1">
      <c r="A18" s="129" t="s">
        <v>384</v>
      </c>
      <c r="B18" s="130">
        <f>B15-B16-B17</f>
        <v>590731.76625153003</v>
      </c>
      <c r="C18" s="130">
        <f>C15-C16-C17</f>
        <v>1656227.5342507293</v>
      </c>
    </row>
    <row r="19" spans="1:3" ht="15" thickTop="1">
      <c r="A19" s="7" t="s">
        <v>249</v>
      </c>
      <c r="B19" s="39">
        <f>B18-SUM(B20:B25)</f>
        <v>413512.236376071</v>
      </c>
      <c r="C19" s="39">
        <f>C18-SUM(C20:C25)</f>
        <v>1159359.2739755106</v>
      </c>
    </row>
    <row r="20" spans="1:3">
      <c r="A20" s="7" t="s">
        <v>550</v>
      </c>
      <c r="B20" s="230">
        <f>B18*5%</f>
        <v>29536.588312576503</v>
      </c>
      <c r="C20" s="230">
        <f>C18*5%</f>
        <v>82811.376712536468</v>
      </c>
    </row>
    <row r="21" spans="1:3">
      <c r="A21" s="7" t="s">
        <v>551</v>
      </c>
      <c r="B21" s="230">
        <f>B20</f>
        <v>29536.588312576503</v>
      </c>
      <c r="C21" s="230">
        <f>C20</f>
        <v>82811.376712536468</v>
      </c>
    </row>
    <row r="22" spans="1:3">
      <c r="A22" s="7" t="s">
        <v>251</v>
      </c>
      <c r="B22" s="230">
        <f t="shared" ref="B22:B25" si="0">B21</f>
        <v>29536.588312576503</v>
      </c>
      <c r="C22" s="230">
        <f>C21</f>
        <v>82811.376712536468</v>
      </c>
    </row>
    <row r="23" spans="1:3">
      <c r="A23" s="7" t="s">
        <v>252</v>
      </c>
      <c r="B23" s="230">
        <f t="shared" si="0"/>
        <v>29536.588312576503</v>
      </c>
      <c r="C23" s="230">
        <f>C22</f>
        <v>82811.376712536468</v>
      </c>
    </row>
    <row r="24" spans="1:3">
      <c r="A24" s="7" t="s">
        <v>253</v>
      </c>
      <c r="B24" s="230">
        <f t="shared" si="0"/>
        <v>29536.588312576503</v>
      </c>
      <c r="C24" s="230">
        <f>C23</f>
        <v>82811.376712536468</v>
      </c>
    </row>
    <row r="25" spans="1:3">
      <c r="A25" s="1" t="s">
        <v>311</v>
      </c>
      <c r="B25" s="230">
        <f t="shared" si="0"/>
        <v>29536.588312576503</v>
      </c>
      <c r="C25" s="230">
        <f>C24</f>
        <v>82811.376712536468</v>
      </c>
    </row>
    <row r="26" spans="1:3" ht="15" thickBot="1">
      <c r="A26" s="129" t="s">
        <v>201</v>
      </c>
      <c r="B26" s="316">
        <f>B18-SUM(B19:B25)</f>
        <v>0</v>
      </c>
      <c r="C26" s="316">
        <f>C18-SUM(C19:C25)</f>
        <v>0</v>
      </c>
    </row>
    <row r="27" spans="1:3" ht="15" thickTop="1"/>
  </sheetData>
  <customSheetViews>
    <customSheetView guid="{B9E55A27-2788-4E21-A3C1-797FAFBE2F06}" scale="99" showPageBreaks="1" showGridLines="0" printArea="1" view="pageBreakPreview">
      <selection activeCell="C7" sqref="C7"/>
      <pageMargins left="1" right="0.7" top="0.75" bottom="0.75" header="0.3" footer="0.3"/>
      <pageSetup orientation="portrait" r:id="rId1"/>
    </customSheetView>
  </customSheetViews>
  <pageMargins left="0.5"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J118"/>
  <sheetViews>
    <sheetView showGridLines="0" view="pageBreakPreview" zoomScaleNormal="100" zoomScaleSheetLayoutView="100" workbookViewId="0">
      <selection activeCell="B6" sqref="B6"/>
    </sheetView>
  </sheetViews>
  <sheetFormatPr defaultColWidth="9.33203125" defaultRowHeight="13.8"/>
  <cols>
    <col min="1" max="1" width="2.44140625" style="1" customWidth="1"/>
    <col min="2" max="2" width="62.21875" style="1" customWidth="1"/>
    <col min="3" max="3" width="0.6640625" style="54" customWidth="1"/>
    <col min="4" max="4" width="17.5546875" style="133" customWidth="1"/>
    <col min="5" max="5" width="16.109375" style="133" customWidth="1"/>
    <col min="6" max="6" width="18.109375" style="133" customWidth="1"/>
    <col min="7" max="7" width="14.109375" style="1" bestFit="1" customWidth="1"/>
    <col min="8" max="16384" width="9.33203125" style="1"/>
  </cols>
  <sheetData>
    <row r="1" spans="2:7" ht="17.399999999999999">
      <c r="B1" s="38" t="str">
        <f>Appropiation!A1</f>
        <v>ABC Savings and Credit Cooperative Limited</v>
      </c>
    </row>
    <row r="2" spans="2:7" ht="15.6">
      <c r="B2" s="31" t="s">
        <v>741</v>
      </c>
    </row>
    <row r="3" spans="2:7">
      <c r="B3" s="1" t="str">
        <f>Appropiation!A3</f>
        <v>For the year ended 32nd  Ashadh, 2082</v>
      </c>
    </row>
    <row r="5" spans="2:7" ht="14.4" thickBot="1">
      <c r="B5" s="77" t="s">
        <v>513</v>
      </c>
      <c r="C5" s="72"/>
      <c r="D5" s="74"/>
      <c r="E5" s="74"/>
      <c r="F5" s="74"/>
    </row>
    <row r="6" spans="2:7">
      <c r="B6" s="6" t="s">
        <v>192</v>
      </c>
      <c r="C6" s="39"/>
      <c r="D6" s="73"/>
      <c r="E6" s="73"/>
      <c r="F6" s="134"/>
    </row>
    <row r="7" spans="2:7" ht="51.6" customHeight="1">
      <c r="B7" s="407" t="s">
        <v>908</v>
      </c>
      <c r="C7" s="410"/>
      <c r="D7" s="410"/>
      <c r="E7" s="410"/>
      <c r="F7" s="410"/>
    </row>
    <row r="8" spans="2:7">
      <c r="B8" s="6"/>
      <c r="C8" s="39"/>
      <c r="D8" s="73"/>
      <c r="E8" s="73"/>
      <c r="F8" s="134"/>
    </row>
    <row r="9" spans="2:7" ht="27" thickBot="1">
      <c r="B9" s="15" t="s">
        <v>4</v>
      </c>
      <c r="C9" s="52"/>
      <c r="D9" s="140" t="s">
        <v>889</v>
      </c>
      <c r="E9" s="140" t="s">
        <v>522</v>
      </c>
      <c r="F9" s="140" t="s">
        <v>552</v>
      </c>
    </row>
    <row r="10" spans="2:7">
      <c r="B10" s="7" t="s">
        <v>73</v>
      </c>
      <c r="C10" s="39"/>
      <c r="D10" s="39">
        <v>0</v>
      </c>
      <c r="E10" s="39">
        <v>0</v>
      </c>
      <c r="F10" s="39">
        <v>0</v>
      </c>
    </row>
    <row r="11" spans="2:7">
      <c r="B11" s="7" t="s">
        <v>406</v>
      </c>
      <c r="C11" s="39"/>
      <c r="D11" s="39">
        <f>E11*1.01-4817.28+111132</f>
        <v>1575028.7803498001</v>
      </c>
      <c r="E11" s="39">
        <f>F11*1.1</f>
        <v>1454172.3369800001</v>
      </c>
      <c r="F11" s="39">
        <v>1321974.8518000001</v>
      </c>
    </row>
    <row r="12" spans="2:7">
      <c r="B12" s="7" t="s">
        <v>489</v>
      </c>
      <c r="C12" s="39"/>
      <c r="D12" s="39">
        <f>E12*1.12</f>
        <v>6067599.8104615388</v>
      </c>
      <c r="E12" s="39">
        <f>F12*1.1</f>
        <v>5417499.8307692306</v>
      </c>
      <c r="F12" s="39">
        <v>4924999.846153846</v>
      </c>
      <c r="G12" s="11"/>
    </row>
    <row r="13" spans="2:7">
      <c r="B13" s="7" t="s">
        <v>74</v>
      </c>
      <c r="C13" s="39"/>
      <c r="D13" s="39">
        <v>0</v>
      </c>
      <c r="E13" s="39">
        <v>0</v>
      </c>
      <c r="F13" s="39">
        <v>0</v>
      </c>
    </row>
    <row r="14" spans="2:7" ht="14.4" thickBot="1">
      <c r="B14" s="129" t="s">
        <v>45</v>
      </c>
      <c r="C14" s="141"/>
      <c r="D14" s="130">
        <f>SUM(D10:D13)</f>
        <v>7642628.5908113392</v>
      </c>
      <c r="E14" s="130">
        <f>SUM(E10:E13)</f>
        <v>6871672.1677492307</v>
      </c>
      <c r="F14" s="130">
        <f>SUM(F10:F13)</f>
        <v>6246974.6979538463</v>
      </c>
    </row>
    <row r="15" spans="2:7" ht="14.4" thickTop="1">
      <c r="B15" s="7"/>
      <c r="C15" s="39"/>
      <c r="D15" s="73"/>
      <c r="E15" s="73"/>
      <c r="F15" s="73"/>
    </row>
    <row r="16" spans="2:7">
      <c r="B16" s="7"/>
      <c r="C16" s="39"/>
      <c r="D16" s="73"/>
      <c r="E16" s="73"/>
      <c r="F16" s="73"/>
    </row>
    <row r="17" spans="2:6">
      <c r="B17" s="6" t="s">
        <v>352</v>
      </c>
      <c r="C17" s="39"/>
      <c r="D17" s="73"/>
      <c r="E17" s="73"/>
      <c r="F17" s="134"/>
    </row>
    <row r="18" spans="2:6" ht="45.6" customHeight="1">
      <c r="B18" s="407" t="s">
        <v>949</v>
      </c>
      <c r="C18" s="407"/>
      <c r="D18" s="407"/>
      <c r="E18" s="407"/>
      <c r="F18" s="407"/>
    </row>
    <row r="19" spans="2:6">
      <c r="B19" s="6"/>
      <c r="C19" s="39"/>
      <c r="D19" s="73"/>
      <c r="E19" s="73"/>
      <c r="F19" s="134"/>
    </row>
    <row r="20" spans="2:6" ht="27" thickBot="1">
      <c r="B20" s="15" t="s">
        <v>4</v>
      </c>
      <c r="C20" s="52"/>
      <c r="D20" s="140" t="str">
        <f>D9</f>
        <v>As at 32nd  Ashadh 2082</v>
      </c>
      <c r="E20" s="140" t="str">
        <f>E9</f>
        <v>As at 31st Ashadh 2081</v>
      </c>
      <c r="F20" s="140" t="str">
        <f>F9</f>
        <v>As at 1st Shrawan 2080</v>
      </c>
    </row>
    <row r="21" spans="2:6">
      <c r="B21" s="7" t="s">
        <v>227</v>
      </c>
      <c r="C21" s="39"/>
      <c r="D21" s="39">
        <f>E21*1.01+411131.88-111132+550400</f>
        <v>10319988.072542639</v>
      </c>
      <c r="E21" s="39">
        <f>F21*1.01</f>
        <v>9375829.8936065733</v>
      </c>
      <c r="F21" s="39">
        <f>352797999.997079/38+950-900-428-780</f>
        <v>9282999.8946599737</v>
      </c>
    </row>
    <row r="22" spans="2:6">
      <c r="B22" s="7" t="s">
        <v>75</v>
      </c>
      <c r="C22" s="39"/>
      <c r="D22" s="39">
        <v>0</v>
      </c>
      <c r="E22" s="39">
        <v>0</v>
      </c>
      <c r="F22" s="39">
        <v>0</v>
      </c>
    </row>
    <row r="23" spans="2:6" ht="14.4" thickBot="1">
      <c r="B23" s="129" t="s">
        <v>45</v>
      </c>
      <c r="C23" s="141"/>
      <c r="D23" s="130">
        <f>SUM(D21:D22)</f>
        <v>10319988.072542639</v>
      </c>
      <c r="E23" s="130">
        <f>SUM(E21:E22)</f>
        <v>9375829.8936065733</v>
      </c>
      <c r="F23" s="130">
        <f>SUM(F21:F22)</f>
        <v>9282999.8946599737</v>
      </c>
    </row>
    <row r="24" spans="2:6" ht="14.4" thickTop="1">
      <c r="B24" s="7"/>
      <c r="C24" s="39"/>
      <c r="D24" s="73"/>
      <c r="E24" s="73"/>
      <c r="F24" s="73"/>
    </row>
    <row r="25" spans="2:6">
      <c r="B25" s="6" t="s">
        <v>656</v>
      </c>
      <c r="C25" s="39"/>
      <c r="D25" s="73"/>
      <c r="E25" s="73"/>
      <c r="F25" s="134"/>
    </row>
    <row r="26" spans="2:6" ht="43.2" customHeight="1">
      <c r="B26" s="407" t="s">
        <v>909</v>
      </c>
      <c r="C26" s="407"/>
      <c r="D26" s="407"/>
      <c r="E26" s="407"/>
      <c r="F26" s="407"/>
    </row>
    <row r="27" spans="2:6" ht="28.8" customHeight="1">
      <c r="B27" s="407" t="s">
        <v>950</v>
      </c>
      <c r="C27" s="407"/>
      <c r="D27" s="407"/>
      <c r="E27" s="407"/>
      <c r="F27" s="407"/>
    </row>
    <row r="28" spans="2:6" ht="6.6" customHeight="1">
      <c r="B28" s="372"/>
      <c r="C28" s="372"/>
      <c r="D28" s="372"/>
      <c r="E28" s="372"/>
      <c r="F28" s="372"/>
    </row>
    <row r="29" spans="2:6">
      <c r="B29" s="374" t="s">
        <v>673</v>
      </c>
      <c r="C29" s="372"/>
      <c r="D29" s="372"/>
      <c r="E29" s="372"/>
      <c r="F29" s="372"/>
    </row>
    <row r="30" spans="2:6" ht="26.4" customHeight="1">
      <c r="B30" s="409" t="s">
        <v>951</v>
      </c>
      <c r="C30" s="409"/>
      <c r="D30" s="409"/>
      <c r="E30" s="409"/>
      <c r="F30" s="409"/>
    </row>
    <row r="31" spans="2:6" ht="26.4">
      <c r="B31" s="251" t="s">
        <v>4</v>
      </c>
      <c r="C31" s="251"/>
      <c r="D31" s="251" t="s">
        <v>490</v>
      </c>
      <c r="E31" s="233"/>
      <c r="F31" s="233"/>
    </row>
    <row r="32" spans="2:6">
      <c r="B32" s="233" t="s">
        <v>678</v>
      </c>
      <c r="C32" s="233"/>
      <c r="D32" s="252">
        <v>0.01</v>
      </c>
      <c r="E32" s="233"/>
      <c r="F32" s="233"/>
    </row>
    <row r="33" spans="2:6">
      <c r="B33" s="233" t="s">
        <v>683</v>
      </c>
      <c r="C33" s="233"/>
      <c r="D33" s="252">
        <v>0.25</v>
      </c>
      <c r="E33" s="233"/>
      <c r="F33" s="233"/>
    </row>
    <row r="34" spans="2:6">
      <c r="B34" s="233" t="s">
        <v>682</v>
      </c>
      <c r="C34" s="233"/>
      <c r="D34" s="252">
        <v>0.5</v>
      </c>
      <c r="E34" s="233"/>
      <c r="F34" s="233"/>
    </row>
    <row r="35" spans="2:6">
      <c r="B35" s="7" t="s">
        <v>491</v>
      </c>
      <c r="C35" s="39"/>
      <c r="D35" s="325">
        <v>1</v>
      </c>
      <c r="E35" s="73"/>
      <c r="F35" s="134"/>
    </row>
    <row r="36" spans="2:6">
      <c r="B36" s="409"/>
      <c r="C36" s="409"/>
      <c r="D36" s="409"/>
      <c r="E36" s="409"/>
      <c r="F36" s="409"/>
    </row>
    <row r="37" spans="2:6">
      <c r="B37" s="7" t="s">
        <v>555</v>
      </c>
      <c r="C37" s="39"/>
      <c r="D37" s="73"/>
      <c r="E37" s="73"/>
      <c r="F37" s="134"/>
    </row>
    <row r="38" spans="2:6" ht="27" thickBot="1">
      <c r="B38" s="15" t="s">
        <v>4</v>
      </c>
      <c r="C38" s="52"/>
      <c r="D38" s="140" t="str">
        <f>D20</f>
        <v>As at 32nd  Ashadh 2082</v>
      </c>
      <c r="E38" s="140" t="str">
        <f>E20</f>
        <v>As at 31st Ashadh 2081</v>
      </c>
      <c r="F38" s="140" t="str">
        <f>F20</f>
        <v>As at 1st Shrawan 2080</v>
      </c>
    </row>
    <row r="39" spans="2:6">
      <c r="B39" s="7" t="s">
        <v>576</v>
      </c>
      <c r="C39" s="39"/>
      <c r="D39" s="39">
        <f>E39*1.02</f>
        <v>21456282.643135197</v>
      </c>
      <c r="E39" s="39">
        <f>F39*1.02</f>
        <v>21035571.218759999</v>
      </c>
      <c r="F39" s="39">
        <v>20623109.037999999</v>
      </c>
    </row>
    <row r="40" spans="2:6">
      <c r="B40" s="7" t="s">
        <v>554</v>
      </c>
      <c r="C40" s="39"/>
      <c r="D40" s="39">
        <f>E40*1.01</f>
        <v>89278478.241871446</v>
      </c>
      <c r="E40" s="39">
        <f t="shared" ref="E40:E47" si="0">F40*1.02</f>
        <v>88394532.912744001</v>
      </c>
      <c r="F40" s="39">
        <v>86661306.777199998</v>
      </c>
    </row>
    <row r="41" spans="2:6">
      <c r="B41" s="7" t="s">
        <v>577</v>
      </c>
      <c r="C41" s="39"/>
      <c r="D41" s="39">
        <f>E41*1.02</f>
        <v>11564980.793261642</v>
      </c>
      <c r="E41" s="39">
        <f t="shared" si="0"/>
        <v>11338216.463982001</v>
      </c>
      <c r="F41" s="39">
        <v>11115898.494100001</v>
      </c>
    </row>
    <row r="42" spans="2:6">
      <c r="B42" s="7" t="s">
        <v>578</v>
      </c>
      <c r="C42" s="39"/>
      <c r="D42" s="39">
        <f>E42*1.02</f>
        <v>2660302.7999999998</v>
      </c>
      <c r="E42" s="39">
        <f t="shared" si="0"/>
        <v>2608140</v>
      </c>
      <c r="F42" s="39">
        <v>2557000</v>
      </c>
    </row>
    <row r="43" spans="2:6">
      <c r="B43" s="7" t="s">
        <v>556</v>
      </c>
      <c r="C43" s="39"/>
      <c r="D43" s="39">
        <f>E43*1.02</f>
        <v>3321862.2601199998</v>
      </c>
      <c r="E43" s="39">
        <f t="shared" si="0"/>
        <v>3256727.7059999998</v>
      </c>
      <c r="F43" s="39">
        <v>3192870.3</v>
      </c>
    </row>
    <row r="44" spans="2:6">
      <c r="B44" s="7" t="s">
        <v>557</v>
      </c>
      <c r="C44" s="39"/>
      <c r="D44" s="39">
        <f t="shared" ref="D44:D47" si="1">E44*1.02</f>
        <v>4483219.8809556002</v>
      </c>
      <c r="E44" s="39">
        <f t="shared" si="0"/>
        <v>4395313.6087800004</v>
      </c>
      <c r="F44" s="39">
        <v>4309130.9890000001</v>
      </c>
    </row>
    <row r="45" spans="2:6">
      <c r="B45" s="7" t="s">
        <v>558</v>
      </c>
      <c r="C45" s="39"/>
      <c r="D45" s="39">
        <f t="shared" si="1"/>
        <v>3615679.3217148008</v>
      </c>
      <c r="E45" s="39">
        <f t="shared" si="0"/>
        <v>3544783.6487400006</v>
      </c>
      <c r="F45" s="39">
        <v>3475278.0870000003</v>
      </c>
    </row>
    <row r="46" spans="2:6">
      <c r="B46" s="7" t="s">
        <v>560</v>
      </c>
      <c r="C46" s="39"/>
      <c r="D46" s="39">
        <f t="shared" si="1"/>
        <v>4472159.4000000004</v>
      </c>
      <c r="E46" s="39">
        <f t="shared" si="0"/>
        <v>4384470</v>
      </c>
      <c r="F46" s="39">
        <v>4298500</v>
      </c>
    </row>
    <row r="47" spans="2:6">
      <c r="B47" s="7" t="s">
        <v>579</v>
      </c>
      <c r="C47" s="39"/>
      <c r="D47" s="39">
        <f t="shared" si="1"/>
        <v>3474049.7040480003</v>
      </c>
      <c r="E47" s="39">
        <f t="shared" si="0"/>
        <v>3405931.0824000002</v>
      </c>
      <c r="F47" s="39">
        <v>3339148.12</v>
      </c>
    </row>
    <row r="48" spans="2:6">
      <c r="B48" s="163" t="s">
        <v>559</v>
      </c>
      <c r="C48" s="161"/>
      <c r="D48" s="161">
        <f>E48*1.02</f>
        <v>4096869.1455599992</v>
      </c>
      <c r="E48" s="161">
        <f>F48*1.005</f>
        <v>4016538.3779999991</v>
      </c>
      <c r="F48" s="161">
        <v>3996555.5999999996</v>
      </c>
    </row>
    <row r="49" spans="2:6">
      <c r="B49" s="6" t="s">
        <v>45</v>
      </c>
      <c r="C49" s="41"/>
      <c r="D49" s="41">
        <f>SUM(D39:D48)</f>
        <v>148423884.19066671</v>
      </c>
      <c r="E49" s="41">
        <f>SUM(E39:E48)</f>
        <v>146380225.01940599</v>
      </c>
      <c r="F49" s="41">
        <f>SUM(F39:F48)</f>
        <v>143568797.40529999</v>
      </c>
    </row>
    <row r="50" spans="2:6">
      <c r="B50" s="7" t="s">
        <v>84</v>
      </c>
      <c r="C50" s="39"/>
      <c r="D50" s="39">
        <v>1684225.01</v>
      </c>
      <c r="E50" s="39">
        <v>1507380.0079999999</v>
      </c>
      <c r="F50" s="39">
        <v>1753690.004</v>
      </c>
    </row>
    <row r="51" spans="2:6" ht="14.4" thickBot="1">
      <c r="B51" s="56" t="s">
        <v>230</v>
      </c>
      <c r="C51" s="105"/>
      <c r="D51" s="75">
        <f>SUM(D49:D50)</f>
        <v>150108109.2006667</v>
      </c>
      <c r="E51" s="75">
        <f t="shared" ref="E51:F51" si="2">SUM(E49:E50)</f>
        <v>147887605.02740598</v>
      </c>
      <c r="F51" s="75">
        <f t="shared" si="2"/>
        <v>145322487.4093</v>
      </c>
    </row>
    <row r="52" spans="2:6">
      <c r="B52" s="7" t="s">
        <v>75</v>
      </c>
      <c r="C52" s="39"/>
      <c r="D52" s="39">
        <f>-F104</f>
        <v>-22975317.818084933</v>
      </c>
      <c r="E52" s="39">
        <f>-E85</f>
        <v>-22531524.652889028</v>
      </c>
      <c r="F52" s="39">
        <f>-F85</f>
        <v>-22052044.201851986</v>
      </c>
    </row>
    <row r="53" spans="2:6" ht="14.4" thickBot="1">
      <c r="B53" s="129" t="s">
        <v>45</v>
      </c>
      <c r="C53" s="141"/>
      <c r="D53" s="130">
        <f>SUM(D51:D52)</f>
        <v>127132791.38258177</v>
      </c>
      <c r="E53" s="130">
        <f>SUM(E51:E52)</f>
        <v>125356080.37451695</v>
      </c>
      <c r="F53" s="130">
        <f>SUM(F51:F52)</f>
        <v>123270443.20744801</v>
      </c>
    </row>
    <row r="54" spans="2:6" ht="27.75" customHeight="1" thickTop="1">
      <c r="B54" s="408" t="s">
        <v>561</v>
      </c>
      <c r="C54" s="408"/>
      <c r="D54" s="408"/>
      <c r="E54" s="408"/>
      <c r="F54" s="408"/>
    </row>
    <row r="55" spans="2:6">
      <c r="B55" s="7"/>
      <c r="C55" s="39"/>
      <c r="D55" s="73"/>
      <c r="E55" s="73"/>
      <c r="F55" s="73"/>
    </row>
    <row r="56" spans="2:6">
      <c r="B56" s="6" t="s">
        <v>657</v>
      </c>
      <c r="C56" s="39"/>
      <c r="D56" s="73"/>
      <c r="E56" s="73"/>
      <c r="F56" s="73"/>
    </row>
    <row r="57" spans="2:6">
      <c r="B57" s="6"/>
      <c r="C57" s="39"/>
      <c r="D57" s="73"/>
      <c r="E57" s="73"/>
      <c r="F57" s="73"/>
    </row>
    <row r="58" spans="2:6" ht="27" thickBot="1">
      <c r="B58" s="15" t="s">
        <v>4</v>
      </c>
      <c r="C58" s="52"/>
      <c r="D58" s="368" t="str">
        <f>D63</f>
        <v>As at 32nd  Ashadh 2082</v>
      </c>
      <c r="E58" s="368" t="str">
        <f>E63</f>
        <v>As at 31st Ashadh 2081</v>
      </c>
      <c r="F58" s="368" t="str">
        <f>F63</f>
        <v>As at 1st Shrawan 2080</v>
      </c>
    </row>
    <row r="59" spans="2:6">
      <c r="B59" s="7" t="s">
        <v>846</v>
      </c>
      <c r="C59" s="39"/>
      <c r="D59" s="39">
        <f>D69</f>
        <v>22975317.818084933</v>
      </c>
      <c r="E59" s="39">
        <f>E69</f>
        <v>22531524.652889028</v>
      </c>
      <c r="F59" s="39">
        <f>F69</f>
        <v>22052044.48325</v>
      </c>
    </row>
    <row r="60" spans="2:6">
      <c r="B60" s="7" t="s">
        <v>910</v>
      </c>
      <c r="C60" s="39"/>
      <c r="D60" s="39">
        <v>20677786.036276441</v>
      </c>
      <c r="E60" s="39">
        <v>20278372.187600125</v>
      </c>
      <c r="F60" s="39">
        <v>19846840.034924999</v>
      </c>
    </row>
    <row r="61" spans="2:6" ht="14.4" thickBot="1">
      <c r="B61" s="167" t="s">
        <v>847</v>
      </c>
      <c r="C61" s="377"/>
      <c r="D61" s="179">
        <f>D59</f>
        <v>22975317.818084933</v>
      </c>
      <c r="E61" s="179">
        <f>E59</f>
        <v>22531524.652889028</v>
      </c>
      <c r="F61" s="179">
        <f>F59</f>
        <v>22052044.48325</v>
      </c>
    </row>
    <row r="62" spans="2:6">
      <c r="B62" s="6"/>
      <c r="C62" s="39"/>
      <c r="D62" s="73"/>
      <c r="E62" s="73"/>
      <c r="F62" s="73"/>
    </row>
    <row r="63" spans="2:6" ht="27" thickBot="1">
      <c r="B63" s="15" t="s">
        <v>4</v>
      </c>
      <c r="C63" s="52"/>
      <c r="D63" s="140" t="str">
        <f>D38</f>
        <v>As at 32nd  Ashadh 2082</v>
      </c>
      <c r="E63" s="140" t="str">
        <f>E38</f>
        <v>As at 31st Ashadh 2081</v>
      </c>
      <c r="F63" s="140" t="str">
        <f>F38</f>
        <v>As at 1st Shrawan 2080</v>
      </c>
    </row>
    <row r="64" spans="2:6">
      <c r="B64" s="6" t="s">
        <v>894</v>
      </c>
      <c r="C64" s="39"/>
      <c r="D64" s="39">
        <f>E69</f>
        <v>22531524.652889028</v>
      </c>
      <c r="E64" s="39">
        <f>F69</f>
        <v>22052044.48325</v>
      </c>
      <c r="F64" s="39">
        <f>25609006.312-8000000+753000+7781000-1004000-4950000-1324</f>
        <v>20187682.311999999</v>
      </c>
    </row>
    <row r="65" spans="2:10">
      <c r="B65" s="7" t="s">
        <v>76</v>
      </c>
      <c r="C65" s="39"/>
      <c r="D65" s="39">
        <v>0</v>
      </c>
      <c r="E65" s="39">
        <v>0</v>
      </c>
      <c r="F65" s="39">
        <v>0</v>
      </c>
    </row>
    <row r="66" spans="2:10">
      <c r="B66" s="7" t="s">
        <v>77</v>
      </c>
      <c r="C66" s="39"/>
      <c r="D66" s="39">
        <v>2278246.9593559066</v>
      </c>
      <c r="E66" s="39">
        <v>2218790.9856390287</v>
      </c>
      <c r="F66" s="39">
        <f>2679281.88375+789000</f>
        <v>3468281.88375</v>
      </c>
      <c r="J66" s="309"/>
    </row>
    <row r="67" spans="2:10">
      <c r="B67" s="7" t="s">
        <v>78</v>
      </c>
      <c r="C67" s="39"/>
      <c r="D67" s="39">
        <v>-1834453.79416</v>
      </c>
      <c r="E67" s="39">
        <v>-1739310.8160000001</v>
      </c>
      <c r="F67" s="39">
        <v>-1603919.7124999999</v>
      </c>
      <c r="J67" s="309"/>
    </row>
    <row r="68" spans="2:10">
      <c r="B68" s="7" t="s">
        <v>79</v>
      </c>
      <c r="C68" s="39"/>
      <c r="D68" s="39">
        <v>0</v>
      </c>
      <c r="E68" s="39">
        <v>0</v>
      </c>
      <c r="F68" s="39">
        <v>0</v>
      </c>
      <c r="J68" s="309"/>
    </row>
    <row r="69" spans="2:10" ht="14.4" thickBot="1">
      <c r="B69" s="129" t="s">
        <v>193</v>
      </c>
      <c r="C69" s="141"/>
      <c r="D69" s="130">
        <f>SUM(D64:D68)</f>
        <v>22975317.818084933</v>
      </c>
      <c r="E69" s="130">
        <f>SUM(E64:E68)</f>
        <v>22531524.652889028</v>
      </c>
      <c r="F69" s="130">
        <f>SUM(F64:F68)</f>
        <v>22052044.48325</v>
      </c>
    </row>
    <row r="70" spans="2:10" ht="14.4" thickTop="1">
      <c r="B70" s="7"/>
      <c r="C70" s="39"/>
      <c r="D70" s="73"/>
      <c r="E70" s="73"/>
      <c r="F70" s="73"/>
    </row>
    <row r="71" spans="2:10">
      <c r="B71" s="7"/>
      <c r="C71" s="39"/>
      <c r="D71" s="73"/>
      <c r="E71" s="73"/>
      <c r="F71" s="73"/>
    </row>
    <row r="72" spans="2:10">
      <c r="B72" s="6" t="s">
        <v>674</v>
      </c>
      <c r="C72" s="39"/>
      <c r="D72" s="73"/>
      <c r="E72" s="73"/>
      <c r="F72" s="73"/>
    </row>
    <row r="73" spans="2:10">
      <c r="B73" s="6" t="s">
        <v>807</v>
      </c>
      <c r="C73" s="39"/>
      <c r="D73" s="73"/>
      <c r="E73" s="73"/>
      <c r="F73" s="73"/>
    </row>
    <row r="74" spans="2:10" ht="36.6" customHeight="1" thickBot="1">
      <c r="B74" s="15" t="s">
        <v>4</v>
      </c>
      <c r="C74" s="52"/>
      <c r="D74" s="368"/>
      <c r="E74" s="368" t="str">
        <f>E63</f>
        <v>As at 31st Ashadh 2081</v>
      </c>
      <c r="F74" s="368" t="str">
        <f>F63</f>
        <v>As at 1st Shrawan 2080</v>
      </c>
    </row>
    <row r="75" spans="2:10">
      <c r="B75" s="62" t="s">
        <v>231</v>
      </c>
      <c r="C75" s="73"/>
      <c r="D75" s="73"/>
      <c r="E75" s="39"/>
      <c r="F75" s="73"/>
    </row>
    <row r="76" spans="2:10">
      <c r="B76" s="7" t="s">
        <v>769</v>
      </c>
      <c r="C76" s="39">
        <f>'[125]SCH 9-10-11-12-13'!$B$63</f>
        <v>15677906889.409998</v>
      </c>
      <c r="D76" s="39"/>
      <c r="E76" s="39">
        <v>111098718.837504</v>
      </c>
      <c r="F76" s="39">
        <v>108901881.1152</v>
      </c>
    </row>
    <row r="77" spans="2:10">
      <c r="B77" s="7" t="s">
        <v>770</v>
      </c>
      <c r="C77" s="39">
        <f>'[125]SCH 9-10-11-12-13'!$B$64</f>
        <v>65226692.289999999</v>
      </c>
      <c r="D77" s="39"/>
      <c r="E77" s="39">
        <v>21324567.257520001</v>
      </c>
      <c r="F77" s="39">
        <v>21082909.076000001</v>
      </c>
    </row>
    <row r="78" spans="2:10">
      <c r="B78" s="7" t="s">
        <v>771</v>
      </c>
      <c r="C78" s="39">
        <f>'[125]SCH 9-10-11-12-13'!$B$65</f>
        <v>66169140.490000002</v>
      </c>
      <c r="D78" s="39"/>
      <c r="E78" s="39">
        <v>13956938.924381986</v>
      </c>
      <c r="F78" s="39">
        <v>13584007.214099985</v>
      </c>
    </row>
    <row r="79" spans="2:10" ht="14.4" thickBot="1">
      <c r="B79" s="129" t="s">
        <v>45</v>
      </c>
      <c r="C79" s="141">
        <f>SUM(C76:C78)</f>
        <v>15809302722.189999</v>
      </c>
      <c r="D79" s="130"/>
      <c r="E79" s="130">
        <f>SUM(E76:E78)</f>
        <v>146380225.01940599</v>
      </c>
      <c r="F79" s="130">
        <f>SUM(F76:F78)</f>
        <v>143568797.40529999</v>
      </c>
    </row>
    <row r="80" spans="2:10" ht="14.4" thickTop="1">
      <c r="B80" s="6"/>
      <c r="C80" s="41"/>
      <c r="D80" s="41"/>
      <c r="E80" s="41"/>
      <c r="F80" s="41"/>
    </row>
    <row r="81" spans="2:7">
      <c r="B81" s="62" t="s">
        <v>232</v>
      </c>
      <c r="C81" s="41"/>
      <c r="D81" s="41"/>
      <c r="E81" s="41"/>
      <c r="F81" s="41"/>
    </row>
    <row r="82" spans="2:7">
      <c r="B82" s="7" t="s">
        <v>772</v>
      </c>
      <c r="C82" s="41"/>
      <c r="D82" s="41"/>
      <c r="E82" s="54">
        <f>E76*1%</f>
        <v>1110987.18837504</v>
      </c>
      <c r="F82" s="54">
        <f>F76*1%</f>
        <v>1089018.811152</v>
      </c>
    </row>
    <row r="83" spans="2:7">
      <c r="B83" s="7" t="s">
        <v>773</v>
      </c>
      <c r="C83" s="41"/>
      <c r="D83" s="41"/>
      <c r="E83" s="54">
        <f>E77*35%</f>
        <v>7463598.5401320001</v>
      </c>
      <c r="F83" s="54">
        <f>F77*35%</f>
        <v>7379018.1765999999</v>
      </c>
    </row>
    <row r="84" spans="2:7">
      <c r="B84" s="7" t="s">
        <v>233</v>
      </c>
      <c r="C84" s="41"/>
      <c r="D84" s="41"/>
      <c r="E84" s="54">
        <f>E78</f>
        <v>13956938.924381986</v>
      </c>
      <c r="F84" s="54">
        <f>F78</f>
        <v>13584007.214099985</v>
      </c>
    </row>
    <row r="85" spans="2:7" ht="14.4" thickBot="1">
      <c r="B85" s="129" t="s">
        <v>234</v>
      </c>
      <c r="C85" s="141"/>
      <c r="D85" s="130"/>
      <c r="E85" s="130">
        <f>SUM(E82:E84)</f>
        <v>22531524.652889028</v>
      </c>
      <c r="F85" s="130">
        <f>SUM(F82:F84)</f>
        <v>22052044.201851986</v>
      </c>
    </row>
    <row r="86" spans="2:7" ht="14.4" thickTop="1">
      <c r="B86" s="6"/>
      <c r="C86" s="39"/>
      <c r="D86" s="73"/>
      <c r="E86" s="73"/>
      <c r="F86" s="73"/>
    </row>
    <row r="87" spans="2:7">
      <c r="B87" s="6" t="s">
        <v>774</v>
      </c>
      <c r="C87" s="39"/>
      <c r="D87" s="73"/>
      <c r="E87" s="73"/>
      <c r="F87" s="73"/>
    </row>
    <row r="88" spans="2:7" ht="40.799999999999997" customHeight="1" thickBot="1">
      <c r="B88" s="15" t="s">
        <v>4</v>
      </c>
      <c r="C88" s="52"/>
      <c r="D88" s="140"/>
      <c r="E88" s="140"/>
      <c r="F88" s="140" t="str">
        <f>D63</f>
        <v>As at 32nd  Ashadh 2082</v>
      </c>
    </row>
    <row r="89" spans="2:7">
      <c r="B89" s="62" t="s">
        <v>231</v>
      </c>
      <c r="C89" s="39"/>
      <c r="E89" s="73"/>
      <c r="F89" s="73"/>
    </row>
    <row r="90" spans="2:7">
      <c r="B90" s="62" t="s">
        <v>675</v>
      </c>
      <c r="C90" s="39"/>
      <c r="E90" s="73"/>
      <c r="F90" s="73"/>
    </row>
    <row r="91" spans="2:7">
      <c r="B91" s="7" t="s">
        <v>679</v>
      </c>
      <c r="C91" s="39"/>
      <c r="E91" s="39"/>
      <c r="F91" s="39">
        <f>D40+D39+5500000-400000</f>
        <v>115834760.88500664</v>
      </c>
    </row>
    <row r="92" spans="2:7">
      <c r="B92" s="62" t="s">
        <v>676</v>
      </c>
      <c r="C92" s="39"/>
      <c r="E92" s="39"/>
      <c r="F92" s="39"/>
    </row>
    <row r="93" spans="2:7">
      <c r="B93" s="7" t="s">
        <v>680</v>
      </c>
      <c r="C93" s="39"/>
      <c r="E93" s="39"/>
      <c r="F93" s="39">
        <f>SUM(D42:D43)</f>
        <v>5982165.0601199996</v>
      </c>
    </row>
    <row r="94" spans="2:7">
      <c r="B94" s="7" t="s">
        <v>681</v>
      </c>
      <c r="C94" s="39"/>
      <c r="E94" s="39"/>
      <c r="F94" s="39">
        <f>SUM(D44:D46)</f>
        <v>12571058.602670401</v>
      </c>
    </row>
    <row r="95" spans="2:7">
      <c r="B95" s="7" t="s">
        <v>233</v>
      </c>
      <c r="C95" s="39"/>
      <c r="E95" s="39"/>
      <c r="F95" s="39">
        <f>D49-F94-F91-F93</f>
        <v>14035899.642869668</v>
      </c>
    </row>
    <row r="96" spans="2:7" ht="14.4" thickBot="1">
      <c r="B96" s="129" t="s">
        <v>45</v>
      </c>
      <c r="C96" s="141"/>
      <c r="D96" s="130"/>
      <c r="E96" s="130"/>
      <c r="F96" s="130">
        <f>SUM(F91:F95)</f>
        <v>148423884.19066671</v>
      </c>
      <c r="G96" s="18" t="e">
        <f>#REF!-F49</f>
        <v>#REF!</v>
      </c>
    </row>
    <row r="97" spans="2:7" ht="14.4" thickTop="1">
      <c r="B97" s="62" t="s">
        <v>232</v>
      </c>
      <c r="C97" s="39"/>
      <c r="E97" s="73"/>
      <c r="F97" s="39"/>
    </row>
    <row r="98" spans="2:7">
      <c r="B98" s="62" t="s">
        <v>675</v>
      </c>
      <c r="C98" s="39"/>
      <c r="E98" s="73"/>
      <c r="F98" s="39"/>
    </row>
    <row r="99" spans="2:7">
      <c r="B99" s="7" t="s">
        <v>677</v>
      </c>
      <c r="C99" s="39"/>
      <c r="E99" s="39"/>
      <c r="F99" s="39">
        <f>F91*0.01</f>
        <v>1158347.6088500663</v>
      </c>
    </row>
    <row r="100" spans="2:7">
      <c r="B100" s="62" t="s">
        <v>676</v>
      </c>
      <c r="C100" s="39"/>
      <c r="E100" s="39"/>
      <c r="F100" s="39"/>
    </row>
    <row r="101" spans="2:7">
      <c r="B101" s="7" t="s">
        <v>680</v>
      </c>
      <c r="C101" s="39"/>
      <c r="E101" s="39"/>
      <c r="F101" s="39">
        <f>F93*0.25</f>
        <v>1495541.2650299999</v>
      </c>
    </row>
    <row r="102" spans="2:7">
      <c r="B102" s="7" t="s">
        <v>681</v>
      </c>
      <c r="C102" s="39"/>
      <c r="E102" s="39"/>
      <c r="F102" s="39">
        <f>F94*0.5</f>
        <v>6285529.3013352007</v>
      </c>
      <c r="G102" s="19"/>
    </row>
    <row r="103" spans="2:7">
      <c r="B103" s="7" t="s">
        <v>233</v>
      </c>
      <c r="C103" s="39"/>
      <c r="E103" s="39"/>
      <c r="F103" s="39">
        <f>F95</f>
        <v>14035899.642869668</v>
      </c>
    </row>
    <row r="104" spans="2:7" ht="14.4" thickBot="1">
      <c r="B104" s="129" t="s">
        <v>234</v>
      </c>
      <c r="C104" s="141"/>
      <c r="D104" s="130"/>
      <c r="E104" s="130"/>
      <c r="F104" s="130">
        <f>SUM(F99:F103)</f>
        <v>22975317.818084933</v>
      </c>
    </row>
    <row r="105" spans="2:7" ht="14.4" thickTop="1">
      <c r="B105" s="6"/>
      <c r="C105" s="39"/>
      <c r="D105" s="73"/>
      <c r="E105" s="73"/>
      <c r="F105" s="73"/>
    </row>
    <row r="106" spans="2:7">
      <c r="B106" s="6"/>
      <c r="C106" s="39"/>
      <c r="D106" s="73"/>
      <c r="E106" s="73"/>
      <c r="F106" s="73"/>
    </row>
    <row r="107" spans="2:7">
      <c r="B107" s="6" t="s">
        <v>658</v>
      </c>
      <c r="C107" s="39"/>
      <c r="D107" s="73"/>
      <c r="E107" s="73"/>
      <c r="F107" s="134"/>
    </row>
    <row r="108" spans="2:7" ht="67.2" customHeight="1">
      <c r="B108" s="407" t="s">
        <v>848</v>
      </c>
      <c r="C108" s="407"/>
      <c r="D108" s="407"/>
      <c r="E108" s="407"/>
      <c r="F108" s="407"/>
    </row>
    <row r="109" spans="2:7" ht="57" customHeight="1">
      <c r="B109" s="407" t="s">
        <v>895</v>
      </c>
      <c r="C109" s="407"/>
      <c r="D109" s="407"/>
      <c r="E109" s="407"/>
      <c r="F109" s="407"/>
    </row>
    <row r="110" spans="2:7" ht="27" thickBot="1">
      <c r="B110" s="15" t="s">
        <v>4</v>
      </c>
      <c r="C110" s="52"/>
      <c r="D110" s="140" t="str">
        <f>'4.1-4.4'!F88</f>
        <v>As at 32nd  Ashadh 2082</v>
      </c>
      <c r="E110" s="140" t="str">
        <f>E74</f>
        <v>As at 31st Ashadh 2081</v>
      </c>
      <c r="F110" s="140" t="str">
        <f>F74</f>
        <v>As at 1st Shrawan 2080</v>
      </c>
    </row>
    <row r="111" spans="2:7">
      <c r="B111" s="7" t="s">
        <v>391</v>
      </c>
      <c r="C111" s="39"/>
      <c r="D111" s="39">
        <v>6702071.5066666696</v>
      </c>
      <c r="E111" s="39">
        <v>5512798.7280000001</v>
      </c>
      <c r="F111" s="39">
        <v>4741273.4040000001</v>
      </c>
    </row>
    <row r="112" spans="2:7">
      <c r="B112" s="7" t="s">
        <v>393</v>
      </c>
      <c r="C112" s="39"/>
      <c r="D112" s="39">
        <v>-1624052.9055898001</v>
      </c>
      <c r="E112" s="39">
        <v>-1532499.9763308601</v>
      </c>
      <c r="F112" s="39">
        <v>-1282137.61877591</v>
      </c>
    </row>
    <row r="113" spans="2:6" ht="14.4" thickBot="1">
      <c r="B113" s="167" t="s">
        <v>392</v>
      </c>
      <c r="C113" s="179"/>
      <c r="D113" s="179">
        <f>SUM(D111:D112)</f>
        <v>5078018.6010768693</v>
      </c>
      <c r="E113" s="179">
        <f>SUM(E111:E112)</f>
        <v>3980298.7516691401</v>
      </c>
      <c r="F113" s="179">
        <f>SUM(F111:F112)</f>
        <v>3459135.7852240903</v>
      </c>
    </row>
    <row r="114" spans="2:6">
      <c r="B114" s="7" t="s">
        <v>80</v>
      </c>
      <c r="C114" s="39"/>
      <c r="D114" s="39"/>
      <c r="E114" s="39"/>
      <c r="F114" s="39"/>
    </row>
    <row r="115" spans="2:6">
      <c r="B115" s="7" t="s">
        <v>81</v>
      </c>
      <c r="C115" s="39"/>
      <c r="D115" s="39">
        <v>0</v>
      </c>
      <c r="E115" s="39">
        <v>0</v>
      </c>
      <c r="F115" s="39">
        <v>0</v>
      </c>
    </row>
    <row r="116" spans="2:6">
      <c r="B116" s="7" t="s">
        <v>82</v>
      </c>
      <c r="C116" s="39"/>
      <c r="D116" s="39">
        <v>0</v>
      </c>
      <c r="E116" s="39">
        <v>0</v>
      </c>
      <c r="F116" s="39">
        <v>0</v>
      </c>
    </row>
    <row r="117" spans="2:6" ht="14.4" thickBot="1">
      <c r="B117" s="129" t="s">
        <v>841</v>
      </c>
      <c r="C117" s="141"/>
      <c r="D117" s="130">
        <f>SUM(D113:D116)</f>
        <v>5078018.6010768693</v>
      </c>
      <c r="E117" s="130">
        <f>SUM(E113:E116)</f>
        <v>3980298.7516691401</v>
      </c>
      <c r="F117" s="130">
        <f>SUM(F113:F116)</f>
        <v>3459135.7852240903</v>
      </c>
    </row>
    <row r="118" spans="2:6" ht="14.4" thickTop="1"/>
  </sheetData>
  <customSheetViews>
    <customSheetView guid="{B9E55A27-2788-4E21-A3C1-797FAFBE2F06}" showPageBreaks="1" showGridLines="0" printArea="1" view="pageBreakPreview" topLeftCell="A34">
      <selection activeCell="F47" sqref="F47"/>
      <rowBreaks count="1" manualBreakCount="1">
        <brk id="34" max="6" man="1"/>
      </rowBreaks>
      <pageMargins left="0.7" right="0.2" top="0.75" bottom="0.5" header="0.3" footer="0.3"/>
      <pageSetup paperSize="9" scale="70" orientation="portrait" r:id="rId1"/>
    </customSheetView>
  </customSheetViews>
  <mergeCells count="9">
    <mergeCell ref="B108:F108"/>
    <mergeCell ref="B109:F109"/>
    <mergeCell ref="B54:F54"/>
    <mergeCell ref="B36:F36"/>
    <mergeCell ref="B7:F7"/>
    <mergeCell ref="B18:F18"/>
    <mergeCell ref="B26:F26"/>
    <mergeCell ref="B27:F27"/>
    <mergeCell ref="B30:F30"/>
  </mergeCells>
  <pageMargins left="0.5" right="0.2" top="0.75" bottom="0.5" header="0.3" footer="0.3"/>
  <pageSetup paperSize="9" scale="82" orientation="portrait" r:id="rId2"/>
  <rowBreaks count="2" manualBreakCount="2">
    <brk id="35" max="5" man="1"/>
    <brk id="85" max="5" man="1"/>
  </rowBreaks>
  <ignoredErrors>
    <ignoredError sqref="D49:F49 D40:D48 D51:F51 D52:E52 F52"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1:K32"/>
  <sheetViews>
    <sheetView showGridLines="0" view="pageBreakPreview" zoomScaleNormal="100" zoomScaleSheetLayoutView="100" workbookViewId="0">
      <selection activeCell="B3" sqref="B3"/>
    </sheetView>
  </sheetViews>
  <sheetFormatPr defaultColWidth="9.33203125" defaultRowHeight="13.8"/>
  <cols>
    <col min="1" max="1" width="1.6640625" style="16" customWidth="1"/>
    <col min="2" max="2" width="51.21875" style="16" customWidth="1"/>
    <col min="3" max="3" width="3.33203125" style="16" customWidth="1"/>
    <col min="4" max="4" width="11.6640625" style="16" customWidth="1"/>
    <col min="5" max="5" width="13.44140625" style="16" customWidth="1"/>
    <col min="6" max="6" width="2.6640625" style="16" customWidth="1"/>
    <col min="7" max="7" width="10.109375" style="16" customWidth="1"/>
    <col min="8" max="8" width="12.6640625" style="16" customWidth="1"/>
    <col min="9" max="9" width="1.33203125" style="16" customWidth="1"/>
    <col min="10" max="10" width="10.33203125" style="16" customWidth="1"/>
    <col min="11" max="11" width="15.21875" style="16" customWidth="1"/>
    <col min="12" max="12" width="3" style="16" customWidth="1"/>
    <col min="13" max="16384" width="9.33203125" style="16"/>
  </cols>
  <sheetData>
    <row r="1" spans="2:11" ht="17.399999999999999">
      <c r="B1" s="357" t="str">
        <f>'4.1-4.4'!B1</f>
        <v>ABC Savings and Credit Cooperative Limited</v>
      </c>
    </row>
    <row r="2" spans="2:11" ht="15.6">
      <c r="B2" s="358" t="str">
        <f>'4.1-4.4'!B2</f>
        <v>Notes to Accounts</v>
      </c>
    </row>
    <row r="3" spans="2:11">
      <c r="B3" s="16" t="str">
        <f>'4.1-4.4'!B3</f>
        <v>For the year ended 32nd  Ashadh, 2082</v>
      </c>
    </row>
    <row r="5" spans="2:11">
      <c r="B5" s="6" t="s">
        <v>659</v>
      </c>
      <c r="C5" s="39"/>
      <c r="D5" s="73"/>
      <c r="E5" s="73"/>
      <c r="F5" s="134"/>
    </row>
    <row r="6" spans="2:11" ht="45.6" customHeight="1">
      <c r="B6" s="407" t="s">
        <v>911</v>
      </c>
      <c r="C6" s="407"/>
      <c r="D6" s="407"/>
      <c r="E6" s="407"/>
      <c r="F6" s="407"/>
      <c r="G6" s="407"/>
      <c r="H6" s="407"/>
      <c r="I6" s="407"/>
      <c r="J6" s="407"/>
      <c r="K6" s="407"/>
    </row>
    <row r="7" spans="2:11" ht="30.75" customHeight="1" thickBot="1">
      <c r="B7" s="15" t="s">
        <v>4</v>
      </c>
      <c r="C7" s="52"/>
      <c r="D7" s="211"/>
      <c r="E7" s="140" t="s">
        <v>889</v>
      </c>
      <c r="F7" s="211"/>
      <c r="G7" s="211"/>
      <c r="H7" s="140" t="s">
        <v>522</v>
      </c>
      <c r="I7" s="211"/>
      <c r="J7" s="211"/>
      <c r="K7" s="140" t="s">
        <v>552</v>
      </c>
    </row>
    <row r="8" spans="2:11">
      <c r="B8" s="7"/>
      <c r="C8" s="39"/>
      <c r="E8" s="73"/>
      <c r="H8" s="73"/>
      <c r="K8" s="73"/>
    </row>
    <row r="9" spans="2:11">
      <c r="B9" s="7" t="s">
        <v>948</v>
      </c>
      <c r="C9" s="39"/>
      <c r="E9" s="39">
        <f>E31</f>
        <v>1211000</v>
      </c>
      <c r="H9" s="39">
        <f>H31</f>
        <v>951000</v>
      </c>
      <c r="K9" s="39">
        <f>K31</f>
        <v>951000</v>
      </c>
    </row>
    <row r="10" spans="2:11" ht="14.4" thickBot="1">
      <c r="B10" s="129" t="s">
        <v>45</v>
      </c>
      <c r="C10" s="141"/>
      <c r="D10" s="212"/>
      <c r="E10" s="130">
        <f>SUM(E8:E9)</f>
        <v>1211000</v>
      </c>
      <c r="F10" s="212"/>
      <c r="G10" s="212"/>
      <c r="H10" s="130">
        <f>SUM(H8:H9)</f>
        <v>951000</v>
      </c>
      <c r="I10" s="212"/>
      <c r="J10" s="212"/>
      <c r="K10" s="130">
        <f>SUM(K8:K9)</f>
        <v>951000</v>
      </c>
    </row>
    <row r="11" spans="2:11" ht="14.4" thickTop="1">
      <c r="B11" s="6"/>
      <c r="C11" s="39"/>
      <c r="D11" s="17"/>
      <c r="E11" s="65"/>
      <c r="F11" s="17"/>
      <c r="G11" s="17"/>
      <c r="H11" s="41"/>
      <c r="I11" s="17"/>
      <c r="J11" s="17"/>
      <c r="K11" s="41"/>
    </row>
    <row r="12" spans="2:11">
      <c r="B12" s="7"/>
      <c r="C12" s="39"/>
      <c r="D12" s="135"/>
      <c r="E12" s="135"/>
      <c r="F12" s="135"/>
    </row>
    <row r="13" spans="2:11">
      <c r="B13" s="6" t="s">
        <v>912</v>
      </c>
      <c r="C13" s="39"/>
      <c r="D13" s="73"/>
      <c r="E13" s="73"/>
      <c r="F13" s="73"/>
    </row>
    <row r="14" spans="2:11" ht="27" thickBot="1">
      <c r="B14" s="15" t="s">
        <v>4</v>
      </c>
      <c r="C14" s="52"/>
      <c r="D14" s="211"/>
      <c r="E14" s="140" t="str">
        <f>E7</f>
        <v>As at 32nd  Ashadh 2082</v>
      </c>
      <c r="F14" s="211"/>
      <c r="G14" s="211"/>
      <c r="H14" s="140" t="str">
        <f>H7</f>
        <v>As at 31st Ashadh 2081</v>
      </c>
      <c r="I14" s="211"/>
      <c r="J14" s="211"/>
      <c r="K14" s="140" t="str">
        <f>K7</f>
        <v>As at 1st Shrawan 2080</v>
      </c>
    </row>
    <row r="15" spans="2:11">
      <c r="B15" s="6" t="s">
        <v>85</v>
      </c>
      <c r="C15" s="39"/>
      <c r="E15" s="73"/>
      <c r="H15" s="73"/>
      <c r="K15" s="73"/>
    </row>
    <row r="16" spans="2:11">
      <c r="B16" s="7" t="s">
        <v>86</v>
      </c>
      <c r="C16" s="39"/>
      <c r="E16" s="73">
        <v>0</v>
      </c>
      <c r="H16" s="73">
        <v>0</v>
      </c>
      <c r="K16" s="73">
        <v>0</v>
      </c>
    </row>
    <row r="17" spans="2:11">
      <c r="B17" s="7" t="s">
        <v>87</v>
      </c>
      <c r="C17" s="39"/>
      <c r="E17" s="39">
        <f>E9</f>
        <v>1211000</v>
      </c>
      <c r="H17" s="39">
        <f>'4.5'!H10</f>
        <v>951000</v>
      </c>
      <c r="K17" s="39">
        <f>'4.5'!K9</f>
        <v>951000</v>
      </c>
    </row>
    <row r="18" spans="2:11" ht="14.4" thickBot="1">
      <c r="B18" s="129" t="s">
        <v>45</v>
      </c>
      <c r="C18" s="130"/>
      <c r="D18" s="212"/>
      <c r="E18" s="130">
        <f>SUM(E15:E17)</f>
        <v>1211000</v>
      </c>
      <c r="F18" s="212"/>
      <c r="G18" s="212"/>
      <c r="H18" s="130">
        <f>SUM(H15:H17)</f>
        <v>951000</v>
      </c>
      <c r="I18" s="212"/>
      <c r="J18" s="212"/>
      <c r="K18" s="130">
        <f>SUM(K15:K17)</f>
        <v>951000</v>
      </c>
    </row>
    <row r="19" spans="2:11" ht="14.4" thickTop="1"/>
    <row r="20" spans="2:11">
      <c r="B20" s="13" t="s">
        <v>660</v>
      </c>
      <c r="C20" s="12"/>
      <c r="D20" s="12"/>
      <c r="E20" s="12"/>
      <c r="F20" s="12"/>
      <c r="G20" s="12"/>
      <c r="H20" s="12"/>
      <c r="I20" s="12"/>
      <c r="J20" s="12"/>
      <c r="K20" s="12"/>
    </row>
    <row r="21" spans="2:11" s="36" customFormat="1" ht="14.4" thickBot="1">
      <c r="B21" s="412" t="s">
        <v>4</v>
      </c>
      <c r="C21" s="181"/>
      <c r="D21" s="411" t="str">
        <f>E14</f>
        <v>As at 32nd  Ashadh 2082</v>
      </c>
      <c r="E21" s="411"/>
      <c r="F21" s="181"/>
      <c r="G21" s="411" t="str">
        <f>H14</f>
        <v>As at 31st Ashadh 2081</v>
      </c>
      <c r="H21" s="411"/>
      <c r="I21" s="181"/>
      <c r="J21" s="411" t="str">
        <f>K14</f>
        <v>As at 1st Shrawan 2080</v>
      </c>
      <c r="K21" s="411"/>
    </row>
    <row r="22" spans="2:11" s="36" customFormat="1" ht="14.4" thickBot="1">
      <c r="B22" s="411"/>
      <c r="C22" s="183"/>
      <c r="E22" s="183" t="s">
        <v>88</v>
      </c>
      <c r="F22" s="183"/>
      <c r="H22" s="183" t="s">
        <v>88</v>
      </c>
      <c r="I22" s="183"/>
      <c r="K22" s="183" t="s">
        <v>89</v>
      </c>
    </row>
    <row r="23" spans="2:11" ht="3.75" customHeight="1">
      <c r="B23" s="184"/>
      <c r="C23" s="24"/>
      <c r="E23" s="24"/>
      <c r="F23" s="24"/>
      <c r="H23" s="24"/>
      <c r="I23" s="24"/>
      <c r="K23" s="24"/>
    </row>
    <row r="24" spans="2:11" ht="17.399999999999999">
      <c r="B24" s="184" t="s">
        <v>90</v>
      </c>
      <c r="C24" s="24"/>
      <c r="E24" s="24"/>
      <c r="F24" s="24"/>
      <c r="H24" s="24"/>
      <c r="I24" s="24"/>
      <c r="K24" s="24"/>
    </row>
    <row r="25" spans="2:11">
      <c r="B25" s="182" t="s">
        <v>228</v>
      </c>
      <c r="C25" s="24"/>
      <c r="E25" s="43">
        <v>301000</v>
      </c>
      <c r="F25" s="24"/>
      <c r="H25" s="43">
        <v>301000</v>
      </c>
      <c r="I25" s="24"/>
      <c r="K25" s="43">
        <v>301000</v>
      </c>
    </row>
    <row r="26" spans="2:11">
      <c r="B26" s="182" t="s">
        <v>808</v>
      </c>
      <c r="C26" s="24"/>
      <c r="E26" s="43"/>
      <c r="F26" s="24"/>
      <c r="H26" s="43"/>
      <c r="I26" s="24"/>
      <c r="K26" s="43"/>
    </row>
    <row r="27" spans="2:11">
      <c r="B27" s="24" t="s">
        <v>646</v>
      </c>
      <c r="C27" s="24"/>
      <c r="E27" s="43">
        <v>810000</v>
      </c>
      <c r="F27" s="24"/>
      <c r="H27" s="43">
        <v>600000</v>
      </c>
      <c r="I27" s="24"/>
      <c r="K27" s="43">
        <v>600000</v>
      </c>
    </row>
    <row r="28" spans="2:11">
      <c r="B28" s="182" t="s">
        <v>809</v>
      </c>
      <c r="C28" s="24"/>
      <c r="E28" s="24"/>
      <c r="F28" s="24"/>
      <c r="H28" s="24"/>
      <c r="I28" s="24"/>
      <c r="K28" s="43"/>
    </row>
    <row r="29" spans="2:11">
      <c r="B29" s="182" t="s">
        <v>562</v>
      </c>
      <c r="C29" s="24"/>
      <c r="E29" s="43">
        <v>100000</v>
      </c>
      <c r="F29" s="24"/>
      <c r="H29" s="43">
        <v>50000</v>
      </c>
      <c r="I29" s="24"/>
      <c r="K29" s="43">
        <v>50000</v>
      </c>
    </row>
    <row r="30" spans="2:11">
      <c r="B30" s="182" t="s">
        <v>810</v>
      </c>
      <c r="C30" s="24"/>
      <c r="E30" s="24"/>
      <c r="F30" s="24"/>
      <c r="H30" s="24"/>
      <c r="I30" s="24"/>
      <c r="K30" s="43"/>
    </row>
    <row r="31" spans="2:11" s="35" customFormat="1" ht="14.4" thickBot="1">
      <c r="B31" s="185" t="s">
        <v>45</v>
      </c>
      <c r="C31" s="185"/>
      <c r="E31" s="145">
        <f>SUM(E25:E30)</f>
        <v>1211000</v>
      </c>
      <c r="F31" s="145">
        <f t="shared" ref="F31:I31" si="0">SUM(F25:F30)</f>
        <v>0</v>
      </c>
      <c r="H31" s="145">
        <f>SUM(H25:H30)</f>
        <v>951000</v>
      </c>
      <c r="I31" s="145">
        <f t="shared" si="0"/>
        <v>0</v>
      </c>
      <c r="K31" s="145">
        <f>SUM(K25:K30)</f>
        <v>951000</v>
      </c>
    </row>
    <row r="32" spans="2:11" ht="14.4" thickTop="1"/>
  </sheetData>
  <customSheetViews>
    <customSheetView guid="{B9E55A27-2788-4E21-A3C1-797FAFBE2F06}" showPageBreaks="1" showGridLines="0" view="pageBreakPreview">
      <selection activeCell="K21" sqref="K21"/>
      <pageMargins left="0.7" right="0.7" top="0.75" bottom="0.75" header="0.3" footer="0.3"/>
      <pageSetup scale="89" orientation="landscape" r:id="rId1"/>
    </customSheetView>
  </customSheetViews>
  <mergeCells count="5">
    <mergeCell ref="B6:K6"/>
    <mergeCell ref="D21:E21"/>
    <mergeCell ref="G21:H21"/>
    <mergeCell ref="J21:K21"/>
    <mergeCell ref="B21:B22"/>
  </mergeCells>
  <pageMargins left="0.5" right="0.7" top="0.75" bottom="0.75" header="0.3" footer="0.3"/>
  <pageSetup scale="89"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B1:H36"/>
  <sheetViews>
    <sheetView showGridLines="0" view="pageBreakPreview" topLeftCell="A19" zoomScaleNormal="100" zoomScaleSheetLayoutView="100" workbookViewId="0">
      <selection activeCell="B39" sqref="B39"/>
    </sheetView>
  </sheetViews>
  <sheetFormatPr defaultColWidth="9.33203125" defaultRowHeight="13.8"/>
  <cols>
    <col min="1" max="1" width="2.44140625" style="1" customWidth="1"/>
    <col min="2" max="2" width="45.6640625" style="1" customWidth="1"/>
    <col min="3" max="3" width="0.6640625" style="54" customWidth="1"/>
    <col min="4" max="4" width="15" style="133" customWidth="1"/>
    <col min="5" max="5" width="14.33203125" style="133" customWidth="1"/>
    <col min="6" max="6" width="15.5546875" style="133" customWidth="1"/>
    <col min="7" max="7" width="8.88671875" style="1" bestFit="1" customWidth="1"/>
    <col min="8" max="8" width="11.44140625" style="1" bestFit="1" customWidth="1"/>
    <col min="9" max="16384" width="9.33203125" style="1"/>
  </cols>
  <sheetData>
    <row r="1" spans="2:8" ht="17.399999999999999">
      <c r="B1" s="359" t="str">
        <f>'4.5'!B1</f>
        <v>ABC Savings and Credit Cooperative Limited</v>
      </c>
    </row>
    <row r="2" spans="2:8" ht="15.6">
      <c r="B2" s="360" t="str">
        <f>'4.5'!B2</f>
        <v>Notes to Accounts</v>
      </c>
    </row>
    <row r="3" spans="2:8">
      <c r="B3" s="19" t="str">
        <f>'4.5'!B3</f>
        <v>For the year ended 32nd  Ashadh, 2082</v>
      </c>
    </row>
    <row r="4" spans="2:8">
      <c r="B4" s="19"/>
    </row>
    <row r="5" spans="2:8">
      <c r="B5" s="6" t="s">
        <v>661</v>
      </c>
      <c r="C5" s="39"/>
      <c r="D5" s="73"/>
      <c r="E5" s="73"/>
      <c r="F5" s="134"/>
      <c r="G5" s="7"/>
    </row>
    <row r="6" spans="2:8" ht="27" thickBot="1">
      <c r="B6" s="15" t="s">
        <v>4</v>
      </c>
      <c r="C6" s="52"/>
      <c r="D6" s="140" t="str">
        <f>'4.5'!D21:E21</f>
        <v>As at 32nd  Ashadh 2082</v>
      </c>
      <c r="E6" s="140" t="str">
        <f>'4.5'!H14</f>
        <v>As at 31st Ashadh 2081</v>
      </c>
      <c r="F6" s="140" t="str">
        <f>'4.5'!K14</f>
        <v>As at 1st Shrawan 2080</v>
      </c>
      <c r="G6" s="7"/>
    </row>
    <row r="7" spans="2:8">
      <c r="B7" s="6" t="s">
        <v>10</v>
      </c>
      <c r="C7" s="39"/>
      <c r="D7" s="73"/>
      <c r="E7" s="73"/>
      <c r="F7" s="73"/>
      <c r="G7" s="7"/>
    </row>
    <row r="8" spans="2:8">
      <c r="B8" s="7" t="s">
        <v>91</v>
      </c>
      <c r="C8" s="39"/>
      <c r="D8" s="39">
        <v>1029351.3975</v>
      </c>
      <c r="E8" s="39">
        <f>4623564.6805/5</f>
        <v>924712.93609999993</v>
      </c>
      <c r="F8" s="39">
        <f>5543151.8/10</f>
        <v>554315.17999999993</v>
      </c>
      <c r="G8" s="7"/>
    </row>
    <row r="9" spans="2:8">
      <c r="B9" s="7" t="s">
        <v>92</v>
      </c>
      <c r="C9" s="39"/>
      <c r="D9" s="39">
        <f>E14</f>
        <v>842646.05276537826</v>
      </c>
      <c r="E9" s="39">
        <f>F14</f>
        <v>706629.3</v>
      </c>
      <c r="F9" s="39">
        <f>2498052/5</f>
        <v>499610.4</v>
      </c>
      <c r="G9" s="7"/>
    </row>
    <row r="10" spans="2:8">
      <c r="B10" s="7"/>
      <c r="C10" s="39"/>
      <c r="D10" s="39"/>
      <c r="E10" s="39"/>
      <c r="F10" s="39"/>
      <c r="G10" s="7"/>
    </row>
    <row r="11" spans="2:8">
      <c r="B11" s="6" t="s">
        <v>18</v>
      </c>
      <c r="C11" s="39"/>
      <c r="D11" s="39"/>
      <c r="E11" s="39"/>
      <c r="F11" s="39"/>
      <c r="G11" s="7"/>
    </row>
    <row r="12" spans="2:8">
      <c r="B12" s="7" t="s">
        <v>94</v>
      </c>
      <c r="C12" s="39"/>
      <c r="D12" s="39">
        <f>'4.22-4.33'!D174</f>
        <v>1154998.1765702439</v>
      </c>
      <c r="E12" s="39">
        <f>'4.22-4.33'!E174</f>
        <v>788696.1833346216</v>
      </c>
      <c r="F12" s="39">
        <f>1736481.4/5</f>
        <v>347296.27999999997</v>
      </c>
      <c r="G12" s="7"/>
    </row>
    <row r="13" spans="2:8">
      <c r="B13" s="7" t="s">
        <v>93</v>
      </c>
      <c r="C13" s="39"/>
      <c r="D13" s="39">
        <f>'4.22-4.33'!D175</f>
        <v>0</v>
      </c>
      <c r="E13" s="39">
        <v>0</v>
      </c>
      <c r="F13" s="39">
        <v>0</v>
      </c>
      <c r="G13" s="7"/>
    </row>
    <row r="14" spans="2:8" ht="14.4" thickBot="1">
      <c r="B14" s="129" t="s">
        <v>45</v>
      </c>
      <c r="C14" s="130"/>
      <c r="D14" s="130">
        <f>SUM(D8:D9)-SUM(D12:D13)</f>
        <v>716999.27369513432</v>
      </c>
      <c r="E14" s="130">
        <f>SUM(E8:E9)-SUM(E12:E13)</f>
        <v>842646.05276537826</v>
      </c>
      <c r="F14" s="130">
        <f>SUM(F8:F9)-SUM(F12:F13)</f>
        <v>706629.3</v>
      </c>
      <c r="H14" s="10"/>
    </row>
    <row r="15" spans="2:8" ht="14.4" thickTop="1">
      <c r="B15" s="7"/>
      <c r="C15" s="39"/>
      <c r="D15" s="73"/>
      <c r="E15" s="73"/>
      <c r="F15" s="73"/>
      <c r="G15" s="7"/>
    </row>
    <row r="16" spans="2:8">
      <c r="B16" s="7"/>
      <c r="C16" s="39"/>
      <c r="D16" s="73"/>
      <c r="E16" s="73"/>
      <c r="F16" s="73"/>
      <c r="G16" s="7"/>
    </row>
    <row r="17" spans="2:7">
      <c r="B17" s="6" t="s">
        <v>662</v>
      </c>
      <c r="C17" s="39"/>
      <c r="D17" s="73"/>
      <c r="E17" s="73"/>
      <c r="F17" s="134"/>
      <c r="G17" s="7"/>
    </row>
    <row r="18" spans="2:7" ht="67.8" customHeight="1">
      <c r="B18" s="407" t="s">
        <v>913</v>
      </c>
      <c r="C18" s="407"/>
      <c r="D18" s="407"/>
      <c r="E18" s="407"/>
      <c r="F18" s="407"/>
      <c r="G18" s="7"/>
    </row>
    <row r="19" spans="2:7" ht="30.6" customHeight="1">
      <c r="B19" s="407" t="s">
        <v>914</v>
      </c>
      <c r="C19" s="407"/>
      <c r="D19" s="407"/>
      <c r="E19" s="407"/>
      <c r="F19" s="407"/>
      <c r="G19" s="7"/>
    </row>
    <row r="20" spans="2:7" ht="27" thickBot="1">
      <c r="B20" s="15" t="s">
        <v>4</v>
      </c>
      <c r="C20" s="52"/>
      <c r="D20" s="140" t="str">
        <f>D6</f>
        <v>As at 32nd  Ashadh 2082</v>
      </c>
      <c r="E20" s="140" t="str">
        <f>E6</f>
        <v>As at 31st Ashadh 2081</v>
      </c>
      <c r="F20" s="140" t="str">
        <f>F6</f>
        <v>As at 1st Shrawan 2080</v>
      </c>
      <c r="G20" s="7"/>
    </row>
    <row r="21" spans="2:7">
      <c r="B21" s="6" t="s">
        <v>95</v>
      </c>
      <c r="C21" s="39"/>
      <c r="D21" s="73"/>
      <c r="E21" s="73"/>
      <c r="F21" s="73"/>
      <c r="G21" s="7"/>
    </row>
    <row r="22" spans="2:7">
      <c r="B22" s="7" t="s">
        <v>168</v>
      </c>
      <c r="C22" s="39"/>
      <c r="D22" s="39">
        <f>E26</f>
        <v>1984450</v>
      </c>
      <c r="E22" s="39">
        <f>F26</f>
        <v>934450</v>
      </c>
      <c r="F22" s="39">
        <v>634450</v>
      </c>
      <c r="G22" s="7"/>
    </row>
    <row r="23" spans="2:7">
      <c r="B23" s="7" t="s">
        <v>152</v>
      </c>
      <c r="C23" s="39"/>
      <c r="D23" s="39">
        <v>0</v>
      </c>
      <c r="E23" s="39">
        <v>800000</v>
      </c>
      <c r="F23" s="39">
        <v>0</v>
      </c>
      <c r="G23" s="7"/>
    </row>
    <row r="24" spans="2:7">
      <c r="B24" s="7" t="s">
        <v>153</v>
      </c>
      <c r="C24" s="39"/>
      <c r="D24" s="39">
        <v>150000</v>
      </c>
      <c r="E24" s="39">
        <v>250000</v>
      </c>
      <c r="F24" s="39">
        <v>300000</v>
      </c>
      <c r="G24" s="7"/>
    </row>
    <row r="25" spans="2:7">
      <c r="B25" s="7" t="s">
        <v>154</v>
      </c>
      <c r="C25" s="39"/>
      <c r="D25" s="39">
        <v>0</v>
      </c>
      <c r="E25" s="39">
        <v>0</v>
      </c>
      <c r="F25" s="39">
        <v>0</v>
      </c>
      <c r="G25" s="7"/>
    </row>
    <row r="26" spans="2:7" ht="14.4" thickBot="1">
      <c r="B26" s="56" t="s">
        <v>83</v>
      </c>
      <c r="C26" s="75"/>
      <c r="D26" s="75">
        <f>SUM(D22:D25)</f>
        <v>2134450</v>
      </c>
      <c r="E26" s="75">
        <f>SUM(E22:E25)</f>
        <v>1984450</v>
      </c>
      <c r="F26" s="75">
        <f>SUM(F22:F25)</f>
        <v>934450</v>
      </c>
      <c r="G26" s="7"/>
    </row>
    <row r="28" spans="2:7">
      <c r="B28" s="413" t="s">
        <v>492</v>
      </c>
      <c r="C28" s="413"/>
      <c r="D28" s="413"/>
      <c r="E28" s="413"/>
      <c r="F28" s="413"/>
    </row>
    <row r="29" spans="2:7" ht="14.4" thickBot="1">
      <c r="B29" s="15" t="s">
        <v>4</v>
      </c>
      <c r="C29" s="52"/>
      <c r="D29" s="255" t="s">
        <v>493</v>
      </c>
      <c r="E29" s="255" t="s">
        <v>494</v>
      </c>
      <c r="F29" s="255" t="s">
        <v>88</v>
      </c>
    </row>
    <row r="30" spans="2:7">
      <c r="B30" s="253" t="s">
        <v>915</v>
      </c>
      <c r="C30" s="161"/>
      <c r="D30" s="254" t="s">
        <v>649</v>
      </c>
      <c r="E30" s="254" t="s">
        <v>665</v>
      </c>
      <c r="F30" s="161">
        <v>634450</v>
      </c>
    </row>
    <row r="31" spans="2:7">
      <c r="B31" s="7" t="s">
        <v>647</v>
      </c>
      <c r="C31" s="39"/>
      <c r="D31" s="73"/>
      <c r="E31" s="73"/>
      <c r="F31" s="39">
        <f>+E23+F23+D23</f>
        <v>800000</v>
      </c>
    </row>
    <row r="32" spans="2:7">
      <c r="B32" s="7" t="s">
        <v>495</v>
      </c>
      <c r="C32" s="39"/>
      <c r="D32" s="73" t="s">
        <v>648</v>
      </c>
      <c r="E32" s="73" t="s">
        <v>666</v>
      </c>
      <c r="F32" s="73"/>
    </row>
    <row r="33" spans="2:8">
      <c r="B33" s="7" t="s">
        <v>496</v>
      </c>
      <c r="C33" s="39"/>
      <c r="D33" s="73" t="s">
        <v>668</v>
      </c>
      <c r="E33" s="73" t="s">
        <v>667</v>
      </c>
      <c r="F33" s="73"/>
    </row>
    <row r="34" spans="2:8" ht="14.4" thickBot="1">
      <c r="B34" s="129" t="s">
        <v>45</v>
      </c>
      <c r="C34" s="130"/>
      <c r="D34" s="142"/>
      <c r="E34" s="142"/>
      <c r="F34" s="130">
        <f>SUM(F30:F33)</f>
        <v>1434450</v>
      </c>
      <c r="G34" s="18"/>
      <c r="H34" s="18"/>
    </row>
    <row r="35" spans="2:8" ht="14.4" thickTop="1"/>
    <row r="36" spans="2:8">
      <c r="B36" s="413"/>
      <c r="C36" s="413"/>
      <c r="D36" s="413"/>
      <c r="E36" s="413"/>
      <c r="F36" s="413"/>
    </row>
  </sheetData>
  <customSheetViews>
    <customSheetView guid="{B9E55A27-2788-4E21-A3C1-797FAFBE2F06}" showPageBreaks="1" showGridLines="0" printArea="1" view="pageBreakPreview" topLeftCell="A12">
      <selection activeCell="B27" sqref="B27"/>
      <pageMargins left="0.7" right="0.2" top="0.75" bottom="0.5" header="0.3" footer="0.3"/>
      <pageSetup paperSize="9" orientation="portrait" r:id="rId1"/>
    </customSheetView>
  </customSheetViews>
  <mergeCells count="4">
    <mergeCell ref="B28:F28"/>
    <mergeCell ref="B36:F36"/>
    <mergeCell ref="B18:F18"/>
    <mergeCell ref="B19:F19"/>
  </mergeCells>
  <pageMargins left="0.5" right="0.2" top="0.75" bottom="0.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B1:J38"/>
  <sheetViews>
    <sheetView showGridLines="0" view="pageBreakPreview" zoomScale="115" zoomScaleNormal="100" zoomScaleSheetLayoutView="115" workbookViewId="0">
      <pane ySplit="7" topLeftCell="A31" activePane="bottomLeft" state="frozen"/>
      <selection pane="bottomLeft" activeCell="B42" sqref="B42"/>
    </sheetView>
  </sheetViews>
  <sheetFormatPr defaultColWidth="9.33203125" defaultRowHeight="15.6"/>
  <cols>
    <col min="1" max="1" width="2.5546875" style="32" customWidth="1"/>
    <col min="2" max="2" width="33.6640625" style="32" customWidth="1"/>
    <col min="3" max="3" width="12.21875" style="32" bestFit="1" customWidth="1"/>
    <col min="4" max="4" width="14.109375" style="32" customWidth="1"/>
    <col min="5" max="5" width="21.88671875" style="32" customWidth="1"/>
    <col min="6" max="6" width="14.44140625" style="32" customWidth="1"/>
    <col min="7" max="7" width="12.6640625" style="32" customWidth="1"/>
    <col min="8" max="8" width="13.6640625" style="32" customWidth="1"/>
    <col min="9" max="9" width="14" style="32" bestFit="1" customWidth="1"/>
    <col min="10" max="10" width="5.6640625" style="32" customWidth="1"/>
    <col min="11" max="16384" width="9.33203125" style="32"/>
  </cols>
  <sheetData>
    <row r="1" spans="2:9" ht="17.399999999999999">
      <c r="B1" s="359" t="str">
        <f>'4.6-4.7'!B1</f>
        <v>ABC Savings and Credit Cooperative Limited</v>
      </c>
    </row>
    <row r="2" spans="2:9">
      <c r="B2" s="360" t="str">
        <f>'4.6-4.7'!B2</f>
        <v>Notes to Accounts</v>
      </c>
    </row>
    <row r="3" spans="2:9">
      <c r="B3" s="19" t="str">
        <f>'4.6-4.7'!B3</f>
        <v>For the year ended 32nd  Ashadh, 2082</v>
      </c>
    </row>
    <row r="5" spans="2:9" ht="16.2" thickBot="1">
      <c r="B5" s="15" t="s">
        <v>663</v>
      </c>
    </row>
    <row r="6" spans="2:9">
      <c r="B6" s="31"/>
      <c r="C6" s="414"/>
      <c r="D6" s="414"/>
      <c r="E6" s="414"/>
      <c r="F6" s="414"/>
      <c r="G6" s="414"/>
      <c r="H6" s="414"/>
      <c r="I6" s="414"/>
    </row>
    <row r="7" spans="2:9" ht="26.4">
      <c r="B7" s="14" t="s">
        <v>4</v>
      </c>
      <c r="C7" s="193" t="s">
        <v>96</v>
      </c>
      <c r="D7" s="193" t="s">
        <v>97</v>
      </c>
      <c r="E7" s="192" t="s">
        <v>326</v>
      </c>
      <c r="F7" s="192" t="s">
        <v>98</v>
      </c>
      <c r="G7" s="194" t="s">
        <v>239</v>
      </c>
      <c r="H7" s="192" t="s">
        <v>14</v>
      </c>
      <c r="I7" s="192" t="s">
        <v>178</v>
      </c>
    </row>
    <row r="8" spans="2:9">
      <c r="B8" s="62" t="s">
        <v>88</v>
      </c>
      <c r="C8" s="12"/>
      <c r="D8" s="12"/>
      <c r="E8" s="12"/>
      <c r="F8" s="12"/>
      <c r="G8" s="12"/>
      <c r="H8" s="12"/>
      <c r="I8" s="12"/>
    </row>
    <row r="9" spans="2:9">
      <c r="B9" s="7" t="s">
        <v>563</v>
      </c>
      <c r="C9" s="9">
        <f>17305926.4/2</f>
        <v>8652963.1999999993</v>
      </c>
      <c r="D9" s="9">
        <f>1678241.17647059/1.5</f>
        <v>1118827.4509803934</v>
      </c>
      <c r="E9" s="9">
        <f>6131464.18181818/2</f>
        <v>3065732.0909090899</v>
      </c>
      <c r="F9" s="9">
        <f>4154329.71428571/1.2</f>
        <v>3461941.4285714249</v>
      </c>
      <c r="G9" s="9">
        <v>1429575.83333333</v>
      </c>
      <c r="H9" s="9">
        <v>180310</v>
      </c>
      <c r="I9" s="53">
        <f>SUM(C9:H9)</f>
        <v>17909350.003794238</v>
      </c>
    </row>
    <row r="10" spans="2:9">
      <c r="B10" s="197" t="s">
        <v>798</v>
      </c>
      <c r="C10" s="198">
        <v>3413557.6</v>
      </c>
      <c r="D10" s="198">
        <v>0</v>
      </c>
      <c r="E10" s="198">
        <v>0</v>
      </c>
      <c r="F10" s="198">
        <v>0</v>
      </c>
      <c r="G10" s="198">
        <v>0</v>
      </c>
      <c r="H10" s="198">
        <v>0</v>
      </c>
      <c r="I10" s="199">
        <f>SUM(C10:H10)</f>
        <v>3413557.6</v>
      </c>
    </row>
    <row r="11" spans="2:9">
      <c r="B11" s="7" t="s">
        <v>564</v>
      </c>
      <c r="C11" s="9">
        <f>SUM(C9:C10)</f>
        <v>12066520.799999999</v>
      </c>
      <c r="D11" s="9">
        <f t="shared" ref="D11:H11" si="0">SUM(D9:D10)</f>
        <v>1118827.4509803934</v>
      </c>
      <c r="E11" s="9">
        <f t="shared" si="0"/>
        <v>3065732.0909090899</v>
      </c>
      <c r="F11" s="9">
        <f t="shared" si="0"/>
        <v>3461941.4285714249</v>
      </c>
      <c r="G11" s="9">
        <f t="shared" si="0"/>
        <v>1429575.83333333</v>
      </c>
      <c r="H11" s="9">
        <f t="shared" si="0"/>
        <v>180310</v>
      </c>
      <c r="I11" s="53">
        <f>SUM(C11:H11)</f>
        <v>21322907.603794236</v>
      </c>
    </row>
    <row r="12" spans="2:9">
      <c r="B12" s="7" t="s">
        <v>99</v>
      </c>
      <c r="C12" s="9"/>
      <c r="D12" s="9"/>
      <c r="E12" s="9"/>
      <c r="F12" s="9"/>
      <c r="G12" s="9"/>
      <c r="H12" s="9"/>
      <c r="I12" s="53"/>
    </row>
    <row r="13" spans="2:9">
      <c r="B13" s="7" t="s">
        <v>100</v>
      </c>
      <c r="C13" s="9">
        <v>0</v>
      </c>
      <c r="D13" s="9">
        <v>0</v>
      </c>
      <c r="E13" s="9">
        <f>17032170.58/10</f>
        <v>1703217.0579999997</v>
      </c>
      <c r="F13" s="9">
        <v>402289.38</v>
      </c>
      <c r="G13" s="9">
        <v>482688</v>
      </c>
      <c r="H13" s="9">
        <v>0</v>
      </c>
      <c r="I13" s="53">
        <f>SUM(C13:H13)</f>
        <v>2588194.4379999996</v>
      </c>
    </row>
    <row r="14" spans="2:9">
      <c r="B14" s="7" t="s">
        <v>102</v>
      </c>
      <c r="C14" s="9">
        <v>0</v>
      </c>
      <c r="D14" s="9">
        <v>0</v>
      </c>
      <c r="E14" s="9">
        <v>-671389.6</v>
      </c>
      <c r="F14" s="9">
        <v>0</v>
      </c>
      <c r="G14" s="9">
        <v>-59692.590000000004</v>
      </c>
      <c r="H14" s="9">
        <v>-6653.63</v>
      </c>
      <c r="I14" s="53">
        <f t="shared" ref="I14:I15" si="1">SUM(C14:H14)</f>
        <v>-737735.82</v>
      </c>
    </row>
    <row r="15" spans="2:9">
      <c r="B15" s="7" t="s">
        <v>103</v>
      </c>
      <c r="C15" s="9">
        <v>0</v>
      </c>
      <c r="D15" s="9">
        <v>0</v>
      </c>
      <c r="E15" s="9">
        <v>0</v>
      </c>
      <c r="F15" s="9">
        <v>0</v>
      </c>
      <c r="G15" s="9">
        <v>0</v>
      </c>
      <c r="H15" s="9">
        <v>0</v>
      </c>
      <c r="I15" s="53">
        <f t="shared" si="1"/>
        <v>0</v>
      </c>
    </row>
    <row r="16" spans="2:9" ht="16.2" thickBot="1">
      <c r="B16" s="56" t="s">
        <v>570</v>
      </c>
      <c r="C16" s="57">
        <f t="shared" ref="C16:I16" si="2">SUM(C11:C15)</f>
        <v>12066520.799999999</v>
      </c>
      <c r="D16" s="57">
        <f t="shared" si="2"/>
        <v>1118827.4509803934</v>
      </c>
      <c r="E16" s="57">
        <f t="shared" si="2"/>
        <v>4097559.54890909</v>
      </c>
      <c r="F16" s="57">
        <f t="shared" si="2"/>
        <v>3864230.8085714248</v>
      </c>
      <c r="G16" s="57">
        <f t="shared" si="2"/>
        <v>1852571.2433333299</v>
      </c>
      <c r="H16" s="57">
        <f t="shared" si="2"/>
        <v>173656.37</v>
      </c>
      <c r="I16" s="57">
        <f t="shared" si="2"/>
        <v>23173366.221794236</v>
      </c>
    </row>
    <row r="17" spans="2:10">
      <c r="B17" s="7" t="s">
        <v>104</v>
      </c>
      <c r="C17" s="9"/>
      <c r="D17" s="9"/>
      <c r="E17" s="9"/>
      <c r="F17" s="9"/>
      <c r="G17" s="9"/>
      <c r="H17" s="9"/>
      <c r="I17" s="53"/>
    </row>
    <row r="18" spans="2:10">
      <c r="B18" s="7" t="s">
        <v>100</v>
      </c>
      <c r="C18" s="9">
        <v>0</v>
      </c>
      <c r="D18" s="9">
        <f>2262537.5/2</f>
        <v>1131268.75</v>
      </c>
      <c r="E18" s="9">
        <f>2427504.491/5</f>
        <v>485500.8982</v>
      </c>
      <c r="F18" s="9">
        <v>324523.33333333331</v>
      </c>
      <c r="G18" s="9">
        <v>322921.065</v>
      </c>
      <c r="H18" s="9">
        <v>0</v>
      </c>
      <c r="I18" s="53">
        <f>SUM(C18:H18)</f>
        <v>2264214.0465333331</v>
      </c>
    </row>
    <row r="19" spans="2:10">
      <c r="B19" s="7" t="s">
        <v>101</v>
      </c>
      <c r="C19" s="9">
        <v>0</v>
      </c>
      <c r="D19" s="9">
        <v>0</v>
      </c>
      <c r="E19" s="9">
        <v>0</v>
      </c>
      <c r="F19" s="9">
        <v>0</v>
      </c>
      <c r="G19" s="9">
        <v>0</v>
      </c>
      <c r="H19" s="9">
        <v>0</v>
      </c>
      <c r="I19" s="53">
        <f t="shared" ref="I19:I20" si="3">SUM(C19:H19)</f>
        <v>0</v>
      </c>
    </row>
    <row r="20" spans="2:10">
      <c r="B20" s="7" t="s">
        <v>102</v>
      </c>
      <c r="C20" s="9">
        <v>0</v>
      </c>
      <c r="D20" s="9">
        <f>-D16/2</f>
        <v>-559413.72549019672</v>
      </c>
      <c r="E20" s="9">
        <v>-272090.78999999998</v>
      </c>
      <c r="F20" s="9">
        <v>-21186.39</v>
      </c>
      <c r="G20" s="9">
        <v>0</v>
      </c>
      <c r="H20" s="9">
        <v>-32196.36</v>
      </c>
      <c r="I20" s="53">
        <f t="shared" si="3"/>
        <v>-884887.26549019665</v>
      </c>
    </row>
    <row r="21" spans="2:10">
      <c r="B21" s="7" t="s">
        <v>103</v>
      </c>
      <c r="C21" s="9">
        <f>2743938.4/2</f>
        <v>1371969.2</v>
      </c>
      <c r="D21" s="9"/>
      <c r="E21" s="9"/>
      <c r="F21" s="9"/>
      <c r="G21" s="9"/>
      <c r="H21" s="9"/>
      <c r="I21" s="53">
        <f>SUM(C21:H21)</f>
        <v>1371969.2</v>
      </c>
    </row>
    <row r="22" spans="2:10" s="31" customFormat="1" ht="16.2" thickBot="1">
      <c r="B22" s="129" t="s">
        <v>565</v>
      </c>
      <c r="C22" s="145">
        <f>SUM(C16:C21)</f>
        <v>13438489.999999998</v>
      </c>
      <c r="D22" s="145">
        <f t="shared" ref="D22:H22" si="4">SUM(D16:D21)</f>
        <v>1690682.4754901966</v>
      </c>
      <c r="E22" s="145">
        <f t="shared" si="4"/>
        <v>4310969.6571090901</v>
      </c>
      <c r="F22" s="145">
        <f t="shared" si="4"/>
        <v>4167567.7519047582</v>
      </c>
      <c r="G22" s="145">
        <f t="shared" si="4"/>
        <v>2175492.3083333299</v>
      </c>
      <c r="H22" s="145">
        <f t="shared" si="4"/>
        <v>141460.01</v>
      </c>
      <c r="I22" s="145">
        <f>SUM(I16:I21)</f>
        <v>25924662.202837374</v>
      </c>
    </row>
    <row r="23" spans="2:10" ht="16.2" thickTop="1">
      <c r="B23" s="7"/>
      <c r="C23" s="9"/>
      <c r="D23" s="9"/>
      <c r="E23" s="9"/>
      <c r="F23" s="9"/>
      <c r="G23" s="9"/>
      <c r="H23" s="9"/>
      <c r="I23" s="9"/>
    </row>
    <row r="24" spans="2:10">
      <c r="B24" s="62" t="s">
        <v>105</v>
      </c>
      <c r="C24" s="9"/>
      <c r="D24" s="9"/>
      <c r="E24" s="9"/>
      <c r="F24" s="9"/>
      <c r="G24" s="9"/>
      <c r="H24" s="9"/>
      <c r="I24" s="9"/>
    </row>
    <row r="25" spans="2:10">
      <c r="B25" s="7" t="s">
        <v>566</v>
      </c>
      <c r="C25" s="9">
        <v>0</v>
      </c>
      <c r="D25" s="9">
        <v>278169</v>
      </c>
      <c r="E25" s="9">
        <f>3405060.66666667/10</f>
        <v>340506.066666667</v>
      </c>
      <c r="F25" s="9">
        <f>1323228.33333333/10</f>
        <v>132322.83333333299</v>
      </c>
      <c r="G25" s="9">
        <v>64088</v>
      </c>
      <c r="H25" s="9">
        <v>32359</v>
      </c>
      <c r="I25" s="9">
        <f>SUM(C25:H25)</f>
        <v>847444.9</v>
      </c>
    </row>
    <row r="26" spans="2:10">
      <c r="B26" s="7" t="s">
        <v>106</v>
      </c>
      <c r="C26" s="9">
        <v>0</v>
      </c>
      <c r="D26" s="9">
        <v>128742.09</v>
      </c>
      <c r="E26" s="9">
        <f>1392152.04/5</f>
        <v>278430.408</v>
      </c>
      <c r="F26" s="9">
        <v>540431.56000000006</v>
      </c>
      <c r="G26" s="9">
        <v>47749.35</v>
      </c>
      <c r="H26" s="9">
        <v>13792.98</v>
      </c>
      <c r="I26" s="9">
        <f>SUM(C26:H26)</f>
        <v>1009146.388</v>
      </c>
    </row>
    <row r="27" spans="2:10">
      <c r="B27" s="7" t="s">
        <v>107</v>
      </c>
      <c r="C27" s="9">
        <v>0</v>
      </c>
      <c r="D27" s="9">
        <v>0</v>
      </c>
      <c r="E27" s="9">
        <v>0</v>
      </c>
      <c r="F27" s="9">
        <v>0</v>
      </c>
      <c r="G27" s="9">
        <v>0</v>
      </c>
      <c r="H27" s="9">
        <v>0</v>
      </c>
      <c r="I27" s="9">
        <f t="shared" ref="I27" si="5">SUM(C27:H27)</f>
        <v>0</v>
      </c>
    </row>
    <row r="28" spans="2:10" ht="16.2" thickBot="1">
      <c r="B28" s="56" t="s">
        <v>567</v>
      </c>
      <c r="C28" s="57">
        <f t="shared" ref="C28:H28" si="6">SUM(C25:C27)</f>
        <v>0</v>
      </c>
      <c r="D28" s="57">
        <f t="shared" si="6"/>
        <v>406911.08999999997</v>
      </c>
      <c r="E28" s="57">
        <f t="shared" si="6"/>
        <v>618936.47466666694</v>
      </c>
      <c r="F28" s="57">
        <f t="shared" si="6"/>
        <v>672754.39333333308</v>
      </c>
      <c r="G28" s="57">
        <f t="shared" si="6"/>
        <v>111837.35</v>
      </c>
      <c r="H28" s="57">
        <f t="shared" si="6"/>
        <v>46151.979999999996</v>
      </c>
      <c r="I28" s="57">
        <f>SUM(C28:H28)</f>
        <v>1856591.2880000002</v>
      </c>
    </row>
    <row r="29" spans="2:10">
      <c r="B29" s="7" t="s">
        <v>106</v>
      </c>
      <c r="C29" s="9">
        <v>0</v>
      </c>
      <c r="D29" s="9">
        <v>112279.99</v>
      </c>
      <c r="E29" s="9">
        <f>1984891.84/5</f>
        <v>396978.36800000002</v>
      </c>
      <c r="F29" s="9">
        <v>716978.78799999994</v>
      </c>
      <c r="G29" s="9">
        <v>57761.4</v>
      </c>
      <c r="H29" s="9">
        <v>11000.47</v>
      </c>
      <c r="I29" s="53">
        <f>SUM(C29:H29)</f>
        <v>1294999.0159999998</v>
      </c>
    </row>
    <row r="30" spans="2:10">
      <c r="B30" s="7" t="s">
        <v>108</v>
      </c>
      <c r="C30" s="9">
        <v>0</v>
      </c>
      <c r="D30" s="9">
        <f>-SUM(D28:D29)</f>
        <v>-519191.07999999996</v>
      </c>
      <c r="E30" s="9">
        <v>0</v>
      </c>
      <c r="F30" s="9">
        <v>0</v>
      </c>
      <c r="G30" s="9">
        <v>0</v>
      </c>
      <c r="H30" s="9">
        <v>0</v>
      </c>
      <c r="I30" s="53">
        <f>SUM(C30:H30)</f>
        <v>-519191.07999999996</v>
      </c>
    </row>
    <row r="31" spans="2:10" s="31" customFormat="1" ht="16.2" thickBot="1">
      <c r="B31" s="129" t="s">
        <v>568</v>
      </c>
      <c r="C31" s="145">
        <f t="shared" ref="C31:I31" si="7">SUM(C28:C30)</f>
        <v>0</v>
      </c>
      <c r="D31" s="145">
        <f t="shared" si="7"/>
        <v>0</v>
      </c>
      <c r="E31" s="145">
        <f t="shared" si="7"/>
        <v>1015914.842666667</v>
      </c>
      <c r="F31" s="145">
        <f t="shared" si="7"/>
        <v>1389733.181333333</v>
      </c>
      <c r="G31" s="145">
        <f t="shared" si="7"/>
        <v>169598.75</v>
      </c>
      <c r="H31" s="145">
        <f t="shared" si="7"/>
        <v>57152.45</v>
      </c>
      <c r="I31" s="130">
        <f t="shared" si="7"/>
        <v>2632399.2239999999</v>
      </c>
    </row>
    <row r="32" spans="2:10" s="31" customFormat="1" ht="16.8" thickTop="1" thickBot="1">
      <c r="B32" s="15" t="s">
        <v>110</v>
      </c>
      <c r="C32" s="20"/>
      <c r="D32" s="20"/>
      <c r="E32" s="20"/>
      <c r="F32" s="20"/>
      <c r="G32" s="20"/>
      <c r="H32" s="20"/>
      <c r="I32" s="52"/>
      <c r="J32" s="33"/>
    </row>
    <row r="33" spans="2:9" ht="16.2" thickBot="1">
      <c r="B33" s="15" t="s">
        <v>569</v>
      </c>
      <c r="C33" s="20">
        <f t="shared" ref="C33:H33" si="8">C11-C25</f>
        <v>12066520.799999999</v>
      </c>
      <c r="D33" s="20">
        <f t="shared" si="8"/>
        <v>840658.45098039345</v>
      </c>
      <c r="E33" s="20">
        <f>E11-E25</f>
        <v>2725226.024242423</v>
      </c>
      <c r="F33" s="20">
        <f t="shared" si="8"/>
        <v>3329618.5952380919</v>
      </c>
      <c r="G33" s="20">
        <f t="shared" si="8"/>
        <v>1365487.83333333</v>
      </c>
      <c r="H33" s="20">
        <f t="shared" si="8"/>
        <v>147951</v>
      </c>
      <c r="I33" s="20">
        <f>SUM(C33:H33)</f>
        <v>20475462.703794237</v>
      </c>
    </row>
    <row r="34" spans="2:9" ht="16.2" thickBot="1">
      <c r="B34" s="15" t="s">
        <v>567</v>
      </c>
      <c r="C34" s="20">
        <f t="shared" ref="C34:H34" si="9">C16-C28</f>
        <v>12066520.799999999</v>
      </c>
      <c r="D34" s="20">
        <f t="shared" si="9"/>
        <v>711916.36098039348</v>
      </c>
      <c r="E34" s="20">
        <f t="shared" si="9"/>
        <v>3478623.0742424233</v>
      </c>
      <c r="F34" s="20">
        <f t="shared" si="9"/>
        <v>3191476.4152380917</v>
      </c>
      <c r="G34" s="20">
        <f t="shared" si="9"/>
        <v>1740733.8933333298</v>
      </c>
      <c r="H34" s="20">
        <f t="shared" si="9"/>
        <v>127504.39</v>
      </c>
      <c r="I34" s="20">
        <f>SUM(C34:H34)</f>
        <v>21316774.933794238</v>
      </c>
    </row>
    <row r="35" spans="2:9" ht="16.2" thickBot="1">
      <c r="B35" s="131" t="s">
        <v>568</v>
      </c>
      <c r="C35" s="196">
        <f t="shared" ref="C35:H35" si="10">C22-C31</f>
        <v>13438489.999999998</v>
      </c>
      <c r="D35" s="196">
        <f t="shared" si="10"/>
        <v>1690682.4754901966</v>
      </c>
      <c r="E35" s="196">
        <f t="shared" si="10"/>
        <v>3295054.8144424232</v>
      </c>
      <c r="F35" s="196">
        <f t="shared" si="10"/>
        <v>2777834.5705714254</v>
      </c>
      <c r="G35" s="196">
        <f t="shared" si="10"/>
        <v>2005893.5583333299</v>
      </c>
      <c r="H35" s="196">
        <f t="shared" si="10"/>
        <v>84307.560000000012</v>
      </c>
      <c r="I35" s="196">
        <f>SUM(C35:H35)</f>
        <v>23292262.978837371</v>
      </c>
    </row>
    <row r="36" spans="2:9" ht="16.2" thickTop="1"/>
    <row r="37" spans="2:9">
      <c r="I37" s="227"/>
    </row>
    <row r="38" spans="2:9">
      <c r="I38" s="227"/>
    </row>
  </sheetData>
  <customSheetViews>
    <customSheetView guid="{B9E55A27-2788-4E21-A3C1-797FAFBE2F06}" scale="115" showPageBreaks="1" showGridLines="0" view="pageBreakPreview">
      <pane ySplit="3" topLeftCell="A20" activePane="bottomLeft" state="frozen"/>
      <selection pane="bottomLeft" activeCell="I26" sqref="I26"/>
      <pageMargins left="0.7" right="0.7" top="0.75" bottom="0.75" header="0.3" footer="0.3"/>
      <pageSetup paperSize="9" scale="95" orientation="landscape" r:id="rId1"/>
    </customSheetView>
  </customSheetViews>
  <mergeCells count="1">
    <mergeCell ref="C6:I6"/>
  </mergeCells>
  <pageMargins left="0.5" right="0.7" top="0.75" bottom="0.75" header="0.3" footer="0.3"/>
  <pageSetup paperSize="9" scale="85"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B1:J40"/>
  <sheetViews>
    <sheetView showGridLines="0" view="pageBreakPreview" topLeftCell="A18" zoomScaleNormal="100" zoomScaleSheetLayoutView="100" workbookViewId="0">
      <selection activeCell="B43" sqref="B43"/>
    </sheetView>
  </sheetViews>
  <sheetFormatPr defaultColWidth="9.33203125" defaultRowHeight="13.8"/>
  <cols>
    <col min="1" max="1" width="2" style="1" customWidth="1"/>
    <col min="2" max="2" width="34.33203125" style="1" customWidth="1"/>
    <col min="3" max="3" width="14.5546875" style="2" bestFit="1" customWidth="1"/>
    <col min="4" max="4" width="10.44140625" style="2" customWidth="1"/>
    <col min="5" max="5" width="16.109375" style="2" customWidth="1"/>
    <col min="6" max="6" width="3.33203125" style="1" customWidth="1"/>
    <col min="7" max="7" width="9.33203125" style="1"/>
    <col min="8" max="8" width="14" style="1" bestFit="1" customWidth="1"/>
    <col min="9" max="9" width="9.33203125" style="1"/>
    <col min="10" max="10" width="10.33203125" style="1" bestFit="1" customWidth="1"/>
    <col min="11" max="16384" width="9.33203125" style="1"/>
  </cols>
  <sheetData>
    <row r="1" spans="2:5" ht="17.399999999999999">
      <c r="B1" s="359" t="str">
        <f>'4.8'!B1</f>
        <v>ABC Savings and Credit Cooperative Limited</v>
      </c>
    </row>
    <row r="2" spans="2:5" ht="15.6">
      <c r="B2" s="360" t="str">
        <f>'4.8'!B2</f>
        <v>Notes to Accounts</v>
      </c>
    </row>
    <row r="3" spans="2:5">
      <c r="B3" s="19" t="str">
        <f>'4.8'!B3</f>
        <v>For the year ended 32nd  Ashadh, 2082</v>
      </c>
    </row>
    <row r="4" spans="2:5">
      <c r="B4" s="19"/>
    </row>
    <row r="5" spans="2:5">
      <c r="B5" s="6" t="s">
        <v>742</v>
      </c>
      <c r="C5" s="1"/>
      <c r="D5" s="1"/>
      <c r="E5" s="1"/>
    </row>
    <row r="6" spans="2:5" ht="15" customHeight="1">
      <c r="B6" s="415" t="s">
        <v>4</v>
      </c>
      <c r="C6" s="366" t="s">
        <v>111</v>
      </c>
      <c r="D6" s="417" t="s">
        <v>147</v>
      </c>
      <c r="E6" s="419" t="s">
        <v>45</v>
      </c>
    </row>
    <row r="7" spans="2:5" ht="14.4" thickBot="1">
      <c r="B7" s="416"/>
      <c r="C7" s="20"/>
      <c r="D7" s="418"/>
      <c r="E7" s="420"/>
    </row>
    <row r="8" spans="2:5">
      <c r="B8" s="62" t="s">
        <v>88</v>
      </c>
      <c r="C8" s="24"/>
      <c r="D8" s="24"/>
      <c r="E8" s="24"/>
    </row>
    <row r="9" spans="2:5">
      <c r="B9" s="7" t="s">
        <v>566</v>
      </c>
      <c r="C9" s="43">
        <f>1654940/2</f>
        <v>827470</v>
      </c>
      <c r="D9" s="43">
        <v>0</v>
      </c>
      <c r="E9" s="43">
        <f>SUM(C9:D9)</f>
        <v>827470</v>
      </c>
    </row>
    <row r="10" spans="2:5">
      <c r="B10" s="7" t="s">
        <v>99</v>
      </c>
      <c r="C10" s="43"/>
      <c r="D10" s="43"/>
      <c r="E10" s="43"/>
    </row>
    <row r="11" spans="2:5">
      <c r="B11" s="7" t="s">
        <v>100</v>
      </c>
      <c r="C11" s="43">
        <f>689318.58/5</f>
        <v>137863.71599999999</v>
      </c>
      <c r="D11" s="43">
        <v>0</v>
      </c>
      <c r="E11" s="43">
        <f>SUM(C11:D11)</f>
        <v>137863.71599999999</v>
      </c>
    </row>
    <row r="12" spans="2:5">
      <c r="B12" s="7" t="s">
        <v>101</v>
      </c>
      <c r="C12" s="43">
        <v>0</v>
      </c>
      <c r="D12" s="43">
        <v>0</v>
      </c>
      <c r="E12" s="43">
        <f>SUM(C12:D12)</f>
        <v>0</v>
      </c>
    </row>
    <row r="13" spans="2:5">
      <c r="B13" s="7" t="s">
        <v>102</v>
      </c>
      <c r="C13" s="43">
        <v>0</v>
      </c>
      <c r="D13" s="43">
        <v>0</v>
      </c>
      <c r="E13" s="43">
        <f>SUM(C13:D13)</f>
        <v>0</v>
      </c>
    </row>
    <row r="14" spans="2:5">
      <c r="B14" s="7" t="s">
        <v>103</v>
      </c>
      <c r="C14" s="43">
        <v>0</v>
      </c>
      <c r="D14" s="43">
        <v>0</v>
      </c>
      <c r="E14" s="43">
        <f>SUM(C14:D14)</f>
        <v>0</v>
      </c>
    </row>
    <row r="15" spans="2:5" ht="14.4" thickBot="1">
      <c r="B15" s="167" t="s">
        <v>570</v>
      </c>
      <c r="C15" s="169">
        <f>C9+C11</f>
        <v>965333.71600000001</v>
      </c>
      <c r="D15" s="169">
        <v>0</v>
      </c>
      <c r="E15" s="169">
        <f>SUM(C15:D15)</f>
        <v>965333.71600000001</v>
      </c>
    </row>
    <row r="16" spans="2:5">
      <c r="B16" s="7"/>
      <c r="C16" s="43"/>
      <c r="D16" s="43"/>
      <c r="E16" s="43"/>
    </row>
    <row r="17" spans="2:10">
      <c r="B17" s="7" t="s">
        <v>104</v>
      </c>
      <c r="C17" s="43"/>
      <c r="D17" s="43"/>
      <c r="E17" s="43"/>
    </row>
    <row r="18" spans="2:10">
      <c r="B18" s="7" t="s">
        <v>100</v>
      </c>
      <c r="C18" s="43">
        <v>197750</v>
      </c>
      <c r="D18" s="43">
        <v>0</v>
      </c>
      <c r="E18" s="43">
        <f>SUM(C18:D18)</f>
        <v>197750</v>
      </c>
    </row>
    <row r="19" spans="2:10">
      <c r="B19" s="7" t="s">
        <v>101</v>
      </c>
      <c r="C19" s="43">
        <v>0</v>
      </c>
      <c r="D19" s="43">
        <v>0</v>
      </c>
      <c r="E19" s="43">
        <f>SUM(C19:D19)</f>
        <v>0</v>
      </c>
    </row>
    <row r="20" spans="2:10">
      <c r="B20" s="7" t="s">
        <v>102</v>
      </c>
      <c r="C20" s="43">
        <v>0</v>
      </c>
      <c r="D20" s="43">
        <v>0</v>
      </c>
      <c r="E20" s="43">
        <f>SUM(C20:D20)</f>
        <v>0</v>
      </c>
    </row>
    <row r="21" spans="2:10">
      <c r="B21" s="7" t="s">
        <v>103</v>
      </c>
      <c r="C21" s="43">
        <v>0</v>
      </c>
      <c r="D21" s="43">
        <v>0</v>
      </c>
      <c r="E21" s="43">
        <f>SUM(C21:D21)</f>
        <v>0</v>
      </c>
    </row>
    <row r="22" spans="2:10" s="3" customFormat="1" ht="14.4" thickBot="1">
      <c r="B22" s="167" t="s">
        <v>565</v>
      </c>
      <c r="C22" s="169">
        <f>C15+SUM(C18:C19)+C20+C21</f>
        <v>1163083.716</v>
      </c>
      <c r="D22" s="169">
        <f>D15+SUM(D18:D19)+D20+D21</f>
        <v>0</v>
      </c>
      <c r="E22" s="169">
        <f>E15+E18+E19+E20+E21</f>
        <v>1163083.716</v>
      </c>
    </row>
    <row r="23" spans="2:10">
      <c r="B23" s="7"/>
      <c r="C23" s="43"/>
      <c r="D23" s="43"/>
      <c r="E23" s="43"/>
    </row>
    <row r="24" spans="2:10">
      <c r="B24" s="62" t="s">
        <v>112</v>
      </c>
      <c r="C24" s="43"/>
      <c r="D24" s="43"/>
      <c r="E24" s="43"/>
    </row>
    <row r="25" spans="2:10">
      <c r="B25" s="7" t="s">
        <v>896</v>
      </c>
      <c r="C25" s="43">
        <f>668501/5</f>
        <v>133700.20000000001</v>
      </c>
      <c r="D25" s="43">
        <v>0</v>
      </c>
      <c r="E25" s="43">
        <f>SUM(C25:D25)</f>
        <v>133700.20000000001</v>
      </c>
    </row>
    <row r="26" spans="2:10">
      <c r="B26" s="7" t="s">
        <v>113</v>
      </c>
      <c r="C26" s="43">
        <f>278888.62/5</f>
        <v>55777.724000000002</v>
      </c>
      <c r="D26" s="43">
        <v>0</v>
      </c>
      <c r="E26" s="43">
        <f>SUM(C26:D26)</f>
        <v>55777.724000000002</v>
      </c>
    </row>
    <row r="27" spans="2:10">
      <c r="B27" s="7" t="s">
        <v>107</v>
      </c>
      <c r="C27" s="43">
        <v>0</v>
      </c>
      <c r="D27" s="43">
        <v>0</v>
      </c>
      <c r="E27" s="43">
        <f>SUM(C27:D27)</f>
        <v>0</v>
      </c>
    </row>
    <row r="28" spans="2:10">
      <c r="B28" s="7" t="s">
        <v>108</v>
      </c>
      <c r="C28" s="43">
        <v>0</v>
      </c>
      <c r="D28" s="43">
        <v>0</v>
      </c>
      <c r="E28" s="43">
        <f>SUM(C28:D28)</f>
        <v>0</v>
      </c>
    </row>
    <row r="29" spans="2:10">
      <c r="B29" s="7" t="s">
        <v>109</v>
      </c>
      <c r="C29" s="43">
        <v>0</v>
      </c>
      <c r="D29" s="43">
        <v>0</v>
      </c>
      <c r="E29" s="43">
        <f>SUM(C29:D29)</f>
        <v>0</v>
      </c>
    </row>
    <row r="30" spans="2:10" ht="14.4" thickBot="1">
      <c r="B30" s="167" t="s">
        <v>567</v>
      </c>
      <c r="C30" s="169">
        <f>SUM(C25:C29)</f>
        <v>189477.924</v>
      </c>
      <c r="D30" s="169">
        <f>SUM(D25:D29)</f>
        <v>0</v>
      </c>
      <c r="E30" s="169">
        <f>SUM(E25:E29)</f>
        <v>189477.924</v>
      </c>
    </row>
    <row r="31" spans="2:10">
      <c r="B31" s="7" t="s">
        <v>107</v>
      </c>
      <c r="C31" s="43"/>
      <c r="D31" s="43"/>
      <c r="E31" s="43">
        <f>SUM(C31:D31)</f>
        <v>0</v>
      </c>
    </row>
    <row r="32" spans="2:10">
      <c r="B32" s="7" t="s">
        <v>113</v>
      </c>
      <c r="C32" s="43">
        <f>356646.28/5</f>
        <v>71329.256000000008</v>
      </c>
      <c r="D32" s="43"/>
      <c r="E32" s="43">
        <f>SUM(C32:D32)</f>
        <v>71329.256000000008</v>
      </c>
      <c r="J32" s="18"/>
    </row>
    <row r="33" spans="2:8">
      <c r="B33" s="7" t="s">
        <v>108</v>
      </c>
      <c r="C33" s="43">
        <v>0</v>
      </c>
      <c r="D33" s="43"/>
      <c r="E33" s="43">
        <f>SUM(C33:D33)</f>
        <v>0</v>
      </c>
    </row>
    <row r="34" spans="2:8">
      <c r="B34" s="7" t="s">
        <v>109</v>
      </c>
      <c r="C34" s="43">
        <v>0</v>
      </c>
      <c r="D34" s="43"/>
      <c r="E34" s="43">
        <f>SUM(C34:D34)</f>
        <v>0</v>
      </c>
    </row>
    <row r="35" spans="2:8" s="3" customFormat="1" ht="14.4" thickBot="1">
      <c r="B35" s="167" t="s">
        <v>568</v>
      </c>
      <c r="C35" s="169">
        <f>SUM(C30:C34)</f>
        <v>260807.18</v>
      </c>
      <c r="D35" s="169">
        <f t="shared" ref="D35" si="0">SUM(D30:D34)</f>
        <v>0</v>
      </c>
      <c r="E35" s="169">
        <f>E30+SUM(E31:E34)</f>
        <v>260807.18</v>
      </c>
    </row>
    <row r="36" spans="2:8">
      <c r="B36" s="6" t="s">
        <v>110</v>
      </c>
      <c r="C36" s="44"/>
      <c r="D36" s="44"/>
      <c r="E36" s="41"/>
      <c r="H36" s="18"/>
    </row>
    <row r="37" spans="2:8">
      <c r="B37" s="58" t="s">
        <v>569</v>
      </c>
      <c r="C37" s="59">
        <f>C9-C25</f>
        <v>693769.8</v>
      </c>
      <c r="D37" s="59">
        <f t="shared" ref="D37" si="1">D9-D25</f>
        <v>0</v>
      </c>
      <c r="E37" s="195">
        <f>SUM(C37:D37)</f>
        <v>693769.8</v>
      </c>
    </row>
    <row r="38" spans="2:8" ht="14.4" thickBot="1">
      <c r="B38" s="167" t="s">
        <v>567</v>
      </c>
      <c r="C38" s="169">
        <f>C15-C30</f>
        <v>775855.79200000002</v>
      </c>
      <c r="D38" s="169">
        <f t="shared" ref="D38" si="2">D15-D30</f>
        <v>0</v>
      </c>
      <c r="E38" s="179">
        <f>SUM(C38:D38)</f>
        <v>775855.79200000002</v>
      </c>
    </row>
    <row r="39" spans="2:8" ht="14.4" thickBot="1">
      <c r="B39" s="131" t="s">
        <v>568</v>
      </c>
      <c r="C39" s="196">
        <f>C22-C35</f>
        <v>902276.53600000008</v>
      </c>
      <c r="D39" s="196">
        <f t="shared" ref="D39" si="3">D22-D35</f>
        <v>0</v>
      </c>
      <c r="E39" s="132">
        <f>SUM(C39:D39)</f>
        <v>902276.53600000008</v>
      </c>
    </row>
    <row r="40" spans="2:8" ht="14.4" thickTop="1">
      <c r="E40" s="26"/>
    </row>
  </sheetData>
  <customSheetViews>
    <customSheetView guid="{B9E55A27-2788-4E21-A3C1-797FAFBE2F06}" showPageBreaks="1" showGridLines="0" printArea="1" view="pageBreakPreview" topLeftCell="A12">
      <selection activeCell="C43" sqref="C43"/>
      <pageMargins left="0.7" right="0.7" top="0.75" bottom="0.75" header="0.3" footer="0.3"/>
      <pageSetup orientation="portrait" r:id="rId1"/>
    </customSheetView>
  </customSheetViews>
  <mergeCells count="3">
    <mergeCell ref="B6:B7"/>
    <mergeCell ref="D6:D7"/>
    <mergeCell ref="E6:E7"/>
  </mergeCells>
  <pageMargins left="0.5"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N89"/>
  <sheetViews>
    <sheetView showGridLines="0" view="pageBreakPreview" zoomScaleNormal="80" zoomScaleSheetLayoutView="100" workbookViewId="0">
      <selection activeCell="B54" sqref="B54"/>
    </sheetView>
  </sheetViews>
  <sheetFormatPr defaultColWidth="10.109375" defaultRowHeight="13.2"/>
  <cols>
    <col min="1" max="1" width="2.33203125" style="78" customWidth="1"/>
    <col min="2" max="2" width="54.44140625" style="78" bestFit="1" customWidth="1"/>
    <col min="3" max="3" width="14.33203125" style="78" bestFit="1" customWidth="1"/>
    <col min="4" max="4" width="15.33203125" style="78" customWidth="1"/>
    <col min="5" max="5" width="15.5546875" style="78" bestFit="1" customWidth="1"/>
    <col min="6" max="6" width="13" style="78" hidden="1" customWidth="1"/>
    <col min="7" max="7" width="29.109375" style="78" hidden="1" customWidth="1"/>
    <col min="8" max="8" width="15.5546875" style="78" hidden="1" customWidth="1"/>
    <col min="9" max="9" width="11.21875" style="78" hidden="1" customWidth="1"/>
    <col min="10" max="10" width="10.88671875" style="78" hidden="1" customWidth="1"/>
    <col min="11" max="11" width="11.6640625" style="78" hidden="1" customWidth="1"/>
    <col min="12" max="12" width="9.44140625" style="78" bestFit="1" customWidth="1"/>
    <col min="13" max="13" width="9.44140625" style="88" bestFit="1" customWidth="1"/>
    <col min="14" max="14" width="13.88671875" style="78" hidden="1" customWidth="1"/>
    <col min="15" max="15" width="13.88671875" style="78" customWidth="1"/>
    <col min="16" max="16" width="12.33203125" style="78" bestFit="1" customWidth="1"/>
    <col min="17" max="17" width="10.109375" style="78"/>
    <col min="18" max="18" width="12.6640625" style="78" bestFit="1" customWidth="1"/>
    <col min="19" max="16384" width="10.109375" style="78"/>
  </cols>
  <sheetData>
    <row r="1" spans="2:13" ht="17.399999999999999">
      <c r="B1" s="362" t="str">
        <f>'4.9'!B1</f>
        <v>ABC Savings and Credit Cooperative Limited</v>
      </c>
    </row>
    <row r="2" spans="2:13" ht="15.6">
      <c r="B2" s="363" t="str">
        <f>'4.9'!B2</f>
        <v>Notes to Accounts</v>
      </c>
    </row>
    <row r="3" spans="2:13" ht="13.8">
      <c r="B3" s="364" t="str">
        <f>'4.9'!B3</f>
        <v>For the year ended 32nd  Ashadh, 2082</v>
      </c>
    </row>
    <row r="4" spans="2:13">
      <c r="B4" s="361"/>
    </row>
    <row r="5" spans="2:13" ht="12.75" customHeight="1">
      <c r="B5" s="80" t="s">
        <v>743</v>
      </c>
      <c r="C5" s="80"/>
      <c r="M5" s="78"/>
    </row>
    <row r="6" spans="2:13" ht="5.4" customHeight="1">
      <c r="B6" s="80"/>
      <c r="C6" s="80"/>
      <c r="M6" s="78"/>
    </row>
    <row r="7" spans="2:13" ht="40.5" customHeight="1">
      <c r="B7" s="422" t="s">
        <v>650</v>
      </c>
      <c r="C7" s="422"/>
      <c r="D7" s="422"/>
      <c r="E7" s="422"/>
      <c r="M7" s="78"/>
    </row>
    <row r="8" spans="2:13">
      <c r="B8" s="81"/>
      <c r="C8" s="81"/>
      <c r="D8" s="209" t="s">
        <v>217</v>
      </c>
      <c r="E8" s="209" t="s">
        <v>217</v>
      </c>
      <c r="M8" s="78"/>
    </row>
    <row r="9" spans="2:13" s="82" customFormat="1" ht="12.75" customHeight="1" thickBot="1">
      <c r="B9" s="215"/>
      <c r="C9" s="215"/>
      <c r="D9" s="210" t="s">
        <v>897</v>
      </c>
      <c r="E9" s="210" t="s">
        <v>571</v>
      </c>
      <c r="G9" s="6" t="s">
        <v>575</v>
      </c>
      <c r="H9" s="7"/>
      <c r="I9" s="7"/>
      <c r="J9" s="7"/>
      <c r="K9" s="7"/>
    </row>
    <row r="10" spans="2:13" ht="12.75" customHeight="1">
      <c r="B10" s="83" t="s">
        <v>218</v>
      </c>
      <c r="C10" s="83"/>
      <c r="D10" s="84"/>
      <c r="E10" s="84"/>
      <c r="G10" s="7"/>
      <c r="H10" s="7"/>
      <c r="I10" s="7"/>
      <c r="J10" s="7"/>
      <c r="K10" s="7"/>
      <c r="M10" s="78"/>
    </row>
    <row r="11" spans="2:13" ht="12.75" customHeight="1">
      <c r="B11" s="83"/>
      <c r="C11" s="83"/>
      <c r="D11" s="84"/>
      <c r="E11" s="84"/>
      <c r="G11" s="55" t="s">
        <v>4</v>
      </c>
      <c r="H11" s="55" t="s">
        <v>203</v>
      </c>
      <c r="I11" s="55" t="s">
        <v>204</v>
      </c>
      <c r="J11" s="55" t="s">
        <v>156</v>
      </c>
      <c r="K11" s="55" t="s">
        <v>205</v>
      </c>
      <c r="M11" s="78"/>
    </row>
    <row r="12" spans="2:13" ht="12.75" customHeight="1">
      <c r="B12" s="85" t="s">
        <v>219</v>
      </c>
      <c r="C12" s="85"/>
      <c r="D12" s="84">
        <f>E16</f>
        <v>-364141.48927835433</v>
      </c>
      <c r="E12" s="84">
        <f>K72</f>
        <v>-1064561.5492454292</v>
      </c>
      <c r="G12" s="7" t="s">
        <v>341</v>
      </c>
      <c r="H12" s="9">
        <f>'4.8'!C35</f>
        <v>13438489.999999998</v>
      </c>
      <c r="I12" s="9">
        <f>H12-'4.8'!C10-'4.8'!C21</f>
        <v>8652963.1999999993</v>
      </c>
      <c r="J12" s="9">
        <f>I12-H12</f>
        <v>-4785526.7999999989</v>
      </c>
      <c r="K12" s="9">
        <f t="shared" ref="K12:K16" si="0">J12*0.2</f>
        <v>-957105.35999999987</v>
      </c>
      <c r="M12" s="78"/>
    </row>
    <row r="13" spans="2:13">
      <c r="B13" s="86" t="s">
        <v>220</v>
      </c>
      <c r="C13" s="85"/>
      <c r="D13" s="84">
        <f>K24</f>
        <v>157239.43835857679</v>
      </c>
      <c r="E13" s="84">
        <f>K51</f>
        <v>700420.05996707489</v>
      </c>
      <c r="G13" s="78" t="s">
        <v>342</v>
      </c>
      <c r="H13" s="9">
        <f>SoFP!D15-'4.10'!H12</f>
        <v>9853772.9788373727</v>
      </c>
      <c r="I13" s="9">
        <f>11824413.6571555*0.9</f>
        <v>10641972.29143995</v>
      </c>
      <c r="J13" s="9">
        <f>I13-H13</f>
        <v>788199.31260257773</v>
      </c>
      <c r="K13" s="9">
        <f t="shared" si="0"/>
        <v>157639.86252051557</v>
      </c>
      <c r="M13" s="78"/>
    </row>
    <row r="14" spans="2:13">
      <c r="B14" s="87" t="s">
        <v>221</v>
      </c>
      <c r="D14" s="88">
        <f>K25+K26</f>
        <v>-274393.84000000003</v>
      </c>
      <c r="E14" s="88">
        <f>K52</f>
        <v>0</v>
      </c>
      <c r="G14" s="78" t="s">
        <v>343</v>
      </c>
      <c r="H14" s="9">
        <f>SoFP!D16</f>
        <v>902276.53600000008</v>
      </c>
      <c r="I14" s="9">
        <f>+I39+'4.9'!C11</f>
        <v>250420.805784836</v>
      </c>
      <c r="J14" s="9">
        <f>I14-H14</f>
        <v>-651855.73021516413</v>
      </c>
      <c r="K14" s="9">
        <f t="shared" si="0"/>
        <v>-130371.14604303283</v>
      </c>
      <c r="M14" s="78"/>
    </row>
    <row r="15" spans="2:13" ht="12.75" customHeight="1">
      <c r="D15" s="84"/>
      <c r="E15" s="84"/>
      <c r="G15" s="93" t="s">
        <v>856</v>
      </c>
      <c r="H15" s="9">
        <f>H40</f>
        <v>1434450</v>
      </c>
      <c r="I15" s="9">
        <f>'4.6-4.7'!D26</f>
        <v>2134450</v>
      </c>
      <c r="J15" s="9">
        <f>H15-I15</f>
        <v>-700000</v>
      </c>
      <c r="K15" s="9">
        <f t="shared" si="0"/>
        <v>-140000</v>
      </c>
      <c r="M15" s="78"/>
    </row>
    <row r="16" spans="2:13" ht="12.75" customHeight="1" thickBot="1">
      <c r="B16" s="216" t="s">
        <v>899</v>
      </c>
      <c r="C16" s="217"/>
      <c r="D16" s="218">
        <f>SUM(D12:D14)</f>
        <v>-481295.89091977756</v>
      </c>
      <c r="E16" s="218">
        <f>E12+E13+E14</f>
        <v>-364141.48927835433</v>
      </c>
      <c r="G16" s="7" t="s">
        <v>206</v>
      </c>
      <c r="H16" s="9">
        <f>'4.11-4.17'!D53</f>
        <v>2361896.2630136986</v>
      </c>
      <c r="I16" s="9">
        <v>0</v>
      </c>
      <c r="J16" s="9">
        <f>H16-I16</f>
        <v>2361896.2630136986</v>
      </c>
      <c r="K16" s="9">
        <f t="shared" si="0"/>
        <v>472379.25260273973</v>
      </c>
      <c r="M16" s="78"/>
    </row>
    <row r="17" spans="2:13" ht="12.75" customHeight="1" thickTop="1">
      <c r="G17" s="7" t="s">
        <v>207</v>
      </c>
      <c r="H17" s="9">
        <f>'4.11-4.17'!D54</f>
        <v>580807.5</v>
      </c>
      <c r="I17" s="9">
        <v>0</v>
      </c>
      <c r="J17" s="9">
        <f>H17-I17</f>
        <v>580807.5</v>
      </c>
      <c r="K17" s="9">
        <f>J17*0.2</f>
        <v>116161.5</v>
      </c>
      <c r="M17" s="78"/>
    </row>
    <row r="18" spans="2:13" ht="12.75" customHeight="1">
      <c r="F18" s="88"/>
      <c r="G18" s="7" t="s">
        <v>211</v>
      </c>
      <c r="H18" s="9">
        <v>0</v>
      </c>
      <c r="I18" s="9">
        <v>0</v>
      </c>
      <c r="J18" s="9">
        <v>0</v>
      </c>
      <c r="K18" s="9">
        <f t="shared" ref="K18" si="1">J18*0.1</f>
        <v>0</v>
      </c>
      <c r="M18" s="78"/>
    </row>
    <row r="19" spans="2:13">
      <c r="B19" s="422" t="s">
        <v>222</v>
      </c>
      <c r="C19" s="422"/>
      <c r="D19" s="422"/>
      <c r="E19" s="422"/>
      <c r="F19" s="90"/>
      <c r="G19" s="58" t="s">
        <v>208</v>
      </c>
      <c r="H19" s="59">
        <f>SUM(H12:H18)</f>
        <v>28571693.277851067</v>
      </c>
      <c r="I19" s="59"/>
      <c r="J19" s="59"/>
      <c r="K19" s="59">
        <f>SUM(K12:K18)</f>
        <v>-481295.89091977756</v>
      </c>
      <c r="M19" s="78"/>
    </row>
    <row r="20" spans="2:13">
      <c r="B20" s="422"/>
      <c r="C20" s="422"/>
      <c r="D20" s="422"/>
      <c r="E20" s="422"/>
      <c r="G20" s="58" t="s">
        <v>212</v>
      </c>
      <c r="H20" s="66"/>
      <c r="I20" s="66"/>
      <c r="J20" s="66"/>
      <c r="K20" s="59">
        <f>K45</f>
        <v>-364141.48927835433</v>
      </c>
      <c r="M20" s="78"/>
    </row>
    <row r="21" spans="2:13" ht="13.8" thickBot="1">
      <c r="B21" s="91"/>
      <c r="C21" s="91"/>
      <c r="D21" s="91"/>
      <c r="E21" s="91"/>
      <c r="G21" s="56" t="s">
        <v>141</v>
      </c>
      <c r="H21" s="67"/>
      <c r="I21" s="67"/>
      <c r="J21" s="67"/>
      <c r="K21" s="57">
        <f>K19-K20</f>
        <v>-117154.40164142323</v>
      </c>
      <c r="M21" s="78"/>
    </row>
    <row r="22" spans="2:13" ht="13.8" thickBot="1">
      <c r="B22" s="92" t="s">
        <v>4</v>
      </c>
      <c r="C22" s="421" t="s">
        <v>223</v>
      </c>
      <c r="D22" s="421"/>
      <c r="E22" s="421"/>
      <c r="G22" s="56" t="s">
        <v>213</v>
      </c>
      <c r="H22" s="67"/>
      <c r="I22" s="67"/>
      <c r="J22" s="67"/>
      <c r="K22" s="57"/>
      <c r="M22" s="78"/>
    </row>
    <row r="23" spans="2:13">
      <c r="B23" s="92"/>
      <c r="C23" s="208" t="s">
        <v>217</v>
      </c>
      <c r="D23" s="208" t="s">
        <v>217</v>
      </c>
      <c r="E23" s="208" t="s">
        <v>217</v>
      </c>
      <c r="G23" s="58" t="s">
        <v>156</v>
      </c>
      <c r="H23" s="66"/>
      <c r="I23" s="66"/>
      <c r="J23" s="66"/>
      <c r="K23" s="59"/>
      <c r="M23" s="78"/>
    </row>
    <row r="24" spans="2:13" s="82" customFormat="1" ht="13.8" thickBot="1">
      <c r="B24" s="215"/>
      <c r="C24" s="207" t="s">
        <v>898</v>
      </c>
      <c r="D24" s="207" t="s">
        <v>571</v>
      </c>
      <c r="E24" s="207" t="s">
        <v>572</v>
      </c>
      <c r="G24" s="68" t="s">
        <v>214</v>
      </c>
      <c r="H24" s="68"/>
      <c r="I24" s="68"/>
      <c r="J24" s="68"/>
      <c r="K24" s="70">
        <f>K21-SUM(K25:K26)</f>
        <v>157239.43835857679</v>
      </c>
    </row>
    <row r="25" spans="2:13">
      <c r="B25" s="93" t="s">
        <v>349</v>
      </c>
      <c r="C25" s="94">
        <f t="shared" ref="C25:C30" si="2">K12</f>
        <v>-957105.35999999987</v>
      </c>
      <c r="D25" s="95">
        <f t="shared" ref="D25:D30" si="3">K37</f>
        <v>-682711.52</v>
      </c>
      <c r="E25" s="94">
        <f>K64</f>
        <v>-682711.52</v>
      </c>
      <c r="G25" s="82" t="s">
        <v>395</v>
      </c>
      <c r="K25" s="232">
        <f>-SoCI!C11*0.2</f>
        <v>-274393.84000000003</v>
      </c>
      <c r="M25" s="78"/>
    </row>
    <row r="26" spans="2:13" ht="13.8" thickBot="1">
      <c r="B26" s="93" t="s">
        <v>350</v>
      </c>
      <c r="C26" s="94">
        <f t="shared" si="2"/>
        <v>157639.86252051557</v>
      </c>
      <c r="D26" s="95">
        <f t="shared" si="3"/>
        <v>61989.095365591726</v>
      </c>
      <c r="E26" s="94">
        <f>K65</f>
        <v>-744551.05207647965</v>
      </c>
      <c r="G26" s="69" t="s">
        <v>215</v>
      </c>
      <c r="H26" s="69"/>
      <c r="I26" s="69"/>
      <c r="J26" s="69"/>
      <c r="K26" s="71">
        <f>-SoCI!C12*0.2</f>
        <v>0</v>
      </c>
      <c r="M26" s="78"/>
    </row>
    <row r="27" spans="2:13">
      <c r="B27" s="93" t="s">
        <v>343</v>
      </c>
      <c r="C27" s="94">
        <f t="shared" si="2"/>
        <v>-130371.14604303283</v>
      </c>
      <c r="D27" s="95">
        <f t="shared" si="3"/>
        <v>-132659.74044303279</v>
      </c>
      <c r="E27" s="94">
        <v>0</v>
      </c>
      <c r="M27" s="78"/>
    </row>
    <row r="28" spans="2:13">
      <c r="B28" s="93" t="s">
        <v>856</v>
      </c>
      <c r="C28" s="94">
        <f t="shared" si="2"/>
        <v>-140000</v>
      </c>
      <c r="D28" s="95">
        <f t="shared" si="3"/>
        <v>-110000</v>
      </c>
      <c r="E28" s="94">
        <f>K67</f>
        <v>-60000</v>
      </c>
      <c r="M28" s="78"/>
    </row>
    <row r="29" spans="2:13" ht="12.75" customHeight="1">
      <c r="B29" s="91" t="s">
        <v>188</v>
      </c>
      <c r="C29" s="94">
        <f t="shared" si="2"/>
        <v>472379.25260273973</v>
      </c>
      <c r="D29" s="96">
        <f t="shared" si="3"/>
        <v>399394.00913242012</v>
      </c>
      <c r="E29" s="94">
        <f>K68</f>
        <v>341921.02283105033</v>
      </c>
      <c r="M29" s="78"/>
    </row>
    <row r="30" spans="2:13" ht="12.75" customHeight="1">
      <c r="B30" s="81" t="s">
        <v>224</v>
      </c>
      <c r="C30" s="94">
        <f t="shared" si="2"/>
        <v>116161.5</v>
      </c>
      <c r="D30" s="96">
        <f t="shared" si="3"/>
        <v>99846.666666666657</v>
      </c>
      <c r="E30" s="94">
        <f>K69</f>
        <v>80780</v>
      </c>
      <c r="M30" s="78"/>
    </row>
    <row r="31" spans="2:13" ht="12.75" customHeight="1" thickBot="1">
      <c r="B31" s="219"/>
      <c r="C31" s="98">
        <f>SUM(C25:C30)</f>
        <v>-481295.89091977756</v>
      </c>
      <c r="D31" s="98">
        <f>SUM(D25:D30)</f>
        <v>-364141.48927835433</v>
      </c>
      <c r="E31" s="98">
        <f>SUM(E25:E30)</f>
        <v>-1064561.5492454292</v>
      </c>
      <c r="M31" s="78"/>
    </row>
    <row r="32" spans="2:13" ht="12.75" customHeight="1" thickTop="1">
      <c r="D32" s="99"/>
      <c r="M32" s="78"/>
    </row>
    <row r="33" spans="2:13" s="89" customFormat="1">
      <c r="B33" s="92" t="s">
        <v>4</v>
      </c>
      <c r="C33" s="78"/>
      <c r="D33" s="421" t="s">
        <v>225</v>
      </c>
      <c r="E33" s="421"/>
    </row>
    <row r="34" spans="2:13" ht="14.4" thickBot="1">
      <c r="B34" s="221"/>
      <c r="C34" s="215"/>
      <c r="D34" s="79" t="str">
        <f>C24</f>
        <v>32nd  Ashad 2082</v>
      </c>
      <c r="E34" s="79" t="str">
        <f>D24</f>
        <v>31st Ashad 2081</v>
      </c>
      <c r="G34" s="6" t="s">
        <v>574</v>
      </c>
      <c r="H34" s="7"/>
      <c r="I34" s="7"/>
      <c r="J34" s="7"/>
      <c r="K34" s="7"/>
      <c r="M34" s="78"/>
    </row>
    <row r="35" spans="2:13" ht="14.25" customHeight="1">
      <c r="B35" s="93" t="s">
        <v>349</v>
      </c>
      <c r="D35" s="94">
        <v>0</v>
      </c>
      <c r="E35" s="94">
        <f>D25-E25</f>
        <v>0</v>
      </c>
      <c r="G35" s="7"/>
      <c r="H35" s="7"/>
      <c r="I35" s="7"/>
      <c r="J35" s="7"/>
      <c r="K35" s="7"/>
      <c r="M35" s="78"/>
    </row>
    <row r="36" spans="2:13" s="82" customFormat="1">
      <c r="B36" s="93" t="s">
        <v>350</v>
      </c>
      <c r="C36" s="78"/>
      <c r="D36" s="94">
        <f>C26-D26</f>
        <v>95650.767154923844</v>
      </c>
      <c r="E36" s="94">
        <f>D26-E26</f>
        <v>806540.14744207135</v>
      </c>
      <c r="G36" s="55" t="s">
        <v>4</v>
      </c>
      <c r="H36" s="55" t="s">
        <v>203</v>
      </c>
      <c r="I36" s="55" t="s">
        <v>204</v>
      </c>
      <c r="J36" s="55" t="s">
        <v>156</v>
      </c>
      <c r="K36" s="55" t="s">
        <v>205</v>
      </c>
      <c r="L36" s="78"/>
    </row>
    <row r="37" spans="2:13">
      <c r="B37" s="93" t="s">
        <v>343</v>
      </c>
      <c r="D37" s="94">
        <f>C27-D27</f>
        <v>2288.5943999999581</v>
      </c>
      <c r="E37" s="94">
        <f>D27-E27</f>
        <v>-132659.74044303279</v>
      </c>
      <c r="G37" s="7" t="s">
        <v>341</v>
      </c>
      <c r="H37" s="9">
        <f>'4.8'!C16</f>
        <v>12066520.799999999</v>
      </c>
      <c r="I37" s="9">
        <f>I64</f>
        <v>8652963.1999999993</v>
      </c>
      <c r="J37" s="9">
        <f>I37-H37</f>
        <v>-3413557.5999999996</v>
      </c>
      <c r="K37" s="9">
        <f t="shared" ref="K37:K43" si="4">J37*0.2</f>
        <v>-682711.52</v>
      </c>
      <c r="M37" s="78"/>
    </row>
    <row r="38" spans="2:13">
      <c r="B38" s="93" t="s">
        <v>856</v>
      </c>
      <c r="D38" s="94">
        <f>C28-D28</f>
        <v>-30000</v>
      </c>
      <c r="E38" s="94">
        <f>D28-E28</f>
        <v>-50000</v>
      </c>
      <c r="G38" s="78" t="s">
        <v>342</v>
      </c>
      <c r="H38" s="9">
        <f>'4.8'!I34-'4.8'!C34</f>
        <v>9250254.1337942388</v>
      </c>
      <c r="I38" s="9">
        <v>9560199.6106221974</v>
      </c>
      <c r="J38" s="9">
        <f>I38-H38</f>
        <v>309945.4768279586</v>
      </c>
      <c r="K38" s="9">
        <f t="shared" si="4"/>
        <v>61989.095365591726</v>
      </c>
      <c r="M38" s="78"/>
    </row>
    <row r="39" spans="2:13">
      <c r="B39" s="91" t="s">
        <v>188</v>
      </c>
      <c r="D39" s="94">
        <f>C29-D29-K26</f>
        <v>72985.243470319605</v>
      </c>
      <c r="E39" s="94">
        <f>D29-E29-E49</f>
        <v>57472.98630136979</v>
      </c>
      <c r="G39" s="78" t="s">
        <v>343</v>
      </c>
      <c r="H39" s="9">
        <f>SoFP!E16</f>
        <v>775855.79200000002</v>
      </c>
      <c r="I39" s="9">
        <f>1125570.89784836/10</f>
        <v>112557.089784836</v>
      </c>
      <c r="J39" s="9">
        <f>I39-H39</f>
        <v>-663298.70221516397</v>
      </c>
      <c r="K39" s="9">
        <f t="shared" si="4"/>
        <v>-132659.74044303279</v>
      </c>
      <c r="M39" s="78"/>
    </row>
    <row r="40" spans="2:13">
      <c r="B40" s="81" t="s">
        <v>224</v>
      </c>
      <c r="D40" s="100">
        <f>C30-D30</f>
        <v>16314.833333333343</v>
      </c>
      <c r="E40" s="94">
        <f>D30-E30</f>
        <v>19066.666666666657</v>
      </c>
      <c r="G40" s="93" t="s">
        <v>856</v>
      </c>
      <c r="H40" s="9">
        <f>+H67+'4.6-4.7'!E23</f>
        <v>1434450</v>
      </c>
      <c r="I40" s="9">
        <f>'4.6-4.7'!E26</f>
        <v>1984450</v>
      </c>
      <c r="J40" s="9">
        <f>H40-I40</f>
        <v>-550000</v>
      </c>
      <c r="K40" s="9">
        <f t="shared" si="4"/>
        <v>-110000</v>
      </c>
      <c r="M40" s="78"/>
    </row>
    <row r="41" spans="2:13" ht="12.75" customHeight="1" thickBot="1">
      <c r="B41" s="219"/>
      <c r="C41" s="220"/>
      <c r="D41" s="98">
        <f>SUM(D35:D40)</f>
        <v>157239.43835857676</v>
      </c>
      <c r="E41" s="98">
        <f>SUM(E35:E40)</f>
        <v>700420.05996707489</v>
      </c>
      <c r="G41" s="7" t="s">
        <v>206</v>
      </c>
      <c r="H41" s="9">
        <f>'4.11-4.17'!E53</f>
        <v>1996970.0456621004</v>
      </c>
      <c r="I41" s="9">
        <v>0</v>
      </c>
      <c r="J41" s="9">
        <f>H41-I41</f>
        <v>1996970.0456621004</v>
      </c>
      <c r="K41" s="9">
        <f t="shared" si="4"/>
        <v>399394.00913242012</v>
      </c>
      <c r="M41" s="78"/>
    </row>
    <row r="42" spans="2:13" ht="12.75" customHeight="1" thickTop="1">
      <c r="B42" s="97"/>
      <c r="C42" s="101"/>
      <c r="D42" s="101"/>
      <c r="E42" s="101"/>
      <c r="G42" s="7" t="s">
        <v>207</v>
      </c>
      <c r="H42" s="9">
        <f>'4.11-4.17'!E54</f>
        <v>499233.33333333326</v>
      </c>
      <c r="I42" s="9">
        <v>0</v>
      </c>
      <c r="J42" s="9">
        <f>H42-I42</f>
        <v>499233.33333333326</v>
      </c>
      <c r="K42" s="9">
        <f t="shared" si="4"/>
        <v>99846.666666666657</v>
      </c>
      <c r="M42" s="78"/>
    </row>
    <row r="43" spans="2:13" ht="12.75" customHeight="1">
      <c r="B43" s="92" t="s">
        <v>4</v>
      </c>
      <c r="C43" s="89"/>
      <c r="D43" s="421" t="s">
        <v>226</v>
      </c>
      <c r="E43" s="421"/>
      <c r="G43" s="7" t="s">
        <v>210</v>
      </c>
      <c r="H43" s="9">
        <v>0</v>
      </c>
      <c r="I43" s="9">
        <v>0</v>
      </c>
      <c r="J43" s="9">
        <f t="shared" ref="J43" si="5">H43-I43</f>
        <v>0</v>
      </c>
      <c r="K43" s="9">
        <f t="shared" si="4"/>
        <v>0</v>
      </c>
      <c r="M43" s="78"/>
    </row>
    <row r="44" spans="2:13" ht="12.75" customHeight="1" thickBot="1">
      <c r="B44" s="221"/>
      <c r="C44" s="222"/>
      <c r="D44" s="79" t="str">
        <f>D34</f>
        <v>32nd  Ashad 2082</v>
      </c>
      <c r="E44" s="79" t="str">
        <f>E34</f>
        <v>31st Ashad 2081</v>
      </c>
      <c r="G44" s="7" t="s">
        <v>211</v>
      </c>
      <c r="H44" s="9">
        <v>0</v>
      </c>
      <c r="I44" s="9">
        <v>0</v>
      </c>
      <c r="J44" s="9">
        <v>0</v>
      </c>
      <c r="K44" s="9">
        <f>J44*0.2</f>
        <v>0</v>
      </c>
      <c r="M44" s="78"/>
    </row>
    <row r="45" spans="2:13" s="89" customFormat="1">
      <c r="B45" s="93" t="s">
        <v>349</v>
      </c>
      <c r="D45" s="94">
        <f>C25-D25</f>
        <v>-274393.83999999985</v>
      </c>
      <c r="E45" s="94">
        <v>0</v>
      </c>
      <c r="G45" s="58" t="s">
        <v>208</v>
      </c>
      <c r="H45" s="59">
        <f>SUM(H37:H44)</f>
        <v>26023284.104789671</v>
      </c>
      <c r="I45" s="59"/>
      <c r="J45" s="59"/>
      <c r="K45" s="59">
        <f>SUM(K37:K44)</f>
        <v>-364141.48927835433</v>
      </c>
      <c r="L45" s="78"/>
    </row>
    <row r="46" spans="2:13" s="89" customFormat="1">
      <c r="B46" s="93" t="s">
        <v>350</v>
      </c>
      <c r="D46" s="94">
        <v>0</v>
      </c>
      <c r="E46" s="94">
        <v>0</v>
      </c>
      <c r="G46" s="58" t="s">
        <v>212</v>
      </c>
      <c r="H46" s="66"/>
      <c r="I46" s="66"/>
      <c r="J46" s="66"/>
      <c r="K46" s="59">
        <f>K72</f>
        <v>-1064561.5492454292</v>
      </c>
      <c r="L46" s="78"/>
    </row>
    <row r="47" spans="2:13" s="89" customFormat="1" ht="12.75" customHeight="1" thickBot="1">
      <c r="B47" s="93" t="s">
        <v>343</v>
      </c>
      <c r="D47" s="94">
        <v>0</v>
      </c>
      <c r="E47" s="94">
        <v>0</v>
      </c>
      <c r="G47" s="56" t="s">
        <v>141</v>
      </c>
      <c r="H47" s="67"/>
      <c r="I47" s="67"/>
      <c r="J47" s="67"/>
      <c r="K47" s="57">
        <f>K45-K46</f>
        <v>700420.05996707489</v>
      </c>
      <c r="L47" s="78"/>
    </row>
    <row r="48" spans="2:13" s="102" customFormat="1" ht="14.4" thickBot="1">
      <c r="B48" s="93" t="s">
        <v>856</v>
      </c>
      <c r="C48" s="89"/>
      <c r="D48" s="94">
        <v>0</v>
      </c>
      <c r="E48" s="94"/>
      <c r="G48" s="56" t="s">
        <v>213</v>
      </c>
      <c r="H48" s="67"/>
      <c r="I48" s="67"/>
      <c r="J48" s="67"/>
      <c r="K48" s="57"/>
      <c r="L48" s="78"/>
    </row>
    <row r="49" spans="1:13" s="89" customFormat="1">
      <c r="B49" s="91" t="s">
        <v>188</v>
      </c>
      <c r="D49" s="94">
        <f>K26</f>
        <v>0</v>
      </c>
      <c r="E49" s="94">
        <f>K52</f>
        <v>0</v>
      </c>
      <c r="G49" s="58" t="s">
        <v>156</v>
      </c>
      <c r="H49" s="66"/>
      <c r="I49" s="66"/>
      <c r="J49" s="66"/>
      <c r="K49" s="59"/>
      <c r="L49" s="78"/>
    </row>
    <row r="50" spans="1:13" s="89" customFormat="1">
      <c r="B50" s="81" t="s">
        <v>224</v>
      </c>
      <c r="D50" s="100">
        <v>0</v>
      </c>
      <c r="E50" s="94">
        <v>0</v>
      </c>
      <c r="G50" s="58"/>
      <c r="H50" s="66"/>
      <c r="I50" s="66"/>
      <c r="J50" s="66"/>
      <c r="K50" s="59"/>
      <c r="L50" s="78"/>
    </row>
    <row r="51" spans="1:13" s="89" customFormat="1" ht="13.8" thickBot="1">
      <c r="B51" s="219"/>
      <c r="C51" s="220"/>
      <c r="D51" s="98">
        <f>SUM(D45:D50)</f>
        <v>-274393.83999999985</v>
      </c>
      <c r="E51" s="98">
        <f>SUM(E45:E50)</f>
        <v>0</v>
      </c>
      <c r="G51" s="68" t="s">
        <v>214</v>
      </c>
      <c r="H51" s="68"/>
      <c r="I51" s="68"/>
      <c r="J51" s="68"/>
      <c r="K51" s="70">
        <f>K47-K52</f>
        <v>700420.05996707489</v>
      </c>
      <c r="L51" s="78"/>
    </row>
    <row r="52" spans="1:13" s="89" customFormat="1" ht="14.4" thickTop="1" thickBot="1">
      <c r="B52" s="97"/>
      <c r="C52" s="101"/>
      <c r="D52" s="101"/>
      <c r="E52" s="101"/>
      <c r="G52" s="69" t="s">
        <v>215</v>
      </c>
      <c r="H52" s="69"/>
      <c r="I52" s="69"/>
      <c r="J52" s="69"/>
      <c r="K52" s="71">
        <f>SoCI!D13</f>
        <v>0</v>
      </c>
      <c r="L52" s="82"/>
    </row>
    <row r="53" spans="1:13" s="89" customFormat="1">
      <c r="B53" s="78"/>
      <c r="C53" s="78"/>
      <c r="D53" s="78"/>
      <c r="E53" s="78"/>
      <c r="L53" s="78"/>
    </row>
    <row r="54" spans="1:13" s="89" customFormat="1" ht="13.8">
      <c r="B54" s="78"/>
      <c r="C54" s="78"/>
      <c r="D54" s="103"/>
      <c r="E54" s="78"/>
      <c r="G54" s="7"/>
      <c r="H54" s="7"/>
      <c r="I54" s="7"/>
      <c r="J54" s="7"/>
      <c r="K54" s="7"/>
      <c r="L54" s="78"/>
    </row>
    <row r="55" spans="1:13" s="89" customFormat="1" ht="13.8">
      <c r="B55" s="78"/>
      <c r="C55" s="84"/>
      <c r="D55" s="103"/>
      <c r="E55" s="78"/>
      <c r="G55" s="7"/>
      <c r="H55" s="7"/>
      <c r="I55" s="7"/>
      <c r="J55" s="7"/>
      <c r="K55" s="7"/>
      <c r="L55" s="78"/>
    </row>
    <row r="56" spans="1:13" s="89" customFormat="1" ht="13.8">
      <c r="B56" s="78"/>
      <c r="C56" s="104"/>
      <c r="D56" s="103"/>
      <c r="E56" s="78"/>
      <c r="G56" s="7"/>
      <c r="H56" s="7"/>
      <c r="I56" s="7"/>
      <c r="J56" s="7"/>
      <c r="K56" s="7"/>
      <c r="L56" s="78"/>
    </row>
    <row r="57" spans="1:13" ht="13.8">
      <c r="A57" s="89"/>
      <c r="D57" s="103"/>
      <c r="G57" s="7"/>
      <c r="H57" s="7"/>
      <c r="I57" s="7"/>
      <c r="J57" s="7"/>
      <c r="K57" s="7"/>
      <c r="M57" s="78"/>
    </row>
    <row r="58" spans="1:13" ht="13.8">
      <c r="D58" s="103"/>
      <c r="G58" s="7"/>
      <c r="H58" s="7"/>
      <c r="I58" s="7"/>
      <c r="J58" s="7"/>
      <c r="K58" s="7"/>
      <c r="L58" s="89"/>
      <c r="M58" s="78"/>
    </row>
    <row r="59" spans="1:13">
      <c r="G59" s="7"/>
      <c r="H59" s="7"/>
      <c r="I59" s="7"/>
      <c r="J59" s="7"/>
      <c r="K59" s="7"/>
      <c r="M59" s="78"/>
    </row>
    <row r="60" spans="1:13">
      <c r="G60" s="7"/>
      <c r="H60" s="7"/>
      <c r="I60" s="7"/>
      <c r="J60" s="7"/>
      <c r="K60" s="7"/>
      <c r="M60" s="78"/>
    </row>
    <row r="61" spans="1:13">
      <c r="G61" s="6" t="s">
        <v>573</v>
      </c>
      <c r="H61" s="7"/>
      <c r="I61" s="7"/>
      <c r="J61" s="7"/>
      <c r="K61" s="7"/>
      <c r="L61" s="82"/>
      <c r="M61" s="78"/>
    </row>
    <row r="62" spans="1:13">
      <c r="G62" s="7"/>
      <c r="H62" s="7"/>
      <c r="I62" s="7"/>
      <c r="J62" s="7"/>
      <c r="K62" s="7"/>
      <c r="M62" s="78"/>
    </row>
    <row r="63" spans="1:13">
      <c r="G63" s="55" t="s">
        <v>4</v>
      </c>
      <c r="H63" s="55" t="s">
        <v>203</v>
      </c>
      <c r="I63" s="55" t="s">
        <v>204</v>
      </c>
      <c r="J63" s="55" t="s">
        <v>156</v>
      </c>
      <c r="K63" s="55" t="s">
        <v>205</v>
      </c>
      <c r="M63" s="78"/>
    </row>
    <row r="64" spans="1:13">
      <c r="G64" s="7" t="s">
        <v>341</v>
      </c>
      <c r="H64" s="9">
        <f>'4.8'!C33</f>
        <v>12066520.799999999</v>
      </c>
      <c r="I64" s="9">
        <f>'4.8'!C9</f>
        <v>8652963.1999999993</v>
      </c>
      <c r="J64" s="9">
        <f>I64-H64</f>
        <v>-3413557.5999999996</v>
      </c>
      <c r="K64" s="104">
        <f t="shared" ref="K64:K69" si="6">J64*0.2</f>
        <v>-682711.52</v>
      </c>
      <c r="M64" s="78"/>
    </row>
    <row r="65" spans="7:13">
      <c r="G65" s="78" t="s">
        <v>342</v>
      </c>
      <c r="H65" s="204">
        <f>'4.8'!I33-'4.8'!C33</f>
        <v>8408941.9037942383</v>
      </c>
      <c r="I65" s="204">
        <v>4686186.6434118403</v>
      </c>
      <c r="J65" s="9">
        <f>I65-H65</f>
        <v>-3722755.260382398</v>
      </c>
      <c r="K65" s="104">
        <f t="shared" si="6"/>
        <v>-744551.05207647965</v>
      </c>
      <c r="M65" s="78"/>
    </row>
    <row r="66" spans="7:13">
      <c r="G66" s="78" t="s">
        <v>343</v>
      </c>
      <c r="H66" s="204">
        <f>SoFP!F16</f>
        <v>693769.8</v>
      </c>
      <c r="I66" s="204">
        <f>H66</f>
        <v>693769.8</v>
      </c>
      <c r="J66" s="9">
        <f>I66-H66</f>
        <v>0</v>
      </c>
      <c r="K66" s="104">
        <f t="shared" si="6"/>
        <v>0</v>
      </c>
      <c r="L66" s="9" t="s">
        <v>170</v>
      </c>
      <c r="M66" s="78"/>
    </row>
    <row r="67" spans="7:13">
      <c r="G67" s="93" t="s">
        <v>856</v>
      </c>
      <c r="H67" s="204">
        <f>'4.6-4.7'!F22</f>
        <v>634450</v>
      </c>
      <c r="I67" s="204">
        <f>'4.6-4.7'!F26</f>
        <v>934450</v>
      </c>
      <c r="J67" s="9">
        <f>H67-I67</f>
        <v>-300000</v>
      </c>
      <c r="K67" s="104">
        <f t="shared" si="6"/>
        <v>-60000</v>
      </c>
      <c r="L67" s="204" t="s">
        <v>170</v>
      </c>
      <c r="M67" s="78"/>
    </row>
    <row r="68" spans="7:13">
      <c r="G68" s="7" t="s">
        <v>206</v>
      </c>
      <c r="H68" s="9">
        <f>'4.11-4.17'!F53</f>
        <v>1709605.1141552515</v>
      </c>
      <c r="I68" s="9">
        <v>0</v>
      </c>
      <c r="J68" s="9">
        <f>H68-I68</f>
        <v>1709605.1141552515</v>
      </c>
      <c r="K68" s="104">
        <f t="shared" si="6"/>
        <v>341921.02283105033</v>
      </c>
      <c r="L68" s="205"/>
      <c r="M68" s="78"/>
    </row>
    <row r="69" spans="7:13">
      <c r="G69" s="7" t="s">
        <v>207</v>
      </c>
      <c r="H69" s="9">
        <f>'4.11-4.17'!F54</f>
        <v>403900</v>
      </c>
      <c r="I69" s="9">
        <v>0</v>
      </c>
      <c r="J69" s="9">
        <f>H69-I69</f>
        <v>403900</v>
      </c>
      <c r="K69" s="104">
        <f t="shared" si="6"/>
        <v>80780</v>
      </c>
      <c r="L69" s="9" t="s">
        <v>185</v>
      </c>
      <c r="M69" s="78"/>
    </row>
    <row r="70" spans="7:13" ht="13.8">
      <c r="G70" s="7" t="s">
        <v>210</v>
      </c>
      <c r="H70" s="9">
        <v>0</v>
      </c>
      <c r="I70" s="9">
        <v>0</v>
      </c>
      <c r="J70" s="9">
        <f>H70-I70</f>
        <v>0</v>
      </c>
      <c r="K70" s="9">
        <v>0</v>
      </c>
      <c r="L70" s="102"/>
      <c r="M70" s="78"/>
    </row>
    <row r="71" spans="7:13">
      <c r="G71" s="7" t="s">
        <v>211</v>
      </c>
      <c r="H71" s="9">
        <v>0</v>
      </c>
      <c r="I71" s="9">
        <v>0</v>
      </c>
      <c r="J71" s="9">
        <f>H71-I71</f>
        <v>0</v>
      </c>
      <c r="K71" s="9">
        <v>0</v>
      </c>
      <c r="L71" s="9" t="s">
        <v>185</v>
      </c>
      <c r="M71" s="78"/>
    </row>
    <row r="72" spans="7:13">
      <c r="G72" s="58" t="s">
        <v>208</v>
      </c>
      <c r="H72" s="59"/>
      <c r="I72" s="59"/>
      <c r="J72" s="59"/>
      <c r="K72" s="59">
        <f>SUM(K64:K71)</f>
        <v>-1064561.5492454292</v>
      </c>
      <c r="L72" s="89"/>
      <c r="M72" s="78"/>
    </row>
    <row r="73" spans="7:13">
      <c r="G73" s="58" t="s">
        <v>209</v>
      </c>
      <c r="H73" s="66"/>
      <c r="I73" s="66"/>
      <c r="J73" s="66"/>
      <c r="K73" s="59">
        <v>0</v>
      </c>
      <c r="L73" s="89" t="s">
        <v>170</v>
      </c>
      <c r="M73" s="78"/>
    </row>
    <row r="74" spans="7:13" ht="13.8" thickBot="1">
      <c r="G74" s="56" t="s">
        <v>156</v>
      </c>
      <c r="H74" s="67"/>
      <c r="I74" s="67"/>
      <c r="J74" s="67"/>
      <c r="K74" s="57">
        <f>K72-K73</f>
        <v>-1064561.5492454292</v>
      </c>
      <c r="L74" s="89" t="s">
        <v>185</v>
      </c>
      <c r="M74" s="78"/>
    </row>
    <row r="75" spans="7:13">
      <c r="G75" s="89"/>
      <c r="H75" s="89"/>
      <c r="I75" s="89"/>
      <c r="J75" s="89"/>
      <c r="K75" s="89"/>
      <c r="L75" s="89"/>
      <c r="M75" s="78"/>
    </row>
    <row r="76" spans="7:13">
      <c r="G76" s="89" t="s">
        <v>344</v>
      </c>
      <c r="H76" s="89"/>
      <c r="I76" s="89"/>
      <c r="J76" s="89"/>
      <c r="K76" s="89"/>
      <c r="L76" s="89"/>
      <c r="M76" s="78"/>
    </row>
    <row r="77" spans="7:13">
      <c r="G77" s="89"/>
      <c r="H77" s="89"/>
      <c r="I77" s="89"/>
      <c r="J77" s="89"/>
      <c r="K77" s="89"/>
      <c r="L77" s="89"/>
      <c r="M77" s="78"/>
    </row>
    <row r="78" spans="7:13">
      <c r="L78" s="89"/>
    </row>
    <row r="79" spans="7:13">
      <c r="G79" s="78" t="s">
        <v>345</v>
      </c>
      <c r="H79" s="104">
        <f>-K64</f>
        <v>682711.52</v>
      </c>
      <c r="K79" s="104" t="s">
        <v>615</v>
      </c>
    </row>
    <row r="80" spans="7:13">
      <c r="G80" s="206" t="s">
        <v>346</v>
      </c>
      <c r="I80" s="104">
        <v>0</v>
      </c>
      <c r="K80" s="104" t="s">
        <v>616</v>
      </c>
      <c r="L80" s="104">
        <f>-K64</f>
        <v>682711.52</v>
      </c>
      <c r="M80" s="88">
        <f>-K64</f>
        <v>682711.52</v>
      </c>
    </row>
    <row r="81" spans="7:13">
      <c r="G81" s="206" t="s">
        <v>347</v>
      </c>
      <c r="I81" s="104">
        <f>-K72</f>
        <v>1064561.5492454292</v>
      </c>
    </row>
    <row r="82" spans="7:13">
      <c r="G82" s="206" t="s">
        <v>348</v>
      </c>
      <c r="H82" s="104"/>
      <c r="I82" s="104">
        <f>H79-SUM(I80:I81)</f>
        <v>-381850.02924542921</v>
      </c>
      <c r="K82" s="78" t="s">
        <v>185</v>
      </c>
    </row>
    <row r="83" spans="7:13">
      <c r="K83" s="78" t="s">
        <v>619</v>
      </c>
      <c r="L83" s="104">
        <f>SUM(K65:K69)</f>
        <v>-381850.02924542932</v>
      </c>
      <c r="M83" s="104">
        <f>SUM(K65:K70)</f>
        <v>-381850.02924542932</v>
      </c>
    </row>
    <row r="85" spans="7:13">
      <c r="K85" s="78" t="s">
        <v>617</v>
      </c>
    </row>
    <row r="86" spans="7:13">
      <c r="K86" s="78" t="s">
        <v>618</v>
      </c>
      <c r="L86" s="104">
        <f>K73</f>
        <v>0</v>
      </c>
      <c r="M86" s="88">
        <f>L86</f>
        <v>0</v>
      </c>
    </row>
    <row r="88" spans="7:13">
      <c r="L88" s="104">
        <f>L83-L86</f>
        <v>-381850.02924542932</v>
      </c>
      <c r="M88" s="88">
        <f>L88</f>
        <v>-381850.02924542932</v>
      </c>
    </row>
    <row r="89" spans="7:13">
      <c r="L89" s="104">
        <f>L88-I82</f>
        <v>0</v>
      </c>
    </row>
  </sheetData>
  <customSheetViews>
    <customSheetView guid="{B9E55A27-2788-4E21-A3C1-797FAFBE2F06}" showPageBreaks="1" showGridLines="0" printArea="1" view="pageBreakPreview" topLeftCell="A22">
      <selection activeCell="D40" sqref="D40"/>
      <pageMargins left="0.51181102362204722" right="0.51181102362204722" top="0.51181102362204722" bottom="0.51181102362204722" header="0" footer="0"/>
      <printOptions horizontalCentered="1"/>
      <pageSetup paperSize="9" orientation="portrait" r:id="rId1"/>
      <headerFooter scaleWithDoc="0" alignWithMargins="0"/>
    </customSheetView>
  </customSheetViews>
  <mergeCells count="5">
    <mergeCell ref="D43:E43"/>
    <mergeCell ref="B7:E7"/>
    <mergeCell ref="B19:E20"/>
    <mergeCell ref="C22:E22"/>
    <mergeCell ref="D33:E33"/>
  </mergeCells>
  <printOptions horizontalCentered="1"/>
  <pageMargins left="0.5" right="0.511811023622047" top="0.511811023622047" bottom="0.511811023622047" header="0" footer="0"/>
  <pageSetup paperSize="9" scale="90" orientation="portrait" r:id="rId2"/>
  <headerFooter scaleWithDoc="0" alignWithMargins="0"/>
  <ignoredErrors>
    <ignoredError sqref="D39:E39"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B1:M162"/>
  <sheetViews>
    <sheetView showGridLines="0" view="pageBreakPreview" zoomScaleNormal="100" zoomScaleSheetLayoutView="100" workbookViewId="0">
      <selection activeCell="B150" sqref="B150"/>
    </sheetView>
  </sheetViews>
  <sheetFormatPr defaultColWidth="9.33203125" defaultRowHeight="13.8"/>
  <cols>
    <col min="1" max="1" width="2.44140625" style="1" customWidth="1"/>
    <col min="2" max="2" width="50" style="1" customWidth="1"/>
    <col min="3" max="3" width="0.6640625" style="54" customWidth="1"/>
    <col min="4" max="4" width="18" style="133" customWidth="1"/>
    <col min="5" max="5" width="16.33203125" style="133" customWidth="1"/>
    <col min="6" max="6" width="13.5546875" style="133" customWidth="1"/>
    <col min="7" max="7" width="4.33203125" style="1" customWidth="1"/>
    <col min="8" max="8" width="14.109375" style="1" hidden="1" customWidth="1"/>
    <col min="9" max="9" width="0" style="1" hidden="1" customWidth="1"/>
    <col min="10" max="10" width="9.77734375" style="1" hidden="1" customWidth="1"/>
    <col min="11" max="11" width="12.21875" style="1" hidden="1" customWidth="1"/>
    <col min="12" max="13" width="0" style="1" hidden="1" customWidth="1"/>
    <col min="14" max="16384" width="9.33203125" style="1"/>
  </cols>
  <sheetData>
    <row r="1" spans="2:8" ht="17.399999999999999">
      <c r="B1" s="359" t="str">
        <f>'4.10'!B1</f>
        <v>ABC Savings and Credit Cooperative Limited</v>
      </c>
    </row>
    <row r="2" spans="2:8" ht="15.6">
      <c r="B2" s="360" t="str">
        <f>'4.10'!B2</f>
        <v>Notes to Accounts</v>
      </c>
    </row>
    <row r="3" spans="2:8">
      <c r="B3" s="19" t="str">
        <f>'4.10'!B3</f>
        <v>For the year ended 32nd  Ashadh, 2082</v>
      </c>
    </row>
    <row r="4" spans="2:8">
      <c r="B4" s="19"/>
    </row>
    <row r="5" spans="2:8">
      <c r="B5" s="6" t="s">
        <v>744</v>
      </c>
      <c r="C5" s="39"/>
      <c r="D5" s="73"/>
      <c r="E5" s="73"/>
      <c r="F5" s="134"/>
      <c r="G5" s="7"/>
    </row>
    <row r="6" spans="2:8" ht="27" thickBot="1">
      <c r="B6" s="15" t="s">
        <v>4</v>
      </c>
      <c r="C6" s="52"/>
      <c r="D6" s="140" t="s">
        <v>889</v>
      </c>
      <c r="E6" s="140" t="s">
        <v>522</v>
      </c>
      <c r="F6" s="140" t="s">
        <v>788</v>
      </c>
      <c r="G6" s="7"/>
    </row>
    <row r="7" spans="2:8">
      <c r="B7" s="7" t="s">
        <v>235</v>
      </c>
      <c r="C7" s="39"/>
      <c r="D7" s="39">
        <v>513259.967</v>
      </c>
      <c r="E7" s="39">
        <v>453370.89500000002</v>
      </c>
      <c r="F7" s="39">
        <f>661777.439/2</f>
        <v>330888.71950000001</v>
      </c>
      <c r="G7" s="7"/>
    </row>
    <row r="8" spans="2:8">
      <c r="B8" s="7" t="s">
        <v>651</v>
      </c>
      <c r="C8" s="39"/>
      <c r="D8" s="39">
        <v>210941.96</v>
      </c>
      <c r="E8" s="39">
        <v>29534.83</v>
      </c>
      <c r="F8" s="39">
        <v>20707.96</v>
      </c>
      <c r="G8" s="7"/>
    </row>
    <row r="9" spans="2:8">
      <c r="B9" s="7" t="s">
        <v>652</v>
      </c>
      <c r="C9" s="39"/>
      <c r="D9" s="39">
        <v>278000</v>
      </c>
      <c r="E9" s="39">
        <v>40000</v>
      </c>
      <c r="F9" s="39">
        <f>400000/2</f>
        <v>200000</v>
      </c>
      <c r="G9" s="7"/>
    </row>
    <row r="10" spans="2:8">
      <c r="B10" s="7" t="s">
        <v>653</v>
      </c>
      <c r="C10" s="39"/>
      <c r="D10" s="39">
        <v>827962.41500000004</v>
      </c>
      <c r="E10" s="39">
        <v>363582.19300000003</v>
      </c>
      <c r="F10" s="39">
        <f>604964.576/2</f>
        <v>302482.288</v>
      </c>
      <c r="G10" s="7"/>
    </row>
    <row r="11" spans="2:8">
      <c r="B11" s="7" t="s">
        <v>654</v>
      </c>
      <c r="C11" s="39"/>
      <c r="D11" s="39">
        <v>939535.17</v>
      </c>
      <c r="E11" s="39">
        <v>93899.517000000007</v>
      </c>
      <c r="F11" s="39">
        <v>0</v>
      </c>
      <c r="G11" s="7"/>
    </row>
    <row r="12" spans="2:8">
      <c r="B12" s="7" t="s">
        <v>236</v>
      </c>
      <c r="C12" s="39"/>
      <c r="D12" s="39">
        <v>822098.09</v>
      </c>
      <c r="E12" s="39">
        <v>89804.194999999992</v>
      </c>
      <c r="F12" s="39">
        <v>132873.1</v>
      </c>
      <c r="G12" s="7"/>
    </row>
    <row r="13" spans="2:8">
      <c r="B13" s="7" t="s">
        <v>237</v>
      </c>
      <c r="C13" s="39"/>
      <c r="D13" s="39">
        <v>1869221.3640000001</v>
      </c>
      <c r="E13" s="39">
        <v>377138.70699999999</v>
      </c>
      <c r="F13" s="39">
        <v>267662.58799999999</v>
      </c>
      <c r="G13" s="51"/>
    </row>
    <row r="14" spans="2:8">
      <c r="B14" s="7" t="s">
        <v>497</v>
      </c>
      <c r="C14" s="39"/>
      <c r="D14" s="39">
        <f>-'4.1-4.4'!D112</f>
        <v>1624052.9055898001</v>
      </c>
      <c r="E14" s="39">
        <f>-'4.1-4.4'!E112</f>
        <v>1532499.9763308601</v>
      </c>
      <c r="F14" s="39">
        <f>-'4.1-4.4'!F112</f>
        <v>1282137.61877591</v>
      </c>
      <c r="H14" s="318"/>
    </row>
    <row r="15" spans="2:8">
      <c r="B15" s="7" t="s">
        <v>238</v>
      </c>
      <c r="C15" s="39"/>
      <c r="D15" s="39">
        <v>236997.394</v>
      </c>
      <c r="E15" s="39">
        <v>30626.908999999996</v>
      </c>
      <c r="F15" s="39">
        <v>301510</v>
      </c>
      <c r="G15" s="7"/>
    </row>
    <row r="16" spans="2:8" s="3" customFormat="1" ht="14.4" thickBot="1">
      <c r="B16" s="129" t="s">
        <v>45</v>
      </c>
      <c r="C16" s="130"/>
      <c r="D16" s="130">
        <f>SUM(D7:D15)</f>
        <v>7322069.2655898007</v>
      </c>
      <c r="E16" s="130">
        <f>SUM(E7:E15)</f>
        <v>3010457.2223308599</v>
      </c>
      <c r="F16" s="130">
        <f>SUM(F7:F15)</f>
        <v>2838262.2742759101</v>
      </c>
      <c r="G16" s="6"/>
    </row>
    <row r="17" spans="2:8" ht="14.4" thickTop="1">
      <c r="B17" s="8"/>
      <c r="C17" s="8"/>
      <c r="D17" s="8"/>
      <c r="E17" s="8"/>
      <c r="F17" s="8"/>
      <c r="G17" s="7"/>
    </row>
    <row r="18" spans="2:8">
      <c r="B18" s="6" t="s">
        <v>745</v>
      </c>
      <c r="C18" s="39"/>
      <c r="D18" s="73"/>
      <c r="E18" s="73"/>
      <c r="F18" s="134"/>
      <c r="G18" s="7"/>
    </row>
    <row r="19" spans="2:8" ht="27" thickBot="1">
      <c r="B19" s="15" t="s">
        <v>4</v>
      </c>
      <c r="C19" s="52"/>
      <c r="D19" s="140" t="s">
        <v>889</v>
      </c>
      <c r="E19" s="140" t="s">
        <v>522</v>
      </c>
      <c r="F19" s="140" t="s">
        <v>788</v>
      </c>
      <c r="G19" s="7"/>
    </row>
    <row r="20" spans="2:8">
      <c r="B20" s="7" t="s">
        <v>592</v>
      </c>
      <c r="C20" s="39"/>
      <c r="D20" s="9">
        <v>2271389.0706340987</v>
      </c>
      <c r="E20" s="9">
        <v>2046424.8224099986</v>
      </c>
      <c r="F20" s="39">
        <v>1775668.1409999989</v>
      </c>
      <c r="G20" s="7"/>
    </row>
    <row r="21" spans="2:8">
      <c r="B21" s="7" t="s">
        <v>199</v>
      </c>
      <c r="C21" s="39"/>
      <c r="D21" s="9">
        <v>7774117.7234505992</v>
      </c>
      <c r="E21" s="9">
        <v>7709787.1990599995</v>
      </c>
      <c r="F21" s="39">
        <v>7413813.3059999999</v>
      </c>
      <c r="G21" s="7"/>
    </row>
    <row r="22" spans="2:8">
      <c r="B22" s="7" t="s">
        <v>580</v>
      </c>
      <c r="C22" s="39"/>
      <c r="D22" s="9">
        <v>11565595.868918622</v>
      </c>
      <c r="E22" s="9">
        <v>10583421.936550479</v>
      </c>
      <c r="F22" s="39">
        <v>10072498.030067859</v>
      </c>
      <c r="G22" s="7"/>
      <c r="H22" s="1">
        <v>50000</v>
      </c>
    </row>
    <row r="23" spans="2:8">
      <c r="B23" s="7" t="s">
        <v>586</v>
      </c>
      <c r="C23" s="39"/>
      <c r="D23" s="9">
        <v>73362864.664381802</v>
      </c>
      <c r="E23" s="9">
        <v>72223061.520180002</v>
      </c>
      <c r="F23" s="39">
        <v>70610497.018000007</v>
      </c>
      <c r="G23" s="7"/>
    </row>
    <row r="24" spans="2:8">
      <c r="B24" s="7" t="s">
        <v>240</v>
      </c>
      <c r="C24" s="39"/>
      <c r="D24" s="9">
        <v>11898207.397381701</v>
      </c>
      <c r="E24" s="9">
        <v>11676125.621169999</v>
      </c>
      <c r="F24" s="39">
        <v>11360520.416999999</v>
      </c>
      <c r="G24" s="7"/>
    </row>
    <row r="25" spans="2:8">
      <c r="B25" s="7" t="s">
        <v>581</v>
      </c>
      <c r="C25" s="39"/>
      <c r="D25" s="9">
        <v>9808323.5435827002</v>
      </c>
      <c r="E25" s="9">
        <v>9459231.2312700003</v>
      </c>
      <c r="F25" s="39">
        <v>9165080.4270000011</v>
      </c>
      <c r="G25" s="7"/>
    </row>
    <row r="26" spans="2:8">
      <c r="B26" s="7" t="s">
        <v>582</v>
      </c>
      <c r="C26" s="39"/>
      <c r="D26" s="9">
        <v>2290072.0802271026</v>
      </c>
      <c r="E26" s="9">
        <v>2014922.8517100024</v>
      </c>
      <c r="F26" s="39">
        <v>1744478.0710000023</v>
      </c>
      <c r="G26" s="7"/>
    </row>
    <row r="27" spans="2:8">
      <c r="B27" s="7" t="s">
        <v>583</v>
      </c>
      <c r="C27" s="39"/>
      <c r="D27" s="9">
        <v>2316330.5013648001</v>
      </c>
      <c r="E27" s="9">
        <v>2040921.2884800001</v>
      </c>
      <c r="F27" s="39">
        <v>1819724.048</v>
      </c>
      <c r="G27" s="7"/>
    </row>
    <row r="28" spans="2:8">
      <c r="B28" s="7" t="s">
        <v>584</v>
      </c>
      <c r="C28" s="39"/>
      <c r="D28" s="9">
        <v>3486038.5887265</v>
      </c>
      <c r="E28" s="9">
        <v>3199048.1076499997</v>
      </c>
      <c r="F28" s="39">
        <v>2966384.2649999997</v>
      </c>
      <c r="G28" s="7"/>
    </row>
    <row r="29" spans="2:8">
      <c r="B29" s="28" t="s">
        <v>589</v>
      </c>
      <c r="C29" s="39"/>
      <c r="D29" s="9">
        <v>2435912.6949999998</v>
      </c>
      <c r="E29" s="9">
        <v>2159319.5</v>
      </c>
      <c r="F29" s="39">
        <v>1936950</v>
      </c>
      <c r="G29" s="7"/>
    </row>
    <row r="30" spans="2:8">
      <c r="B30" s="1" t="s">
        <v>585</v>
      </c>
      <c r="C30" s="39"/>
      <c r="D30" s="9">
        <v>5952593.1907887002</v>
      </c>
      <c r="E30" s="9">
        <v>5591639.8918700004</v>
      </c>
      <c r="F30" s="39">
        <v>5235250.4869999997</v>
      </c>
      <c r="G30" s="7"/>
    </row>
    <row r="31" spans="2:8">
      <c r="B31" s="7" t="s">
        <v>590</v>
      </c>
      <c r="C31" s="39"/>
      <c r="D31" s="9">
        <v>2347408.3120103003</v>
      </c>
      <c r="E31" s="9">
        <v>1821691.3980300003</v>
      </c>
      <c r="F31" s="39">
        <v>1750189.503</v>
      </c>
      <c r="G31" s="7"/>
    </row>
    <row r="32" spans="2:8">
      <c r="B32" s="7" t="s">
        <v>591</v>
      </c>
      <c r="C32" s="39"/>
      <c r="D32" s="9">
        <v>2015682.5</v>
      </c>
      <c r="E32" s="9">
        <v>1493250</v>
      </c>
      <c r="F32" s="39">
        <v>1425000</v>
      </c>
      <c r="G32" s="7"/>
    </row>
    <row r="33" spans="2:9">
      <c r="B33" s="7" t="s">
        <v>587</v>
      </c>
      <c r="C33" s="39"/>
      <c r="D33" s="9">
        <v>1913672.5</v>
      </c>
      <c r="E33" s="9">
        <v>1292250</v>
      </c>
      <c r="F33" s="39">
        <v>1325000</v>
      </c>
      <c r="G33" s="7"/>
    </row>
    <row r="34" spans="2:9">
      <c r="B34" s="7" t="s">
        <v>588</v>
      </c>
      <c r="C34" s="39"/>
      <c r="D34" s="9">
        <v>1837165</v>
      </c>
      <c r="E34" s="9">
        <v>1166500</v>
      </c>
      <c r="F34" s="39">
        <v>1250000</v>
      </c>
      <c r="G34" s="7"/>
    </row>
    <row r="35" spans="2:9" ht="14.4" thickBot="1">
      <c r="B35" s="129" t="s">
        <v>45</v>
      </c>
      <c r="C35" s="141"/>
      <c r="D35" s="130">
        <f>SUM(D20:D34)</f>
        <v>141275373.63646692</v>
      </c>
      <c r="E35" s="130">
        <f>SUM(E20:E34)</f>
        <v>134477595.36838049</v>
      </c>
      <c r="F35" s="130">
        <f>SUM(F20:F34)</f>
        <v>129851053.71306786</v>
      </c>
      <c r="G35" s="7"/>
    </row>
    <row r="36" spans="2:9" ht="14.4" thickTop="1">
      <c r="B36" s="6"/>
      <c r="C36" s="39"/>
      <c r="D36" s="41"/>
      <c r="E36" s="41"/>
      <c r="F36" s="41"/>
      <c r="H36" s="10"/>
      <c r="I36" s="10"/>
    </row>
    <row r="37" spans="2:9">
      <c r="B37" s="6" t="s">
        <v>746</v>
      </c>
      <c r="C37" s="39"/>
      <c r="D37" s="73"/>
      <c r="E37" s="73"/>
      <c r="F37" s="134"/>
      <c r="G37" s="7"/>
    </row>
    <row r="38" spans="2:9">
      <c r="B38" s="407" t="s">
        <v>903</v>
      </c>
      <c r="C38" s="407"/>
      <c r="D38" s="407"/>
      <c r="E38" s="407"/>
      <c r="F38" s="407"/>
      <c r="G38" s="7"/>
    </row>
    <row r="39" spans="2:9" ht="27" thickBot="1">
      <c r="B39" s="15" t="s">
        <v>4</v>
      </c>
      <c r="C39" s="52"/>
      <c r="D39" s="140" t="s">
        <v>900</v>
      </c>
      <c r="E39" s="140" t="s">
        <v>522</v>
      </c>
      <c r="F39" s="140" t="s">
        <v>552</v>
      </c>
      <c r="G39" s="7"/>
    </row>
    <row r="40" spans="2:9">
      <c r="B40" s="6" t="s">
        <v>114</v>
      </c>
      <c r="C40" s="39"/>
      <c r="D40" s="73"/>
      <c r="E40" s="73"/>
      <c r="F40" s="73"/>
      <c r="G40" s="7"/>
    </row>
    <row r="41" spans="2:9">
      <c r="B41" s="190" t="s">
        <v>593</v>
      </c>
      <c r="C41" s="39"/>
      <c r="D41" s="39">
        <v>1080000</v>
      </c>
      <c r="E41" s="39">
        <v>0</v>
      </c>
      <c r="F41" s="39">
        <v>0</v>
      </c>
      <c r="G41" s="7"/>
    </row>
    <row r="42" spans="2:9">
      <c r="B42" s="7" t="s">
        <v>595</v>
      </c>
      <c r="C42" s="39"/>
      <c r="D42" s="39">
        <v>1225000</v>
      </c>
      <c r="E42" s="39">
        <v>1312500</v>
      </c>
      <c r="F42" s="39">
        <v>1565500</v>
      </c>
      <c r="G42" s="7"/>
    </row>
    <row r="43" spans="2:9" ht="14.4" thickBot="1">
      <c r="B43" s="167" t="s">
        <v>796</v>
      </c>
      <c r="C43" s="179"/>
      <c r="D43" s="179">
        <f>SUM(D41:D42)</f>
        <v>2305000</v>
      </c>
      <c r="E43" s="179">
        <f>SUM(E41:E42)</f>
        <v>1312500</v>
      </c>
      <c r="F43" s="179">
        <f>SUM(F41:F42)</f>
        <v>1565500</v>
      </c>
      <c r="G43" s="7"/>
    </row>
    <row r="44" spans="2:9" ht="8.4" customHeight="1">
      <c r="B44" s="6"/>
      <c r="C44" s="41"/>
      <c r="D44" s="41"/>
      <c r="E44" s="41"/>
      <c r="F44" s="41"/>
      <c r="G44" s="7"/>
    </row>
    <row r="45" spans="2:9">
      <c r="B45" s="413" t="s">
        <v>594</v>
      </c>
      <c r="C45" s="413"/>
      <c r="D45" s="413"/>
      <c r="E45" s="413"/>
      <c r="F45" s="413"/>
      <c r="G45" s="7"/>
    </row>
    <row r="46" spans="2:9" ht="26.25" customHeight="1" thickBot="1">
      <c r="B46" s="77" t="s">
        <v>4</v>
      </c>
      <c r="C46" s="77"/>
      <c r="D46" s="371" t="s">
        <v>498</v>
      </c>
      <c r="E46" s="77" t="s">
        <v>506</v>
      </c>
      <c r="F46" s="77" t="s">
        <v>118</v>
      </c>
      <c r="G46" s="7"/>
    </row>
    <row r="47" spans="2:9">
      <c r="B47" s="28" t="s">
        <v>499</v>
      </c>
      <c r="C47" s="28"/>
      <c r="D47" s="291">
        <v>0.1</v>
      </c>
      <c r="E47" s="28" t="s">
        <v>507</v>
      </c>
      <c r="F47" s="256">
        <f>208000+72000</f>
        <v>280000</v>
      </c>
      <c r="G47" s="7"/>
    </row>
    <row r="48" spans="2:9">
      <c r="B48" s="28" t="s">
        <v>637</v>
      </c>
      <c r="C48" s="28"/>
      <c r="D48" s="291">
        <v>0.10249999999999999</v>
      </c>
      <c r="E48" s="28" t="s">
        <v>507</v>
      </c>
      <c r="F48" s="256">
        <v>800000</v>
      </c>
      <c r="G48" s="7"/>
    </row>
    <row r="49" spans="2:13" ht="14.4" thickBot="1">
      <c r="B49" s="257" t="s">
        <v>45</v>
      </c>
      <c r="C49" s="257"/>
      <c r="D49" s="257"/>
      <c r="E49" s="257"/>
      <c r="F49" s="258">
        <f>SUM(F47:F48)</f>
        <v>1080000</v>
      </c>
      <c r="G49" s="7"/>
      <c r="H49" s="18">
        <f>F49-D41</f>
        <v>0</v>
      </c>
    </row>
    <row r="50" spans="2:13" ht="14.4" thickTop="1">
      <c r="B50" s="262"/>
      <c r="C50" s="262"/>
      <c r="D50" s="262"/>
      <c r="E50" s="262"/>
      <c r="F50" s="263"/>
      <c r="G50" s="7"/>
    </row>
    <row r="51" spans="2:13">
      <c r="B51" s="6" t="s">
        <v>747</v>
      </c>
      <c r="C51" s="39"/>
      <c r="D51" s="73"/>
      <c r="E51" s="73"/>
      <c r="F51" s="134"/>
      <c r="G51" s="7"/>
    </row>
    <row r="52" spans="2:13" ht="27" thickBot="1">
      <c r="B52" s="15" t="s">
        <v>4</v>
      </c>
      <c r="C52" s="52"/>
      <c r="D52" s="140" t="str">
        <f>D39</f>
        <v>As at  32nd  Ashadh 2082</v>
      </c>
      <c r="E52" s="140" t="str">
        <f>E39</f>
        <v>As at 31st Ashadh 2081</v>
      </c>
      <c r="F52" s="140" t="s">
        <v>788</v>
      </c>
      <c r="G52" s="7"/>
    </row>
    <row r="53" spans="2:13">
      <c r="B53" s="7" t="s">
        <v>916</v>
      </c>
      <c r="C53" s="39"/>
      <c r="D53" s="39">
        <v>2361896.2630136986</v>
      </c>
      <c r="E53" s="39">
        <v>1996970.0456621004</v>
      </c>
      <c r="F53" s="39">
        <v>1709605.1141552515</v>
      </c>
      <c r="G53" s="7"/>
    </row>
    <row r="54" spans="2:13">
      <c r="B54" s="7" t="s">
        <v>917</v>
      </c>
      <c r="C54" s="39"/>
      <c r="D54" s="39">
        <v>580807.5</v>
      </c>
      <c r="E54" s="39">
        <v>499233.33333333326</v>
      </c>
      <c r="F54" s="39">
        <v>403900</v>
      </c>
      <c r="G54" s="7"/>
    </row>
    <row r="55" spans="2:13" ht="14.4" thickBot="1">
      <c r="B55" s="129" t="s">
        <v>45</v>
      </c>
      <c r="C55" s="130"/>
      <c r="D55" s="130">
        <f>SUM(D53:D54)</f>
        <v>2942703.7630136986</v>
      </c>
      <c r="E55" s="130">
        <f>SUM(E53:E54)</f>
        <v>2496203.3789954334</v>
      </c>
      <c r="F55" s="130">
        <f>SUM(F53:F54)</f>
        <v>2113505.1141552515</v>
      </c>
      <c r="G55" s="7"/>
    </row>
    <row r="56" spans="2:13" ht="12.6" customHeight="1" thickTop="1">
      <c r="B56" s="6"/>
      <c r="C56" s="39"/>
      <c r="D56" s="73"/>
      <c r="E56" s="73"/>
      <c r="F56" s="134"/>
      <c r="G56" s="7"/>
      <c r="H56" s="336" t="s">
        <v>684</v>
      </c>
      <c r="I56" s="337"/>
      <c r="J56" s="337"/>
      <c r="K56" s="337"/>
      <c r="L56" s="338"/>
      <c r="M56" s="337"/>
    </row>
    <row r="57" spans="2:13" ht="15" customHeight="1">
      <c r="B57" s="424" t="s">
        <v>432</v>
      </c>
      <c r="C57" s="424"/>
      <c r="D57" s="424"/>
      <c r="E57" s="424"/>
      <c r="F57" s="424"/>
      <c r="G57" s="7"/>
      <c r="H57" s="339"/>
      <c r="I57" s="339"/>
      <c r="J57" s="339"/>
      <c r="K57" s="339"/>
      <c r="L57" s="339"/>
      <c r="M57" s="339"/>
    </row>
    <row r="58" spans="2:13" ht="68.25" customHeight="1">
      <c r="B58" s="407" t="s">
        <v>705</v>
      </c>
      <c r="C58" s="407"/>
      <c r="D58" s="407"/>
      <c r="E58" s="407"/>
      <c r="F58" s="407"/>
      <c r="G58" s="7"/>
      <c r="H58" s="340" t="s">
        <v>184</v>
      </c>
      <c r="I58" s="340" t="s">
        <v>685</v>
      </c>
      <c r="J58" s="340" t="s">
        <v>686</v>
      </c>
      <c r="K58" s="340" t="s">
        <v>687</v>
      </c>
      <c r="L58" s="340" t="s">
        <v>688</v>
      </c>
      <c r="M58" s="340" t="s">
        <v>186</v>
      </c>
    </row>
    <row r="59" spans="2:13" ht="15" customHeight="1">
      <c r="B59" s="251" t="s">
        <v>500</v>
      </c>
      <c r="C59" s="251"/>
      <c r="D59" s="425" t="s">
        <v>502</v>
      </c>
      <c r="E59" s="425"/>
      <c r="F59" s="425"/>
      <c r="G59" s="7"/>
      <c r="H59" s="339">
        <v>1</v>
      </c>
      <c r="I59" s="339" t="s">
        <v>689</v>
      </c>
      <c r="J59" s="341">
        <v>61001</v>
      </c>
      <c r="K59" s="342">
        <v>55</v>
      </c>
      <c r="L59" s="343">
        <v>78500</v>
      </c>
      <c r="M59" s="343">
        <f>L59/30*K59</f>
        <v>143916.66666666666</v>
      </c>
    </row>
    <row r="60" spans="2:13">
      <c r="B60" s="233" t="s">
        <v>702</v>
      </c>
      <c r="C60" s="233"/>
      <c r="D60" s="426" t="s">
        <v>762</v>
      </c>
      <c r="E60" s="426"/>
      <c r="F60" s="426"/>
      <c r="G60" s="7"/>
      <c r="H60" s="339">
        <v>2</v>
      </c>
      <c r="I60" s="339" t="s">
        <v>690</v>
      </c>
      <c r="J60" s="341">
        <v>61001</v>
      </c>
      <c r="K60" s="342">
        <v>55</v>
      </c>
      <c r="L60" s="343">
        <v>72000</v>
      </c>
      <c r="M60" s="343">
        <f>L60/30*K60</f>
        <v>132000</v>
      </c>
    </row>
    <row r="61" spans="2:13">
      <c r="B61" s="233" t="s">
        <v>703</v>
      </c>
      <c r="C61" s="233"/>
      <c r="D61" s="427" t="s">
        <v>763</v>
      </c>
      <c r="E61" s="427"/>
      <c r="F61" s="427"/>
      <c r="G61" s="7"/>
      <c r="H61" s="339">
        <v>3</v>
      </c>
      <c r="I61" s="339" t="s">
        <v>691</v>
      </c>
      <c r="J61" s="341">
        <v>61366</v>
      </c>
      <c r="K61" s="342">
        <v>50</v>
      </c>
      <c r="L61" s="343">
        <v>33800</v>
      </c>
      <c r="M61" s="343">
        <f>L61/30*K61</f>
        <v>56333.333333333336</v>
      </c>
    </row>
    <row r="62" spans="2:13">
      <c r="B62" s="233" t="s">
        <v>761</v>
      </c>
      <c r="C62" s="233"/>
      <c r="D62" s="427" t="s">
        <v>764</v>
      </c>
      <c r="E62" s="427"/>
      <c r="F62" s="427"/>
      <c r="G62" s="7"/>
      <c r="H62" s="339">
        <v>4</v>
      </c>
      <c r="I62" s="339" t="s">
        <v>692</v>
      </c>
      <c r="J62" s="341">
        <v>61366</v>
      </c>
      <c r="K62" s="342">
        <v>45</v>
      </c>
      <c r="L62" s="343">
        <v>33800</v>
      </c>
      <c r="M62" s="343">
        <f>L62/30*K62</f>
        <v>50700</v>
      </c>
    </row>
    <row r="63" spans="2:13" ht="13.8" customHeight="1">
      <c r="B63" s="259" t="s">
        <v>501</v>
      </c>
      <c r="C63" s="259"/>
      <c r="D63" s="423" t="s">
        <v>704</v>
      </c>
      <c r="E63" s="423"/>
      <c r="F63" s="423"/>
      <c r="G63" s="7"/>
      <c r="H63" s="339"/>
      <c r="I63" s="339"/>
      <c r="J63" s="341"/>
      <c r="K63" s="342"/>
      <c r="L63" s="343"/>
      <c r="M63" s="343"/>
    </row>
    <row r="64" spans="2:13">
      <c r="B64" s="409" t="s">
        <v>503</v>
      </c>
      <c r="C64" s="409"/>
      <c r="D64" s="409"/>
      <c r="E64" s="409"/>
      <c r="F64" s="409"/>
      <c r="G64" s="7"/>
      <c r="H64" s="339">
        <v>5</v>
      </c>
      <c r="I64" s="339" t="s">
        <v>693</v>
      </c>
      <c r="J64" s="341">
        <v>61732</v>
      </c>
      <c r="K64" s="342">
        <v>40</v>
      </c>
      <c r="L64" s="343">
        <v>25600</v>
      </c>
      <c r="M64" s="343">
        <f>L64/30*K64</f>
        <v>34133.333333333336</v>
      </c>
    </row>
    <row r="65" spans="2:13">
      <c r="B65" s="7"/>
      <c r="C65" s="39"/>
      <c r="D65" s="73"/>
      <c r="E65" s="73"/>
      <c r="F65" s="73"/>
      <c r="G65" s="7"/>
      <c r="H65" s="339">
        <v>6</v>
      </c>
      <c r="I65" s="339" t="s">
        <v>694</v>
      </c>
      <c r="J65" s="341">
        <v>61732</v>
      </c>
      <c r="K65" s="342">
        <v>35</v>
      </c>
      <c r="L65" s="343">
        <v>25600</v>
      </c>
      <c r="M65" s="343">
        <f>L65/30*K65</f>
        <v>29866.666666666668</v>
      </c>
    </row>
    <row r="66" spans="2:13">
      <c r="B66" s="6" t="s">
        <v>749</v>
      </c>
      <c r="C66" s="39"/>
      <c r="D66" s="73"/>
      <c r="E66" s="73"/>
      <c r="F66" s="73"/>
      <c r="G66" s="7"/>
      <c r="H66" s="339">
        <v>7</v>
      </c>
      <c r="I66" s="339" t="s">
        <v>695</v>
      </c>
      <c r="J66" s="341">
        <v>65384</v>
      </c>
      <c r="K66" s="342">
        <v>10</v>
      </c>
      <c r="L66" s="343">
        <v>20800</v>
      </c>
      <c r="M66" s="343">
        <f>L66/30*K66</f>
        <v>6933.3333333333339</v>
      </c>
    </row>
    <row r="67" spans="2:13" ht="27" thickBot="1">
      <c r="B67" s="15" t="s">
        <v>4</v>
      </c>
      <c r="C67" s="52"/>
      <c r="D67" s="140" t="str">
        <f>D52</f>
        <v>As at  32nd  Ashadh 2082</v>
      </c>
      <c r="E67" s="140" t="str">
        <f>E52</f>
        <v>As at 31st Ashadh 2081</v>
      </c>
      <c r="F67" s="140" t="str">
        <f>F52</f>
        <v>As at 1st    Shrawan 2080</v>
      </c>
      <c r="G67" s="7"/>
      <c r="H67" s="339">
        <v>8</v>
      </c>
      <c r="I67" s="339" t="s">
        <v>696</v>
      </c>
      <c r="J67" s="341">
        <v>65384</v>
      </c>
      <c r="K67" s="342">
        <v>10</v>
      </c>
      <c r="L67" s="343">
        <v>20800</v>
      </c>
      <c r="M67" s="343">
        <f>L67/30*K67</f>
        <v>6933.3333333333339</v>
      </c>
    </row>
    <row r="68" spans="2:13">
      <c r="B68" s="7" t="s">
        <v>918</v>
      </c>
      <c r="C68" s="39"/>
      <c r="D68" s="39">
        <v>2361896.2630136986</v>
      </c>
      <c r="E68" s="39">
        <v>1996970.0456621004</v>
      </c>
      <c r="F68" s="39">
        <v>1709605.1141552515</v>
      </c>
      <c r="G68" s="7"/>
      <c r="H68" s="337">
        <v>9</v>
      </c>
      <c r="I68" s="337" t="s">
        <v>697</v>
      </c>
      <c r="J68" s="344">
        <v>64654</v>
      </c>
      <c r="K68" s="345">
        <v>20</v>
      </c>
      <c r="L68" s="346">
        <v>20000</v>
      </c>
      <c r="M68" s="343">
        <f>L68/30*K68</f>
        <v>13333.333333333332</v>
      </c>
    </row>
    <row r="69" spans="2:13" ht="14.4" thickBot="1">
      <c r="B69" s="7" t="s">
        <v>116</v>
      </c>
      <c r="C69" s="39"/>
      <c r="D69" s="39"/>
      <c r="E69" s="39"/>
      <c r="F69" s="39"/>
      <c r="G69" s="7"/>
      <c r="H69" s="347"/>
      <c r="I69" s="347" t="s">
        <v>201</v>
      </c>
      <c r="J69" s="347"/>
      <c r="K69" s="347"/>
      <c r="L69" s="347"/>
      <c r="M69" s="348">
        <f>SUM(M59:M68)</f>
        <v>474149.99999999988</v>
      </c>
    </row>
    <row r="70" spans="2:13" ht="15" thickTop="1" thickBot="1">
      <c r="B70" s="129" t="s">
        <v>117</v>
      </c>
      <c r="C70" s="141"/>
      <c r="D70" s="130">
        <f>SUM(D68)</f>
        <v>2361896.2630136986</v>
      </c>
      <c r="E70" s="130">
        <f>SUM(E68)</f>
        <v>1996970.0456621004</v>
      </c>
      <c r="F70" s="130">
        <f>SUM(F68)</f>
        <v>1709605.1141552515</v>
      </c>
      <c r="G70" s="73"/>
      <c r="H70" s="349"/>
      <c r="I70" s="349"/>
      <c r="J70" s="349"/>
      <c r="K70" s="349"/>
      <c r="L70" s="349"/>
      <c r="M70" s="349"/>
    </row>
    <row r="71" spans="2:13" ht="14.4" thickTop="1">
      <c r="B71" s="6"/>
      <c r="C71" s="39"/>
      <c r="D71" s="65"/>
      <c r="E71" s="65"/>
      <c r="F71" s="65"/>
      <c r="G71" s="73"/>
      <c r="H71" s="339" t="s">
        <v>698</v>
      </c>
      <c r="I71" s="339"/>
      <c r="J71" s="339"/>
      <c r="K71" s="339"/>
      <c r="L71" s="349"/>
      <c r="M71" s="349"/>
    </row>
    <row r="72" spans="2:13">
      <c r="B72" s="6" t="s">
        <v>919</v>
      </c>
      <c r="C72" s="39"/>
      <c r="D72" s="73"/>
      <c r="E72" s="73"/>
      <c r="F72" s="73"/>
      <c r="G72" s="73"/>
      <c r="H72" s="339"/>
      <c r="I72" s="339"/>
      <c r="J72" s="339"/>
      <c r="K72" s="339"/>
      <c r="L72" s="349"/>
      <c r="M72" s="349"/>
    </row>
    <row r="73" spans="2:13" ht="14.4" thickBot="1">
      <c r="B73" s="15" t="s">
        <v>4</v>
      </c>
      <c r="C73" s="52"/>
      <c r="D73" s="140"/>
      <c r="E73" s="140" t="s">
        <v>596</v>
      </c>
      <c r="F73" s="140" t="s">
        <v>597</v>
      </c>
      <c r="G73" s="7"/>
      <c r="H73" s="349" t="s">
        <v>329</v>
      </c>
      <c r="I73" s="349"/>
      <c r="J73" s="350">
        <v>0</v>
      </c>
      <c r="K73" s="349"/>
      <c r="L73" s="349"/>
      <c r="M73" s="349"/>
    </row>
    <row r="74" spans="2:13">
      <c r="B74" s="7" t="s">
        <v>189</v>
      </c>
      <c r="C74" s="39"/>
      <c r="D74" s="73"/>
      <c r="E74" s="39">
        <f>F77</f>
        <v>1996970.0456621004</v>
      </c>
      <c r="F74" s="39">
        <f>F68</f>
        <v>1709605.1141552515</v>
      </c>
      <c r="G74" s="7"/>
      <c r="H74" s="349" t="s">
        <v>699</v>
      </c>
      <c r="I74" s="349"/>
      <c r="J74" s="350">
        <v>-25000</v>
      </c>
      <c r="K74" s="349"/>
      <c r="L74" s="349"/>
      <c r="M74" s="349"/>
    </row>
    <row r="75" spans="2:13" ht="14.4" thickBot="1">
      <c r="B75" s="7" t="s">
        <v>748</v>
      </c>
      <c r="C75" s="39"/>
      <c r="D75" s="73"/>
      <c r="E75" s="39">
        <v>689926.2173515982</v>
      </c>
      <c r="F75" s="39">
        <v>544364.93150684889</v>
      </c>
      <c r="G75" s="7"/>
      <c r="H75" s="351" t="s">
        <v>384</v>
      </c>
      <c r="I75" s="351"/>
      <c r="J75" s="352">
        <f>SUM(J73:J74)</f>
        <v>-25000</v>
      </c>
      <c r="K75" s="349"/>
      <c r="L75" s="349"/>
      <c r="M75" s="349"/>
    </row>
    <row r="76" spans="2:13">
      <c r="B76" s="7" t="s">
        <v>335</v>
      </c>
      <c r="C76" s="39"/>
      <c r="D76" s="73"/>
      <c r="E76" s="39">
        <v>-325000</v>
      </c>
      <c r="F76" s="39">
        <v>-257000</v>
      </c>
      <c r="H76" s="353" t="s">
        <v>169</v>
      </c>
      <c r="I76" s="353"/>
      <c r="J76" s="354">
        <f>M69</f>
        <v>474149.99999999988</v>
      </c>
      <c r="K76" s="349"/>
      <c r="L76" s="349"/>
      <c r="M76" s="349"/>
    </row>
    <row r="77" spans="2:13" ht="14.4" thickBot="1">
      <c r="B77" s="129" t="s">
        <v>194</v>
      </c>
      <c r="C77" s="141"/>
      <c r="D77" s="142"/>
      <c r="E77" s="130">
        <f>D70</f>
        <v>2361896.2630136986</v>
      </c>
      <c r="F77" s="130">
        <f>E70</f>
        <v>1996970.0456621004</v>
      </c>
      <c r="G77" s="7"/>
      <c r="H77" s="351" t="s">
        <v>700</v>
      </c>
      <c r="I77" s="351"/>
      <c r="J77" s="352">
        <f>J76-J75</f>
        <v>499149.99999999988</v>
      </c>
      <c r="K77" s="353"/>
      <c r="L77" s="349"/>
      <c r="M77" s="349"/>
    </row>
    <row r="78" spans="2:13" ht="14.4" thickTop="1">
      <c r="B78" s="7"/>
      <c r="C78" s="39"/>
      <c r="D78" s="73"/>
      <c r="E78" s="73"/>
      <c r="F78" s="73"/>
      <c r="G78" s="7"/>
    </row>
    <row r="79" spans="2:13" ht="7.8" customHeight="1">
      <c r="B79" s="7"/>
      <c r="C79" s="39"/>
      <c r="D79" s="73"/>
      <c r="E79" s="73"/>
      <c r="F79" s="73"/>
      <c r="G79" s="7"/>
    </row>
    <row r="80" spans="2:13">
      <c r="B80" s="424" t="s">
        <v>504</v>
      </c>
      <c r="C80" s="424"/>
      <c r="D80" s="424"/>
      <c r="E80" s="424"/>
      <c r="F80" s="424"/>
    </row>
    <row r="81" spans="2:6">
      <c r="B81" s="407" t="s">
        <v>598</v>
      </c>
      <c r="C81" s="407"/>
      <c r="D81" s="407"/>
      <c r="E81" s="407"/>
      <c r="F81" s="407"/>
    </row>
    <row r="82" spans="2:6" ht="43.2" customHeight="1">
      <c r="B82" s="407" t="s">
        <v>901</v>
      </c>
      <c r="C82" s="407"/>
      <c r="D82" s="407"/>
      <c r="E82" s="407"/>
      <c r="F82" s="407"/>
    </row>
    <row r="83" spans="2:6" ht="42" customHeight="1">
      <c r="B83" s="407" t="s">
        <v>505</v>
      </c>
      <c r="C83" s="407"/>
      <c r="D83" s="407"/>
      <c r="E83" s="407"/>
      <c r="F83" s="407"/>
    </row>
    <row r="84" spans="2:6" ht="12.6" customHeight="1">
      <c r="B84" s="410"/>
      <c r="C84" s="410"/>
      <c r="D84" s="410"/>
      <c r="E84" s="410"/>
      <c r="F84" s="410"/>
    </row>
    <row r="85" spans="2:6">
      <c r="B85" s="6" t="s">
        <v>750</v>
      </c>
      <c r="C85" s="39"/>
      <c r="D85" s="73"/>
      <c r="E85" s="73"/>
      <c r="F85" s="73"/>
    </row>
    <row r="86" spans="2:6" ht="27" thickBot="1">
      <c r="B86" s="15" t="s">
        <v>4</v>
      </c>
      <c r="C86" s="52"/>
      <c r="D86" s="140" t="str">
        <f>D67</f>
        <v>As at  32nd  Ashadh 2082</v>
      </c>
      <c r="E86" s="140" t="str">
        <f>E67</f>
        <v>As at 31st Ashadh 2081</v>
      </c>
      <c r="F86" s="140" t="str">
        <f>F67</f>
        <v>As at 1st    Shrawan 2080</v>
      </c>
    </row>
    <row r="87" spans="2:6">
      <c r="B87" s="7" t="s">
        <v>920</v>
      </c>
      <c r="C87" s="39"/>
      <c r="D87" s="39">
        <v>580807.5</v>
      </c>
      <c r="E87" s="39">
        <v>499233.33333333326</v>
      </c>
      <c r="F87" s="39">
        <v>403900</v>
      </c>
    </row>
    <row r="88" spans="2:6">
      <c r="B88" s="7" t="s">
        <v>116</v>
      </c>
      <c r="C88" s="39"/>
      <c r="D88" s="39">
        <v>0</v>
      </c>
      <c r="E88" s="39">
        <v>0</v>
      </c>
      <c r="F88" s="39">
        <v>0</v>
      </c>
    </row>
    <row r="89" spans="2:6" ht="14.4" thickBot="1">
      <c r="B89" s="129" t="s">
        <v>117</v>
      </c>
      <c r="C89" s="141"/>
      <c r="D89" s="130">
        <f>D87</f>
        <v>580807.5</v>
      </c>
      <c r="E89" s="130">
        <f>E87</f>
        <v>499233.33333333326</v>
      </c>
      <c r="F89" s="130">
        <f>F87</f>
        <v>403900</v>
      </c>
    </row>
    <row r="90" spans="2:6" ht="14.4" thickTop="1">
      <c r="B90" s="6"/>
      <c r="C90" s="39"/>
      <c r="D90" s="65"/>
      <c r="E90" s="65"/>
      <c r="F90" s="65"/>
    </row>
    <row r="91" spans="2:6">
      <c r="B91" s="6" t="s">
        <v>921</v>
      </c>
      <c r="C91" s="39"/>
      <c r="D91" s="73"/>
      <c r="E91" s="73"/>
      <c r="F91" s="73"/>
    </row>
    <row r="92" spans="2:6" ht="14.4" thickBot="1">
      <c r="B92" s="15" t="s">
        <v>4</v>
      </c>
      <c r="C92" s="52"/>
      <c r="D92" s="140"/>
      <c r="E92" s="140" t="s">
        <v>596</v>
      </c>
      <c r="F92" s="140" t="s">
        <v>597</v>
      </c>
    </row>
    <row r="93" spans="2:6">
      <c r="B93" s="7" t="s">
        <v>922</v>
      </c>
      <c r="C93" s="39"/>
      <c r="D93" s="73"/>
      <c r="E93" s="39">
        <f>F96</f>
        <v>499233.33333333326</v>
      </c>
      <c r="F93" s="39">
        <f>F89</f>
        <v>403900</v>
      </c>
    </row>
    <row r="94" spans="2:6">
      <c r="B94" s="7" t="s">
        <v>748</v>
      </c>
      <c r="C94" s="39"/>
      <c r="D94" s="73"/>
      <c r="E94" s="39">
        <v>99574.166666666744</v>
      </c>
      <c r="F94" s="39">
        <v>120333.33333333326</v>
      </c>
    </row>
    <row r="95" spans="2:6">
      <c r="B95" s="7" t="s">
        <v>335</v>
      </c>
      <c r="C95" s="39"/>
      <c r="D95" s="73"/>
      <c r="E95" s="39">
        <v>-18000</v>
      </c>
      <c r="F95" s="39">
        <v>-25000</v>
      </c>
    </row>
    <row r="96" spans="2:6" ht="14.4" thickBot="1">
      <c r="B96" s="129" t="s">
        <v>923</v>
      </c>
      <c r="C96" s="141"/>
      <c r="D96" s="142"/>
      <c r="E96" s="130">
        <f>SUM(E93:E95)</f>
        <v>580807.5</v>
      </c>
      <c r="F96" s="130">
        <f>SUM(F93:F95)</f>
        <v>499233.33333333326</v>
      </c>
    </row>
    <row r="97" spans="2:10" ht="14.4" thickTop="1">
      <c r="B97" s="7"/>
      <c r="C97" s="39"/>
      <c r="D97" s="73"/>
      <c r="E97" s="73"/>
      <c r="F97" s="73"/>
    </row>
    <row r="98" spans="2:10">
      <c r="B98" s="6" t="s">
        <v>778</v>
      </c>
      <c r="C98" s="39"/>
      <c r="D98" s="73"/>
      <c r="E98" s="73"/>
      <c r="F98" s="134"/>
    </row>
    <row r="99" spans="2:10" ht="27" thickBot="1">
      <c r="B99" s="15" t="s">
        <v>4</v>
      </c>
      <c r="C99" s="52"/>
      <c r="D99" s="140" t="str">
        <f>D86</f>
        <v>As at  32nd  Ashadh 2082</v>
      </c>
      <c r="E99" s="140" t="str">
        <f>E86</f>
        <v>As at 31st Ashadh 2081</v>
      </c>
      <c r="F99" s="140" t="str">
        <f>F86</f>
        <v>As at 1st    Shrawan 2080</v>
      </c>
    </row>
    <row r="100" spans="2:10">
      <c r="B100" s="7" t="s">
        <v>783</v>
      </c>
      <c r="C100" s="41"/>
      <c r="D100" s="370">
        <f>D109</f>
        <v>444940.15399999998</v>
      </c>
      <c r="E100" s="370">
        <f>E109</f>
        <v>529000</v>
      </c>
      <c r="F100" s="370">
        <f>F109</f>
        <v>615115</v>
      </c>
    </row>
    <row r="101" spans="2:10">
      <c r="B101" s="7" t="s">
        <v>784</v>
      </c>
      <c r="C101" s="39"/>
      <c r="D101" s="39">
        <f>D124</f>
        <v>90000</v>
      </c>
      <c r="E101" s="39">
        <f>E124</f>
        <v>100000</v>
      </c>
      <c r="F101" s="39">
        <f>F124</f>
        <v>362425.60800000001</v>
      </c>
    </row>
    <row r="102" spans="2:10" ht="14.4" thickBot="1">
      <c r="B102" s="129" t="s">
        <v>782</v>
      </c>
      <c r="C102" s="129"/>
      <c r="D102" s="316">
        <f>SUM(D100:D101)</f>
        <v>534940.15399999998</v>
      </c>
      <c r="E102" s="316">
        <f>SUM(E100:E101)</f>
        <v>629000</v>
      </c>
      <c r="F102" s="316">
        <f>SUM(F100:F101)</f>
        <v>977540.60800000001</v>
      </c>
    </row>
    <row r="103" spans="2:10" ht="14.4" thickTop="1">
      <c r="B103" s="6"/>
      <c r="C103" s="39"/>
      <c r="D103" s="73"/>
      <c r="E103" s="73"/>
      <c r="F103" s="134"/>
    </row>
    <row r="104" spans="2:10">
      <c r="B104" s="6" t="s">
        <v>902</v>
      </c>
      <c r="C104" s="39"/>
      <c r="D104" s="73"/>
      <c r="E104" s="73"/>
      <c r="F104" s="134"/>
    </row>
    <row r="105" spans="2:10" ht="27" thickBot="1">
      <c r="B105" s="15" t="s">
        <v>4</v>
      </c>
      <c r="C105" s="52"/>
      <c r="D105" s="140" t="str">
        <f>D86</f>
        <v>As at  32nd  Ashadh 2082</v>
      </c>
      <c r="E105" s="140" t="str">
        <f>E86</f>
        <v>As at 31st Ashadh 2081</v>
      </c>
      <c r="F105" s="140" t="str">
        <f>F86</f>
        <v>As at 1st    Shrawan 2080</v>
      </c>
    </row>
    <row r="106" spans="2:10">
      <c r="B106" s="6" t="s">
        <v>781</v>
      </c>
      <c r="C106" s="41"/>
      <c r="D106" s="369"/>
      <c r="E106" s="369"/>
      <c r="F106" s="369"/>
    </row>
    <row r="107" spans="2:10">
      <c r="B107" s="7" t="s">
        <v>851</v>
      </c>
      <c r="C107" s="39"/>
      <c r="D107" s="39">
        <f>E109</f>
        <v>529000</v>
      </c>
      <c r="E107" s="39">
        <f>F109</f>
        <v>615115</v>
      </c>
      <c r="F107" s="39">
        <v>715250</v>
      </c>
    </row>
    <row r="108" spans="2:10">
      <c r="B108" s="7" t="s">
        <v>854</v>
      </c>
      <c r="C108" s="39"/>
      <c r="D108" s="39">
        <v>-84059.846000000005</v>
      </c>
      <c r="E108" s="39">
        <v>-86115</v>
      </c>
      <c r="F108" s="39">
        <v>-100135.00000000001</v>
      </c>
      <c r="J108" s="18"/>
    </row>
    <row r="109" spans="2:10" ht="14.4" thickBot="1">
      <c r="B109" s="129" t="s">
        <v>852</v>
      </c>
      <c r="C109" s="130"/>
      <c r="D109" s="130">
        <f>SUM(D107:D108)</f>
        <v>444940.15399999998</v>
      </c>
      <c r="E109" s="130">
        <f>SUM(E107:E108)</f>
        <v>529000</v>
      </c>
      <c r="F109" s="130">
        <f>SUM(F107:F108)</f>
        <v>615115</v>
      </c>
    </row>
    <row r="110" spans="2:10" ht="14.4" thickTop="1">
      <c r="B110" s="6"/>
      <c r="C110" s="41"/>
      <c r="D110" s="41"/>
      <c r="E110" s="41"/>
      <c r="F110" s="41"/>
    </row>
    <row r="111" spans="2:10">
      <c r="B111" s="6"/>
      <c r="C111" s="41"/>
      <c r="D111" s="65"/>
      <c r="E111" s="261"/>
      <c r="F111" s="73"/>
    </row>
    <row r="112" spans="2:10">
      <c r="B112" s="6" t="s">
        <v>787</v>
      </c>
      <c r="C112" s="39"/>
      <c r="D112" s="73"/>
      <c r="E112" s="73"/>
      <c r="F112" s="137"/>
    </row>
    <row r="113" spans="2:6" ht="27" thickBot="1">
      <c r="B113" s="15" t="s">
        <v>4</v>
      </c>
      <c r="C113" s="52"/>
      <c r="D113" s="140" t="str">
        <f>D105</f>
        <v>As at  32nd  Ashadh 2082</v>
      </c>
      <c r="E113" s="140" t="str">
        <f>E105</f>
        <v>As at 31st Ashadh 2081</v>
      </c>
      <c r="F113" s="140" t="str">
        <f>F105</f>
        <v>As at 1st    Shrawan 2080</v>
      </c>
    </row>
    <row r="114" spans="2:6">
      <c r="B114" s="6" t="s">
        <v>634</v>
      </c>
      <c r="C114" s="39"/>
      <c r="D114" s="39"/>
      <c r="E114" s="39"/>
      <c r="F114" s="39"/>
    </row>
    <row r="115" spans="2:6">
      <c r="B115" s="138" t="s">
        <v>779</v>
      </c>
      <c r="C115" s="39"/>
      <c r="D115" s="39">
        <f>E118</f>
        <v>100000</v>
      </c>
      <c r="E115" s="39">
        <f>F118</f>
        <v>250000</v>
      </c>
      <c r="F115" s="39">
        <v>0</v>
      </c>
    </row>
    <row r="116" spans="2:6">
      <c r="B116" s="138" t="s">
        <v>850</v>
      </c>
      <c r="C116" s="39"/>
      <c r="D116" s="39">
        <v>0</v>
      </c>
      <c r="E116" s="39">
        <v>0</v>
      </c>
      <c r="F116" s="39">
        <v>250000</v>
      </c>
    </row>
    <row r="117" spans="2:6">
      <c r="B117" s="138" t="s">
        <v>242</v>
      </c>
      <c r="C117" s="39"/>
      <c r="D117" s="39">
        <v>-10000</v>
      </c>
      <c r="E117" s="39">
        <v>-150000</v>
      </c>
      <c r="F117" s="39">
        <v>0</v>
      </c>
    </row>
    <row r="118" spans="2:6" ht="14.4" thickBot="1">
      <c r="B118" s="143" t="s">
        <v>780</v>
      </c>
      <c r="C118" s="105"/>
      <c r="D118" s="75">
        <f>SUM(D115:D117)</f>
        <v>90000</v>
      </c>
      <c r="E118" s="75">
        <f>SUM(E115:E117)</f>
        <v>100000</v>
      </c>
      <c r="F118" s="75">
        <f>SUM(F115:F117)</f>
        <v>250000</v>
      </c>
    </row>
    <row r="119" spans="2:6">
      <c r="B119" s="6" t="s">
        <v>635</v>
      </c>
      <c r="C119" s="39"/>
      <c r="D119" s="39"/>
      <c r="E119" s="39"/>
      <c r="F119" s="39"/>
    </row>
    <row r="120" spans="2:6">
      <c r="B120" s="138" t="s">
        <v>779</v>
      </c>
      <c r="C120" s="39"/>
      <c r="D120" s="39">
        <f>E123</f>
        <v>0</v>
      </c>
      <c r="E120" s="39">
        <f>F123</f>
        <v>112425.60799999998</v>
      </c>
      <c r="F120" s="39">
        <v>0</v>
      </c>
    </row>
    <row r="121" spans="2:6">
      <c r="B121" s="138" t="s">
        <v>850</v>
      </c>
      <c r="C121" s="39"/>
      <c r="D121" s="39">
        <v>0</v>
      </c>
      <c r="E121" s="39">
        <v>0</v>
      </c>
      <c r="F121" s="39">
        <f>503335.616/2</f>
        <v>251667.80799999999</v>
      </c>
    </row>
    <row r="122" spans="2:6">
      <c r="B122" s="138" t="s">
        <v>242</v>
      </c>
      <c r="C122" s="39"/>
      <c r="D122" s="39">
        <v>0</v>
      </c>
      <c r="E122" s="39">
        <f>-E120</f>
        <v>-112425.60799999998</v>
      </c>
      <c r="F122" s="39">
        <v>-139242.20000000001</v>
      </c>
    </row>
    <row r="123" spans="2:6" ht="14.4" thickBot="1">
      <c r="B123" s="143" t="s">
        <v>785</v>
      </c>
      <c r="C123" s="105"/>
      <c r="D123" s="75">
        <f>SUM(D120:D122)</f>
        <v>0</v>
      </c>
      <c r="E123" s="75">
        <f>SUM(E120:E122)</f>
        <v>0</v>
      </c>
      <c r="F123" s="75">
        <f>SUM(F120:F122)</f>
        <v>112425.60799999998</v>
      </c>
    </row>
    <row r="124" spans="2:6" ht="14.4" thickBot="1">
      <c r="B124" s="131" t="s">
        <v>786</v>
      </c>
      <c r="C124" s="132"/>
      <c r="D124" s="132">
        <f>+D118+D123</f>
        <v>90000</v>
      </c>
      <c r="E124" s="132">
        <f t="shared" ref="E124" si="0">+E118+E123</f>
        <v>100000</v>
      </c>
      <c r="F124" s="132">
        <f>+F118+F123</f>
        <v>362425.60800000001</v>
      </c>
    </row>
    <row r="125" spans="2:6" ht="27" customHeight="1" thickTop="1">
      <c r="B125" s="428" t="s">
        <v>853</v>
      </c>
      <c r="C125" s="428"/>
      <c r="D125" s="428"/>
      <c r="E125" s="428"/>
      <c r="F125" s="428"/>
    </row>
    <row r="126" spans="2:6" ht="12" customHeight="1">
      <c r="B126" s="233"/>
      <c r="C126" s="233"/>
      <c r="D126" s="233"/>
      <c r="E126" s="233"/>
      <c r="F126" s="233"/>
    </row>
    <row r="127" spans="2:6">
      <c r="B127" s="6" t="s">
        <v>811</v>
      </c>
      <c r="C127" s="39"/>
      <c r="D127" s="73"/>
      <c r="E127" s="73"/>
      <c r="F127" s="134"/>
    </row>
    <row r="128" spans="2:6" ht="27" thickBot="1">
      <c r="B128" s="15" t="s">
        <v>4</v>
      </c>
      <c r="C128" s="52"/>
      <c r="D128" s="140" t="str">
        <f>D113</f>
        <v>As at  32nd  Ashadh 2082</v>
      </c>
      <c r="E128" s="140" t="str">
        <f>E113</f>
        <v>As at 31st Ashadh 2081</v>
      </c>
      <c r="F128" s="140" t="str">
        <f>F113</f>
        <v>As at 1st    Shrawan 2080</v>
      </c>
    </row>
    <row r="129" spans="2:6">
      <c r="B129" s="7" t="s">
        <v>244</v>
      </c>
      <c r="C129" s="39"/>
      <c r="D129" s="39">
        <v>75176.990000000005</v>
      </c>
      <c r="E129" s="39">
        <v>75176.990000000005</v>
      </c>
      <c r="F129" s="39">
        <v>61057.521999999997</v>
      </c>
    </row>
    <row r="130" spans="2:6">
      <c r="B130" s="7" t="s">
        <v>327</v>
      </c>
      <c r="C130" s="39"/>
      <c r="D130" s="39">
        <v>238355.62</v>
      </c>
      <c r="E130" s="39">
        <v>406562.09</v>
      </c>
      <c r="F130" s="39">
        <f>3370195.588/10</f>
        <v>337019.5588</v>
      </c>
    </row>
    <row r="131" spans="2:6">
      <c r="B131" s="7" t="s">
        <v>328</v>
      </c>
      <c r="C131" s="39"/>
      <c r="D131" s="39">
        <v>386106.21500000003</v>
      </c>
      <c r="E131" s="39">
        <v>273451.34999999998</v>
      </c>
      <c r="F131" s="39">
        <v>298761.08</v>
      </c>
    </row>
    <row r="132" spans="2:6">
      <c r="B132" s="7" t="s">
        <v>148</v>
      </c>
      <c r="C132" s="39"/>
      <c r="D132" s="39">
        <v>429139.52065000002</v>
      </c>
      <c r="E132" s="39">
        <v>434281.78899999999</v>
      </c>
      <c r="F132" s="39">
        <f>3446371.64/6</f>
        <v>574395.27333333332</v>
      </c>
    </row>
    <row r="133" spans="2:6">
      <c r="B133" s="7" t="s">
        <v>254</v>
      </c>
      <c r="C133" s="39"/>
      <c r="D133" s="39">
        <f>'4.22-4.33'!D104</f>
        <v>582507.53062764555</v>
      </c>
      <c r="E133" s="39">
        <f>'4.22-4.33'!E104</f>
        <v>411808.72532130172</v>
      </c>
      <c r="F133" s="39">
        <v>315413.11482157832</v>
      </c>
    </row>
    <row r="134" spans="2:6">
      <c r="B134" s="7" t="s">
        <v>151</v>
      </c>
      <c r="C134" s="39"/>
      <c r="D134" s="39">
        <v>261831.48300000001</v>
      </c>
      <c r="E134" s="39">
        <v>124361.62779999999</v>
      </c>
      <c r="F134" s="39">
        <v>72560</v>
      </c>
    </row>
    <row r="135" spans="2:6">
      <c r="B135" s="7" t="s">
        <v>849</v>
      </c>
      <c r="C135" s="39"/>
      <c r="D135" s="39">
        <f>E135+Appropiation!B17-'4.11-4.17'!E135</f>
        <v>3964.6427265203365</v>
      </c>
      <c r="E135" s="39">
        <f>F135+Appropiation!C17-'4.11-4.17'!F135</f>
        <v>11115.62103523979</v>
      </c>
      <c r="F135" s="39">
        <v>86610</v>
      </c>
    </row>
    <row r="136" spans="2:6">
      <c r="B136" s="7" t="s">
        <v>21</v>
      </c>
      <c r="C136" s="39"/>
      <c r="D136" s="39">
        <v>331056.8296</v>
      </c>
      <c r="E136" s="39">
        <v>263821.03700000001</v>
      </c>
      <c r="F136" s="39">
        <v>235220.41</v>
      </c>
    </row>
    <row r="137" spans="2:6" ht="14.4" thickBot="1">
      <c r="B137" s="129" t="s">
        <v>45</v>
      </c>
      <c r="C137" s="141"/>
      <c r="D137" s="130">
        <f>SUM(D129:D136)</f>
        <v>2308138.831604166</v>
      </c>
      <c r="E137" s="130">
        <f>SUM(E129:E136)</f>
        <v>2000579.2301565416</v>
      </c>
      <c r="F137" s="130">
        <f>SUM(F129:F136)</f>
        <v>1981036.9589549114</v>
      </c>
    </row>
    <row r="138" spans="2:6" ht="14.4" thickTop="1">
      <c r="B138" s="233"/>
      <c r="C138" s="233"/>
      <c r="D138" s="233"/>
      <c r="E138" s="233"/>
      <c r="F138" s="233"/>
    </row>
    <row r="139" spans="2:6">
      <c r="B139" s="6" t="s">
        <v>812</v>
      </c>
      <c r="C139" s="39"/>
      <c r="D139" s="73"/>
      <c r="E139" s="73"/>
      <c r="F139" s="137"/>
    </row>
    <row r="140" spans="2:6" ht="27" thickBot="1">
      <c r="B140" s="15" t="s">
        <v>4</v>
      </c>
      <c r="C140" s="52"/>
      <c r="D140" s="140" t="str">
        <f t="shared" ref="D140:E140" si="1">D128</f>
        <v>As at  32nd  Ashadh 2082</v>
      </c>
      <c r="E140" s="140" t="str">
        <f t="shared" si="1"/>
        <v>As at 31st Ashadh 2081</v>
      </c>
      <c r="F140" s="140" t="str">
        <f>F128</f>
        <v>As at 1st    Shrawan 2080</v>
      </c>
    </row>
    <row r="141" spans="2:6">
      <c r="B141" s="7" t="s">
        <v>245</v>
      </c>
      <c r="C141" s="39"/>
      <c r="D141" s="39">
        <f>E144</f>
        <v>15686000</v>
      </c>
      <c r="E141" s="39">
        <f>F144</f>
        <v>13732000</v>
      </c>
      <c r="F141" s="39">
        <v>12400000</v>
      </c>
    </row>
    <row r="142" spans="2:6">
      <c r="B142" s="7" t="s">
        <v>99</v>
      </c>
      <c r="C142" s="39"/>
      <c r="D142" s="39">
        <v>2306000</v>
      </c>
      <c r="E142" s="39">
        <v>2325000</v>
      </c>
      <c r="F142" s="39">
        <v>1703000</v>
      </c>
    </row>
    <row r="143" spans="2:6">
      <c r="B143" s="7" t="s">
        <v>246</v>
      </c>
      <c r="C143" s="39"/>
      <c r="D143" s="39">
        <v>-806000</v>
      </c>
      <c r="E143" s="39">
        <v>-371000</v>
      </c>
      <c r="F143" s="39">
        <v>-371000</v>
      </c>
    </row>
    <row r="144" spans="2:6" ht="14.4" thickBot="1">
      <c r="B144" s="129" t="s">
        <v>45</v>
      </c>
      <c r="C144" s="130"/>
      <c r="D144" s="130">
        <f>SUM(D141:D143)</f>
        <v>17186000</v>
      </c>
      <c r="E144" s="130">
        <f>SUM(E141:E143)</f>
        <v>15686000</v>
      </c>
      <c r="F144" s="130">
        <f>SUM(F141:F143)</f>
        <v>13732000</v>
      </c>
    </row>
    <row r="145" spans="2:6" ht="42.6" customHeight="1" thickTop="1">
      <c r="B145" s="428" t="s">
        <v>813</v>
      </c>
      <c r="C145" s="428"/>
      <c r="D145" s="428"/>
      <c r="E145" s="428"/>
      <c r="F145" s="428"/>
    </row>
    <row r="146" spans="2:6" ht="67.2" customHeight="1">
      <c r="B146" s="6"/>
      <c r="C146" s="41"/>
      <c r="D146" s="65"/>
      <c r="E146" s="261"/>
      <c r="F146" s="73"/>
    </row>
    <row r="147" spans="2:6">
      <c r="B147" s="6"/>
      <c r="C147" s="41"/>
      <c r="D147" s="65"/>
      <c r="E147" s="261"/>
      <c r="F147" s="73"/>
    </row>
    <row r="148" spans="2:6">
      <c r="B148" s="6"/>
      <c r="C148" s="41"/>
      <c r="D148" s="65"/>
      <c r="E148" s="261"/>
      <c r="F148" s="73"/>
    </row>
    <row r="149" spans="2:6">
      <c r="B149" s="6"/>
      <c r="C149" s="41"/>
      <c r="D149" s="65"/>
      <c r="E149" s="261"/>
      <c r="F149" s="73"/>
    </row>
    <row r="150" spans="2:6">
      <c r="B150" s="6"/>
      <c r="C150" s="41"/>
      <c r="D150" s="65"/>
      <c r="E150" s="261"/>
      <c r="F150" s="73"/>
    </row>
    <row r="151" spans="2:6">
      <c r="C151" s="1"/>
      <c r="D151" s="1"/>
      <c r="E151" s="1"/>
      <c r="F151" s="1"/>
    </row>
    <row r="152" spans="2:6">
      <c r="C152" s="1"/>
      <c r="D152" s="1"/>
      <c r="E152" s="1"/>
      <c r="F152" s="1"/>
    </row>
    <row r="153" spans="2:6">
      <c r="C153" s="1"/>
      <c r="D153" s="1"/>
      <c r="E153" s="1"/>
      <c r="F153" s="1"/>
    </row>
    <row r="154" spans="2:6">
      <c r="C154" s="1"/>
      <c r="D154" s="1"/>
      <c r="E154" s="1"/>
      <c r="F154" s="1"/>
    </row>
    <row r="155" spans="2:6">
      <c r="C155" s="1"/>
      <c r="D155" s="1"/>
      <c r="E155" s="1"/>
      <c r="F155" s="1"/>
    </row>
    <row r="156" spans="2:6">
      <c r="C156" s="1"/>
      <c r="D156" s="1"/>
      <c r="E156" s="1"/>
      <c r="F156" s="1"/>
    </row>
    <row r="157" spans="2:6">
      <c r="C157" s="1"/>
      <c r="D157" s="1"/>
      <c r="E157" s="1"/>
      <c r="F157" s="1"/>
    </row>
    <row r="158" spans="2:6">
      <c r="C158" s="1"/>
      <c r="D158" s="1"/>
      <c r="E158" s="1"/>
      <c r="F158" s="1"/>
    </row>
    <row r="159" spans="2:6">
      <c r="C159" s="1"/>
      <c r="D159" s="1"/>
      <c r="E159" s="1"/>
      <c r="F159" s="1"/>
    </row>
    <row r="160" spans="2:6">
      <c r="C160" s="1"/>
      <c r="D160" s="1"/>
      <c r="E160" s="1"/>
      <c r="F160" s="1"/>
    </row>
    <row r="161" s="1" customFormat="1"/>
    <row r="162" s="1" customFormat="1"/>
  </sheetData>
  <customSheetViews>
    <customSheetView guid="{B9E55A27-2788-4E21-A3C1-797FAFBE2F06}" showPageBreaks="1" showGridLines="0" printArea="1" view="pageBreakPreview" topLeftCell="A222">
      <selection activeCell="D235" sqref="D235"/>
      <rowBreaks count="5" manualBreakCount="5">
        <brk id="49" max="5" man="1"/>
        <brk id="83" max="5" man="1"/>
        <brk id="129" max="5" man="1"/>
        <brk id="168" max="5" man="1"/>
        <brk id="204" max="5" man="1"/>
      </rowBreaks>
      <pageMargins left="0.7" right="0.2" top="0.75" bottom="0.5" header="0.3" footer="0.3"/>
      <pageSetup paperSize="9" scale="96" orientation="portrait" horizontalDpi="1200" verticalDpi="1200" r:id="rId1"/>
    </customSheetView>
  </customSheetViews>
  <mergeCells count="17">
    <mergeCell ref="B125:F125"/>
    <mergeCell ref="B145:F145"/>
    <mergeCell ref="B64:F64"/>
    <mergeCell ref="B80:F80"/>
    <mergeCell ref="B81:F81"/>
    <mergeCell ref="B82:F82"/>
    <mergeCell ref="B83:F83"/>
    <mergeCell ref="B84:F84"/>
    <mergeCell ref="B38:F38"/>
    <mergeCell ref="B45:F45"/>
    <mergeCell ref="D63:F63"/>
    <mergeCell ref="B57:F57"/>
    <mergeCell ref="B58:F58"/>
    <mergeCell ref="D59:F59"/>
    <mergeCell ref="D60:F60"/>
    <mergeCell ref="D61:F61"/>
    <mergeCell ref="D62:F62"/>
  </mergeCells>
  <pageMargins left="0.5" right="0.2" top="0.75" bottom="0.5" header="0.3" footer="0.3"/>
  <pageSetup paperSize="9" scale="89" orientation="portrait" r:id="rId2"/>
  <rowBreaks count="2" manualBreakCount="2">
    <brk id="49" max="5" man="1"/>
    <brk id="96" max="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1:G34"/>
  <sheetViews>
    <sheetView showGridLines="0" view="pageBreakPreview" zoomScaleNormal="100" zoomScaleSheetLayoutView="100" workbookViewId="0">
      <selection activeCell="B34" sqref="B34"/>
    </sheetView>
  </sheetViews>
  <sheetFormatPr defaultColWidth="9.33203125" defaultRowHeight="13.8"/>
  <cols>
    <col min="1" max="1" width="2.44140625" style="1" customWidth="1"/>
    <col min="2" max="2" width="47" style="1" customWidth="1"/>
    <col min="3" max="3" width="0.6640625" style="54" customWidth="1"/>
    <col min="4" max="4" width="14.33203125" style="133" customWidth="1"/>
    <col min="5" max="5" width="14.44140625" style="133" customWidth="1"/>
    <col min="6" max="6" width="14.6640625" style="133" customWidth="1"/>
    <col min="7" max="7" width="11.88671875" style="1" hidden="1" customWidth="1"/>
    <col min="8" max="16384" width="9.33203125" style="1"/>
  </cols>
  <sheetData>
    <row r="1" spans="2:7" ht="17.399999999999999">
      <c r="B1" s="359" t="str">
        <f>'4.11-4.17'!B1</f>
        <v>ABC Savings and Credit Cooperative Limited</v>
      </c>
    </row>
    <row r="2" spans="2:7" ht="15.6">
      <c r="B2" s="360" t="str">
        <f>'4.11-4.17'!B2</f>
        <v>Notes to Accounts</v>
      </c>
    </row>
    <row r="3" spans="2:7">
      <c r="B3" s="19" t="str">
        <f>'4.11-4.17'!B3</f>
        <v>For the year ended 32nd  Ashadh, 2082</v>
      </c>
    </row>
    <row r="4" spans="2:7">
      <c r="B4" s="19"/>
    </row>
    <row r="5" spans="2:7" ht="15.75" customHeight="1">
      <c r="B5" s="6" t="s">
        <v>814</v>
      </c>
      <c r="C5" s="39"/>
      <c r="D5" s="73"/>
      <c r="E5" s="73"/>
      <c r="F5" s="137"/>
      <c r="G5" s="39"/>
    </row>
    <row r="6" spans="2:7" ht="67.5" customHeight="1">
      <c r="B6" s="407" t="s">
        <v>789</v>
      </c>
      <c r="C6" s="407"/>
      <c r="D6" s="407"/>
      <c r="E6" s="407"/>
      <c r="F6" s="407"/>
      <c r="G6" s="39"/>
    </row>
    <row r="7" spans="2:7" ht="31.5" customHeight="1" thickBot="1">
      <c r="B7" s="15" t="s">
        <v>4</v>
      </c>
      <c r="C7" s="52"/>
      <c r="D7" s="140" t="s">
        <v>889</v>
      </c>
      <c r="E7" s="140" t="s">
        <v>522</v>
      </c>
      <c r="F7" s="140" t="s">
        <v>552</v>
      </c>
      <c r="G7" s="39"/>
    </row>
    <row r="8" spans="2:7" ht="15.75" customHeight="1">
      <c r="B8" s="7" t="s">
        <v>329</v>
      </c>
      <c r="C8" s="39"/>
      <c r="D8" s="39">
        <f>E13</f>
        <v>7953754.8356826194</v>
      </c>
      <c r="E8" s="39">
        <f>F13</f>
        <v>7076728.8333333004</v>
      </c>
      <c r="F8" s="39">
        <v>5937349.3333333004</v>
      </c>
      <c r="G8" s="39"/>
    </row>
    <row r="9" spans="2:7" ht="15.75" customHeight="1">
      <c r="B9" s="7" t="s">
        <v>330</v>
      </c>
      <c r="C9" s="39"/>
      <c r="D9" s="39">
        <f>Appropiation!B14-D10</f>
        <v>1040187.2978592856</v>
      </c>
      <c r="E9" s="39">
        <f>Appropiation!C14-E10</f>
        <v>741041.40234931966</v>
      </c>
      <c r="F9" s="39">
        <v>801940.1</v>
      </c>
      <c r="G9" s="39"/>
    </row>
    <row r="10" spans="2:7" ht="15.75" customHeight="1">
      <c r="B10" s="7" t="s">
        <v>331</v>
      </c>
      <c r="C10" s="39"/>
      <c r="D10" s="39">
        <f>-Appropiation!B12</f>
        <v>84059.846000000005</v>
      </c>
      <c r="E10" s="39">
        <f>-Appropiation!C12</f>
        <v>86115</v>
      </c>
      <c r="F10" s="39">
        <v>71525</v>
      </c>
      <c r="G10" s="39"/>
    </row>
    <row r="11" spans="2:7" ht="15.75" customHeight="1">
      <c r="B11" s="7" t="s">
        <v>332</v>
      </c>
      <c r="C11" s="39"/>
      <c r="D11" s="39">
        <f>SoCE!D36</f>
        <v>23243</v>
      </c>
      <c r="E11" s="39">
        <v>49869.599999999999</v>
      </c>
      <c r="F11" s="39">
        <v>0</v>
      </c>
      <c r="G11" s="39"/>
    </row>
    <row r="12" spans="2:7" ht="15.75" customHeight="1">
      <c r="B12" s="7" t="s">
        <v>333</v>
      </c>
      <c r="C12" s="39"/>
      <c r="D12" s="39">
        <v>0</v>
      </c>
      <c r="E12" s="39">
        <v>0</v>
      </c>
      <c r="F12" s="39">
        <v>265914.40000000002</v>
      </c>
      <c r="G12" s="39"/>
    </row>
    <row r="13" spans="2:7" ht="15.75" customHeight="1" thickBot="1">
      <c r="B13" s="129" t="s">
        <v>45</v>
      </c>
      <c r="C13" s="130"/>
      <c r="D13" s="130">
        <f>SUM(D8:D12)</f>
        <v>9101244.9795419052</v>
      </c>
      <c r="E13" s="130">
        <f>SUM(E8:E12)</f>
        <v>7953754.8356826194</v>
      </c>
      <c r="F13" s="130">
        <f>SUM(F8:F12)</f>
        <v>7076728.8333333004</v>
      </c>
      <c r="G13" s="39">
        <f>F13-SoCE!D8</f>
        <v>0</v>
      </c>
    </row>
    <row r="14" spans="2:7" ht="14.4" thickTop="1">
      <c r="B14" s="408"/>
      <c r="C14" s="408"/>
      <c r="D14" s="408"/>
      <c r="E14" s="408"/>
      <c r="F14" s="408"/>
      <c r="G14" s="39"/>
    </row>
    <row r="15" spans="2:7">
      <c r="B15" s="6" t="s">
        <v>815</v>
      </c>
      <c r="C15" s="39"/>
      <c r="D15" s="73"/>
      <c r="E15" s="73"/>
      <c r="F15" s="134"/>
      <c r="G15" s="7"/>
    </row>
    <row r="16" spans="2:7" ht="82.5" customHeight="1">
      <c r="B16" s="407" t="s">
        <v>952</v>
      </c>
      <c r="C16" s="407"/>
      <c r="D16" s="407"/>
      <c r="E16" s="407"/>
      <c r="F16" s="407"/>
      <c r="G16" s="7"/>
    </row>
    <row r="17" spans="2:7" ht="53.25" customHeight="1">
      <c r="B17" s="407" t="s">
        <v>845</v>
      </c>
      <c r="C17" s="407"/>
      <c r="D17" s="407"/>
      <c r="E17" s="407"/>
      <c r="F17" s="407"/>
      <c r="G17" s="7"/>
    </row>
    <row r="18" spans="2:7" ht="27" thickBot="1">
      <c r="B18" s="15" t="s">
        <v>4</v>
      </c>
      <c r="C18" s="52"/>
      <c r="D18" s="140" t="str">
        <f>D7</f>
        <v>As at 32nd  Ashadh 2082</v>
      </c>
      <c r="E18" s="140" t="str">
        <f>E7</f>
        <v>As at 31st Ashadh 2081</v>
      </c>
      <c r="F18" s="140" t="str">
        <f>F7</f>
        <v>As at 1st Shrawan 2080</v>
      </c>
      <c r="G18" s="7"/>
    </row>
    <row r="19" spans="2:7">
      <c r="B19" s="7" t="s">
        <v>249</v>
      </c>
      <c r="C19" s="39"/>
      <c r="D19" s="39">
        <f>'Other Reserve'!C16</f>
        <v>1742807.3258243124</v>
      </c>
      <c r="E19" s="39">
        <f>'Other Reserve'!C11</f>
        <v>4795878.7121755108</v>
      </c>
      <c r="F19" s="39">
        <f>'Other Reserve'!C6</f>
        <v>6373002</v>
      </c>
      <c r="G19" s="7"/>
    </row>
    <row r="20" spans="2:7">
      <c r="B20" s="7" t="s">
        <v>250</v>
      </c>
      <c r="C20" s="39"/>
      <c r="D20" s="39">
        <f>'Other Reserve'!E16</f>
        <v>537214.76502511301</v>
      </c>
      <c r="E20" s="39">
        <f>'Other Reserve'!E11</f>
        <v>507678.17671253649</v>
      </c>
      <c r="F20" s="39">
        <f>'Other Reserve'!E6</f>
        <v>424866.8</v>
      </c>
      <c r="G20" s="7"/>
    </row>
    <row r="21" spans="2:7">
      <c r="B21" s="7" t="s">
        <v>603</v>
      </c>
      <c r="C21" s="39"/>
      <c r="D21" s="39">
        <f>'Other Reserve'!D16</f>
        <v>757595.26502511301</v>
      </c>
      <c r="E21" s="39">
        <f>'Other Reserve'!D11</f>
        <v>728058.67671253649</v>
      </c>
      <c r="F21" s="39">
        <f>'Other Reserve'!D6</f>
        <v>645247.30000000005</v>
      </c>
      <c r="G21" s="7"/>
    </row>
    <row r="22" spans="2:7">
      <c r="B22" s="7" t="s">
        <v>251</v>
      </c>
      <c r="C22" s="39"/>
      <c r="D22" s="39">
        <f>'Other Reserve'!F16</f>
        <v>537214.76502511301</v>
      </c>
      <c r="E22" s="39">
        <f>'Other Reserve'!F11</f>
        <v>507678.17671253649</v>
      </c>
      <c r="F22" s="39">
        <f>'Other Reserve'!F6</f>
        <v>424866.8</v>
      </c>
      <c r="G22" s="7"/>
    </row>
    <row r="23" spans="2:7">
      <c r="B23" s="7" t="s">
        <v>252</v>
      </c>
      <c r="C23" s="39"/>
      <c r="D23" s="39">
        <f>'Other Reserve'!G16</f>
        <v>500714.76502511301</v>
      </c>
      <c r="E23" s="39">
        <f>'Other Reserve'!G11</f>
        <v>507678.17671253649</v>
      </c>
      <c r="F23" s="39">
        <f>'Other Reserve'!G6</f>
        <v>424866.8</v>
      </c>
      <c r="G23" s="7"/>
    </row>
    <row r="24" spans="2:7">
      <c r="B24" s="7" t="s">
        <v>253</v>
      </c>
      <c r="C24" s="39"/>
      <c r="D24" s="39">
        <f>'Other Reserve'!H16</f>
        <v>29536.588312576496</v>
      </c>
      <c r="E24" s="39">
        <f>'Other Reserve'!H11</f>
        <v>82811.376712536498</v>
      </c>
      <c r="F24" s="39">
        <f>'Other Reserve'!H6</f>
        <v>424866.8</v>
      </c>
      <c r="G24" s="7"/>
    </row>
    <row r="25" spans="2:7">
      <c r="B25" s="7" t="s">
        <v>334</v>
      </c>
      <c r="C25" s="39"/>
      <c r="D25" s="39">
        <f>'Other Reserve'!I16</f>
        <v>786050.3950251129</v>
      </c>
      <c r="E25" s="39">
        <f>'Other Reserve'!I11</f>
        <v>756513.80671253637</v>
      </c>
      <c r="F25" s="39">
        <f>'Other Reserve'!I6</f>
        <v>673702.42999999993</v>
      </c>
      <c r="G25" s="7"/>
    </row>
    <row r="26" spans="2:7" s="3" customFormat="1" ht="14.4" thickBot="1">
      <c r="B26" s="129" t="s">
        <v>45</v>
      </c>
      <c r="C26" s="130"/>
      <c r="D26" s="130">
        <f>SUM(D19:D25)</f>
        <v>4891133.8692624532</v>
      </c>
      <c r="E26" s="130">
        <f>SUM(E19:E25)</f>
        <v>7886297.1024507284</v>
      </c>
      <c r="F26" s="130">
        <f>SUM(F19:F25)</f>
        <v>9391418.9299999997</v>
      </c>
      <c r="G26" s="6">
        <f>'Other Reserve'!J6</f>
        <v>9391418.9299999997</v>
      </c>
    </row>
    <row r="27" spans="2:7" s="3" customFormat="1" ht="14.4" thickTop="1">
      <c r="B27" s="6"/>
      <c r="C27" s="41"/>
      <c r="D27" s="41"/>
      <c r="E27" s="41"/>
      <c r="F27" s="41"/>
      <c r="G27" s="6"/>
    </row>
    <row r="28" spans="2:7">
      <c r="B28" s="6" t="s">
        <v>816</v>
      </c>
      <c r="C28" s="39"/>
      <c r="D28" s="73"/>
      <c r="E28" s="73"/>
      <c r="F28" s="134"/>
      <c r="G28" s="7"/>
    </row>
    <row r="29" spans="2:7" ht="16.2" customHeight="1">
      <c r="B29" s="407" t="s">
        <v>604</v>
      </c>
      <c r="C29" s="407"/>
      <c r="D29" s="407"/>
      <c r="E29" s="407"/>
      <c r="F29" s="407"/>
      <c r="G29" s="7"/>
    </row>
    <row r="30" spans="2:7">
      <c r="B30" s="7"/>
      <c r="C30" s="39"/>
      <c r="D30" s="73"/>
      <c r="E30" s="73"/>
      <c r="F30" s="73"/>
      <c r="G30" s="7"/>
    </row>
    <row r="31" spans="2:7">
      <c r="B31" s="139" t="s">
        <v>817</v>
      </c>
      <c r="C31" s="39"/>
      <c r="D31" s="73"/>
      <c r="E31" s="73"/>
      <c r="F31" s="73"/>
      <c r="G31" s="7"/>
    </row>
    <row r="32" spans="2:7" ht="16.2" customHeight="1">
      <c r="B32" s="407" t="s">
        <v>631</v>
      </c>
      <c r="C32" s="407"/>
      <c r="D32" s="407"/>
      <c r="E32" s="407"/>
      <c r="F32" s="407"/>
      <c r="G32" s="7"/>
    </row>
    <row r="33" spans="2:7" ht="31.5" customHeight="1">
      <c r="B33" s="409"/>
      <c r="C33" s="409"/>
      <c r="D33" s="409"/>
      <c r="E33" s="409"/>
      <c r="F33" s="409"/>
      <c r="G33" s="7"/>
    </row>
    <row r="34" spans="2:7">
      <c r="B34" s="7"/>
      <c r="C34" s="39"/>
      <c r="D34" s="73"/>
      <c r="E34" s="73"/>
      <c r="F34" s="73"/>
      <c r="G34" s="7"/>
    </row>
  </sheetData>
  <customSheetViews>
    <customSheetView guid="{B9E55A27-2788-4E21-A3C1-797FAFBE2F06}" showPageBreaks="1" showGridLines="0" printArea="1" view="pageBreakPreview" topLeftCell="A13">
      <selection activeCell="H16" sqref="H16"/>
      <pageMargins left="0.7" right="0.2" top="0.75" bottom="0.5" header="0.3" footer="0.3"/>
      <pageSetup paperSize="9" scale="91" orientation="portrait" horizontalDpi="1200" verticalDpi="1200" r:id="rId1"/>
    </customSheetView>
  </customSheetViews>
  <mergeCells count="7">
    <mergeCell ref="B33:F33"/>
    <mergeCell ref="B14:F14"/>
    <mergeCell ref="B6:F6"/>
    <mergeCell ref="B16:F16"/>
    <mergeCell ref="B17:F17"/>
    <mergeCell ref="B29:F29"/>
    <mergeCell ref="B32:F32"/>
  </mergeCells>
  <pageMargins left="0.5" right="0.2" top="0.75" bottom="0.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B1:K196"/>
  <sheetViews>
    <sheetView showGridLines="0" view="pageBreakPreview" zoomScaleNormal="100" zoomScaleSheetLayoutView="100" workbookViewId="0">
      <selection activeCell="B206" sqref="B206"/>
    </sheetView>
  </sheetViews>
  <sheetFormatPr defaultColWidth="9.33203125" defaultRowHeight="13.2"/>
  <cols>
    <col min="1" max="1" width="2" style="7" customWidth="1"/>
    <col min="2" max="2" width="53.88671875" style="7" customWidth="1"/>
    <col min="3" max="3" width="2.6640625" style="63" bestFit="1" customWidth="1"/>
    <col min="4" max="4" width="16.6640625" style="39" customWidth="1"/>
    <col min="5" max="5" width="18.6640625" style="39" bestFit="1" customWidth="1"/>
    <col min="6" max="6" width="12" style="7" hidden="1" customWidth="1"/>
    <col min="7" max="7" width="11.21875" style="7" bestFit="1" customWidth="1"/>
    <col min="8" max="8" width="11.21875" style="7" customWidth="1"/>
    <col min="9" max="10" width="9.33203125" style="7" customWidth="1"/>
    <col min="11" max="16384" width="9.33203125" style="7"/>
  </cols>
  <sheetData>
    <row r="1" spans="2:8" ht="17.399999999999999">
      <c r="B1" s="359" t="str">
        <f>'4.18-4.21'!B1</f>
        <v>ABC Savings and Credit Cooperative Limited</v>
      </c>
    </row>
    <row r="2" spans="2:8" ht="15.6">
      <c r="B2" s="360" t="str">
        <f>'4.18-4.21'!B2</f>
        <v>Notes to Accounts</v>
      </c>
    </row>
    <row r="3" spans="2:8">
      <c r="B3" s="11" t="str">
        <f>'4.18-4.21'!B3</f>
        <v>For the year ended 32nd  Ashadh, 2082</v>
      </c>
    </row>
    <row r="5" spans="2:8">
      <c r="B5" s="6" t="s">
        <v>818</v>
      </c>
      <c r="E5" s="64"/>
    </row>
    <row r="6" spans="2:8" ht="13.8" thickBot="1">
      <c r="B6" s="15" t="s">
        <v>4</v>
      </c>
      <c r="C6" s="147"/>
      <c r="D6" s="148" t="s">
        <v>525</v>
      </c>
      <c r="E6" s="148" t="s">
        <v>526</v>
      </c>
    </row>
    <row r="7" spans="2:8">
      <c r="B7" s="7" t="s">
        <v>119</v>
      </c>
      <c r="D7" s="39">
        <v>678403.16491189995</v>
      </c>
      <c r="E7" s="39">
        <v>566920.0440313</v>
      </c>
    </row>
    <row r="8" spans="2:8">
      <c r="B8" s="7" t="s">
        <v>120</v>
      </c>
      <c r="D8" s="39">
        <v>908645.42162819998</v>
      </c>
      <c r="E8" s="39">
        <v>950194.96482760005</v>
      </c>
    </row>
    <row r="9" spans="2:8">
      <c r="B9" s="7" t="s">
        <v>605</v>
      </c>
      <c r="D9" s="39">
        <v>16655832.038900001</v>
      </c>
      <c r="E9" s="39">
        <f>4273716.953+9333000</f>
        <v>13606716.953</v>
      </c>
    </row>
    <row r="10" spans="2:8">
      <c r="B10" s="7" t="s">
        <v>121</v>
      </c>
      <c r="D10" s="39">
        <v>786258.34479134995</v>
      </c>
      <c r="E10" s="39">
        <v>615810.13806047</v>
      </c>
      <c r="G10" s="10"/>
    </row>
    <row r="11" spans="2:8">
      <c r="B11" s="7" t="s">
        <v>149</v>
      </c>
      <c r="D11" s="39">
        <v>0</v>
      </c>
      <c r="E11" s="39">
        <v>0</v>
      </c>
      <c r="G11" s="10"/>
      <c r="H11" s="10"/>
    </row>
    <row r="12" spans="2:8" s="6" customFormat="1" ht="13.8" thickBot="1">
      <c r="B12" s="129" t="s">
        <v>122</v>
      </c>
      <c r="C12" s="146"/>
      <c r="D12" s="130">
        <f>SUM(D7:D11)</f>
        <v>19029138.970231451</v>
      </c>
      <c r="E12" s="130">
        <f>SUM(E7:E11)</f>
        <v>15739642.099919369</v>
      </c>
      <c r="H12" s="41"/>
    </row>
    <row r="13" spans="2:8" ht="13.8" thickTop="1">
      <c r="B13" s="409"/>
      <c r="C13" s="409"/>
      <c r="D13" s="409"/>
      <c r="E13" s="409"/>
    </row>
    <row r="14" spans="2:8">
      <c r="B14" s="233"/>
      <c r="C14" s="233"/>
      <c r="D14" s="149"/>
      <c r="E14" s="149"/>
    </row>
    <row r="15" spans="2:8">
      <c r="B15" s="6" t="s">
        <v>819</v>
      </c>
      <c r="E15" s="64"/>
    </row>
    <row r="16" spans="2:8" ht="13.8" thickBot="1">
      <c r="B16" s="15" t="s">
        <v>4</v>
      </c>
      <c r="C16" s="147"/>
      <c r="D16" s="148" t="str">
        <f>D6</f>
        <v>FY 2081/82</v>
      </c>
      <c r="E16" s="148" t="str">
        <f>E6</f>
        <v>FY 2080/81</v>
      </c>
    </row>
    <row r="17" spans="2:6">
      <c r="B17" s="7" t="s">
        <v>363</v>
      </c>
      <c r="D17" s="39">
        <v>800136.19</v>
      </c>
      <c r="E17" s="39">
        <v>0</v>
      </c>
    </row>
    <row r="18" spans="2:6">
      <c r="B18" s="7" t="s">
        <v>606</v>
      </c>
      <c r="D18" s="39">
        <v>7018984.8709089998</v>
      </c>
      <c r="E18" s="39">
        <v>6913198.5</v>
      </c>
    </row>
    <row r="19" spans="2:6">
      <c r="B19" s="7" t="s">
        <v>74</v>
      </c>
      <c r="D19" s="39">
        <v>0</v>
      </c>
      <c r="E19" s="39">
        <v>0</v>
      </c>
    </row>
    <row r="20" spans="2:6" s="6" customFormat="1" ht="13.8" thickBot="1">
      <c r="B20" s="129" t="s">
        <v>195</v>
      </c>
      <c r="C20" s="146"/>
      <c r="D20" s="130">
        <f>SUM(D17:D19)</f>
        <v>7819121.0609089993</v>
      </c>
      <c r="E20" s="130">
        <f>SUM(E17:E19)</f>
        <v>6913198.5</v>
      </c>
    </row>
    <row r="21" spans="2:6" ht="13.8" thickTop="1">
      <c r="B21" s="6"/>
    </row>
    <row r="22" spans="2:6">
      <c r="B22" s="6"/>
    </row>
    <row r="23" spans="2:6">
      <c r="B23" s="6" t="s">
        <v>820</v>
      </c>
      <c r="E23" s="64"/>
    </row>
    <row r="24" spans="2:6" ht="13.8" thickBot="1">
      <c r="B24" s="15" t="s">
        <v>4</v>
      </c>
      <c r="C24" s="147"/>
      <c r="D24" s="148" t="str">
        <f>D16</f>
        <v>FY 2081/82</v>
      </c>
      <c r="E24" s="148" t="str">
        <f>E16</f>
        <v>FY 2080/81</v>
      </c>
    </row>
    <row r="25" spans="2:6">
      <c r="B25" s="7" t="s">
        <v>638</v>
      </c>
      <c r="D25" s="187">
        <v>1251558.973</v>
      </c>
      <c r="E25" s="187">
        <v>901478.29</v>
      </c>
    </row>
    <row r="26" spans="2:6">
      <c r="B26" s="163" t="s">
        <v>276</v>
      </c>
      <c r="C26" s="186"/>
      <c r="D26" s="188">
        <v>-132520.59</v>
      </c>
      <c r="E26" s="188">
        <f>-1332014.65/10</f>
        <v>-133201.465</v>
      </c>
    </row>
    <row r="27" spans="2:6">
      <c r="B27" s="7" t="s">
        <v>664</v>
      </c>
      <c r="D27" s="39">
        <f>SUM(D25:D26)</f>
        <v>1119038.3829999999</v>
      </c>
      <c r="E27" s="39">
        <f>SUM(E25:E26)</f>
        <v>768276.82500000007</v>
      </c>
    </row>
    <row r="28" spans="2:6">
      <c r="B28" s="7" t="s">
        <v>821</v>
      </c>
      <c r="D28" s="39">
        <f>D40</f>
        <v>697057.22</v>
      </c>
      <c r="E28" s="39">
        <f>E40</f>
        <v>630627.1666666629</v>
      </c>
    </row>
    <row r="29" spans="2:6">
      <c r="B29" s="7" t="s">
        <v>822</v>
      </c>
      <c r="D29" s="39">
        <f>D47</f>
        <v>335047.17814285704</v>
      </c>
      <c r="E29" s="39">
        <f>E47</f>
        <v>213053.51</v>
      </c>
    </row>
    <row r="30" spans="2:6">
      <c r="B30" s="7" t="s">
        <v>823</v>
      </c>
      <c r="D30" s="39">
        <f>D54</f>
        <v>88210</v>
      </c>
      <c r="E30" s="39">
        <f>E54</f>
        <v>54100</v>
      </c>
    </row>
    <row r="31" spans="2:6" s="6" customFormat="1" ht="13.8" thickBot="1">
      <c r="B31" s="129" t="s">
        <v>278</v>
      </c>
      <c r="C31" s="146"/>
      <c r="D31" s="130">
        <f>SUM(D27:D30)</f>
        <v>2239352.7811428569</v>
      </c>
      <c r="E31" s="130">
        <f>SUM(E27:E30)</f>
        <v>1666057.501666663</v>
      </c>
      <c r="F31" s="226"/>
    </row>
    <row r="32" spans="2:6" s="6" customFormat="1" ht="13.8" thickTop="1">
      <c r="C32" s="144"/>
      <c r="D32" s="41"/>
      <c r="E32" s="41"/>
    </row>
    <row r="33" spans="2:5" s="6" customFormat="1">
      <c r="B33" s="6" t="s">
        <v>824</v>
      </c>
      <c r="C33" s="63"/>
      <c r="D33" s="39"/>
      <c r="E33" s="64"/>
    </row>
    <row r="34" spans="2:5" s="6" customFormat="1" ht="13.8" thickBot="1">
      <c r="B34" s="15" t="s">
        <v>4</v>
      </c>
      <c r="C34" s="147"/>
      <c r="D34" s="148" t="str">
        <f>D24</f>
        <v>FY 2081/82</v>
      </c>
      <c r="E34" s="148" t="str">
        <f>E24</f>
        <v>FY 2080/81</v>
      </c>
    </row>
    <row r="35" spans="2:5" s="6" customFormat="1">
      <c r="B35" s="7" t="s">
        <v>271</v>
      </c>
      <c r="C35" s="63"/>
      <c r="D35" s="39">
        <v>520046.95</v>
      </c>
      <c r="E35" s="39">
        <v>480105.03333333001</v>
      </c>
    </row>
    <row r="36" spans="2:5" s="6" customFormat="1">
      <c r="B36" s="7" t="s">
        <v>270</v>
      </c>
      <c r="C36" s="63"/>
      <c r="D36" s="39">
        <v>82000</v>
      </c>
      <c r="E36" s="39">
        <v>64750</v>
      </c>
    </row>
    <row r="37" spans="2:5" s="6" customFormat="1">
      <c r="B37" s="7" t="s">
        <v>272</v>
      </c>
      <c r="C37" s="63"/>
      <c r="D37" s="39">
        <v>88610.27</v>
      </c>
      <c r="E37" s="39">
        <v>77522.133333332997</v>
      </c>
    </row>
    <row r="38" spans="2:5" s="6" customFormat="1">
      <c r="B38" s="7" t="s">
        <v>273</v>
      </c>
      <c r="C38" s="63"/>
      <c r="D38" s="39">
        <v>2050</v>
      </c>
      <c r="E38" s="39">
        <v>3650</v>
      </c>
    </row>
    <row r="39" spans="2:5" s="6" customFormat="1">
      <c r="B39" s="7" t="s">
        <v>274</v>
      </c>
      <c r="C39" s="63"/>
      <c r="D39" s="39">
        <v>4350</v>
      </c>
      <c r="E39" s="39">
        <v>4600</v>
      </c>
    </row>
    <row r="40" spans="2:5" s="6" customFormat="1" ht="13.8" thickBot="1">
      <c r="B40" s="129" t="s">
        <v>607</v>
      </c>
      <c r="C40" s="146"/>
      <c r="D40" s="130">
        <f>SUM(D35:D39)</f>
        <v>697057.22</v>
      </c>
      <c r="E40" s="130">
        <f>SUM(E35:E39)</f>
        <v>630627.1666666629</v>
      </c>
    </row>
    <row r="41" spans="2:5" s="6" customFormat="1" ht="13.8" thickTop="1">
      <c r="C41" s="144"/>
      <c r="D41" s="41"/>
      <c r="E41" s="41"/>
    </row>
    <row r="42" spans="2:5" s="6" customFormat="1">
      <c r="B42" s="6" t="s">
        <v>825</v>
      </c>
      <c r="C42" s="63"/>
      <c r="D42" s="39"/>
      <c r="E42" s="64"/>
    </row>
    <row r="43" spans="2:5" s="6" customFormat="1" ht="13.8" thickBot="1">
      <c r="B43" s="15" t="s">
        <v>4</v>
      </c>
      <c r="C43" s="147"/>
      <c r="D43" s="148" t="str">
        <f>D34</f>
        <v>FY 2081/82</v>
      </c>
      <c r="E43" s="148" t="str">
        <f>E34</f>
        <v>FY 2080/81</v>
      </c>
    </row>
    <row r="44" spans="2:5" s="6" customFormat="1">
      <c r="B44" s="7" t="s">
        <v>639</v>
      </c>
      <c r="C44" s="63"/>
      <c r="D44" s="39">
        <v>76724.801000000007</v>
      </c>
      <c r="E44" s="39">
        <v>67854.559999999998</v>
      </c>
    </row>
    <row r="45" spans="2:5" s="6" customFormat="1">
      <c r="B45" s="7" t="s">
        <v>640</v>
      </c>
      <c r="C45" s="63"/>
      <c r="D45" s="39">
        <v>79950.5</v>
      </c>
      <c r="E45" s="39">
        <v>96019</v>
      </c>
    </row>
    <row r="46" spans="2:5" s="6" customFormat="1">
      <c r="B46" s="7" t="s">
        <v>269</v>
      </c>
      <c r="C46" s="63"/>
      <c r="D46" s="39">
        <v>178371.877142857</v>
      </c>
      <c r="E46" s="39">
        <v>49179.95</v>
      </c>
    </row>
    <row r="47" spans="2:5" s="6" customFormat="1" ht="13.8" thickBot="1">
      <c r="B47" s="129" t="s">
        <v>279</v>
      </c>
      <c r="C47" s="146"/>
      <c r="D47" s="130">
        <f>SUM(D44:D46)</f>
        <v>335047.17814285704</v>
      </c>
      <c r="E47" s="130">
        <f>SUM(E44:E46)</f>
        <v>213053.51</v>
      </c>
    </row>
    <row r="48" spans="2:5" s="6" customFormat="1" ht="13.8" thickTop="1">
      <c r="C48" s="144"/>
      <c r="D48" s="41"/>
      <c r="E48" s="41"/>
    </row>
    <row r="49" spans="2:11" s="6" customFormat="1">
      <c r="C49" s="144"/>
      <c r="D49" s="41"/>
      <c r="E49" s="41"/>
    </row>
    <row r="50" spans="2:11" s="6" customFormat="1">
      <c r="B50" s="6" t="s">
        <v>826</v>
      </c>
      <c r="C50" s="63"/>
      <c r="D50" s="39"/>
      <c r="E50" s="64"/>
    </row>
    <row r="51" spans="2:11" s="6" customFormat="1" ht="13.8" thickBot="1">
      <c r="B51" s="15" t="s">
        <v>4</v>
      </c>
      <c r="C51" s="147"/>
      <c r="D51" s="148" t="str">
        <f>D43</f>
        <v>FY 2081/82</v>
      </c>
      <c r="E51" s="148" t="str">
        <f>E43</f>
        <v>FY 2080/81</v>
      </c>
    </row>
    <row r="52" spans="2:11" s="6" customFormat="1">
      <c r="B52" s="7" t="s">
        <v>171</v>
      </c>
      <c r="C52" s="63"/>
      <c r="D52" s="39">
        <v>76110</v>
      </c>
      <c r="E52" s="39">
        <v>40000</v>
      </c>
    </row>
    <row r="53" spans="2:11" s="6" customFormat="1">
      <c r="B53" s="7" t="s">
        <v>275</v>
      </c>
      <c r="C53" s="63"/>
      <c r="D53" s="39">
        <v>12100</v>
      </c>
      <c r="E53" s="39">
        <v>14100</v>
      </c>
    </row>
    <row r="54" spans="2:11" s="6" customFormat="1" ht="13.8" thickBot="1">
      <c r="B54" s="129" t="s">
        <v>280</v>
      </c>
      <c r="C54" s="146"/>
      <c r="D54" s="130">
        <f>SUM(D52:D53)</f>
        <v>88210</v>
      </c>
      <c r="E54" s="130">
        <f>SUM(E52:E53)</f>
        <v>54100</v>
      </c>
    </row>
    <row r="55" spans="2:11" s="6" customFormat="1" ht="13.8" thickTop="1">
      <c r="C55" s="144"/>
      <c r="D55" s="41"/>
      <c r="E55" s="41"/>
    </row>
    <row r="57" spans="2:11">
      <c r="B57" s="6" t="s">
        <v>827</v>
      </c>
      <c r="E57" s="64"/>
    </row>
    <row r="58" spans="2:11" ht="13.8" thickBot="1">
      <c r="B58" s="15" t="s">
        <v>4</v>
      </c>
      <c r="C58" s="147"/>
      <c r="D58" s="148" t="str">
        <f>D51</f>
        <v>FY 2081/82</v>
      </c>
      <c r="E58" s="148" t="str">
        <f>E51</f>
        <v>FY 2080/81</v>
      </c>
    </row>
    <row r="59" spans="2:11">
      <c r="B59" s="7" t="s">
        <v>828</v>
      </c>
      <c r="D59" s="39">
        <f>D70</f>
        <v>268855.73299999995</v>
      </c>
      <c r="E59" s="39">
        <f>E70</f>
        <v>222747.24400000004</v>
      </c>
      <c r="K59" s="10"/>
    </row>
    <row r="60" spans="2:11">
      <c r="B60" s="7" t="s">
        <v>924</v>
      </c>
      <c r="D60" s="39">
        <v>0</v>
      </c>
      <c r="E60" s="39">
        <v>0</v>
      </c>
    </row>
    <row r="61" spans="2:11" s="6" customFormat="1" ht="13.8" thickBot="1">
      <c r="B61" s="129" t="s">
        <v>286</v>
      </c>
      <c r="C61" s="146"/>
      <c r="D61" s="130">
        <f>SUM(D59:D60)</f>
        <v>268855.73299999995</v>
      </c>
      <c r="E61" s="130">
        <f>SUM(E59:E60)</f>
        <v>222747.24400000004</v>
      </c>
    </row>
    <row r="62" spans="2:11" ht="13.8" thickTop="1"/>
    <row r="64" spans="2:11">
      <c r="B64" s="6" t="s">
        <v>829</v>
      </c>
    </row>
    <row r="65" spans="2:5" ht="13.8" thickBot="1">
      <c r="B65" s="15" t="s">
        <v>4</v>
      </c>
      <c r="C65" s="147"/>
      <c r="D65" s="148" t="str">
        <f>D58</f>
        <v>FY 2081/82</v>
      </c>
      <c r="E65" s="148" t="str">
        <f>E58</f>
        <v>FY 2080/81</v>
      </c>
    </row>
    <row r="66" spans="2:5">
      <c r="B66" s="7" t="s">
        <v>641</v>
      </c>
      <c r="D66" s="39">
        <f>-E69</f>
        <v>253370.89499999999</v>
      </c>
      <c r="E66" s="39">
        <v>261888.43900000001</v>
      </c>
    </row>
    <row r="67" spans="2:5">
      <c r="B67" s="7" t="s">
        <v>277</v>
      </c>
      <c r="D67" s="39">
        <v>223544.80499999999</v>
      </c>
      <c r="E67" s="39">
        <v>184929.7</v>
      </c>
    </row>
    <row r="68" spans="2:5">
      <c r="B68" s="7" t="s">
        <v>608</v>
      </c>
      <c r="D68" s="39">
        <v>5200</v>
      </c>
      <c r="E68" s="39">
        <v>29300</v>
      </c>
    </row>
    <row r="69" spans="2:5">
      <c r="B69" s="7" t="s">
        <v>669</v>
      </c>
      <c r="D69" s="39">
        <v>-213259.967</v>
      </c>
      <c r="E69" s="39">
        <v>-253370.89499999999</v>
      </c>
    </row>
    <row r="70" spans="2:5" ht="13.8" thickBot="1">
      <c r="B70" s="129" t="s">
        <v>288</v>
      </c>
      <c r="C70" s="146"/>
      <c r="D70" s="130">
        <f>SUM(D66:D69)</f>
        <v>268855.73299999995</v>
      </c>
      <c r="E70" s="130">
        <f>SUM(E66:E69)</f>
        <v>222747.24400000004</v>
      </c>
    </row>
    <row r="71" spans="2:5" ht="13.8" thickTop="1"/>
    <row r="73" spans="2:5">
      <c r="B73" s="6" t="s">
        <v>830</v>
      </c>
      <c r="E73" s="64"/>
    </row>
    <row r="74" spans="2:5" ht="13.8" thickBot="1">
      <c r="B74" s="15" t="s">
        <v>4</v>
      </c>
      <c r="C74" s="147"/>
      <c r="D74" s="148" t="str">
        <f>D65</f>
        <v>FY 2081/82</v>
      </c>
      <c r="E74" s="148" t="str">
        <f>E65</f>
        <v>FY 2080/81</v>
      </c>
    </row>
    <row r="75" spans="2:5">
      <c r="B75" s="7" t="s">
        <v>858</v>
      </c>
      <c r="D75" s="39">
        <f>-'4.11-4.17'!D108</f>
        <v>84059.846000000005</v>
      </c>
      <c r="E75" s="39">
        <f>-'4.11-4.17'!E108</f>
        <v>86115</v>
      </c>
    </row>
    <row r="76" spans="2:5">
      <c r="B76" s="7" t="s">
        <v>123</v>
      </c>
      <c r="D76" s="39">
        <f>'4.6-4.7'!D24</f>
        <v>150000</v>
      </c>
      <c r="E76" s="39">
        <f>'4.6-4.7'!E24</f>
        <v>250000</v>
      </c>
    </row>
    <row r="77" spans="2:5">
      <c r="B77" s="7" t="s">
        <v>124</v>
      </c>
      <c r="D77" s="39">
        <v>82323.526666667007</v>
      </c>
      <c r="E77" s="39">
        <v>78680.45</v>
      </c>
    </row>
    <row r="78" spans="2:5">
      <c r="B78" s="7" t="s">
        <v>281</v>
      </c>
      <c r="D78" s="39">
        <v>43280.108749999999</v>
      </c>
      <c r="E78" s="39">
        <v>47172.427499999998</v>
      </c>
    </row>
    <row r="79" spans="2:5">
      <c r="B79" s="7" t="s">
        <v>125</v>
      </c>
      <c r="D79" s="39">
        <v>0</v>
      </c>
      <c r="E79" s="39">
        <v>0</v>
      </c>
    </row>
    <row r="80" spans="2:5">
      <c r="B80" s="7" t="s">
        <v>74</v>
      </c>
      <c r="D80" s="39">
        <v>0</v>
      </c>
      <c r="E80" s="39">
        <v>0</v>
      </c>
    </row>
    <row r="81" spans="2:6" s="6" customFormat="1" ht="13.8" thickBot="1">
      <c r="B81" s="129" t="s">
        <v>45</v>
      </c>
      <c r="C81" s="146"/>
      <c r="D81" s="130">
        <f>SUM(D75:D80)</f>
        <v>359663.48141666705</v>
      </c>
      <c r="E81" s="130">
        <f>SUM(E75:E80)</f>
        <v>461967.8775</v>
      </c>
      <c r="F81" s="226">
        <f>E81-E76</f>
        <v>211967.8775</v>
      </c>
    </row>
    <row r="82" spans="2:6" ht="13.8" thickTop="1">
      <c r="B82" s="189"/>
      <c r="C82" s="189"/>
      <c r="D82" s="189"/>
      <c r="E82" s="189"/>
    </row>
    <row r="83" spans="2:6">
      <c r="B83" s="233"/>
      <c r="C83" s="233"/>
      <c r="D83" s="233"/>
      <c r="E83" s="233"/>
    </row>
    <row r="84" spans="2:6">
      <c r="B84" s="6" t="s">
        <v>831</v>
      </c>
      <c r="E84" s="64"/>
    </row>
    <row r="85" spans="2:6" ht="13.8" thickBot="1">
      <c r="B85" s="15" t="s">
        <v>4</v>
      </c>
      <c r="C85" s="147"/>
      <c r="D85" s="148" t="str">
        <f>D74</f>
        <v>FY 2081/82</v>
      </c>
      <c r="E85" s="148" t="str">
        <f>E74</f>
        <v>FY 2080/81</v>
      </c>
    </row>
    <row r="86" spans="2:6">
      <c r="B86" s="7" t="s">
        <v>609</v>
      </c>
      <c r="D86" s="39">
        <f>'4.1-4.4'!D66+'4.1-4.4'!D67</f>
        <v>443793.16519590653</v>
      </c>
      <c r="E86" s="39">
        <f>'4.1-4.4'!E66+'4.1-4.4'!E67</f>
        <v>479480.16963902861</v>
      </c>
      <c r="F86" s="10"/>
    </row>
    <row r="87" spans="2:6">
      <c r="B87" s="7" t="s">
        <v>370</v>
      </c>
      <c r="D87" s="39">
        <v>0</v>
      </c>
      <c r="E87" s="39">
        <v>0</v>
      </c>
      <c r="F87" s="11"/>
    </row>
    <row r="88" spans="2:6">
      <c r="B88" s="7" t="s">
        <v>369</v>
      </c>
      <c r="D88" s="39">
        <v>0</v>
      </c>
      <c r="E88" s="39">
        <v>0</v>
      </c>
    </row>
    <row r="89" spans="2:6">
      <c r="B89" s="7" t="s">
        <v>126</v>
      </c>
      <c r="D89" s="39">
        <v>0</v>
      </c>
      <c r="E89" s="39">
        <v>0</v>
      </c>
    </row>
    <row r="90" spans="2:6">
      <c r="B90" s="7" t="s">
        <v>127</v>
      </c>
      <c r="D90" s="39">
        <v>0</v>
      </c>
      <c r="E90" s="39">
        <v>0</v>
      </c>
    </row>
    <row r="91" spans="2:6">
      <c r="B91" s="7" t="s">
        <v>202</v>
      </c>
      <c r="D91" s="39">
        <v>0</v>
      </c>
      <c r="E91" s="39">
        <v>0</v>
      </c>
    </row>
    <row r="92" spans="2:6" ht="13.8" thickBot="1">
      <c r="B92" s="129" t="s">
        <v>45</v>
      </c>
      <c r="C92" s="146"/>
      <c r="D92" s="130">
        <f>SUM(D86:D91)</f>
        <v>443793.16519590653</v>
      </c>
      <c r="E92" s="130">
        <f>SUM(E86:E91)</f>
        <v>479480.16963902861</v>
      </c>
    </row>
    <row r="93" spans="2:6" ht="13.8" thickTop="1"/>
    <row r="95" spans="2:6">
      <c r="B95" s="6" t="s">
        <v>832</v>
      </c>
      <c r="E95" s="64"/>
    </row>
    <row r="96" spans="2:6" ht="13.8" thickBot="1">
      <c r="B96" s="15" t="s">
        <v>4</v>
      </c>
      <c r="C96" s="147"/>
      <c r="D96" s="148" t="str">
        <f>D85</f>
        <v>FY 2081/82</v>
      </c>
      <c r="E96" s="148" t="str">
        <f>E85</f>
        <v>FY 2080/81</v>
      </c>
    </row>
    <row r="97" spans="2:6">
      <c r="B97" s="6" t="s">
        <v>642</v>
      </c>
      <c r="C97" s="144"/>
      <c r="D97" s="313"/>
      <c r="E97" s="313"/>
    </row>
    <row r="98" spans="2:6">
      <c r="B98" s="7" t="s">
        <v>282</v>
      </c>
      <c r="D98" s="39">
        <v>743116.44609999994</v>
      </c>
      <c r="E98" s="39">
        <v>687960.08860000002</v>
      </c>
    </row>
    <row r="99" spans="2:6">
      <c r="B99" s="7" t="s">
        <v>128</v>
      </c>
      <c r="D99" s="39">
        <v>92500</v>
      </c>
      <c r="E99" s="39">
        <v>83000</v>
      </c>
    </row>
    <row r="100" spans="2:6">
      <c r="B100" s="7" t="s">
        <v>289</v>
      </c>
      <c r="D100" s="39">
        <v>174752.274</v>
      </c>
      <c r="E100" s="39">
        <v>122922.461</v>
      </c>
    </row>
    <row r="101" spans="2:6">
      <c r="B101" s="7" t="s">
        <v>283</v>
      </c>
      <c r="D101" s="39">
        <v>55000</v>
      </c>
      <c r="E101" s="39">
        <v>50000</v>
      </c>
    </row>
    <row r="102" spans="2:6">
      <c r="B102" s="7" t="s">
        <v>284</v>
      </c>
      <c r="D102" s="39">
        <v>259212.432</v>
      </c>
      <c r="E102" s="39">
        <v>266007.45299999998</v>
      </c>
    </row>
    <row r="103" spans="2:6">
      <c r="B103" s="7" t="s">
        <v>394</v>
      </c>
      <c r="D103" s="39">
        <f>D10</f>
        <v>786258.34479134995</v>
      </c>
      <c r="E103" s="39">
        <f>E10</f>
        <v>615810.13806047</v>
      </c>
    </row>
    <row r="104" spans="2:6">
      <c r="B104" s="7" t="s">
        <v>130</v>
      </c>
      <c r="D104" s="39">
        <v>582507.53062764555</v>
      </c>
      <c r="E104" s="39">
        <v>411808.72532130172</v>
      </c>
    </row>
    <row r="105" spans="2:6">
      <c r="B105" s="6" t="s">
        <v>643</v>
      </c>
    </row>
    <row r="106" spans="2:6">
      <c r="B106" s="7" t="s">
        <v>323</v>
      </c>
      <c r="D106" s="39">
        <v>192462.84390000001</v>
      </c>
      <c r="E106" s="39">
        <v>124361.62779999999</v>
      </c>
    </row>
    <row r="107" spans="2:6">
      <c r="B107" s="7" t="s">
        <v>325</v>
      </c>
      <c r="D107" s="39">
        <v>83220</v>
      </c>
      <c r="E107" s="39">
        <v>85215.430600000007</v>
      </c>
    </row>
    <row r="108" spans="2:6">
      <c r="B108" s="6" t="s">
        <v>644</v>
      </c>
    </row>
    <row r="109" spans="2:6">
      <c r="B109" s="7" t="s">
        <v>324</v>
      </c>
      <c r="D109" s="39">
        <f>'4.11-4.17'!E75</f>
        <v>689926.2173515982</v>
      </c>
      <c r="E109" s="39">
        <f>'4.11-4.17'!F75</f>
        <v>544364.93150684889</v>
      </c>
      <c r="F109" s="10"/>
    </row>
    <row r="110" spans="2:6">
      <c r="B110" s="6" t="s">
        <v>925</v>
      </c>
    </row>
    <row r="111" spans="2:6">
      <c r="B111" s="7" t="s">
        <v>129</v>
      </c>
      <c r="D111" s="39">
        <f>'4.11-4.17'!E94</f>
        <v>99574.166666666744</v>
      </c>
      <c r="E111" s="39">
        <f>'4.11-4.17'!F94</f>
        <v>120333.33333333326</v>
      </c>
    </row>
    <row r="112" spans="2:6" s="6" customFormat="1" ht="13.8" thickBot="1">
      <c r="B112" s="129" t="s">
        <v>285</v>
      </c>
      <c r="C112" s="146"/>
      <c r="D112" s="130">
        <f>SUM(D98:D111)</f>
        <v>3758530.2554372605</v>
      </c>
      <c r="E112" s="130">
        <f>SUM(E98:E111)</f>
        <v>3111784.189221954</v>
      </c>
    </row>
    <row r="113" spans="2:5" ht="13.8" thickTop="1"/>
    <row r="114" spans="2:5">
      <c r="B114" s="6" t="s">
        <v>833</v>
      </c>
      <c r="E114" s="64"/>
    </row>
    <row r="115" spans="2:5" ht="13.8" thickBot="1">
      <c r="B115" s="15" t="s">
        <v>4</v>
      </c>
      <c r="C115" s="147"/>
      <c r="D115" s="148" t="str">
        <f>D96</f>
        <v>FY 2081/82</v>
      </c>
      <c r="E115" s="148" t="str">
        <f>E96</f>
        <v>FY 2080/81</v>
      </c>
    </row>
    <row r="116" spans="2:5">
      <c r="B116" s="7" t="s">
        <v>321</v>
      </c>
      <c r="D116" s="39">
        <v>99350</v>
      </c>
      <c r="E116" s="39">
        <v>92350</v>
      </c>
    </row>
    <row r="117" spans="2:5">
      <c r="B117" s="7" t="s">
        <v>322</v>
      </c>
      <c r="D117" s="39">
        <v>25500</v>
      </c>
      <c r="E117" s="39">
        <v>20629.732</v>
      </c>
    </row>
    <row r="118" spans="2:5">
      <c r="B118" s="7" t="s">
        <v>367</v>
      </c>
      <c r="D118" s="39">
        <v>75000</v>
      </c>
      <c r="E118" s="39">
        <v>75000</v>
      </c>
    </row>
    <row r="119" spans="2:5">
      <c r="B119" s="7" t="s">
        <v>366</v>
      </c>
      <c r="D119" s="39">
        <v>47180</v>
      </c>
      <c r="E119" s="39">
        <v>33800</v>
      </c>
    </row>
    <row r="120" spans="2:5">
      <c r="B120" s="7" t="s">
        <v>365</v>
      </c>
      <c r="D120" s="39">
        <f>E120</f>
        <v>100000</v>
      </c>
      <c r="E120" s="39">
        <v>100000</v>
      </c>
    </row>
    <row r="121" spans="2:5">
      <c r="B121" s="7" t="s">
        <v>364</v>
      </c>
      <c r="D121" s="39">
        <v>56000</v>
      </c>
      <c r="E121" s="39">
        <v>55000</v>
      </c>
    </row>
    <row r="122" spans="2:5">
      <c r="B122" s="7" t="s">
        <v>701</v>
      </c>
      <c r="D122" s="39">
        <v>60000</v>
      </c>
      <c r="E122" s="39">
        <v>50000</v>
      </c>
    </row>
    <row r="123" spans="2:5">
      <c r="B123" s="7" t="s">
        <v>303</v>
      </c>
      <c r="D123" s="39">
        <v>213220.96400000001</v>
      </c>
      <c r="E123" s="39">
        <v>161017.47</v>
      </c>
    </row>
    <row r="124" spans="2:5">
      <c r="B124" s="7" t="s">
        <v>291</v>
      </c>
      <c r="D124" s="39">
        <v>78800</v>
      </c>
      <c r="E124" s="39">
        <v>49000</v>
      </c>
    </row>
    <row r="125" spans="2:5">
      <c r="B125" s="7" t="s">
        <v>296</v>
      </c>
      <c r="D125" s="39">
        <v>192275.318</v>
      </c>
      <c r="E125" s="39">
        <v>293562.76500000001</v>
      </c>
    </row>
    <row r="126" spans="2:5">
      <c r="B126" s="7" t="s">
        <v>298</v>
      </c>
      <c r="D126" s="39">
        <v>41345.741999999998</v>
      </c>
      <c r="E126" s="39">
        <v>44454.785000000003</v>
      </c>
    </row>
    <row r="127" spans="2:5">
      <c r="B127" s="7" t="s">
        <v>183</v>
      </c>
      <c r="D127" s="39">
        <v>48497.807999999997</v>
      </c>
      <c r="E127" s="39">
        <v>41248.173333332998</v>
      </c>
    </row>
    <row r="128" spans="2:5">
      <c r="B128" s="7" t="s">
        <v>297</v>
      </c>
      <c r="D128" s="39">
        <v>38561.9424</v>
      </c>
      <c r="E128" s="39">
        <v>27783.583999999999</v>
      </c>
    </row>
    <row r="129" spans="2:11">
      <c r="B129" s="7" t="s">
        <v>300</v>
      </c>
      <c r="D129" s="39">
        <v>65000</v>
      </c>
      <c r="E129" s="39">
        <v>55000</v>
      </c>
    </row>
    <row r="130" spans="2:11">
      <c r="B130" s="7" t="s">
        <v>302</v>
      </c>
      <c r="D130" s="39">
        <v>61442.731199999995</v>
      </c>
      <c r="E130" s="39">
        <v>51202.275999999998</v>
      </c>
    </row>
    <row r="131" spans="2:11">
      <c r="B131" s="7" t="s">
        <v>306</v>
      </c>
      <c r="C131" s="7"/>
      <c r="D131" s="39">
        <v>84867.44</v>
      </c>
      <c r="E131" s="39">
        <v>79056.2</v>
      </c>
    </row>
    <row r="132" spans="2:11">
      <c r="B132" s="7" t="s">
        <v>292</v>
      </c>
      <c r="D132" s="39">
        <v>59522.123999999996</v>
      </c>
      <c r="E132" s="39">
        <v>49601.77</v>
      </c>
    </row>
    <row r="133" spans="2:11">
      <c r="B133" s="7" t="s">
        <v>293</v>
      </c>
      <c r="D133" s="39">
        <v>101200</v>
      </c>
      <c r="E133" s="39">
        <v>96000</v>
      </c>
    </row>
    <row r="134" spans="2:11">
      <c r="B134" s="7" t="s">
        <v>301</v>
      </c>
      <c r="D134" s="39">
        <v>108424.872</v>
      </c>
      <c r="E134" s="39">
        <v>105354.06</v>
      </c>
    </row>
    <row r="135" spans="2:11">
      <c r="B135" s="7" t="s">
        <v>295</v>
      </c>
      <c r="D135" s="39">
        <v>259664.07800000001</v>
      </c>
      <c r="E135" s="39">
        <v>285394.36</v>
      </c>
    </row>
    <row r="136" spans="2:11">
      <c r="B136" s="7" t="s">
        <v>308</v>
      </c>
      <c r="D136" s="39">
        <v>289080.40100000001</v>
      </c>
      <c r="E136" s="39">
        <v>227695.62</v>
      </c>
    </row>
    <row r="137" spans="2:11">
      <c r="B137" s="7" t="s">
        <v>299</v>
      </c>
      <c r="D137" s="39">
        <v>26694.632000000001</v>
      </c>
      <c r="E137" s="39">
        <v>50578.86</v>
      </c>
    </row>
    <row r="138" spans="2:11">
      <c r="B138" s="7" t="s">
        <v>294</v>
      </c>
      <c r="D138" s="39">
        <v>91966.195999999996</v>
      </c>
      <c r="E138" s="39">
        <v>84971.83</v>
      </c>
    </row>
    <row r="139" spans="2:11">
      <c r="B139" s="7" t="s">
        <v>290</v>
      </c>
      <c r="D139" s="39">
        <v>53725.103999999999</v>
      </c>
      <c r="E139" s="39">
        <v>44770.92</v>
      </c>
    </row>
    <row r="140" spans="2:11">
      <c r="B140" s="7" t="s">
        <v>304</v>
      </c>
      <c r="D140" s="39">
        <v>54140.507999999994</v>
      </c>
      <c r="E140" s="39">
        <v>45117.09</v>
      </c>
    </row>
    <row r="141" spans="2:11">
      <c r="B141" s="7" t="s">
        <v>305</v>
      </c>
      <c r="D141" s="39">
        <v>24828.359999999997</v>
      </c>
      <c r="E141" s="39">
        <v>20690.3</v>
      </c>
    </row>
    <row r="142" spans="2:11">
      <c r="B142" s="7" t="s">
        <v>307</v>
      </c>
      <c r="D142" s="39">
        <v>71231.7</v>
      </c>
      <c r="E142" s="39">
        <v>69794.66</v>
      </c>
      <c r="H142" s="39"/>
    </row>
    <row r="143" spans="2:11" ht="13.8" thickBot="1">
      <c r="B143" s="129" t="s">
        <v>310</v>
      </c>
      <c r="C143" s="150"/>
      <c r="D143" s="130">
        <f>SUM(D116:D142)</f>
        <v>2427519.9205999998</v>
      </c>
      <c r="E143" s="130">
        <f>SUM(E116:E142)</f>
        <v>2309074.455333333</v>
      </c>
    </row>
    <row r="144" spans="2:11" ht="13.8" thickTop="1">
      <c r="D144" s="151"/>
      <c r="E144" s="151"/>
      <c r="K144" s="396"/>
    </row>
    <row r="146" spans="2:5">
      <c r="B146" s="6" t="s">
        <v>834</v>
      </c>
      <c r="E146" s="64"/>
    </row>
    <row r="147" spans="2:5" ht="13.8" thickBot="1">
      <c r="B147" s="15" t="s">
        <v>4</v>
      </c>
      <c r="C147" s="147"/>
      <c r="D147" s="148" t="str">
        <f>D115</f>
        <v>FY 2081/82</v>
      </c>
      <c r="E147" s="148" t="str">
        <f>E115</f>
        <v>FY 2080/81</v>
      </c>
    </row>
    <row r="148" spans="2:5">
      <c r="B148" s="402" t="s">
        <v>926</v>
      </c>
      <c r="D148" s="39">
        <f>'4.8'!I29</f>
        <v>1294999.0159999998</v>
      </c>
      <c r="E148" s="39">
        <f>'4.8'!I26</f>
        <v>1009146.388</v>
      </c>
    </row>
    <row r="149" spans="2:5">
      <c r="B149" s="7" t="s">
        <v>131</v>
      </c>
      <c r="D149" s="39">
        <v>0</v>
      </c>
      <c r="E149" s="39">
        <v>0</v>
      </c>
    </row>
    <row r="150" spans="2:5">
      <c r="B150" s="7" t="s">
        <v>132</v>
      </c>
      <c r="D150" s="39">
        <f>'4.9'!E32</f>
        <v>71329.256000000008</v>
      </c>
      <c r="E150" s="39">
        <f>'4.9'!E26</f>
        <v>55777.724000000002</v>
      </c>
    </row>
    <row r="151" spans="2:5" s="6" customFormat="1" ht="13.8" thickBot="1">
      <c r="B151" s="129" t="s">
        <v>45</v>
      </c>
      <c r="C151" s="146"/>
      <c r="D151" s="130">
        <f>SUM(D148:D150)</f>
        <v>1366328.2719999999</v>
      </c>
      <c r="E151" s="130">
        <f>SUM(E148:E150)</f>
        <v>1064924.112</v>
      </c>
    </row>
    <row r="152" spans="2:5" ht="13.8" thickTop="1"/>
    <row r="154" spans="2:5">
      <c r="B154" s="6" t="s">
        <v>835</v>
      </c>
      <c r="E154" s="64"/>
    </row>
    <row r="155" spans="2:5" ht="13.8" thickBot="1">
      <c r="B155" s="15" t="str">
        <f>B147</f>
        <v>Particulars</v>
      </c>
      <c r="C155" s="147"/>
      <c r="D155" s="148" t="str">
        <f>D147</f>
        <v>FY 2081/82</v>
      </c>
      <c r="E155" s="148" t="str">
        <f>E147</f>
        <v>FY 2080/81</v>
      </c>
    </row>
    <row r="156" spans="2:5">
      <c r="B156" s="7" t="s">
        <v>133</v>
      </c>
    </row>
    <row r="157" spans="2:5">
      <c r="B157" s="7" t="s">
        <v>134</v>
      </c>
    </row>
    <row r="158" spans="2:5" ht="13.8" thickBot="1">
      <c r="B158" s="129" t="s">
        <v>45</v>
      </c>
      <c r="C158" s="150"/>
      <c r="D158" s="130">
        <f>SUM(D156:D157)</f>
        <v>0</v>
      </c>
      <c r="E158" s="130">
        <f>SUM(E156:E157)</f>
        <v>0</v>
      </c>
    </row>
    <row r="159" spans="2:5" ht="13.8" thickTop="1"/>
    <row r="160" spans="2:5">
      <c r="B160" s="6" t="s">
        <v>836</v>
      </c>
      <c r="E160" s="64"/>
    </row>
    <row r="161" spans="2:8" ht="13.8" thickBot="1">
      <c r="B161" s="15" t="s">
        <v>4</v>
      </c>
      <c r="C161" s="147"/>
      <c r="D161" s="148" t="str">
        <f>D155</f>
        <v>FY 2081/82</v>
      </c>
      <c r="E161" s="148" t="str">
        <f>E155</f>
        <v>FY 2080/81</v>
      </c>
    </row>
    <row r="162" spans="2:8">
      <c r="B162" s="7" t="s">
        <v>135</v>
      </c>
      <c r="D162" s="39">
        <v>0</v>
      </c>
      <c r="E162" s="39">
        <v>0</v>
      </c>
    </row>
    <row r="163" spans="2:8">
      <c r="B163" s="7" t="s">
        <v>136</v>
      </c>
      <c r="D163" s="39">
        <v>0</v>
      </c>
      <c r="E163" s="39">
        <v>0</v>
      </c>
    </row>
    <row r="164" spans="2:8">
      <c r="B164" s="7" t="s">
        <v>927</v>
      </c>
      <c r="D164" s="39">
        <v>110937.29399999999</v>
      </c>
      <c r="E164" s="39">
        <v>0</v>
      </c>
      <c r="H164" s="39"/>
    </row>
    <row r="165" spans="2:8">
      <c r="B165" s="7" t="s">
        <v>928</v>
      </c>
      <c r="D165" s="39">
        <v>190501.75599999999</v>
      </c>
      <c r="E165" s="39">
        <v>60180.281000000003</v>
      </c>
      <c r="H165" s="39"/>
    </row>
    <row r="166" spans="2:8">
      <c r="B166" s="7" t="s">
        <v>137</v>
      </c>
      <c r="D166" s="39">
        <v>0</v>
      </c>
      <c r="E166" s="39">
        <v>0</v>
      </c>
    </row>
    <row r="167" spans="2:8">
      <c r="B167" s="7" t="s">
        <v>150</v>
      </c>
      <c r="D167" s="39">
        <v>0</v>
      </c>
      <c r="E167" s="39">
        <v>0</v>
      </c>
    </row>
    <row r="168" spans="2:8" ht="13.8" thickBot="1">
      <c r="B168" s="129" t="s">
        <v>45</v>
      </c>
      <c r="C168" s="150"/>
      <c r="D168" s="130">
        <f>SUM(D162:D167)</f>
        <v>301439.05</v>
      </c>
      <c r="E168" s="130">
        <f>SUM(E162:E167)</f>
        <v>60180.281000000003</v>
      </c>
    </row>
    <row r="169" spans="2:8" ht="13.8" thickTop="1"/>
    <row r="171" spans="2:8">
      <c r="B171" s="6" t="s">
        <v>837</v>
      </c>
      <c r="E171" s="64"/>
    </row>
    <row r="172" spans="2:8" ht="13.8" thickBot="1">
      <c r="B172" s="15" t="s">
        <v>4</v>
      </c>
      <c r="C172" s="147"/>
      <c r="D172" s="148" t="str">
        <f>D161</f>
        <v>FY 2081/82</v>
      </c>
      <c r="E172" s="148" t="str">
        <f>E161</f>
        <v>FY 2080/81</v>
      </c>
    </row>
    <row r="173" spans="2:8">
      <c r="B173" s="62" t="s">
        <v>138</v>
      </c>
    </row>
    <row r="174" spans="2:8">
      <c r="B174" s="7" t="s">
        <v>139</v>
      </c>
      <c r="D174" s="39">
        <f>Tax!C18</f>
        <v>1154998.1765702439</v>
      </c>
      <c r="E174" s="39">
        <f>E192</f>
        <v>788696.1833346216</v>
      </c>
    </row>
    <row r="175" spans="2:8">
      <c r="B175" s="7" t="s">
        <v>140</v>
      </c>
      <c r="D175" s="39">
        <f>H142</f>
        <v>0</v>
      </c>
      <c r="E175" s="39">
        <v>0</v>
      </c>
    </row>
    <row r="176" spans="2:8">
      <c r="B176" s="62" t="s">
        <v>141</v>
      </c>
    </row>
    <row r="177" spans="2:6">
      <c r="B177" s="7" t="s">
        <v>142</v>
      </c>
      <c r="D177" s="39">
        <f>-'4.10'!D13</f>
        <v>-157239.43835857679</v>
      </c>
      <c r="E177" s="39">
        <f>-'4.10'!E13</f>
        <v>-700420.05996707489</v>
      </c>
    </row>
    <row r="178" spans="2:6">
      <c r="B178" s="7" t="s">
        <v>143</v>
      </c>
      <c r="D178" s="39">
        <v>0</v>
      </c>
      <c r="E178" s="39">
        <v>0</v>
      </c>
    </row>
    <row r="179" spans="2:6">
      <c r="B179" s="7" t="s">
        <v>144</v>
      </c>
      <c r="D179" s="39">
        <v>0</v>
      </c>
      <c r="E179" s="39">
        <v>0</v>
      </c>
    </row>
    <row r="180" spans="2:6" s="6" customFormat="1" ht="13.8" thickBot="1">
      <c r="B180" s="129" t="s">
        <v>145</v>
      </c>
      <c r="C180" s="146"/>
      <c r="D180" s="130">
        <f>SUM(D173:D179)</f>
        <v>997758.73821166717</v>
      </c>
      <c r="E180" s="130">
        <f>SUM(E173:E179)</f>
        <v>88276.123367546708</v>
      </c>
    </row>
    <row r="181" spans="2:6" ht="13.8" thickTop="1"/>
    <row r="183" spans="2:6">
      <c r="B183" s="6" t="s">
        <v>838</v>
      </c>
      <c r="E183" s="260"/>
    </row>
    <row r="184" spans="2:6" ht="13.8" thickBot="1">
      <c r="B184" s="15" t="str">
        <f>B172</f>
        <v>Particulars</v>
      </c>
      <c r="C184" s="152"/>
      <c r="D184" s="148" t="str">
        <f>D172</f>
        <v>FY 2081/82</v>
      </c>
      <c r="E184" s="148" t="str">
        <f>E172</f>
        <v>FY 2080/81</v>
      </c>
    </row>
    <row r="185" spans="2:6">
      <c r="B185" s="7" t="s">
        <v>146</v>
      </c>
      <c r="D185" s="39">
        <f>SoPL!D26</f>
        <v>5242567.77564881</v>
      </c>
      <c r="E185" s="39">
        <f>SoPL!E26</f>
        <v>3706278.5278917155</v>
      </c>
    </row>
    <row r="186" spans="2:6">
      <c r="B186" s="163" t="s">
        <v>645</v>
      </c>
      <c r="C186" s="186"/>
      <c r="D186" s="314">
        <f>D185*20%</f>
        <v>1048513.555129762</v>
      </c>
      <c r="E186" s="162">
        <f>E185*0.2</f>
        <v>741255.70557834313</v>
      </c>
    </row>
    <row r="187" spans="2:6">
      <c r="B187" s="7" t="s">
        <v>508</v>
      </c>
      <c r="D187" s="39">
        <f>SUM(Tax!C9:C10)*20%</f>
        <v>28829.430920161962</v>
      </c>
      <c r="E187" s="39">
        <v>63294.400288242003</v>
      </c>
    </row>
    <row r="188" spans="2:6" ht="26.4">
      <c r="B188" s="189" t="s">
        <v>509</v>
      </c>
      <c r="D188" s="39">
        <f>SUM(Tax!C3:C6)*0.2</f>
        <v>89300.076803652992</v>
      </c>
      <c r="E188" s="39">
        <f>SUM(Tax!D3:D6)*0.2</f>
        <v>76539.652968036433</v>
      </c>
    </row>
    <row r="189" spans="2:6" ht="26.4">
      <c r="B189" s="189" t="s">
        <v>510</v>
      </c>
      <c r="D189" s="39">
        <f>SUM(Tax!C7:C8)*0.2</f>
        <v>60287.81</v>
      </c>
      <c r="E189" s="39">
        <v>0</v>
      </c>
    </row>
    <row r="190" spans="2:6">
      <c r="B190" s="7" t="s">
        <v>511</v>
      </c>
      <c r="D190" s="39">
        <f>-SoPL!D15*0.2</f>
        <v>-71932.696283333411</v>
      </c>
      <c r="E190" s="39">
        <f>-SoPL!E15*0.2</f>
        <v>-92393.575500000006</v>
      </c>
    </row>
    <row r="191" spans="2:6">
      <c r="B191" s="7" t="s">
        <v>519</v>
      </c>
      <c r="D191" s="39">
        <f>Tax!C15*0.1</f>
        <v>0</v>
      </c>
      <c r="E191" s="39">
        <v>0</v>
      </c>
    </row>
    <row r="192" spans="2:6" ht="13.8" thickBot="1">
      <c r="B192" s="129" t="s">
        <v>145</v>
      </c>
      <c r="C192" s="150"/>
      <c r="D192" s="130">
        <f>SUM(D186:D191)</f>
        <v>1154998.1765702437</v>
      </c>
      <c r="E192" s="130">
        <f>SUM(E186:E191)</f>
        <v>788696.1833346216</v>
      </c>
      <c r="F192" s="10"/>
    </row>
    <row r="193" spans="2:5" ht="14.4" thickTop="1" thickBot="1">
      <c r="B193" s="153" t="s">
        <v>512</v>
      </c>
      <c r="C193" s="154"/>
      <c r="D193" s="294">
        <f>D192/D185</f>
        <v>0.22031153930619493</v>
      </c>
      <c r="E193" s="294">
        <f>E192/E185</f>
        <v>0.21280003038068071</v>
      </c>
    </row>
    <row r="194" spans="2:5" ht="13.8" thickTop="1">
      <c r="C194" s="7"/>
    </row>
    <row r="195" spans="2:5">
      <c r="C195" s="7"/>
    </row>
    <row r="196" spans="2:5">
      <c r="C196" s="7"/>
    </row>
  </sheetData>
  <customSheetViews>
    <customSheetView guid="{B9E55A27-2788-4E21-A3C1-797FAFBE2F06}" showPageBreaks="1" showGridLines="0" printArea="1" view="pageBreakPreview" topLeftCell="A189">
      <selection activeCell="E207" sqref="E207"/>
      <rowBreaks count="4" manualBreakCount="4">
        <brk id="48" max="4" man="1"/>
        <brk id="76" max="4" man="1"/>
        <brk id="127" max="4" man="1"/>
        <brk id="177" max="4" man="1"/>
      </rowBreaks>
      <pageMargins left="0.7" right="0.7" top="0.75" bottom="0.75" header="0.3" footer="0.3"/>
      <pageSetup paperSize="9" scale="91" orientation="portrait" r:id="rId1"/>
    </customSheetView>
  </customSheetViews>
  <mergeCells count="1">
    <mergeCell ref="B13:E13"/>
  </mergeCells>
  <pageMargins left="0.5" right="0.7" top="0.75" bottom="0.75" header="0.3" footer="0.3"/>
  <pageSetup paperSize="9" scale="95" orientation="portrait" r:id="rId2"/>
  <rowBreaks count="3" manualBreakCount="3">
    <brk id="48" max="4" man="1"/>
    <brk id="93" max="4" man="1"/>
    <brk id="144" max="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D69"/>
  <sheetViews>
    <sheetView showGridLines="0" view="pageBreakPreview" zoomScale="115" zoomScaleNormal="100" zoomScaleSheetLayoutView="115" workbookViewId="0">
      <selection activeCell="A5" sqref="A5"/>
    </sheetView>
  </sheetViews>
  <sheetFormatPr defaultColWidth="9.33203125" defaultRowHeight="13.2"/>
  <cols>
    <col min="1" max="1" width="38.44140625" style="7" customWidth="1"/>
    <col min="2" max="2" width="16.6640625" style="7" bestFit="1" customWidth="1"/>
    <col min="3" max="3" width="10.88671875" style="7" bestFit="1" customWidth="1"/>
    <col min="4" max="4" width="16.6640625" style="7" bestFit="1" customWidth="1"/>
    <col min="5" max="16384" width="9.33203125" style="7"/>
  </cols>
  <sheetData>
    <row r="1" spans="1:4" ht="17.399999999999999">
      <c r="A1" s="359" t="str">
        <f>'4.22-4.33'!B1</f>
        <v>ABC Savings and Credit Cooperative Limited</v>
      </c>
    </row>
    <row r="2" spans="1:4" ht="15.6">
      <c r="A2" s="360" t="str">
        <f>'4.22-4.33'!B2</f>
        <v>Notes to Accounts</v>
      </c>
    </row>
    <row r="3" spans="1:4">
      <c r="A3" s="11" t="str">
        <f>'4.22-4.33'!B3</f>
        <v>For the year ended 32nd  Ashadh, 2082</v>
      </c>
    </row>
    <row r="4" spans="1:4">
      <c r="A4" s="11"/>
    </row>
    <row r="5" spans="1:4">
      <c r="A5" s="6" t="s">
        <v>801</v>
      </c>
      <c r="B5" s="21"/>
      <c r="C5" s="21"/>
      <c r="D5" s="21"/>
    </row>
    <row r="6" spans="1:4" ht="25.2" customHeight="1">
      <c r="A6" s="429" t="s">
        <v>839</v>
      </c>
      <c r="B6" s="429"/>
      <c r="C6" s="429"/>
      <c r="D6" s="429"/>
    </row>
    <row r="7" spans="1:4" ht="10.199999999999999" customHeight="1" thickBot="1">
      <c r="A7" s="373"/>
      <c r="B7" s="373"/>
      <c r="C7" s="373"/>
      <c r="D7" s="373"/>
    </row>
    <row r="8" spans="1:4" ht="13.8" thickBot="1">
      <c r="A8" s="433" t="s">
        <v>172</v>
      </c>
      <c r="B8" s="432" t="s">
        <v>904</v>
      </c>
      <c r="C8" s="432"/>
      <c r="D8" s="432"/>
    </row>
    <row r="9" spans="1:4" ht="13.8" thickBot="1">
      <c r="A9" s="416"/>
      <c r="B9" s="22" t="s">
        <v>173</v>
      </c>
      <c r="C9" s="37" t="s">
        <v>174</v>
      </c>
      <c r="D9" s="37" t="s">
        <v>45</v>
      </c>
    </row>
    <row r="10" spans="1:4">
      <c r="A10" s="7" t="s">
        <v>7</v>
      </c>
      <c r="B10" s="10">
        <f>D10</f>
        <v>7642628.5908113392</v>
      </c>
      <c r="C10" s="45">
        <v>0</v>
      </c>
      <c r="D10" s="10">
        <f>SoFP!D8</f>
        <v>7642628.5908113392</v>
      </c>
    </row>
    <row r="11" spans="1:4">
      <c r="A11" s="7" t="s">
        <v>8</v>
      </c>
      <c r="B11" s="10">
        <f t="shared" ref="B11:B15" si="0">D11</f>
        <v>10319988.072542639</v>
      </c>
      <c r="C11" s="45">
        <v>0</v>
      </c>
      <c r="D11" s="10">
        <f>SoFP!D9</f>
        <v>10319988.072542639</v>
      </c>
    </row>
    <row r="12" spans="1:4">
      <c r="A12" s="7" t="s">
        <v>521</v>
      </c>
      <c r="B12" s="10">
        <f t="shared" si="0"/>
        <v>127132791.38258177</v>
      </c>
      <c r="C12" s="45">
        <v>0</v>
      </c>
      <c r="D12" s="10">
        <f>SoFP!D10</f>
        <v>127132791.38258177</v>
      </c>
    </row>
    <row r="13" spans="1:4">
      <c r="A13" s="7" t="s">
        <v>229</v>
      </c>
      <c r="B13" s="10">
        <f t="shared" si="0"/>
        <v>5078018.6010768693</v>
      </c>
      <c r="C13" s="45">
        <v>0</v>
      </c>
      <c r="D13" s="10">
        <f>SoFP!D11</f>
        <v>5078018.6010768693</v>
      </c>
    </row>
    <row r="14" spans="1:4">
      <c r="A14" s="7" t="s">
        <v>9</v>
      </c>
      <c r="B14" s="10">
        <f t="shared" si="0"/>
        <v>1211000</v>
      </c>
      <c r="C14" s="45">
        <v>0</v>
      </c>
      <c r="D14" s="10">
        <f>SoFP!D12</f>
        <v>1211000</v>
      </c>
    </row>
    <row r="15" spans="1:4" ht="13.8" thickBot="1">
      <c r="A15" s="7" t="s">
        <v>14</v>
      </c>
      <c r="B15" s="10">
        <f t="shared" si="0"/>
        <v>1928060.5049999999</v>
      </c>
      <c r="C15" s="45">
        <v>0</v>
      </c>
      <c r="D15" s="10">
        <f>'4.11-4.17'!D9+'4.11-4.17'!D10+'4.11-4.17'!D12</f>
        <v>1928060.5049999999</v>
      </c>
    </row>
    <row r="16" spans="1:4" ht="13.8" thickBot="1">
      <c r="A16" s="23" t="s">
        <v>175</v>
      </c>
      <c r="B16" s="47">
        <f>SUM(B10:B15)</f>
        <v>153312487.15201262</v>
      </c>
      <c r="C16" s="47">
        <f>SUM(C10:C15)</f>
        <v>0</v>
      </c>
      <c r="D16" s="48">
        <f>SUM(D10:D15)</f>
        <v>153312487.15201262</v>
      </c>
    </row>
    <row r="17" spans="1:4">
      <c r="C17" s="21"/>
      <c r="D17" s="49"/>
    </row>
    <row r="18" spans="1:4">
      <c r="A18" s="6" t="s">
        <v>176</v>
      </c>
      <c r="B18" s="21"/>
      <c r="C18" s="21"/>
      <c r="D18" s="50"/>
    </row>
    <row r="19" spans="1:4">
      <c r="A19" s="7" t="s">
        <v>611</v>
      </c>
      <c r="B19" s="10">
        <f t="shared" ref="B19:B21" si="1">D19</f>
        <v>141275373.63646692</v>
      </c>
      <c r="C19" s="45">
        <v>0</v>
      </c>
      <c r="D19" s="10">
        <f>SoFP!D22</f>
        <v>141275373.63646692</v>
      </c>
    </row>
    <row r="20" spans="1:4">
      <c r="A20" s="7" t="s">
        <v>17</v>
      </c>
      <c r="B20" s="10">
        <f t="shared" si="1"/>
        <v>2305000</v>
      </c>
      <c r="C20" s="45">
        <v>0</v>
      </c>
      <c r="D20" s="10">
        <f>SoFP!D23</f>
        <v>2305000</v>
      </c>
    </row>
    <row r="21" spans="1:4" ht="13.8" thickBot="1">
      <c r="A21" s="7" t="s">
        <v>21</v>
      </c>
      <c r="B21" s="10">
        <f t="shared" si="1"/>
        <v>0</v>
      </c>
      <c r="C21" s="45">
        <v>0</v>
      </c>
      <c r="D21" s="10">
        <v>0</v>
      </c>
    </row>
    <row r="22" spans="1:4" ht="13.8" thickBot="1">
      <c r="A22" s="23" t="s">
        <v>177</v>
      </c>
      <c r="B22" s="47">
        <f>SUM(B19:B21)</f>
        <v>143580373.63646692</v>
      </c>
      <c r="C22" s="47">
        <f>SUM(C19:C21)</f>
        <v>0</v>
      </c>
      <c r="D22" s="47">
        <f>SUM(D19:D21)</f>
        <v>143580373.63646692</v>
      </c>
    </row>
    <row r="23" spans="1:4">
      <c r="A23" s="6"/>
      <c r="B23" s="226"/>
      <c r="C23" s="226"/>
      <c r="D23" s="226"/>
    </row>
    <row r="24" spans="1:4" ht="13.8" thickBot="1">
      <c r="A24" s="21"/>
      <c r="B24" s="21"/>
      <c r="C24" s="21"/>
      <c r="D24" s="21"/>
    </row>
    <row r="25" spans="1:4" ht="13.8" thickBot="1">
      <c r="A25" s="430" t="s">
        <v>172</v>
      </c>
      <c r="B25" s="432" t="s">
        <v>610</v>
      </c>
      <c r="C25" s="432"/>
      <c r="D25" s="432"/>
    </row>
    <row r="26" spans="1:4" ht="13.8" thickBot="1">
      <c r="A26" s="431"/>
      <c r="B26" s="22" t="s">
        <v>173</v>
      </c>
      <c r="C26" s="37" t="s">
        <v>174</v>
      </c>
      <c r="D26" s="37" t="s">
        <v>45</v>
      </c>
    </row>
    <row r="27" spans="1:4">
      <c r="A27" s="7" t="s">
        <v>7</v>
      </c>
      <c r="B27" s="10">
        <f>D27</f>
        <v>6871672.1677492307</v>
      </c>
      <c r="C27" s="45">
        <v>0</v>
      </c>
      <c r="D27" s="10">
        <f>SoFP!E8</f>
        <v>6871672.1677492307</v>
      </c>
    </row>
    <row r="28" spans="1:4">
      <c r="A28" s="7" t="s">
        <v>8</v>
      </c>
      <c r="B28" s="10">
        <f t="shared" ref="B28:B32" si="2">D28</f>
        <v>9375829.8936065733</v>
      </c>
      <c r="C28" s="45">
        <v>0</v>
      </c>
      <c r="D28" s="10">
        <f>SoFP!E9</f>
        <v>9375829.8936065733</v>
      </c>
    </row>
    <row r="29" spans="1:4">
      <c r="A29" s="7" t="s">
        <v>521</v>
      </c>
      <c r="B29" s="10">
        <f t="shared" si="2"/>
        <v>125356080.37451695</v>
      </c>
      <c r="C29" s="45">
        <v>0</v>
      </c>
      <c r="D29" s="10">
        <f>SoFP!E10</f>
        <v>125356080.37451695</v>
      </c>
    </row>
    <row r="30" spans="1:4">
      <c r="A30" s="7" t="s">
        <v>229</v>
      </c>
      <c r="B30" s="10">
        <f t="shared" si="2"/>
        <v>3980298.7516691401</v>
      </c>
      <c r="C30" s="45">
        <v>0</v>
      </c>
      <c r="D30" s="10">
        <f>SoFP!E11</f>
        <v>3980298.7516691401</v>
      </c>
    </row>
    <row r="31" spans="1:4">
      <c r="A31" s="7" t="s">
        <v>9</v>
      </c>
      <c r="B31" s="10">
        <f t="shared" si="2"/>
        <v>951000</v>
      </c>
      <c r="C31" s="45">
        <v>0</v>
      </c>
      <c r="D31" s="10">
        <f>SoFP!E12</f>
        <v>951000</v>
      </c>
    </row>
    <row r="32" spans="1:4" ht="13.8" thickBot="1">
      <c r="A32" s="7" t="s">
        <v>14</v>
      </c>
      <c r="B32" s="10">
        <f t="shared" si="2"/>
        <v>493386.38800000004</v>
      </c>
      <c r="C32" s="45">
        <v>0</v>
      </c>
      <c r="D32" s="10">
        <f>'4.11-4.17'!E9+'4.11-4.17'!E10+'4.11-4.17'!E12</f>
        <v>493386.38800000004</v>
      </c>
    </row>
    <row r="33" spans="1:4" ht="13.8" thickBot="1">
      <c r="A33" s="23" t="s">
        <v>175</v>
      </c>
      <c r="B33" s="47">
        <f>SUM(B27:B32)</f>
        <v>147028267.57554191</v>
      </c>
      <c r="C33" s="47">
        <f>SUM(C27:C32)</f>
        <v>0</v>
      </c>
      <c r="D33" s="47">
        <f>SUM(D27:D32)</f>
        <v>147028267.57554191</v>
      </c>
    </row>
    <row r="34" spans="1:4">
      <c r="C34" s="21"/>
      <c r="D34" s="46"/>
    </row>
    <row r="35" spans="1:4">
      <c r="A35" s="6" t="s">
        <v>176</v>
      </c>
      <c r="B35" s="21"/>
      <c r="C35" s="21"/>
      <c r="D35" s="21"/>
    </row>
    <row r="36" spans="1:4">
      <c r="A36" s="7" t="s">
        <v>611</v>
      </c>
      <c r="B36" s="10">
        <f t="shared" ref="B36:B38" si="3">D36</f>
        <v>134477595.36838049</v>
      </c>
      <c r="C36" s="45">
        <v>0</v>
      </c>
      <c r="D36" s="10">
        <f>SoFP!E22</f>
        <v>134477595.36838049</v>
      </c>
    </row>
    <row r="37" spans="1:4">
      <c r="A37" s="7" t="s">
        <v>17</v>
      </c>
      <c r="B37" s="10">
        <f t="shared" si="3"/>
        <v>1312500</v>
      </c>
      <c r="C37" s="45">
        <v>0</v>
      </c>
      <c r="D37" s="10">
        <f>SoFP!E23</f>
        <v>1312500</v>
      </c>
    </row>
    <row r="38" spans="1:4" ht="13.8" thickBot="1">
      <c r="A38" s="7" t="s">
        <v>21</v>
      </c>
      <c r="B38" s="10">
        <f t="shared" si="3"/>
        <v>0</v>
      </c>
      <c r="C38" s="45">
        <v>0</v>
      </c>
      <c r="D38" s="10">
        <v>0</v>
      </c>
    </row>
    <row r="39" spans="1:4" ht="13.8" thickBot="1">
      <c r="A39" s="23" t="s">
        <v>177</v>
      </c>
      <c r="B39" s="47">
        <f>SUM(B36:B38)</f>
        <v>135790095.36838049</v>
      </c>
      <c r="C39" s="47">
        <f>SUM(C36:C38)</f>
        <v>0</v>
      </c>
      <c r="D39" s="47">
        <f>SUM(D36:D38)</f>
        <v>135790095.36838049</v>
      </c>
    </row>
    <row r="40" spans="1:4">
      <c r="A40" s="6"/>
      <c r="B40" s="226"/>
      <c r="C40" s="226"/>
      <c r="D40" s="226"/>
    </row>
    <row r="41" spans="1:4" ht="13.8" thickBot="1"/>
    <row r="42" spans="1:4" ht="13.8" thickBot="1">
      <c r="A42" s="430" t="s">
        <v>172</v>
      </c>
      <c r="B42" s="432" t="s">
        <v>523</v>
      </c>
      <c r="C42" s="432"/>
      <c r="D42" s="432"/>
    </row>
    <row r="43" spans="1:4" ht="13.8" thickBot="1">
      <c r="A43" s="431"/>
      <c r="B43" s="22" t="s">
        <v>173</v>
      </c>
      <c r="C43" s="37" t="s">
        <v>174</v>
      </c>
      <c r="D43" s="37" t="s">
        <v>45</v>
      </c>
    </row>
    <row r="44" spans="1:4">
      <c r="A44" s="7" t="s">
        <v>7</v>
      </c>
      <c r="B44" s="10">
        <f>D44</f>
        <v>6246974.6979538463</v>
      </c>
      <c r="C44" s="45">
        <v>0</v>
      </c>
      <c r="D44" s="10">
        <f>SoFP!F8</f>
        <v>6246974.6979538463</v>
      </c>
    </row>
    <row r="45" spans="1:4">
      <c r="A45" s="7" t="s">
        <v>8</v>
      </c>
      <c r="B45" s="10">
        <f t="shared" ref="B45:B49" si="4">D45</f>
        <v>9282999.8946599737</v>
      </c>
      <c r="C45" s="45">
        <v>0</v>
      </c>
      <c r="D45" s="10">
        <f>SoFP!F9</f>
        <v>9282999.8946599737</v>
      </c>
    </row>
    <row r="46" spans="1:4">
      <c r="A46" s="7" t="s">
        <v>521</v>
      </c>
      <c r="B46" s="10">
        <f t="shared" si="4"/>
        <v>123270443.20744801</v>
      </c>
      <c r="C46" s="45">
        <v>0</v>
      </c>
      <c r="D46" s="10">
        <f>SoFP!F10</f>
        <v>123270443.20744801</v>
      </c>
    </row>
    <row r="47" spans="1:4">
      <c r="A47" s="7" t="s">
        <v>229</v>
      </c>
      <c r="B47" s="10">
        <f t="shared" si="4"/>
        <v>3459135.7852240903</v>
      </c>
      <c r="C47" s="45">
        <v>0</v>
      </c>
      <c r="D47" s="10">
        <f>SoFP!F11</f>
        <v>3459135.7852240903</v>
      </c>
    </row>
    <row r="48" spans="1:4">
      <c r="A48" s="7" t="s">
        <v>9</v>
      </c>
      <c r="B48" s="10">
        <f t="shared" si="4"/>
        <v>951000</v>
      </c>
      <c r="C48" s="45">
        <v>0</v>
      </c>
      <c r="D48" s="10">
        <f>SoFP!F12</f>
        <v>951000</v>
      </c>
    </row>
    <row r="49" spans="1:4" ht="13.8" thickBot="1">
      <c r="A49" s="7" t="s">
        <v>14</v>
      </c>
      <c r="B49" s="10">
        <f t="shared" si="4"/>
        <v>635355.38800000004</v>
      </c>
      <c r="C49" s="45">
        <v>0</v>
      </c>
      <c r="D49" s="10">
        <f>'4.11-4.17'!F9+'4.11-4.17'!F10+'4.11-4.17'!F12</f>
        <v>635355.38800000004</v>
      </c>
    </row>
    <row r="50" spans="1:4" ht="13.8" thickBot="1">
      <c r="A50" s="23" t="s">
        <v>175</v>
      </c>
      <c r="B50" s="47">
        <f>SUM(B44:B49)</f>
        <v>143845908.97328591</v>
      </c>
      <c r="C50" s="47">
        <f>SUM(C44:C49)</f>
        <v>0</v>
      </c>
      <c r="D50" s="47">
        <f>SUM(D44:D49)</f>
        <v>143845908.97328591</v>
      </c>
    </row>
    <row r="51" spans="1:4">
      <c r="C51" s="21"/>
      <c r="D51" s="46"/>
    </row>
    <row r="52" spans="1:4">
      <c r="A52" s="6" t="s">
        <v>176</v>
      </c>
      <c r="B52" s="21"/>
      <c r="C52" s="21"/>
      <c r="D52" s="21"/>
    </row>
    <row r="53" spans="1:4">
      <c r="A53" s="7" t="s">
        <v>611</v>
      </c>
      <c r="B53" s="10">
        <f t="shared" ref="B53:B55" si="5">D53</f>
        <v>129851053.71306786</v>
      </c>
      <c r="C53" s="45">
        <v>0</v>
      </c>
      <c r="D53" s="10">
        <f>SoFP!F22</f>
        <v>129851053.71306786</v>
      </c>
    </row>
    <row r="54" spans="1:4">
      <c r="A54" s="7" t="s">
        <v>17</v>
      </c>
      <c r="B54" s="10">
        <f t="shared" si="5"/>
        <v>1565500</v>
      </c>
      <c r="C54" s="45">
        <v>0</v>
      </c>
      <c r="D54" s="10">
        <f>SoFP!F23</f>
        <v>1565500</v>
      </c>
    </row>
    <row r="55" spans="1:4" ht="13.8" thickBot="1">
      <c r="A55" s="7" t="s">
        <v>21</v>
      </c>
      <c r="B55" s="10">
        <f t="shared" si="5"/>
        <v>0</v>
      </c>
      <c r="C55" s="45">
        <v>0</v>
      </c>
      <c r="D55" s="10">
        <v>0</v>
      </c>
    </row>
    <row r="56" spans="1:4" ht="13.8" thickBot="1">
      <c r="A56" s="23" t="s">
        <v>177</v>
      </c>
      <c r="B56" s="47">
        <f>SUM(B53:B55)</f>
        <v>131416553.71306786</v>
      </c>
      <c r="C56" s="47">
        <f>SUM(C53:C55)</f>
        <v>0</v>
      </c>
      <c r="D56" s="47">
        <f>SUM(D53:D55)</f>
        <v>131416553.71306786</v>
      </c>
    </row>
    <row r="69" ht="12.6" customHeight="1"/>
  </sheetData>
  <customSheetViews>
    <customSheetView guid="{B9E55A27-2788-4E21-A3C1-797FAFBE2F06}" showPageBreaks="1" showGridLines="0" view="pageBreakPreview">
      <selection activeCell="D8" sqref="D8"/>
      <pageMargins left="0.7" right="0.7" top="0.75" bottom="0.75" header="0.3" footer="0.3"/>
      <pageSetup scale="95" orientation="portrait" horizontalDpi="4294967295" verticalDpi="4294967295" r:id="rId1"/>
    </customSheetView>
  </customSheetViews>
  <mergeCells count="7">
    <mergeCell ref="A6:D6"/>
    <mergeCell ref="A42:A43"/>
    <mergeCell ref="B42:D42"/>
    <mergeCell ref="A8:A9"/>
    <mergeCell ref="B8:D8"/>
    <mergeCell ref="A25:A26"/>
    <mergeCell ref="B25:D25"/>
  </mergeCells>
  <pageMargins left="0.5" right="0" top="0.75" bottom="0.75" header="0.3" footer="0.3"/>
  <pageSetup paperSize="9" scale="94"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dimension ref="A1:J136"/>
  <sheetViews>
    <sheetView showGridLines="0" tabSelected="1" view="pageBreakPreview" topLeftCell="A122" zoomScaleNormal="100" zoomScaleSheetLayoutView="100" workbookViewId="0">
      <selection activeCell="B122" sqref="B122"/>
    </sheetView>
  </sheetViews>
  <sheetFormatPr defaultColWidth="9.109375" defaultRowHeight="14.4"/>
  <cols>
    <col min="1" max="1" width="1.88671875" customWidth="1"/>
    <col min="2" max="2" width="44" customWidth="1"/>
    <col min="3" max="3" width="5.88671875" style="288" customWidth="1"/>
    <col min="4" max="4" width="14.5546875" customWidth="1"/>
    <col min="5" max="5" width="15.44140625" customWidth="1"/>
    <col min="6" max="6" width="15.109375" customWidth="1"/>
    <col min="7" max="7" width="14.5546875" bestFit="1" customWidth="1"/>
    <col min="8" max="8" width="12.5546875" bestFit="1" customWidth="1"/>
    <col min="9" max="9" width="13.5546875" bestFit="1" customWidth="1"/>
    <col min="10" max="10" width="12" bestFit="1" customWidth="1"/>
  </cols>
  <sheetData>
    <row r="1" spans="1:8" ht="17.399999999999999">
      <c r="B1" s="359" t="str">
        <f>'5.3'!A1</f>
        <v>ABC Savings and Credit Cooperative Limited</v>
      </c>
    </row>
    <row r="2" spans="1:8" ht="15.6">
      <c r="B2" s="360" t="str">
        <f>'5.3'!A2</f>
        <v>Notes to Accounts</v>
      </c>
    </row>
    <row r="3" spans="1:8">
      <c r="B3" s="19" t="str">
        <f>'5.3'!A3</f>
        <v>For the year ended 32nd  Ashadh, 2082</v>
      </c>
    </row>
    <row r="4" spans="1:8">
      <c r="B4" s="4"/>
    </row>
    <row r="5" spans="1:8">
      <c r="B5" s="107" t="s">
        <v>802</v>
      </c>
      <c r="C5" s="264"/>
      <c r="D5" s="265"/>
      <c r="E5" s="265"/>
      <c r="F5" s="265"/>
    </row>
    <row r="6" spans="1:8" ht="93" customHeight="1">
      <c r="B6" s="435" t="s">
        <v>905</v>
      </c>
      <c r="C6" s="435"/>
      <c r="D6" s="435"/>
      <c r="E6" s="435"/>
      <c r="F6" s="435"/>
    </row>
    <row r="7" spans="1:8" ht="160.19999999999999" customHeight="1">
      <c r="B7" s="435" t="s">
        <v>930</v>
      </c>
      <c r="C7" s="435"/>
      <c r="D7" s="435"/>
      <c r="E7" s="435"/>
      <c r="F7" s="435"/>
    </row>
    <row r="8" spans="1:8" ht="136.19999999999999" customHeight="1">
      <c r="B8" s="435" t="s">
        <v>793</v>
      </c>
      <c r="C8" s="435"/>
      <c r="D8" s="435"/>
      <c r="E8" s="435"/>
      <c r="F8" s="435"/>
    </row>
    <row r="9" spans="1:8" ht="10.199999999999999" customHeight="1">
      <c r="B9" s="367"/>
      <c r="C9" s="367"/>
      <c r="D9" s="367"/>
      <c r="E9" s="367"/>
      <c r="F9" s="367"/>
    </row>
    <row r="10" spans="1:8">
      <c r="A10" s="108"/>
      <c r="B10" s="107" t="s">
        <v>803</v>
      </c>
      <c r="C10" s="264"/>
      <c r="D10" s="265"/>
      <c r="E10" s="265"/>
      <c r="F10" s="265"/>
    </row>
    <row r="11" spans="1:8">
      <c r="A11" s="108"/>
      <c r="B11" s="107" t="s">
        <v>792</v>
      </c>
      <c r="C11" s="264"/>
      <c r="D11" s="265"/>
      <c r="E11" s="265"/>
      <c r="F11" s="109" t="s">
        <v>216</v>
      </c>
    </row>
    <row r="12" spans="1:8" ht="15" thickBot="1">
      <c r="A12" s="110"/>
      <c r="B12" s="117"/>
      <c r="C12" s="118" t="s">
        <v>360</v>
      </c>
      <c r="D12" s="119" t="s">
        <v>840</v>
      </c>
      <c r="E12" s="119" t="s">
        <v>155</v>
      </c>
      <c r="F12" s="119" t="s">
        <v>255</v>
      </c>
    </row>
    <row r="13" spans="1:8">
      <c r="A13" s="265"/>
      <c r="B13" s="112"/>
      <c r="C13" s="111"/>
      <c r="D13" s="112"/>
      <c r="E13" s="112"/>
      <c r="F13" s="112"/>
    </row>
    <row r="14" spans="1:8">
      <c r="A14" s="265"/>
      <c r="B14" s="6" t="s">
        <v>6</v>
      </c>
      <c r="C14" s="111"/>
      <c r="D14" s="112"/>
      <c r="E14" s="112"/>
      <c r="F14" s="112"/>
    </row>
    <row r="15" spans="1:8">
      <c r="A15" s="265"/>
      <c r="B15" s="7" t="s">
        <v>7</v>
      </c>
      <c r="C15" s="266">
        <v>1</v>
      </c>
      <c r="D15" s="123">
        <v>1321974.8518000001</v>
      </c>
      <c r="E15" s="123">
        <f t="shared" ref="E15:E24" si="0">F15-D15</f>
        <v>4924999.846153846</v>
      </c>
      <c r="F15" s="123">
        <f>SoFP!F8</f>
        <v>6246974.6979538463</v>
      </c>
      <c r="G15" s="5"/>
      <c r="H15" s="307"/>
    </row>
    <row r="16" spans="1:8">
      <c r="A16" s="265"/>
      <c r="B16" s="7" t="s">
        <v>8</v>
      </c>
      <c r="C16" s="266">
        <v>1</v>
      </c>
      <c r="D16" s="123">
        <v>0</v>
      </c>
      <c r="E16" s="123">
        <f t="shared" si="0"/>
        <v>9282999.8946599737</v>
      </c>
      <c r="F16" s="123">
        <f>SoFP!F9</f>
        <v>9282999.8946599737</v>
      </c>
      <c r="G16" s="5"/>
      <c r="H16" s="307"/>
    </row>
    <row r="17" spans="1:10">
      <c r="A17" s="265"/>
      <c r="B17" s="7" t="s">
        <v>521</v>
      </c>
      <c r="C17" s="266">
        <v>2</v>
      </c>
      <c r="D17" s="123">
        <v>150063760.81330001</v>
      </c>
      <c r="E17" s="123">
        <f>F17-D17</f>
        <v>-26793317.605852008</v>
      </c>
      <c r="F17" s="123">
        <f>SoFP!F10</f>
        <v>123270443.20744801</v>
      </c>
      <c r="G17" s="5">
        <f>F17-EN_SoFP!C20</f>
        <v>0</v>
      </c>
      <c r="H17" s="307"/>
    </row>
    <row r="18" spans="1:10">
      <c r="A18" s="265"/>
      <c r="B18" s="7" t="s">
        <v>229</v>
      </c>
      <c r="C18" s="266">
        <v>3</v>
      </c>
      <c r="D18" s="123">
        <v>0</v>
      </c>
      <c r="E18" s="123">
        <f t="shared" si="0"/>
        <v>3459135.7852240903</v>
      </c>
      <c r="F18" s="123">
        <f>SoFP!F11</f>
        <v>3459135.7852240903</v>
      </c>
      <c r="G18" s="5">
        <f>F17-EN_SoFP!C20</f>
        <v>0</v>
      </c>
      <c r="H18" s="307"/>
      <c r="I18" s="5"/>
      <c r="J18" s="5"/>
    </row>
    <row r="19" spans="1:10">
      <c r="B19" s="7" t="s">
        <v>9</v>
      </c>
      <c r="C19" s="266">
        <v>4</v>
      </c>
      <c r="D19" s="123">
        <v>15158999.74081382</v>
      </c>
      <c r="E19" s="123">
        <f t="shared" si="0"/>
        <v>-14207999.74081382</v>
      </c>
      <c r="F19" s="123">
        <f>SoFP!F12</f>
        <v>951000</v>
      </c>
      <c r="G19" s="5"/>
      <c r="H19" s="365"/>
      <c r="I19" s="5"/>
    </row>
    <row r="20" spans="1:10">
      <c r="B20" s="7" t="s">
        <v>10</v>
      </c>
      <c r="C20" s="266">
        <v>5</v>
      </c>
      <c r="D20" s="123">
        <v>0</v>
      </c>
      <c r="E20" s="123">
        <f t="shared" si="0"/>
        <v>706629.3</v>
      </c>
      <c r="F20" s="123">
        <f>SoFP!F13</f>
        <v>706629.3</v>
      </c>
      <c r="H20" s="307"/>
    </row>
    <row r="21" spans="1:10">
      <c r="B21" s="7" t="s">
        <v>11</v>
      </c>
      <c r="C21" s="266">
        <v>6</v>
      </c>
      <c r="D21" s="123">
        <v>0</v>
      </c>
      <c r="E21" s="123">
        <f t="shared" si="0"/>
        <v>934450</v>
      </c>
      <c r="F21" s="123">
        <f>SoFP!F14</f>
        <v>934450</v>
      </c>
      <c r="G21" s="5"/>
      <c r="H21" s="307"/>
    </row>
    <row r="22" spans="1:10">
      <c r="B22" s="7" t="s">
        <v>12</v>
      </c>
      <c r="C22" s="266">
        <v>7</v>
      </c>
      <c r="D22" s="123">
        <v>17755674.903794236</v>
      </c>
      <c r="E22" s="123">
        <f>F22-D22</f>
        <v>2719787.8000000007</v>
      </c>
      <c r="F22" s="123">
        <f>SoFP!F15</f>
        <v>20475462.703794237</v>
      </c>
      <c r="G22" s="5"/>
      <c r="H22" s="307"/>
    </row>
    <row r="23" spans="1:10">
      <c r="B23" s="7" t="s">
        <v>13</v>
      </c>
      <c r="C23" s="266">
        <v>7</v>
      </c>
      <c r="D23" s="123">
        <v>0</v>
      </c>
      <c r="E23" s="123">
        <f t="shared" si="0"/>
        <v>693769.8</v>
      </c>
      <c r="F23" s="123">
        <f>SoFP!F16</f>
        <v>693769.8</v>
      </c>
      <c r="H23" s="307"/>
    </row>
    <row r="24" spans="1:10">
      <c r="B24" s="7" t="s">
        <v>14</v>
      </c>
      <c r="C24" s="266">
        <v>9</v>
      </c>
      <c r="D24" s="123">
        <v>3244500.2355</v>
      </c>
      <c r="E24" s="123">
        <f t="shared" si="0"/>
        <v>-406237.96122408984</v>
      </c>
      <c r="F24" s="123">
        <f>SoFP!F17</f>
        <v>2838262.2742759101</v>
      </c>
      <c r="G24" s="5">
        <f>F24-EN_SoFP!C85</f>
        <v>0</v>
      </c>
      <c r="H24" s="365"/>
    </row>
    <row r="25" spans="1:10" ht="15" thickBot="1">
      <c r="B25" s="56" t="s">
        <v>15</v>
      </c>
      <c r="C25" s="120"/>
      <c r="D25" s="125">
        <f>SUM(D15:D24)</f>
        <v>187544910.54520807</v>
      </c>
      <c r="E25" s="125">
        <f>SUM(E15:E24)</f>
        <v>-18685782.881852008</v>
      </c>
      <c r="F25" s="125">
        <f>SUM(F15:F24)</f>
        <v>168859127.66335607</v>
      </c>
      <c r="G25" s="5"/>
      <c r="H25" s="5"/>
      <c r="I25" s="5"/>
    </row>
    <row r="26" spans="1:10">
      <c r="B26" s="7"/>
      <c r="C26" s="111"/>
      <c r="D26" s="224"/>
      <c r="E26" s="113"/>
      <c r="F26" s="113"/>
    </row>
    <row r="27" spans="1:10">
      <c r="B27" s="6" t="s">
        <v>4</v>
      </c>
      <c r="C27" s="111"/>
      <c r="D27" s="224"/>
      <c r="E27" s="115"/>
      <c r="F27" s="113"/>
    </row>
    <row r="28" spans="1:10">
      <c r="B28" s="6" t="s">
        <v>16</v>
      </c>
      <c r="C28" s="111"/>
      <c r="D28" s="224"/>
      <c r="E28" s="113"/>
      <c r="F28" s="113"/>
    </row>
    <row r="29" spans="1:10">
      <c r="B29" s="7" t="s">
        <v>611</v>
      </c>
      <c r="C29" s="266"/>
      <c r="D29" s="123">
        <v>129851053.713</v>
      </c>
      <c r="E29" s="267">
        <f>F29-D29</f>
        <v>6.7859888076782227E-5</v>
      </c>
      <c r="F29" s="114">
        <f>SoFP!F22</f>
        <v>129851053.71306786</v>
      </c>
    </row>
    <row r="30" spans="1:10">
      <c r="B30" s="7" t="s">
        <v>17</v>
      </c>
      <c r="C30" s="266">
        <v>10</v>
      </c>
      <c r="D30" s="123">
        <v>0</v>
      </c>
      <c r="E30" s="267">
        <f>F30-D30</f>
        <v>1565500</v>
      </c>
      <c r="F30" s="114">
        <f>SoFP!F23</f>
        <v>1565500</v>
      </c>
    </row>
    <row r="31" spans="1:10">
      <c r="B31" s="7" t="s">
        <v>18</v>
      </c>
      <c r="C31" s="266">
        <v>5</v>
      </c>
      <c r="D31" s="123">
        <v>347296.28</v>
      </c>
      <c r="E31" s="267">
        <f t="shared" ref="E31:E35" si="1">F31-D31</f>
        <v>-347296.28</v>
      </c>
      <c r="F31" s="114">
        <v>0</v>
      </c>
    </row>
    <row r="32" spans="1:10">
      <c r="A32" s="265"/>
      <c r="B32" s="7" t="s">
        <v>243</v>
      </c>
      <c r="C32" s="266">
        <v>11</v>
      </c>
      <c r="D32" s="123">
        <v>0</v>
      </c>
      <c r="E32" s="267">
        <f t="shared" si="1"/>
        <v>2113505.1141552515</v>
      </c>
      <c r="F32" s="114">
        <f>SoFP!F24</f>
        <v>2113505.1141552515</v>
      </c>
    </row>
    <row r="33" spans="1:8">
      <c r="A33" s="265"/>
      <c r="B33" s="7" t="s">
        <v>20</v>
      </c>
      <c r="C33" s="266">
        <v>8</v>
      </c>
      <c r="D33" s="123">
        <v>0</v>
      </c>
      <c r="E33" s="267">
        <f t="shared" si="1"/>
        <v>1064561.5492454292</v>
      </c>
      <c r="F33" s="114">
        <f>SoFP!F25</f>
        <v>1064561.5492454292</v>
      </c>
    </row>
    <row r="34" spans="1:8">
      <c r="A34" s="265"/>
      <c r="B34" s="7" t="s">
        <v>357</v>
      </c>
      <c r="C34" s="266">
        <v>2</v>
      </c>
      <c r="D34" s="123">
        <v>22052044.201851986</v>
      </c>
      <c r="E34" s="267">
        <f t="shared" si="1"/>
        <v>-22052044.201851986</v>
      </c>
      <c r="F34" s="114"/>
    </row>
    <row r="35" spans="1:8">
      <c r="A35" s="265"/>
      <c r="B35" s="7" t="s">
        <v>241</v>
      </c>
      <c r="C35" s="266">
        <v>12</v>
      </c>
      <c r="D35" s="123">
        <v>362425.60800000001</v>
      </c>
      <c r="E35" s="267">
        <f t="shared" si="1"/>
        <v>615115</v>
      </c>
      <c r="F35" s="114">
        <f>SoFP!F26</f>
        <v>977540.60800000001</v>
      </c>
    </row>
    <row r="36" spans="1:8">
      <c r="A36" s="108"/>
      <c r="B36" s="7" t="s">
        <v>21</v>
      </c>
      <c r="C36" s="266">
        <v>13</v>
      </c>
      <c r="D36" s="123">
        <v>3759628.84413333</v>
      </c>
      <c r="E36" s="267">
        <f>F36-D36</f>
        <v>-1778591.8851784186</v>
      </c>
      <c r="F36" s="114">
        <f>SoFP!F27</f>
        <v>1981036.9589549114</v>
      </c>
      <c r="H36" s="307"/>
    </row>
    <row r="37" spans="1:8" ht="15" thickBot="1">
      <c r="A37" s="265"/>
      <c r="B37" s="56" t="s">
        <v>22</v>
      </c>
      <c r="C37" s="121"/>
      <c r="D37" s="126">
        <f>SUM(D29:D36)</f>
        <v>156372448.64698532</v>
      </c>
      <c r="E37" s="126">
        <f>SUM(E29:E36)</f>
        <v>-18819250.703561865</v>
      </c>
      <c r="F37" s="126">
        <f>SUM(F29:F36)</f>
        <v>137553197.94342345</v>
      </c>
    </row>
    <row r="38" spans="1:8">
      <c r="A38" s="108"/>
      <c r="B38" s="6" t="s">
        <v>23</v>
      </c>
      <c r="C38" s="111"/>
      <c r="D38" s="123"/>
      <c r="E38" s="114"/>
      <c r="F38" s="114"/>
      <c r="G38" s="307"/>
    </row>
    <row r="39" spans="1:8">
      <c r="A39" s="108"/>
      <c r="B39" s="7" t="s">
        <v>24</v>
      </c>
      <c r="C39" s="266"/>
      <c r="D39" s="123">
        <v>13732000</v>
      </c>
      <c r="E39" s="268">
        <f>F39-D39</f>
        <v>0</v>
      </c>
      <c r="F39" s="268">
        <f>SoFP!F30</f>
        <v>13732000</v>
      </c>
    </row>
    <row r="40" spans="1:8">
      <c r="A40" s="108"/>
      <c r="B40" s="7" t="s">
        <v>190</v>
      </c>
      <c r="C40" s="266"/>
      <c r="D40" s="123">
        <v>7076728.8333333004</v>
      </c>
      <c r="E40" s="268">
        <f t="shared" ref="E40:E46" si="2">F40-D40</f>
        <v>0</v>
      </c>
      <c r="F40" s="268">
        <f>SoFP!F31</f>
        <v>7076728.8333333004</v>
      </c>
    </row>
    <row r="41" spans="1:8">
      <c r="A41" s="108"/>
      <c r="B41" s="7" t="s">
        <v>261</v>
      </c>
      <c r="C41" s="266"/>
      <c r="D41" s="123">
        <v>570291.02</v>
      </c>
      <c r="E41" s="268">
        <f t="shared" si="2"/>
        <v>0</v>
      </c>
      <c r="F41" s="268">
        <f>SoFP!F32</f>
        <v>570291.02</v>
      </c>
    </row>
    <row r="42" spans="1:8">
      <c r="A42" s="108"/>
      <c r="B42" s="7" t="s">
        <v>247</v>
      </c>
      <c r="C42" s="266"/>
      <c r="D42" s="123">
        <v>9391418.9299999997</v>
      </c>
      <c r="E42" s="268">
        <f t="shared" si="2"/>
        <v>0</v>
      </c>
      <c r="F42" s="268">
        <f>SoFP!F33</f>
        <v>9391418.9299999997</v>
      </c>
    </row>
    <row r="43" spans="1:8">
      <c r="A43" s="108"/>
      <c r="B43" s="7" t="s">
        <v>182</v>
      </c>
      <c r="C43" s="266">
        <v>14</v>
      </c>
      <c r="D43" s="123">
        <v>0</v>
      </c>
      <c r="E43" s="268">
        <f t="shared" si="2"/>
        <v>2730846.08</v>
      </c>
      <c r="F43" s="268">
        <f>SoFP!F34</f>
        <v>2730846.08</v>
      </c>
    </row>
    <row r="44" spans="1:8">
      <c r="A44" s="108"/>
      <c r="B44" s="7" t="s">
        <v>25</v>
      </c>
      <c r="C44" s="266">
        <v>15</v>
      </c>
      <c r="D44" s="224">
        <v>0</v>
      </c>
      <c r="E44" s="268">
        <f t="shared" si="2"/>
        <v>-2495355.1434006807</v>
      </c>
      <c r="F44" s="268">
        <f>SoFP!F36</f>
        <v>-2495355.1434006807</v>
      </c>
    </row>
    <row r="45" spans="1:8">
      <c r="A45" s="108"/>
      <c r="B45" s="7" t="s">
        <v>855</v>
      </c>
      <c r="C45" s="266">
        <v>16</v>
      </c>
      <c r="D45" s="224">
        <v>0</v>
      </c>
      <c r="E45" s="268">
        <f t="shared" si="2"/>
        <v>300000</v>
      </c>
      <c r="F45" s="268">
        <f>SoFP!F35</f>
        <v>300000</v>
      </c>
    </row>
    <row r="46" spans="1:8">
      <c r="A46" s="108"/>
      <c r="B46" s="7" t="s">
        <v>248</v>
      </c>
      <c r="C46" s="266">
        <v>17</v>
      </c>
      <c r="D46" s="123">
        <v>402023.11482157832</v>
      </c>
      <c r="E46" s="268">
        <f t="shared" si="2"/>
        <v>-402023.11482157832</v>
      </c>
      <c r="F46" s="268">
        <v>0</v>
      </c>
    </row>
    <row r="47" spans="1:8">
      <c r="A47" s="108"/>
      <c r="B47" s="58" t="s">
        <v>26</v>
      </c>
      <c r="C47" s="122"/>
      <c r="D47" s="127">
        <f>SUM(D39:D46)</f>
        <v>31172461.898154877</v>
      </c>
      <c r="E47" s="127">
        <f>SUM(E39:E46)</f>
        <v>133467.82177774102</v>
      </c>
      <c r="F47" s="127">
        <f>SUM(F39:F46)</f>
        <v>31305929.719932619</v>
      </c>
    </row>
    <row r="48" spans="1:8" ht="15" thickBot="1">
      <c r="A48" s="108"/>
      <c r="B48" s="56" t="s">
        <v>27</v>
      </c>
      <c r="C48" s="121"/>
      <c r="D48" s="125">
        <f>D47+D37</f>
        <v>187544910.54514021</v>
      </c>
      <c r="E48" s="125">
        <f>E47+E37</f>
        <v>-18685782.881784122</v>
      </c>
      <c r="F48" s="126">
        <f>F47+F37</f>
        <v>168859127.66335607</v>
      </c>
    </row>
    <row r="49" spans="1:8">
      <c r="A49" s="108"/>
      <c r="B49" s="225" t="s">
        <v>362</v>
      </c>
      <c r="C49" s="111"/>
      <c r="D49" s="116"/>
      <c r="E49" s="116"/>
      <c r="F49" s="116"/>
      <c r="G49" s="4"/>
    </row>
    <row r="50" spans="1:8">
      <c r="A50" s="265"/>
      <c r="B50" s="265"/>
      <c r="C50" s="264"/>
      <c r="D50" s="112"/>
      <c r="E50" s="112"/>
      <c r="F50" s="112"/>
    </row>
    <row r="51" spans="1:8">
      <c r="A51" s="108"/>
      <c r="B51" s="107" t="s">
        <v>804</v>
      </c>
      <c r="C51" s="264"/>
      <c r="D51" s="112"/>
      <c r="E51" s="112"/>
      <c r="F51" s="112"/>
    </row>
    <row r="52" spans="1:8">
      <c r="A52" s="108"/>
      <c r="B52" s="107" t="s">
        <v>790</v>
      </c>
      <c r="C52" s="264"/>
      <c r="D52" s="112"/>
      <c r="E52" s="112"/>
      <c r="F52" s="112"/>
    </row>
    <row r="53" spans="1:8" ht="15" thickBot="1">
      <c r="A53" s="265"/>
      <c r="B53" s="117"/>
      <c r="C53" s="118" t="s">
        <v>361</v>
      </c>
      <c r="D53" s="119" t="str">
        <f>D12</f>
        <v>Previous  GAAP</v>
      </c>
      <c r="E53" s="119" t="s">
        <v>155</v>
      </c>
      <c r="F53" s="119" t="s">
        <v>255</v>
      </c>
    </row>
    <row r="54" spans="1:8">
      <c r="A54" s="265"/>
      <c r="B54" s="112"/>
      <c r="C54" s="111"/>
      <c r="D54" s="112"/>
      <c r="E54" s="112"/>
      <c r="F54" s="112"/>
    </row>
    <row r="55" spans="1:8">
      <c r="A55" s="265"/>
      <c r="B55" s="6" t="s">
        <v>6</v>
      </c>
      <c r="C55" s="111"/>
      <c r="D55" s="112"/>
      <c r="E55" s="112"/>
      <c r="F55" s="112"/>
    </row>
    <row r="56" spans="1:8">
      <c r="A56" s="265"/>
      <c r="B56" s="7" t="s">
        <v>7</v>
      </c>
      <c r="C56" s="266">
        <v>1</v>
      </c>
      <c r="D56" s="123">
        <v>1454172.3369800001</v>
      </c>
      <c r="E56" s="267">
        <f t="shared" ref="E56:E57" si="3">F56-D56</f>
        <v>5417499.8307692306</v>
      </c>
      <c r="F56" s="123">
        <f>SoFP!E8</f>
        <v>6871672.1677492307</v>
      </c>
      <c r="G56" s="5"/>
      <c r="H56" s="307"/>
    </row>
    <row r="57" spans="1:8">
      <c r="A57" s="265"/>
      <c r="B57" s="7" t="s">
        <v>8</v>
      </c>
      <c r="C57" s="266">
        <v>1</v>
      </c>
      <c r="D57" s="123">
        <v>0</v>
      </c>
      <c r="E57" s="267">
        <f t="shared" si="3"/>
        <v>9375829.8936065733</v>
      </c>
      <c r="F57" s="123">
        <f>SoFP!E9</f>
        <v>9375829.8936065733</v>
      </c>
      <c r="H57" s="307"/>
    </row>
    <row r="58" spans="1:8">
      <c r="B58" s="7" t="s">
        <v>521</v>
      </c>
      <c r="C58" s="266">
        <v>2</v>
      </c>
      <c r="D58" s="123">
        <v>153400403.75540599</v>
      </c>
      <c r="E58" s="267">
        <f>F58-D58</f>
        <v>-28044323.380889043</v>
      </c>
      <c r="F58" s="123">
        <f>SoFP!E10</f>
        <v>125356080.37451695</v>
      </c>
      <c r="G58" s="5"/>
      <c r="H58" s="307"/>
    </row>
    <row r="59" spans="1:8">
      <c r="B59" s="7" t="s">
        <v>229</v>
      </c>
      <c r="C59" s="266">
        <v>3</v>
      </c>
      <c r="D59" s="123">
        <v>0</v>
      </c>
      <c r="E59" s="267">
        <f t="shared" ref="E59:E64" si="4">F59-D59</f>
        <v>3980298.7516691401</v>
      </c>
      <c r="F59" s="123">
        <f>SoFP!E11</f>
        <v>3980298.7516691401</v>
      </c>
      <c r="H59" s="307"/>
    </row>
    <row r="60" spans="1:8">
      <c r="B60" s="7" t="s">
        <v>9</v>
      </c>
      <c r="C60" s="266">
        <v>4</v>
      </c>
      <c r="D60" s="123">
        <v>15744329.724375803</v>
      </c>
      <c r="E60" s="267">
        <f t="shared" si="4"/>
        <v>-14793329.724375803</v>
      </c>
      <c r="F60" s="123">
        <f>SoFP!E12</f>
        <v>951000</v>
      </c>
      <c r="G60" s="5"/>
      <c r="H60" s="307"/>
    </row>
    <row r="61" spans="1:8">
      <c r="B61" s="7" t="s">
        <v>10</v>
      </c>
      <c r="C61" s="266">
        <v>5</v>
      </c>
      <c r="D61" s="123">
        <v>0</v>
      </c>
      <c r="E61" s="267">
        <f t="shared" si="4"/>
        <v>842646.05276537826</v>
      </c>
      <c r="F61" s="123">
        <f>SoFP!E13</f>
        <v>842646.05276537826</v>
      </c>
      <c r="H61" s="307"/>
    </row>
    <row r="62" spans="1:8">
      <c r="B62" s="7" t="s">
        <v>11</v>
      </c>
      <c r="C62" s="266">
        <v>6</v>
      </c>
      <c r="D62" s="123">
        <v>0</v>
      </c>
      <c r="E62" s="267">
        <f t="shared" si="4"/>
        <v>1984450</v>
      </c>
      <c r="F62" s="123">
        <f>SoFP!E14</f>
        <v>1984450</v>
      </c>
      <c r="H62" s="307"/>
    </row>
    <row r="63" spans="1:8">
      <c r="B63" s="7" t="s">
        <v>12</v>
      </c>
      <c r="C63" s="266">
        <v>7</v>
      </c>
      <c r="D63" s="123">
        <v>18679073.125794236</v>
      </c>
      <c r="E63" s="267">
        <f t="shared" si="4"/>
        <v>2637701.8080000021</v>
      </c>
      <c r="F63" s="123">
        <f>SoFP!E15</f>
        <v>21316774.933794238</v>
      </c>
      <c r="G63" s="5"/>
      <c r="H63" s="307"/>
    </row>
    <row r="64" spans="1:8">
      <c r="B64" s="7" t="s">
        <v>13</v>
      </c>
      <c r="C64" s="266">
        <v>7</v>
      </c>
      <c r="D64" s="123">
        <v>0</v>
      </c>
      <c r="E64" s="267">
        <f t="shared" si="4"/>
        <v>775855.79200000002</v>
      </c>
      <c r="F64" s="123">
        <f>SoFP!E16</f>
        <v>775855.79200000002</v>
      </c>
      <c r="H64" s="307"/>
    </row>
    <row r="65" spans="1:8">
      <c r="B65" s="7" t="s">
        <v>14</v>
      </c>
      <c r="C65" s="266">
        <v>9</v>
      </c>
      <c r="D65" s="123">
        <v>4543749.4820999997</v>
      </c>
      <c r="E65" s="267">
        <f>F65-D65</f>
        <v>-1533292.2597691398</v>
      </c>
      <c r="F65" s="123">
        <f>SoFP!E17</f>
        <v>3010457.2223308599</v>
      </c>
      <c r="G65" s="387">
        <f>F65-EN_SoFP!D85</f>
        <v>0</v>
      </c>
      <c r="H65" s="307"/>
    </row>
    <row r="66" spans="1:8" ht="15" thickBot="1">
      <c r="B66" s="56" t="s">
        <v>15</v>
      </c>
      <c r="C66" s="120"/>
      <c r="D66" s="124">
        <f>SUM(D56:D65)</f>
        <v>193821728.42465606</v>
      </c>
      <c r="E66" s="124">
        <f>SUM(E56:E65)</f>
        <v>-19356663.236223668</v>
      </c>
      <c r="F66" s="124">
        <f>SUM(F56:F65)</f>
        <v>174465065.18843237</v>
      </c>
      <c r="G66" s="307"/>
      <c r="H66" s="307"/>
    </row>
    <row r="67" spans="1:8">
      <c r="B67" s="7"/>
      <c r="C67" s="111"/>
      <c r="D67" s="113"/>
      <c r="E67" s="113"/>
      <c r="F67" s="113"/>
      <c r="H67" s="307"/>
    </row>
    <row r="68" spans="1:8">
      <c r="B68" s="6" t="s">
        <v>4</v>
      </c>
      <c r="C68" s="111"/>
      <c r="D68" s="113"/>
      <c r="E68" s="115"/>
      <c r="F68" s="113"/>
      <c r="H68" s="307"/>
    </row>
    <row r="69" spans="1:8">
      <c r="B69" s="6" t="s">
        <v>16</v>
      </c>
      <c r="C69" s="111"/>
      <c r="D69" s="113"/>
      <c r="E69" s="113"/>
      <c r="F69" s="113"/>
      <c r="H69" s="307"/>
    </row>
    <row r="70" spans="1:8">
      <c r="A70" s="265"/>
      <c r="B70" s="7" t="s">
        <v>611</v>
      </c>
      <c r="C70" s="266"/>
      <c r="D70" s="123">
        <v>134477595.37213001</v>
      </c>
      <c r="E70" s="267">
        <f t="shared" ref="E70:E76" si="5">F70-D70</f>
        <v>-3.7495195865631104E-3</v>
      </c>
      <c r="F70" s="114">
        <f>SoFP!E22</f>
        <v>134477595.36838049</v>
      </c>
      <c r="H70" s="307"/>
    </row>
    <row r="71" spans="1:8">
      <c r="A71" s="265"/>
      <c r="B71" s="7" t="s">
        <v>17</v>
      </c>
      <c r="C71" s="266">
        <v>10</v>
      </c>
      <c r="D71" s="123">
        <v>0</v>
      </c>
      <c r="E71" s="267">
        <f t="shared" si="5"/>
        <v>1312500</v>
      </c>
      <c r="F71" s="114">
        <f>SoFP!E23</f>
        <v>1312500</v>
      </c>
      <c r="H71" s="307"/>
    </row>
    <row r="72" spans="1:8">
      <c r="A72" s="265"/>
      <c r="B72" s="7" t="s">
        <v>18</v>
      </c>
      <c r="C72" s="266">
        <v>5</v>
      </c>
      <c r="D72" s="123">
        <v>788696.1833346216</v>
      </c>
      <c r="E72" s="267">
        <f t="shared" si="5"/>
        <v>-788696.1833346216</v>
      </c>
      <c r="F72" s="114">
        <v>0</v>
      </c>
      <c r="H72" s="307"/>
    </row>
    <row r="73" spans="1:8">
      <c r="A73" s="265"/>
      <c r="B73" s="7" t="s">
        <v>243</v>
      </c>
      <c r="C73" s="266">
        <v>11</v>
      </c>
      <c r="D73" s="123">
        <v>0</v>
      </c>
      <c r="E73" s="267">
        <f>F73-D73</f>
        <v>2496203.3789954334</v>
      </c>
      <c r="F73" s="114">
        <f>SoFP!E24</f>
        <v>2496203.3789954334</v>
      </c>
      <c r="H73" s="307"/>
    </row>
    <row r="74" spans="1:8">
      <c r="A74" s="265"/>
      <c r="B74" s="7" t="s">
        <v>20</v>
      </c>
      <c r="C74" s="266">
        <v>8</v>
      </c>
      <c r="D74" s="123">
        <v>0</v>
      </c>
      <c r="E74" s="267">
        <f t="shared" si="5"/>
        <v>364141.48927835433</v>
      </c>
      <c r="F74" s="114">
        <f>SoFP!E25</f>
        <v>364141.48927835433</v>
      </c>
      <c r="H74" s="307"/>
    </row>
    <row r="75" spans="1:8">
      <c r="A75" s="265"/>
      <c r="B75" s="7" t="s">
        <v>357</v>
      </c>
      <c r="C75" s="266">
        <v>2</v>
      </c>
      <c r="D75" s="123">
        <v>22531524.652889028</v>
      </c>
      <c r="E75" s="267">
        <f t="shared" si="5"/>
        <v>-22531524.652889028</v>
      </c>
      <c r="F75" s="114">
        <v>0</v>
      </c>
      <c r="H75" s="307"/>
    </row>
    <row r="76" spans="1:8">
      <c r="A76" s="265"/>
      <c r="B76" s="7" t="s">
        <v>241</v>
      </c>
      <c r="C76" s="266">
        <v>12</v>
      </c>
      <c r="D76" s="123">
        <v>100000</v>
      </c>
      <c r="E76" s="267">
        <f t="shared" si="5"/>
        <v>529000</v>
      </c>
      <c r="F76" s="114">
        <f>SoFP!E26</f>
        <v>629000</v>
      </c>
      <c r="H76" s="307"/>
    </row>
    <row r="77" spans="1:8">
      <c r="A77" s="108"/>
      <c r="B77" s="7" t="s">
        <v>21</v>
      </c>
      <c r="C77" s="266">
        <v>13</v>
      </c>
      <c r="D77" s="123">
        <v>3419154.8838</v>
      </c>
      <c r="E77" s="267">
        <f>F77-D77</f>
        <v>-1418575.6536434584</v>
      </c>
      <c r="F77" s="114">
        <f>SoFP!E27</f>
        <v>2000579.2301565416</v>
      </c>
      <c r="G77" s="388"/>
      <c r="H77" s="307"/>
    </row>
    <row r="78" spans="1:8" ht="15" thickBot="1">
      <c r="A78" s="265"/>
      <c r="B78" s="56" t="s">
        <v>22</v>
      </c>
      <c r="C78" s="121"/>
      <c r="D78" s="126">
        <f>SUM(D70:D77)</f>
        <v>161316971.09215364</v>
      </c>
      <c r="E78" s="126">
        <f>SUM(E70:E77)</f>
        <v>-20036951.625342842</v>
      </c>
      <c r="F78" s="126">
        <f>SUM(F70:F77)</f>
        <v>141280019.46681079</v>
      </c>
    </row>
    <row r="79" spans="1:8">
      <c r="A79" s="108"/>
      <c r="B79" s="6" t="s">
        <v>23</v>
      </c>
      <c r="C79" s="111"/>
      <c r="D79" s="114"/>
      <c r="E79" s="114"/>
      <c r="F79" s="114"/>
    </row>
    <row r="80" spans="1:8">
      <c r="A80" s="108"/>
      <c r="B80" s="7" t="s">
        <v>24</v>
      </c>
      <c r="C80" s="266"/>
      <c r="D80" s="270">
        <v>15686000</v>
      </c>
      <c r="E80" s="267">
        <f t="shared" ref="E80:E85" si="6">F80-D80</f>
        <v>0</v>
      </c>
      <c r="F80" s="268">
        <f>SoFP!E30</f>
        <v>15686000</v>
      </c>
    </row>
    <row r="81" spans="1:8">
      <c r="A81" s="108"/>
      <c r="B81" s="7" t="s">
        <v>190</v>
      </c>
      <c r="C81" s="266"/>
      <c r="D81" s="270">
        <v>7953754.8356826194</v>
      </c>
      <c r="E81" s="267">
        <f t="shared" si="6"/>
        <v>0</v>
      </c>
      <c r="F81" s="268">
        <f>SoFP!E31</f>
        <v>7953754.8356826194</v>
      </c>
    </row>
    <row r="82" spans="1:8">
      <c r="A82" s="108"/>
      <c r="B82" s="7" t="s">
        <v>261</v>
      </c>
      <c r="C82" s="266"/>
      <c r="D82" s="270">
        <v>555781.05176198971</v>
      </c>
      <c r="E82" s="267">
        <f t="shared" si="6"/>
        <v>0</v>
      </c>
      <c r="F82" s="268">
        <f>SoFP!E32</f>
        <v>555781.05176198971</v>
      </c>
    </row>
    <row r="83" spans="1:8">
      <c r="A83" s="108"/>
      <c r="B83" s="7" t="s">
        <v>247</v>
      </c>
      <c r="C83" s="266"/>
      <c r="D83" s="270">
        <v>7886297.1024507284</v>
      </c>
      <c r="E83" s="267">
        <f t="shared" si="6"/>
        <v>0</v>
      </c>
      <c r="F83" s="268">
        <f>SoFP!E33</f>
        <v>7886297.1024507284</v>
      </c>
    </row>
    <row r="84" spans="1:8">
      <c r="A84" s="108"/>
      <c r="B84" s="7" t="s">
        <v>182</v>
      </c>
      <c r="C84" s="266">
        <v>14</v>
      </c>
      <c r="D84" s="270">
        <v>0</v>
      </c>
      <c r="E84" s="267">
        <f>F84-D84</f>
        <v>2730846.08</v>
      </c>
      <c r="F84" s="268">
        <f>SoFP!E34</f>
        <v>2730846.08</v>
      </c>
    </row>
    <row r="85" spans="1:8">
      <c r="A85" s="108"/>
      <c r="B85" s="7" t="s">
        <v>25</v>
      </c>
      <c r="C85" s="266">
        <v>15</v>
      </c>
      <c r="D85" s="271">
        <v>0</v>
      </c>
      <c r="E85" s="267">
        <f t="shared" si="6"/>
        <v>-2177633.34827379</v>
      </c>
      <c r="F85" s="268">
        <f>SoFP!E36</f>
        <v>-2177633.34827379</v>
      </c>
    </row>
    <row r="86" spans="1:8">
      <c r="A86" s="108"/>
      <c r="B86" s="7" t="s">
        <v>855</v>
      </c>
      <c r="C86" s="266">
        <v>16</v>
      </c>
      <c r="D86" s="224">
        <v>0</v>
      </c>
      <c r="E86" s="268">
        <f>F86-D86</f>
        <v>550000</v>
      </c>
      <c r="F86" s="268">
        <f>SoFP!E35</f>
        <v>550000</v>
      </c>
    </row>
    <row r="87" spans="1:8">
      <c r="A87" s="108"/>
      <c r="B87" s="7" t="s">
        <v>248</v>
      </c>
      <c r="C87" s="266">
        <v>17</v>
      </c>
      <c r="D87" s="116">
        <v>422924.3463565415</v>
      </c>
      <c r="E87" s="267">
        <f>F87-D87</f>
        <v>-422924.3463565415</v>
      </c>
      <c r="F87" s="268">
        <v>0</v>
      </c>
    </row>
    <row r="88" spans="1:8">
      <c r="A88" s="108"/>
      <c r="B88" s="58" t="s">
        <v>26</v>
      </c>
      <c r="C88" s="122"/>
      <c r="D88" s="127">
        <f>SUM(D80:D87)</f>
        <v>32504757.336251877</v>
      </c>
      <c r="E88" s="127">
        <f>SUM(E80:E87)</f>
        <v>680288.3853696686</v>
      </c>
      <c r="F88" s="127">
        <f>SUM(F80:F87)</f>
        <v>33185045.721621543</v>
      </c>
    </row>
    <row r="89" spans="1:8" ht="15" thickBot="1">
      <c r="A89" s="108"/>
      <c r="B89" s="56" t="s">
        <v>27</v>
      </c>
      <c r="C89" s="121"/>
      <c r="D89" s="126">
        <f>D88+D78</f>
        <v>193821728.42840552</v>
      </c>
      <c r="E89" s="126">
        <f>E88+E78</f>
        <v>-19356663.239973173</v>
      </c>
      <c r="F89" s="126">
        <f>F88+F78</f>
        <v>174465065.18843234</v>
      </c>
    </row>
    <row r="90" spans="1:8">
      <c r="A90" s="265"/>
      <c r="B90" s="265"/>
      <c r="C90" s="264"/>
      <c r="D90" s="315"/>
      <c r="E90" s="315"/>
      <c r="F90" s="315"/>
      <c r="G90" s="4"/>
      <c r="H90" s="4"/>
    </row>
    <row r="91" spans="1:8">
      <c r="A91" s="265"/>
      <c r="B91" s="265"/>
      <c r="C91" s="264"/>
      <c r="D91" s="112"/>
      <c r="E91" s="112"/>
      <c r="F91" s="112"/>
    </row>
    <row r="92" spans="1:8">
      <c r="A92" s="265"/>
      <c r="B92" s="107" t="s">
        <v>800</v>
      </c>
      <c r="C92" s="264"/>
      <c r="D92" s="112"/>
      <c r="E92" s="112"/>
      <c r="F92" s="112"/>
    </row>
    <row r="93" spans="1:8">
      <c r="A93" s="265"/>
      <c r="B93" s="107" t="s">
        <v>791</v>
      </c>
      <c r="C93" s="264"/>
      <c r="D93" s="112"/>
      <c r="E93" s="112"/>
      <c r="F93" s="112"/>
    </row>
    <row r="94" spans="1:8">
      <c r="A94" s="265"/>
      <c r="B94" s="265"/>
      <c r="C94" s="264"/>
      <c r="D94" s="112"/>
      <c r="E94" s="112"/>
      <c r="F94" s="112"/>
    </row>
    <row r="95" spans="1:8" ht="15" thickBot="1">
      <c r="A95" s="265"/>
      <c r="B95" s="117"/>
      <c r="C95" s="247" t="s">
        <v>361</v>
      </c>
      <c r="D95" s="223" t="s">
        <v>840</v>
      </c>
      <c r="E95" s="223" t="s">
        <v>155</v>
      </c>
      <c r="F95" s="223" t="s">
        <v>255</v>
      </c>
    </row>
    <row r="96" spans="1:8">
      <c r="B96" s="7" t="s">
        <v>28</v>
      </c>
      <c r="C96" s="111">
        <v>18</v>
      </c>
      <c r="D96" s="39">
        <v>15123831.9618589</v>
      </c>
      <c r="E96" s="39">
        <f>F96-D96</f>
        <v>615810.13806046918</v>
      </c>
      <c r="F96" s="39">
        <f>SoPL!E8</f>
        <v>15739642.099919369</v>
      </c>
      <c r="G96" s="39"/>
      <c r="H96" s="5"/>
    </row>
    <row r="97" spans="1:8">
      <c r="B97" s="7" t="s">
        <v>29</v>
      </c>
      <c r="C97" s="274"/>
      <c r="D97" s="39">
        <f>F97</f>
        <v>-6913198.5</v>
      </c>
      <c r="E97" s="39">
        <f t="shared" ref="E97:E122" si="7">F97-D97</f>
        <v>0</v>
      </c>
      <c r="F97" s="39">
        <f>SoPL!E9</f>
        <v>-6913198.5</v>
      </c>
    </row>
    <row r="98" spans="1:8" ht="15" thickBot="1">
      <c r="B98" s="167" t="s">
        <v>30</v>
      </c>
      <c r="C98" s="273"/>
      <c r="D98" s="179">
        <f>SUM(D96:D97)</f>
        <v>8210633.4618589003</v>
      </c>
      <c r="E98" s="179">
        <f t="shared" si="7"/>
        <v>615810.13806046918</v>
      </c>
      <c r="F98" s="179">
        <f>SUM(F96:F97)</f>
        <v>8826443.5999193694</v>
      </c>
    </row>
    <row r="99" spans="1:8">
      <c r="B99" s="7" t="s">
        <v>267</v>
      </c>
      <c r="C99" s="111">
        <v>19</v>
      </c>
      <c r="D99" s="39">
        <f>EN_SoCI_SoCF!D16</f>
        <v>1443310.25766666</v>
      </c>
      <c r="E99" s="39">
        <f t="shared" si="7"/>
        <v>222747.24400000297</v>
      </c>
      <c r="F99" s="39">
        <f>SoPL!E11</f>
        <v>1666057.501666663</v>
      </c>
      <c r="G99" s="5"/>
      <c r="H99" s="5"/>
    </row>
    <row r="100" spans="1:8">
      <c r="B100" s="7" t="s">
        <v>287</v>
      </c>
      <c r="C100" s="274">
        <v>20</v>
      </c>
      <c r="D100" s="39">
        <v>0</v>
      </c>
      <c r="E100" s="39">
        <f t="shared" si="7"/>
        <v>-222747.24400000004</v>
      </c>
      <c r="F100" s="39">
        <f>SoPL!E12</f>
        <v>-222747.24400000004</v>
      </c>
    </row>
    <row r="101" spans="1:8" ht="15" thickBot="1">
      <c r="B101" s="167" t="s">
        <v>268</v>
      </c>
      <c r="C101" s="273"/>
      <c r="D101" s="179">
        <f>SUM(D99:D100)</f>
        <v>1443310.25766666</v>
      </c>
      <c r="E101" s="179">
        <f t="shared" si="7"/>
        <v>3.0267983675003052E-9</v>
      </c>
      <c r="F101" s="179">
        <f>SoPL!E13</f>
        <v>1443310.257666663</v>
      </c>
    </row>
    <row r="102" spans="1:8" ht="15" thickBot="1">
      <c r="B102" s="23" t="s">
        <v>31</v>
      </c>
      <c r="C102" s="275"/>
      <c r="D102" s="180">
        <f>D101+D98</f>
        <v>9653943.7195255607</v>
      </c>
      <c r="E102" s="180">
        <f t="shared" si="7"/>
        <v>615810.13806047104</v>
      </c>
      <c r="F102" s="180">
        <f>SoPL!E14</f>
        <v>10269753.857586032</v>
      </c>
    </row>
    <row r="103" spans="1:8">
      <c r="B103" s="7" t="s">
        <v>32</v>
      </c>
      <c r="C103" s="272"/>
      <c r="D103" s="39">
        <v>0</v>
      </c>
      <c r="E103" s="39">
        <f t="shared" si="7"/>
        <v>0</v>
      </c>
      <c r="F103" s="39">
        <v>0</v>
      </c>
    </row>
    <row r="104" spans="1:8">
      <c r="B104" s="7" t="s">
        <v>269</v>
      </c>
      <c r="C104" s="274">
        <v>21</v>
      </c>
      <c r="D104" s="39">
        <v>211967.8775</v>
      </c>
      <c r="E104" s="39">
        <f t="shared" si="7"/>
        <v>250000</v>
      </c>
      <c r="F104" s="39">
        <f>SoPL!E15</f>
        <v>461967.8775</v>
      </c>
    </row>
    <row r="105" spans="1:8" ht="15" thickBot="1">
      <c r="B105" s="167" t="s">
        <v>33</v>
      </c>
      <c r="C105" s="273"/>
      <c r="D105" s="179">
        <f>D104+D102</f>
        <v>9865911.5970255602</v>
      </c>
      <c r="E105" s="179">
        <f>F105-D105</f>
        <v>865810.13806047104</v>
      </c>
      <c r="F105" s="179">
        <f>SoPL!E16</f>
        <v>10731721.735086031</v>
      </c>
    </row>
    <row r="106" spans="1:8">
      <c r="B106" s="7" t="s">
        <v>356</v>
      </c>
      <c r="C106" s="272"/>
      <c r="D106" s="39">
        <f>F106</f>
        <v>-479480.16963902861</v>
      </c>
      <c r="E106" s="39">
        <f t="shared" si="7"/>
        <v>0</v>
      </c>
      <c r="F106" s="39">
        <f>SoPL!E17</f>
        <v>-479480.16963902861</v>
      </c>
    </row>
    <row r="107" spans="1:8" ht="15" thickBot="1">
      <c r="B107" s="167" t="s">
        <v>34</v>
      </c>
      <c r="C107" s="273"/>
      <c r="D107" s="179">
        <f>SUM(D105:D106)</f>
        <v>9386431.4273865316</v>
      </c>
      <c r="E107" s="179">
        <f t="shared" si="7"/>
        <v>865810.13806047104</v>
      </c>
      <c r="F107" s="179">
        <f>SoPL!E18</f>
        <v>10252241.565447003</v>
      </c>
    </row>
    <row r="108" spans="1:8">
      <c r="B108" s="62" t="s">
        <v>35</v>
      </c>
      <c r="C108" s="272"/>
      <c r="D108" s="39"/>
      <c r="E108" s="39">
        <f t="shared" si="7"/>
        <v>0</v>
      </c>
      <c r="F108" s="39"/>
    </row>
    <row r="109" spans="1:8">
      <c r="B109" s="7" t="s">
        <v>842</v>
      </c>
      <c r="C109" s="274">
        <v>22</v>
      </c>
      <c r="D109" s="39">
        <v>-1578544.6</v>
      </c>
      <c r="E109" s="39">
        <f>F109-D109</f>
        <v>-1533239.5892219539</v>
      </c>
      <c r="F109" s="39">
        <f>SoPL!E20</f>
        <v>-3111784.189221954</v>
      </c>
      <c r="G109" s="5"/>
    </row>
    <row r="110" spans="1:8">
      <c r="B110" s="7" t="s">
        <v>309</v>
      </c>
      <c r="C110" s="274">
        <v>23</v>
      </c>
      <c r="D110" s="39">
        <f>-2492177.19733333</f>
        <v>-2492177.1973333298</v>
      </c>
      <c r="E110" s="39">
        <f t="shared" si="7"/>
        <v>183102.74199999683</v>
      </c>
      <c r="F110" s="39">
        <f>SoPL!E21</f>
        <v>-2309074.455333333</v>
      </c>
      <c r="G110" s="5"/>
      <c r="H110" s="5"/>
    </row>
    <row r="111" spans="1:8">
      <c r="A111" s="265"/>
      <c r="B111" s="7" t="s">
        <v>36</v>
      </c>
      <c r="C111" s="274"/>
      <c r="D111" s="39">
        <f>F111</f>
        <v>-1064924.112</v>
      </c>
      <c r="E111" s="39">
        <f t="shared" si="7"/>
        <v>0</v>
      </c>
      <c r="F111" s="39">
        <f>SoPL!E22</f>
        <v>-1064924.112</v>
      </c>
    </row>
    <row r="112" spans="1:8" ht="15" thickBot="1">
      <c r="A112" s="265"/>
      <c r="B112" s="167" t="s">
        <v>37</v>
      </c>
      <c r="C112" s="273"/>
      <c r="D112" s="179">
        <f>SUM(D107:D111)</f>
        <v>4250785.518053202</v>
      </c>
      <c r="E112" s="179">
        <f t="shared" si="7"/>
        <v>-484326.70916148648</v>
      </c>
      <c r="F112" s="179">
        <f>SoPL!E23</f>
        <v>3766458.8088917155</v>
      </c>
    </row>
    <row r="113" spans="1:8">
      <c r="A113" s="265"/>
      <c r="B113" s="7" t="s">
        <v>358</v>
      </c>
      <c r="C113" s="274">
        <f>C109</f>
        <v>22</v>
      </c>
      <c r="D113" s="39">
        <f>-SoPL!K27</f>
        <v>-411808.72532130172</v>
      </c>
      <c r="E113" s="39">
        <f t="shared" si="7"/>
        <v>411808.72532130172</v>
      </c>
      <c r="F113" s="41">
        <v>0</v>
      </c>
    </row>
    <row r="114" spans="1:8">
      <c r="A114" s="265"/>
      <c r="B114" s="7" t="s">
        <v>38</v>
      </c>
      <c r="C114" s="272"/>
      <c r="D114" s="39"/>
      <c r="E114" s="39">
        <f t="shared" si="7"/>
        <v>0</v>
      </c>
      <c r="F114" s="39">
        <f>SoPL!E24</f>
        <v>0</v>
      </c>
    </row>
    <row r="115" spans="1:8">
      <c r="A115" s="265"/>
      <c r="B115" s="7" t="s">
        <v>39</v>
      </c>
      <c r="C115" s="272">
        <v>24</v>
      </c>
      <c r="D115" s="39"/>
      <c r="E115" s="39">
        <f t="shared" si="7"/>
        <v>-60180.281000000003</v>
      </c>
      <c r="F115" s="39">
        <f>-SoPL!E25</f>
        <v>-60180.281000000003</v>
      </c>
    </row>
    <row r="116" spans="1:8" ht="15" thickBot="1">
      <c r="A116" s="265"/>
      <c r="B116" s="167" t="s">
        <v>40</v>
      </c>
      <c r="C116" s="273"/>
      <c r="D116" s="179">
        <f>SUM(D112:D115)</f>
        <v>3838976.7927319002</v>
      </c>
      <c r="E116" s="179">
        <f>F116-D116</f>
        <v>-132698.26484018471</v>
      </c>
      <c r="F116" s="179">
        <f>SoPL!E26</f>
        <v>3706278.5278917155</v>
      </c>
    </row>
    <row r="117" spans="1:8">
      <c r="A117" s="265"/>
      <c r="B117" s="7" t="s">
        <v>41</v>
      </c>
      <c r="C117" s="272"/>
      <c r="D117" s="39"/>
      <c r="E117" s="39">
        <f t="shared" si="7"/>
        <v>0</v>
      </c>
      <c r="F117" s="39">
        <f>SoPL!E27</f>
        <v>0</v>
      </c>
    </row>
    <row r="118" spans="1:8">
      <c r="A118" s="265"/>
      <c r="B118" s="7" t="s">
        <v>42</v>
      </c>
      <c r="C118" s="272"/>
      <c r="D118" s="39">
        <f>F118</f>
        <v>-788696.1833346216</v>
      </c>
      <c r="E118" s="39">
        <f t="shared" si="7"/>
        <v>0</v>
      </c>
      <c r="F118" s="39">
        <f>SoPL!E28</f>
        <v>-788696.1833346216</v>
      </c>
    </row>
    <row r="119" spans="1:8">
      <c r="A119" s="265"/>
      <c r="B119" s="7" t="s">
        <v>43</v>
      </c>
      <c r="C119" s="272">
        <v>25</v>
      </c>
      <c r="D119" s="39">
        <v>0</v>
      </c>
      <c r="E119" s="39">
        <f t="shared" si="7"/>
        <v>700420.05996707489</v>
      </c>
      <c r="F119" s="39">
        <f>SoPL!E29</f>
        <v>700420.05996707489</v>
      </c>
    </row>
    <row r="120" spans="1:8" ht="15" thickBot="1">
      <c r="A120" s="265"/>
      <c r="B120" s="129" t="s">
        <v>180</v>
      </c>
      <c r="C120" s="248"/>
      <c r="D120" s="130">
        <f>SUM(D116:D119)</f>
        <v>3050280.6093972786</v>
      </c>
      <c r="E120" s="130">
        <f>F120-D120</f>
        <v>567721.7951268903</v>
      </c>
      <c r="F120" s="130">
        <f>SoPL!E30</f>
        <v>3618002.4045241689</v>
      </c>
    </row>
    <row r="121" spans="1:8" ht="15" thickTop="1">
      <c r="A121" s="108"/>
      <c r="B121" s="276" t="s">
        <v>257</v>
      </c>
      <c r="C121" s="269"/>
      <c r="D121" s="277"/>
      <c r="E121" s="277">
        <f t="shared" si="7"/>
        <v>0</v>
      </c>
      <c r="F121" s="277"/>
    </row>
    <row r="122" spans="1:8">
      <c r="A122" s="265"/>
      <c r="B122" s="278" t="s">
        <v>260</v>
      </c>
      <c r="C122" s="264"/>
      <c r="D122" s="123">
        <v>0</v>
      </c>
      <c r="E122" s="123">
        <f t="shared" si="7"/>
        <v>0</v>
      </c>
      <c r="F122" s="123">
        <v>0</v>
      </c>
    </row>
    <row r="123" spans="1:8" ht="26.4">
      <c r="A123" s="279"/>
      <c r="B123" s="280" t="s">
        <v>258</v>
      </c>
      <c r="C123" s="281"/>
      <c r="D123" s="282">
        <f>SUM(D122:D122)</f>
        <v>0</v>
      </c>
      <c r="E123" s="282"/>
      <c r="F123" s="282">
        <f>SUM(F122:F122)</f>
        <v>0</v>
      </c>
    </row>
    <row r="124" spans="1:8" ht="27" thickBot="1">
      <c r="A124" s="283"/>
      <c r="B124" s="284" t="s">
        <v>259</v>
      </c>
      <c r="C124" s="285"/>
      <c r="D124" s="286">
        <f>D120+D123</f>
        <v>3050280.6093972786</v>
      </c>
      <c r="E124" s="286">
        <f>F124-D124</f>
        <v>567721.7951268903</v>
      </c>
      <c r="F124" s="287">
        <f>F123+F120</f>
        <v>3618002.4045241689</v>
      </c>
      <c r="H124" s="5"/>
    </row>
    <row r="125" spans="1:8" ht="15" thickTop="1"/>
    <row r="127" spans="1:8">
      <c r="B127" s="107" t="s">
        <v>805</v>
      </c>
      <c r="C127" s="264"/>
      <c r="D127" s="112"/>
    </row>
    <row r="128" spans="1:8">
      <c r="B128" s="107" t="s">
        <v>794</v>
      </c>
      <c r="C128" s="264"/>
      <c r="D128" s="112"/>
    </row>
    <row r="129" spans="2:8" ht="15" thickBot="1">
      <c r="B129" s="214" t="s">
        <v>4</v>
      </c>
      <c r="C129" s="214" t="s">
        <v>361</v>
      </c>
      <c r="D129" s="223" t="str">
        <f>D95</f>
        <v>Previous  GAAP</v>
      </c>
      <c r="E129" s="223" t="s">
        <v>155</v>
      </c>
      <c r="F129" s="223" t="s">
        <v>255</v>
      </c>
    </row>
    <row r="130" spans="2:8">
      <c r="B130" s="7" t="s">
        <v>455</v>
      </c>
      <c r="C130" s="7">
        <v>26</v>
      </c>
      <c r="D130" s="39">
        <v>1025590.774248</v>
      </c>
      <c r="E130" s="39">
        <f>F130-D130</f>
        <v>2939346.6524493685</v>
      </c>
      <c r="F130" s="39">
        <f>SoCF!D28</f>
        <v>3964937.4266973687</v>
      </c>
    </row>
    <row r="131" spans="2:8">
      <c r="B131" s="7" t="s">
        <v>456</v>
      </c>
      <c r="C131" s="7">
        <f>C130</f>
        <v>26</v>
      </c>
      <c r="D131" s="39">
        <v>-2245386.66</v>
      </c>
      <c r="E131" s="39">
        <f>F131-D131</f>
        <v>632917.2034999996</v>
      </c>
      <c r="F131" s="39">
        <f>SoCF!D36</f>
        <v>-1612469.4565000006</v>
      </c>
    </row>
    <row r="132" spans="2:8">
      <c r="B132" s="7" t="s">
        <v>457</v>
      </c>
      <c r="C132" s="7">
        <f>C131</f>
        <v>26</v>
      </c>
      <c r="D132" s="39">
        <v>-1442260.44</v>
      </c>
      <c r="E132" s="39">
        <f>F132-D132</f>
        <v>-285510.34179999982</v>
      </c>
      <c r="F132" s="39">
        <f>SoCF!D43</f>
        <v>-1727770.7817999998</v>
      </c>
    </row>
    <row r="133" spans="2:8" ht="15" thickBot="1">
      <c r="B133" s="167" t="s">
        <v>458</v>
      </c>
      <c r="C133" s="167">
        <f>C132</f>
        <v>26</v>
      </c>
      <c r="D133" s="179">
        <f>SUM(D130:D132)</f>
        <v>-2662056.3257520003</v>
      </c>
      <c r="E133" s="179">
        <f>SUM(E130:E132)</f>
        <v>3286753.5141493687</v>
      </c>
      <c r="F133" s="179">
        <f>SUM(F130:F132)</f>
        <v>624697.18839736865</v>
      </c>
      <c r="G133" s="5"/>
    </row>
    <row r="134" spans="2:8">
      <c r="B134" s="434"/>
      <c r="C134" s="434"/>
      <c r="D134" s="39"/>
      <c r="E134" s="39"/>
      <c r="F134" s="39"/>
    </row>
    <row r="135" spans="2:8">
      <c r="B135" s="289" t="s">
        <v>459</v>
      </c>
      <c r="C135" s="289">
        <v>27</v>
      </c>
      <c r="D135" s="290">
        <v>4116228</v>
      </c>
      <c r="E135" s="290">
        <f>F135-D135</f>
        <v>2130746.6979538463</v>
      </c>
      <c r="F135" s="290">
        <f>SoCF!D45</f>
        <v>6246974.6979538463</v>
      </c>
    </row>
    <row r="136" spans="2:8" ht="15" thickBot="1">
      <c r="B136" s="167" t="s">
        <v>460</v>
      </c>
      <c r="C136" s="167">
        <f>C135</f>
        <v>27</v>
      </c>
      <c r="D136" s="179">
        <f>D135+D133</f>
        <v>1454171.6742479997</v>
      </c>
      <c r="E136" s="179">
        <f>F136-D136</f>
        <v>5417500.212103215</v>
      </c>
      <c r="F136" s="179">
        <f>F135+F133</f>
        <v>6871671.8863512147</v>
      </c>
      <c r="G136" s="5"/>
      <c r="H136" s="5"/>
    </row>
  </sheetData>
  <customSheetViews>
    <customSheetView guid="{B9E55A27-2788-4E21-A3C1-797FAFBE2F06}" showPageBreaks="1" showGridLines="0" printArea="1" view="pageBreakPreview" topLeftCell="A126">
      <selection activeCell="B126" sqref="B126"/>
      <rowBreaks count="3" manualBreakCount="3">
        <brk id="22" max="5" man="1"/>
        <brk id="48" max="16383" man="1"/>
        <brk id="92" max="16383" man="1"/>
      </rowBreaks>
      <pageMargins left="0.7" right="0.7" top="0.75" bottom="0.75" header="0.3" footer="0.3"/>
      <pageSetup scale="93" orientation="portrait" horizontalDpi="300" verticalDpi="300" r:id="rId1"/>
    </customSheetView>
  </customSheetViews>
  <mergeCells count="4">
    <mergeCell ref="B134:C134"/>
    <mergeCell ref="B6:F6"/>
    <mergeCell ref="B7:F7"/>
    <mergeCell ref="B8:F8"/>
  </mergeCells>
  <pageMargins left="0.5" right="0.7" top="0.75" bottom="0.75" header="0.3" footer="0.3"/>
  <pageSetup paperSize="9" scale="92" orientation="portrait" r:id="rId2"/>
  <rowBreaks count="3" manualBreakCount="3">
    <brk id="8" max="5" man="1"/>
    <brk id="49" max="5" man="1"/>
    <brk id="90" max="5" man="1"/>
  </rowBreaks>
  <ignoredErrors>
    <ignoredError sqref="E134 E98 D105"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dimension ref="A1:G178"/>
  <sheetViews>
    <sheetView showGridLines="0" view="pageBreakPreview" topLeftCell="A163" zoomScaleNormal="100" zoomScaleSheetLayoutView="100" workbookViewId="0">
      <selection activeCell="A188" sqref="A188"/>
    </sheetView>
  </sheetViews>
  <sheetFormatPr defaultColWidth="9.109375" defaultRowHeight="13.2"/>
  <cols>
    <col min="1" max="1" width="27.5546875" style="7" customWidth="1"/>
    <col min="2" max="2" width="30.21875" style="7" customWidth="1"/>
    <col min="3" max="3" width="19.44140625" style="7" customWidth="1"/>
    <col min="4" max="4" width="21" style="7" customWidth="1"/>
    <col min="5" max="5" width="13.77734375" style="7" bestFit="1" customWidth="1"/>
    <col min="6" max="7" width="12.21875" style="7" bestFit="1" customWidth="1"/>
    <col min="8" max="16384" width="9.109375" style="7"/>
  </cols>
  <sheetData>
    <row r="1" spans="1:5" ht="17.399999999999999">
      <c r="A1" s="359" t="str">
        <f>'5.7_NFRS1'!B1</f>
        <v>ABC Savings and Credit Cooperative Limited</v>
      </c>
    </row>
    <row r="2" spans="1:5" ht="13.2" customHeight="1">
      <c r="A2" s="360" t="s">
        <v>520</v>
      </c>
      <c r="B2" s="360"/>
      <c r="C2" s="360"/>
      <c r="D2" s="360"/>
    </row>
    <row r="3" spans="1:5" ht="13.8">
      <c r="A3" s="19" t="str">
        <f>'5.7_NFRS1'!B3</f>
        <v>For the year ended 32nd  Ashadh, 2082</v>
      </c>
    </row>
    <row r="4" spans="1:5">
      <c r="A4" s="233"/>
      <c r="B4" s="233"/>
      <c r="C4" s="233"/>
      <c r="D4" s="233"/>
    </row>
    <row r="5" spans="1:5" ht="13.8" thickBot="1">
      <c r="A5" s="15" t="s">
        <v>407</v>
      </c>
      <c r="B5" s="76"/>
      <c r="C5" s="76"/>
      <c r="D5" s="76"/>
    </row>
    <row r="6" spans="1:5" ht="43.8" customHeight="1">
      <c r="A6" s="407" t="s">
        <v>716</v>
      </c>
      <c r="B6" s="407"/>
      <c r="C6" s="407"/>
      <c r="D6" s="407"/>
    </row>
    <row r="7" spans="1:5">
      <c r="A7" s="448" t="s">
        <v>4</v>
      </c>
      <c r="B7" s="449"/>
      <c r="C7" s="234" t="s">
        <v>573</v>
      </c>
      <c r="D7" s="234" t="s">
        <v>574</v>
      </c>
    </row>
    <row r="8" spans="1:5">
      <c r="A8" s="450" t="s">
        <v>408</v>
      </c>
      <c r="B8" s="451"/>
      <c r="C8" s="235">
        <f>'5.7_NFRS1'!D15</f>
        <v>1321974.8518000001</v>
      </c>
      <c r="D8" s="235">
        <f>'5.7_NFRS1'!D56</f>
        <v>1454172.3369800001</v>
      </c>
      <c r="E8" s="10"/>
    </row>
    <row r="9" spans="1:5">
      <c r="A9" s="450" t="s">
        <v>409</v>
      </c>
      <c r="B9" s="451"/>
      <c r="C9" s="235">
        <f>'4.1-4.4'!F12</f>
        <v>4924999.846153846</v>
      </c>
      <c r="D9" s="235">
        <f>'4.1-4.4'!E12</f>
        <v>5417499.8307692306</v>
      </c>
      <c r="E9" s="10"/>
    </row>
    <row r="10" spans="1:5">
      <c r="A10" s="437" t="s">
        <v>715</v>
      </c>
      <c r="B10" s="437"/>
      <c r="C10" s="236">
        <f>SUM(C8:C9)</f>
        <v>6246974.6979538463</v>
      </c>
      <c r="D10" s="236">
        <f>SUM(D8:D9)</f>
        <v>6871672.1677492307</v>
      </c>
    </row>
    <row r="11" spans="1:5" ht="27" customHeight="1">
      <c r="A11" s="453" t="s">
        <v>410</v>
      </c>
      <c r="B11" s="453"/>
      <c r="C11" s="238">
        <f>'4.1-4.4'!F23</f>
        <v>9282999.8946599737</v>
      </c>
      <c r="D11" s="238">
        <f>'4.1-4.4'!E23</f>
        <v>9375829.8936065733</v>
      </c>
    </row>
    <row r="12" spans="1:5">
      <c r="A12" s="28"/>
      <c r="B12" s="28"/>
      <c r="C12" s="239"/>
      <c r="D12" s="239"/>
    </row>
    <row r="13" spans="1:5">
      <c r="A13" s="28"/>
      <c r="B13" s="28"/>
      <c r="C13" s="239"/>
      <c r="D13" s="239"/>
    </row>
    <row r="14" spans="1:5" ht="13.8" thickBot="1">
      <c r="A14" s="15" t="s">
        <v>672</v>
      </c>
      <c r="B14" s="76"/>
      <c r="C14" s="76"/>
      <c r="D14" s="76"/>
    </row>
    <row r="15" spans="1:5" ht="51.75" customHeight="1">
      <c r="A15" s="407" t="s">
        <v>411</v>
      </c>
      <c r="B15" s="407"/>
      <c r="C15" s="407"/>
      <c r="D15" s="407"/>
    </row>
    <row r="16" spans="1:5">
      <c r="A16" s="448" t="s">
        <v>4</v>
      </c>
      <c r="B16" s="449"/>
      <c r="C16" s="234" t="s">
        <v>573</v>
      </c>
      <c r="D16" s="234" t="s">
        <v>574</v>
      </c>
    </row>
    <row r="17" spans="1:7">
      <c r="A17" s="450" t="s">
        <v>179</v>
      </c>
      <c r="B17" s="451"/>
      <c r="C17" s="235">
        <f>'5.7_NFRS1'!D17</f>
        <v>150063760.81330001</v>
      </c>
      <c r="D17" s="235">
        <f>'5.7_NFRS1'!D58</f>
        <v>153400403.75540599</v>
      </c>
      <c r="F17" s="10"/>
    </row>
    <row r="18" spans="1:7">
      <c r="A18" s="450" t="s">
        <v>412</v>
      </c>
      <c r="B18" s="451"/>
      <c r="C18" s="235">
        <f>-'4.1-4.4'!F111</f>
        <v>-4741273.4040000001</v>
      </c>
      <c r="D18" s="235">
        <f>-'4.1-4.4'!E111</f>
        <v>-5512798.7280000001</v>
      </c>
    </row>
    <row r="19" spans="1:7">
      <c r="A19" s="450" t="s">
        <v>413</v>
      </c>
      <c r="B19" s="451"/>
      <c r="C19" s="235">
        <f>-'4.1-4.4'!$F$85</f>
        <v>-22052044.201851986</v>
      </c>
      <c r="D19" s="235">
        <f>-'4.1-4.4'!$E$85</f>
        <v>-22531524.652889028</v>
      </c>
      <c r="G19" s="10"/>
    </row>
    <row r="20" spans="1:7">
      <c r="A20" s="437" t="s">
        <v>717</v>
      </c>
      <c r="B20" s="437"/>
      <c r="C20" s="236">
        <f>SUM(C17:C19)</f>
        <v>123270443.20744801</v>
      </c>
      <c r="D20" s="236">
        <f>SUM(D17:D19)</f>
        <v>125356080.37451695</v>
      </c>
      <c r="E20" s="10"/>
      <c r="F20" s="10"/>
      <c r="G20" s="10"/>
    </row>
    <row r="21" spans="1:7">
      <c r="A21" s="240"/>
      <c r="B21" s="240"/>
      <c r="C21" s="226"/>
      <c r="D21" s="226"/>
    </row>
    <row r="22" spans="1:7">
      <c r="A22" s="28"/>
      <c r="B22" s="28"/>
      <c r="C22" s="239"/>
      <c r="D22" s="239"/>
    </row>
    <row r="23" spans="1:7" ht="13.8" thickBot="1">
      <c r="A23" s="15" t="s">
        <v>430</v>
      </c>
      <c r="B23" s="76"/>
      <c r="C23" s="76"/>
      <c r="D23" s="76"/>
    </row>
    <row r="24" spans="1:7" ht="54.75" customHeight="1">
      <c r="A24" s="407" t="s">
        <v>718</v>
      </c>
      <c r="B24" s="407"/>
      <c r="C24" s="407"/>
      <c r="D24" s="407"/>
    </row>
    <row r="26" spans="1:7">
      <c r="A26" s="454" t="s">
        <v>4</v>
      </c>
      <c r="B26" s="455"/>
      <c r="C26" s="234" t="s">
        <v>573</v>
      </c>
      <c r="D26" s="234" t="s">
        <v>574</v>
      </c>
    </row>
    <row r="27" spans="1:7" ht="12.6" customHeight="1">
      <c r="A27" s="456" t="s">
        <v>401</v>
      </c>
      <c r="B27" s="457"/>
      <c r="C27" s="235">
        <f>'4.1-4.4'!F111</f>
        <v>4741273.4040000001</v>
      </c>
      <c r="D27" s="235">
        <f>'4.1-4.4'!E111</f>
        <v>5512798.7280000001</v>
      </c>
    </row>
    <row r="28" spans="1:7">
      <c r="A28" s="456" t="s">
        <v>402</v>
      </c>
      <c r="B28" s="457"/>
      <c r="C28" s="235">
        <f>'4.1-4.4'!F112</f>
        <v>-1282137.61877591</v>
      </c>
      <c r="D28" s="235">
        <f>'4.1-4.4'!E112</f>
        <v>-1532499.9763308601</v>
      </c>
    </row>
    <row r="29" spans="1:7">
      <c r="A29" s="458" t="s">
        <v>201</v>
      </c>
      <c r="B29" s="459"/>
      <c r="C29" s="236">
        <f>SUM(C27:C28)</f>
        <v>3459135.7852240903</v>
      </c>
      <c r="D29" s="236">
        <f>SUM(D27:D28)</f>
        <v>3980298.7516691401</v>
      </c>
    </row>
    <row r="30" spans="1:7" ht="25.5" customHeight="1">
      <c r="A30" s="452" t="s">
        <v>931</v>
      </c>
      <c r="B30" s="452"/>
      <c r="C30" s="452"/>
      <c r="D30" s="452"/>
    </row>
    <row r="31" spans="1:7">
      <c r="A31" s="233"/>
      <c r="B31" s="233"/>
      <c r="C31" s="233"/>
      <c r="D31" s="233"/>
    </row>
    <row r="32" spans="1:7">
      <c r="A32" s="28"/>
      <c r="B32" s="28"/>
      <c r="C32" s="239"/>
      <c r="D32" s="239"/>
    </row>
    <row r="33" spans="1:6" ht="13.8" thickBot="1">
      <c r="A33" s="15" t="s">
        <v>414</v>
      </c>
      <c r="B33" s="76"/>
      <c r="C33" s="76"/>
      <c r="D33" s="76"/>
    </row>
    <row r="34" spans="1:6" ht="39" customHeight="1">
      <c r="A34" s="409" t="s">
        <v>716</v>
      </c>
      <c r="B34" s="409"/>
      <c r="C34" s="409"/>
      <c r="D34" s="409"/>
    </row>
    <row r="35" spans="1:6">
      <c r="A35" s="448" t="s">
        <v>4</v>
      </c>
      <c r="B35" s="449"/>
      <c r="C35" s="234" t="s">
        <v>573</v>
      </c>
      <c r="D35" s="234" t="s">
        <v>574</v>
      </c>
    </row>
    <row r="36" spans="1:6">
      <c r="A36" s="450" t="s">
        <v>415</v>
      </c>
      <c r="B36" s="451"/>
      <c r="C36" s="235">
        <f>'5.7_NFRS1'!D19</f>
        <v>15158999.74081382</v>
      </c>
      <c r="D36" s="235">
        <f>'5.7_NFRS1'!D60</f>
        <v>15744329.724375803</v>
      </c>
    </row>
    <row r="37" spans="1:6" ht="24.75" customHeight="1">
      <c r="A37" s="456" t="s">
        <v>416</v>
      </c>
      <c r="B37" s="457"/>
      <c r="C37" s="235">
        <f>-C9</f>
        <v>-4924999.846153846</v>
      </c>
      <c r="D37" s="235">
        <f>-D9</f>
        <v>-5417499.8307692306</v>
      </c>
      <c r="F37" s="10"/>
    </row>
    <row r="38" spans="1:6" ht="39" customHeight="1">
      <c r="A38" s="456" t="s">
        <v>417</v>
      </c>
      <c r="B38" s="457"/>
      <c r="C38" s="235">
        <f>-C11</f>
        <v>-9282999.8946599737</v>
      </c>
      <c r="D38" s="235">
        <f>-D11</f>
        <v>-9375829.8936065733</v>
      </c>
    </row>
    <row r="39" spans="1:6">
      <c r="A39" s="437" t="s">
        <v>719</v>
      </c>
      <c r="B39" s="437"/>
      <c r="C39" s="236">
        <f>SUM(C36:C38)</f>
        <v>951000</v>
      </c>
      <c r="D39" s="236">
        <f>SUM(D36:D38)</f>
        <v>951000</v>
      </c>
    </row>
    <row r="40" spans="1:6">
      <c r="A40" s="28"/>
      <c r="B40" s="28"/>
      <c r="C40" s="239"/>
      <c r="D40" s="239"/>
      <c r="E40" s="10"/>
      <c r="F40" s="10"/>
    </row>
    <row r="41" spans="1:6">
      <c r="A41" s="28"/>
      <c r="B41" s="28"/>
      <c r="C41" s="239"/>
      <c r="D41" s="239"/>
    </row>
    <row r="42" spans="1:6" ht="13.8" thickBot="1">
      <c r="A42" s="15" t="s">
        <v>418</v>
      </c>
      <c r="B42" s="76"/>
      <c r="C42" s="76"/>
      <c r="D42" s="76"/>
    </row>
    <row r="43" spans="1:6" ht="39" customHeight="1">
      <c r="A43" s="407" t="s">
        <v>720</v>
      </c>
      <c r="B43" s="407"/>
      <c r="C43" s="407"/>
      <c r="D43" s="407"/>
    </row>
    <row r="44" spans="1:6">
      <c r="A44" s="437" t="s">
        <v>4</v>
      </c>
      <c r="B44" s="437"/>
      <c r="C44" s="234" t="s">
        <v>573</v>
      </c>
      <c r="D44" s="234" t="s">
        <v>574</v>
      </c>
    </row>
    <row r="45" spans="1:6">
      <c r="A45" s="436" t="s">
        <v>403</v>
      </c>
      <c r="B45" s="436"/>
      <c r="C45" s="235">
        <f>-'4.6-4.7'!F12</f>
        <v>-347296.27999999997</v>
      </c>
      <c r="D45" s="235">
        <f>-'4.6-4.7'!E12</f>
        <v>-788696.1833346216</v>
      </c>
    </row>
    <row r="46" spans="1:6">
      <c r="A46" s="436" t="s">
        <v>166</v>
      </c>
      <c r="B46" s="436"/>
      <c r="C46" s="235">
        <f>SUM('4.6-4.7'!F8:F9)</f>
        <v>1053925.58</v>
      </c>
      <c r="D46" s="235">
        <f>SUM('4.6-4.7'!E8:E9)</f>
        <v>1631342.2360999999</v>
      </c>
    </row>
    <row r="47" spans="1:6">
      <c r="A47" s="437" t="s">
        <v>404</v>
      </c>
      <c r="B47" s="437"/>
      <c r="C47" s="236">
        <f>SUM(C45:C46)</f>
        <v>706629.3</v>
      </c>
      <c r="D47" s="236">
        <f>SUM(D45:D46)</f>
        <v>842646.05276537826</v>
      </c>
    </row>
    <row r="48" spans="1:6">
      <c r="A48" s="240"/>
      <c r="B48" s="240"/>
      <c r="C48" s="226"/>
      <c r="D48" s="226"/>
    </row>
    <row r="49" spans="1:4" ht="13.8" thickBot="1">
      <c r="A49" s="15" t="s">
        <v>420</v>
      </c>
      <c r="B49" s="76"/>
      <c r="C49" s="76"/>
      <c r="D49" s="76"/>
    </row>
    <row r="50" spans="1:4" ht="53.25" customHeight="1">
      <c r="A50" s="407" t="s">
        <v>865</v>
      </c>
      <c r="B50" s="407"/>
      <c r="C50" s="407"/>
      <c r="D50" s="407"/>
    </row>
    <row r="51" spans="1:4">
      <c r="A51" s="437" t="s">
        <v>4</v>
      </c>
      <c r="B51" s="437"/>
      <c r="C51" s="234" t="str">
        <f>C44</f>
        <v>1 Shrawan 2080</v>
      </c>
      <c r="D51" s="234" t="str">
        <f>D44</f>
        <v>31 Ashadh 2081</v>
      </c>
    </row>
    <row r="52" spans="1:4">
      <c r="A52" s="447" t="s">
        <v>419</v>
      </c>
      <c r="B52" s="447"/>
      <c r="C52" s="235">
        <f>'4.6-4.7'!$F$22</f>
        <v>634450</v>
      </c>
      <c r="D52" s="235">
        <f>-D83</f>
        <v>1434450</v>
      </c>
    </row>
    <row r="53" spans="1:4">
      <c r="A53" s="397" t="s">
        <v>869</v>
      </c>
      <c r="B53" s="398"/>
      <c r="C53" s="403">
        <f>'4.6-4.7'!$F$24</f>
        <v>300000</v>
      </c>
      <c r="D53" s="235">
        <f>'4.6-4.7'!$E$24+C53</f>
        <v>550000</v>
      </c>
    </row>
    <row r="54" spans="1:4">
      <c r="A54" s="460" t="s">
        <v>721</v>
      </c>
      <c r="B54" s="460"/>
      <c r="C54" s="236">
        <f>SUM(C52:C53)</f>
        <v>934450</v>
      </c>
      <c r="D54" s="236">
        <f>SUM(D52:D53)</f>
        <v>1984450</v>
      </c>
    </row>
    <row r="55" spans="1:4">
      <c r="A55" s="28"/>
      <c r="B55" s="28"/>
      <c r="C55" s="239"/>
      <c r="D55" s="239"/>
    </row>
    <row r="56" spans="1:4">
      <c r="A56" s="28"/>
      <c r="B56" s="28"/>
      <c r="C56" s="239"/>
      <c r="D56" s="239"/>
    </row>
    <row r="57" spans="1:4" ht="13.8" thickBot="1">
      <c r="A57" s="15" t="s">
        <v>421</v>
      </c>
      <c r="B57" s="76"/>
      <c r="C57" s="76"/>
      <c r="D57" s="76"/>
    </row>
    <row r="58" spans="1:4" ht="28.5" customHeight="1">
      <c r="A58" s="407" t="s">
        <v>422</v>
      </c>
      <c r="B58" s="407"/>
      <c r="C58" s="407"/>
      <c r="D58" s="407"/>
    </row>
    <row r="59" spans="1:4" ht="28.5" customHeight="1">
      <c r="A59" s="407" t="s">
        <v>722</v>
      </c>
      <c r="B59" s="407"/>
      <c r="C59" s="407"/>
      <c r="D59" s="407"/>
    </row>
    <row r="60" spans="1:4">
      <c r="A60" s="437" t="s">
        <v>4</v>
      </c>
      <c r="B60" s="437"/>
      <c r="C60" s="234" t="str">
        <f>C51</f>
        <v>1 Shrawan 2080</v>
      </c>
      <c r="D60" s="234" t="str">
        <f>D51</f>
        <v>31 Ashadh 2081</v>
      </c>
    </row>
    <row r="61" spans="1:4">
      <c r="A61" s="442" t="s">
        <v>423</v>
      </c>
      <c r="B61" s="442"/>
      <c r="C61" s="242">
        <f>'5.7_NFRS1'!D22</f>
        <v>17755674.903794236</v>
      </c>
      <c r="D61" s="242">
        <f>'5.7_NFRS1'!D63</f>
        <v>18679073.125794236</v>
      </c>
    </row>
    <row r="62" spans="1:4">
      <c r="A62" s="436" t="s">
        <v>424</v>
      </c>
      <c r="B62" s="436"/>
      <c r="C62" s="241">
        <f>-'5.7_NFRS1'!F23</f>
        <v>-693769.8</v>
      </c>
      <c r="D62" s="241">
        <f>-'5.7_NFRS1'!F64</f>
        <v>-775855.79200000002</v>
      </c>
    </row>
    <row r="63" spans="1:4">
      <c r="A63" s="442" t="s">
        <v>425</v>
      </c>
      <c r="B63" s="442"/>
      <c r="C63" s="238">
        <f>SUM(C61:C62)</f>
        <v>17061905.103794236</v>
      </c>
      <c r="D63" s="238">
        <f>SUM(D61:D62)</f>
        <v>17903217.333794236</v>
      </c>
    </row>
    <row r="64" spans="1:4">
      <c r="A64" s="436" t="s">
        <v>426</v>
      </c>
      <c r="B64" s="436"/>
      <c r="C64" s="241">
        <f>D64</f>
        <v>3413557.6</v>
      </c>
      <c r="D64" s="241">
        <f>'4.8'!C10</f>
        <v>3413557.6</v>
      </c>
    </row>
    <row r="65" spans="1:6">
      <c r="A65" s="442" t="s">
        <v>723</v>
      </c>
      <c r="B65" s="442"/>
      <c r="C65" s="238">
        <f>SUM(C63:C64)</f>
        <v>20475462.703794237</v>
      </c>
      <c r="D65" s="238">
        <f>SUM(D63:D64)</f>
        <v>21316774.933794238</v>
      </c>
      <c r="F65" s="10"/>
    </row>
    <row r="66" spans="1:6">
      <c r="B66" s="308"/>
      <c r="C66" s="243"/>
      <c r="D66" s="243"/>
    </row>
    <row r="67" spans="1:6" ht="13.2" customHeight="1">
      <c r="A67" s="28"/>
      <c r="B67" s="28"/>
      <c r="C67" s="239"/>
      <c r="D67" s="239"/>
    </row>
    <row r="68" spans="1:6" ht="13.2" customHeight="1" thickBot="1">
      <c r="A68" s="15" t="s">
        <v>864</v>
      </c>
      <c r="B68" s="237"/>
      <c r="C68" s="237"/>
      <c r="D68" s="76"/>
    </row>
    <row r="69" spans="1:6" ht="38.25" customHeight="1">
      <c r="A69" s="440" t="s">
        <v>724</v>
      </c>
      <c r="B69" s="440"/>
      <c r="C69" s="440"/>
      <c r="D69" s="440"/>
    </row>
    <row r="71" spans="1:6" ht="13.2" customHeight="1">
      <c r="A71" s="437" t="s">
        <v>4</v>
      </c>
      <c r="B71" s="437"/>
      <c r="C71" s="234" t="str">
        <f>C60</f>
        <v>1 Shrawan 2080</v>
      </c>
      <c r="D71" s="234" t="str">
        <f>D60</f>
        <v>31 Ashadh 2081</v>
      </c>
    </row>
    <row r="72" spans="1:6">
      <c r="A72" s="436" t="s">
        <v>427</v>
      </c>
      <c r="B72" s="436"/>
      <c r="C72" s="235">
        <v>0</v>
      </c>
      <c r="D72" s="235">
        <v>0</v>
      </c>
      <c r="E72" s="10"/>
    </row>
    <row r="73" spans="1:6">
      <c r="A73" s="436" t="s">
        <v>725</v>
      </c>
      <c r="B73" s="436"/>
      <c r="C73" s="235">
        <f>'4.10'!K74</f>
        <v>-1064561.5492454292</v>
      </c>
      <c r="D73" s="235">
        <f>C73</f>
        <v>-1064561.5492454292</v>
      </c>
    </row>
    <row r="74" spans="1:6" ht="25.5" customHeight="1">
      <c r="A74" s="436" t="s">
        <v>632</v>
      </c>
      <c r="B74" s="436"/>
      <c r="C74" s="235">
        <v>0</v>
      </c>
      <c r="D74" s="235">
        <f>'4.10'!K51+C72-D72</f>
        <v>700420.05996707489</v>
      </c>
    </row>
    <row r="75" spans="1:6">
      <c r="A75" s="442" t="s">
        <v>726</v>
      </c>
      <c r="B75" s="442"/>
      <c r="C75" s="238">
        <f>SUM(C73:C74)</f>
        <v>-1064561.5492454292</v>
      </c>
      <c r="D75" s="238">
        <f>SUM(D73:D74)</f>
        <v>-364141.48927835433</v>
      </c>
    </row>
    <row r="76" spans="1:6" ht="12.75" customHeight="1">
      <c r="A76" s="437" t="s">
        <v>727</v>
      </c>
      <c r="B76" s="437"/>
      <c r="C76" s="236">
        <f>SUM(C75+C72)</f>
        <v>-1064561.5492454292</v>
      </c>
      <c r="D76" s="236">
        <f>D72+D75</f>
        <v>-364141.48927835433</v>
      </c>
      <c r="E76" s="10"/>
    </row>
    <row r="77" spans="1:6" ht="12.75" customHeight="1">
      <c r="A77" s="28"/>
      <c r="B77" s="28"/>
      <c r="C77" s="239"/>
      <c r="D77" s="239"/>
    </row>
    <row r="78" spans="1:6" ht="12.75" customHeight="1" thickBot="1">
      <c r="A78" s="15" t="s">
        <v>751</v>
      </c>
      <c r="B78" s="76"/>
      <c r="C78" s="76"/>
      <c r="D78" s="76"/>
    </row>
    <row r="79" spans="1:6" ht="26.25" customHeight="1">
      <c r="A79" s="407" t="s">
        <v>728</v>
      </c>
      <c r="B79" s="407"/>
      <c r="C79" s="407"/>
      <c r="D79" s="407"/>
    </row>
    <row r="80" spans="1:6" ht="12.75" customHeight="1">
      <c r="A80" s="437" t="s">
        <v>4</v>
      </c>
      <c r="B80" s="437"/>
      <c r="C80" s="234" t="str">
        <f>C71</f>
        <v>1 Shrawan 2080</v>
      </c>
      <c r="D80" s="234" t="str">
        <f>D71</f>
        <v>31 Ashadh 2081</v>
      </c>
    </row>
    <row r="81" spans="1:6" ht="12.75" customHeight="1">
      <c r="A81" s="442" t="s">
        <v>187</v>
      </c>
      <c r="B81" s="442"/>
      <c r="C81" s="238">
        <f>'5.7_NFRS1'!D24</f>
        <v>3244500.2355</v>
      </c>
      <c r="D81" s="238">
        <f>'5.7_NFRS1'!D65</f>
        <v>4543749.4820999997</v>
      </c>
    </row>
    <row r="82" spans="1:6" ht="12.75" customHeight="1">
      <c r="A82" s="436" t="s">
        <v>428</v>
      </c>
      <c r="B82" s="436"/>
      <c r="C82" s="235">
        <f>-C46</f>
        <v>-1053925.58</v>
      </c>
      <c r="D82" s="235">
        <f>-D46</f>
        <v>-1631342.2360999999</v>
      </c>
      <c r="E82" s="10"/>
    </row>
    <row r="83" spans="1:6" ht="12.75" customHeight="1">
      <c r="A83" s="436" t="s">
        <v>429</v>
      </c>
      <c r="B83" s="436"/>
      <c r="C83" s="235">
        <f>-C52</f>
        <v>-634450</v>
      </c>
      <c r="D83" s="235">
        <f>-'4.6-4.7'!F22-'4.6-4.7'!E23</f>
        <v>-1434450</v>
      </c>
    </row>
    <row r="84" spans="1:6" ht="12.75" customHeight="1">
      <c r="A84" s="441" t="s">
        <v>655</v>
      </c>
      <c r="B84" s="441"/>
      <c r="C84" s="235">
        <f>-C28</f>
        <v>1282137.61877591</v>
      </c>
      <c r="D84" s="235">
        <f>-D28</f>
        <v>1532499.9763308601</v>
      </c>
    </row>
    <row r="85" spans="1:6" ht="12.75" customHeight="1">
      <c r="A85" s="437" t="s">
        <v>729</v>
      </c>
      <c r="B85" s="437"/>
      <c r="C85" s="236">
        <f>SUM(C81:C84)</f>
        <v>2838262.2742759101</v>
      </c>
      <c r="D85" s="236">
        <f>SUM(D81:D84)</f>
        <v>3010457.2223308599</v>
      </c>
      <c r="E85" s="10"/>
      <c r="F85" s="10"/>
    </row>
    <row r="86" spans="1:6" ht="12.75" customHeight="1">
      <c r="A86" s="28"/>
      <c r="B86" s="28"/>
      <c r="C86" s="239"/>
      <c r="D86" s="239"/>
      <c r="E86" s="10"/>
    </row>
    <row r="87" spans="1:6" ht="12.75" customHeight="1" thickBot="1">
      <c r="A87" s="15" t="s">
        <v>752</v>
      </c>
      <c r="B87" s="76"/>
      <c r="C87" s="76"/>
      <c r="D87" s="76"/>
    </row>
    <row r="88" spans="1:6" ht="25.5" customHeight="1">
      <c r="A88" s="407" t="s">
        <v>765</v>
      </c>
      <c r="B88" s="407"/>
      <c r="C88" s="407"/>
      <c r="D88" s="407"/>
    </row>
    <row r="89" spans="1:6" ht="12.75" customHeight="1">
      <c r="A89" s="437" t="s">
        <v>4</v>
      </c>
      <c r="B89" s="437"/>
      <c r="C89" s="234" t="str">
        <f>C80</f>
        <v>1 Shrawan 2080</v>
      </c>
      <c r="D89" s="234" t="str">
        <f>D80</f>
        <v>31 Ashadh 2081</v>
      </c>
    </row>
    <row r="90" spans="1:6" ht="12.75" customHeight="1">
      <c r="A90" s="442" t="s">
        <v>431</v>
      </c>
      <c r="B90" s="442"/>
      <c r="C90" s="238">
        <v>0</v>
      </c>
      <c r="D90" s="238">
        <v>0</v>
      </c>
    </row>
    <row r="91" spans="1:6" ht="12.75" customHeight="1">
      <c r="A91" s="441" t="s">
        <v>766</v>
      </c>
      <c r="B91" s="441"/>
      <c r="C91" s="235">
        <f>'4.11-4.17'!F42</f>
        <v>1565500</v>
      </c>
      <c r="D91" s="235">
        <f>'4.11-4.17'!E42</f>
        <v>1312500</v>
      </c>
    </row>
    <row r="92" spans="1:6" ht="12.75" customHeight="1">
      <c r="A92" s="437" t="s">
        <v>730</v>
      </c>
      <c r="B92" s="437"/>
      <c r="C92" s="236">
        <f>SUM(C90:C91)</f>
        <v>1565500</v>
      </c>
      <c r="D92" s="236">
        <f>SUM(D90:D91)</f>
        <v>1312500</v>
      </c>
    </row>
    <row r="93" spans="1:6" ht="12.75" customHeight="1">
      <c r="A93" s="28"/>
      <c r="B93" s="28"/>
      <c r="C93" s="239"/>
      <c r="D93" s="239"/>
    </row>
    <row r="94" spans="1:6" ht="13.8" thickBot="1">
      <c r="A94" s="15" t="s">
        <v>753</v>
      </c>
      <c r="B94" s="244"/>
      <c r="C94" s="245"/>
      <c r="D94" s="245"/>
    </row>
    <row r="95" spans="1:6" ht="12.75" customHeight="1">
      <c r="A95" s="62" t="s">
        <v>432</v>
      </c>
      <c r="B95" s="226"/>
      <c r="C95" s="226"/>
    </row>
    <row r="96" spans="1:6" ht="27" customHeight="1">
      <c r="A96" s="407" t="s">
        <v>933</v>
      </c>
      <c r="B96" s="407"/>
      <c r="C96" s="407"/>
      <c r="D96" s="407"/>
    </row>
    <row r="97" spans="1:7" ht="41.4" customHeight="1">
      <c r="A97" s="407" t="s">
        <v>932</v>
      </c>
      <c r="B97" s="407"/>
      <c r="C97" s="407"/>
      <c r="D97" s="407"/>
    </row>
    <row r="98" spans="1:7">
      <c r="A98" s="437" t="s">
        <v>4</v>
      </c>
      <c r="B98" s="437"/>
      <c r="C98" s="234" t="str">
        <f>C89</f>
        <v>1 Shrawan 2080</v>
      </c>
      <c r="D98" s="234" t="str">
        <f>D89</f>
        <v>31 Ashadh 2081</v>
      </c>
    </row>
    <row r="99" spans="1:7">
      <c r="A99" s="441" t="s">
        <v>399</v>
      </c>
      <c r="B99" s="441"/>
      <c r="C99" s="235">
        <v>0</v>
      </c>
      <c r="D99" s="235">
        <v>0</v>
      </c>
      <c r="E99" s="10"/>
    </row>
    <row r="100" spans="1:7">
      <c r="A100" s="441" t="s">
        <v>400</v>
      </c>
      <c r="B100" s="441"/>
      <c r="C100" s="235">
        <f>'4.11-4.17'!F53</f>
        <v>1709605.1141552515</v>
      </c>
      <c r="D100" s="235">
        <f>C100</f>
        <v>1709605.1141552515</v>
      </c>
    </row>
    <row r="101" spans="1:7">
      <c r="A101" s="441" t="s">
        <v>629</v>
      </c>
      <c r="B101" s="441"/>
      <c r="C101" s="235">
        <v>0</v>
      </c>
      <c r="D101" s="235">
        <f>'4.11-4.17'!F75</f>
        <v>544364.93150684889</v>
      </c>
      <c r="F101" s="10"/>
    </row>
    <row r="102" spans="1:7">
      <c r="A102" s="444" t="s">
        <v>936</v>
      </c>
      <c r="B102" s="445"/>
      <c r="C102" s="235"/>
      <c r="D102" s="235">
        <v>-257000</v>
      </c>
      <c r="F102" s="10"/>
    </row>
    <row r="103" spans="1:7">
      <c r="A103" s="446" t="s">
        <v>731</v>
      </c>
      <c r="B103" s="446"/>
      <c r="C103" s="236">
        <f>SUM(C99:C102)</f>
        <v>1709605.1141552515</v>
      </c>
      <c r="D103" s="236">
        <f>SUM(D99:D102)</f>
        <v>1996970.0456621004</v>
      </c>
    </row>
    <row r="104" spans="1:7">
      <c r="A104" s="29"/>
      <c r="B104" s="29"/>
      <c r="C104" s="226"/>
      <c r="D104" s="226"/>
      <c r="E104" s="10"/>
    </row>
    <row r="105" spans="1:7">
      <c r="A105" s="62" t="s">
        <v>433</v>
      </c>
      <c r="B105" s="226"/>
      <c r="C105" s="226"/>
    </row>
    <row r="106" spans="1:7" ht="26.4" customHeight="1">
      <c r="A106" s="407" t="s">
        <v>934</v>
      </c>
      <c r="B106" s="407"/>
      <c r="C106" s="407"/>
      <c r="D106" s="407"/>
    </row>
    <row r="107" spans="1:7" ht="42.6" customHeight="1">
      <c r="A107" s="407" t="s">
        <v>932</v>
      </c>
      <c r="B107" s="407"/>
      <c r="C107" s="407"/>
      <c r="D107" s="407"/>
    </row>
    <row r="108" spans="1:7">
      <c r="A108" s="437" t="s">
        <v>4</v>
      </c>
      <c r="B108" s="437"/>
      <c r="C108" s="234" t="str">
        <f>C98</f>
        <v>1 Shrawan 2080</v>
      </c>
      <c r="D108" s="234" t="str">
        <f>D98</f>
        <v>31 Ashadh 2081</v>
      </c>
    </row>
    <row r="109" spans="1:7">
      <c r="A109" s="441" t="s">
        <v>434</v>
      </c>
      <c r="B109" s="441"/>
      <c r="C109" s="235">
        <v>0</v>
      </c>
      <c r="D109" s="235">
        <v>0</v>
      </c>
      <c r="E109" s="10"/>
      <c r="F109" s="10"/>
    </row>
    <row r="110" spans="1:7">
      <c r="A110" s="441" t="s">
        <v>400</v>
      </c>
      <c r="B110" s="441"/>
      <c r="C110" s="235">
        <f>'4.11-4.17'!F54</f>
        <v>403900</v>
      </c>
      <c r="D110" s="235">
        <f>C110</f>
        <v>403900</v>
      </c>
    </row>
    <row r="111" spans="1:7">
      <c r="A111" s="444" t="s">
        <v>935</v>
      </c>
      <c r="B111" s="445"/>
      <c r="C111" s="235"/>
      <c r="D111" s="235">
        <f>'4.11-4.17'!$F$95</f>
        <v>-25000</v>
      </c>
      <c r="F111" s="10"/>
      <c r="G111" s="10"/>
    </row>
    <row r="112" spans="1:7" ht="13.2" customHeight="1">
      <c r="A112" s="438" t="s">
        <v>629</v>
      </c>
      <c r="B112" s="439"/>
      <c r="C112" s="235"/>
      <c r="D112" s="235">
        <v>120333.33333333326</v>
      </c>
      <c r="F112" s="10"/>
      <c r="G112" s="10"/>
    </row>
    <row r="113" spans="1:6">
      <c r="A113" s="446" t="s">
        <v>937</v>
      </c>
      <c r="B113" s="446"/>
      <c r="C113" s="236">
        <f>SUM(C109:C112)</f>
        <v>403900</v>
      </c>
      <c r="D113" s="236">
        <f>SUM(D109:D112)</f>
        <v>499233.33333333326</v>
      </c>
      <c r="F113" s="10"/>
    </row>
    <row r="114" spans="1:6">
      <c r="A114" s="29"/>
      <c r="B114" s="29"/>
      <c r="C114" s="226"/>
      <c r="D114" s="226"/>
    </row>
    <row r="115" spans="1:6">
      <c r="A115" s="246" t="s">
        <v>435</v>
      </c>
      <c r="B115" s="29"/>
      <c r="C115" s="226"/>
      <c r="D115" s="226"/>
    </row>
    <row r="116" spans="1:6">
      <c r="A116" s="437" t="s">
        <v>4</v>
      </c>
      <c r="B116" s="437"/>
      <c r="C116" s="234" t="str">
        <f>C108</f>
        <v>1 Shrawan 2080</v>
      </c>
      <c r="D116" s="234" t="str">
        <f>D108</f>
        <v>31 Ashadh 2081</v>
      </c>
    </row>
    <row r="117" spans="1:6">
      <c r="A117" s="441" t="s">
        <v>436</v>
      </c>
      <c r="B117" s="441"/>
      <c r="C117" s="235">
        <f>C99+C109</f>
        <v>0</v>
      </c>
      <c r="D117" s="235">
        <f>D99+D109</f>
        <v>0</v>
      </c>
      <c r="E117" s="10"/>
    </row>
    <row r="118" spans="1:6">
      <c r="A118" s="441" t="s">
        <v>400</v>
      </c>
      <c r="B118" s="441"/>
      <c r="C118" s="235">
        <f>C100+C110</f>
        <v>2113505.1141552515</v>
      </c>
      <c r="D118" s="235">
        <f>D100+D110</f>
        <v>2113505.1141552515</v>
      </c>
    </row>
    <row r="119" spans="1:6">
      <c r="A119" s="444" t="s">
        <v>754</v>
      </c>
      <c r="B119" s="445"/>
      <c r="C119" s="235"/>
      <c r="D119" s="235">
        <f>D111+D102</f>
        <v>-282000</v>
      </c>
    </row>
    <row r="120" spans="1:6">
      <c r="A120" s="441" t="s">
        <v>629</v>
      </c>
      <c r="B120" s="441"/>
      <c r="C120" s="235">
        <f>C101+C112</f>
        <v>0</v>
      </c>
      <c r="D120" s="235">
        <f>D101+D112</f>
        <v>664698.26484018215</v>
      </c>
    </row>
    <row r="121" spans="1:6">
      <c r="A121" s="446" t="s">
        <v>732</v>
      </c>
      <c r="B121" s="446"/>
      <c r="C121" s="236">
        <f>SUM(C117:C120)</f>
        <v>2113505.1141552515</v>
      </c>
      <c r="D121" s="236">
        <f>SUM(D117:D120)</f>
        <v>2496203.3789954334</v>
      </c>
      <c r="E121" s="10"/>
    </row>
    <row r="122" spans="1:6">
      <c r="A122" s="29"/>
      <c r="B122" s="29"/>
      <c r="C122" s="226"/>
      <c r="D122" s="226"/>
    </row>
    <row r="123" spans="1:6" ht="13.8" thickBot="1">
      <c r="A123" s="15" t="s">
        <v>938</v>
      </c>
      <c r="B123" s="76"/>
      <c r="C123" s="76"/>
      <c r="D123" s="76"/>
    </row>
    <row r="124" spans="1:6" ht="26.25" customHeight="1">
      <c r="A124" s="407" t="s">
        <v>939</v>
      </c>
      <c r="B124" s="407"/>
      <c r="C124" s="407"/>
      <c r="D124" s="407"/>
    </row>
    <row r="125" spans="1:6">
      <c r="A125" s="437" t="s">
        <v>4</v>
      </c>
      <c r="B125" s="437"/>
      <c r="C125" s="234" t="str">
        <f>C116</f>
        <v>1 Shrawan 2080</v>
      </c>
      <c r="D125" s="234" t="str">
        <f>D116</f>
        <v>31 Ashadh 2081</v>
      </c>
    </row>
    <row r="126" spans="1:6">
      <c r="A126" s="436" t="s">
        <v>843</v>
      </c>
      <c r="B126" s="436"/>
      <c r="C126" s="375">
        <f>'5.7_NFRS1'!D35</f>
        <v>362425.60800000001</v>
      </c>
      <c r="D126" s="376">
        <f>'5.7_NFRS1'!D76</f>
        <v>100000</v>
      </c>
    </row>
    <row r="127" spans="1:6">
      <c r="A127" s="436" t="s">
        <v>863</v>
      </c>
      <c r="B127" s="436"/>
      <c r="C127" s="235">
        <f>'4.11-4.17'!F109</f>
        <v>615115</v>
      </c>
      <c r="D127" s="235">
        <f>'4.11-4.17'!E109</f>
        <v>529000</v>
      </c>
    </row>
    <row r="128" spans="1:6">
      <c r="A128" s="446" t="s">
        <v>844</v>
      </c>
      <c r="B128" s="446"/>
      <c r="C128" s="236">
        <f>SUM(C126:C127)</f>
        <v>977540.60800000001</v>
      </c>
      <c r="D128" s="236">
        <f>SUM(D126:D127)</f>
        <v>629000</v>
      </c>
    </row>
    <row r="129" spans="1:7">
      <c r="A129" s="29"/>
      <c r="B129" s="29"/>
      <c r="C129" s="226"/>
      <c r="D129" s="226"/>
    </row>
    <row r="130" spans="1:7" ht="13.8" thickBot="1">
      <c r="A130" s="15" t="s">
        <v>755</v>
      </c>
      <c r="B130" s="76"/>
      <c r="C130" s="76"/>
      <c r="D130" s="76"/>
    </row>
    <row r="131" spans="1:7" ht="25.5" customHeight="1">
      <c r="A131" s="443" t="s">
        <v>940</v>
      </c>
      <c r="B131" s="443"/>
      <c r="C131" s="443"/>
      <c r="D131" s="443"/>
    </row>
    <row r="132" spans="1:7">
      <c r="A132" s="437" t="s">
        <v>4</v>
      </c>
      <c r="B132" s="437"/>
      <c r="C132" s="234" t="str">
        <f>C125</f>
        <v>1 Shrawan 2080</v>
      </c>
      <c r="D132" s="234" t="str">
        <f>D125</f>
        <v>31 Ashadh 2081</v>
      </c>
    </row>
    <row r="133" spans="1:7">
      <c r="A133" s="442" t="s">
        <v>437</v>
      </c>
      <c r="B133" s="442"/>
      <c r="C133" s="238">
        <f>'5.7_NFRS1'!D36</f>
        <v>3759628.84413333</v>
      </c>
      <c r="D133" s="238">
        <f>'5.7_NFRS1'!D77</f>
        <v>3419154.8838</v>
      </c>
      <c r="E133" s="10"/>
    </row>
    <row r="134" spans="1:7">
      <c r="A134" s="436" t="s">
        <v>756</v>
      </c>
      <c r="B134" s="436"/>
      <c r="C134" s="235">
        <f>-C92</f>
        <v>-1565500</v>
      </c>
      <c r="D134" s="235">
        <f>-D92</f>
        <v>-1312500</v>
      </c>
    </row>
    <row r="135" spans="1:7" ht="12.75" customHeight="1">
      <c r="A135" s="438" t="s">
        <v>862</v>
      </c>
      <c r="B135" s="439"/>
      <c r="C135" s="235">
        <f>-C127</f>
        <v>-615115</v>
      </c>
      <c r="D135" s="235">
        <f>-D127</f>
        <v>-529000</v>
      </c>
    </row>
    <row r="136" spans="1:7">
      <c r="A136" s="436" t="s">
        <v>944</v>
      </c>
      <c r="B136" s="436"/>
      <c r="C136" s="235">
        <f>'4.11-4.17'!F133</f>
        <v>315413.11482157832</v>
      </c>
      <c r="D136" s="235">
        <f>'4.11-4.17'!E133</f>
        <v>411808.72532130172</v>
      </c>
    </row>
    <row r="137" spans="1:7" ht="27" customHeight="1">
      <c r="A137" s="436" t="s">
        <v>861</v>
      </c>
      <c r="B137" s="436"/>
      <c r="C137" s="235">
        <f>'4.11-4.17'!F135</f>
        <v>86610</v>
      </c>
      <c r="D137" s="235">
        <f>'4.11-4.17'!E135</f>
        <v>11115.62103523979</v>
      </c>
    </row>
    <row r="138" spans="1:7">
      <c r="A138" s="437" t="s">
        <v>733</v>
      </c>
      <c r="B138" s="437"/>
      <c r="C138" s="236">
        <f>SUM(C133:C137)</f>
        <v>1981036.9589549084</v>
      </c>
      <c r="D138" s="236">
        <f>SUM(D133:D137)</f>
        <v>2000579.2301565416</v>
      </c>
      <c r="E138" s="355"/>
      <c r="F138" s="10"/>
      <c r="G138" s="10"/>
    </row>
    <row r="139" spans="1:7">
      <c r="A139" s="29"/>
      <c r="B139" s="29"/>
      <c r="C139" s="226"/>
      <c r="D139" s="226"/>
      <c r="E139" s="355"/>
    </row>
    <row r="141" spans="1:7" ht="13.8" thickBot="1">
      <c r="A141" s="15" t="s">
        <v>757</v>
      </c>
      <c r="B141" s="76"/>
      <c r="C141" s="76"/>
      <c r="D141" s="76"/>
    </row>
    <row r="142" spans="1:7" ht="34.200000000000003" customHeight="1">
      <c r="A142" s="407" t="s">
        <v>671</v>
      </c>
      <c r="B142" s="407"/>
      <c r="C142" s="407"/>
      <c r="D142" s="407"/>
    </row>
    <row r="143" spans="1:7">
      <c r="A143" s="437" t="s">
        <v>4</v>
      </c>
      <c r="B143" s="437"/>
      <c r="C143" s="234" t="str">
        <f>C132</f>
        <v>1 Shrawan 2080</v>
      </c>
      <c r="D143" s="234" t="str">
        <f>D132</f>
        <v>31 Ashadh 2081</v>
      </c>
    </row>
    <row r="144" spans="1:7">
      <c r="A144" s="436" t="s">
        <v>438</v>
      </c>
      <c r="B144" s="436"/>
      <c r="C144" s="235">
        <f>'4.8'!C9</f>
        <v>8652963.1999999993</v>
      </c>
      <c r="D144" s="235">
        <f>C144</f>
        <v>8652963.1999999993</v>
      </c>
    </row>
    <row r="145" spans="1:6">
      <c r="A145" s="436" t="s">
        <v>734</v>
      </c>
      <c r="B145" s="436"/>
      <c r="C145" s="235">
        <f>'4.8'!C11</f>
        <v>12066520.799999999</v>
      </c>
      <c r="D145" s="235">
        <f>C145</f>
        <v>12066520.799999999</v>
      </c>
    </row>
    <row r="146" spans="1:6">
      <c r="A146" s="437" t="s">
        <v>440</v>
      </c>
      <c r="B146" s="437"/>
      <c r="C146" s="236">
        <f>C145-C144</f>
        <v>3413557.5999999996</v>
      </c>
      <c r="D146" s="236">
        <f>D145-D144</f>
        <v>3413557.5999999996</v>
      </c>
    </row>
    <row r="147" spans="1:6">
      <c r="A147" s="436" t="s">
        <v>439</v>
      </c>
      <c r="B147" s="436"/>
      <c r="C147" s="235">
        <f>'4.10'!K64</f>
        <v>-682711.52</v>
      </c>
      <c r="D147" s="235">
        <f>'4.10'!K37</f>
        <v>-682711.52</v>
      </c>
    </row>
    <row r="148" spans="1:6">
      <c r="A148" s="437" t="s">
        <v>735</v>
      </c>
      <c r="B148" s="437"/>
      <c r="C148" s="236">
        <f>SUM(C146:C147)</f>
        <v>2730846.0799999996</v>
      </c>
      <c r="D148" s="236">
        <f>SUM(D146:D147)</f>
        <v>2730846.0799999996</v>
      </c>
    </row>
    <row r="149" spans="1:6">
      <c r="A149" s="240"/>
      <c r="B149" s="240"/>
      <c r="C149" s="226"/>
      <c r="D149" s="226"/>
    </row>
    <row r="151" spans="1:6" ht="13.8" thickBot="1">
      <c r="A151" s="15" t="s">
        <v>758</v>
      </c>
      <c r="B151" s="76"/>
      <c r="C151" s="76"/>
      <c r="D151" s="76"/>
    </row>
    <row r="152" spans="1:6">
      <c r="A152" s="407" t="s">
        <v>736</v>
      </c>
      <c r="B152" s="407"/>
      <c r="C152" s="407"/>
      <c r="D152" s="407"/>
    </row>
    <row r="153" spans="1:6">
      <c r="A153" s="437" t="s">
        <v>4</v>
      </c>
      <c r="B153" s="437"/>
      <c r="C153" s="234" t="str">
        <f>C143</f>
        <v>1 Shrawan 2080</v>
      </c>
      <c r="D153" s="234" t="str">
        <f>D143</f>
        <v>31 Ashadh 2081</v>
      </c>
    </row>
    <row r="154" spans="1:6">
      <c r="A154" s="436" t="s">
        <v>337</v>
      </c>
      <c r="B154" s="436"/>
      <c r="C154" s="235">
        <v>0</v>
      </c>
      <c r="D154" s="235">
        <v>0</v>
      </c>
    </row>
    <row r="155" spans="1:6">
      <c r="A155" s="436" t="s">
        <v>759</v>
      </c>
      <c r="B155" s="436"/>
      <c r="C155" s="235">
        <f>-C118</f>
        <v>-2113505.1141552515</v>
      </c>
      <c r="D155" s="235">
        <v>0</v>
      </c>
    </row>
    <row r="156" spans="1:6">
      <c r="A156" s="436" t="s">
        <v>441</v>
      </c>
      <c r="B156" s="436"/>
      <c r="C156" s="235">
        <f>SoCE!P9</f>
        <v>-381850.02924542921</v>
      </c>
      <c r="D156" s="235">
        <v>0</v>
      </c>
    </row>
    <row r="157" spans="1:6">
      <c r="A157" s="438" t="s">
        <v>799</v>
      </c>
      <c r="B157" s="439"/>
      <c r="C157" s="235">
        <f>SoCE!P10</f>
        <v>0</v>
      </c>
      <c r="D157" s="235"/>
    </row>
    <row r="158" spans="1:6">
      <c r="A158" s="436" t="s">
        <v>726</v>
      </c>
      <c r="B158" s="436"/>
      <c r="C158" s="235">
        <v>0</v>
      </c>
      <c r="D158" s="310">
        <f>C155+C156+C157</f>
        <v>-2495355.1434006807</v>
      </c>
    </row>
    <row r="159" spans="1:6" ht="12.75" customHeight="1">
      <c r="A159" s="436" t="s">
        <v>630</v>
      </c>
      <c r="B159" s="436"/>
      <c r="C159" s="235">
        <v>0</v>
      </c>
      <c r="D159" s="310">
        <f>'5.7_NFRS1'!E124</f>
        <v>567721.7951268903</v>
      </c>
      <c r="F159" s="10"/>
    </row>
    <row r="160" spans="1:6" ht="12.75" customHeight="1">
      <c r="A160" s="436" t="s">
        <v>945</v>
      </c>
      <c r="B160" s="436"/>
      <c r="C160" s="235"/>
      <c r="D160" s="310">
        <v>-250000</v>
      </c>
      <c r="F160" s="10"/>
    </row>
    <row r="161" spans="1:6">
      <c r="A161" s="437" t="s">
        <v>737</v>
      </c>
      <c r="B161" s="437"/>
      <c r="C161" s="236">
        <f>SUM(C154:C159)</f>
        <v>-2495355.1434006807</v>
      </c>
      <c r="D161" s="236">
        <f>SUM(D158:D160)</f>
        <v>-2177633.3482737904</v>
      </c>
      <c r="E161" s="10"/>
      <c r="F161" s="10">
        <f>D161-'5.7_NFRS1'!F85</f>
        <v>0</v>
      </c>
    </row>
    <row r="162" spans="1:6">
      <c r="C162" s="10"/>
      <c r="D162" s="10"/>
      <c r="F162" s="10"/>
    </row>
    <row r="163" spans="1:6" ht="13.8" thickBot="1">
      <c r="A163" s="15" t="s">
        <v>941</v>
      </c>
      <c r="B163" s="76"/>
      <c r="C163" s="76"/>
      <c r="D163" s="76"/>
      <c r="F163" s="10"/>
    </row>
    <row r="164" spans="1:6" ht="24.6" customHeight="1">
      <c r="A164" s="407" t="s">
        <v>942</v>
      </c>
      <c r="B164" s="407"/>
      <c r="C164" s="407"/>
      <c r="D164" s="407"/>
      <c r="F164" s="10"/>
    </row>
    <row r="165" spans="1:6">
      <c r="A165" s="437" t="s">
        <v>4</v>
      </c>
      <c r="B165" s="437"/>
      <c r="C165" s="234" t="str">
        <f>C153</f>
        <v>1 Shrawan 2080</v>
      </c>
      <c r="D165" s="234" t="str">
        <f>D153</f>
        <v>31 Ashadh 2081</v>
      </c>
      <c r="F165" s="10"/>
    </row>
    <row r="166" spans="1:6">
      <c r="A166" s="436" t="s">
        <v>867</v>
      </c>
      <c r="B166" s="436"/>
      <c r="C166" s="235">
        <f>'4.8'!C30</f>
        <v>0</v>
      </c>
      <c r="D166" s="235">
        <f>C166</f>
        <v>0</v>
      </c>
      <c r="F166" s="10"/>
    </row>
    <row r="167" spans="1:6">
      <c r="A167" s="436" t="s">
        <v>943</v>
      </c>
      <c r="B167" s="436"/>
      <c r="C167" s="235">
        <f>C53</f>
        <v>300000</v>
      </c>
      <c r="D167" s="235">
        <f>D53</f>
        <v>550000</v>
      </c>
      <c r="F167" s="10"/>
    </row>
    <row r="168" spans="1:6">
      <c r="A168" s="437" t="s">
        <v>868</v>
      </c>
      <c r="B168" s="437"/>
      <c r="C168" s="236">
        <f>SUM(C166:C167)</f>
        <v>300000</v>
      </c>
      <c r="D168" s="236">
        <f>SUM(D166:D167)</f>
        <v>550000</v>
      </c>
      <c r="F168" s="10"/>
    </row>
    <row r="169" spans="1:6">
      <c r="C169" s="10"/>
      <c r="D169" s="10"/>
      <c r="F169" s="10"/>
    </row>
    <row r="170" spans="1:6" ht="6.6" customHeight="1"/>
    <row r="171" spans="1:6" ht="13.8" thickBot="1">
      <c r="A171" s="15" t="s">
        <v>870</v>
      </c>
      <c r="B171" s="76"/>
      <c r="C171" s="76"/>
      <c r="D171" s="76"/>
    </row>
    <row r="172" spans="1:6">
      <c r="A172" s="407" t="s">
        <v>739</v>
      </c>
      <c r="B172" s="407"/>
      <c r="C172" s="407"/>
      <c r="D172" s="407"/>
    </row>
    <row r="173" spans="1:6">
      <c r="A173" s="437" t="s">
        <v>4</v>
      </c>
      <c r="B173" s="437"/>
      <c r="C173" s="234" t="str">
        <f>C153</f>
        <v>1 Shrawan 2080</v>
      </c>
      <c r="D173" s="234" t="str">
        <f>D153</f>
        <v>31 Ashadh 2081</v>
      </c>
    </row>
    <row r="174" spans="1:6">
      <c r="A174" s="436" t="s">
        <v>405</v>
      </c>
      <c r="B174" s="436"/>
      <c r="C174" s="235">
        <f>'5.7_NFRS1'!D46</f>
        <v>402023.11482157832</v>
      </c>
      <c r="D174" s="235">
        <f>'5.7_NFRS1'!D87</f>
        <v>422924.3463565415</v>
      </c>
    </row>
    <row r="175" spans="1:6" ht="26.25" customHeight="1">
      <c r="A175" s="438" t="s">
        <v>442</v>
      </c>
      <c r="B175" s="439"/>
      <c r="C175" s="235">
        <f>-C136</f>
        <v>-315413.11482157832</v>
      </c>
      <c r="D175" s="235">
        <f>-D136</f>
        <v>-411808.72532130172</v>
      </c>
    </row>
    <row r="176" spans="1:6">
      <c r="A176" s="438" t="s">
        <v>866</v>
      </c>
      <c r="B176" s="439"/>
      <c r="C176" s="235">
        <f>-C137</f>
        <v>-86610</v>
      </c>
      <c r="D176" s="235">
        <f>-D137</f>
        <v>-11115.62103523979</v>
      </c>
    </row>
    <row r="177" spans="1:4">
      <c r="A177" s="437" t="s">
        <v>738</v>
      </c>
      <c r="B177" s="437"/>
      <c r="C177" s="236">
        <f>ROUND(SUM(C174:C176),0)</f>
        <v>0</v>
      </c>
      <c r="D177" s="236">
        <f>ROUND(SUM(D174:D176),0)</f>
        <v>0</v>
      </c>
    </row>
    <row r="178" spans="1:4">
      <c r="C178" s="10"/>
      <c r="D178" s="10"/>
    </row>
  </sheetData>
  <customSheetViews>
    <customSheetView guid="{B9E55A27-2788-4E21-A3C1-797FAFBE2F06}" showPageBreaks="1" showGridLines="0" printArea="1" view="pageBreakPreview">
      <selection sqref="A1:D1"/>
      <rowBreaks count="3" manualBreakCount="3">
        <brk id="37" max="3" man="1"/>
        <brk id="92" max="3" man="1"/>
        <brk id="136" max="3" man="1"/>
      </rowBreaks>
      <pageMargins left="0.7" right="0.7" top="0.75" bottom="0.75" header="0.3" footer="0.3"/>
      <pageSetup scale="91" orientation="portrait" r:id="rId1"/>
    </customSheetView>
  </customSheetViews>
  <mergeCells count="123">
    <mergeCell ref="A90:B90"/>
    <mergeCell ref="A118:B118"/>
    <mergeCell ref="A142:D142"/>
    <mergeCell ref="A143:B143"/>
    <mergeCell ref="A126:B126"/>
    <mergeCell ref="A128:B128"/>
    <mergeCell ref="A137:B137"/>
    <mergeCell ref="A116:B116"/>
    <mergeCell ref="A109:B109"/>
    <mergeCell ref="A99:B99"/>
    <mergeCell ref="A101:B101"/>
    <mergeCell ref="A103:B103"/>
    <mergeCell ref="A96:D96"/>
    <mergeCell ref="A106:D106"/>
    <mergeCell ref="A107:D107"/>
    <mergeCell ref="A108:B108"/>
    <mergeCell ref="A97:D97"/>
    <mergeCell ref="A98:B98"/>
    <mergeCell ref="A54:B54"/>
    <mergeCell ref="A64:B64"/>
    <mergeCell ref="A65:B65"/>
    <mergeCell ref="A60:B60"/>
    <mergeCell ref="A63:B63"/>
    <mergeCell ref="A61:B61"/>
    <mergeCell ref="A62:B62"/>
    <mergeCell ref="A88:D88"/>
    <mergeCell ref="A89:B89"/>
    <mergeCell ref="A52:B52"/>
    <mergeCell ref="A6:D6"/>
    <mergeCell ref="A7:B7"/>
    <mergeCell ref="A8:B8"/>
    <mergeCell ref="A9:B9"/>
    <mergeCell ref="A10:B10"/>
    <mergeCell ref="A24:D24"/>
    <mergeCell ref="A30:D30"/>
    <mergeCell ref="A35:B35"/>
    <mergeCell ref="A36:B36"/>
    <mergeCell ref="A11:B11"/>
    <mergeCell ref="A15:D15"/>
    <mergeCell ref="A16:B16"/>
    <mergeCell ref="A17:B17"/>
    <mergeCell ref="A18:B18"/>
    <mergeCell ref="A26:B26"/>
    <mergeCell ref="A27:B27"/>
    <mergeCell ref="A28:B28"/>
    <mergeCell ref="A20:B20"/>
    <mergeCell ref="A19:B19"/>
    <mergeCell ref="A34:D34"/>
    <mergeCell ref="A29:B29"/>
    <mergeCell ref="A37:B37"/>
    <mergeCell ref="A38:B38"/>
    <mergeCell ref="A148:B148"/>
    <mergeCell ref="A177:B177"/>
    <mergeCell ref="A39:B39"/>
    <mergeCell ref="A59:D59"/>
    <mergeCell ref="A102:B102"/>
    <mergeCell ref="A110:B110"/>
    <mergeCell ref="A111:B111"/>
    <mergeCell ref="A113:B113"/>
    <mergeCell ref="A91:B91"/>
    <mergeCell ref="A92:B92"/>
    <mergeCell ref="A79:D79"/>
    <mergeCell ref="A80:B80"/>
    <mergeCell ref="A74:B74"/>
    <mergeCell ref="A75:B75"/>
    <mergeCell ref="A76:B76"/>
    <mergeCell ref="A71:B71"/>
    <mergeCell ref="A72:B72"/>
    <mergeCell ref="A73:B73"/>
    <mergeCell ref="A85:B85"/>
    <mergeCell ref="A176:B176"/>
    <mergeCell ref="A58:D58"/>
    <mergeCell ref="A47:B47"/>
    <mergeCell ref="A50:D50"/>
    <mergeCell ref="A51:B51"/>
    <mergeCell ref="A154:B154"/>
    <mergeCell ref="A161:B161"/>
    <mergeCell ref="A172:D172"/>
    <mergeCell ref="A120:B120"/>
    <mergeCell ref="A119:B119"/>
    <mergeCell ref="A157:B157"/>
    <mergeCell ref="A121:B121"/>
    <mergeCell ref="A124:D124"/>
    <mergeCell ref="A43:D43"/>
    <mergeCell ref="A44:B44"/>
    <mergeCell ref="A45:B45"/>
    <mergeCell ref="A46:B46"/>
    <mergeCell ref="A125:B125"/>
    <mergeCell ref="A127:B127"/>
    <mergeCell ref="A156:B156"/>
    <mergeCell ref="A144:B144"/>
    <mergeCell ref="A145:B145"/>
    <mergeCell ref="A146:B146"/>
    <mergeCell ref="A152:D152"/>
    <mergeCell ref="A153:B153"/>
    <mergeCell ref="A134:B134"/>
    <mergeCell ref="A135:B135"/>
    <mergeCell ref="A138:B138"/>
    <mergeCell ref="A147:B147"/>
    <mergeCell ref="A160:B160"/>
    <mergeCell ref="A173:B173"/>
    <mergeCell ref="A174:B174"/>
    <mergeCell ref="A175:B175"/>
    <mergeCell ref="A158:B158"/>
    <mergeCell ref="A159:B159"/>
    <mergeCell ref="A155:B155"/>
    <mergeCell ref="A69:D69"/>
    <mergeCell ref="A100:B100"/>
    <mergeCell ref="A112:B112"/>
    <mergeCell ref="A81:B81"/>
    <mergeCell ref="A82:B82"/>
    <mergeCell ref="A83:B83"/>
    <mergeCell ref="A84:B84"/>
    <mergeCell ref="A117:B117"/>
    <mergeCell ref="A164:D164"/>
    <mergeCell ref="A165:B165"/>
    <mergeCell ref="A166:B166"/>
    <mergeCell ref="A167:B167"/>
    <mergeCell ref="A168:B168"/>
    <mergeCell ref="A136:B136"/>
    <mergeCell ref="A131:D131"/>
    <mergeCell ref="A132:B132"/>
    <mergeCell ref="A133:B133"/>
  </mergeCells>
  <pageMargins left="0.5" right="0.7" top="0.75" bottom="0.75" header="0.3" footer="0.3"/>
  <pageSetup paperSize="9" scale="84" orientation="portrait" r:id="rId2"/>
  <rowBreaks count="3" manualBreakCount="3">
    <brk id="39" max="3" man="1"/>
    <brk id="76" max="3" man="1"/>
    <brk id="121" max="3" man="1"/>
  </rowBreaks>
  <ignoredErrors>
    <ignoredError sqref="C64:D64"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G74"/>
  <sheetViews>
    <sheetView showGridLines="0" view="pageBreakPreview" zoomScaleNormal="100" zoomScaleSheetLayoutView="100" workbookViewId="0">
      <selection activeCell="F16" sqref="F16"/>
    </sheetView>
  </sheetViews>
  <sheetFormatPr defaultColWidth="9.109375" defaultRowHeight="13.2"/>
  <cols>
    <col min="1" max="1" width="24.6640625" style="7" customWidth="1"/>
    <col min="2" max="2" width="25.44140625" style="7" customWidth="1"/>
    <col min="3" max="3" width="22" style="7" customWidth="1"/>
    <col min="4" max="4" width="22.44140625" style="7" customWidth="1"/>
    <col min="5" max="6" width="13.44140625" style="7" bestFit="1" customWidth="1"/>
    <col min="7" max="7" width="11.88671875" style="7" bestFit="1" customWidth="1"/>
    <col min="8" max="16384" width="9.109375" style="7"/>
  </cols>
  <sheetData>
    <row r="1" spans="1:6" ht="17.399999999999999">
      <c r="A1" s="359" t="str">
        <f>EN_SoFP!A1</f>
        <v>ABC Savings and Credit Cooperative Limited</v>
      </c>
    </row>
    <row r="2" spans="1:6" ht="13.8" customHeight="1">
      <c r="A2" s="360" t="s">
        <v>612</v>
      </c>
      <c r="B2" s="11"/>
      <c r="C2" s="11"/>
      <c r="D2" s="11"/>
    </row>
    <row r="3" spans="1:6" ht="13.8">
      <c r="A3" s="19" t="str">
        <f>EN_SoFP!A3</f>
        <v>For the year ended 32nd  Ashadh, 2082</v>
      </c>
    </row>
    <row r="4" spans="1:6">
      <c r="A4" s="233"/>
      <c r="B4" s="233"/>
      <c r="C4" s="233"/>
      <c r="D4" s="233"/>
    </row>
    <row r="5" spans="1:6" ht="13.8" thickBot="1">
      <c r="A5" s="15" t="s">
        <v>871</v>
      </c>
      <c r="B5" s="76"/>
      <c r="C5" s="76"/>
      <c r="D5" s="76"/>
    </row>
    <row r="6" spans="1:6" ht="44.25" customHeight="1">
      <c r="A6" s="407" t="s">
        <v>706</v>
      </c>
      <c r="B6" s="407"/>
      <c r="C6" s="407"/>
      <c r="D6" s="407"/>
    </row>
    <row r="7" spans="1:6">
      <c r="A7" s="437" t="s">
        <v>4</v>
      </c>
      <c r="B7" s="437"/>
      <c r="C7" s="437"/>
      <c r="D7" s="234" t="s">
        <v>597</v>
      </c>
    </row>
    <row r="8" spans="1:6">
      <c r="A8" s="437" t="s">
        <v>443</v>
      </c>
      <c r="B8" s="437"/>
      <c r="C8" s="437"/>
      <c r="D8" s="238">
        <f>'5.7_NFRS1'!D96</f>
        <v>15123831.9618589</v>
      </c>
    </row>
    <row r="9" spans="1:6">
      <c r="A9" s="464" t="s">
        <v>444</v>
      </c>
      <c r="B9" s="464"/>
      <c r="C9" s="464"/>
      <c r="D9" s="235">
        <f>'4.22-4.33'!E103</f>
        <v>615810.13806047</v>
      </c>
      <c r="F9" s="10"/>
    </row>
    <row r="10" spans="1:6">
      <c r="A10" s="437" t="s">
        <v>707</v>
      </c>
      <c r="B10" s="437"/>
      <c r="C10" s="437"/>
      <c r="D10" s="236">
        <f>SUM(D8:D9)</f>
        <v>15739642.099919369</v>
      </c>
      <c r="F10" s="10"/>
    </row>
    <row r="11" spans="1:6">
      <c r="A11" s="6"/>
      <c r="B11" s="226"/>
      <c r="D11" s="226"/>
    </row>
    <row r="12" spans="1:6">
      <c r="B12" s="226"/>
      <c r="C12" s="226"/>
    </row>
    <row r="13" spans="1:6" ht="13.8" thickBot="1">
      <c r="A13" s="15" t="s">
        <v>872</v>
      </c>
      <c r="B13" s="76"/>
      <c r="C13" s="76"/>
      <c r="D13" s="76"/>
    </row>
    <row r="14" spans="1:6" ht="27" customHeight="1">
      <c r="A14" s="407" t="s">
        <v>710</v>
      </c>
      <c r="B14" s="407"/>
      <c r="C14" s="407"/>
      <c r="D14" s="407"/>
    </row>
    <row r="15" spans="1:6">
      <c r="A15" s="437" t="s">
        <v>4</v>
      </c>
      <c r="B15" s="437"/>
      <c r="C15" s="437"/>
      <c r="D15" s="234" t="str">
        <f>D7</f>
        <v>FY 2080-81</v>
      </c>
    </row>
    <row r="16" spans="1:6">
      <c r="A16" s="461" t="s">
        <v>446</v>
      </c>
      <c r="B16" s="461"/>
      <c r="C16" s="461"/>
      <c r="D16" s="235">
        <v>1443310.25766666</v>
      </c>
    </row>
    <row r="17" spans="1:6">
      <c r="A17" s="461" t="s">
        <v>670</v>
      </c>
      <c r="B17" s="461"/>
      <c r="C17" s="461"/>
      <c r="D17" s="235">
        <f>'4.22-4.33'!E59</f>
        <v>222747.24400000004</v>
      </c>
    </row>
    <row r="18" spans="1:6">
      <c r="A18" s="437" t="s">
        <v>708</v>
      </c>
      <c r="B18" s="437"/>
      <c r="C18" s="437"/>
      <c r="D18" s="236">
        <f>SUM(D16:D17)</f>
        <v>1666057.50166666</v>
      </c>
      <c r="F18" s="10"/>
    </row>
    <row r="19" spans="1:6">
      <c r="D19" s="10"/>
    </row>
    <row r="20" spans="1:6">
      <c r="D20" s="10"/>
    </row>
    <row r="21" spans="1:6" ht="13.8" thickBot="1">
      <c r="A21" s="15" t="s">
        <v>873</v>
      </c>
      <c r="B21" s="76"/>
      <c r="C21" s="76"/>
      <c r="D21" s="76"/>
    </row>
    <row r="22" spans="1:6" ht="27.6" customHeight="1">
      <c r="A22" s="407" t="s">
        <v>740</v>
      </c>
      <c r="B22" s="407"/>
      <c r="C22" s="407"/>
      <c r="D22" s="407"/>
    </row>
    <row r="23" spans="1:6">
      <c r="A23" s="437" t="s">
        <v>4</v>
      </c>
      <c r="B23" s="437"/>
      <c r="C23" s="437"/>
      <c r="D23" s="234" t="str">
        <f>D15</f>
        <v>FY 2080-81</v>
      </c>
    </row>
    <row r="24" spans="1:6">
      <c r="A24" s="461" t="s">
        <v>447</v>
      </c>
      <c r="B24" s="461"/>
      <c r="C24" s="461"/>
      <c r="D24" s="235">
        <v>0</v>
      </c>
    </row>
    <row r="25" spans="1:6">
      <c r="A25" s="461" t="s">
        <v>768</v>
      </c>
      <c r="B25" s="461"/>
      <c r="C25" s="461"/>
      <c r="D25" s="235">
        <f>D17</f>
        <v>222747.24400000004</v>
      </c>
    </row>
    <row r="26" spans="1:6">
      <c r="A26" s="463" t="s">
        <v>448</v>
      </c>
      <c r="B26" s="463"/>
      <c r="C26" s="463"/>
      <c r="D26" s="235">
        <f>SUM('4.22-4.33'!E60:E60)</f>
        <v>0</v>
      </c>
    </row>
    <row r="27" spans="1:6">
      <c r="A27" s="437" t="s">
        <v>709</v>
      </c>
      <c r="B27" s="437"/>
      <c r="C27" s="437"/>
      <c r="D27" s="236">
        <f>SUM(D24:D26)</f>
        <v>222747.24400000004</v>
      </c>
    </row>
    <row r="28" spans="1:6" ht="26.25" customHeight="1">
      <c r="A28" s="240"/>
      <c r="B28" s="240"/>
      <c r="C28" s="240"/>
      <c r="D28" s="226"/>
    </row>
    <row r="29" spans="1:6" ht="13.8" thickBot="1">
      <c r="A29" s="15" t="s">
        <v>875</v>
      </c>
      <c r="B29" s="76"/>
      <c r="C29" s="76"/>
      <c r="D29" s="76"/>
    </row>
    <row r="30" spans="1:6" ht="28.8" customHeight="1">
      <c r="A30" s="407" t="s">
        <v>946</v>
      </c>
      <c r="B30" s="407"/>
      <c r="C30" s="407"/>
      <c r="D30" s="407"/>
    </row>
    <row r="31" spans="1:6">
      <c r="A31" s="437" t="s">
        <v>4</v>
      </c>
      <c r="B31" s="437"/>
      <c r="C31" s="437"/>
      <c r="D31" s="234" t="str">
        <f>D23</f>
        <v>FY 2080-81</v>
      </c>
    </row>
    <row r="32" spans="1:6">
      <c r="A32" s="461" t="s">
        <v>929</v>
      </c>
      <c r="B32" s="461"/>
      <c r="C32" s="461"/>
      <c r="D32" s="235">
        <f>'5.7_NFRS1'!D104</f>
        <v>211967.8775</v>
      </c>
    </row>
    <row r="33" spans="1:7">
      <c r="A33" s="461" t="s">
        <v>876</v>
      </c>
      <c r="B33" s="461"/>
      <c r="C33" s="461"/>
      <c r="D33" s="235">
        <f>EN_SoFP!D167-EN_SoFP!C167</f>
        <v>250000</v>
      </c>
    </row>
    <row r="34" spans="1:7">
      <c r="A34" s="437" t="s">
        <v>882</v>
      </c>
      <c r="B34" s="437"/>
      <c r="C34" s="437"/>
      <c r="D34" s="236">
        <f>SUM(D32:D33)</f>
        <v>461967.8775</v>
      </c>
    </row>
    <row r="35" spans="1:7" ht="26.4" customHeight="1">
      <c r="A35" s="240"/>
      <c r="B35" s="240"/>
      <c r="C35" s="240"/>
      <c r="D35" s="226"/>
    </row>
    <row r="36" spans="1:7" ht="13.8" thickBot="1">
      <c r="A36" s="15" t="s">
        <v>877</v>
      </c>
      <c r="B36" s="76"/>
      <c r="C36" s="76"/>
      <c r="D36" s="76"/>
    </row>
    <row r="37" spans="1:7" ht="27.6" customHeight="1">
      <c r="A37" s="407" t="s">
        <v>795</v>
      </c>
      <c r="B37" s="407"/>
      <c r="C37" s="407"/>
      <c r="D37" s="407"/>
    </row>
    <row r="38" spans="1:7">
      <c r="A38" s="437" t="s">
        <v>4</v>
      </c>
      <c r="B38" s="437"/>
      <c r="C38" s="437"/>
      <c r="D38" s="234" t="str">
        <f>D23</f>
        <v>FY 2080-81</v>
      </c>
    </row>
    <row r="39" spans="1:7">
      <c r="A39" s="461" t="s">
        <v>445</v>
      </c>
      <c r="B39" s="461"/>
      <c r="C39" s="461"/>
      <c r="D39" s="235">
        <f>-'5.7_NFRS1'!D109</f>
        <v>1578544.6</v>
      </c>
    </row>
    <row r="40" spans="1:7" ht="25.8" customHeight="1">
      <c r="A40" s="463" t="s">
        <v>767</v>
      </c>
      <c r="B40" s="463"/>
      <c r="C40" s="463"/>
      <c r="D40" s="235">
        <f>SUM(EN_SoFP!D119:D120)</f>
        <v>382698.26484018215</v>
      </c>
    </row>
    <row r="41" spans="1:7" ht="24.75" customHeight="1">
      <c r="A41" s="463" t="s">
        <v>449</v>
      </c>
      <c r="B41" s="463"/>
      <c r="C41" s="463"/>
      <c r="D41" s="235">
        <f>D9</f>
        <v>615810.13806047</v>
      </c>
    </row>
    <row r="42" spans="1:7" ht="25.2" customHeight="1">
      <c r="A42" s="463" t="s">
        <v>451</v>
      </c>
      <c r="B42" s="463"/>
      <c r="C42" s="463"/>
      <c r="D42" s="235">
        <f>'4.22-4.33'!E100</f>
        <v>122922.461</v>
      </c>
    </row>
    <row r="43" spans="1:7">
      <c r="A43" s="463" t="s">
        <v>450</v>
      </c>
      <c r="B43" s="463"/>
      <c r="C43" s="463"/>
      <c r="D43" s="235">
        <f>'4.22-4.33'!E104</f>
        <v>411808.72532130172</v>
      </c>
    </row>
    <row r="44" spans="1:7">
      <c r="A44" s="437" t="s">
        <v>883</v>
      </c>
      <c r="B44" s="437"/>
      <c r="C44" s="437"/>
      <c r="D44" s="236">
        <f>SUM(D39:D43)</f>
        <v>3111784.189221954</v>
      </c>
      <c r="E44" s="12"/>
      <c r="F44" s="11"/>
      <c r="G44" s="11"/>
    </row>
    <row r="45" spans="1:7" ht="26.25" customHeight="1">
      <c r="D45" s="10"/>
    </row>
    <row r="46" spans="1:7" ht="13.8" thickBot="1">
      <c r="A46" s="15" t="s">
        <v>878</v>
      </c>
      <c r="B46" s="76"/>
      <c r="C46" s="76"/>
      <c r="D46" s="76"/>
    </row>
    <row r="47" spans="1:7" ht="29.4" customHeight="1">
      <c r="A47" s="407" t="s">
        <v>711</v>
      </c>
      <c r="B47" s="407"/>
      <c r="C47" s="407"/>
      <c r="D47" s="407"/>
    </row>
    <row r="48" spans="1:7">
      <c r="A48" s="437" t="s">
        <v>4</v>
      </c>
      <c r="B48" s="437"/>
      <c r="C48" s="437"/>
      <c r="D48" s="234" t="str">
        <f>D38</f>
        <v>FY 2080-81</v>
      </c>
      <c r="F48" s="10"/>
    </row>
    <row r="49" spans="1:6">
      <c r="A49" s="461" t="s">
        <v>452</v>
      </c>
      <c r="B49" s="461"/>
      <c r="C49" s="461"/>
      <c r="D49" s="235">
        <f>-'5.7_NFRS1'!D110</f>
        <v>2492177.1973333298</v>
      </c>
      <c r="F49" s="10"/>
    </row>
    <row r="50" spans="1:6">
      <c r="A50" s="463" t="s">
        <v>887</v>
      </c>
      <c r="B50" s="463"/>
      <c r="C50" s="463"/>
      <c r="D50" s="235">
        <f>-D42</f>
        <v>-122922.461</v>
      </c>
      <c r="F50" s="10"/>
    </row>
    <row r="51" spans="1:6" ht="25.8" customHeight="1">
      <c r="A51" s="463" t="s">
        <v>453</v>
      </c>
      <c r="B51" s="463"/>
      <c r="C51" s="463"/>
      <c r="D51" s="235">
        <f>-D26</f>
        <v>0</v>
      </c>
      <c r="F51" s="10"/>
    </row>
    <row r="52" spans="1:6" ht="25.8" customHeight="1">
      <c r="A52" s="463" t="s">
        <v>947</v>
      </c>
      <c r="B52" s="463"/>
      <c r="C52" s="463"/>
      <c r="D52" s="235">
        <v>-60180</v>
      </c>
      <c r="E52" s="10"/>
      <c r="F52" s="10"/>
    </row>
    <row r="53" spans="1:6">
      <c r="A53" s="437" t="s">
        <v>712</v>
      </c>
      <c r="B53" s="437"/>
      <c r="C53" s="437"/>
      <c r="D53" s="236">
        <f>SUM(D49:D52)</f>
        <v>2309074.7363333297</v>
      </c>
      <c r="E53" s="12"/>
      <c r="F53" s="10"/>
    </row>
    <row r="54" spans="1:6" ht="21.6" customHeight="1">
      <c r="A54" s="240"/>
      <c r="B54" s="240"/>
      <c r="C54" s="240"/>
      <c r="D54" s="226"/>
      <c r="F54" s="10"/>
    </row>
    <row r="55" spans="1:6" ht="13.2" customHeight="1" thickBot="1">
      <c r="A55" s="15" t="s">
        <v>879</v>
      </c>
      <c r="B55" s="76"/>
      <c r="C55" s="76"/>
      <c r="D55" s="76"/>
      <c r="F55" s="10"/>
    </row>
    <row r="56" spans="1:6" ht="27" customHeight="1">
      <c r="A56" s="407" t="s">
        <v>884</v>
      </c>
      <c r="B56" s="407"/>
      <c r="C56" s="407"/>
      <c r="D56" s="407"/>
      <c r="F56" s="10"/>
    </row>
    <row r="57" spans="1:6" ht="13.2" customHeight="1">
      <c r="A57" s="437" t="s">
        <v>4</v>
      </c>
      <c r="B57" s="437"/>
      <c r="C57" s="437"/>
      <c r="D57" s="234" t="str">
        <f>D48</f>
        <v>FY 2080-81</v>
      </c>
      <c r="F57" s="10"/>
    </row>
    <row r="58" spans="1:6" ht="28.2" customHeight="1">
      <c r="A58" s="463" t="s">
        <v>886</v>
      </c>
      <c r="B58" s="463"/>
      <c r="C58" s="463"/>
      <c r="D58" s="235">
        <f>-D52</f>
        <v>60180</v>
      </c>
      <c r="E58" s="10"/>
      <c r="F58" s="10"/>
    </row>
    <row r="59" spans="1:6" ht="13.2" customHeight="1">
      <c r="A59" s="437" t="s">
        <v>885</v>
      </c>
      <c r="B59" s="437"/>
      <c r="C59" s="437"/>
      <c r="D59" s="236">
        <f>SUM(D58:D58)</f>
        <v>60180</v>
      </c>
      <c r="F59" s="10"/>
    </row>
    <row r="60" spans="1:6">
      <c r="B60" s="7" t="s">
        <v>841</v>
      </c>
    </row>
    <row r="61" spans="1:6" ht="13.8" thickBot="1">
      <c r="A61" s="15" t="s">
        <v>880</v>
      </c>
      <c r="B61" s="76"/>
      <c r="C61" s="76"/>
      <c r="D61" s="76"/>
    </row>
    <row r="62" spans="1:6" ht="31.2" customHeight="1">
      <c r="A62" s="407" t="s">
        <v>713</v>
      </c>
      <c r="B62" s="407"/>
      <c r="C62" s="407"/>
      <c r="D62" s="407"/>
    </row>
    <row r="63" spans="1:6">
      <c r="A63" s="437" t="s">
        <v>4</v>
      </c>
      <c r="B63" s="437"/>
      <c r="C63" s="437"/>
      <c r="D63" s="234" t="str">
        <f>D48</f>
        <v>FY 2080-81</v>
      </c>
    </row>
    <row r="64" spans="1:6">
      <c r="A64" s="461" t="s">
        <v>454</v>
      </c>
      <c r="B64" s="461"/>
      <c r="C64" s="461"/>
      <c r="D64" s="235">
        <f>'5.7_NFRS1'!D119</f>
        <v>0</v>
      </c>
    </row>
    <row r="65" spans="1:4">
      <c r="A65" s="463" t="s">
        <v>633</v>
      </c>
      <c r="B65" s="463"/>
      <c r="C65" s="463"/>
      <c r="D65" s="235">
        <f>EN_SoFP!D74</f>
        <v>700420.05996707489</v>
      </c>
    </row>
    <row r="66" spans="1:4">
      <c r="A66" s="437" t="s">
        <v>714</v>
      </c>
      <c r="B66" s="437"/>
      <c r="C66" s="437"/>
      <c r="D66" s="236">
        <f>SUM(D64:D65)</f>
        <v>700420.05996707489</v>
      </c>
    </row>
    <row r="67" spans="1:4" ht="12.6" customHeight="1">
      <c r="D67" s="10"/>
    </row>
    <row r="68" spans="1:4" ht="29.25" customHeight="1" thickBot="1">
      <c r="A68" s="462" t="s">
        <v>806</v>
      </c>
      <c r="B68" s="462"/>
      <c r="C68" s="462"/>
      <c r="D68" s="462"/>
    </row>
    <row r="69" spans="1:4">
      <c r="A69" s="233"/>
      <c r="B69" s="233"/>
      <c r="C69" s="233"/>
      <c r="D69" s="233"/>
    </row>
    <row r="70" spans="1:4" ht="13.8" thickBot="1">
      <c r="A70" s="15" t="s">
        <v>874</v>
      </c>
      <c r="B70" s="76"/>
      <c r="C70" s="76"/>
      <c r="D70" s="76"/>
    </row>
    <row r="71" spans="1:4" ht="43.8" customHeight="1">
      <c r="A71" s="407" t="s">
        <v>954</v>
      </c>
      <c r="B71" s="407"/>
      <c r="C71" s="407"/>
      <c r="D71" s="407"/>
    </row>
    <row r="73" spans="1:4" ht="13.8" thickBot="1">
      <c r="A73" s="15" t="s">
        <v>881</v>
      </c>
      <c r="B73" s="76"/>
      <c r="C73" s="76"/>
      <c r="D73" s="76"/>
    </row>
    <row r="74" spans="1:4" ht="32.4" customHeight="1">
      <c r="A74" s="407" t="s">
        <v>953</v>
      </c>
      <c r="B74" s="407"/>
      <c r="C74" s="407"/>
      <c r="D74" s="407"/>
    </row>
  </sheetData>
  <customSheetViews>
    <customSheetView guid="{B9E55A27-2788-4E21-A3C1-797FAFBE2F06}" showPageBreaks="1" showGridLines="0" printArea="1" view="pageBreakPreview" topLeftCell="A67">
      <selection activeCell="A76" sqref="A76"/>
      <rowBreaks count="1" manualBreakCount="1">
        <brk id="41" max="3" man="1"/>
      </rowBreaks>
      <pageMargins left="0.7" right="0.7" top="0.75" bottom="0.75" header="0.3" footer="0.3"/>
      <pageSetup scale="82" orientation="portrait" r:id="rId1"/>
    </customSheetView>
  </customSheetViews>
  <mergeCells count="48">
    <mergeCell ref="A37:D37"/>
    <mergeCell ref="A38:C38"/>
    <mergeCell ref="A39:C39"/>
    <mergeCell ref="A40:C40"/>
    <mergeCell ref="A26:C26"/>
    <mergeCell ref="A31:C31"/>
    <mergeCell ref="A32:C32"/>
    <mergeCell ref="A33:C33"/>
    <mergeCell ref="A30:D30"/>
    <mergeCell ref="A34:C34"/>
    <mergeCell ref="A18:C18"/>
    <mergeCell ref="A14:D14"/>
    <mergeCell ref="A15:C15"/>
    <mergeCell ref="A16:C16"/>
    <mergeCell ref="A6:D6"/>
    <mergeCell ref="A7:C7"/>
    <mergeCell ref="A8:C8"/>
    <mergeCell ref="A9:C9"/>
    <mergeCell ref="A10:C10"/>
    <mergeCell ref="A51:C51"/>
    <mergeCell ref="A63:C63"/>
    <mergeCell ref="A64:C64"/>
    <mergeCell ref="A56:D56"/>
    <mergeCell ref="A57:C57"/>
    <mergeCell ref="A58:C58"/>
    <mergeCell ref="A52:C52"/>
    <mergeCell ref="A59:C59"/>
    <mergeCell ref="A44:C44"/>
    <mergeCell ref="A47:D47"/>
    <mergeCell ref="A48:C48"/>
    <mergeCell ref="A49:C49"/>
    <mergeCell ref="A50:C50"/>
    <mergeCell ref="A71:D71"/>
    <mergeCell ref="A74:D74"/>
    <mergeCell ref="A17:C17"/>
    <mergeCell ref="A22:D22"/>
    <mergeCell ref="A23:C23"/>
    <mergeCell ref="A24:C24"/>
    <mergeCell ref="A27:C27"/>
    <mergeCell ref="A25:C25"/>
    <mergeCell ref="A68:D68"/>
    <mergeCell ref="A53:C53"/>
    <mergeCell ref="A62:D62"/>
    <mergeCell ref="A43:C43"/>
    <mergeCell ref="A65:C65"/>
    <mergeCell ref="A41:C41"/>
    <mergeCell ref="A42:C42"/>
    <mergeCell ref="A66:C66"/>
  </mergeCells>
  <pageMargins left="0.5" right="0.7" top="0.75" bottom="0.75" header="0.3" footer="0.3"/>
  <pageSetup paperSize="9" scale="79" orientation="portrait" r:id="rId2"/>
  <rowBreaks count="1" manualBreakCount="1">
    <brk id="44"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4.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2:I18"/>
  <sheetViews>
    <sheetView topLeftCell="A2" workbookViewId="0">
      <selection activeCell="A36" sqref="A36"/>
    </sheetView>
  </sheetViews>
  <sheetFormatPr defaultColWidth="9.109375" defaultRowHeight="13.2"/>
  <cols>
    <col min="1" max="1" width="27.109375" style="7" bestFit="1" customWidth="1"/>
    <col min="2" max="2" width="9.109375" style="7"/>
    <col min="3" max="3" width="12.88671875" style="7" bestFit="1" customWidth="1"/>
    <col min="4" max="4" width="9.44140625" style="7" bestFit="1" customWidth="1"/>
    <col min="5" max="8" width="9.109375" style="7"/>
    <col min="9" max="9" width="15.109375" style="7" bestFit="1" customWidth="1"/>
    <col min="10" max="16384" width="9.109375" style="7"/>
  </cols>
  <sheetData>
    <row r="2" spans="1:9">
      <c r="A2" s="55" t="s">
        <v>371</v>
      </c>
      <c r="B2" s="178">
        <f>SoPL!C26</f>
        <v>0</v>
      </c>
      <c r="C2" s="178">
        <f>SoPL!D26</f>
        <v>5242567.77564881</v>
      </c>
    </row>
    <row r="3" spans="1:9">
      <c r="A3" s="292" t="s">
        <v>372</v>
      </c>
      <c r="B3" s="292"/>
      <c r="C3" s="293">
        <f>'4.22-4.33'!D109</f>
        <v>689926.2173515982</v>
      </c>
      <c r="D3" s="293">
        <f>'4.22-4.33'!E109</f>
        <v>544364.93150684889</v>
      </c>
      <c r="F3" s="7" t="s">
        <v>468</v>
      </c>
      <c r="I3" s="7">
        <f>SoPL!E20</f>
        <v>-3111784.189221954</v>
      </c>
    </row>
    <row r="4" spans="1:9">
      <c r="A4" s="292" t="s">
        <v>373</v>
      </c>
      <c r="B4" s="292"/>
      <c r="C4" s="293">
        <v>0</v>
      </c>
      <c r="F4" s="7" t="s">
        <v>469</v>
      </c>
      <c r="I4" s="10">
        <f>C3</f>
        <v>689926.2173515982</v>
      </c>
    </row>
    <row r="5" spans="1:9">
      <c r="A5" s="292" t="s">
        <v>374</v>
      </c>
      <c r="B5" s="292"/>
      <c r="C5" s="293">
        <f>'4.22-4.33'!D111</f>
        <v>99574.166666666744</v>
      </c>
      <c r="D5" s="293">
        <f>'4.22-4.33'!E111</f>
        <v>120333.33333333326</v>
      </c>
      <c r="F5" s="7" t="s">
        <v>470</v>
      </c>
      <c r="I5" s="10">
        <f>C5</f>
        <v>99574.166666666744</v>
      </c>
    </row>
    <row r="6" spans="1:9">
      <c r="A6" s="292" t="s">
        <v>373</v>
      </c>
      <c r="B6" s="292"/>
      <c r="C6" s="293">
        <f>'4.11-4.17'!E95+'4.11-4.17'!E76</f>
        <v>-343000</v>
      </c>
      <c r="D6" s="293">
        <f>'4.11-4.17'!F95+'4.11-4.17'!F76</f>
        <v>-282000</v>
      </c>
      <c r="F6" s="7" t="s">
        <v>355</v>
      </c>
      <c r="I6" s="10">
        <f>C6</f>
        <v>-343000</v>
      </c>
    </row>
    <row r="7" spans="1:9">
      <c r="A7" s="292" t="s">
        <v>375</v>
      </c>
      <c r="B7" s="292"/>
      <c r="C7" s="293">
        <f>'4.22-4.33'!D164</f>
        <v>110937.29399999999</v>
      </c>
      <c r="I7" s="53">
        <f>SUM(I3:I6)</f>
        <v>-2665283.8052036893</v>
      </c>
    </row>
    <row r="8" spans="1:9">
      <c r="A8" s="292" t="s">
        <v>376</v>
      </c>
      <c r="B8" s="292"/>
      <c r="C8" s="293">
        <f>'4.22-4.33'!D165</f>
        <v>190501.75599999999</v>
      </c>
    </row>
    <row r="9" spans="1:9">
      <c r="A9" s="292" t="s">
        <v>377</v>
      </c>
      <c r="B9" s="292"/>
      <c r="C9" s="293">
        <f>-SoPL!D22</f>
        <v>1366328.2719999999</v>
      </c>
    </row>
    <row r="10" spans="1:9">
      <c r="A10" s="292" t="s">
        <v>378</v>
      </c>
      <c r="B10" s="292"/>
      <c r="C10" s="293">
        <v>-1222181.1173991901</v>
      </c>
    </row>
    <row r="11" spans="1:9">
      <c r="A11" s="292" t="s">
        <v>381</v>
      </c>
      <c r="B11" s="292"/>
      <c r="C11" s="293">
        <f>-SoPL!D15</f>
        <v>-359663.48141666705</v>
      </c>
    </row>
    <row r="12" spans="1:9">
      <c r="A12" s="292" t="s">
        <v>396</v>
      </c>
      <c r="B12" s="292"/>
      <c r="C12" s="293">
        <v>0</v>
      </c>
    </row>
    <row r="13" spans="1:9">
      <c r="A13" s="292" t="s">
        <v>398</v>
      </c>
      <c r="B13" s="292"/>
      <c r="C13" s="293">
        <v>0</v>
      </c>
    </row>
    <row r="14" spans="1:9">
      <c r="A14" s="292" t="s">
        <v>397</v>
      </c>
      <c r="B14" s="292"/>
      <c r="C14" s="293">
        <v>0</v>
      </c>
    </row>
    <row r="15" spans="1:9">
      <c r="A15" s="7" t="s">
        <v>518</v>
      </c>
      <c r="C15" s="9">
        <v>0</v>
      </c>
    </row>
    <row r="16" spans="1:9">
      <c r="C16" s="9"/>
    </row>
    <row r="17" spans="1:3">
      <c r="A17" s="6" t="s">
        <v>379</v>
      </c>
      <c r="B17" s="6"/>
      <c r="C17" s="53">
        <f>SUM(C2:C16)</f>
        <v>5774990.8828512188</v>
      </c>
    </row>
    <row r="18" spans="1:3" ht="13.8" thickBot="1">
      <c r="A18" s="167" t="s">
        <v>380</v>
      </c>
      <c r="B18" s="167"/>
      <c r="C18" s="169">
        <f>C17*0.2</f>
        <v>1154998.1765702439</v>
      </c>
    </row>
  </sheetData>
  <customSheetViews>
    <customSheetView guid="{B9E55A27-2788-4E21-A3C1-797FAFBE2F06}">
      <selection activeCell="C3" sqref="C3"/>
      <pageMargins left="0.7" right="0.7" top="0.75" bottom="0.75" header="0.3" footer="0.3"/>
      <pageSetup orientation="portrait" r:id="rId1"/>
    </customSheetView>
  </customSheetViews>
  <pageMargins left="0.7" right="0.7" top="0.75" bottom="0.75" header="0.3" footer="0.3"/>
  <pageSetup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25</vt:i4>
      </vt:variant>
    </vt:vector>
  </HeadingPairs>
  <TitlesOfParts>
    <vt:vector size="48" baseType="lpstr">
      <vt:lpstr>SoFP</vt:lpstr>
      <vt:lpstr>SoPL</vt:lpstr>
      <vt:lpstr>SoCI</vt:lpstr>
      <vt:lpstr>SoCF</vt:lpstr>
      <vt:lpstr>SoCE</vt:lpstr>
      <vt:lpstr>Other Reserve</vt:lpstr>
      <vt:lpstr>Appropiation</vt:lpstr>
      <vt:lpstr>4.1-4.4</vt:lpstr>
      <vt:lpstr>4.5</vt:lpstr>
      <vt:lpstr>4.6-4.7</vt:lpstr>
      <vt:lpstr>4.8</vt:lpstr>
      <vt:lpstr>4.9</vt:lpstr>
      <vt:lpstr>4.10</vt:lpstr>
      <vt:lpstr>4.11-4.17</vt:lpstr>
      <vt:lpstr>4.18-4.21</vt:lpstr>
      <vt:lpstr>4.22-4.33</vt:lpstr>
      <vt:lpstr>5.3</vt:lpstr>
      <vt:lpstr>5.7_NFRS1</vt:lpstr>
      <vt:lpstr>EN_SoFP</vt:lpstr>
      <vt:lpstr>EN_SoCI_SoCF</vt:lpstr>
      <vt:lpstr>Sheet1</vt:lpstr>
      <vt:lpstr>Tax</vt:lpstr>
      <vt:lpstr>Sheet2</vt:lpstr>
      <vt:lpstr>'4.10'!Print_Area</vt:lpstr>
      <vt:lpstr>'4.11-4.17'!Print_Area</vt:lpstr>
      <vt:lpstr>'4.1-4.4'!Print_Area</vt:lpstr>
      <vt:lpstr>'4.18-4.21'!Print_Area</vt:lpstr>
      <vt:lpstr>'4.22-4.33'!Print_Area</vt:lpstr>
      <vt:lpstr>'4.6-4.7'!Print_Area</vt:lpstr>
      <vt:lpstr>'4.8'!Print_Area</vt:lpstr>
      <vt:lpstr>'4.9'!Print_Area</vt:lpstr>
      <vt:lpstr>'5.7_NFRS1'!Print_Area</vt:lpstr>
      <vt:lpstr>Appropiation!Print_Area</vt:lpstr>
      <vt:lpstr>EN_SoCI_SoCF!Print_Area</vt:lpstr>
      <vt:lpstr>EN_SoFP!Print_Area</vt:lpstr>
      <vt:lpstr>'Other Reserve'!Print_Area</vt:lpstr>
      <vt:lpstr>SoCE!Print_Area</vt:lpstr>
      <vt:lpstr>SoCF!Print_Area</vt:lpstr>
      <vt:lpstr>SoCI!Print_Area</vt:lpstr>
      <vt:lpstr>SoFP!Print_Area</vt:lpstr>
      <vt:lpstr>SoPL!Print_Area</vt:lpstr>
      <vt:lpstr>'4.1-4.4'!Print_Titles</vt:lpstr>
      <vt:lpstr>'4.22-4.33'!Print_Titles</vt:lpstr>
      <vt:lpstr>'5.7_NFRS1'!Print_Titles</vt:lpstr>
      <vt:lpstr>EN_SoCI_SoCF!Print_Titles</vt:lpstr>
      <vt:lpstr>EN_SoFP!Print_Titles</vt:lpstr>
      <vt:lpstr>'Other Reserve'!Print_Titles</vt:lpstr>
      <vt:lpstr>SoCE!Print_Titles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Rakshya Kharel</cp:lastModifiedBy>
  <cp:lastPrinted>2025-07-03T09:02:30Z</cp:lastPrinted>
  <dcterms:created xsi:type="dcterms:W3CDTF">2006-09-16T00:00:00Z</dcterms:created>
  <dcterms:modified xsi:type="dcterms:W3CDTF">2025-08-14T10:35:50Z</dcterms:modified>
</cp:coreProperties>
</file>